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ezuluaga\Dropbox\CORNARE\INFORMES DE GESTIÓN\INFORME DE GESTIÓN 2019\Semestre II-2019\Entrega ConsejoDirectivo 29Nov2019\"/>
    </mc:Choice>
  </mc:AlternateContent>
  <bookViews>
    <workbookView xWindow="0" yWindow="0" windowWidth="20460" windowHeight="7650" tabRatio="647"/>
  </bookViews>
  <sheets>
    <sheet name="Anexo 3" sheetId="19" r:id="rId1"/>
    <sheet name="1POMCAS" sheetId="1" r:id="rId2"/>
    <sheet name="2PORH" sheetId="2" r:id="rId3"/>
    <sheet name="3PSMV" sheetId="3" r:id="rId4"/>
    <sheet name="4UsoAguas" sheetId="4" r:id="rId5"/>
    <sheet name="5PUEAA" sheetId="5" r:id="rId6"/>
    <sheet name="6POMCASejec" sheetId="6" r:id="rId7"/>
    <sheet name="7Clima" sheetId="8" r:id="rId8"/>
    <sheet name="8Suelo" sheetId="9" r:id="rId9"/>
    <sheet name="9RUNAP" sheetId="10" r:id="rId10"/>
    <sheet name="10Paramos" sheetId="11" r:id="rId11"/>
    <sheet name="11Forest" sheetId="12" r:id="rId12"/>
    <sheet name="12PlanesAP" sheetId="13" r:id="rId13"/>
    <sheet name="13Amenaz" sheetId="14" r:id="rId14"/>
    <sheet name="14Invasor" sheetId="15" r:id="rId15"/>
    <sheet name="15Restaura" sheetId="16" r:id="rId16"/>
    <sheet name="16MIZC" sheetId="17" r:id="rId17"/>
    <sheet name="17PGIRS" sheetId="18" r:id="rId18"/>
    <sheet name="18Sector" sheetId="20" r:id="rId19"/>
    <sheet name="19GAU" sheetId="21" r:id="rId20"/>
    <sheet name="20Negoc" sheetId="22" r:id="rId21"/>
    <sheet name="21TiempoT" sheetId="23" r:id="rId22"/>
    <sheet name="22Autor" sheetId="24" r:id="rId23"/>
    <sheet name="23Sanc" sheetId="25" r:id="rId24"/>
    <sheet name="24POT" sheetId="26" r:id="rId25"/>
    <sheet name="25Redes" sheetId="27" r:id="rId26"/>
    <sheet name="26SIAC" sheetId="28" r:id="rId27"/>
    <sheet name="27Educa" sheetId="29" r:id="rId28"/>
    <sheet name="Observa" sheetId="32" r:id="rId29"/>
    <sheet name="Formulas" sheetId="33" r:id="rId30"/>
  </sheets>
  <definedNames>
    <definedName name="___xlnm.Print_Area_1">#REF!</definedName>
    <definedName name="___xlnm.Print_Area_2">#REF!</definedName>
    <definedName name="___xlnm.Print_Area_3">#REF!</definedName>
    <definedName name="__xlnm.Print_Area_1">#REF!</definedName>
    <definedName name="__xlnm.Print_Area_2">#REF!</definedName>
    <definedName name="__xlnm.Print_Area_3">#REF!</definedName>
    <definedName name="__xlnm.Print_Area_4">#REF!</definedName>
    <definedName name="_xlnm._FilterDatabase" localSheetId="3" hidden="1">'3PSMV'!$E$6:$E$75</definedName>
    <definedName name="_Toc467769469" localSheetId="2">'2PORH'!#REF!</definedName>
    <definedName name="_Toc467769470" localSheetId="3">'3PSMV'!#REF!</definedName>
    <definedName name="_Toc467769471" localSheetId="4">'4UsoAguas'!#REF!</definedName>
    <definedName name="_Toc467769472" localSheetId="5">'5PUEAA'!#REF!</definedName>
    <definedName name="_Toc467769473" localSheetId="6">'6POMCASejec'!#REF!</definedName>
    <definedName name="_Toc467769474" localSheetId="7">'7Clima'!#REF!</definedName>
    <definedName name="_Toc467769475" localSheetId="8">'8Suelo'!#REF!</definedName>
    <definedName name="_Toc467769476" localSheetId="9">'9RUNAP'!$B$6</definedName>
    <definedName name="_Toc467769477" localSheetId="10">'10Paramos'!#REF!</definedName>
    <definedName name="_Toc467769478" localSheetId="11">'11Forest'!#REF!</definedName>
    <definedName name="_Toc467769479" localSheetId="12">'12PlanesAP'!#REF!</definedName>
    <definedName name="_Toc467769480" localSheetId="13">'13Amenaz'!#REF!</definedName>
    <definedName name="_Toc467769481" localSheetId="14">'14Invasor'!#REF!</definedName>
    <definedName name="_Toc467769482" localSheetId="15">'15Restaura'!#REF!</definedName>
    <definedName name="_Toc467769483" localSheetId="16">'16MIZC'!#REF!</definedName>
    <definedName name="_Toc467769484" localSheetId="17">'17PGIRS'!#REF!</definedName>
    <definedName name="_Toc467769485" localSheetId="18">'18Sector'!#REF!</definedName>
    <definedName name="_Toc467769486" localSheetId="19">'19GAU'!#REF!</definedName>
    <definedName name="_Toc467769487" localSheetId="20">'20Negoc'!#REF!</definedName>
    <definedName name="_Toc467769488" localSheetId="21">'21TiempoT'!#REF!</definedName>
    <definedName name="_Toc467769489" localSheetId="22">'22Autor'!#REF!</definedName>
    <definedName name="_Toc467769490" localSheetId="23">'23Sanc'!#REF!</definedName>
    <definedName name="_Toc467769491" localSheetId="24">'24POT'!#REF!</definedName>
    <definedName name="_Toc467769492" localSheetId="25">'25Redes'!#REF!</definedName>
    <definedName name="_Toc467769493" localSheetId="26">'26SIAC'!#REF!</definedName>
    <definedName name="_Toc467769494" localSheetId="27">'27Educa'!#REF!</definedName>
    <definedName name="Lista_CAR">#REF!</definedName>
    <definedName name="REPORTE" comment="SI SE REPORTA">Formulas!$F$33:$F$34</definedName>
    <definedName name="SI" comment="OPCION SI O NO">Formulas!$D$33:$D$34</definedName>
    <definedName name="Vigencias">#REF!</definedName>
  </definedNames>
  <calcPr calcId="162913"/>
</workbook>
</file>

<file path=xl/calcChain.xml><?xml version="1.0" encoding="utf-8"?>
<calcChain xmlns="http://schemas.openxmlformats.org/spreadsheetml/2006/main">
  <c r="E21" i="28" l="1"/>
  <c r="L71" i="10" l="1"/>
  <c r="I31" i="13" l="1"/>
  <c r="H40" i="22" l="1"/>
  <c r="H18" i="22" s="1"/>
  <c r="I26" i="22"/>
  <c r="I40" i="22" s="1"/>
  <c r="H19" i="22" s="1"/>
  <c r="F10" i="8" l="1"/>
  <c r="K19" i="23" l="1"/>
  <c r="G24" i="6" l="1"/>
  <c r="H24" i="6"/>
  <c r="I32" i="15" l="1"/>
  <c r="H32" i="15"/>
  <c r="J36" i="14"/>
  <c r="I36" i="14"/>
  <c r="H36" i="14"/>
  <c r="E19" i="9" l="1"/>
  <c r="D8" i="9" s="1"/>
  <c r="F30" i="12" l="1"/>
  <c r="G37" i="9"/>
  <c r="H37" i="9"/>
  <c r="I37" i="9"/>
  <c r="J37" i="9"/>
  <c r="D8" i="6" l="1"/>
  <c r="H33" i="21" l="1"/>
  <c r="I33" i="21"/>
  <c r="D8" i="21" s="1"/>
  <c r="F37" i="9"/>
  <c r="F49" i="21"/>
  <c r="N28" i="19"/>
  <c r="E33" i="29"/>
  <c r="E34" i="29"/>
  <c r="E35" i="29"/>
  <c r="E36" i="29"/>
  <c r="E37" i="29"/>
  <c r="E38" i="29"/>
  <c r="F33" i="29"/>
  <c r="F34" i="29"/>
  <c r="F35" i="29"/>
  <c r="F36" i="29"/>
  <c r="F37" i="29"/>
  <c r="F38" i="29"/>
  <c r="F122" i="24"/>
  <c r="E21" i="25"/>
  <c r="D8" i="4"/>
  <c r="K43" i="21"/>
  <c r="K44" i="21"/>
  <c r="K45" i="21"/>
  <c r="K46" i="21"/>
  <c r="K47" i="21"/>
  <c r="K48" i="21"/>
  <c r="J45" i="21"/>
  <c r="J46" i="21"/>
  <c r="J47" i="21"/>
  <c r="J48" i="21"/>
  <c r="G32" i="20"/>
  <c r="J11" i="19"/>
  <c r="N11" i="19" s="1"/>
  <c r="J12" i="19"/>
  <c r="N12" i="19" s="1"/>
  <c r="D43" i="20"/>
  <c r="E20" i="13"/>
  <c r="H38" i="13"/>
  <c r="E30" i="12"/>
  <c r="I25" i="12"/>
  <c r="E24" i="6"/>
  <c r="C11" i="19" s="1"/>
  <c r="E25" i="6"/>
  <c r="E26" i="6"/>
  <c r="I6" i="19"/>
  <c r="M6" i="19" s="1"/>
  <c r="D31" i="33"/>
  <c r="D39" i="29" s="1"/>
  <c r="E21" i="15"/>
  <c r="G20" i="15"/>
  <c r="K20" i="15" s="1"/>
  <c r="J20" i="15"/>
  <c r="G19" i="15"/>
  <c r="K19" i="15" s="1"/>
  <c r="J19" i="15"/>
  <c r="G19" i="13"/>
  <c r="G18" i="13"/>
  <c r="G68" i="27"/>
  <c r="G69" i="27" s="1"/>
  <c r="H69" i="27" s="1"/>
  <c r="H65" i="27"/>
  <c r="E27" i="28"/>
  <c r="E21" i="23"/>
  <c r="E52" i="23" s="1"/>
  <c r="G52" i="23" s="1"/>
  <c r="E28" i="23"/>
  <c r="E53" i="23" s="1"/>
  <c r="G53" i="23" s="1"/>
  <c r="F38" i="16"/>
  <c r="J38" i="16"/>
  <c r="H38" i="16"/>
  <c r="G38" i="16"/>
  <c r="E52" i="22"/>
  <c r="D8" i="22" s="1"/>
  <c r="C25" i="19" s="1"/>
  <c r="L25" i="19" s="1"/>
  <c r="E21" i="12"/>
  <c r="E4" i="29"/>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D11" i="22"/>
  <c r="J10" i="19"/>
  <c r="N10" i="19" s="1"/>
  <c r="J9" i="19"/>
  <c r="N9" i="19" s="1"/>
  <c r="J8" i="19"/>
  <c r="N8" i="19" s="1"/>
  <c r="J7" i="19"/>
  <c r="N7" i="19" s="1"/>
  <c r="J6" i="19"/>
  <c r="N6" i="19" s="1"/>
  <c r="J32" i="19"/>
  <c r="N32" i="19" s="1"/>
  <c r="J31" i="19"/>
  <c r="N31" i="19" s="1"/>
  <c r="J30" i="19"/>
  <c r="N30" i="19" s="1"/>
  <c r="J29" i="19"/>
  <c r="N29" i="19" s="1"/>
  <c r="J28" i="19"/>
  <c r="J27" i="19"/>
  <c r="N27" i="19" s="1"/>
  <c r="J26" i="19"/>
  <c r="N26" i="19" s="1"/>
  <c r="J25" i="19"/>
  <c r="N25" i="19" s="1"/>
  <c r="J24" i="19"/>
  <c r="N24" i="19" s="1"/>
  <c r="J23" i="19"/>
  <c r="N23" i="19" s="1"/>
  <c r="J22" i="19"/>
  <c r="N22" i="19" s="1"/>
  <c r="J21" i="19"/>
  <c r="N21" i="19" s="1"/>
  <c r="J20" i="19"/>
  <c r="N20" i="19" s="1"/>
  <c r="J19" i="19"/>
  <c r="N19" i="19" s="1"/>
  <c r="J18" i="19"/>
  <c r="N18" i="19" s="1"/>
  <c r="J17" i="19"/>
  <c r="N17" i="19" s="1"/>
  <c r="J16" i="19"/>
  <c r="N16" i="19" s="1"/>
  <c r="J15" i="19"/>
  <c r="N15" i="19" s="1"/>
  <c r="J14" i="19"/>
  <c r="N14" i="19" s="1"/>
  <c r="J13" i="19"/>
  <c r="N13" i="19" s="1"/>
  <c r="H6" i="19"/>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D12" i="1"/>
  <c r="D11" i="1"/>
  <c r="F10" i="1"/>
  <c r="G27" i="29"/>
  <c r="I18" i="29" s="1"/>
  <c r="D29" i="33"/>
  <c r="E81" i="27" s="1"/>
  <c r="F57" i="23"/>
  <c r="D56" i="23"/>
  <c r="D55" i="23"/>
  <c r="D54" i="23"/>
  <c r="D53" i="23"/>
  <c r="D52" i="23"/>
  <c r="D26" i="33"/>
  <c r="D117" i="24"/>
  <c r="D118" i="24"/>
  <c r="D119" i="24"/>
  <c r="D120" i="24"/>
  <c r="D121" i="24"/>
  <c r="D20" i="33"/>
  <c r="H30" i="17" s="1"/>
  <c r="I22" i="17"/>
  <c r="H21" i="16"/>
  <c r="H22" i="16" s="1"/>
  <c r="G21" i="16"/>
  <c r="G22" i="16" s="1"/>
  <c r="F21" i="16"/>
  <c r="F22" i="16" s="1"/>
  <c r="E21" i="16"/>
  <c r="E22" i="16" s="1"/>
  <c r="D8" i="16" s="1"/>
  <c r="C20" i="19" s="1"/>
  <c r="L20" i="19" s="1"/>
  <c r="Q21" i="14"/>
  <c r="Q20" i="14"/>
  <c r="Q19" i="14"/>
  <c r="L42" i="12"/>
  <c r="M27" i="12"/>
  <c r="N17" i="12"/>
  <c r="N18" i="12" s="1"/>
  <c r="N19" i="12" s="1"/>
  <c r="N20" i="12" s="1"/>
  <c r="N21" i="12" s="1"/>
  <c r="M22" i="12"/>
  <c r="M43" i="12"/>
  <c r="M33" i="12" s="1"/>
  <c r="K28" i="12"/>
  <c r="K40" i="12" s="1"/>
  <c r="K27" i="12"/>
  <c r="K39" i="12" s="1"/>
  <c r="K26" i="12"/>
  <c r="K38" i="12" s="1"/>
  <c r="K29" i="12"/>
  <c r="K41" i="12" s="1"/>
  <c r="M29" i="12"/>
  <c r="M28" i="12"/>
  <c r="M26" i="12"/>
  <c r="E20" i="12"/>
  <c r="G15" i="33" s="1"/>
  <c r="E69" i="10"/>
  <c r="H58" i="10"/>
  <c r="G58" i="10"/>
  <c r="F58" i="10"/>
  <c r="E58" i="10"/>
  <c r="E46" i="10"/>
  <c r="E35" i="10"/>
  <c r="H69" i="10"/>
  <c r="G69" i="10"/>
  <c r="F69" i="10"/>
  <c r="H94" i="10"/>
  <c r="G94" i="10"/>
  <c r="G95" i="10"/>
  <c r="F94" i="10"/>
  <c r="H95" i="10"/>
  <c r="F95" i="10"/>
  <c r="H46" i="10"/>
  <c r="G46" i="10"/>
  <c r="F46" i="10"/>
  <c r="E95" i="10"/>
  <c r="E94" i="10"/>
  <c r="H35" i="10"/>
  <c r="G35" i="10"/>
  <c r="F35" i="10"/>
  <c r="F24" i="10"/>
  <c r="E24" i="10"/>
  <c r="D70" i="1"/>
  <c r="D88" i="1" s="1"/>
  <c r="D63" i="1"/>
  <c r="D81" i="1" s="1"/>
  <c r="E63" i="1"/>
  <c r="E81" i="1" s="1"/>
  <c r="F63" i="1"/>
  <c r="F81" i="1" s="1"/>
  <c r="G81" i="1"/>
  <c r="H81" i="1"/>
  <c r="I81" i="1"/>
  <c r="J81" i="1"/>
  <c r="D64" i="1"/>
  <c r="D82" i="1" s="1"/>
  <c r="E64" i="1"/>
  <c r="E82" i="1" s="1"/>
  <c r="F64" i="1"/>
  <c r="F82" i="1" s="1"/>
  <c r="G82" i="1"/>
  <c r="H82" i="1"/>
  <c r="I82" i="1"/>
  <c r="J82" i="1"/>
  <c r="D65" i="1"/>
  <c r="D83" i="1" s="1"/>
  <c r="E65" i="1"/>
  <c r="E83" i="1" s="1"/>
  <c r="F65" i="1"/>
  <c r="F83" i="1" s="1"/>
  <c r="G83" i="1"/>
  <c r="H83" i="1"/>
  <c r="I83" i="1"/>
  <c r="J83" i="1"/>
  <c r="D66" i="1"/>
  <c r="D84" i="1" s="1"/>
  <c r="E66" i="1"/>
  <c r="E84" i="1" s="1"/>
  <c r="F66" i="1"/>
  <c r="F84" i="1" s="1"/>
  <c r="G84" i="1"/>
  <c r="H84" i="1"/>
  <c r="I84" i="1"/>
  <c r="J84" i="1"/>
  <c r="D67" i="1"/>
  <c r="D85" i="1" s="1"/>
  <c r="E67" i="1"/>
  <c r="E85" i="1" s="1"/>
  <c r="F67" i="1"/>
  <c r="F85" i="1" s="1"/>
  <c r="G85" i="1"/>
  <c r="H85" i="1"/>
  <c r="I85" i="1"/>
  <c r="J85" i="1"/>
  <c r="D68" i="1"/>
  <c r="D86" i="1" s="1"/>
  <c r="E68" i="1"/>
  <c r="E86" i="1" s="1"/>
  <c r="F68" i="1"/>
  <c r="F86" i="1" s="1"/>
  <c r="G86" i="1"/>
  <c r="H86" i="1"/>
  <c r="I86" i="1"/>
  <c r="J86" i="1"/>
  <c r="D69" i="1"/>
  <c r="D87" i="1" s="1"/>
  <c r="E69" i="1"/>
  <c r="E87" i="1" s="1"/>
  <c r="F69" i="1"/>
  <c r="F87" i="1" s="1"/>
  <c r="G87" i="1"/>
  <c r="H87" i="1"/>
  <c r="I87" i="1"/>
  <c r="J87" i="1"/>
  <c r="E70" i="1"/>
  <c r="E88" i="1" s="1"/>
  <c r="F70" i="1"/>
  <c r="F88" i="1" s="1"/>
  <c r="G88" i="1"/>
  <c r="H88" i="1"/>
  <c r="I88" i="1"/>
  <c r="J88" i="1"/>
  <c r="D71" i="1"/>
  <c r="D89" i="1"/>
  <c r="E71" i="1"/>
  <c r="E89" i="1" s="1"/>
  <c r="F71" i="1"/>
  <c r="F89" i="1" s="1"/>
  <c r="G89" i="1"/>
  <c r="H89" i="1"/>
  <c r="I89" i="1"/>
  <c r="J89" i="1"/>
  <c r="D72" i="1"/>
  <c r="D90" i="1" s="1"/>
  <c r="E72" i="1"/>
  <c r="E90" i="1" s="1"/>
  <c r="F72" i="1"/>
  <c r="F90" i="1" s="1"/>
  <c r="G90" i="1"/>
  <c r="H90" i="1"/>
  <c r="I90" i="1"/>
  <c r="J90" i="1"/>
  <c r="D73" i="1"/>
  <c r="D91" i="1" s="1"/>
  <c r="E73" i="1"/>
  <c r="E91" i="1" s="1"/>
  <c r="F73" i="1"/>
  <c r="F91" i="1" s="1"/>
  <c r="G91" i="1"/>
  <c r="H91" i="1"/>
  <c r="I91" i="1"/>
  <c r="J91" i="1"/>
  <c r="D74" i="1"/>
  <c r="D92" i="1" s="1"/>
  <c r="E74" i="1"/>
  <c r="E92" i="1" s="1"/>
  <c r="F74" i="1"/>
  <c r="F92" i="1" s="1"/>
  <c r="G92" i="1"/>
  <c r="H92" i="1"/>
  <c r="I92" i="1"/>
  <c r="J92" i="1"/>
  <c r="D75" i="1"/>
  <c r="D93" i="1" s="1"/>
  <c r="E75" i="1"/>
  <c r="E93" i="1" s="1"/>
  <c r="F75" i="1"/>
  <c r="F93" i="1" s="1"/>
  <c r="G93" i="1"/>
  <c r="H93" i="1"/>
  <c r="I93" i="1"/>
  <c r="J93" i="1"/>
  <c r="D62" i="1"/>
  <c r="D80" i="1" s="1"/>
  <c r="F41" i="20"/>
  <c r="F40" i="20"/>
  <c r="F39" i="20"/>
  <c r="F38" i="20"/>
  <c r="E41" i="20"/>
  <c r="E40" i="20"/>
  <c r="E39" i="20"/>
  <c r="E38" i="20"/>
  <c r="E20" i="20"/>
  <c r="D8" i="20" s="1"/>
  <c r="C23" i="19" s="1"/>
  <c r="L23" i="19" s="1"/>
  <c r="I18" i="20"/>
  <c r="G49" i="21"/>
  <c r="H49" i="21"/>
  <c r="I49" i="21"/>
  <c r="F46" i="22"/>
  <c r="G38" i="29"/>
  <c r="G37" i="29"/>
  <c r="G36" i="29"/>
  <c r="G35" i="29"/>
  <c r="G34" i="29"/>
  <c r="G33" i="29"/>
  <c r="G51" i="22"/>
  <c r="G50" i="22"/>
  <c r="G49" i="22"/>
  <c r="G48" i="22"/>
  <c r="G47" i="22"/>
  <c r="G46" i="22"/>
  <c r="F51" i="22"/>
  <c r="F50" i="22"/>
  <c r="F49" i="22"/>
  <c r="F48" i="22"/>
  <c r="F47" i="22"/>
  <c r="F27" i="28"/>
  <c r="F21" i="28"/>
  <c r="G21" i="28"/>
  <c r="J20" i="27"/>
  <c r="E24" i="27" s="1"/>
  <c r="I20" i="27"/>
  <c r="E23" i="27" s="1"/>
  <c r="J39" i="21"/>
  <c r="H20" i="20"/>
  <c r="G20" i="20"/>
  <c r="F20" i="20"/>
  <c r="H22" i="18"/>
  <c r="G22" i="18"/>
  <c r="C22" i="19" s="1"/>
  <c r="L22" i="19" s="1"/>
  <c r="F22" i="18"/>
  <c r="E22" i="18"/>
  <c r="D8" i="18" s="1"/>
  <c r="I21" i="15"/>
  <c r="H21" i="15"/>
  <c r="F21" i="15"/>
  <c r="P22" i="14"/>
  <c r="O22" i="14"/>
  <c r="N22" i="14"/>
  <c r="M22" i="14"/>
  <c r="L22" i="14"/>
  <c r="K22" i="14"/>
  <c r="J22" i="14"/>
  <c r="I22" i="14"/>
  <c r="H22" i="14"/>
  <c r="G22" i="14"/>
  <c r="F22" i="14"/>
  <c r="E22" i="14"/>
  <c r="F20" i="13"/>
  <c r="I20" i="11"/>
  <c r="H20" i="11"/>
  <c r="D8" i="11" s="1"/>
  <c r="C15" i="19" s="1"/>
  <c r="G20" i="11"/>
  <c r="F20" i="11"/>
  <c r="E20" i="11"/>
  <c r="H19" i="9"/>
  <c r="G19" i="9"/>
  <c r="F19" i="9"/>
  <c r="E19" i="8"/>
  <c r="D8" i="8" s="1"/>
  <c r="C12" i="19" s="1"/>
  <c r="L12" i="19" s="1"/>
  <c r="H22" i="5"/>
  <c r="G22" i="5"/>
  <c r="F22" i="5"/>
  <c r="E22" i="5"/>
  <c r="D8" i="5" s="1"/>
  <c r="H23" i="4"/>
  <c r="G23" i="4"/>
  <c r="F23" i="4"/>
  <c r="E23" i="4"/>
  <c r="C9" i="19"/>
  <c r="H22" i="3"/>
  <c r="G22" i="3"/>
  <c r="F22" i="3"/>
  <c r="E22" i="3"/>
  <c r="D8" i="3" s="1"/>
  <c r="C8" i="19" s="1"/>
  <c r="L8" i="19" s="1"/>
  <c r="H23" i="2"/>
  <c r="G23" i="2"/>
  <c r="F23" i="2"/>
  <c r="E23" i="2"/>
  <c r="D8" i="2"/>
  <c r="C7" i="19" s="1"/>
  <c r="I52" i="10"/>
  <c r="D24" i="33"/>
  <c r="D52" i="22" s="1"/>
  <c r="D23" i="33"/>
  <c r="D22" i="33"/>
  <c r="D5" i="33"/>
  <c r="D100" i="1" s="1"/>
  <c r="I17" i="29"/>
  <c r="H26" i="6"/>
  <c r="G26" i="6"/>
  <c r="F26" i="6"/>
  <c r="H25" i="6"/>
  <c r="G25" i="6"/>
  <c r="F25" i="6"/>
  <c r="F24" i="6"/>
  <c r="J80" i="1"/>
  <c r="I80" i="1"/>
  <c r="H80" i="1"/>
  <c r="G80" i="1"/>
  <c r="F62" i="1"/>
  <c r="F80" i="1" s="1"/>
  <c r="E46" i="27"/>
  <c r="E47" i="27" s="1"/>
  <c r="F46" i="27"/>
  <c r="F47" i="27" s="1"/>
  <c r="G46" i="27"/>
  <c r="G47" i="27" s="1"/>
  <c r="H43" i="27"/>
  <c r="E68" i="27"/>
  <c r="E69" i="27" s="1"/>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s="1"/>
  <c r="F68" i="27"/>
  <c r="F69" i="27" s="1"/>
  <c r="H67" i="27"/>
  <c r="H66" i="27"/>
  <c r="H45" i="27"/>
  <c r="H44" i="27"/>
  <c r="H17" i="26"/>
  <c r="G17" i="26"/>
  <c r="F17" i="26"/>
  <c r="E17" i="26"/>
  <c r="D7" i="26" s="1"/>
  <c r="C29" i="19" s="1"/>
  <c r="L29" i="19" s="1"/>
  <c r="H21" i="25"/>
  <c r="D8" i="25" s="1"/>
  <c r="G21" i="25"/>
  <c r="F21" i="25"/>
  <c r="H114" i="24"/>
  <c r="G114" i="24"/>
  <c r="F114" i="24"/>
  <c r="E114" i="24"/>
  <c r="E121" i="24" s="1"/>
  <c r="G121" i="24" s="1"/>
  <c r="H101" i="24"/>
  <c r="G101" i="24"/>
  <c r="F101" i="24"/>
  <c r="E101" i="24"/>
  <c r="I100" i="24"/>
  <c r="I99" i="24"/>
  <c r="H94" i="24"/>
  <c r="G94" i="24"/>
  <c r="F94" i="24"/>
  <c r="E94" i="24"/>
  <c r="E120" i="24" s="1"/>
  <c r="G120" i="24" s="1"/>
  <c r="H83" i="24"/>
  <c r="G83" i="24"/>
  <c r="F83" i="24"/>
  <c r="E83" i="24"/>
  <c r="H76" i="24"/>
  <c r="G76" i="24"/>
  <c r="F76" i="24"/>
  <c r="E76" i="24"/>
  <c r="E119" i="24" s="1"/>
  <c r="G119" i="24" s="1"/>
  <c r="H62" i="24"/>
  <c r="G62" i="24"/>
  <c r="F62" i="24"/>
  <c r="E62" i="24"/>
  <c r="H55" i="24"/>
  <c r="G55" i="24"/>
  <c r="F55" i="24"/>
  <c r="E55" i="24"/>
  <c r="E118" i="24" s="1"/>
  <c r="G118" i="24" s="1"/>
  <c r="H41" i="24"/>
  <c r="G41" i="24"/>
  <c r="E41" i="24"/>
  <c r="F41" i="24"/>
  <c r="H24" i="24"/>
  <c r="G24" i="24"/>
  <c r="F24" i="24"/>
  <c r="E24" i="24"/>
  <c r="E117" i="24" s="1"/>
  <c r="G117" i="24" s="1"/>
  <c r="H49" i="23"/>
  <c r="G49" i="23"/>
  <c r="F49" i="23"/>
  <c r="E49" i="23"/>
  <c r="E56" i="23" s="1"/>
  <c r="G56" i="23" s="1"/>
  <c r="H42" i="23"/>
  <c r="G42" i="23"/>
  <c r="F42" i="23"/>
  <c r="E42" i="23"/>
  <c r="E55" i="23" s="1"/>
  <c r="G55" i="23" s="1"/>
  <c r="H35" i="23"/>
  <c r="G35" i="23"/>
  <c r="F35" i="23"/>
  <c r="E35" i="23"/>
  <c r="E54" i="23" s="1"/>
  <c r="G54" i="23" s="1"/>
  <c r="H28" i="23"/>
  <c r="G28" i="23"/>
  <c r="F28" i="23"/>
  <c r="H21" i="23"/>
  <c r="G21" i="23"/>
  <c r="F21" i="23"/>
  <c r="J40" i="22"/>
  <c r="J44" i="21"/>
  <c r="J43" i="21"/>
  <c r="K42" i="21"/>
  <c r="J42" i="21"/>
  <c r="K41" i="21"/>
  <c r="J41" i="21"/>
  <c r="K40" i="21"/>
  <c r="J40" i="21"/>
  <c r="K39" i="21"/>
  <c r="I29" i="17"/>
  <c r="I28" i="17"/>
  <c r="I27" i="17"/>
  <c r="I26" i="17"/>
  <c r="I25" i="17"/>
  <c r="I24" i="17"/>
  <c r="I23" i="17"/>
  <c r="J18" i="15"/>
  <c r="G18" i="15"/>
  <c r="G17" i="13"/>
  <c r="I22" i="4"/>
  <c r="I21" i="4"/>
  <c r="E62" i="1"/>
  <c r="E80" i="1" s="1"/>
  <c r="I38" i="6"/>
  <c r="H38" i="6"/>
  <c r="G38" i="6"/>
  <c r="F38" i="6"/>
  <c r="G23" i="10"/>
  <c r="G22" i="10"/>
  <c r="G21" i="10"/>
  <c r="G20" i="10"/>
  <c r="G19" i="10"/>
  <c r="K38" i="13"/>
  <c r="J38" i="13"/>
  <c r="I38" i="13"/>
  <c r="K36" i="14"/>
  <c r="K32" i="15"/>
  <c r="J32" i="15"/>
  <c r="I38" i="16"/>
  <c r="J32" i="20"/>
  <c r="I32" i="20"/>
  <c r="F43" i="20" s="1"/>
  <c r="H32" i="20"/>
  <c r="K40" i="22"/>
  <c r="I19" i="22"/>
  <c r="I18" i="22"/>
  <c r="J27" i="29"/>
  <c r="I27" i="29"/>
  <c r="H27" i="29"/>
  <c r="I19" i="29"/>
  <c r="I20" i="25"/>
  <c r="I19" i="25"/>
  <c r="I18" i="25"/>
  <c r="I113" i="24"/>
  <c r="I112" i="24"/>
  <c r="I93" i="24"/>
  <c r="I92" i="24"/>
  <c r="I82" i="24"/>
  <c r="I81" i="24"/>
  <c r="I75" i="24"/>
  <c r="I74" i="24"/>
  <c r="I61" i="24"/>
  <c r="I60" i="24"/>
  <c r="I54" i="24"/>
  <c r="I53" i="24"/>
  <c r="I23" i="24"/>
  <c r="I22" i="24"/>
  <c r="I48" i="23"/>
  <c r="I47" i="23"/>
  <c r="I41" i="23"/>
  <c r="I40" i="23"/>
  <c r="I34" i="23"/>
  <c r="I33" i="23"/>
  <c r="I27" i="23"/>
  <c r="I20" i="23"/>
  <c r="I19" i="23"/>
  <c r="I17" i="22"/>
  <c r="I18" i="21"/>
  <c r="I19" i="20"/>
  <c r="I21" i="18"/>
  <c r="I20" i="18"/>
  <c r="I18" i="17"/>
  <c r="J19" i="11"/>
  <c r="I63" i="10"/>
  <c r="I40" i="10"/>
  <c r="I29" i="10"/>
  <c r="I22" i="2"/>
  <c r="I21" i="2"/>
  <c r="J21" i="15"/>
  <c r="D8" i="17"/>
  <c r="C21" i="19" s="1"/>
  <c r="E23" i="33"/>
  <c r="I26" i="23"/>
  <c r="D8" i="12"/>
  <c r="C16" i="19" s="1"/>
  <c r="C24" i="19"/>
  <c r="L24" i="19" s="1"/>
  <c r="F24" i="33" l="1"/>
  <c r="G52" i="22" s="1"/>
  <c r="I23" i="4"/>
  <c r="I101" i="24"/>
  <c r="L9" i="19"/>
  <c r="M42" i="12"/>
  <c r="M32" i="12" s="1"/>
  <c r="I83" i="24"/>
  <c r="H96" i="10"/>
  <c r="G24" i="10"/>
  <c r="H70" i="27"/>
  <c r="E74" i="27" s="1"/>
  <c r="I23" i="2"/>
  <c r="E96" i="10"/>
  <c r="D9" i="10" s="1"/>
  <c r="F96" i="10"/>
  <c r="I94" i="10"/>
  <c r="L16" i="19"/>
  <c r="J20" i="11"/>
  <c r="L15" i="19"/>
  <c r="L21" i="19"/>
  <c r="I22" i="18"/>
  <c r="E25" i="27"/>
  <c r="E79" i="27" s="1"/>
  <c r="K18" i="15"/>
  <c r="C28" i="19"/>
  <c r="L28" i="19" s="1"/>
  <c r="E20" i="33"/>
  <c r="I30" i="17" s="1"/>
  <c r="I24" i="24"/>
  <c r="I62" i="24"/>
  <c r="Q22" i="14"/>
  <c r="D8" i="14" s="1"/>
  <c r="C18" i="19" s="1"/>
  <c r="L18" i="19" s="1"/>
  <c r="L7" i="19"/>
  <c r="E30" i="28"/>
  <c r="D8" i="28" s="1"/>
  <c r="C31" i="19" s="1"/>
  <c r="L31" i="19" s="1"/>
  <c r="J98" i="1"/>
  <c r="I99" i="1"/>
  <c r="H98" i="1"/>
  <c r="I98" i="1"/>
  <c r="J99" i="1"/>
  <c r="I97" i="1"/>
  <c r="G99" i="1"/>
  <c r="J97" i="1"/>
  <c r="G98" i="1"/>
  <c r="G97" i="1"/>
  <c r="H99" i="1"/>
  <c r="H97" i="1"/>
  <c r="H47" i="27"/>
  <c r="H48" i="27" s="1"/>
  <c r="E73" i="27" s="1"/>
  <c r="E24" i="33"/>
  <c r="E43" i="20"/>
  <c r="M30" i="12"/>
  <c r="M31" i="12" s="1"/>
  <c r="G21" i="15"/>
  <c r="K21" i="15"/>
  <c r="D8" i="15" s="1"/>
  <c r="C19" i="19" s="1"/>
  <c r="L19" i="19" s="1"/>
  <c r="F27" i="6"/>
  <c r="H27" i="6"/>
  <c r="C10" i="19"/>
  <c r="L10" i="19" s="1"/>
  <c r="E39" i="29"/>
  <c r="D8" i="29" s="1"/>
  <c r="C32" i="19" s="1"/>
  <c r="L32" i="19" s="1"/>
  <c r="I114" i="24"/>
  <c r="I55" i="24"/>
  <c r="I76" i="24"/>
  <c r="F52" i="22"/>
  <c r="J49" i="21"/>
  <c r="K49" i="21"/>
  <c r="I15" i="33"/>
  <c r="E15" i="33"/>
  <c r="F15" i="33"/>
  <c r="M34" i="12"/>
  <c r="D15" i="33"/>
  <c r="G96" i="10"/>
  <c r="C14" i="19" s="1"/>
  <c r="L14" i="19" s="1"/>
  <c r="C13" i="19"/>
  <c r="L13" i="19" s="1"/>
  <c r="F39" i="29"/>
  <c r="I21" i="25"/>
  <c r="G122" i="24"/>
  <c r="D8" i="24" s="1"/>
  <c r="C27" i="19" s="1"/>
  <c r="L27" i="19" s="1"/>
  <c r="I94" i="24"/>
  <c r="I49" i="23"/>
  <c r="I42" i="23"/>
  <c r="I35" i="23"/>
  <c r="E57" i="23"/>
  <c r="G57" i="23"/>
  <c r="D8" i="23" s="1"/>
  <c r="C26" i="19" s="1"/>
  <c r="L26" i="19" s="1"/>
  <c r="I28" i="23"/>
  <c r="I21" i="23"/>
  <c r="I95" i="10"/>
  <c r="L11" i="19"/>
  <c r="G27" i="6"/>
  <c r="E27" i="6"/>
  <c r="I20" i="20"/>
  <c r="G39" i="29"/>
  <c r="G20" i="13"/>
  <c r="D8" i="13" s="1"/>
  <c r="C17" i="19" s="1"/>
  <c r="L17" i="19" s="1"/>
  <c r="I96" i="10" l="1"/>
  <c r="E75" i="27"/>
  <c r="E80" i="27" s="1"/>
  <c r="E29" i="33" s="1"/>
  <c r="F81" i="27" s="1"/>
  <c r="D8" i="27" s="1"/>
  <c r="C30" i="19" s="1"/>
  <c r="L30" i="19" s="1"/>
  <c r="E5" i="33"/>
  <c r="G100" i="1" s="1"/>
  <c r="D8" i="1" s="1"/>
  <c r="C6" i="19" s="1"/>
  <c r="L6" i="19" s="1"/>
  <c r="F5" i="33"/>
  <c r="H100" i="1" s="1"/>
  <c r="H5" i="33"/>
  <c r="J100" i="1" s="1"/>
  <c r="G5" i="33"/>
  <c r="I100" i="1" s="1"/>
</calcChain>
</file>

<file path=xl/sharedStrings.xml><?xml version="1.0" encoding="utf-8"?>
<sst xmlns="http://schemas.openxmlformats.org/spreadsheetml/2006/main" count="3936" uniqueCount="1560">
  <si>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</si>
  <si>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</si>
  <si>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</si>
  <si>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</si>
  <si>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</si>
  <si>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</si>
  <si>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</si>
  <si>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</si>
  <si>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</si>
  <si>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</si>
  <si>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</si>
  <si>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</si>
  <si>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</si>
  <si>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</si>
  <si>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</si>
  <si>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</si>
  <si>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</si>
  <si>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</si>
  <si>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</si>
  <si>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</si>
  <si>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</si>
  <si>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</si>
  <si>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</si>
  <si>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</si>
  <si>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</si>
  <si>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</si>
  <si>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</si>
  <si>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</si>
  <si>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</si>
  <si>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</si>
  <si>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</si>
  <si>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</si>
  <si>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</si>
  <si>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</si>
  <si>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</si>
  <si>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</si>
  <si>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</si>
  <si>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</si>
  <si>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</si>
  <si>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</si>
  <si>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</si>
  <si>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</si>
  <si>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</si>
  <si>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</si>
  <si>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</si>
  <si>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</si>
  <si>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</si>
  <si>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</si>
  <si>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</si>
  <si>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</si>
  <si>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</si>
  <si>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</si>
  <si>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</si>
  <si>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</si>
  <si>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</si>
  <si>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</si>
  <si>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</si>
  <si>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</si>
  <si>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</si>
  <si>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</si>
  <si>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</si>
  <si>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</si>
  <si>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</si>
  <si>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</si>
  <si>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</si>
  <si>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</si>
  <si>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</si>
  <si>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</si>
  <si>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</si>
  <si>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</si>
  <si>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</si>
  <si>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</si>
  <si>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</si>
  <si>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</si>
  <si>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</si>
  <si>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</si>
  <si>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</si>
  <si>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</si>
  <si>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</si>
  <si>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</si>
  <si>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</si>
  <si>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</si>
  <si>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</si>
  <si>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</si>
  <si>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</si>
  <si>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</si>
  <si>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</si>
  <si>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</si>
  <si>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</si>
  <si>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</si>
  <si>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</si>
  <si>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</si>
  <si>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</si>
  <si>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</si>
  <si>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</si>
  <si>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</si>
  <si>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</si>
  <si>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</si>
  <si>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</si>
  <si>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</si>
  <si>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</si>
  <si>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</si>
  <si>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</si>
  <si>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</si>
  <si>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</si>
  <si>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</si>
  <si>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</si>
  <si>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</si>
  <si>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</si>
  <si>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</si>
  <si>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</si>
  <si>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</si>
  <si>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</si>
  <si>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</si>
  <si>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</si>
  <si>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</si>
  <si>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</si>
  <si>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</si>
  <si>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</si>
  <si>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</si>
  <si>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</si>
  <si>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</si>
  <si>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</si>
  <si>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</si>
  <si>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</si>
  <si>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</si>
  <si>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</si>
  <si>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</si>
  <si>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</si>
  <si>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</si>
  <si>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</si>
  <si>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</si>
  <si>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</si>
  <si>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</si>
  <si>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</si>
  <si>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</si>
  <si>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</si>
  <si>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</si>
  <si>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</si>
  <si>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</si>
  <si>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</si>
  <si>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</si>
  <si>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</si>
  <si>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</si>
  <si>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</si>
  <si>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</si>
  <si>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</si>
  <si>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</si>
  <si>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</si>
  <si>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</si>
  <si>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</si>
  <si>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</si>
  <si>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</si>
  <si>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</si>
  <si>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</si>
  <si>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</si>
  <si>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</si>
  <si>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</si>
  <si>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</si>
  <si>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</si>
  <si>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</si>
  <si>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</si>
  <si>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</si>
  <si>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</si>
  <si>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</si>
  <si>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</si>
  <si>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</si>
  <si>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</si>
  <si>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</si>
  <si>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</si>
  <si>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</si>
  <si>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</si>
  <si>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</si>
  <si>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</si>
  <si>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</si>
  <si>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</si>
  <si>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</si>
  <si>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</si>
  <si>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</si>
  <si>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</si>
  <si>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</si>
  <si>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</si>
  <si>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</si>
  <si>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</si>
  <si>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</si>
  <si>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</si>
  <si>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</si>
  <si>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</si>
  <si>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</si>
  <si>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</si>
  <si>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</si>
  <si>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</si>
  <si>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</si>
  <si>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</si>
  <si>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</si>
  <si>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</si>
  <si>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</si>
  <si>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</si>
  <si>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</si>
  <si>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</si>
  <si>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</si>
  <si>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</si>
  <si>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</si>
  <si>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</si>
  <si>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</si>
  <si>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</si>
  <si>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</si>
  <si>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</si>
  <si>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</si>
  <si>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</si>
  <si>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</si>
  <si>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</si>
  <si>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</si>
  <si>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</si>
  <si>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</si>
  <si>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</si>
  <si>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</si>
  <si>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</si>
  <si>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</si>
  <si>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</si>
  <si>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</si>
  <si>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</si>
  <si>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</si>
  <si>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</si>
  <si>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</si>
  <si>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</si>
  <si>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</si>
  <si>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</si>
  <si>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</si>
  <si>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</si>
  <si>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</si>
  <si>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</si>
  <si>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</si>
  <si>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</si>
  <si>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</si>
  <si>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</si>
  <si>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</si>
  <si>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</si>
  <si>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</si>
  <si>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</si>
  <si>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</si>
  <si>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</si>
  <si>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</si>
  <si>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</si>
  <si>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</si>
  <si>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</si>
  <si>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</si>
  <si>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</si>
  <si>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</si>
  <si>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</si>
  <si>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</si>
  <si>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</si>
  <si>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</si>
  <si>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</si>
  <si>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</si>
  <si>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</si>
  <si>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</si>
  <si>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</si>
  <si>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</si>
  <si>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</si>
  <si>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</si>
  <si>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</si>
  <si>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</si>
  <si>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</si>
  <si>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</si>
  <si>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</si>
  <si>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</si>
  <si>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</si>
  <si>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</si>
  <si>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</si>
  <si>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</si>
  <si>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</si>
  <si>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</si>
  <si>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</si>
  <si>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</si>
  <si>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</si>
  <si>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</si>
  <si>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</si>
  <si>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</si>
  <si>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</si>
  <si>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</si>
  <si>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</si>
  <si>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</si>
  <si>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</si>
  <si>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</si>
  <si>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</si>
  <si>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</si>
  <si>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</si>
  <si>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</si>
  <si>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</si>
  <si>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</si>
  <si>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</si>
  <si>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</si>
  <si>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</si>
  <si>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</si>
  <si>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</si>
  <si>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</si>
  <si>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</si>
  <si>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</si>
  <si>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</si>
  <si>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</si>
  <si>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</si>
  <si>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</si>
  <si>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</si>
  <si>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</si>
  <si>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</si>
  <si>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</si>
  <si>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</si>
  <si>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</si>
  <si>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</si>
  <si>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</si>
  <si>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</si>
  <si>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</si>
  <si>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</si>
  <si>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</si>
  <si>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</si>
  <si>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</si>
  <si>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</si>
  <si>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</si>
  <si>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</si>
  <si>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</si>
  <si>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</si>
  <si>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</si>
  <si>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</si>
  <si>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</si>
  <si>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</si>
  <si>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</si>
  <si>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</si>
  <si>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</si>
  <si>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</si>
  <si>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</si>
  <si>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</si>
  <si>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</si>
  <si>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</si>
  <si>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</si>
  <si>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</si>
  <si>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</si>
  <si>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</si>
  <si>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</si>
  <si>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</si>
  <si>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</si>
  <si>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</si>
  <si>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</si>
  <si>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</si>
  <si>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</si>
  <si>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</si>
  <si>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</si>
  <si>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</si>
  <si>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</si>
  <si>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</si>
  <si>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</si>
  <si>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</si>
  <si>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</si>
  <si>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</si>
  <si>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</si>
  <si>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</si>
  <si>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</si>
  <si>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</si>
  <si>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</si>
  <si>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</si>
  <si>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</si>
  <si>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</si>
  <si>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</si>
  <si>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</si>
  <si>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</si>
  <si>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</si>
  <si>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</si>
  <si>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</si>
  <si>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</si>
  <si>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</si>
  <si>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</si>
  <si>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</si>
  <si>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</si>
  <si>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Número de áreas protegidas inscritas en el RUNAP a 31/12/2015 (número)</t>
  </si>
  <si>
    <t>Superficie de áreas protegidas inscritas en el RUNAP a 31/12/2015 (ha)</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</si>
  <si>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</si>
  <si>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</si>
  <si>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</si>
  <si>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</si>
  <si>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</si>
  <si>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</si>
  <si>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</si>
  <si>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</si>
  <si>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</si>
  <si>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</si>
  <si>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</si>
  <si>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</si>
  <si>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</si>
  <si>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</si>
  <si>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</si>
  <si>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</si>
  <si>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</si>
  <si>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</si>
  <si>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</si>
  <si>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</si>
  <si>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</si>
  <si>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</si>
  <si>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</si>
  <si>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</si>
  <si>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</si>
  <si>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</si>
  <si>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</si>
  <si>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</si>
  <si>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</si>
  <si>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</si>
  <si>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</si>
  <si>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</si>
  <si>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</si>
  <si>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</si>
  <si>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</si>
  <si>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</si>
  <si>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</si>
  <si>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</si>
  <si>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</si>
  <si>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</si>
  <si>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</si>
  <si>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</si>
  <si>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</si>
  <si>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</si>
  <si>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</si>
  <si>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</si>
  <si>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</si>
  <si>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</si>
  <si>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</si>
  <si>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</si>
  <si>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</si>
  <si>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</si>
  <si>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</si>
  <si>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</si>
  <si>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</si>
  <si>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</si>
  <si>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</si>
  <si>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</si>
  <si>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</si>
  <si>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</si>
  <si>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</si>
  <si>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</si>
  <si>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</si>
  <si>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</si>
  <si>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</si>
  <si>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</si>
  <si>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Superficie cubierta en el Plan de Ordenación Forestal adoptado a 31/12/2015 (ha)</t>
  </si>
  <si>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</si>
  <si>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</si>
  <si>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</si>
  <si>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</si>
  <si>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</si>
  <si>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</si>
  <si>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</si>
  <si>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</si>
  <si>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</si>
  <si>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</si>
  <si>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</si>
  <si>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</si>
  <si>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</si>
  <si>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</si>
  <si>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</si>
  <si>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</si>
  <si>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</si>
  <si>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</si>
  <si>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</si>
  <si>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</si>
  <si>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</si>
  <si>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</si>
  <si>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</si>
  <si>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</si>
  <si>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</si>
  <si>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</si>
  <si>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</si>
  <si>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</si>
  <si>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</si>
  <si>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</si>
  <si>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</si>
  <si>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</si>
  <si>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</si>
  <si>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</si>
  <si>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</si>
  <si>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</si>
  <si>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</si>
  <si>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</si>
  <si>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</si>
  <si>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</si>
  <si>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</si>
  <si>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</si>
  <si>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</si>
  <si>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</si>
  <si>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</si>
  <si>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</si>
  <si>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</si>
  <si>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</si>
  <si>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</si>
  <si>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</si>
  <si>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</si>
  <si>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</si>
  <si>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</si>
  <si>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</si>
  <si>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</si>
  <si>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</si>
  <si>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</si>
  <si>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</si>
  <si>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</si>
  <si>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</si>
  <si>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</si>
  <si>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</si>
  <si>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</si>
  <si>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</si>
  <si>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</si>
  <si>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</si>
  <si>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</si>
  <si>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</si>
  <si>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</si>
  <si>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</si>
  <si>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</si>
  <si>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</si>
  <si>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</si>
  <si>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</si>
  <si>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</si>
  <si>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</si>
  <si>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</si>
  <si>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</si>
  <si>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</si>
  <si>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</si>
  <si>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</si>
  <si>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</si>
  <si>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</si>
  <si>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</si>
  <si>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</si>
  <si>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</si>
  <si>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</si>
  <si>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</si>
  <si>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</si>
  <si>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</si>
  <si>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</si>
  <si>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</si>
  <si>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</si>
  <si>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</si>
  <si>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</si>
  <si>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</si>
  <si>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</si>
  <si>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</si>
  <si>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</si>
  <si>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</si>
  <si>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</si>
  <si>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</si>
  <si>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</si>
  <si>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</si>
  <si>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</si>
  <si>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</si>
  <si>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</si>
  <si>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</si>
  <si>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</si>
  <si>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</si>
  <si>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</si>
  <si>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</si>
  <si>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</si>
  <si>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</si>
  <si>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</si>
  <si>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</si>
  <si>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</si>
  <si>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</si>
  <si>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</si>
  <si>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</si>
  <si>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</si>
  <si>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</si>
  <si>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</si>
  <si>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</si>
  <si>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</si>
  <si>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</si>
  <si>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</si>
  <si>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</si>
  <si>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</si>
  <si>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</si>
  <si>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</si>
  <si>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</si>
  <si>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</si>
  <si>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</si>
  <si>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</si>
  <si>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</si>
  <si>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</si>
  <si>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</si>
  <si>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</si>
  <si>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</si>
  <si>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</si>
  <si>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</si>
  <si>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</si>
  <si>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</si>
  <si>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</si>
  <si>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</si>
  <si>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</si>
  <si>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</si>
  <si>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</si>
  <si>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</si>
  <si>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</si>
  <si>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</si>
  <si>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</si>
  <si>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</si>
  <si>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</si>
  <si>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</si>
  <si>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</si>
  <si>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</si>
  <si>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</si>
  <si>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</si>
  <si>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</si>
  <si>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</si>
  <si>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</si>
  <si>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</si>
  <si>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</si>
  <si>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</si>
  <si>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</si>
  <si>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</si>
  <si>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</si>
  <si>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</si>
  <si>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</si>
  <si>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</si>
  <si>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</si>
  <si>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</si>
  <si>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</si>
  <si>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</si>
  <si>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</si>
  <si>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</si>
  <si>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</si>
  <si>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</si>
  <si>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</si>
  <si>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</si>
  <si>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</si>
  <si>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</si>
  <si>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</si>
  <si>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</si>
  <si>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</si>
  <si>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</si>
  <si>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</si>
  <si>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</si>
  <si>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</si>
  <si>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</si>
  <si>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</si>
  <si>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</si>
  <si>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</si>
  <si>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</si>
  <si>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</si>
  <si>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</si>
  <si>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</si>
  <si>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</si>
  <si>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</si>
  <si>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</si>
  <si>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</si>
  <si>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</si>
  <si>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</si>
  <si>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</si>
  <si>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</si>
  <si>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</si>
  <si>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</si>
  <si>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</si>
  <si>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</si>
  <si>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</si>
  <si>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</si>
  <si>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</si>
  <si>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</si>
  <si>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</si>
  <si>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</si>
  <si>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</si>
  <si>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</si>
  <si>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</si>
  <si>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</si>
  <si>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</si>
  <si>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</si>
  <si>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</si>
  <si>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</si>
  <si>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</si>
  <si>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</si>
  <si>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</si>
  <si>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</si>
  <si>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</si>
  <si>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</si>
  <si>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</si>
  <si>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</si>
  <si>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</si>
  <si>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</si>
  <si>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</si>
  <si>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</si>
  <si>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</si>
  <si>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</si>
  <si>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</si>
  <si>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</si>
  <si>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</si>
  <si>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</si>
  <si>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</si>
  <si>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</si>
  <si>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</si>
  <si>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</si>
  <si>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</si>
  <si>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</si>
  <si>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</si>
  <si>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</si>
  <si>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</si>
  <si>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</si>
  <si>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</si>
  <si>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</si>
  <si>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</si>
  <si>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</si>
  <si>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</si>
  <si>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</si>
  <si>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</si>
  <si>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</si>
  <si>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</si>
  <si>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</si>
  <si>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</si>
  <si>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</si>
  <si>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</si>
  <si>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</si>
  <si>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</si>
  <si>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</si>
  <si>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</si>
  <si>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</si>
  <si>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</si>
  <si>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</si>
  <si>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</si>
  <si>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</si>
  <si>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</si>
  <si>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</si>
  <si>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</si>
  <si>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</si>
  <si>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</si>
  <si>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</si>
  <si>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</si>
  <si>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</si>
  <si>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</si>
  <si>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</si>
  <si>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</si>
  <si>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</si>
  <si>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</si>
  <si>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</si>
  <si>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</si>
  <si>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</si>
  <si>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</si>
  <si>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</si>
  <si>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</si>
  <si>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</si>
  <si>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</si>
  <si>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</si>
  <si>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</si>
  <si>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</si>
  <si>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</si>
  <si>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</si>
  <si>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</si>
  <si>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</si>
  <si>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</si>
  <si>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</si>
  <si>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</si>
  <si>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</si>
  <si>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</si>
  <si>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</si>
  <si>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</si>
  <si>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</si>
  <si>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</si>
  <si>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</si>
  <si>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</si>
  <si>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</si>
  <si>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</si>
  <si>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</si>
  <si>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</si>
  <si>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</si>
  <si>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</si>
  <si>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</si>
  <si>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</si>
  <si>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</si>
  <si>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</si>
  <si>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</si>
  <si>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</si>
  <si>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</si>
  <si>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</si>
  <si>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</si>
  <si>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</si>
  <si>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</si>
  <si>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</si>
  <si>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</si>
  <si>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</si>
  <si>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</si>
  <si>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</si>
  <si>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</si>
  <si>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</si>
  <si>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</si>
  <si>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</si>
  <si>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</si>
  <si>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</si>
  <si>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</si>
  <si>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</si>
  <si>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</si>
  <si>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</si>
  <si>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</si>
  <si>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</si>
  <si>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</si>
  <si>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</si>
  <si>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</si>
  <si>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</si>
  <si>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</si>
  <si>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</si>
  <si>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</si>
  <si>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</si>
  <si>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</si>
  <si>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</si>
  <si>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</si>
  <si>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</si>
  <si>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</si>
  <si>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</si>
  <si>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</si>
  <si>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</si>
  <si>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</si>
  <si>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</si>
  <si>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</si>
  <si>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</si>
  <si>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</si>
  <si>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</si>
  <si>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</si>
  <si>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</si>
  <si>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</si>
  <si>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</si>
  <si>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</si>
  <si>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</si>
  <si>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</si>
  <si>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</si>
  <si>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</si>
  <si>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</si>
  <si>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</si>
  <si>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</si>
  <si>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</si>
  <si>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</si>
  <si>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</si>
  <si>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</si>
  <si>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</si>
  <si>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</si>
  <si>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</si>
  <si>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</si>
  <si>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</si>
  <si>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</si>
  <si>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</si>
  <si>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</si>
  <si>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</si>
  <si>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</si>
  <si>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</si>
  <si>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</si>
  <si>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</si>
  <si>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</si>
  <si>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</si>
  <si>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</si>
  <si>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</si>
  <si>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</si>
  <si>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</si>
  <si>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</si>
  <si>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</si>
  <si>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</si>
  <si>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</si>
  <si>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</si>
  <si>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</si>
  <si>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</si>
  <si>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</si>
  <si>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</si>
  <si>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</si>
  <si>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</si>
  <si>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</si>
  <si>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</si>
  <si>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</si>
  <si>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</si>
  <si>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</si>
  <si>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</si>
  <si>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</si>
  <si>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</si>
  <si>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</si>
  <si>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</si>
  <si>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</si>
  <si>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</si>
  <si>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</si>
  <si>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</si>
  <si>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</si>
  <si>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</si>
  <si>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</si>
  <si>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</si>
  <si>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</si>
  <si>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</si>
  <si>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</si>
  <si>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</si>
  <si>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</si>
  <si>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</si>
  <si>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</si>
  <si>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</si>
  <si>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</si>
  <si>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</si>
  <si>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</si>
  <si>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</si>
  <si>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</si>
  <si>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</si>
  <si>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</si>
  <si>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</si>
  <si>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</si>
  <si>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</si>
  <si>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</si>
  <si>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</si>
  <si>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</si>
  <si>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</si>
  <si>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</si>
  <si>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</si>
  <si>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</si>
  <si>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</si>
  <si>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</si>
  <si>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</si>
  <si>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vigentes y aprobadas por la Corporación a 31/12/2105:</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</si>
  <si>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</si>
  <si>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</si>
  <si>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</si>
  <si>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</si>
  <si>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</si>
  <si>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</si>
  <si>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</si>
  <si>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</si>
  <si>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</si>
  <si>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</si>
  <si>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</si>
  <si>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</si>
  <si>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</si>
  <si>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Número de usuarios de agua a 31/12/2015</t>
  </si>
  <si>
    <t>Número de concesiones de agua otorgadas a 31/12/2015</t>
  </si>
  <si>
    <t>Número de captaciones de agua otorgadas a 31/12/2015</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</si>
  <si>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</si>
  <si>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</si>
  <si>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</si>
  <si>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</si>
  <si>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</si>
  <si>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</si>
  <si>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</si>
  <si>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</si>
  <si>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</si>
  <si>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Número de permisos de vertimiento de agua otorgadas a 31/12/2015</t>
  </si>
  <si>
    <t>Número de puntos de vertimientos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</si>
  <si>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</si>
  <si>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</si>
  <si>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</si>
  <si>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</si>
  <si>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</si>
  <si>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</si>
  <si>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</si>
  <si>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</si>
  <si>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</si>
  <si>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31/12/2015</t>
  </si>
  <si>
    <t>Número de permisos de aprovechamiento forestal vigentes a 31/12/2015</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</si>
  <si>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</si>
  <si>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</si>
  <si>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</si>
  <si>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</si>
  <si>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</si>
  <si>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</si>
  <si>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</si>
  <si>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</si>
  <si>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</si>
  <si>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31/12/2015</t>
  </si>
  <si>
    <t>Número de permisos de emisiones atmosféricas vigentes a 31/12/2015</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</si>
  <si>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</si>
  <si>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</si>
  <si>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</si>
  <si>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</si>
  <si>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</si>
  <si>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</si>
  <si>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</si>
  <si>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</si>
  <si>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</si>
  <si>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</si>
  <si>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</si>
  <si>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</si>
  <si>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</si>
  <si>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</si>
  <si>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</si>
  <si>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</si>
  <si>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</si>
  <si>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</si>
  <si>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</si>
  <si>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</si>
  <si>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</si>
  <si>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</si>
  <si>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</si>
  <si>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</si>
  <si>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</si>
  <si>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</si>
  <si>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</si>
  <si>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</si>
  <si>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</si>
  <si>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</si>
  <si>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</si>
  <si>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</si>
  <si>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</si>
  <si>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</si>
  <si>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</si>
  <si>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</si>
  <si>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</si>
  <si>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</si>
  <si>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</si>
  <si>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</si>
  <si>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</si>
  <si>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</si>
  <si>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</si>
  <si>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</si>
  <si>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</si>
  <si>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</si>
  <si>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</si>
  <si>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</si>
  <si>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</si>
  <si>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</si>
  <si>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</si>
  <si>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</si>
  <si>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</si>
  <si>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</si>
  <si>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</si>
  <si>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</si>
  <si>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</si>
  <si>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</si>
  <si>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</si>
  <si>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</si>
  <si>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</si>
  <si>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</si>
  <si>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</si>
  <si>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</si>
  <si>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</si>
  <si>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</si>
  <si>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</si>
  <si>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</si>
  <si>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</si>
  <si>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</si>
  <si>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</si>
  <si>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</si>
  <si>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</si>
  <si>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</si>
  <si>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</si>
  <si>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</si>
  <si>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</si>
  <si>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</si>
  <si>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</si>
  <si>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</si>
  <si>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</si>
  <si>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</si>
  <si>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</si>
  <si>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</si>
  <si>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</si>
  <si>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</si>
  <si>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</si>
  <si>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</si>
  <si>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</si>
  <si>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</si>
  <si>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</si>
  <si>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</si>
  <si>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</si>
  <si>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</si>
  <si>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</si>
  <si>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</si>
  <si>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</si>
  <si>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</si>
  <si>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</si>
  <si>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</si>
  <si>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</si>
  <si>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</si>
  <si>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</si>
  <si>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</si>
  <si>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</si>
  <si>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</si>
  <si>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</si>
  <si>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</si>
  <si>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</si>
  <si>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</si>
  <si>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</si>
  <si>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</si>
  <si>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</si>
  <si>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</si>
  <si>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</si>
  <si>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</si>
  <si>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</si>
  <si>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</si>
  <si>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</si>
  <si>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</si>
  <si>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</si>
  <si>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</si>
  <si>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</si>
  <si>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</si>
  <si>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</si>
  <si>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</si>
  <si>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</si>
  <si>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</si>
  <si>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</si>
  <si>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</si>
  <si>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</si>
  <si>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</si>
  <si>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</si>
  <si>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</si>
  <si>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</si>
  <si>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</si>
  <si>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</si>
  <si>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</si>
  <si>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</si>
  <si>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</si>
  <si>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</si>
  <si>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</si>
  <si>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</si>
  <si>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</si>
  <si>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</si>
  <si>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</si>
  <si>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</si>
  <si>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</si>
  <si>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</si>
  <si>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</si>
  <si>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</si>
  <si>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</si>
  <si>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</si>
  <si>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</si>
  <si>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</si>
  <si>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</si>
  <si>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</si>
  <si>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</si>
  <si>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</si>
  <si>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</si>
  <si>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</si>
  <si>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</si>
  <si>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</si>
  <si>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</si>
  <si>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</si>
  <si>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</si>
  <si>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</si>
  <si>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</si>
  <si>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</si>
  <si>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</si>
  <si>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</si>
  <si>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</si>
  <si>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</si>
  <si>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</si>
  <si>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</si>
  <si>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</si>
  <si>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</si>
  <si>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</si>
  <si>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</si>
  <si>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</si>
  <si>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</si>
  <si>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</si>
  <si>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</si>
  <si>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</si>
  <si>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</si>
  <si>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</si>
  <si>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</si>
  <si>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</si>
  <si>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</si>
  <si>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</si>
  <si>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</si>
  <si>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</si>
  <si>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</si>
  <si>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</si>
  <si>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</si>
  <si>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</si>
  <si>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</si>
  <si>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</si>
  <si>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</si>
  <si>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</si>
  <si>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</si>
  <si>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</si>
  <si>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</si>
  <si>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</si>
  <si>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</si>
  <si>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</si>
  <si>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</si>
  <si>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</si>
  <si>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</si>
  <si>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</si>
  <si>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</si>
  <si>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</si>
  <si>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</si>
  <si>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</si>
  <si>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</si>
  <si>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</si>
  <si>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</si>
  <si>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</si>
  <si>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</si>
  <si>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</si>
  <si>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</si>
  <si>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</si>
  <si>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</si>
  <si>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</si>
  <si>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</si>
  <si>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</si>
  <si>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</si>
  <si>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</si>
  <si>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</si>
  <si>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</si>
  <si>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</si>
  <si>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</si>
  <si>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</si>
  <si>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</si>
  <si>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</si>
  <si>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</si>
  <si>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</si>
  <si>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</si>
  <si>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</si>
  <si>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</si>
  <si>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</si>
  <si>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</si>
  <si>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</si>
  <si>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</si>
  <si>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</si>
  <si>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</si>
  <si>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</si>
  <si>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</si>
  <si>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</si>
  <si>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</si>
  <si>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</si>
  <si>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</si>
  <si>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</si>
  <si>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</si>
  <si>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</si>
  <si>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</si>
  <si>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</si>
  <si>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</si>
  <si>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</si>
  <si>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</si>
  <si>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</si>
  <si>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</si>
  <si>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</si>
  <si>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</si>
  <si>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</si>
  <si>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</si>
  <si>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</si>
  <si>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</si>
  <si>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</si>
  <si>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</si>
  <si>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</si>
  <si>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</si>
  <si>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</si>
  <si>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</si>
  <si>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</si>
  <si>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</si>
  <si>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</si>
  <si>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</si>
  <si>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</si>
  <si>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</si>
  <si>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</si>
  <si>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</si>
  <si>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</si>
  <si>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</si>
  <si>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</si>
  <si>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</si>
  <si>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</si>
  <si>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</si>
  <si>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</si>
  <si>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</si>
  <si>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</si>
  <si>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</si>
  <si>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</si>
  <si>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</si>
  <si>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</si>
  <si>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</si>
  <si>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</si>
  <si>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</si>
  <si>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</si>
  <si>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</si>
  <si>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</si>
  <si>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</si>
  <si>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</si>
  <si>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</si>
  <si>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</si>
  <si>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</si>
  <si>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</si>
  <si>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</si>
  <si>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PERIODO REPORTADO:</t>
  </si>
  <si>
    <t xml:space="preserve">ANEXO NO. 3. MATRIZ DE REPORTE DE AVANCE DE INDICADORES MÍNIMOS DE GESTIÓN INCORPORADOS EN LA RESOLUCIÓN 667 DE 2016  </t>
  </si>
  <si>
    <t>Río Negro</t>
  </si>
  <si>
    <t>Río Nare</t>
  </si>
  <si>
    <t>Río Samaná Norte</t>
  </si>
  <si>
    <t>Río Samaná Sur</t>
  </si>
  <si>
    <t>Río Cocorná y Directos al Magdalena</t>
  </si>
  <si>
    <t>Río Arma</t>
  </si>
  <si>
    <t>Río La Miel</t>
  </si>
  <si>
    <t xml:space="preserve">Río Aburrá </t>
  </si>
  <si>
    <t>Responsable Corpocaldas</t>
  </si>
  <si>
    <t>Responsable de Corantioquia</t>
  </si>
  <si>
    <t>CORNARE</t>
  </si>
  <si>
    <t>SUBDIRECCIÓN GENERAL DE PLANEACIÓN</t>
  </si>
  <si>
    <t>DIEGO HOYOS MARTINEZ</t>
  </si>
  <si>
    <t>COORDINADOR SIAR</t>
  </si>
  <si>
    <t>dhoyos@cornare.gov.co</t>
  </si>
  <si>
    <t>5461616 ext. 229</t>
  </si>
  <si>
    <t>Autopista Medellín – Bogotá, Carrera 59 44-48, Kilómetro 54 El Santuario, Antioquia</t>
  </si>
  <si>
    <t>GRUPO RECURSO HIDRICO</t>
  </si>
  <si>
    <t>GLORIA OFFIR IRAL ZAPATA</t>
  </si>
  <si>
    <t>giral@cornare.gov.co</t>
  </si>
  <si>
    <t>5461616 Ext. 261</t>
  </si>
  <si>
    <t>OFICINA DE CRECIMIENTO VERDE Y CAMBIO CLIMÁTICO</t>
  </si>
  <si>
    <t>ANA ISABEL LÓPEZ MEJÍA</t>
  </si>
  <si>
    <t>JEFE OFICINA CRECIMIENTO VERDE Y CAMBIO CLIMÁTICO</t>
  </si>
  <si>
    <t xml:space="preserve">alopez@cornare.gov.co </t>
  </si>
  <si>
    <t>5461616 Ext. 232</t>
  </si>
  <si>
    <t>OFICINA DE ORDENAMIENTO AMBIENTAL DEL TERRITORIO Y GESTIÓN DEL RIESGO</t>
  </si>
  <si>
    <t>DIANA MARÍA HENAO GARCÍA</t>
  </si>
  <si>
    <t>JEFE OFICINA DE ORDENAMIENTO AMBIENTAL DEL TERRITORIO Y GESTIÓN DEL RIESGO</t>
  </si>
  <si>
    <t>dhenao@cornare.gov.co</t>
  </si>
  <si>
    <t>5461616 ext. 460</t>
  </si>
  <si>
    <t>GRUPO BOSQUES Y BIODIVERSIDAD</t>
  </si>
  <si>
    <t>COORDINADORA GRUPO BOSQUES Y BIODIVERSIDAD</t>
  </si>
  <si>
    <t>5461616 Ext. 288</t>
  </si>
  <si>
    <t>Hidrocarburos</t>
  </si>
  <si>
    <t>Minas y canteras</t>
  </si>
  <si>
    <t>Residuos peligrosos</t>
  </si>
  <si>
    <t>Proyectos viales</t>
  </si>
  <si>
    <t>Rellenos sanitarios</t>
  </si>
  <si>
    <t>SUBDIRECCIÓN GENERAL DE RECURSOS NATURALES</t>
  </si>
  <si>
    <t>ELSA MARÍA ACEVEDO CIFUENTES</t>
  </si>
  <si>
    <t>eacevedo@cornare.gov.co</t>
  </si>
  <si>
    <t>SUBDIRECCIÓN DE SERVICIO AL CLIENTE</t>
  </si>
  <si>
    <t>JAVIER VALENCIA GONZALEZ</t>
  </si>
  <si>
    <t>SUBDIRECTOR GENERAL DE SERVICIO AL CLIENTE</t>
  </si>
  <si>
    <t>jvalencia@cornare.gov.co</t>
  </si>
  <si>
    <t>5461616 ext. 210</t>
  </si>
  <si>
    <t>La estación La Guayabala en el municipio de Cocorna, por la torrencialidad de la fuente ha colapsado varias veces durante el año.</t>
  </si>
  <si>
    <t>Red 1</t>
  </si>
  <si>
    <t>Estación 1</t>
  </si>
  <si>
    <t>Estación 2</t>
  </si>
  <si>
    <t>Estación 3</t>
  </si>
  <si>
    <t>Municipio de Guarne, Ant. Hospital Municipal</t>
  </si>
  <si>
    <t>Municipio de Rionegro. Universidad Católica de Oriente</t>
  </si>
  <si>
    <t>Municipio d eRionegro. Cornare, regional Valles de San Nicolás</t>
  </si>
  <si>
    <t>Red 2</t>
  </si>
  <si>
    <t>GLORIA OFFIR IRAL ZAPATA / DAMARIA ARISTIZABAL VELASQUEZ</t>
  </si>
  <si>
    <t>COORDINADORAS GRUPOS: AGUAS Y AIRE</t>
  </si>
  <si>
    <t>giral@cornare.gov.co / daristizabal@cornare.gov.co</t>
  </si>
  <si>
    <t>5461616 Ext. 261 y 266</t>
  </si>
  <si>
    <t>Acuerdo 347 del 28 de abril de 2016</t>
  </si>
  <si>
    <t xml:space="preserve">En el articulo quinto no se acoge el indicador, ya que no aplica a la jurisdicción </t>
  </si>
  <si>
    <t>TL.A. Tiempo efectivo de duración del trámite de otorgamiento de concesiones de agua (número de días)</t>
  </si>
  <si>
    <t>N P.V.: Número de solicitudes de permisos de vertimiento atendidas en el periodo.</t>
  </si>
  <si>
    <t>TP.E. Tiempo efectivo de duración del trámite de otorgamiento de aprovechamiento forestal (número de días)</t>
  </si>
  <si>
    <t>Porcentaje de actualización y reporte por subsistema (C = A / B) (PARS)</t>
  </si>
  <si>
    <t>Zoocriaderos</t>
  </si>
  <si>
    <t xml:space="preserve">SUBDIRECCIÓN DE EDUCACIÓN AMBIENTAL, PARTICIPACIÓN SOCIAL Y COMUNICACIÓN </t>
  </si>
  <si>
    <t>5461616 ext. 251</t>
  </si>
  <si>
    <t xml:space="preserve">Línea Estratégica 4: Crecimiento Verde y Cambio Climático
Programa 1: Crecimiento Verde
Programa 2: Cambio Climático 
</t>
  </si>
  <si>
    <t>Línea Estratégica 3: Planificación, Ordenamiento Ambiental del Territorio y Gestión del Riesgo.
Programa 1: Planificación Ambiental.</t>
  </si>
  <si>
    <t xml:space="preserve">Línea Estratégica 5: Gestión Integral de los Recursos Naturales y Autoridad Ambiental.
Programa 3: Gestión Integral del Recurso Hídrico. </t>
  </si>
  <si>
    <t xml:space="preserve">Línea Estratégica 5: Gestión Integral de los Recursos Naturales y Autoridad Ambiental.
Programa 5: Administración, Control y Vigilancia de los Recursos Naturales.
</t>
  </si>
  <si>
    <t>Línea Estratégica 5: Gestión Integral de los Recursos Naturales y Autoridad Ambiental.
Programa 5: Administración, Control y Vigilancia de los Recursos Naturales.</t>
  </si>
  <si>
    <t xml:space="preserve">Línea Estratégica 3: Planificación, Ordenamiento Ambiental del Territorio y Gestión del Riesgo.
Programa 4: Gestión del Riesgo. </t>
  </si>
  <si>
    <t xml:space="preserve">Línea Estratégica 5: Gestión Integral de los Recursos Naturales y Autoridad Ambiental.
Programa 2: Sistema de Áreas Protegidas . </t>
  </si>
  <si>
    <t xml:space="preserve">Línea Estratégica 5: Gestión Integral de los Recursos Naturales y Autoridad Ambiental.
Programa 1: Gestión Integral de la Biodiversidad. </t>
  </si>
  <si>
    <t xml:space="preserve">Línea Estratégica 4: Crecimiento Verde y Cambio Climático
Programa 2: Cambio Climático 
</t>
  </si>
  <si>
    <t xml:space="preserve">Línea Estratégica 4: Crecimiento Verde y Cambio Climático
Programa 4: Negocios Verdes 
</t>
  </si>
  <si>
    <t xml:space="preserve">Línea Estratégica 5: Gestión Integral de los Recursos Naturales y Autoridad Ambiental.
Programa 5: Administración, Control y Vigilancia de los Recursos Naturales. </t>
  </si>
  <si>
    <t>Industrias químicas</t>
  </si>
  <si>
    <t>Eléctrico - construcción y operación de centrales generadoras</t>
  </si>
  <si>
    <t>Eléctrico - líneas de transmisión</t>
  </si>
  <si>
    <t xml:space="preserve">Línea Estratégica 5: Gestión Integral de los Recursos Naturales y Autoridad Ambiental.
Programa 3: Gestión Integral del Recurso Hídrico. 
Programa 4: Gestión Integral del Recurso Aire. </t>
  </si>
  <si>
    <t>Se desarrolla medición por campaña, ya que el SVCA es Tipo I</t>
  </si>
  <si>
    <t>2308-01</t>
  </si>
  <si>
    <t>2308-03</t>
  </si>
  <si>
    <t>2308-04</t>
  </si>
  <si>
    <t>2305-01</t>
  </si>
  <si>
    <t>COORDINADORA GRUPO RECURSO HÍDRICO</t>
  </si>
  <si>
    <t xml:space="preserve"> Acuerdo 380 del 2 de noviembre de 2018.</t>
  </si>
  <si>
    <t>Lider Autoridad Ambiental</t>
  </si>
  <si>
    <t>DIEGO ALONSO OSPINA</t>
  </si>
  <si>
    <t>Subdirección Servicio al Cliente</t>
  </si>
  <si>
    <t>dospina@cornare.gov.co</t>
  </si>
  <si>
    <t xml:space="preserve">higonzalez@cornare.gov.co
</t>
  </si>
  <si>
    <t>HECTOR IVAN GONZALEZ CASTAÑO</t>
  </si>
  <si>
    <t>SUBDIRECTOR</t>
  </si>
  <si>
    <t xml:space="preserve">Año 3 </t>
  </si>
  <si>
    <t>Recuperación (Control de Erosión</t>
  </si>
  <si>
    <t>Restauración de áreas por incendios forestales</t>
  </si>
  <si>
    <t>Restauración activa</t>
  </si>
  <si>
    <t>DRMI</t>
  </si>
  <si>
    <t>Continental</t>
  </si>
  <si>
    <t xml:space="preserve">Páramo de Sonsón </t>
  </si>
  <si>
    <t xml:space="preserve">Subregión Aguas y Porce Nus </t>
  </si>
  <si>
    <t>( San Roque, San Rafael, Alejandría, San Carlos)</t>
  </si>
  <si>
    <t>En formulacion</t>
  </si>
  <si>
    <t>IMPLEMENTAR MELIPONICULTURA (manejo zoocria y produccion miel) asociada a los sistemas forestales</t>
  </si>
  <si>
    <t xml:space="preserve">RFPR CAÑONES DE LOS RÍOS MELCOCHO Y SANTO DOMINGO
</t>
  </si>
  <si>
    <t>RFPR</t>
  </si>
  <si>
    <t xml:space="preserve">RFPR LA TEBAIDA
</t>
  </si>
  <si>
    <t xml:space="preserve">RFPR LA MONTAÑA
</t>
  </si>
  <si>
    <t>DRMI CUERVOS</t>
  </si>
  <si>
    <t>DRMI LAS CAMELIAS</t>
  </si>
  <si>
    <t>Portal educativo de ingreso al DRMI Las Camelias</t>
  </si>
  <si>
    <t>IMPLEMENTACIÓN DE AVISOS EN ÁREAS PROTEGIDAS</t>
  </si>
  <si>
    <t>RFPR CUCHILLAS DE EL TIGRE, EL CALÓN Y LA OSA</t>
  </si>
  <si>
    <t>IMPLEMENTACIÓN DE AVISOS EN ÁREAS PROTEGIDAS PORTADA</t>
  </si>
  <si>
    <t>Realizar procesos de enriquecimiento y recuperación de áreas degradadas con especies de bosque natural, dentro y en el área de influencia de las reservas forestales protectoras regionales Punchiná y San Lorenzo</t>
  </si>
  <si>
    <t>RFPR Punchina y San Lorenzo</t>
  </si>
  <si>
    <t>Desarrollar programa de conservación de la tortuga morrocoy (Chelonoidis carbonaria) en el corregimiento de Puerto Perales, municipio de Puerto Triunfo.</t>
  </si>
  <si>
    <t>fauna</t>
  </si>
  <si>
    <t xml:space="preserve">tortuga morrocoy (Chelonoidis carbonaria) </t>
  </si>
  <si>
    <t>Aunar esfuerzos económicos, técnicos y administrativos para evaluar y monitorear los movimientos migratorios de alevinos liberados de Brycon henni, relacionados con las características medio ambientales en la cuenca del Rio Nare</t>
  </si>
  <si>
    <t xml:space="preserve">sabaleta (Brycon Henni), </t>
  </si>
  <si>
    <t>Desarrollar Estrategias de Mitigación para el conflicto Humano Felinos en la Jurisdicción de Cornare</t>
  </si>
  <si>
    <t>Puman concolor - Pantera onca</t>
  </si>
  <si>
    <r>
      <t>D</t>
    </r>
    <r>
      <rPr>
        <sz val="11"/>
        <rFont val="Arial Narrow"/>
        <family val="2"/>
      </rPr>
      <t>esarrollo de estrategias de monitoreo comunitarias e implementación de BANCO</t>
    </r>
    <r>
      <rPr>
        <vertAlign val="subscript"/>
        <sz val="11"/>
        <rFont val="Arial Narrow"/>
        <family val="2"/>
      </rPr>
      <t>2</t>
    </r>
    <r>
      <rPr>
        <sz val="11"/>
        <rFont val="Arial Narrow"/>
        <family val="2"/>
      </rPr>
      <t xml:space="preserve"> BIO en el corredor biológico del puma y el jaguar </t>
    </r>
  </si>
  <si>
    <r>
      <t>Contribuir a la conservación y manejo de las poblaciones de tortuga de rio “</t>
    </r>
    <r>
      <rPr>
        <b/>
        <i/>
        <sz val="11"/>
        <rFont val="Arial Narrow"/>
        <family val="2"/>
      </rPr>
      <t>Podocnemis lewyana</t>
    </r>
    <r>
      <rPr>
        <sz val="11"/>
        <rFont val="Arial Narrow"/>
        <family val="2"/>
      </rPr>
      <t xml:space="preserve">”, </t>
    </r>
  </si>
  <si>
    <r>
      <t>tortuga de rio “</t>
    </r>
    <r>
      <rPr>
        <b/>
        <i/>
        <sz val="11"/>
        <rFont val="Arial Narrow"/>
        <family val="2"/>
      </rPr>
      <t>Podocnemis lewyana</t>
    </r>
  </si>
  <si>
    <t xml:space="preserve">Aunar esfuerzos técnicos y administrativos entre el Ministerio de Ambiente y Desarrollo Sostenible y la Corporación Autónoma Regional de las Cuencas de los Ríos Negro y Nare - CORNARE - el Instituto Colombiano Agropecuario - ICA, y la Corporación Autónoma Regional del Centro de Antioquia - CORANTIOQUIA, que permitan formular e implementar las medidas de manejo de los individuos de la especie Hippopotamus amphibius </t>
  </si>
  <si>
    <t xml:space="preserve">Hippopotamus amphibius </t>
  </si>
  <si>
    <t>Implementación de estrategias para la prevención, manejo, control y erradicación del caracol gigante africano (Achatina fúlica), en el municipio de San Carlos.</t>
  </si>
  <si>
    <t xml:space="preserve">del caracol gigante africano (Achatina fúlica), </t>
  </si>
  <si>
    <t>Campaña control al OJO DE POETA</t>
  </si>
  <si>
    <t>Tumbergiaalata  Ojo de poeta</t>
  </si>
  <si>
    <t>Acuerdos de crecimiento verde con los sectores productivos de la economía</t>
  </si>
  <si>
    <t>Floricultor</t>
  </si>
  <si>
    <t>Industrial</t>
  </si>
  <si>
    <t>Avicola</t>
  </si>
  <si>
    <t xml:space="preserve">El acuerdo tiene 29 empresas afiliadas en la región del Oriente Antioqueño, con 96 proyectos, de los cuales 41 están en ejecución y 55 en proceso de ventas.                                       -2 guías ambientales, para el Sector de la Construcción y para  la implementación de la resolución 472 de 2017, se elboro una  guía de aprovechamiento de RCD .
</t>
  </si>
  <si>
    <t>Construcción</t>
  </si>
  <si>
    <t>Formulación, implementación y seguimiento de los Acuerdos Ambientales en zona urbana</t>
  </si>
  <si>
    <t>Verificación y evaluación del Acuerdo 251 de 2011, por el cual se establecen determinantes para la reglamentación de las rondas hídricas, con el objetivo de homologar la guía de criterios para el acotamiento de la ronda hídrica expedida por el MADS.</t>
  </si>
  <si>
    <t>Planificación y ordenamiento ambiental del territorio articulado a través de los Comités de Integración Territorial y el acompañamiento a Concejos municipales y Consejos de Gobierno.</t>
  </si>
  <si>
    <t>Consolidación del espacio público natural y mejoramiento paisajístico en corredores lineales.</t>
  </si>
  <si>
    <t>Los proyectos urbanísticos en las zonas urbanas que fueron objeto de seguimiento por parte de la Corporación respecto al manejo y aprovechamiento de los recursos naturales, presentan en su mayoría Plan de Acción Ambiental, el cual establece medidas de mitigación y manejo de las afectaciones ambientales susceptibles de ocurrencia.</t>
  </si>
  <si>
    <t>Cofinanciación de 2 proyectos en zona urbana, para el mejoramiento paisajístico y aumento del espacio público en 2 municipios de la jurisdicción</t>
  </si>
  <si>
    <t>Turismo</t>
  </si>
  <si>
    <t>Negocios Verdes</t>
  </si>
  <si>
    <t>Número de permisos de aprovechamiento forestal otorgados a 31/12/2015</t>
  </si>
  <si>
    <t>Asesoría en la incorporación del componente ambiental y concertación de los instrumentos de ordenamiento territorial - POT</t>
  </si>
  <si>
    <t>Se realizan actividades de acompañamiento y asistencia técnica a los municipios en el proceso de revisión y ajuste de su POT, a través de reuniones, consultas, sesiones del concejo municipal, capacitaciones, entrega de información y acompañamiento en el proceso de concertación y de adopción. Se trabaja según la demanda del municipio.</t>
  </si>
  <si>
    <t>Asesoría en la incorporación del componente ambiental y concertación de Planes Parciales.</t>
  </si>
  <si>
    <t>Rionegro, El Retiro, El Carmen de Viboral, la Ceja del Tambo.</t>
  </si>
  <si>
    <t>Asistencia técnica y transferencia de información sobre determinantes ambientales.</t>
  </si>
  <si>
    <t>La Ceja del Tambo, El Santuario, Marinilla, San Carlos, El Peñol, Abejorral, Argelia, Nariño y Sonsón, Rionegro, Guarne, San Vicente, Granada, El Carmen de Viboral, El Retiro, La Unión, Guatapé, San Rafael, San Luis, San Francisco, Puerto Triunfo, Cocorná, Alejandría, Concepción, Santo Domingo y San Roque.</t>
  </si>
  <si>
    <t>Asistencia técnica y acompañamiento en Comité de Integración Territorial - CIT</t>
  </si>
  <si>
    <t xml:space="preserve">Se adelantaron acciones en educación ambiental, participación social y cultura ambiental.
</t>
  </si>
  <si>
    <t>Educación Ambiental</t>
  </si>
  <si>
    <t>Participación Social en la Gestión Ambiental</t>
  </si>
  <si>
    <t>Coordinación y articulación para la construcción de una Cultura Ambiental</t>
  </si>
  <si>
    <t xml:space="preserve">Restauración. </t>
  </si>
  <si>
    <t>Las acciones de restauración adelantadas por la Corporación, hacen parte de las acciones de ejecución de los POMCAS de la jurisdicción.</t>
  </si>
  <si>
    <t>El Pago por servicios ambientales adelantado por la Corporación, hacen parte de las acciones de ejecución de los POMCAS de la jurisdicción.</t>
  </si>
  <si>
    <t>Meliponicultura</t>
  </si>
  <si>
    <t>El ejercicio de Meliponicultura adelantado por la Corporación, hacen parte de las acciones de ejecución de los POMCAS de la jurisdicción</t>
  </si>
  <si>
    <t>Entre los año 2016 y 2017, fueron formulados 8 POMCAS para la jurisdicción Cornare, que corresponde al  84% de la jurisdicción de CORNARE.</t>
  </si>
  <si>
    <t xml:space="preserve">A través del Acuerdo 380-2018, se ajustó la programación de la meta dentro del cuatrienio y fue reprogramada para realizarse en el año 2019. </t>
  </si>
  <si>
    <t>Saneamiento rural</t>
  </si>
  <si>
    <t>Las acciones de saneamiento a través de la construcción de sistemas de tratamiento de aguas residuales domésticas (STAR). 
Hacen parte de las acciones de ejecución de los POMCAS de la jurisdicción</t>
  </si>
  <si>
    <t>Se tiene un avance acumulado del 70% el proceso de delimitación del páramo de Sonsón</t>
  </si>
  <si>
    <t>Para el año 2018 no se tenia programado avanzar en este meta,  Acuerdo 380 del 2 de noviembre de 2018.
A través de la ejecución del contrato 481-2017 con la UNAL sede de Medellín, se dio inicio al proceso de actualización de ordenación forestal de la Región Aguas, en 160.000 has, para los municipios de San Roque, San Rafael, Alejandría y San Carlos.</t>
  </si>
  <si>
    <t>Durante el año, se continuó ejecutando acciones para prevenir, controlar y manejar 3 especies invasoras de fauna y flora (hipopótamo, caracol africano y ojo de poeta).</t>
  </si>
  <si>
    <t xml:space="preserve">Línea Estratégica 3: Planificación, Ordenamiento Ambiental del Territorio y Gestión del Riesgo.
Programa 3: Ordenamiento Ambiental Regional.  </t>
  </si>
  <si>
    <t xml:space="preserve">Se adelantaron acciones con 6 sectores: Porcícola, Floricultor, Avícola, Industrial, Construcción, Medianas y Pequeñas Empresas y el Sector Publico (sistemas de tutorado plástico).
</t>
  </si>
  <si>
    <t>Se fortalecieron 32 iniciativas y 14 destinos turísticos. 
Se fortalecieron 5 iniciativas de negocios verdes de especies con tradición cultural
Se realizó la promoción de un negocio verde en el sector pecuario. 
La ventanilla de negocios verdes se encuentra implementadas desde el año 2017, para el 2018 se avanzó en un 20% del portafolio de Bienes y Servicios Sostenibles de Negocios Verdes virtuales.</t>
  </si>
  <si>
    <t xml:space="preserve">Línea Estratégica 3: Planificación, Ordenamiento Ambiental del Territorio y Gestión del Riesgo.
Programa 2: Sistema de Información Ambiental Regional.  </t>
  </si>
  <si>
    <t xml:space="preserve">Línea Estratégica 2: Educación Ambiental, Participación Social y Comunicación.
Programa 1: Educación Ambiental.
Programa 2: Participación Social en la Gestión Ambiental. 
Programa 3: Cultura Ambiental. </t>
  </si>
  <si>
    <t xml:space="preserve">Cornare elaboró los lineamientos para la Incorporación de la Gestión del Cambio Climático en los instrumentos de planificación territorial, y diseñó una estrategia de trabajo con los veintiséis (26) municipios de la jurisdicción para ser socializados, incluida la Política Pública y la Ley 1931 de 2018 y se realizó de la siguiente manera:
</t>
  </si>
  <si>
    <t>Dirección Regional Valles de San Nicolás: 13 de marzo de 2019. Taller que contó con una participación de 18 Profesionales representantes de los Municipios de la regional. (El Retiro, El Santuario, El Carmen de Viboral, Guarne, La Ceja, La Unión, Marinilla, Rionegro, San Vicente)
Dirección Regional Bosques: 14 de marzo de 2019; adicionalmente entre los participantes al taller se contó con el Personero Municipal de San Luis y con la Participación de 14 Profesionales, representantes de los Municipios de la regional. (Cocorná, Puerto Triunfo, San Francisco, San Luis)
Dirección Regional Aguas: 15 de marzo de 2019, Adicionalmente se contó con la participación de la empresa de servicios públicos de San Rafael y Guatapé. Al taller asistieron 19 Profesionales, representantes de los Municipios de la regional. (El Peñol, Granada, Guatapé, San Carlos, San Rafael)
Dirección Regional Páramo: 22 de marzo de 2019. Secretarías de Planeación y Ambiente. En el taller Participaron 8 Profesionales representantes de lo municipios de la regional. (Abejorral, Argelia, Nariño, Sonsón)
Dirección regional Porce Nus: 29 de marzo de 2019. En este taller su tuvo la participación de 15 Profesionales de la regional. (Alejandría, Concepción, Santo Domingo, San Roque)</t>
  </si>
  <si>
    <t>Participación en la Formulación del PIGCCT, el cual fue Liderado por la Gobernación de Antioquia. Este PICCA está siendo socializado enla Jurisdicción Cornare para su debida Inclusión en los Instrumentos de Planificación Territorial.</t>
  </si>
  <si>
    <t xml:space="preserve">Puerto Triunfo, Cocorná, San Luis, Santo Domingo, San Roque, Alejandría, Concepción, San Francisco, El Santuario, Marinilla, Rionegro, El Carmen de Viboral, El Retiro, San Vicente, Guarne, La Unión, Sonsón, Abejorral, La Ceja, Nariño, Argelia, San Rafael, San Carlos, El Peñol y Guatapé. </t>
  </si>
  <si>
    <t>La Corporación cuenta desde el 2017 con el Plan de Crecimiento Verde y Desarrollo Compatible con el Clima para el Oriente Antioqueño, plan que fue integrado en el PICCA.</t>
  </si>
  <si>
    <t>La Ley 1931 de 2018 indica que el MADS debe reglamentar lo pertinente para la Incorporación de la Gestión del CC en los POT, a la fecha no se ha construido una Guía Metodológica para el efecto, no obstante la norma estipula que a aprtir del 1 de enero de 2020 los Municipios deberán contar con dicha inclusión. Las CAR nos encontramos a la espera de los lineamientos, sin embargo debemos avanzar frente a la competencia de Asesorar a los Entes Territoriales para la debida inclusión.</t>
  </si>
  <si>
    <t>CAMILA MONTES</t>
  </si>
  <si>
    <t>Cornare elaboró los lineamientos para la Incorporación de la Gestión del Cambio Climático en los instrumentos de planificación territorial, y diseñó una estrategia de trabajo con los veintiséis (26) municipios de la jurisdicción para ser socializados</t>
  </si>
  <si>
    <t xml:space="preserve">cmontes@cornare.gov.co </t>
  </si>
  <si>
    <r>
      <t xml:space="preserve">Se  Continuo con las acciones de fortalecimiento del convenio </t>
    </r>
    <r>
      <rPr>
        <b/>
        <sz val="9"/>
        <color rgb="FF000000"/>
        <rFont val="Calibri"/>
        <family val="2"/>
        <scheme val="minor"/>
      </rPr>
      <t>CM 562-2017 con EPM   por valor de $1.071274470</t>
    </r>
    <r>
      <rPr>
        <sz val="9"/>
        <color rgb="FF000000"/>
        <rFont val="Calibri"/>
        <family val="2"/>
        <scheme val="minor"/>
      </rPr>
      <t xml:space="preserve"> Participación conjunta entre EPM y CORNARE para el desarrollo del proyecto de Ecoturismo y Educación, con el objeto de fortalecer el turismo en la región, aporte de Cornare $306.078.376, aporte de EPM $765.196.094   mediante el Fortalecimiento </t>
    </r>
    <r>
      <rPr>
        <b/>
        <u/>
        <sz val="9"/>
        <color rgb="FF000000"/>
        <rFont val="Calibri"/>
        <family val="2"/>
        <scheme val="minor"/>
      </rPr>
      <t xml:space="preserve">a 26  ecorutas,  11 fincas agroturisticas:  Convenio 124-2018:   </t>
    </r>
    <r>
      <rPr>
        <sz val="9"/>
        <color rgb="FF000000"/>
        <rFont val="Calibri"/>
        <family val="2"/>
        <scheme val="minor"/>
      </rPr>
      <t>mediante la Contrucción de Obras civiles,  Elaboración de mapa, Señaletica,  video promocional, plegable, roceria, mantenimiento de caminos, acompañamiento técnico y dotación para las fincas</t>
    </r>
  </si>
  <si>
    <r>
      <t xml:space="preserve">Mediante el </t>
    </r>
    <r>
      <rPr>
        <b/>
        <sz val="9"/>
        <color rgb="FF000000"/>
        <rFont val="Calibri"/>
        <family val="2"/>
        <scheme val="minor"/>
      </rPr>
      <t>Convenio 184-2019</t>
    </r>
    <r>
      <rPr>
        <sz val="9"/>
        <color rgb="FF000000"/>
        <rFont val="Calibri"/>
        <family val="2"/>
        <scheme val="minor"/>
      </rPr>
      <t xml:space="preserve"> con el Municipio de San Francisco se fortaleció la ruta ecoturística del Chocolate, mediante el mejoramiento de senderos, instalación de pasamanos, ampliación de ruta existente, construcción de kiosko y baño seco, adecuación y dotación de cocina, botiquín de seguridad y la realización de 4 talleres sobre agroturismo, gastronomía y prestación de servicios ecoturisiticos.</t>
    </r>
  </si>
  <si>
    <r>
      <t xml:space="preserve">Se llevó a cabo el </t>
    </r>
    <r>
      <rPr>
        <b/>
        <sz val="9"/>
        <color rgb="FF000000"/>
        <rFont val="Calibri"/>
        <family val="2"/>
        <scheme val="minor"/>
      </rPr>
      <t>Convenio 210-2019</t>
    </r>
    <r>
      <rPr>
        <sz val="9"/>
        <color rgb="FF000000"/>
        <rFont val="Calibri"/>
        <family val="2"/>
        <scheme val="minor"/>
      </rPr>
      <t xml:space="preserve"> con el Municipio de Granada, para la decoración, ornato y socialización a la comunidad de la ruta La Colonización de Granada. Se sembraron 940 especies desde el casco urbano hasta el Monumento de la Colonización. Se realizaron 5 talleres sobre ecoturismo sostenible y seguridad túiristica, sensibilizando más de 250 personas. Se adelanta adición para construcción de kiosko.</t>
    </r>
  </si>
  <si>
    <r>
      <t xml:space="preserve">Mediante el </t>
    </r>
    <r>
      <rPr>
        <b/>
        <sz val="9"/>
        <color rgb="FF000000"/>
        <rFont val="Calibri"/>
        <family val="2"/>
        <scheme val="minor"/>
      </rPr>
      <t>Convenio No.064-2019</t>
    </r>
    <r>
      <rPr>
        <sz val="9"/>
        <color rgb="FF000000"/>
        <rFont val="Calibri"/>
        <family val="2"/>
        <scheme val="minor"/>
      </rPr>
      <t xml:space="preserve"> con el Municipio de Guarne se trabajó en aunar esfuerzos para fortalecer procesos e iniciativas comunitarias de paz con énfasis en el eco turismo. Se desarrollaron actividades de fortalecimiento a 2 rutas, se promovieron 4 iniciativas de Campesino por un día, se realizaron capacitaciones en turismo y agroturismo y se hizo acompañamiento a la Mesa de turismo del municipio y se tuvo participación en la elaboración de una Guía de turismo de Guarne</t>
    </r>
  </si>
  <si>
    <r>
      <t>Se implementó el</t>
    </r>
    <r>
      <rPr>
        <b/>
        <sz val="9"/>
        <color rgb="FF000000"/>
        <rFont val="Calibri"/>
        <family val="2"/>
        <scheme val="minor"/>
      </rPr>
      <t xml:space="preserve"> Convenio No. 296-2018</t>
    </r>
    <r>
      <rPr>
        <sz val="9"/>
        <color rgb="FF000000"/>
        <rFont val="Calibri"/>
        <family val="2"/>
        <scheme val="minor"/>
      </rPr>
      <t xml:space="preserve"> con el Municipio de Santo Domingo, para fortalecer rutas camineras y campesino por un día en centros de producción panelera del municipio. El trabajo buscaba desarrollar actividades de mejoramiento de camino, infraestructuras, señalética y capacitación en turismo.</t>
    </r>
  </si>
  <si>
    <r>
      <t xml:space="preserve">Con el </t>
    </r>
    <r>
      <rPr>
        <b/>
        <sz val="9"/>
        <color rgb="FF000000"/>
        <rFont val="Calibri"/>
        <family val="2"/>
        <scheme val="minor"/>
      </rPr>
      <t xml:space="preserve">Convenio 430-2019 con Coredi, </t>
    </r>
    <r>
      <rPr>
        <sz val="9"/>
        <color rgb="FF000000"/>
        <rFont val="Calibri"/>
        <family val="2"/>
        <scheme val="minor"/>
      </rPr>
      <t>se trabajó por aunar esfuerzos para el fortalecimiento de iniciativas en el emprendimiento turístico sostenible en la jurisdicción Cornare (5 regiones y 26 municipios - 5/26). Este convenio busca fortalecer el turismo  a través de un concurso para grupos organizados con influencia social y comunitaria, de los cuales se premiaran 3 iniciativas de la región.</t>
    </r>
  </si>
  <si>
    <r>
      <t xml:space="preserve">Se realizó el </t>
    </r>
    <r>
      <rPr>
        <b/>
        <sz val="9"/>
        <color rgb="FF000000"/>
        <rFont val="Calibri"/>
        <family val="2"/>
        <scheme val="minor"/>
      </rPr>
      <t>acompañamiento de diferentes mesas de turismo</t>
    </r>
    <r>
      <rPr>
        <sz val="9"/>
        <color rgb="FF000000"/>
        <rFont val="Calibri"/>
        <family val="2"/>
        <scheme val="minor"/>
      </rPr>
      <t xml:space="preserve"> en los municipios de La Unión, San Roque y Alejandría; tambien se participó del foro de ecoturismo que se realizó en Cocorná y se apoyo una catedra de turismo evolutivo en CETASDI, Rionegro. </t>
    </r>
  </si>
  <si>
    <r>
      <t>Se fortalecieron diferentes iniciativas de turismo de los municipios de San Francisco, san Rafal, San Carlos, Guatapé y El Peñol, mediante</t>
    </r>
    <r>
      <rPr>
        <b/>
        <sz val="9"/>
        <color rgb="FF000000"/>
        <rFont val="Calibri"/>
        <family val="2"/>
        <scheme val="minor"/>
      </rPr>
      <t xml:space="preserve"> talleres de capacitación en ecoturismo, servicios turísiticos, negocios verdes y emprendimiento</t>
    </r>
    <r>
      <rPr>
        <sz val="9"/>
        <color rgb="FF000000"/>
        <rFont val="Calibri"/>
        <family val="2"/>
        <scheme val="minor"/>
      </rPr>
      <t>. De igual manera, se hicieron los diagnosticos iniciales de algunas rutas y se caracterizaron las rutas por donde se harán las ecorutas.</t>
    </r>
  </si>
  <si>
    <t>Turismo y negocios verdes</t>
  </si>
  <si>
    <r>
      <rPr>
        <b/>
        <sz val="9"/>
        <color rgb="FF000000"/>
        <rFont val="Calibri"/>
        <family val="2"/>
        <scheme val="minor"/>
      </rPr>
      <t>Se diseñó y desarrolló la página web de la Ventanilla</t>
    </r>
    <r>
      <rPr>
        <sz val="9"/>
        <color rgb="FF000000"/>
        <rFont val="Calibri"/>
        <family val="2"/>
        <scheme val="minor"/>
      </rPr>
      <t xml:space="preserve"> de Negocios Verdes de Cornare, como herramienta para divulgar información de la ventanilla y para promocionar los negocios verdes y sus productos. Se avanza en un 70% en la publicación del portafolio virtual de los diferentes bienes y servicios sostenibles de los Negocios Verdes.</t>
    </r>
  </si>
  <si>
    <r>
      <t>Se elaboró la “</t>
    </r>
    <r>
      <rPr>
        <b/>
        <sz val="9"/>
        <color rgb="FF000000"/>
        <rFont val="Calibri"/>
        <family val="2"/>
        <scheme val="minor"/>
      </rPr>
      <t>Guía para ser un Negocio Verde en Cornare”</t>
    </r>
    <r>
      <rPr>
        <sz val="9"/>
        <color rgb="FF000000"/>
        <rFont val="Calibri"/>
        <family val="2"/>
        <scheme val="minor"/>
      </rPr>
      <t>, un documento que brinda diferentes herramientas de trabajo autónomo, para las empresas que todavía no han sido acompañadas por la Ventanilla de Negocios Verdes</t>
    </r>
  </si>
  <si>
    <r>
      <t>Para el fortalecimiento de diferentes sectores de tradición cultural, se realizaron</t>
    </r>
    <r>
      <rPr>
        <b/>
        <sz val="9"/>
        <color rgb="FF000000"/>
        <rFont val="Calibri"/>
        <family val="2"/>
        <scheme val="minor"/>
      </rPr>
      <t xml:space="preserve"> talleres de formación en emprendimiento y negocios verdes</t>
    </r>
    <r>
      <rPr>
        <sz val="9"/>
        <color rgb="FF000000"/>
        <rFont val="Calibri"/>
        <family val="2"/>
        <scheme val="minor"/>
      </rPr>
      <t>, para productores agricolas de la cadena del café, el cacao, la caña de azúcar, el sacha inchi, la miel, entre otros, con más de 100 participantes en estas jornadas, en los municipios de San Luis, san francisco, San Rafael, Rionegro, el Peñol y Guatapé.</t>
    </r>
  </si>
  <si>
    <r>
      <rPr>
        <b/>
        <sz val="9"/>
        <color rgb="FF000000"/>
        <rFont val="Calibri"/>
        <family val="2"/>
        <scheme val="minor"/>
      </rPr>
      <t>Fortalecimiento de  20 Negocios Verdes</t>
    </r>
    <r>
      <rPr>
        <sz val="9"/>
        <color rgb="FF000000"/>
        <rFont val="Calibri"/>
        <family val="2"/>
        <scheme val="minor"/>
      </rPr>
      <t xml:space="preserve"> del Oriente Antioqueño. a traves de la coordinación del programa  de Generación de Negocios Verdes de la</t>
    </r>
    <r>
      <rPr>
        <b/>
        <sz val="9"/>
        <color rgb="FF000000"/>
        <rFont val="Calibri"/>
        <family val="2"/>
        <scheme val="minor"/>
      </rPr>
      <t xml:space="preserve"> Unión Europea</t>
    </r>
    <r>
      <rPr>
        <sz val="9"/>
        <color rgb="FF000000"/>
        <rFont val="Calibri"/>
        <family val="2"/>
        <scheme val="minor"/>
      </rPr>
      <t xml:space="preserve">, quienes apoyarán a Cornare con la verificación e implementación de los planes de mejora </t>
    </r>
  </si>
  <si>
    <r>
      <t>Se lanzó la</t>
    </r>
    <r>
      <rPr>
        <b/>
        <sz val="9"/>
        <color rgb="FF000000"/>
        <rFont val="Calibri"/>
        <family val="2"/>
        <scheme val="minor"/>
      </rPr>
      <t xml:space="preserve"> Tienda de Negocios Verdes de Cornar</t>
    </r>
    <r>
      <rPr>
        <sz val="9"/>
        <color rgb="FF000000"/>
        <rFont val="Calibri"/>
        <family val="2"/>
        <scheme val="minor"/>
      </rPr>
      <t>e, con la que se comercializan los productos de las empresas e iniciativas que pertenecen al programa. Se tiene una vitrina comercial en la Oficina de Crecimiento Verde y Cambio Climático; además, se envía un formulario semanal para que los funcionarios de la corporación hagan sus pedidos. Se han realizado ventas por $ 1.220.500 desde que se hizo el lanzamiento de la tienda en septiembre hasta octubre 23.</t>
    </r>
  </si>
  <si>
    <r>
      <t>Activa participación en la</t>
    </r>
    <r>
      <rPr>
        <b/>
        <sz val="9"/>
        <color rgb="FF000000"/>
        <rFont val="Calibri"/>
        <family val="2"/>
        <scheme val="minor"/>
      </rPr>
      <t xml:space="preserve"> 2da Feria de Crecimiento Verde de Cornare</t>
    </r>
    <r>
      <rPr>
        <sz val="9"/>
        <color rgb="FF000000"/>
        <rFont val="Calibri"/>
        <family val="2"/>
        <scheme val="minor"/>
      </rPr>
      <t>, mediante la promoción de 10 Negocios Verdes de los diferentes municipios de la región. Estos negocios vendieron más de 3 millones de pesos en los dos días de la feria. En el marco de la 2da feria de Crecimiento Verde, se entregaron 4 avales de confianza de Negocios Verdes Ideales, a las empresas Sontravel, Reserva Natural Zafra, Asociación Luz Verde y Natuabono de Avícola San Martín.</t>
    </r>
  </si>
  <si>
    <r>
      <t xml:space="preserve">Se patrocinó la participación de </t>
    </r>
    <r>
      <rPr>
        <b/>
        <sz val="9"/>
        <color rgb="FF000000"/>
        <rFont val="Calibri"/>
        <family val="2"/>
        <scheme val="minor"/>
      </rPr>
      <t>4 Negocios Verdes de Cornare en Bioexpo 2019,</t>
    </r>
    <r>
      <rPr>
        <sz val="9"/>
        <color rgb="FF000000"/>
        <rFont val="Calibri"/>
        <family val="2"/>
        <scheme val="minor"/>
      </rPr>
      <t xml:space="preserve"> la mayor feria de negocios verdes del país. Al terminar la feria, las empresas Sontravel, Transformaciones Girasol, Natural Sacha y Asofagua, lograron cerrar negociaciones por cerca de 120 millones de pesos.</t>
    </r>
  </si>
  <si>
    <t xml:space="preserve">Mediante el acompañamiento del Ministerio de Ambiente y Desarrollo Sostenible y de Creame, se llevaron a cabo 3 jornadas de capacitación para los Negocios Verdes, cada una de 8 horas. Más de 20 empresarios fueron formados en estrategias de mercadeo y comercialización. </t>
  </si>
  <si>
    <t>Se Finaliza el convenio en su totalidad</t>
  </si>
  <si>
    <t>Se hace adición al convenio por $13.000.000 (Cornare aportaría $5.000.000 y el Municipio $8.000.000.) para liquidar el 20 de diciembre de 2019.</t>
  </si>
  <si>
    <t>Se termina el 7 de febrero de 2020</t>
  </si>
  <si>
    <t>Los costos serian los de transporte y Pago profesional de negocios verdes  ???</t>
  </si>
  <si>
    <t>Los costos serian los de transporte y Pago profesional de negocios verdes y costo del taller   ???</t>
  </si>
  <si>
    <t xml:space="preserve">Los costos serian el pago de los 2 profesionales de NV y el diseñador de la web </t>
  </si>
  <si>
    <t xml:space="preserve">Costo profesional NV oficina </t>
  </si>
  <si>
    <t>Los costos los asume en su totalidad la Union Europea</t>
  </si>
  <si>
    <t>No se Cuanto valdría la feria???</t>
  </si>
  <si>
    <t>Todo es costeado por el Ministerio del Medio Ambiente y creame</t>
  </si>
  <si>
    <t>Para el año 2019, entre otras acciones relacionadas con lalGestión  Ambiental Urbana, se destacan las siguientes: 
• Implementación y seguimiento de los Acuerdos Ambientales en zona urbana y verificación de los Planes de Acción Ambiental.
• Planificación y ordenamiento ambiental del territorio articulado a través de los Comités de Integración Territorial y el acompañamiento a los municipios en los Concejos municipales.
• Seguimiento a proyectos urbanísticos y movimientos de tierra y planes parciales concertados en la Corporación.
• Seguimiento a la acción popular de la quebradita de Oriente.
•Diligenciamiento del ICAU</t>
  </si>
  <si>
    <t>45 acciones de control y seguimiento a la implementación de los Acuerdos Corporativos en proyectos urbanísticos y movimientos de tierra ubicados en zona urbana (revisión del cumplimiento de los lineamientos ambientales incorporados en los Acuerdos 265 de 2011 y 251 de 2011). Se incorporó también seguimiento ambiental a los centros de faenado y a las escombreras municipales.</t>
  </si>
  <si>
    <t>Dentro del Plan Control de la Corporación se encuentra dentro de la línea estratégica 5, Administración de los recursos naturales - Autoridad Ambiental, con una actividad correspondiente a la realización de 2500 acciones de control y seguimiento a otras actividades ambientales, donde se encuentran 45 acciones de seguimiento a los proyectos urbanísticos localizados en zonas urbanas. Se realizaron 9 acciones de seguimiento a los centros de faenado localizados en zona urbana y a las escombreras localizadas en la misma zona.</t>
  </si>
  <si>
    <t>45 actividades de seguimiento a la incorporación de las actividades de los Planes de Acción Ambiental incluidos dentro del Acuerdo 265 de 2011 para el manejo y aprovechamiento del suelo en zona urbana.</t>
  </si>
  <si>
    <t>Se realizó la fase inicial en el proyecto de delimitación de la ronda hídrica del río Guatapé en el municipio de San Rafael, a través de la delimitación de los componentes ecosistémicos, geomorfológico e hidrológico. Con el trabajo de delimitación se realiza una revisión del Acuerdo 251 de 2011 de Cornare.</t>
  </si>
  <si>
    <t>Realización de 1 operativo a los proyectos urbanísticos en el municipio de Sonsón y 1 reunión sobre la incorporación de los lineamientos ambientales en los procesos constructivos y urbanísticos.</t>
  </si>
  <si>
    <t>El operativo se realizó con el objetivo de verificar la incorporación de los Acuerdos Corporativos en la ejecución de los proyectos urbanísticos que se encontraban en licenciamiento y ejecución en la zona urbana del municipio de Sonsón.</t>
  </si>
  <si>
    <t>3 acciones de verificación del fallo de la acción popular impuesta al municipio de marinilla y a la Corporación con relación a la intervención a la quebradita de Oriente, zona urbana del municipio de Marinilla.</t>
  </si>
  <si>
    <t>las acciones de cumplimiento corresponden a la generación de 2 informes técnicos de seguimiento a los requerimientos impuestos al municipio de Marinilla respecto a la recuperación de la quebradita de oriente ubicada en la calle 27, zona urbana del mismo. también se asistió a 1 audiencia de verificación del fallo en la zona de la quebradita.</t>
  </si>
  <si>
    <t>Consolidación del Índice de Calidad Ambiental Urbana -ICAU, del municipio de Rionegro.</t>
  </si>
  <si>
    <t>Consolidación del ICAU del municipio de Rionegro, generando un puntaje de 49/100, para una Calidad Ambiental Urbana Media.</t>
  </si>
  <si>
    <t>3 Sesiones del Comité de Integración territorial de la Subregión Valles de San Nicolás</t>
  </si>
  <si>
    <t>Comité de Integración Territorial subregión Valles con la socialización del aplicativo SILCAU, para el reporte de las licencias urbanísticas y constructivas.
Comité en la Subregión Aguas,  Porce Nus, Bosques y Páramo con el objetivo de realizar seguimiento al Plan de Ordenamiento Territorial.</t>
  </si>
  <si>
    <t>Sesiones del Comité de Integración Territorial en las Subregiones Aguas, Páramo, Porce Nus y Bosques.</t>
  </si>
  <si>
    <t>Asesorías a los municipios y en determinantes ambientales, municipios de la subregión Páramo, Municipios de Granada, Marinilla, San Carlos, Guarne y San Rafael.</t>
  </si>
  <si>
    <t>2 acciones de mejoramiento paisajístico a través de la firma de 2 convenios para la construcción de la etapa 1 del parque lineal Los Sauces en San Vicente Ferrer y actividades ambientales en el corregimiento de Santa Ana.</t>
  </si>
  <si>
    <t>Guarne, Marinilla, San Carlos y Nariño.</t>
  </si>
  <si>
    <t>Se realiza acompañamiento a los municipios y a los formuladores de los planes parciales a través de reuniones, transferencia de infomación, visitas de campo, entre otros.  Se trabaja según la demanda del municipio. En el año 2019 se atendieron nueve (9)  solicitudes de concertación de Planes Parciales, correspondientes a El Castillo en Puerto Triunfo; La María 2, San Joaquín IV, Santa Ana Parte Baja, El Rosal y La Presentación en Rionegro; Botero en El Retiro; Valles de Campo Alegre en EL Carmen de Viboral y San Sebastián en La Ceja del Tambo.</t>
  </si>
  <si>
    <t>Durante el año 2019 se brindó asistencia técnica y acompañamiento a los 26 municipios de la jurisdicción Cornare en la incorporación de las determinantes a los instrumentos de ordenamiento territorial: 
Se realizaron sesiones en los 5 Comités de Integración Territorial en las Subregiones Valles de San Nicolás, Aguas, Porce Nus, Páramo y Bosques.
Adicionalmente se prestó asistencia técnica en el Convenio con la Gobernación de Antioquia a los municipios de Nariño, Abejorral, Sonsón y Argelia en la incorporación de las determinantes ambientales en los procesos de revisión y  ajuste de los POT. Se brindó asistencia técnica en la incorporación de las determinantes ambientales en la revisión del POT de Granada, y se realizó asistencia técnica personalizada a los municipios de Guarne, Marinilla, El Carmen de Viboral, Rionegro, La Ceja, La Unión, El Retiro, El Santuario, San Vicente Ferrer, San Carlos, Puerto Triunfo y San Rafael.</t>
  </si>
  <si>
    <t>Se realizaron sesiones en los 5 Comités de Integración Territorial en las Subregiones Valles de San Nicolás, Aguas, Porce Nus, Páramo y Bosques. Los temas en los Comités se centraron en la socialización del Acurdo 392 de 2019 sobre densidades en suelo rural, régimen de usos de los POMCAS, socialización del aplicativo SILCAU y seguimiento al POT</t>
  </si>
  <si>
    <t>Estación 4</t>
  </si>
  <si>
    <t>Estación 5</t>
  </si>
  <si>
    <t>Municipio de Rionegro. Zona Centro</t>
  </si>
  <si>
    <t>Municipio de Rionegro. San Antonio de Pereira</t>
  </si>
  <si>
    <t>Sonsón La Danta</t>
  </si>
  <si>
    <t>Sonsón Jerusalén</t>
  </si>
  <si>
    <t xml:space="preserve">construcción de indicadores sectoriales (residuos sólidos, energía y combustibles, agua, agroquímicos, salud ocupacional, aire, entre otros).
Hectáreas en producción en empresas del Acuerdo: 600 ha
Empleos Directos: 9.000 El cual se Incrementa en los picos en un 10%
Empleos Indirectos: 1.000
GESTION DE RESIDUOS:
En el marco del acuerdo de crecimiento Verde gestionamos los siguientes residuos peligrosos 
• 21.933 Kg de Envases y Empaques de Agroquímicos
• 2.956 Kg Luminarias y Bombillos
• 435 Kg Computadores y periféricos
• 323 Galones de Aceite Usado.
El consumo de ingrediente activo de plaguicidas químicos presentó una reducción del 44% respecto al año base de medición (1998).
Actualización normatividad ambiental:
• Capacitación sobre el diligenciamiento del indicador de huella de carbono y cornare con una participación de 17 empresas.
• Se realizó la jornada de sensibilización, difusión y capacitación al sector sobre el control y erradicación de la especie ojo de poeta con la participación de 23 cultivos de flores.
COMPENSACION CON BANCO2.
En la actualidad solo tenemos 5 empresas que renovaron el convenio de compensación bajo el esquema de pago por servicios ambientales el cual es: 
$ 7’200.000 VS  800 Ton. Generadas/año
Los cultivos que renovaron son:
• Jardines del sol
• Jardines de San Nicolás
• Flores Esmeralda
• Flores Carmel
• Flores Capiro
Se Firmó Convenio con el politécnico Jaime Isaza Cadavid para realizar el “Diagnóstico de las condiciones de seguridad asociadas a la operación de calderas pirotubulares a carbón” con la participación de 10 empresas de Flores. 
• Socialización de casos exitosos “en bici, Salud, sostenibilidad ambiental y economía” en el marco de la segunda feria de crecimiento verde y cambio climático.
</t>
  </si>
  <si>
    <t xml:space="preserve">• Identificación de proveedores de tecnología orientados al consumo eficiente de recursos
• Realización de capacitaciones en:
o Cambio climático
o Sistema globalmente armonizado
o Respel y Pcb’s
o Línea de créditos ambientales
o Objetivos de desarrollo sostenible
o Análisis de materialidad 
o Gestión de riesgos
• Elaboración del manual de compras sostenibles.
• Realización de un (1) taller sobre cálculo de emisiones de GEI Corporativa. 
• presentación de buenas prácticas ambientales en el marco de la 2° feria de crecimiento verde y cambio climático
• Elaboración de propuestas de investigación y envío a las diferentes instituciones para su análisis de factibilidad
• Elaboración de metodología para categorización de las 36 empresas participantes en el acuerdo.
</t>
  </si>
  <si>
    <t>• Acompañamiento a las empresas que implementan nuevas tecnologías, para el manejo ambiental de las excretas avícolas.
• Realización del cálculo de la huella de carbono en 11 granjas adheridas al acuerdo (priorizadas), 
Total, de emisiones de GEI: 10.608 ton CO2 eq.
• evaluación de tres (3) propuestas de obtención de beneficios tributarios o incentivos económicos, relacionadas con la optimización de agua, disminución de residuos y disminución de olores. 
• Promoción de dos negocios verdes relacionados con la producción de gallinaza.
• Participación en el simposio ambiental nacional realizado en la ciudad de cali, con el fin de resaltar el trabajo conjunto entre cornare y las empresas del oriente antioqueño.
• Realización del curso de líderes ambientales, durante tres días, para una participación de 25 operarios de granjas</t>
  </si>
  <si>
    <t xml:space="preserve">• Inicio del proyecto “implementación de energía fotovoltaica en producción porcícola (cría) y bovina (ordeño)
• Revisión legal ambiental de granjas porcícolas.
• Capacitación en temas ambientales como:
o compostaje de mortalidad y bienestar animal
o Análisis Del Potencial De Aprovechamiento Del Estiércol De Porcino Mediante Fermentación Anaerobia 
o Energía Fotovoltaica
o Alternativa Energética Para El Uso De La Porcinaza.
• Socialización de cumplimiento de tramites ambientales para cada una de las 19 granjas del acuerdo
• Elaboración de planes de fertilización para las granjas
• Elaboración de alternativas de expansión de instalaciones, según pluma de olor
</t>
  </si>
  <si>
    <t>porcicultor</t>
  </si>
  <si>
    <t>Convenio 334-2019 Nariño</t>
  </si>
  <si>
    <t>Convenio 343-2019 Sosón</t>
  </si>
  <si>
    <t>Convenio 176-2019 Alejandría</t>
  </si>
  <si>
    <t>Convenio 446-2019 San Roque</t>
  </si>
  <si>
    <t>Convenio353-2019 Guarne</t>
  </si>
  <si>
    <t>Convenio 444-2018cocorná</t>
  </si>
  <si>
    <t>Convenio 333-2019 Puerto triunfo</t>
  </si>
  <si>
    <t>Convenio 341-2019 Granada</t>
  </si>
  <si>
    <t>Convenio 277-2019 Guatapé</t>
  </si>
  <si>
    <t>Convenio 351-2019 San Carlos</t>
  </si>
  <si>
    <t>Convenio134-2019 San Carlos</t>
  </si>
  <si>
    <t xml:space="preserve">Para el año 2019, se recuperaron 269 hectáreas, 17 correspondientes a acciones de control de erosión, 252,2 ha a restauración activa de áreas afectadas por incendios forestales. </t>
  </si>
  <si>
    <t xml:space="preserve">Bosques Mármoles y Pantágoras </t>
  </si>
  <si>
    <t>Declarado</t>
  </si>
  <si>
    <t>Acuerdo 395 de 2019</t>
  </si>
  <si>
    <t>Páramo de Vida Maitama Sonsón</t>
  </si>
  <si>
    <t>Acuerdo 388 de 2019</t>
  </si>
  <si>
    <t>DAVID ECHEVERRI</t>
  </si>
  <si>
    <t>decheverri@cornare.gov.co</t>
  </si>
  <si>
    <t>COORDINADOR GRUPO BOSQUES Y BIODIVERSIDAD</t>
  </si>
  <si>
    <t xml:space="preserve">Delimitado / en procesos de elaboracion de regimen de uso </t>
  </si>
  <si>
    <t>Resolucion 496-2016</t>
  </si>
  <si>
    <t>DAVID ECHEVERRI LOPEZ</t>
  </si>
  <si>
    <t>David Echeverri</t>
  </si>
  <si>
    <t>Mediante Acuerdo 388 de 2019 se declaró como área protegida el DRMI Paramo de Vida Maitamac Sonsón, localizado en los municipios de Abejorral, Argelia, Nariño y Sonsón.  Mediante acuerdo 392 de 2019 se declaró el DRMI Bosques, marmoles y Pantagoras en los municipios de San Luis, Puerto triunfo, Sonsón y San Francisco.</t>
  </si>
  <si>
    <t>en el 2019, la Corporación sigue avanzando en desarrollar procesos de conservación en diferentes especies en peligro de extinción, información que se soporta en el documento: Especies amenazadas priorizadas en la Corporación Autónoma Regional de las cuencas de los ríos Negro y Nare “CORNARE”. 
se resaltan las acciones para: Chelonoidis carbonarius (Tortuga Carbonaria de patas rojas), Podocnemis lewyana, (Tortuga de Rio), Brycon henni (Sabaleta), Puma Concolor (Puma) y Pantera onca (Jaguar).</t>
  </si>
  <si>
    <t xml:space="preserve">El tiempo en días definido para los trámites en el Sistema Gestión Integral de la Corporación es: 95 días para licencias ambientales y 57 días para concesiones de agua, permisos de vertimiento de agua, permisos de aprovechamiento forestal y permisos de emisiones atmosférica. Para el año 2019 los tiempos cumplen con los definidos en el SGI.  </t>
  </si>
  <si>
    <t>La Corporación realiza control y seguimiento por acciones; es decir, para una licencia se pueden atender "n" acciones. Para el año 2019, se programaron 478 acciones de control y seguimiento</t>
  </si>
  <si>
    <t xml:space="preserve">La Región del Oriente Antioqueño cuenta con 26 municipios, todos con PGIRS, a octubre de 2019 se realizó control y seguimiento a las metas de aprovechamiento establecidas en cada uno de los 26 PGIRS de los municipios de la jurisdicción. </t>
  </si>
  <si>
    <t>Catedra Ambiental• 26   municipios
• 190  Instituciones Educativas
• 1.075  sedes educativas
• 128.728  estudiantes aproximadamente
• 650.000 habitantes de la jurisdicción aprox.
• 50.000 personas en situación de discapacidad aprox.
Catedra Ambiental Incluyente
PRAE  Para el año se tuvo la oportunidad de apoyar y asesorar 128 PRAES en la jurisdicción Cornare, de las cuales se logró implementar en 26   I.E., de los 26 municipios de la región CORNARE, alcanzando la meta en 100% 
PRAU Durante el año se logró un 100% y supero en 50% la meta programada, ya que terminó el proceso de implementación del PRAU con COREDI, y se implementó el PRAU con la Universidad Católica de Oriente
206 Ambientes de Aprendizaje
Eventos regionales de capacitación y
sensibilización a educadores, facilitadores y
dinamizadores ambientales
Educación Ambiental incluyente
 se realizaron 7 eventos de capacitación a educadores, facilitadores y dinamizadores ambientales avanzando en el cumplimiento de la meta en un 100%. 
Realización de 10  eventos pedagógicos de sensibilización sobre infracciones ambientales.</t>
  </si>
  <si>
    <t xml:space="preserve">CIDEAM – Red CIDEAM Se consolidó un diagnóstico de cada municipio por regional a partir del seguimiento y acompañamiento por parte de CORNARE a los 26 CIDEAM de la jurisdicción, lo que se refleja en 100 apoyos que corresponden a visita inicial, reuniones ordinarias, expurgo documental, acompañamiento para revisión de actos administrativos, plan de acción, reglamento, PEAM y normatividad en educación ambiental. 
Presupuesto Participativo
CERCASAcompañamiento y orientación comunitaria en gestión ambiental y manejo adecuado de los recursos naturales, a través de 60 líderes comunitarios
Se han realizado 387 Jornadas de acompañamiento y orientación comunitaria con los líderes ambientales y comunidad en general, se han fortalecido los grupos de CERCANOS así como otros líderes comunitarios de las veredas, chicos de las instituciones educativas y grupos ecológicos.
De enero a septiembre de 2019 se han realizado 355 jornadas por los líderes ambientales denominados cercanos, líderes comunales, docentes que apoyan, estudiantes líderes, grupo de mujeres y apoyo comunidad en general.
Se realizaron en el año 2019 un total de 6 jornadas denominadas “CORNARE MÁS CERCA” dentro de la realización de las eliminatorias regionales y en la gran final de Olimpiadas de la Cultura Ambiental con el acompañamiento de las administraciones municipales, las autoridades municipales, la población estudiantil y las comunidades en general.
 02 de agosto    Municipio de Concepción
 16 de agosto    Municipio de Nariño
 30 de agosto    Municipio de Guatapé
 13 de septiembre   Municipio de San Francisco
 27 de septiembre   Municipio de El Santuario
 01 de noviembre   Municipio de Granada
Participación en el CIDEA, CODEAM, CIFFA
Se destaca este año El CIDEA, en el marco del Convenio de Asociación No. 040-COV1908-219, la Universidad de Medellín, CORPOURABA, CORANTIOQUIA y CORNARE, organizaron la Diplomatura en Educación Ambiental, la cual se llevó a cabo en la ciudad de Medellín, del 20 de septiembre al 9 de noviembre de 2019, con la participación de 13 personas en representación de los municipios de la jurisdicción de CORNARE. El eje principal fue la Política Pública de Educación Ambiental de Antioquia.
</t>
  </si>
  <si>
    <t xml:space="preserve">Olimpiadas de la cultura ambiental    La Corporación Autónoma de la Cuencas de los ríos Negro y Nare “CORNARE”, emitió la circular No. 100-0004-2019 del 15 de enero de 2019 para los Alcaldes, rectores de las instituciones educativas públicas y privadas de la jurisdicción, instituciones de atención integral a la Discapacidad y los CIDEAM, con las directrices para la inscripción en la página web y el proceso de selección de los participantes de la cuarta versión de Olimpiadas de la Cultura Ambiental 2019 con el lema “Por Nuestra Casa Común Más Limpia”.
En el mes de mayo como proceso de la primera fase, se registró la inscripción en la página web un total de 112 instituciones educativas, 28 sedes y 15 instituciones de atención integral a la discapacidad, para las modalidades de Teatro, Música, Escritura y Dibujo para las categorías infantil y juvenil.
Es de anotar que una primera fase, la institucional, estuvo a cargo de cada una de las instituciones que realizaron su debida inscripción en la página web de la Corporación; y una segunda fase, la municipal bajo la responsabilidad de las Secretarias del Medio Ambiente o quien hacen sus veces con el apoyo de los CIDEAM para entregar los resultados de quienes participaron en cada una de las eliminatorias regionales.
Campañas y celebraciones relacionadas con el fomento  de la cultura ambiental
Este indicador sube al 100% de ejecución, con la realización de 10 eventos de los 10 programados; así:
1. Celebración del día Mundial de la Educación Ambiental, Municipio de El Santuario, sede Principal.    
2. Celebración Día Mundial de los Humedales, Municipio de Sonsón corregimiento de San Miguel.   
3. Celebración Día Mundial del Agua, La Piedra Municipio de Guatapé.     
4. Celebración Día de los Páramos, Municipio de Nariño.  
5. Celebración Día Ambientales y Emblemáticos, Municipio de San Roque.  
6. Celebración día de la biodiversidad, Municipio de Rionegro.  
7. Campaña de Semana Santa, acompañamiento jornadas en los municipios de San Rafael, La Ceja, El Carmen y Rionegro (Aeropuerto José María Córdova).    
8. Campaña de Semana Erradicación de ojo de Poeta. El 27 de julio Toda la Corporación se unió a la Campaña para la Erradicación de esta planta invasora, con muy buenos resultados.    
9. Sembraton, el 30 de agosto se unió a la campaña a nivel nacional, vinculados con el medio ambiente.    
10. Campaña Libélula, el no uso de la pólvora  
</t>
  </si>
  <si>
    <r>
      <t xml:space="preserve">A través de la resolución corporativa 112-5304 del 26 de octubre de 2016, se adopta el Plan de Ordenamiento del Recurso Hídrico – PORH – y los Objetivos de Calidad para 37 fuentes receptoras de vertimientos, priorizadas de los 26 Municipios de la jurisdicción de CORNARE para el período 2016-2026 (37 fuentes).
</t>
    </r>
    <r>
      <rPr>
        <b/>
        <sz val="10"/>
        <color theme="1"/>
        <rFont val="Calibri"/>
        <family val="2"/>
        <scheme val="minor"/>
      </rPr>
      <t>Para el año 2019, se realizaron acciones de seguimiento a la implementación de la Resolución 112-5304-2016.</t>
    </r>
  </si>
  <si>
    <t>De los 26 municipios de la jurisdicción 10 ya terminaron de ejecutar el cronograma del PSMV, a la fecha 16 estan en proceso de ejecución. A 28 de noviembre 11 tienen seguimiento por parte de la Corporación (Nariño, Alejandria, San Luis, Marinilla, Guarne, Rionegro, Cocorná, Abejorral, Puerto Triunfo, Santo Domigo y San Carlos).</t>
  </si>
  <si>
    <t>Durante el año 2019 se programó en el plan control realizar 364 acciones de control y seguimiento a los  PUEAA, y se realizaron 335</t>
  </si>
  <si>
    <t xml:space="preserve">Para el año 2019 se tenía programado avanzar en la ejecución en un 40%; a través de diferentes proyectos se han venido ejecutando los POMCAS en la jurisdicción:
Se viene ejecutando la Estrategia de Implementación de los POMCA en la jurisdicción de CORNARE.
Se tienen 7 resoluciones que establecen el régimen de usos del suelo y densidades máximas de vivienda al interior de la zonificación ambiental establecida en el POMCA.
Se envió a la Dirección de Recurso Hídrico del Ministerio de Ambiente y Desarrollo sostenible, informe con los proyectos que se vienen ejecutando por parte de la Corporación y que el apuntan a los diferentes proyectos definidos en el componente programático de cada uno de los POMCA.  
</t>
  </si>
  <si>
    <t>Pago por servicios ambientales</t>
  </si>
  <si>
    <t>Ejecución de la Estrategia de Implementación de los POMCA en la jurisdicción de CORNARE</t>
  </si>
  <si>
    <t>La estrategia esta compuesta por 6 lineas de trabajo las cuales son: Reglamentación, Socialización, articulación, Armonización, Gestión y Seguimiento.</t>
  </si>
  <si>
    <t>JUAN FERNANDO LOPEZ OCAMPO</t>
  </si>
  <si>
    <t>jflopez@cornare.gov.co</t>
  </si>
  <si>
    <t>5461616 ext. 226</t>
  </si>
  <si>
    <t>SUBDIRECTOR GENERAL DE PLANEACIÓN</t>
  </si>
  <si>
    <r>
      <t xml:space="preserve">Durante el año 2019, se finalizó la caracterización biofísica y socioeconómica para la zonificación y régimen de usos, actualmente se encuentra en la elaboración de las coberturas vegetales a una escala 1:10.000, por medio del convenio 447-2016 NCI-CORNARE.
 </t>
    </r>
    <r>
      <rPr>
        <b/>
        <sz val="10"/>
        <color theme="1"/>
        <rFont val="Calibri"/>
        <family val="2"/>
        <scheme val="minor"/>
      </rPr>
      <t>Se tiene un avance para el año del 30% que corresponde a lo programado, ya para el cuatrienio el avance es del 70%</t>
    </r>
    <r>
      <rPr>
        <sz val="10"/>
        <color theme="1"/>
        <rFont val="Calibri"/>
        <family val="2"/>
        <scheme val="minor"/>
      </rPr>
      <t>.</t>
    </r>
  </si>
  <si>
    <t>De las 18 áreas protegidas declaradas en la Región, 17 tienen plan de manejo aprobado por resolución y 15 están en ejecución. Se enuncian las acciones que se realizan en 2019 en las AP.</t>
  </si>
  <si>
    <t>Cornare cuenta con:
• 33 estaciones hidrometeorológicas manuales, con 32 en funcionamiento para el año 2019, ya que la estación a Guayabala en el municipio de Cocorná, por la torrencialidad de la fuente colapsó varias veces durante el año.
• 4 estaciones de monitoreo de aire, todas en funcionamiento.</t>
  </si>
  <si>
    <t>Durante el año 2019, se realizó asistencia técnica a los 26 municipios de la jurisdicción Cornare, a través de los procesos para la incorporación del componente ambiental y concertación de los instrumentos de ordenamiento territorial – POT y la concertación de Planes Parciales. También se prestó asesoría en la transferencia de información sobre determinantes ambientales y el acompañamiento en Comité de Integración Territorial – CIT.</t>
  </si>
  <si>
    <t xml:space="preserve">Para el año 2018, fue reportada la información en las plataformas: SISAIRE, SNIF, RESPEL, SIUR (RUA). </t>
  </si>
  <si>
    <r>
      <t xml:space="preserve">En el ejercicio de autoridad ambiental Cornare cumplió con el 100% de registro y control de las diferentes etapas procesales de los procesos sancionatorios iniciados en la jurisdicción. El indicador hace referencia procesos resueltos para este caso se cumplió con el </t>
    </r>
    <r>
      <rPr>
        <sz val="10"/>
        <rFont val="Calibri"/>
        <family val="2"/>
        <scheme val="minor"/>
      </rPr>
      <t>92%.</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</si>
</sst>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3" formatCode="_-* #,##0.00_-;\-* #,##0.00_-;_-* &quot;-&quot;??_-;_-@_-"/>
    <numFmt numFmtId="164" formatCode="_-* #,##0.00\ _€_-;\-* #,##0.00\ _€_-;_-* &quot;-&quot;??\ _€_-;_-@_-"/>
    <numFmt numFmtId="165" formatCode="_(&quot;$&quot;\ * #,##0.00_);_(&quot;$&quot;\ * \(#,##0.00\);_(&quot;$&quot;\ * &quot;-&quot;??_);_(@_)"/>
    <numFmt numFmtId="166" formatCode="0.0"/>
    <numFmt numFmtId="167" formatCode="_-* #,##0_-;\-* #,##0_-;_-* &quot;-&quot;??_-;_-@_-"/>
    <numFmt numFmtId="168" formatCode="0.0%"/>
    <numFmt numFmtId="169" formatCode="&quot; &quot;#,##0&quot;   &quot;;&quot;-&quot;#,##0&quot;   &quot;;&quot; -   &quot;;&quot; &quot;@&quot; &quot;"/>
    <numFmt numFmtId="170" formatCode="#,##0.0"/>
  </numFmts>
  <fonts count="53"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sz val="10"/>
      <name val="Arial"/>
      <family val="2"/>
    </font>
    <font>
      <sz val="9"/>
      <color indexed="8"/>
      <name val="Calibri"/>
      <family val="2"/>
    </font>
    <font>
      <sz val="11"/>
      <color rgb="FFFF0000"/>
      <name val="Calibri"/>
      <family val="2"/>
      <scheme val="minor"/>
    </font>
    <font>
      <sz val="10"/>
      <name val="Arial"/>
      <family val="2"/>
    </font>
    <font>
      <sz val="11"/>
      <color indexed="8"/>
      <name val="Calibri"/>
      <family val="2"/>
    </font>
    <font>
      <sz val="11"/>
      <color rgb="FF000000"/>
      <name val="Calibri"/>
      <family val="2"/>
    </font>
    <font>
      <sz val="11"/>
      <color rgb="FFFFFFFF"/>
      <name val="Calibri"/>
      <family val="2"/>
    </font>
    <font>
      <u/>
      <sz val="11"/>
      <color theme="11"/>
      <name val="Calibri"/>
      <family val="2"/>
      <scheme val="minor"/>
    </font>
    <font>
      <b/>
      <sz val="10"/>
      <color theme="1"/>
      <name val="Calibri"/>
      <family val="2"/>
      <scheme val="minor"/>
    </font>
    <font>
      <sz val="10"/>
      <name val="Arial"/>
      <family val="2"/>
    </font>
    <font>
      <sz val="10"/>
      <name val="Calibri"/>
      <family val="2"/>
      <scheme val="minor"/>
    </font>
    <font>
      <sz val="9"/>
      <name val="Calibri"/>
      <family val="2"/>
      <scheme val="minor"/>
    </font>
    <font>
      <sz val="11"/>
      <color rgb="FF0070C0"/>
      <name val="Calibri"/>
      <family val="2"/>
      <scheme val="minor"/>
    </font>
    <font>
      <sz val="11"/>
      <name val="Arial Narrow"/>
      <family val="2"/>
    </font>
    <font>
      <vertAlign val="subscript"/>
      <sz val="11"/>
      <name val="Arial Narrow"/>
      <family val="2"/>
    </font>
    <font>
      <b/>
      <i/>
      <sz val="11"/>
      <name val="Arial Narrow"/>
      <family val="2"/>
    </font>
    <font>
      <sz val="10"/>
      <color theme="1"/>
      <name val="Arial Narrow"/>
      <family val="2"/>
    </font>
    <font>
      <sz val="9"/>
      <name val="Calibri"/>
      <family val="2"/>
    </font>
    <font>
      <b/>
      <sz val="9"/>
      <color indexed="8"/>
      <name val="Calibri"/>
      <family val="2"/>
    </font>
    <font>
      <sz val="8"/>
      <color indexed="8"/>
      <name val="Calibri"/>
      <family val="2"/>
    </font>
  </fonts>
  <fills count="2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13"/>
        <bgColor indexed="64"/>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theme="5" tint="0.39997558519241921"/>
        <bgColor indexed="64"/>
      </patternFill>
    </fill>
    <fill>
      <patternFill patternType="solid">
        <fgColor theme="0" tint="-0.249977111117893"/>
        <bgColor indexed="64"/>
      </patternFill>
    </fill>
    <fill>
      <patternFill patternType="solid">
        <fgColor indexed="47"/>
        <bgColor indexed="64"/>
      </patternFill>
    </fill>
  </fills>
  <borders count="70">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double">
        <color rgb="FFFF800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diagonal/>
    </border>
    <border>
      <left style="medium">
        <color auto="1"/>
      </left>
      <right style="medium">
        <color auto="1"/>
      </right>
      <top/>
      <bottom style="medium">
        <color rgb="FF000000"/>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s>
  <cellStyleXfs count="37">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0" fontId="33" fillId="0" borderId="0"/>
    <xf numFmtId="0" fontId="32" fillId="0" borderId="0"/>
    <xf numFmtId="0" fontId="36" fillId="0" borderId="0"/>
    <xf numFmtId="9" fontId="37" fillId="0" borderId="0" applyFont="0" applyFill="0" applyBorder="0" applyAlignment="0" applyProtection="0"/>
    <xf numFmtId="9" fontId="36" fillId="0" borderId="0" applyFont="0" applyFill="0" applyBorder="0" applyAlignment="0" applyProtection="0"/>
    <xf numFmtId="0" fontId="38" fillId="0" borderId="0"/>
    <xf numFmtId="164" fontId="36" fillId="0" borderId="0" applyFont="0" applyFill="0" applyBorder="0" applyAlignment="0" applyProtection="0"/>
    <xf numFmtId="0" fontId="32" fillId="0" borderId="0"/>
    <xf numFmtId="0" fontId="37" fillId="14" borderId="0" applyNumberFormat="0" applyFont="0" applyBorder="0" applyAlignment="0" applyProtection="0"/>
    <xf numFmtId="0" fontId="37" fillId="15" borderId="0" applyNumberFormat="0" applyFon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7" fillId="14" borderId="0" applyNumberFormat="0" applyFont="0" applyBorder="0" applyAlignment="0" applyProtection="0"/>
    <xf numFmtId="0" fontId="38" fillId="14" borderId="0" applyNumberFormat="0" applyBorder="0" applyAlignment="0" applyProtection="0"/>
    <xf numFmtId="16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40" fillId="0" borderId="0" applyNumberFormat="0" applyFill="0" applyBorder="0" applyAlignment="0" applyProtection="0"/>
    <xf numFmtId="0" fontId="32" fillId="0" borderId="0"/>
    <xf numFmtId="9" fontId="32" fillId="0" borderId="0" applyFont="0" applyFill="0" applyBorder="0" applyAlignment="0" applyProtection="0"/>
    <xf numFmtId="164" fontId="32" fillId="0" borderId="0" applyFont="0" applyFill="0" applyBorder="0" applyAlignment="0" applyProtection="0"/>
    <xf numFmtId="0" fontId="42" fillId="0" borderId="0"/>
    <xf numFmtId="42" fontId="21" fillId="0" borderId="0" applyFont="0" applyFill="0" applyBorder="0" applyAlignment="0" applyProtection="0"/>
  </cellStyleXfs>
  <cellXfs count="1116">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4" borderId="8" xfId="0" applyFont="1" applyFill="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8"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12" xfId="3" applyFont="1" applyFill="1" applyBorder="1" applyAlignment="1">
      <alignment vertical="top" wrapText="1"/>
    </xf>
    <xf numFmtId="9" fontId="4" fillId="4" borderId="8" xfId="3" applyFont="1" applyFill="1" applyBorder="1" applyAlignment="1">
      <alignment vertical="top"/>
    </xf>
    <xf numFmtId="166"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0" fontId="22" fillId="0" borderId="0" xfId="0" applyFont="1" applyAlignment="1">
      <alignment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0" fontId="14" fillId="0" borderId="16" xfId="0" applyFont="1" applyBorder="1"/>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0" fontId="4" fillId="0" borderId="12" xfId="0" applyFont="1" applyBorder="1" applyAlignment="1" applyProtection="1">
      <alignment horizontal="center" vertical="center" wrapText="1"/>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29" fillId="0" borderId="1" xfId="0" applyFont="1" applyBorder="1" applyAlignment="1">
      <alignment vertical="top" wrapText="1"/>
    </xf>
    <xf numFmtId="0" fontId="4" fillId="0" borderId="0" xfId="0" applyFont="1" applyAlignment="1">
      <alignment vertical="center" wrapText="1"/>
    </xf>
    <xf numFmtId="0" fontId="4" fillId="0" borderId="6" xfId="0" applyFont="1" applyBorder="1" applyAlignment="1">
      <alignment vertical="center" wrapText="1"/>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9" fontId="0" fillId="0" borderId="0" xfId="0" applyNumberFormat="1" applyProtection="1"/>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4" fillId="3" borderId="30" xfId="0" applyFont="1" applyFill="1" applyBorder="1" applyAlignment="1" applyProtection="1">
      <alignment vertical="top" wrapText="1"/>
    </xf>
    <xf numFmtId="0" fontId="4" fillId="3" borderId="38" xfId="0" applyFont="1" applyFill="1" applyBorder="1" applyAlignment="1" applyProtection="1">
      <alignment vertical="top"/>
      <protection locked="0"/>
    </xf>
    <xf numFmtId="0" fontId="4" fillId="3" borderId="38" xfId="0" applyFont="1" applyFill="1" applyBorder="1" applyAlignment="1" applyProtection="1">
      <alignment vertical="top" wrapText="1"/>
      <protection locked="0"/>
    </xf>
    <xf numFmtId="0" fontId="4" fillId="3" borderId="38" xfId="0" applyFont="1" applyFill="1" applyBorder="1" applyAlignment="1" applyProtection="1">
      <alignment horizontal="left" vertical="top"/>
      <protection locked="0"/>
    </xf>
    <xf numFmtId="3" fontId="4" fillId="3" borderId="38" xfId="0" applyNumberFormat="1" applyFont="1" applyFill="1" applyBorder="1" applyAlignment="1" applyProtection="1">
      <alignment vertical="top" wrapText="1"/>
      <protection locked="0"/>
    </xf>
    <xf numFmtId="0" fontId="17" fillId="3" borderId="38" xfId="2" applyFill="1" applyBorder="1" applyAlignment="1" applyProtection="1">
      <alignment vertical="top"/>
      <protection locked="0"/>
    </xf>
    <xf numFmtId="3" fontId="4" fillId="3" borderId="38" xfId="0" applyNumberFormat="1"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9" fontId="4" fillId="3" borderId="38" xfId="0" applyNumberFormat="1" applyFont="1" applyFill="1" applyBorder="1" applyAlignment="1" applyProtection="1">
      <alignment horizontal="center" vertical="center"/>
      <protection locked="0"/>
    </xf>
    <xf numFmtId="3" fontId="4" fillId="3" borderId="38" xfId="0" applyNumberFormat="1" applyFont="1" applyFill="1" applyBorder="1" applyAlignment="1" applyProtection="1">
      <alignment horizontal="center" vertical="center"/>
      <protection locked="0"/>
    </xf>
    <xf numFmtId="3" fontId="4" fillId="3" borderId="44" xfId="0" applyNumberFormat="1" applyFont="1" applyFill="1" applyBorder="1" applyAlignment="1" applyProtection="1">
      <alignment horizontal="right" vertical="top" wrapText="1"/>
      <protection locked="0"/>
    </xf>
    <xf numFmtId="0" fontId="4" fillId="0" borderId="8" xfId="0" applyFont="1" applyBorder="1" applyAlignment="1" applyProtection="1">
      <alignment horizontal="center" vertical="top" wrapText="1"/>
    </xf>
    <xf numFmtId="0" fontId="4" fillId="3" borderId="8" xfId="0" applyFont="1" applyFill="1" applyBorder="1" applyAlignment="1" applyProtection="1">
      <alignment horizontal="center" vertical="center" wrapText="1"/>
      <protection locked="0"/>
    </xf>
    <xf numFmtId="3" fontId="4" fillId="3" borderId="8" xfId="0" applyNumberFormat="1"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1" fontId="4" fillId="4" borderId="12" xfId="3" applyNumberFormat="1" applyFont="1" applyFill="1" applyBorder="1" applyAlignment="1">
      <alignment horizontal="center" vertical="center"/>
    </xf>
    <xf numFmtId="0" fontId="0" fillId="9" borderId="0" xfId="0" applyFill="1" applyAlignment="1" applyProtection="1">
      <alignment vertical="top"/>
    </xf>
    <xf numFmtId="0" fontId="4" fillId="3" borderId="7" xfId="0"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xf>
    <xf numFmtId="3" fontId="4" fillId="3" borderId="8" xfId="0" applyNumberFormat="1" applyFont="1" applyFill="1" applyBorder="1" applyAlignment="1" applyProtection="1">
      <alignment horizontal="center" vertical="center"/>
      <protection locked="0"/>
    </xf>
    <xf numFmtId="9" fontId="4" fillId="4" borderId="12" xfId="3" applyFont="1" applyFill="1" applyBorder="1" applyAlignment="1" applyProtection="1">
      <alignment horizontal="center" vertical="center"/>
    </xf>
    <xf numFmtId="0" fontId="4" fillId="4" borderId="8" xfId="0" applyFont="1" applyFill="1" applyBorder="1" applyAlignment="1">
      <alignment horizontal="center" vertical="center"/>
    </xf>
    <xf numFmtId="0" fontId="4" fillId="3" borderId="38"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9" fontId="4" fillId="3" borderId="8" xfId="0" applyNumberFormat="1"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protection locked="0"/>
    </xf>
    <xf numFmtId="3" fontId="4" fillId="3" borderId="6" xfId="0" applyNumberFormat="1"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3" fontId="4" fillId="3" borderId="41" xfId="0" applyNumberFormat="1"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protection locked="0"/>
    </xf>
    <xf numFmtId="9" fontId="4" fillId="3" borderId="42" xfId="0" applyNumberFormat="1"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35" fillId="0" borderId="0" xfId="0" applyFont="1" applyAlignment="1" applyProtection="1">
      <alignment vertical="top"/>
    </xf>
    <xf numFmtId="0" fontId="4" fillId="4" borderId="8" xfId="0" applyFont="1" applyFill="1" applyBorder="1" applyAlignment="1" applyProtection="1">
      <alignment horizontal="center" vertical="center"/>
    </xf>
    <xf numFmtId="0" fontId="0" fillId="0" borderId="0" xfId="0" applyAlignment="1" applyProtection="1">
      <alignment horizontal="center" vertical="center"/>
    </xf>
    <xf numFmtId="0" fontId="35" fillId="0" borderId="0" xfId="0" applyFont="1" applyAlignment="1" applyProtection="1">
      <alignment horizontal="center" vertical="center"/>
    </xf>
    <xf numFmtId="0" fontId="4" fillId="9" borderId="8" xfId="0" applyFont="1" applyFill="1" applyBorder="1" applyAlignment="1" applyProtection="1">
      <alignment vertical="center"/>
      <protection locked="0"/>
    </xf>
    <xf numFmtId="9" fontId="4" fillId="9" borderId="12" xfId="3" applyFont="1" applyFill="1" applyBorder="1" applyAlignment="1" applyProtection="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justify" vertical="top" wrapText="1"/>
    </xf>
    <xf numFmtId="0" fontId="4" fillId="0" borderId="8" xfId="0" applyFont="1" applyBorder="1" applyAlignment="1">
      <alignment vertical="top" wrapText="1"/>
    </xf>
    <xf numFmtId="0" fontId="3"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Border="1" applyAlignment="1">
      <alignment vertical="top" wrapText="1"/>
    </xf>
    <xf numFmtId="3" fontId="4" fillId="4" borderId="13" xfId="0" applyNumberFormat="1" applyFont="1" applyFill="1" applyBorder="1" applyAlignment="1">
      <alignment horizontal="center" vertical="center"/>
    </xf>
    <xf numFmtId="3" fontId="4" fillId="3" borderId="13" xfId="0" applyNumberFormat="1" applyFont="1" applyFill="1" applyBorder="1" applyAlignment="1" applyProtection="1">
      <alignment horizontal="center" vertical="center" wrapText="1"/>
      <protection locked="0"/>
    </xf>
    <xf numFmtId="3" fontId="4" fillId="4" borderId="8" xfId="0" applyNumberFormat="1" applyFont="1" applyFill="1" applyBorder="1" applyAlignment="1">
      <alignment horizontal="center" vertical="center" wrapText="1"/>
    </xf>
    <xf numFmtId="9" fontId="4" fillId="4" borderId="12" xfId="3" applyFont="1" applyFill="1" applyBorder="1" applyAlignment="1">
      <alignment horizontal="center" vertical="center" wrapText="1"/>
    </xf>
    <xf numFmtId="166" fontId="4" fillId="4" borderId="8" xfId="0" applyNumberFormat="1" applyFont="1" applyFill="1" applyBorder="1" applyAlignment="1">
      <alignment horizontal="center" vertical="center"/>
    </xf>
    <xf numFmtId="166" fontId="4" fillId="3" borderId="38" xfId="0" applyNumberFormat="1" applyFont="1" applyFill="1" applyBorder="1" applyAlignment="1" applyProtection="1">
      <alignment horizontal="center" vertical="center"/>
      <protection locked="0"/>
    </xf>
    <xf numFmtId="166" fontId="4" fillId="3" borderId="8" xfId="0" applyNumberFormat="1" applyFont="1" applyFill="1" applyBorder="1" applyAlignment="1" applyProtection="1">
      <alignment horizontal="center" vertical="center"/>
      <protection locked="0"/>
    </xf>
    <xf numFmtId="0" fontId="4" fillId="0" borderId="12" xfId="0" applyFont="1" applyBorder="1" applyAlignment="1" applyProtection="1">
      <alignment horizontal="left" vertical="center" wrapText="1"/>
    </xf>
    <xf numFmtId="3" fontId="4" fillId="3" borderId="44" xfId="0" applyNumberFormat="1" applyFont="1" applyFill="1" applyBorder="1" applyAlignment="1" applyProtection="1">
      <alignment horizontal="center" vertical="center" wrapText="1"/>
      <protection locked="0"/>
    </xf>
    <xf numFmtId="0" fontId="4" fillId="0" borderId="47" xfId="0" applyFont="1" applyBorder="1" applyAlignment="1">
      <alignment vertical="top" wrapText="1"/>
    </xf>
    <xf numFmtId="0" fontId="4" fillId="0" borderId="46" xfId="0" applyFont="1" applyBorder="1" applyAlignment="1">
      <alignment vertical="top" wrapText="1"/>
    </xf>
    <xf numFmtId="0" fontId="0" fillId="0" borderId="48" xfId="0" applyBorder="1"/>
    <xf numFmtId="0" fontId="0" fillId="0" borderId="38" xfId="0" applyBorder="1"/>
    <xf numFmtId="0" fontId="4" fillId="3" borderId="39" xfId="0" applyFont="1" applyFill="1" applyBorder="1" applyAlignment="1" applyProtection="1">
      <alignment horizontal="center" vertical="center"/>
      <protection locked="0"/>
    </xf>
    <xf numFmtId="0" fontId="4" fillId="3" borderId="39" xfId="0" applyFont="1" applyFill="1" applyBorder="1" applyAlignment="1" applyProtection="1">
      <alignment vertical="top"/>
      <protection locked="0"/>
    </xf>
    <xf numFmtId="0" fontId="4" fillId="3" borderId="39" xfId="0" applyFont="1" applyFill="1" applyBorder="1" applyAlignment="1" applyProtection="1">
      <alignment horizontal="left" vertical="center"/>
      <protection locked="0"/>
    </xf>
    <xf numFmtId="9" fontId="4" fillId="4" borderId="39" xfId="3"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7" xfId="0" applyFont="1" applyFill="1" applyBorder="1" applyAlignment="1" applyProtection="1">
      <alignment horizontal="center" vertical="center" wrapText="1"/>
      <protection locked="0"/>
    </xf>
    <xf numFmtId="9" fontId="4" fillId="6" borderId="12" xfId="3"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0" borderId="8" xfId="0" applyFont="1" applyBorder="1" applyAlignment="1">
      <alignment horizontal="center" vertical="center"/>
    </xf>
    <xf numFmtId="9" fontId="4" fillId="4" borderId="7" xfId="0" applyNumberFormat="1" applyFont="1" applyFill="1" applyBorder="1" applyAlignment="1">
      <alignment horizontal="center" vertical="center"/>
    </xf>
    <xf numFmtId="9" fontId="4" fillId="4" borderId="8" xfId="0" applyNumberFormat="1" applyFont="1" applyFill="1" applyBorder="1" applyAlignment="1">
      <alignment horizontal="center" vertical="center"/>
    </xf>
    <xf numFmtId="9" fontId="8" fillId="4" borderId="14" xfId="0" applyNumberFormat="1" applyFont="1" applyFill="1" applyBorder="1" applyAlignment="1" applyProtection="1">
      <alignment horizontal="center" vertical="center"/>
    </xf>
    <xf numFmtId="9" fontId="26" fillId="4" borderId="8" xfId="0" applyNumberFormat="1" applyFont="1" applyFill="1" applyBorder="1" applyAlignment="1">
      <alignment horizontal="center" vertical="center"/>
    </xf>
    <xf numFmtId="3" fontId="4" fillId="3" borderId="7" xfId="0" applyNumberFormat="1" applyFont="1" applyFill="1" applyBorder="1" applyAlignment="1" applyProtection="1">
      <alignment horizontal="center" vertical="center" wrapText="1"/>
      <protection locked="0"/>
    </xf>
    <xf numFmtId="9" fontId="4" fillId="4" borderId="8" xfId="3" applyFont="1" applyFill="1" applyBorder="1" applyAlignment="1" applyProtection="1">
      <alignment horizontal="center" vertical="center"/>
    </xf>
    <xf numFmtId="167" fontId="4" fillId="8" borderId="15" xfId="0" applyNumberFormat="1" applyFont="1" applyFill="1" applyBorder="1" applyAlignment="1" applyProtection="1">
      <alignment horizontal="center" vertical="center" wrapText="1"/>
      <protection locked="0"/>
    </xf>
    <xf numFmtId="3" fontId="4" fillId="4" borderId="8" xfId="0" applyNumberFormat="1" applyFont="1" applyFill="1" applyBorder="1" applyAlignment="1" applyProtection="1">
      <alignment horizontal="center" vertical="center" wrapText="1"/>
    </xf>
    <xf numFmtId="167" fontId="4" fillId="4" borderId="12" xfId="4" applyNumberFormat="1" applyFont="1" applyFill="1" applyBorder="1" applyAlignment="1">
      <alignment horizontal="center" vertical="center" wrapText="1"/>
    </xf>
    <xf numFmtId="0" fontId="0" fillId="0" borderId="16" xfId="0" applyBorder="1" applyAlignment="1" applyProtection="1">
      <alignment horizontal="center" vertical="center"/>
      <protection locked="0"/>
    </xf>
    <xf numFmtId="0" fontId="0" fillId="0" borderId="0" xfId="0" applyAlignment="1">
      <alignment horizontal="center" vertical="center"/>
    </xf>
    <xf numFmtId="0" fontId="14" fillId="0" borderId="16" xfId="0" applyFont="1" applyBorder="1" applyAlignment="1" applyProtection="1">
      <alignment horizontal="center" vertical="center"/>
    </xf>
    <xf numFmtId="9" fontId="0" fillId="0" borderId="16" xfId="0" applyNumberFormat="1" applyBorder="1" applyAlignment="1" applyProtection="1">
      <alignment horizontal="center" vertical="center"/>
      <protection locked="0"/>
    </xf>
    <xf numFmtId="0" fontId="0" fillId="6" borderId="16" xfId="3" applyNumberFormat="1" applyFont="1" applyFill="1" applyBorder="1" applyAlignment="1" applyProtection="1">
      <alignment horizontal="center" vertical="center"/>
    </xf>
    <xf numFmtId="0" fontId="7" fillId="6" borderId="16" xfId="3" applyNumberFormat="1" applyFont="1" applyFill="1" applyBorder="1" applyAlignment="1" applyProtection="1">
      <alignment horizontal="center" vertical="center" wrapText="1"/>
      <protection hidden="1"/>
    </xf>
    <xf numFmtId="0" fontId="24" fillId="0" borderId="16" xfId="2" applyFont="1" applyBorder="1" applyAlignment="1" applyProtection="1">
      <alignment horizontal="justify" vertical="center" wrapText="1"/>
    </xf>
    <xf numFmtId="0" fontId="7" fillId="6" borderId="16" xfId="3" applyNumberFormat="1" applyFont="1" applyFill="1" applyBorder="1" applyAlignment="1" applyProtection="1">
      <alignment horizontal="justify" vertical="center" wrapText="1"/>
      <protection hidden="1"/>
    </xf>
    <xf numFmtId="0" fontId="4" fillId="3" borderId="7"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pplyProtection="1">
      <alignment horizontal="center" vertical="center"/>
    </xf>
    <xf numFmtId="3" fontId="4" fillId="4" borderId="8" xfId="0" applyNumberFormat="1" applyFont="1" applyFill="1" applyBorder="1" applyAlignment="1">
      <alignment horizontal="center" vertical="center"/>
    </xf>
    <xf numFmtId="3" fontId="4" fillId="6" borderId="13" xfId="0" applyNumberFormat="1" applyFont="1" applyFill="1" applyBorder="1" applyAlignment="1">
      <alignment horizontal="center" vertical="center"/>
    </xf>
    <xf numFmtId="3" fontId="4" fillId="3" borderId="16" xfId="0" applyNumberFormat="1" applyFont="1" applyFill="1" applyBorder="1" applyAlignment="1" applyProtection="1">
      <alignment horizontal="center" vertical="center"/>
      <protection locked="0"/>
    </xf>
    <xf numFmtId="9" fontId="4" fillId="3" borderId="20" xfId="0" applyNumberFormat="1" applyFont="1" applyFill="1" applyBorder="1" applyAlignment="1" applyProtection="1">
      <alignment horizontal="center" vertical="center"/>
      <protection locked="0"/>
    </xf>
    <xf numFmtId="3" fontId="4" fillId="4" borderId="16" xfId="0" applyNumberFormat="1" applyFont="1" applyFill="1" applyBorder="1" applyAlignment="1">
      <alignment horizontal="center" vertical="center"/>
    </xf>
    <xf numFmtId="9" fontId="4" fillId="4" borderId="16" xfId="3" applyFont="1" applyFill="1" applyBorder="1" applyAlignment="1">
      <alignment horizontal="center" vertical="center"/>
    </xf>
    <xf numFmtId="0" fontId="28" fillId="0" borderId="16" xfId="0" applyFont="1" applyBorder="1" applyAlignment="1">
      <alignment horizontal="center" vertical="center"/>
    </xf>
    <xf numFmtId="3" fontId="4" fillId="4" borderId="13" xfId="0" applyNumberFormat="1" applyFont="1" applyFill="1" applyBorder="1" applyAlignment="1" applyProtection="1">
      <alignment horizontal="center" vertical="center"/>
    </xf>
    <xf numFmtId="0" fontId="4" fillId="0" borderId="8" xfId="0" applyFont="1" applyBorder="1" applyAlignment="1">
      <alignment vertical="center" wrapText="1"/>
    </xf>
    <xf numFmtId="0" fontId="8" fillId="0" borderId="6" xfId="0" applyFont="1" applyBorder="1" applyAlignment="1">
      <alignment horizontal="center" vertical="center" wrapText="1"/>
    </xf>
    <xf numFmtId="9" fontId="4" fillId="3" borderId="8" xfId="0" applyNumberFormat="1" applyFont="1" applyFill="1" applyBorder="1" applyAlignment="1" applyProtection="1">
      <alignment horizontal="center" vertical="center"/>
      <protection locked="0"/>
    </xf>
    <xf numFmtId="0" fontId="3" fillId="0" borderId="60" xfId="0" applyFont="1" applyBorder="1" applyAlignment="1">
      <alignment vertical="top" wrapText="1"/>
    </xf>
    <xf numFmtId="0" fontId="3" fillId="0" borderId="49" xfId="0" applyFont="1" applyBorder="1" applyAlignment="1">
      <alignment horizontal="center" vertical="center" wrapText="1"/>
    </xf>
    <xf numFmtId="0" fontId="4" fillId="3" borderId="49" xfId="0" applyFont="1" applyFill="1" applyBorder="1" applyAlignment="1" applyProtection="1">
      <alignment horizontal="center" vertical="center" wrapText="1"/>
      <protection locked="0"/>
    </xf>
    <xf numFmtId="0" fontId="4" fillId="0" borderId="49" xfId="0" applyFont="1" applyBorder="1" applyAlignment="1">
      <alignment vertical="top" wrapText="1"/>
    </xf>
    <xf numFmtId="0" fontId="4" fillId="0" borderId="49" xfId="0" applyFont="1" applyBorder="1" applyAlignment="1">
      <alignment horizontal="center" wrapText="1"/>
    </xf>
    <xf numFmtId="9" fontId="4" fillId="4" borderId="49" xfId="3" applyFont="1" applyFill="1" applyBorder="1" applyAlignment="1">
      <alignment horizontal="center"/>
    </xf>
    <xf numFmtId="9" fontId="4" fillId="4" borderId="49" xfId="0" applyNumberFormat="1" applyFont="1" applyFill="1" applyBorder="1" applyAlignment="1">
      <alignment horizontal="center"/>
    </xf>
    <xf numFmtId="0" fontId="4" fillId="3" borderId="57" xfId="0" applyFont="1" applyFill="1" applyBorder="1" applyAlignment="1" applyProtection="1">
      <alignment horizontal="justify" vertical="center" wrapText="1"/>
      <protection locked="0"/>
    </xf>
    <xf numFmtId="0" fontId="0" fillId="0" borderId="54" xfId="0" applyBorder="1"/>
    <xf numFmtId="168" fontId="4" fillId="3" borderId="49" xfId="0" applyNumberFormat="1" applyFont="1" applyFill="1" applyBorder="1" applyAlignment="1" applyProtection="1">
      <alignment horizontal="center"/>
      <protection locked="0"/>
    </xf>
    <xf numFmtId="9" fontId="4" fillId="4" borderId="14" xfId="0" applyNumberFormat="1" applyFont="1" applyFill="1" applyBorder="1" applyAlignment="1" applyProtection="1">
      <alignment horizontal="center" vertical="center"/>
    </xf>
    <xf numFmtId="0" fontId="4" fillId="4" borderId="13"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4" fillId="0" borderId="13" xfId="0" applyFont="1" applyBorder="1" applyAlignment="1">
      <alignment horizontal="center" vertical="center"/>
    </xf>
    <xf numFmtId="9" fontId="4" fillId="4" borderId="8" xfId="3" applyFont="1" applyFill="1" applyBorder="1" applyAlignment="1">
      <alignment horizontal="center" vertical="center" wrapText="1"/>
    </xf>
    <xf numFmtId="0" fontId="0" fillId="0" borderId="6" xfId="0" applyBorder="1" applyAlignment="1">
      <alignment horizontal="center" vertical="center"/>
    </xf>
    <xf numFmtId="0" fontId="4" fillId="0" borderId="7" xfId="0" applyFont="1" applyBorder="1" applyAlignment="1">
      <alignment vertical="center" wrapText="1"/>
    </xf>
    <xf numFmtId="0" fontId="0" fillId="0" borderId="1" xfId="0"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9" fontId="4" fillId="6" borderId="8" xfId="0" applyNumberFormat="1" applyFont="1" applyFill="1" applyBorder="1" applyAlignment="1" applyProtection="1">
      <alignment horizontal="center" vertical="center"/>
    </xf>
    <xf numFmtId="9" fontId="4" fillId="4" borderId="12" xfId="0" applyNumberFormat="1" applyFont="1" applyFill="1" applyBorder="1" applyAlignment="1" applyProtection="1">
      <alignment horizontal="center" vertical="center"/>
    </xf>
    <xf numFmtId="0" fontId="17" fillId="3" borderId="38" xfId="2" applyFill="1" applyBorder="1" applyAlignment="1" applyProtection="1">
      <alignment horizontal="left" vertical="top"/>
      <protection locked="0"/>
    </xf>
    <xf numFmtId="9" fontId="0" fillId="6" borderId="16" xfId="3" applyFont="1" applyFill="1" applyBorder="1" applyAlignment="1" applyProtection="1">
      <alignment horizontal="center" vertical="center" wrapText="1"/>
      <protection hidden="1"/>
    </xf>
    <xf numFmtId="9" fontId="0" fillId="6" borderId="0" xfId="3" applyFont="1" applyFill="1" applyAlignment="1" applyProtection="1">
      <alignment horizontal="center" vertical="center" wrapText="1"/>
      <protection hidden="1"/>
    </xf>
    <xf numFmtId="0" fontId="0" fillId="0" borderId="0" xfId="0" applyAlignment="1">
      <alignment wrapText="1"/>
    </xf>
    <xf numFmtId="9" fontId="0" fillId="0" borderId="0" xfId="0" applyNumberFormat="1" applyAlignment="1">
      <alignment wrapText="1"/>
    </xf>
    <xf numFmtId="0" fontId="4" fillId="0" borderId="8" xfId="0" applyFont="1" applyBorder="1" applyAlignment="1">
      <alignment vertical="top" wrapText="1"/>
    </xf>
    <xf numFmtId="0" fontId="4" fillId="0" borderId="8" xfId="0" applyFont="1" applyBorder="1" applyAlignment="1">
      <alignment horizontal="left" vertical="center" wrapText="1"/>
    </xf>
    <xf numFmtId="0" fontId="8"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4" fillId="0" borderId="13" xfId="0" applyFont="1" applyBorder="1" applyAlignment="1" applyProtection="1">
      <alignment horizontal="center" vertical="center"/>
    </xf>
    <xf numFmtId="0" fontId="0" fillId="3" borderId="30" xfId="0" applyFill="1" applyBorder="1" applyAlignment="1" applyProtection="1">
      <alignment horizontal="center" vertical="center"/>
      <protection locked="0"/>
    </xf>
    <xf numFmtId="0" fontId="4" fillId="0" borderId="0" xfId="0" applyFont="1" applyAlignment="1">
      <alignment horizontal="center" vertical="center" wrapText="1"/>
    </xf>
    <xf numFmtId="0" fontId="4" fillId="0" borderId="16" xfId="0" applyFont="1" applyBorder="1" applyAlignment="1">
      <alignment horizontal="center" vertical="center"/>
    </xf>
    <xf numFmtId="0" fontId="0" fillId="3" borderId="39" xfId="0" applyFill="1" applyBorder="1" applyAlignment="1" applyProtection="1">
      <alignment horizontal="justify" vertical="center" wrapText="1"/>
      <protection locked="0"/>
    </xf>
    <xf numFmtId="0" fontId="22" fillId="0" borderId="16" xfId="0" applyFont="1" applyBorder="1" applyAlignment="1" applyProtection="1">
      <alignment horizontal="center" vertical="center"/>
    </xf>
    <xf numFmtId="0" fontId="22" fillId="0" borderId="16" xfId="0" applyFont="1" applyBorder="1" applyAlignment="1" applyProtection="1">
      <alignment horizontal="center" vertical="center" wrapText="1"/>
    </xf>
    <xf numFmtId="0" fontId="22" fillId="0" borderId="16" xfId="0" applyFont="1" applyBorder="1" applyAlignment="1" applyProtection="1">
      <alignment horizontal="center" vertical="center"/>
      <protection locked="0"/>
    </xf>
    <xf numFmtId="0" fontId="22" fillId="0" borderId="0" xfId="0" applyFont="1" applyAlignment="1">
      <alignment horizontal="center" vertical="center"/>
    </xf>
    <xf numFmtId="0" fontId="41" fillId="0" borderId="1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0" fillId="6" borderId="16" xfId="3" applyNumberFormat="1" applyFont="1" applyFill="1" applyBorder="1" applyAlignment="1" applyProtection="1">
      <alignment horizontal="center" vertical="center" wrapText="1"/>
    </xf>
    <xf numFmtId="0" fontId="4" fillId="0" borderId="7"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3" fontId="4" fillId="3" borderId="67"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3" fontId="0" fillId="0" borderId="0" xfId="0" applyNumberFormat="1" applyAlignment="1" applyProtection="1">
      <alignment vertical="top"/>
    </xf>
    <xf numFmtId="0" fontId="4" fillId="0" borderId="61" xfId="0" applyFont="1" applyBorder="1" applyAlignment="1">
      <alignment vertical="top" wrapText="1"/>
    </xf>
    <xf numFmtId="0" fontId="4" fillId="0" borderId="49" xfId="0" applyFont="1" applyBorder="1" applyAlignment="1">
      <alignment horizontal="center" vertical="center" wrapText="1"/>
    </xf>
    <xf numFmtId="0" fontId="4" fillId="3" borderId="67" xfId="0" applyFont="1" applyFill="1" applyBorder="1" applyAlignment="1" applyProtection="1">
      <alignment horizontal="center" vertical="center" wrapText="1"/>
      <protection locked="0"/>
    </xf>
    <xf numFmtId="0" fontId="4" fillId="3" borderId="57" xfId="0" applyFont="1" applyFill="1" applyBorder="1" applyAlignment="1" applyProtection="1">
      <alignment vertical="top" wrapText="1"/>
      <protection locked="0"/>
    </xf>
    <xf numFmtId="0" fontId="4" fillId="0" borderId="61" xfId="0" applyFont="1" applyBorder="1" applyAlignment="1" applyProtection="1">
      <alignment vertical="top" wrapText="1"/>
    </xf>
    <xf numFmtId="0" fontId="4" fillId="0" borderId="61" xfId="0" applyFont="1" applyBorder="1" applyAlignment="1" applyProtection="1">
      <alignment horizontal="center" vertical="top" wrapText="1"/>
    </xf>
    <xf numFmtId="0" fontId="4" fillId="0" borderId="49" xfId="0" applyFont="1" applyBorder="1" applyAlignment="1" applyProtection="1">
      <alignment horizontal="center" vertical="top" wrapText="1"/>
    </xf>
    <xf numFmtId="0" fontId="4" fillId="0" borderId="49" xfId="0" applyFont="1" applyBorder="1" applyAlignment="1" applyProtection="1">
      <alignment horizontal="center" vertical="center" wrapText="1"/>
    </xf>
    <xf numFmtId="0" fontId="4" fillId="0" borderId="49" xfId="0" applyFont="1" applyBorder="1" applyAlignment="1">
      <alignment horizontal="center" vertical="top" wrapText="1"/>
    </xf>
    <xf numFmtId="0" fontId="8" fillId="0" borderId="59" xfId="0" applyFont="1" applyBorder="1" applyAlignment="1">
      <alignment horizontal="center" vertical="center" wrapText="1"/>
    </xf>
    <xf numFmtId="0" fontId="4" fillId="0" borderId="59" xfId="0" applyFont="1" applyBorder="1" applyAlignment="1">
      <alignment horizontal="center" vertical="top" wrapText="1"/>
    </xf>
    <xf numFmtId="0" fontId="0" fillId="0" borderId="0" xfId="0"/>
    <xf numFmtId="0" fontId="4" fillId="0" borderId="54" xfId="0" applyFont="1" applyBorder="1" applyAlignment="1">
      <alignment vertical="top" wrapText="1"/>
    </xf>
    <xf numFmtId="0" fontId="4" fillId="3" borderId="57" xfId="0"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wrapText="1"/>
      <protection locked="0"/>
    </xf>
    <xf numFmtId="9" fontId="4" fillId="3" borderId="57" xfId="0" applyNumberFormat="1" applyFont="1" applyFill="1" applyBorder="1" applyAlignment="1" applyProtection="1">
      <alignment horizontal="center" vertical="center"/>
      <protection locked="0"/>
    </xf>
    <xf numFmtId="3" fontId="4" fillId="3" borderId="57" xfId="0" applyNumberFormat="1" applyFont="1" applyFill="1" applyBorder="1" applyAlignment="1" applyProtection="1">
      <alignment horizontal="center" vertical="center" wrapText="1"/>
      <protection locked="0"/>
    </xf>
    <xf numFmtId="9" fontId="4" fillId="3" borderId="57" xfId="0" applyNumberFormat="1" applyFont="1" applyFill="1" applyBorder="1" applyAlignment="1" applyProtection="1">
      <alignment horizontal="center" vertical="top"/>
      <protection locked="0"/>
    </xf>
    <xf numFmtId="0" fontId="4" fillId="0" borderId="57" xfId="0" applyFont="1" applyBorder="1" applyAlignment="1" applyProtection="1">
      <alignment horizontal="center" vertical="center"/>
    </xf>
    <xf numFmtId="3" fontId="4" fillId="3" borderId="67" xfId="0" applyNumberFormat="1" applyFont="1" applyFill="1" applyBorder="1" applyAlignment="1" applyProtection="1">
      <alignment horizontal="right" vertical="top" wrapText="1"/>
      <protection locked="0"/>
    </xf>
    <xf numFmtId="0" fontId="45" fillId="0" borderId="0" xfId="0" applyFont="1" applyAlignment="1" applyProtection="1">
      <alignment horizontal="justify" vertical="top" wrapText="1"/>
    </xf>
    <xf numFmtId="0" fontId="4" fillId="0" borderId="7" xfId="0" applyFont="1" applyBorder="1" applyAlignment="1">
      <alignment horizontal="center" vertical="center" wrapText="1"/>
    </xf>
    <xf numFmtId="0" fontId="4" fillId="0" borderId="54" xfId="0" applyFont="1" applyBorder="1" applyAlignment="1">
      <alignment vertical="top" wrapText="1"/>
    </xf>
    <xf numFmtId="0" fontId="4" fillId="0" borderId="7" xfId="0" applyFont="1" applyBorder="1" applyAlignment="1" applyProtection="1">
      <alignment horizontal="center" vertical="center"/>
    </xf>
    <xf numFmtId="0" fontId="4" fillId="0" borderId="7" xfId="0" applyFont="1" applyBorder="1" applyAlignment="1">
      <alignment horizontal="center"/>
    </xf>
    <xf numFmtId="0" fontId="3" fillId="17" borderId="8" xfId="0" applyFont="1" applyFill="1" applyBorder="1" applyAlignment="1" applyProtection="1">
      <alignment horizontal="center" vertical="top" wrapText="1"/>
      <protection locked="0"/>
    </xf>
    <xf numFmtId="9" fontId="3" fillId="17" borderId="57" xfId="0" applyNumberFormat="1" applyFont="1" applyFill="1" applyBorder="1" applyAlignment="1" applyProtection="1">
      <alignment horizontal="center" vertical="top"/>
      <protection locked="0"/>
    </xf>
    <xf numFmtId="0" fontId="34" fillId="3" borderId="44" xfId="0" applyFont="1" applyFill="1" applyBorder="1" applyAlignment="1" applyProtection="1">
      <alignment horizontal="center" vertical="center" wrapText="1"/>
      <protection locked="0"/>
    </xf>
    <xf numFmtId="3" fontId="34" fillId="3" borderId="38" xfId="0" applyNumberFormat="1" applyFont="1" applyFill="1" applyBorder="1" applyAlignment="1" applyProtection="1">
      <alignment horizontal="center" vertical="center" wrapText="1"/>
      <protection locked="0"/>
    </xf>
    <xf numFmtId="0" fontId="17" fillId="3" borderId="38" xfId="2" applyFill="1" applyBorder="1" applyAlignment="1" applyProtection="1">
      <alignment horizontal="left" vertical="top" wrapText="1"/>
      <protection locked="0"/>
    </xf>
    <xf numFmtId="0" fontId="4" fillId="0" borderId="61" xfId="0" applyFont="1" applyBorder="1" applyAlignment="1">
      <alignment vertical="top" wrapText="1"/>
    </xf>
    <xf numFmtId="0" fontId="4" fillId="0" borderId="54" xfId="0" applyFont="1" applyBorder="1" applyAlignment="1">
      <alignment vertical="top" wrapText="1"/>
    </xf>
    <xf numFmtId="0" fontId="4" fillId="0" borderId="49" xfId="0" applyFont="1" applyBorder="1" applyAlignment="1">
      <alignment horizontal="center" vertical="center" wrapText="1"/>
    </xf>
    <xf numFmtId="0" fontId="4" fillId="0" borderId="7" xfId="0" applyFont="1" applyBorder="1" applyAlignment="1" applyProtection="1">
      <alignment horizontal="center" vertical="center"/>
    </xf>
    <xf numFmtId="0" fontId="4" fillId="0" borderId="54" xfId="0" applyFont="1" applyBorder="1" applyAlignment="1" applyProtection="1">
      <alignment vertical="top" wrapText="1"/>
    </xf>
    <xf numFmtId="0" fontId="4" fillId="0" borderId="57" xfId="0" applyFont="1" applyBorder="1" applyAlignment="1" applyProtection="1">
      <alignment horizontal="center" vertical="top" wrapText="1"/>
    </xf>
    <xf numFmtId="0" fontId="4" fillId="0" borderId="57" xfId="0" applyFont="1" applyBorder="1" applyAlignment="1" applyProtection="1">
      <alignment horizontal="center" vertical="top"/>
    </xf>
    <xf numFmtId="0" fontId="4" fillId="3" borderId="49" xfId="0" applyFont="1" applyFill="1" applyBorder="1" applyAlignment="1" applyProtection="1">
      <alignment horizontal="justify" vertical="center" wrapText="1"/>
      <protection locked="0"/>
    </xf>
    <xf numFmtId="3" fontId="4" fillId="3" borderId="37" xfId="0" applyNumberFormat="1" applyFont="1" applyFill="1" applyBorder="1" applyAlignment="1" applyProtection="1">
      <alignment horizontal="center" vertical="center"/>
      <protection locked="0"/>
    </xf>
    <xf numFmtId="42" fontId="4" fillId="3" borderId="49" xfId="36" applyFont="1" applyFill="1" applyBorder="1" applyAlignment="1" applyProtection="1">
      <alignment horizontal="center" vertical="center"/>
      <protection locked="0"/>
    </xf>
    <xf numFmtId="3" fontId="4" fillId="3" borderId="49" xfId="0" applyNumberFormat="1" applyFont="1" applyFill="1" applyBorder="1" applyAlignment="1" applyProtection="1">
      <alignment horizontal="center" vertical="center"/>
      <protection locked="0"/>
    </xf>
    <xf numFmtId="3" fontId="4" fillId="3" borderId="49" xfId="0" applyNumberFormat="1" applyFont="1" applyFill="1" applyBorder="1" applyAlignment="1" applyProtection="1">
      <alignment horizontal="justify" vertical="center" wrapText="1"/>
      <protection locked="0"/>
    </xf>
    <xf numFmtId="0" fontId="4" fillId="3" borderId="49" xfId="0" applyFont="1" applyFill="1" applyBorder="1" applyAlignment="1" applyProtection="1">
      <alignment horizontal="left" vertical="center" wrapText="1"/>
      <protection locked="0"/>
    </xf>
    <xf numFmtId="3" fontId="4" fillId="3" borderId="49" xfId="0" applyNumberFormat="1" applyFont="1" applyFill="1" applyBorder="1" applyAlignment="1" applyProtection="1">
      <alignment horizontal="left" vertical="center" wrapText="1"/>
      <protection locked="0"/>
    </xf>
    <xf numFmtId="0" fontId="7" fillId="3" borderId="49" xfId="0" applyFont="1" applyFill="1" applyBorder="1" applyAlignment="1">
      <alignment horizontal="left" vertical="center" wrapText="1"/>
    </xf>
    <xf numFmtId="170" fontId="4" fillId="3" borderId="49" xfId="0" applyNumberFormat="1" applyFont="1" applyFill="1" applyBorder="1" applyAlignment="1" applyProtection="1">
      <alignment horizontal="center" vertical="center"/>
      <protection locked="0"/>
    </xf>
    <xf numFmtId="0" fontId="4" fillId="3" borderId="49" xfId="0" applyFont="1" applyFill="1" applyBorder="1" applyAlignment="1">
      <alignment horizontal="left" vertical="center" wrapText="1"/>
    </xf>
    <xf numFmtId="0" fontId="44" fillId="3" borderId="63" xfId="0" applyFont="1" applyFill="1" applyBorder="1" applyAlignment="1" applyProtection="1">
      <alignment horizontal="center" vertical="center"/>
      <protection locked="0"/>
    </xf>
    <xf numFmtId="0" fontId="44" fillId="3" borderId="57" xfId="0" applyFont="1" applyFill="1" applyBorder="1" applyAlignment="1" applyProtection="1">
      <alignment horizontal="left" vertical="center"/>
      <protection locked="0"/>
    </xf>
    <xf numFmtId="0" fontId="44" fillId="3" borderId="57" xfId="0" applyFont="1" applyFill="1" applyBorder="1" applyAlignment="1" applyProtection="1">
      <alignment horizontal="center" vertical="center" wrapText="1"/>
      <protection locked="0"/>
    </xf>
    <xf numFmtId="3" fontId="44" fillId="3" borderId="57" xfId="0" applyNumberFormat="1" applyFont="1" applyFill="1" applyBorder="1" applyAlignment="1" applyProtection="1">
      <alignment horizontal="center" vertical="center"/>
      <protection locked="0"/>
    </xf>
    <xf numFmtId="0" fontId="44" fillId="3" borderId="57" xfId="0" applyFont="1" applyFill="1" applyBorder="1" applyAlignment="1" applyProtection="1">
      <alignment horizontal="center" vertical="center"/>
      <protection locked="0"/>
    </xf>
    <xf numFmtId="3" fontId="8" fillId="3" borderId="57" xfId="0" applyNumberFormat="1" applyFont="1" applyFill="1" applyBorder="1" applyAlignment="1" applyProtection="1">
      <alignment horizontal="justify" vertical="center" wrapText="1"/>
      <protection locked="0"/>
    </xf>
    <xf numFmtId="0" fontId="28" fillId="3" borderId="37" xfId="0" applyFont="1" applyFill="1" applyBorder="1" applyAlignment="1">
      <alignment horizontal="justify" vertical="center" wrapText="1"/>
    </xf>
    <xf numFmtId="3" fontId="8" fillId="3" borderId="6" xfId="0" applyNumberFormat="1" applyFont="1" applyFill="1" applyBorder="1" applyAlignment="1" applyProtection="1">
      <alignment horizontal="justify" vertical="center" wrapText="1"/>
      <protection locked="0"/>
    </xf>
    <xf numFmtId="0" fontId="28" fillId="3" borderId="55" xfId="0" applyFont="1" applyFill="1" applyBorder="1" applyAlignment="1">
      <alignment horizontal="justify" vertical="center" wrapText="1"/>
    </xf>
    <xf numFmtId="0" fontId="44" fillId="3" borderId="57" xfId="0" applyFont="1" applyFill="1" applyBorder="1" applyAlignment="1" applyProtection="1">
      <alignment horizontal="justify" vertical="center" wrapText="1"/>
      <protection locked="0"/>
    </xf>
    <xf numFmtId="3" fontId="44" fillId="3" borderId="57" xfId="0" applyNumberFormat="1" applyFont="1" applyFill="1" applyBorder="1" applyAlignment="1" applyProtection="1">
      <alignment horizontal="center" vertical="center" wrapText="1"/>
      <protection locked="0"/>
    </xf>
    <xf numFmtId="3" fontId="44" fillId="3" borderId="57" xfId="0" applyNumberFormat="1" applyFont="1" applyFill="1" applyBorder="1" applyAlignment="1" applyProtection="1">
      <alignment vertical="top" wrapText="1"/>
      <protection locked="0"/>
    </xf>
    <xf numFmtId="0" fontId="44" fillId="3" borderId="57" xfId="0" applyFont="1" applyFill="1" applyBorder="1" applyAlignment="1" applyProtection="1">
      <alignment horizontal="justify" vertical="top" wrapText="1"/>
      <protection locked="0"/>
    </xf>
    <xf numFmtId="3" fontId="44" fillId="3" borderId="57" xfId="0" applyNumberFormat="1" applyFont="1" applyFill="1" applyBorder="1" applyAlignment="1" applyProtection="1">
      <alignment horizontal="center" vertical="center"/>
    </xf>
    <xf numFmtId="3" fontId="4" fillId="3" borderId="57" xfId="0" applyNumberFormat="1" applyFont="1" applyFill="1" applyBorder="1" applyAlignment="1" applyProtection="1">
      <alignment horizontal="center" vertical="center"/>
      <protection locked="0"/>
    </xf>
    <xf numFmtId="9" fontId="4" fillId="4" borderId="30" xfId="0" applyNumberFormat="1" applyFont="1" applyFill="1" applyBorder="1" applyAlignment="1" applyProtection="1">
      <alignment horizontal="center"/>
    </xf>
    <xf numFmtId="0" fontId="3" fillId="3" borderId="49" xfId="0" applyFont="1" applyFill="1" applyBorder="1" applyAlignment="1" applyProtection="1">
      <alignment horizontal="center" vertical="center" wrapText="1"/>
      <protection locked="0"/>
    </xf>
    <xf numFmtId="9" fontId="4" fillId="4" borderId="53" xfId="3" applyFont="1" applyFill="1" applyBorder="1" applyAlignment="1">
      <alignment horizontal="center" vertical="center" wrapText="1"/>
    </xf>
    <xf numFmtId="9" fontId="4" fillId="4" borderId="49" xfId="3" applyFont="1" applyFill="1" applyBorder="1" applyAlignment="1">
      <alignment horizontal="center" vertical="center" wrapText="1"/>
    </xf>
    <xf numFmtId="0" fontId="4" fillId="0" borderId="57" xfId="0" applyFont="1" applyBorder="1" applyAlignment="1">
      <alignment horizontal="center" vertical="center"/>
    </xf>
    <xf numFmtId="9" fontId="4" fillId="4" borderId="10" xfId="0" applyNumberFormat="1" applyFont="1" applyFill="1" applyBorder="1" applyAlignment="1" applyProtection="1">
      <alignment horizontal="center" vertical="center"/>
    </xf>
    <xf numFmtId="0" fontId="4" fillId="3" borderId="49" xfId="0" applyFont="1" applyFill="1" applyBorder="1" applyAlignment="1">
      <alignment horizontal="center" vertical="center"/>
    </xf>
    <xf numFmtId="0" fontId="4" fillId="3" borderId="49" xfId="0" applyFont="1" applyFill="1" applyBorder="1" applyAlignment="1">
      <alignment horizontal="justify" vertical="center" wrapText="1"/>
    </xf>
    <xf numFmtId="3" fontId="4" fillId="3" borderId="49" xfId="3" applyNumberFormat="1" applyFont="1" applyFill="1" applyBorder="1" applyAlignment="1">
      <alignment horizontal="center" vertical="center" wrapText="1"/>
    </xf>
    <xf numFmtId="0" fontId="4" fillId="3" borderId="49" xfId="0" applyFont="1" applyFill="1" applyBorder="1" applyAlignment="1">
      <alignment horizontal="justify" vertical="top" wrapText="1"/>
    </xf>
    <xf numFmtId="0" fontId="4" fillId="3" borderId="49" xfId="0" applyFont="1" applyFill="1" applyBorder="1" applyAlignment="1">
      <alignment vertical="center" wrapText="1"/>
    </xf>
    <xf numFmtId="0" fontId="0" fillId="0" borderId="59" xfId="0" applyBorder="1"/>
    <xf numFmtId="0" fontId="4" fillId="0" borderId="61" xfId="0" applyFont="1" applyBorder="1" applyAlignment="1">
      <alignment horizontal="center" vertical="top" wrapText="1"/>
    </xf>
    <xf numFmtId="0" fontId="8" fillId="0" borderId="49" xfId="0" applyFont="1" applyBorder="1" applyAlignment="1">
      <alignment horizontal="center" vertical="center" wrapText="1"/>
    </xf>
    <xf numFmtId="9" fontId="4" fillId="3" borderId="49" xfId="3" applyFont="1" applyFill="1" applyBorder="1" applyAlignment="1">
      <alignment horizontal="center" vertical="center" wrapText="1"/>
    </xf>
    <xf numFmtId="168" fontId="4" fillId="3" borderId="49" xfId="3" applyNumberFormat="1" applyFont="1" applyFill="1" applyBorder="1" applyAlignment="1">
      <alignment horizontal="center" vertical="center" wrapText="1"/>
    </xf>
    <xf numFmtId="0" fontId="4" fillId="3" borderId="49" xfId="0" applyFont="1" applyFill="1" applyBorder="1" applyAlignment="1" applyProtection="1">
      <alignment vertical="center" wrapText="1"/>
      <protection locked="0"/>
    </xf>
    <xf numFmtId="3" fontId="4" fillId="3" borderId="60" xfId="0" applyNumberFormat="1" applyFont="1" applyFill="1" applyBorder="1" applyAlignment="1" applyProtection="1">
      <alignment horizontal="center" vertical="center" wrapText="1"/>
      <protection locked="0"/>
    </xf>
    <xf numFmtId="0" fontId="4" fillId="0" borderId="67" xfId="0" applyFont="1" applyBorder="1" applyAlignment="1" applyProtection="1">
      <alignment horizontal="center" vertical="center"/>
    </xf>
    <xf numFmtId="0" fontId="4" fillId="3" borderId="57" xfId="0" applyFont="1" applyFill="1" applyBorder="1" applyAlignment="1">
      <alignment horizontal="center" vertical="center" wrapText="1"/>
    </xf>
    <xf numFmtId="0" fontId="31" fillId="9" borderId="15" xfId="5" applyFont="1" applyFill="1" applyBorder="1" applyAlignment="1">
      <alignment vertical="center" wrapText="1"/>
    </xf>
    <xf numFmtId="0" fontId="0" fillId="9" borderId="0" xfId="0" applyFill="1" applyAlignment="1">
      <alignment vertical="top"/>
    </xf>
    <xf numFmtId="0" fontId="4" fillId="9" borderId="67" xfId="0" applyFont="1" applyFill="1" applyBorder="1" applyAlignment="1" applyProtection="1">
      <alignment horizontal="center" vertical="center"/>
    </xf>
    <xf numFmtId="0" fontId="0" fillId="9" borderId="2" xfId="0" applyFill="1" applyBorder="1" applyAlignment="1">
      <alignment vertical="top"/>
    </xf>
    <xf numFmtId="0" fontId="0" fillId="9" borderId="4" xfId="0" applyFill="1" applyBorder="1" applyAlignment="1">
      <alignment vertical="top"/>
    </xf>
    <xf numFmtId="0" fontId="4" fillId="9" borderId="15" xfId="0" applyFont="1" applyFill="1" applyBorder="1" applyAlignment="1" applyProtection="1">
      <alignment horizontal="center" vertical="top" wrapText="1"/>
      <protection locked="0"/>
    </xf>
    <xf numFmtId="0" fontId="0" fillId="9" borderId="9" xfId="0" applyFill="1" applyBorder="1" applyAlignment="1">
      <alignment vertical="top"/>
    </xf>
    <xf numFmtId="0" fontId="0" fillId="9" borderId="6" xfId="0" applyFill="1" applyBorder="1" applyAlignment="1">
      <alignment vertical="top"/>
    </xf>
    <xf numFmtId="9" fontId="4" fillId="9" borderId="14" xfId="3" applyFont="1" applyFill="1" applyBorder="1" applyAlignment="1">
      <alignment horizontal="center" vertical="center"/>
    </xf>
    <xf numFmtId="0" fontId="0" fillId="9" borderId="10" xfId="0" applyFill="1" applyBorder="1" applyAlignment="1">
      <alignment vertical="top"/>
    </xf>
    <xf numFmtId="0" fontId="0" fillId="9" borderId="8" xfId="0" applyFill="1" applyBorder="1" applyAlignment="1">
      <alignment vertical="top"/>
    </xf>
    <xf numFmtId="0" fontId="0" fillId="9" borderId="0" xfId="0" applyFill="1"/>
    <xf numFmtId="0" fontId="4" fillId="3" borderId="57" xfId="0" applyFont="1" applyFill="1" applyBorder="1" applyAlignment="1" applyProtection="1">
      <alignment vertical="top"/>
      <protection locked="0"/>
    </xf>
    <xf numFmtId="1" fontId="4" fillId="3" borderId="7" xfId="0" applyNumberFormat="1" applyFont="1" applyFill="1" applyBorder="1" applyAlignment="1" applyProtection="1">
      <alignment horizontal="center" vertical="top"/>
      <protection locked="0"/>
    </xf>
    <xf numFmtId="0" fontId="7" fillId="0" borderId="0" xfId="0" applyFont="1" applyAlignment="1">
      <alignment horizontal="center" vertical="center" wrapText="1"/>
    </xf>
    <xf numFmtId="3" fontId="44" fillId="3" borderId="67" xfId="0" applyNumberFormat="1" applyFont="1" applyFill="1" applyBorder="1" applyAlignment="1" applyProtection="1">
      <alignment horizontal="center" vertical="center" wrapText="1"/>
      <protection locked="0"/>
    </xf>
    <xf numFmtId="3" fontId="7" fillId="3" borderId="67" xfId="0" applyNumberFormat="1" applyFont="1" applyFill="1" applyBorder="1" applyAlignment="1" applyProtection="1">
      <alignment horizontal="center" vertical="center" wrapText="1"/>
      <protection locked="0"/>
    </xf>
    <xf numFmtId="0" fontId="4" fillId="0" borderId="54" xfId="0" applyFont="1" applyBorder="1" applyAlignment="1">
      <alignment vertical="top" wrapText="1"/>
    </xf>
    <xf numFmtId="0" fontId="4" fillId="0" borderId="61" xfId="0" applyFont="1" applyBorder="1" applyAlignment="1" applyProtection="1">
      <alignment vertical="top" wrapText="1"/>
    </xf>
    <xf numFmtId="0" fontId="4" fillId="0" borderId="54" xfId="0" applyFont="1" applyBorder="1" applyAlignment="1">
      <alignment vertical="top" wrapText="1"/>
    </xf>
    <xf numFmtId="0" fontId="4" fillId="0" borderId="61" xfId="0" applyFont="1" applyBorder="1" applyAlignment="1">
      <alignment vertical="top" wrapText="1"/>
    </xf>
    <xf numFmtId="0" fontId="4" fillId="0" borderId="49" xfId="0" applyFont="1" applyBorder="1" applyAlignment="1">
      <alignment horizontal="center" vertical="center" wrapText="1"/>
    </xf>
    <xf numFmtId="0" fontId="4" fillId="3" borderId="49"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top" wrapText="1"/>
      <protection locked="0"/>
    </xf>
    <xf numFmtId="0" fontId="7" fillId="0" borderId="16" xfId="0" applyFont="1" applyFill="1" applyBorder="1" applyAlignment="1" applyProtection="1">
      <alignment horizontal="center" vertical="top"/>
      <protection locked="0"/>
    </xf>
    <xf numFmtId="0" fontId="4" fillId="0" borderId="57" xfId="0" applyFont="1" applyFill="1" applyBorder="1" applyAlignment="1" applyProtection="1">
      <alignment horizontal="justify" vertical="center" wrapText="1"/>
      <protection locked="0"/>
    </xf>
    <xf numFmtId="0" fontId="4" fillId="0" borderId="67"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9" borderId="57" xfId="0" applyFont="1" applyFill="1" applyBorder="1" applyAlignment="1" applyProtection="1">
      <alignment horizontal="center" vertical="center"/>
      <protection locked="0"/>
    </xf>
    <xf numFmtId="0" fontId="4" fillId="9" borderId="57" xfId="0" applyFont="1" applyFill="1" applyBorder="1" applyAlignment="1" applyProtection="1">
      <alignment horizontal="justify" vertical="center" wrapText="1"/>
      <protection locked="0"/>
    </xf>
    <xf numFmtId="0" fontId="4" fillId="9" borderId="57" xfId="0" applyFont="1" applyFill="1" applyBorder="1" applyAlignment="1" applyProtection="1">
      <alignment horizontal="center" vertical="center" wrapText="1"/>
      <protection locked="0"/>
    </xf>
    <xf numFmtId="9" fontId="4" fillId="9" borderId="57" xfId="0" applyNumberFormat="1" applyFont="1" applyFill="1" applyBorder="1" applyAlignment="1" applyProtection="1">
      <alignment horizontal="center" vertical="center"/>
      <protection locked="0"/>
    </xf>
    <xf numFmtId="3" fontId="4" fillId="9" borderId="57" xfId="0" applyNumberFormat="1" applyFont="1" applyFill="1" applyBorder="1" applyAlignment="1" applyProtection="1">
      <alignment horizontal="center" vertical="center" wrapText="1"/>
      <protection locked="0"/>
    </xf>
    <xf numFmtId="0" fontId="4" fillId="9" borderId="57" xfId="0" applyFont="1" applyFill="1" applyBorder="1" applyAlignment="1" applyProtection="1">
      <alignment horizontal="justify" vertical="center"/>
      <protection locked="0"/>
    </xf>
    <xf numFmtId="9" fontId="44" fillId="9" borderId="57" xfId="0" applyNumberFormat="1"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6" xfId="0" applyFont="1" applyFill="1" applyBorder="1" applyAlignment="1" applyProtection="1">
      <alignment horizontal="justify" vertical="center" wrapText="1"/>
      <protection locked="0"/>
    </xf>
    <xf numFmtId="0" fontId="4" fillId="9" borderId="6" xfId="0" applyFont="1" applyFill="1" applyBorder="1" applyAlignment="1" applyProtection="1">
      <alignment horizontal="center" vertical="center" wrapText="1"/>
      <protection locked="0"/>
    </xf>
    <xf numFmtId="9" fontId="4" fillId="9" borderId="6" xfId="0" applyNumberFormat="1" applyFont="1" applyFill="1" applyBorder="1" applyAlignment="1" applyProtection="1">
      <alignment horizontal="center" vertical="center"/>
      <protection locked="0"/>
    </xf>
    <xf numFmtId="9" fontId="44" fillId="9" borderId="6" xfId="0" applyNumberFormat="1" applyFont="1" applyFill="1" applyBorder="1" applyAlignment="1" applyProtection="1">
      <alignment horizontal="center" vertical="center"/>
      <protection locked="0"/>
    </xf>
    <xf numFmtId="3" fontId="4" fillId="9" borderId="6" xfId="0" applyNumberFormat="1" applyFont="1" applyFill="1" applyBorder="1" applyAlignment="1" applyProtection="1">
      <alignment horizontal="center" vertical="center" wrapText="1"/>
      <protection locked="0"/>
    </xf>
    <xf numFmtId="0" fontId="0" fillId="0" borderId="68" xfId="0" applyNumberFormat="1" applyBorder="1" applyAlignment="1">
      <alignment horizontal="left" vertical="center" wrapText="1"/>
    </xf>
    <xf numFmtId="0" fontId="0" fillId="9" borderId="68" xfId="0" applyNumberFormat="1" applyFill="1" applyBorder="1" applyAlignment="1">
      <alignment horizontal="left" vertical="center" wrapText="1"/>
    </xf>
    <xf numFmtId="0" fontId="0" fillId="9" borderId="69" xfId="0" applyNumberFormat="1" applyFill="1" applyBorder="1" applyAlignment="1">
      <alignment horizontal="left" vertical="center" wrapText="1"/>
    </xf>
    <xf numFmtId="3" fontId="2" fillId="18" borderId="49" xfId="0" applyNumberFormat="1" applyFont="1" applyFill="1" applyBorder="1" applyAlignment="1">
      <alignment horizontal="center" vertical="center"/>
    </xf>
    <xf numFmtId="0" fontId="4" fillId="3" borderId="49" xfId="0" applyFont="1" applyFill="1" applyBorder="1" applyAlignment="1" applyProtection="1">
      <alignment horizontal="center" vertical="center"/>
      <protection locked="0"/>
    </xf>
    <xf numFmtId="0" fontId="34" fillId="13" borderId="49" xfId="0" applyFont="1" applyFill="1" applyBorder="1" applyAlignment="1" applyProtection="1">
      <alignment horizontal="center" vertical="center" wrapText="1"/>
      <protection locked="0"/>
    </xf>
    <xf numFmtId="0" fontId="44" fillId="3" borderId="55" xfId="0" applyFont="1" applyFill="1" applyBorder="1" applyAlignment="1" applyProtection="1">
      <alignment horizontal="center" vertical="center" wrapText="1"/>
      <protection locked="0"/>
    </xf>
    <xf numFmtId="0" fontId="4" fillId="3" borderId="67" xfId="0" applyFont="1" applyFill="1" applyBorder="1" applyAlignment="1" applyProtection="1">
      <alignment horizontal="center" vertical="top"/>
      <protection locked="0"/>
    </xf>
    <xf numFmtId="0" fontId="4" fillId="3" borderId="67" xfId="0" applyFont="1" applyFill="1" applyBorder="1" applyAlignment="1" applyProtection="1">
      <alignment horizontal="center" vertical="top" wrapText="1"/>
      <protection locked="0"/>
    </xf>
    <xf numFmtId="0" fontId="34" fillId="19" borderId="67" xfId="0" applyFont="1" applyFill="1" applyBorder="1" applyAlignment="1" applyProtection="1">
      <alignment horizontal="center" vertical="center"/>
      <protection locked="0"/>
    </xf>
    <xf numFmtId="3" fontId="34" fillId="19" borderId="57" xfId="0" applyNumberFormat="1" applyFont="1" applyFill="1" applyBorder="1" applyAlignment="1" applyProtection="1">
      <alignment horizontal="center" vertical="center"/>
      <protection locked="0"/>
    </xf>
    <xf numFmtId="3" fontId="34" fillId="13" borderId="57" xfId="0" applyNumberFormat="1" applyFont="1" applyFill="1" applyBorder="1" applyAlignment="1" applyProtection="1">
      <alignment vertical="top"/>
      <protection locked="0"/>
    </xf>
    <xf numFmtId="0" fontId="34" fillId="13" borderId="57" xfId="0" applyFont="1" applyFill="1" applyBorder="1" applyAlignment="1" applyProtection="1">
      <alignment horizontal="center" vertical="center" wrapText="1"/>
      <protection locked="0"/>
    </xf>
    <xf numFmtId="3" fontId="34" fillId="13" borderId="57" xfId="0" applyNumberFormat="1" applyFont="1" applyFill="1" applyBorder="1" applyAlignment="1" applyProtection="1">
      <alignment horizontal="center" vertical="center" wrapText="1"/>
      <protection locked="0"/>
    </xf>
    <xf numFmtId="0" fontId="50" fillId="13" borderId="63" xfId="0" applyFont="1" applyFill="1" applyBorder="1" applyAlignment="1" applyProtection="1">
      <alignment horizontal="center" vertical="center"/>
      <protection locked="0"/>
    </xf>
    <xf numFmtId="0" fontId="50" fillId="13" borderId="67" xfId="0" applyFont="1" applyFill="1" applyBorder="1" applyAlignment="1" applyProtection="1">
      <alignment horizontal="center" vertical="center" wrapText="1"/>
      <protection locked="0"/>
    </xf>
    <xf numFmtId="0" fontId="50" fillId="13" borderId="67" xfId="0" applyFont="1" applyFill="1" applyBorder="1" applyAlignment="1" applyProtection="1">
      <alignment vertical="top" wrapText="1"/>
      <protection locked="0"/>
    </xf>
    <xf numFmtId="0" fontId="34" fillId="13" borderId="57" xfId="0" applyFont="1" applyFill="1" applyBorder="1" applyAlignment="1" applyProtection="1">
      <alignment horizontal="left" vertical="top"/>
      <protection locked="0"/>
    </xf>
    <xf numFmtId="3" fontId="34" fillId="13" borderId="57" xfId="0" applyNumberFormat="1" applyFont="1" applyFill="1" applyBorder="1" applyAlignment="1" applyProtection="1">
      <alignment horizontal="center" vertical="center"/>
      <protection locked="0"/>
    </xf>
    <xf numFmtId="0" fontId="34" fillId="13" borderId="67" xfId="0" applyFont="1" applyFill="1" applyBorder="1" applyAlignment="1" applyProtection="1">
      <alignment horizontal="center" vertical="center"/>
      <protection locked="0"/>
    </xf>
    <xf numFmtId="0" fontId="51" fillId="13" borderId="57" xfId="0" applyFont="1" applyFill="1" applyBorder="1" applyAlignment="1">
      <alignment horizontal="center" vertical="center"/>
    </xf>
    <xf numFmtId="0" fontId="52" fillId="13" borderId="57" xfId="0" applyFont="1" applyFill="1" applyBorder="1" applyAlignment="1" applyProtection="1">
      <alignment horizontal="justify" vertical="center" wrapText="1"/>
      <protection locked="0"/>
    </xf>
    <xf numFmtId="0" fontId="52" fillId="13" borderId="57" xfId="0" applyFont="1" applyFill="1" applyBorder="1" applyAlignment="1" applyProtection="1">
      <alignment horizontal="left" vertical="center" wrapText="1"/>
      <protection locked="0"/>
    </xf>
    <xf numFmtId="0" fontId="52" fillId="13" borderId="57" xfId="0" applyFont="1" applyFill="1" applyBorder="1" applyAlignment="1" applyProtection="1">
      <alignment horizontal="center" vertical="center"/>
      <protection locked="0"/>
    </xf>
    <xf numFmtId="3" fontId="52" fillId="13" borderId="57" xfId="0" applyNumberFormat="1" applyFont="1" applyFill="1" applyBorder="1" applyAlignment="1" applyProtection="1">
      <alignment horizontal="center" vertical="center" wrapText="1"/>
      <protection locked="0"/>
    </xf>
    <xf numFmtId="3" fontId="52" fillId="13" borderId="55" xfId="0" applyNumberFormat="1" applyFont="1" applyFill="1" applyBorder="1" applyAlignment="1" applyProtection="1">
      <alignment horizontal="center" vertical="center" wrapText="1"/>
      <protection locked="0"/>
    </xf>
    <xf numFmtId="0" fontId="34" fillId="13" borderId="67" xfId="0" applyFont="1" applyFill="1" applyBorder="1" applyAlignment="1" applyProtection="1">
      <alignment horizontal="center" vertical="center" wrapText="1"/>
      <protection locked="0"/>
    </xf>
    <xf numFmtId="0" fontId="50" fillId="13" borderId="57" xfId="0" applyFont="1" applyFill="1" applyBorder="1" applyAlignment="1" applyProtection="1">
      <alignment horizontal="center" vertical="center" wrapText="1"/>
      <protection locked="0"/>
    </xf>
    <xf numFmtId="0" fontId="50" fillId="13" borderId="57" xfId="0" applyFont="1" applyFill="1" applyBorder="1" applyAlignment="1" applyProtection="1">
      <alignment horizontal="justify" vertical="center" wrapText="1"/>
      <protection locked="0"/>
    </xf>
    <xf numFmtId="3" fontId="50" fillId="13" borderId="57" xfId="0" applyNumberFormat="1" applyFont="1" applyFill="1" applyBorder="1" applyAlignment="1" applyProtection="1">
      <alignment horizontal="center" vertical="center" wrapText="1"/>
      <protection locked="0"/>
    </xf>
    <xf numFmtId="0" fontId="50" fillId="13" borderId="57" xfId="0" applyFont="1" applyFill="1" applyBorder="1" applyAlignment="1" applyProtection="1">
      <alignment horizontal="justify" vertical="top" wrapText="1"/>
      <protection locked="0"/>
    </xf>
    <xf numFmtId="0" fontId="50" fillId="13" borderId="57" xfId="0" applyFont="1" applyFill="1" applyBorder="1" applyAlignment="1" applyProtection="1">
      <alignment horizontal="center" vertical="center"/>
      <protection locked="0"/>
    </xf>
    <xf numFmtId="0" fontId="50" fillId="13" borderId="57" xfId="0" applyFont="1" applyFill="1" applyBorder="1" applyAlignment="1" applyProtection="1">
      <alignment vertical="justify"/>
      <protection locked="0"/>
    </xf>
    <xf numFmtId="3" fontId="50" fillId="13" borderId="57" xfId="0" applyNumberFormat="1" applyFont="1" applyFill="1" applyBorder="1" applyAlignment="1" applyProtection="1">
      <alignment horizontal="center" vertical="center"/>
      <protection locked="0"/>
    </xf>
    <xf numFmtId="3" fontId="34" fillId="13" borderId="53" xfId="0" applyNumberFormat="1" applyFont="1" applyFill="1" applyBorder="1" applyAlignment="1" applyProtection="1">
      <alignment horizontal="center" vertical="center" wrapText="1"/>
      <protection locked="0"/>
    </xf>
    <xf numFmtId="3" fontId="50" fillId="13" borderId="49" xfId="0" applyNumberFormat="1" applyFont="1" applyFill="1" applyBorder="1" applyAlignment="1" applyProtection="1">
      <alignment horizontal="center" vertical="center" wrapText="1"/>
      <protection locked="0"/>
    </xf>
    <xf numFmtId="3" fontId="50" fillId="13" borderId="49" xfId="0" applyNumberFormat="1" applyFont="1" applyFill="1" applyBorder="1" applyAlignment="1" applyProtection="1">
      <alignment horizontal="center" vertical="center"/>
      <protection locked="0"/>
    </xf>
    <xf numFmtId="3" fontId="50" fillId="13" borderId="49" xfId="0" applyNumberFormat="1" applyFont="1" applyFill="1" applyBorder="1" applyAlignment="1" applyProtection="1">
      <alignment horizontal="justify" vertical="center" wrapText="1"/>
      <protection locked="0"/>
    </xf>
    <xf numFmtId="4" fontId="50" fillId="13" borderId="49" xfId="0" applyNumberFormat="1" applyFont="1" applyFill="1" applyBorder="1" applyAlignment="1" applyProtection="1">
      <alignment horizontal="center" vertical="center"/>
      <protection locked="0"/>
    </xf>
    <xf numFmtId="0" fontId="50" fillId="13" borderId="49" xfId="0" applyFont="1" applyFill="1" applyBorder="1" applyAlignment="1" applyProtection="1">
      <alignment horizontal="center" vertical="center"/>
      <protection locked="0"/>
    </xf>
    <xf numFmtId="3" fontId="0" fillId="0" borderId="0" xfId="0" applyNumberFormat="1"/>
    <xf numFmtId="0" fontId="4" fillId="0" borderId="7" xfId="0" applyFont="1" applyBorder="1" applyAlignment="1" applyProtection="1">
      <alignment horizontal="center" vertical="center"/>
    </xf>
    <xf numFmtId="0" fontId="34" fillId="13" borderId="57" xfId="0" applyFont="1" applyFill="1" applyBorder="1" applyAlignment="1" applyProtection="1">
      <alignment horizontal="justify" vertical="center"/>
      <protection locked="0"/>
    </xf>
    <xf numFmtId="9" fontId="34" fillId="13" borderId="57" xfId="0" applyNumberFormat="1" applyFont="1" applyFill="1" applyBorder="1" applyAlignment="1" applyProtection="1">
      <alignment horizontal="center" vertical="center"/>
      <protection locked="0"/>
    </xf>
    <xf numFmtId="0" fontId="34" fillId="13" borderId="57" xfId="0" applyFont="1" applyFill="1" applyBorder="1" applyAlignment="1" applyProtection="1">
      <alignment horizontal="justify" vertical="center" wrapText="1"/>
      <protection locked="0"/>
    </xf>
    <xf numFmtId="0" fontId="4" fillId="3" borderId="67" xfId="0" applyFont="1" applyFill="1" applyBorder="1" applyAlignment="1" applyProtection="1">
      <alignment horizontal="center" vertical="center"/>
      <protection locked="0"/>
    </xf>
    <xf numFmtId="0" fontId="4" fillId="0" borderId="54" xfId="0" applyFont="1" applyBorder="1" applyAlignment="1" applyProtection="1">
      <alignment vertical="top" wrapText="1"/>
      <protection locked="0"/>
    </xf>
    <xf numFmtId="0" fontId="0" fillId="0" borderId="54" xfId="0" applyBorder="1" applyAlignment="1" applyProtection="1">
      <alignment vertical="top"/>
      <protection locked="0"/>
    </xf>
    <xf numFmtId="0" fontId="4" fillId="0" borderId="57" xfId="0" applyFont="1" applyBorder="1" applyAlignment="1" applyProtection="1">
      <alignment horizontal="center" vertical="center" wrapText="1"/>
      <protection locked="0"/>
    </xf>
    <xf numFmtId="0" fontId="34" fillId="13" borderId="57" xfId="0" applyFont="1" applyFill="1" applyBorder="1" applyAlignment="1" applyProtection="1">
      <alignment horizontal="center" vertical="top" wrapText="1"/>
      <protection locked="0"/>
    </xf>
    <xf numFmtId="3" fontId="50" fillId="3" borderId="49" xfId="0" applyNumberFormat="1" applyFont="1" applyFill="1" applyBorder="1" applyAlignment="1" applyProtection="1">
      <alignment horizontal="center" vertical="center" wrapText="1"/>
      <protection locked="0"/>
    </xf>
    <xf numFmtId="4" fontId="50" fillId="3" borderId="49" xfId="0" applyNumberFormat="1" applyFont="1" applyFill="1" applyBorder="1" applyAlignment="1" applyProtection="1">
      <alignment horizontal="center" vertical="center"/>
      <protection locked="0"/>
    </xf>
    <xf numFmtId="3" fontId="50" fillId="3" borderId="49" xfId="0" applyNumberFormat="1" applyFont="1" applyFill="1" applyBorder="1" applyAlignment="1" applyProtection="1">
      <alignment horizontal="center" vertical="center"/>
      <protection locked="0"/>
    </xf>
    <xf numFmtId="0" fontId="50" fillId="3" borderId="49" xfId="0" applyFont="1" applyFill="1" applyBorder="1" applyAlignment="1" applyProtection="1">
      <alignment horizontal="center" vertical="center"/>
      <protection locked="0"/>
    </xf>
    <xf numFmtId="3" fontId="50" fillId="3" borderId="49" xfId="0" applyNumberFormat="1" applyFont="1" applyFill="1" applyBorder="1" applyAlignment="1" applyProtection="1">
      <alignment horizontal="justify" vertical="center" wrapText="1"/>
      <protection locked="0"/>
    </xf>
    <xf numFmtId="3" fontId="4" fillId="3" borderId="67" xfId="0" applyNumberFormat="1" applyFont="1" applyFill="1" applyBorder="1" applyAlignment="1" applyProtection="1">
      <alignment horizontal="center" vertical="top" wrapText="1"/>
      <protection locked="0"/>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7" fillId="6" borderId="18" xfId="3" applyNumberFormat="1" applyFont="1" applyFill="1" applyBorder="1" applyAlignment="1" applyProtection="1">
      <alignment horizontal="justify" vertical="center" wrapText="1"/>
      <protection hidden="1"/>
    </xf>
    <xf numFmtId="0" fontId="7" fillId="6" borderId="19" xfId="3" applyNumberFormat="1" applyFont="1" applyFill="1" applyBorder="1" applyAlignment="1" applyProtection="1">
      <alignment horizontal="justify" vertical="center" wrapText="1"/>
      <protection hidden="1"/>
    </xf>
    <xf numFmtId="0" fontId="7" fillId="6" borderId="20" xfId="3" applyNumberFormat="1" applyFont="1" applyFill="1" applyBorder="1" applyAlignment="1" applyProtection="1">
      <alignment horizontal="justify" vertical="center" wrapText="1"/>
      <protection hidden="1"/>
    </xf>
    <xf numFmtId="0" fontId="22" fillId="0" borderId="64" xfId="0" applyFont="1" applyBorder="1" applyAlignment="1" applyProtection="1">
      <alignment horizontal="center" vertical="center"/>
    </xf>
    <xf numFmtId="0" fontId="22" fillId="0" borderId="65" xfId="0" applyFont="1" applyBorder="1" applyAlignment="1" applyProtection="1">
      <alignment horizontal="center" vertical="center"/>
    </xf>
    <xf numFmtId="0" fontId="22" fillId="0" borderId="66" xfId="0" applyFont="1" applyBorder="1" applyAlignment="1" applyProtection="1">
      <alignment horizontal="center" vertical="center"/>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0" xfId="0" applyFont="1" applyBorder="1" applyAlignment="1" applyProtection="1">
      <alignment horizontal="right" vertical="top" wrapText="1"/>
    </xf>
    <xf numFmtId="0" fontId="7" fillId="0" borderId="27" xfId="0" applyFont="1" applyFill="1" applyBorder="1" applyAlignment="1" applyProtection="1">
      <alignment horizontal="left" vertical="top" wrapText="1"/>
      <protection locked="0"/>
    </xf>
    <xf numFmtId="0" fontId="7" fillId="0" borderId="0" xfId="0" applyFont="1"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7" fillId="3" borderId="18" xfId="0" applyFont="1" applyFill="1" applyBorder="1" applyAlignment="1" applyProtection="1">
      <alignment horizontal="left" vertical="top" wrapText="1"/>
      <protection locked="0"/>
    </xf>
    <xf numFmtId="0" fontId="7" fillId="3" borderId="19" xfId="0" applyFont="1" applyFill="1" applyBorder="1" applyAlignment="1" applyProtection="1">
      <alignment horizontal="left" vertical="top" wrapText="1"/>
      <protection locked="0"/>
    </xf>
    <xf numFmtId="0" fontId="7"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4" fillId="0" borderId="0" xfId="0" applyFont="1"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4" fillId="0" borderId="61" xfId="0" applyFont="1" applyBorder="1" applyAlignment="1" applyProtection="1">
      <alignment vertical="top"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0" fillId="0" borderId="0" xfId="0" applyFill="1" applyBorder="1" applyAlignment="1" applyProtection="1">
      <alignment horizontal="left" vertical="top" wrapText="1"/>
      <protection locked="0"/>
    </xf>
    <xf numFmtId="0" fontId="4" fillId="0" borderId="29" xfId="0" applyFont="1" applyBorder="1" applyAlignment="1" applyProtection="1">
      <alignment vertical="top" wrapText="1"/>
    </xf>
    <xf numFmtId="0" fontId="8" fillId="0" borderId="16"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14" fillId="3" borderId="18" xfId="0" applyFont="1" applyFill="1" applyBorder="1" applyAlignment="1" applyProtection="1">
      <alignment horizontal="justify" vertical="top" wrapText="1"/>
      <protection locked="0"/>
    </xf>
    <xf numFmtId="0" fontId="14" fillId="3" borderId="19" xfId="0" applyFont="1" applyFill="1" applyBorder="1" applyAlignment="1" applyProtection="1">
      <alignment horizontal="justify" vertical="top" wrapText="1"/>
      <protection locked="0"/>
    </xf>
    <xf numFmtId="0" fontId="14" fillId="3" borderId="20" xfId="0" applyFont="1" applyFill="1" applyBorder="1" applyAlignment="1" applyProtection="1">
      <alignment horizontal="justify" vertical="top" wrapText="1"/>
      <protection locked="0"/>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8" fillId="0" borderId="55" xfId="0" applyFont="1" applyBorder="1" applyAlignment="1">
      <alignment horizontal="center" vertical="center" wrapText="1"/>
    </xf>
    <xf numFmtId="0" fontId="8" fillId="0" borderId="53" xfId="0" applyFont="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5" xfId="0" applyFont="1" applyBorder="1" applyAlignment="1">
      <alignment vertical="top" wrapText="1"/>
    </xf>
    <xf numFmtId="0" fontId="4" fillId="0" borderId="54" xfId="0" applyFont="1" applyBorder="1" applyAlignment="1">
      <alignment vertical="top" wrapText="1"/>
    </xf>
    <xf numFmtId="0" fontId="4" fillId="0" borderId="62" xfId="0" applyFont="1" applyBorder="1" applyAlignment="1">
      <alignment vertical="top" wrapText="1"/>
    </xf>
    <xf numFmtId="0" fontId="4" fillId="0" borderId="52" xfId="0" applyFont="1" applyBorder="1" applyAlignment="1">
      <alignment vertical="top"/>
    </xf>
    <xf numFmtId="0" fontId="4" fillId="0" borderId="51" xfId="0" applyFont="1" applyBorder="1" applyAlignment="1">
      <alignment vertical="top"/>
    </xf>
    <xf numFmtId="0" fontId="4" fillId="0" borderId="50" xfId="0" applyFont="1" applyBorder="1" applyAlignment="1">
      <alignment vertical="top"/>
    </xf>
    <xf numFmtId="0" fontId="8" fillId="0" borderId="55" xfId="0" applyFont="1" applyBorder="1" applyAlignment="1">
      <alignment vertical="top" wrapText="1"/>
    </xf>
    <xf numFmtId="0" fontId="8" fillId="0" borderId="54" xfId="0" applyFont="1" applyBorder="1" applyAlignment="1">
      <alignment vertical="top" wrapText="1"/>
    </xf>
    <xf numFmtId="0" fontId="8" fillId="0" borderId="53" xfId="0" applyFont="1" applyBorder="1" applyAlignment="1">
      <alignment vertical="top" wrapText="1"/>
    </xf>
    <xf numFmtId="0" fontId="4" fillId="0" borderId="52" xfId="0" applyFont="1" applyBorder="1" applyAlignment="1">
      <alignment vertical="top" wrapText="1"/>
    </xf>
    <xf numFmtId="0" fontId="4" fillId="0" borderId="51" xfId="0" applyFont="1" applyBorder="1" applyAlignment="1">
      <alignment vertical="top" wrapText="1"/>
    </xf>
    <xf numFmtId="0" fontId="4" fillId="0" borderId="50" xfId="0" applyFont="1" applyBorder="1" applyAlignment="1">
      <alignment vertical="top" wrapText="1"/>
    </xf>
    <xf numFmtId="0" fontId="4" fillId="0" borderId="58" xfId="0" applyFont="1" applyBorder="1" applyAlignment="1">
      <alignment vertical="top" wrapText="1"/>
    </xf>
    <xf numFmtId="0" fontId="4" fillId="0" borderId="56" xfId="0" applyFont="1" applyBorder="1" applyAlignment="1">
      <alignment vertical="top" wrapText="1"/>
    </xf>
    <xf numFmtId="0" fontId="4" fillId="0" borderId="59" xfId="0" applyFont="1" applyBorder="1" applyAlignment="1">
      <alignment vertical="top" wrapText="1"/>
    </xf>
    <xf numFmtId="0" fontId="4" fillId="0" borderId="61" xfId="0" applyFont="1" applyBorder="1" applyAlignment="1">
      <alignment vertical="top" wrapText="1"/>
    </xf>
    <xf numFmtId="0" fontId="4" fillId="0" borderId="0" xfId="0" applyFont="1" applyBorder="1" applyAlignment="1">
      <alignment vertical="top" wrapText="1"/>
    </xf>
    <xf numFmtId="0" fontId="3" fillId="0" borderId="61" xfId="0" applyFont="1" applyBorder="1" applyAlignment="1">
      <alignment vertical="top" wrapText="1"/>
    </xf>
    <xf numFmtId="0" fontId="3" fillId="0" borderId="0" xfId="0" applyFont="1" applyBorder="1" applyAlignment="1">
      <alignment vertical="top" wrapText="1"/>
    </xf>
    <xf numFmtId="0" fontId="4" fillId="0" borderId="15" xfId="0" applyFont="1" applyBorder="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52" xfId="0" applyFont="1" applyBorder="1" applyAlignment="1">
      <alignment horizontal="left" vertical="center"/>
    </xf>
    <xf numFmtId="0" fontId="4" fillId="0" borderId="51" xfId="0" applyFont="1" applyBorder="1" applyAlignment="1">
      <alignment horizontal="left" vertical="center"/>
    </xf>
    <xf numFmtId="0" fontId="4" fillId="0" borderId="50" xfId="0" applyFont="1" applyBorder="1" applyAlignment="1">
      <alignment horizontal="left" vertical="center"/>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3" fillId="0" borderId="49" xfId="0" applyFont="1" applyBorder="1" applyAlignment="1">
      <alignment horizontal="center"/>
    </xf>
    <xf numFmtId="0" fontId="3" fillId="0" borderId="37" xfId="0" applyFont="1" applyBorder="1" applyAlignment="1">
      <alignment horizontal="center"/>
    </xf>
    <xf numFmtId="0" fontId="4" fillId="0" borderId="49" xfId="0" applyFont="1" applyBorder="1" applyAlignment="1">
      <alignment horizontal="center" wrapText="1"/>
    </xf>
    <xf numFmtId="0" fontId="4" fillId="0" borderId="4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left" vertical="center" wrapText="1"/>
    </xf>
    <xf numFmtId="0" fontId="8" fillId="0" borderId="49" xfId="0" applyFont="1" applyBorder="1" applyAlignment="1">
      <alignment horizontal="center" vertical="center" wrapText="1"/>
    </xf>
    <xf numFmtId="0" fontId="4" fillId="3" borderId="49" xfId="0" applyFont="1" applyFill="1" applyBorder="1" applyAlignment="1">
      <alignment horizontal="center" vertical="center" wrapText="1"/>
    </xf>
    <xf numFmtId="0" fontId="43" fillId="3" borderId="18" xfId="0" applyFont="1" applyFill="1" applyBorder="1" applyAlignment="1" applyProtection="1">
      <alignment horizontal="left" vertical="top" wrapText="1"/>
      <protection locked="0"/>
    </xf>
    <xf numFmtId="0" fontId="43" fillId="3" borderId="19" xfId="0" applyFont="1" applyFill="1" applyBorder="1" applyAlignment="1" applyProtection="1">
      <alignment horizontal="left" vertical="top" wrapText="1"/>
      <protection locked="0"/>
    </xf>
    <xf numFmtId="0" fontId="43" fillId="3" borderId="20" xfId="0" applyFont="1" applyFill="1" applyBorder="1" applyAlignment="1" applyProtection="1">
      <alignment horizontal="left" vertical="top" wrapText="1"/>
      <protection locked="0"/>
    </xf>
    <xf numFmtId="0" fontId="12" fillId="0" borderId="6" xfId="0" applyFont="1" applyBorder="1" applyAlignment="1">
      <alignment horizontal="left" vertical="center" wrapText="1"/>
    </xf>
    <xf numFmtId="0" fontId="4" fillId="3" borderId="49" xfId="0" applyFont="1" applyFill="1" applyBorder="1" applyAlignment="1" applyProtection="1">
      <alignment horizontal="center" vertical="center" wrapText="1"/>
      <protection locked="0"/>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49" fillId="0" borderId="61" xfId="0" applyFont="1" applyBorder="1" applyAlignment="1">
      <alignment horizontal="center" vertical="center" wrapText="1"/>
    </xf>
    <xf numFmtId="0" fontId="49" fillId="0" borderId="0" xfId="0" applyFont="1" applyAlignment="1">
      <alignment horizontal="center" vertical="center" wrapText="1"/>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8" fillId="0" borderId="45"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left" vertical="center"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5" xfId="0" applyFont="1" applyBorder="1" applyAlignment="1" applyProtection="1">
      <alignment horizontal="center" vertical="center" wrapText="1"/>
    </xf>
  </cellXfs>
  <cellStyles count="37">
    <cellStyle name="Bueno" xfId="1" builtinId="26"/>
    <cellStyle name="cf1" xfId="14"/>
    <cellStyle name="cf2" xfId="15"/>
    <cellStyle name="cf3" xfId="16"/>
    <cellStyle name="cf4" xfId="17"/>
    <cellStyle name="cf5" xfId="18"/>
    <cellStyle name="cf6" xfId="19"/>
    <cellStyle name="Excel Built-in Normal" xfId="6"/>
    <cellStyle name="Excel Built-in Normal 2" xfId="7"/>
    <cellStyle name="Hipervínculo" xfId="2" builtinId="8"/>
    <cellStyle name="Hipervínculo visitado" xfId="31" builtinId="9" hidden="1"/>
    <cellStyle name="Millares" xfId="4" builtinId="3"/>
    <cellStyle name="Millares [0] 2" xfId="20"/>
    <cellStyle name="Millares 10" xfId="21"/>
    <cellStyle name="Millares 2" xfId="12"/>
    <cellStyle name="Millares 2 2" xfId="34"/>
    <cellStyle name="Millares 3" xfId="22"/>
    <cellStyle name="Millares 4" xfId="23"/>
    <cellStyle name="Millares 5" xfId="24"/>
    <cellStyle name="Millares 6" xfId="25"/>
    <cellStyle name="Millares 7" xfId="26"/>
    <cellStyle name="Millares 8" xfId="27"/>
    <cellStyle name="Millares 9" xfId="28"/>
    <cellStyle name="Moneda [0]" xfId="36" builtinId="7"/>
    <cellStyle name="Moneda 2" xfId="29"/>
    <cellStyle name="Moneda 3" xfId="30"/>
    <cellStyle name="Normal" xfId="0" builtinId="0"/>
    <cellStyle name="Normal 2" xfId="5"/>
    <cellStyle name="Normal 2 2" xfId="11"/>
    <cellStyle name="Normal 2 3" xfId="35"/>
    <cellStyle name="Normal 3" xfId="8"/>
    <cellStyle name="Normal 3 2" xfId="32"/>
    <cellStyle name="Normal 4" xfId="13"/>
    <cellStyle name="Porcentaje" xfId="3" builtinId="5"/>
    <cellStyle name="Porcentaje 2" xfId="9"/>
    <cellStyle name="Porcentaje 3" xfId="10"/>
    <cellStyle name="Porcentaje 3 2" xfId="33"/>
  </cellStyles>
  <dxfs count="1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BA8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417434"/>
          <a:ext cx="3723005" cy="990675"/>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417434"/>
        <a:ext cx="3723005" cy="990675"/>
      </dsp:txXfrm>
    </dsp:sp>
    <dsp:sp modelId="{E6E34545-7A70-45F5-AF30-5300FEAF0CB4}">
      <dsp:nvSpPr>
        <dsp:cNvPr id="0" name=""/>
        <dsp:cNvSpPr/>
      </dsp:nvSpPr>
      <dsp:spPr>
        <a:xfrm>
          <a:off x="186150" y="105410"/>
          <a:ext cx="2606103" cy="50184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1. FASE DE PREPARACION</a:t>
          </a:r>
        </a:p>
      </dsp:txBody>
      <dsp:txXfrm>
        <a:off x="210648" y="129908"/>
        <a:ext cx="2557107" cy="452844"/>
      </dsp:txXfrm>
    </dsp:sp>
    <dsp:sp modelId="{BEC4ABD6-0E89-47BE-B95E-5D5D71B73DA1}">
      <dsp:nvSpPr>
        <dsp:cNvPr id="0" name=""/>
        <dsp:cNvSpPr/>
      </dsp:nvSpPr>
      <dsp:spPr>
        <a:xfrm>
          <a:off x="0" y="1750829"/>
          <a:ext cx="3723005" cy="112455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750829"/>
        <a:ext cx="3723005" cy="1124550"/>
      </dsp:txXfrm>
    </dsp:sp>
    <dsp:sp modelId="{C4175353-957F-4B0A-882A-9D65932C4C45}">
      <dsp:nvSpPr>
        <dsp:cNvPr id="0" name=""/>
        <dsp:cNvSpPr/>
      </dsp:nvSpPr>
      <dsp:spPr>
        <a:xfrm>
          <a:off x="200779" y="1485486"/>
          <a:ext cx="2606103" cy="50184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2. FASE DE APRESTAMIENTO</a:t>
          </a:r>
        </a:p>
      </dsp:txBody>
      <dsp:txXfrm>
        <a:off x="225277" y="1509984"/>
        <a:ext cx="2557107" cy="452844"/>
      </dsp:txXfrm>
    </dsp:sp>
    <dsp:sp modelId="{3BC1BA34-3099-48F7-ADCC-C59CA8F05523}">
      <dsp:nvSpPr>
        <dsp:cNvPr id="0" name=""/>
        <dsp:cNvSpPr/>
      </dsp:nvSpPr>
      <dsp:spPr>
        <a:xfrm>
          <a:off x="0" y="3218098"/>
          <a:ext cx="3723005" cy="1325870"/>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218098"/>
        <a:ext cx="3723005" cy="1325870"/>
      </dsp:txXfrm>
    </dsp:sp>
    <dsp:sp modelId="{2F94551E-AD58-4389-A867-ACC7E854241D}">
      <dsp:nvSpPr>
        <dsp:cNvPr id="0" name=""/>
        <dsp:cNvSpPr/>
      </dsp:nvSpPr>
      <dsp:spPr>
        <a:xfrm>
          <a:off x="178834" y="2952756"/>
          <a:ext cx="2606103" cy="50184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3. FASE  LOGISTICA Y OPERATIVA</a:t>
          </a:r>
        </a:p>
      </dsp:txBody>
      <dsp:txXfrm>
        <a:off x="203332" y="2977254"/>
        <a:ext cx="2557107" cy="452844"/>
      </dsp:txXfrm>
    </dsp:sp>
    <dsp:sp modelId="{06ACE6F8-0FA9-44AE-BA37-8718AB57D422}">
      <dsp:nvSpPr>
        <dsp:cNvPr id="0" name=""/>
        <dsp:cNvSpPr/>
      </dsp:nvSpPr>
      <dsp:spPr>
        <a:xfrm>
          <a:off x="0" y="4923806"/>
          <a:ext cx="3723005" cy="112455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4923806"/>
        <a:ext cx="3723005" cy="1124550"/>
      </dsp:txXfrm>
    </dsp:sp>
    <dsp:sp modelId="{514BAA5A-25A1-407B-9E98-4F585743FC17}">
      <dsp:nvSpPr>
        <dsp:cNvPr id="0" name=""/>
        <dsp:cNvSpPr/>
      </dsp:nvSpPr>
      <dsp:spPr>
        <a:xfrm>
          <a:off x="186150" y="4621346"/>
          <a:ext cx="2606103" cy="50184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4. FASE DE OFICINA</a:t>
          </a:r>
        </a:p>
      </dsp:txBody>
      <dsp:txXfrm>
        <a:off x="210648" y="4645844"/>
        <a:ext cx="2557107" cy="452844"/>
      </dsp:txXfrm>
    </dsp:sp>
    <dsp:sp modelId="{4EFCDA67-9C44-44DD-A910-D775D3C6B542}">
      <dsp:nvSpPr>
        <dsp:cNvPr id="0" name=""/>
        <dsp:cNvSpPr/>
      </dsp:nvSpPr>
      <dsp:spPr>
        <a:xfrm>
          <a:off x="0" y="6366178"/>
          <a:ext cx="3723005" cy="735691"/>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366178"/>
        <a:ext cx="3723005" cy="735691"/>
      </dsp:txXfrm>
    </dsp:sp>
    <dsp:sp modelId="{72C2FA48-4513-4CD5-8267-CAFA222E040F}">
      <dsp:nvSpPr>
        <dsp:cNvPr id="0" name=""/>
        <dsp:cNvSpPr/>
      </dsp:nvSpPr>
      <dsp:spPr>
        <a:xfrm>
          <a:off x="178834" y="6119735"/>
          <a:ext cx="2606103" cy="50184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5. FASE DE FORMULACION</a:t>
          </a:r>
        </a:p>
      </dsp:txBody>
      <dsp:txXfrm>
        <a:off x="203332" y="6144233"/>
        <a:ext cx="2557107" cy="452844"/>
      </dsp:txXfrm>
    </dsp:sp>
    <dsp:sp modelId="{FA8C06B1-BAA1-4827-A601-D14B18466DB6}">
      <dsp:nvSpPr>
        <dsp:cNvPr id="0" name=""/>
        <dsp:cNvSpPr/>
      </dsp:nvSpPr>
      <dsp:spPr>
        <a:xfrm>
          <a:off x="0" y="7432371"/>
          <a:ext cx="3723005" cy="1097775"/>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7432371"/>
        <a:ext cx="3723005" cy="1097775"/>
      </dsp:txXfrm>
    </dsp:sp>
    <dsp:sp modelId="{4E9F94DE-8CF1-4FE7-9A6B-53CB416743FC}">
      <dsp:nvSpPr>
        <dsp:cNvPr id="0" name=""/>
        <dsp:cNvSpPr/>
      </dsp:nvSpPr>
      <dsp:spPr>
        <a:xfrm>
          <a:off x="186150" y="7182585"/>
          <a:ext cx="2606103" cy="50184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6. FASE DE IMPLEMENTACION</a:t>
          </a:r>
        </a:p>
      </dsp:txBody>
      <dsp:txXfrm>
        <a:off x="210648" y="7207083"/>
        <a:ext cx="2557107" cy="452844"/>
      </dsp:txXfrm>
    </dsp:sp>
    <dsp:sp modelId="{77262FC2-D56C-47EC-A6D3-390D5DF0E708}">
      <dsp:nvSpPr>
        <dsp:cNvPr id="0" name=""/>
        <dsp:cNvSpPr/>
      </dsp:nvSpPr>
      <dsp:spPr>
        <a:xfrm>
          <a:off x="0" y="8860643"/>
          <a:ext cx="3723005" cy="843412"/>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49936"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8860643"/>
        <a:ext cx="3723005" cy="843412"/>
      </dsp:txXfrm>
    </dsp:sp>
    <dsp:sp modelId="{0BB363C2-1000-4D63-89E1-75C121258685}">
      <dsp:nvSpPr>
        <dsp:cNvPr id="0" name=""/>
        <dsp:cNvSpPr/>
      </dsp:nvSpPr>
      <dsp:spPr>
        <a:xfrm>
          <a:off x="193465" y="8623080"/>
          <a:ext cx="2606103" cy="50184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7. FASE DE SEGUIMIENTO Y ACTUALIZACION</a:t>
          </a:r>
        </a:p>
      </dsp:txBody>
      <dsp:txXfrm>
        <a:off x="217963" y="8647578"/>
        <a:ext cx="2557107" cy="452844"/>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xdr:cNvGrpSpPr>
          <a:grpSpLocks/>
        </xdr:cNvGrpSpPr>
      </xdr:nvGrpSpPr>
      <xdr:grpSpPr bwMode="auto">
        <a:xfrm>
          <a:off x="0" y="0"/>
          <a:ext cx="4143375" cy="1654969"/>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id="{BF3896CA-E70D-483C-9199-9A266623DF7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556261</xdr:colOff>
      <xdr:row>69</xdr:row>
      <xdr:rowOff>30480</xdr:rowOff>
    </xdr:from>
    <xdr:to>
      <xdr:col>2</xdr:col>
      <xdr:colOff>2187082</xdr:colOff>
      <xdr:row>70</xdr:row>
      <xdr:rowOff>129564</xdr:rowOff>
    </xdr:to>
    <xdr:pic>
      <xdr:nvPicPr>
        <xdr:cNvPr id="2" name="Imagen 1">
          <a:extLst>
            <a:ext uri="{FF2B5EF4-FFF2-40B4-BE49-F238E27FC236}">
              <a16:creationId xmlns:a16="http://schemas.microsoft.com/office/drawing/2014/main" id="{AEF12F46-C036-4163-9A47-72BF28F5EE6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93488"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472440</xdr:colOff>
      <xdr:row>81</xdr:row>
      <xdr:rowOff>15240</xdr:rowOff>
    </xdr:from>
    <xdr:to>
      <xdr:col>2</xdr:col>
      <xdr:colOff>2110882</xdr:colOff>
      <xdr:row>82</xdr:row>
      <xdr:rowOff>137186</xdr:rowOff>
    </xdr:to>
    <xdr:pic>
      <xdr:nvPicPr>
        <xdr:cNvPr id="2" name="Imagen 1">
          <a:extLst>
            <a:ext uri="{FF2B5EF4-FFF2-40B4-BE49-F238E27FC236}">
              <a16:creationId xmlns:a16="http://schemas.microsoft.com/office/drawing/2014/main" id="{A27387AF-7D75-4930-A22F-5644532EA74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58</xdr:row>
      <xdr:rowOff>73660</xdr:rowOff>
    </xdr:to>
    <xdr:graphicFrame macro="">
      <xdr:nvGraphicFramePr>
        <xdr:cNvPr id="3" name="Diagrama 2">
          <a:extLst>
            <a:ext uri="{FF2B5EF4-FFF2-40B4-BE49-F238E27FC236}">
              <a16:creationId xmlns:a16="http://schemas.microsoft.com/office/drawing/2014/main" id="{1E0533B3-3651-4CE9-B50D-897B4A1F90E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31576" cy="1282313"/>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647701</xdr:colOff>
      <xdr:row>79</xdr:row>
      <xdr:rowOff>68580</xdr:rowOff>
    </xdr:from>
    <xdr:to>
      <xdr:col>2</xdr:col>
      <xdr:colOff>1905110</xdr:colOff>
      <xdr:row>81</xdr:row>
      <xdr:rowOff>26</xdr:rowOff>
    </xdr:to>
    <xdr:pic>
      <xdr:nvPicPr>
        <xdr:cNvPr id="2" name="Imagen 1">
          <a:extLst>
            <a:ext uri="{FF2B5EF4-FFF2-40B4-BE49-F238E27FC236}">
              <a16:creationId xmlns:a16="http://schemas.microsoft.com/office/drawing/2014/main" id="{D1ABDEB2-1749-4A24-A957-E2B87A23E8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86</xdr:row>
      <xdr:rowOff>53340</xdr:rowOff>
    </xdr:from>
    <xdr:to>
      <xdr:col>2</xdr:col>
      <xdr:colOff>1775552</xdr:colOff>
      <xdr:row>88</xdr:row>
      <xdr:rowOff>60992</xdr:rowOff>
    </xdr:to>
    <xdr:pic>
      <xdr:nvPicPr>
        <xdr:cNvPr id="3" name="Imagen 2">
          <a:extLst>
            <a:ext uri="{FF2B5EF4-FFF2-40B4-BE49-F238E27FC236}">
              <a16:creationId xmlns:a16="http://schemas.microsoft.com/office/drawing/2014/main" id="{DA839F37-BD0A-4462-9C7A-A295A41593F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61256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762000</xdr:colOff>
      <xdr:row>86</xdr:row>
      <xdr:rowOff>106680</xdr:rowOff>
    </xdr:from>
    <xdr:to>
      <xdr:col>2</xdr:col>
      <xdr:colOff>1981306</xdr:colOff>
      <xdr:row>87</xdr:row>
      <xdr:rowOff>160040</xdr:rowOff>
    </xdr:to>
    <xdr:pic>
      <xdr:nvPicPr>
        <xdr:cNvPr id="2" name="Imagen 1">
          <a:extLst>
            <a:ext uri="{FF2B5EF4-FFF2-40B4-BE49-F238E27FC236}">
              <a16:creationId xmlns:a16="http://schemas.microsoft.com/office/drawing/2014/main" id="{E3659719-653D-4E77-A652-D9DFAB8C4E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92</xdr:row>
      <xdr:rowOff>419100</xdr:rowOff>
    </xdr:from>
    <xdr:to>
      <xdr:col>2</xdr:col>
      <xdr:colOff>1790796</xdr:colOff>
      <xdr:row>94</xdr:row>
      <xdr:rowOff>152432</xdr:rowOff>
    </xdr:to>
    <xdr:pic>
      <xdr:nvPicPr>
        <xdr:cNvPr id="3" name="Imagen 2">
          <a:extLst>
            <a:ext uri="{FF2B5EF4-FFF2-40B4-BE49-F238E27FC236}">
              <a16:creationId xmlns:a16="http://schemas.microsoft.com/office/drawing/2014/main" id="{087D0F78-A1D9-4192-966F-935F329CF2C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36338"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670561</xdr:colOff>
      <xdr:row>79</xdr:row>
      <xdr:rowOff>76200</xdr:rowOff>
    </xdr:from>
    <xdr:to>
      <xdr:col>2</xdr:col>
      <xdr:colOff>1790798</xdr:colOff>
      <xdr:row>80</xdr:row>
      <xdr:rowOff>129560</xdr:rowOff>
    </xdr:to>
    <xdr:pic>
      <xdr:nvPicPr>
        <xdr:cNvPr id="2" name="Imagen 1">
          <a:extLst>
            <a:ext uri="{FF2B5EF4-FFF2-40B4-BE49-F238E27FC236}">
              <a16:creationId xmlns:a16="http://schemas.microsoft.com/office/drawing/2014/main" id="{E83EE8C8-58E9-43BB-BDC6-11B14C0D1D8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87</xdr:row>
      <xdr:rowOff>0</xdr:rowOff>
    </xdr:from>
    <xdr:to>
      <xdr:col>2</xdr:col>
      <xdr:colOff>1684108</xdr:colOff>
      <xdr:row>89</xdr:row>
      <xdr:rowOff>7652</xdr:rowOff>
    </xdr:to>
    <xdr:pic>
      <xdr:nvPicPr>
        <xdr:cNvPr id="3" name="Imagen 2">
          <a:extLst>
            <a:ext uri="{FF2B5EF4-FFF2-40B4-BE49-F238E27FC236}">
              <a16:creationId xmlns:a16="http://schemas.microsoft.com/office/drawing/2014/main" id="{F9584ADF-BDF9-488D-B7D1-694E0BE7DA1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2681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426720</xdr:colOff>
      <xdr:row>84</xdr:row>
      <xdr:rowOff>53340</xdr:rowOff>
    </xdr:from>
    <xdr:to>
      <xdr:col>2</xdr:col>
      <xdr:colOff>2156610</xdr:colOff>
      <xdr:row>85</xdr:row>
      <xdr:rowOff>175286</xdr:rowOff>
    </xdr:to>
    <xdr:pic>
      <xdr:nvPicPr>
        <xdr:cNvPr id="2" name="Imagen 1">
          <a:extLst>
            <a:ext uri="{FF2B5EF4-FFF2-40B4-BE49-F238E27FC236}">
              <a16:creationId xmlns:a16="http://schemas.microsoft.com/office/drawing/2014/main" id="{B4B9D59E-C7B3-4B8A-9920-CD2DAED1BA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93</xdr:row>
      <xdr:rowOff>0</xdr:rowOff>
    </xdr:from>
    <xdr:to>
      <xdr:col>2</xdr:col>
      <xdr:colOff>1813656</xdr:colOff>
      <xdr:row>95</xdr:row>
      <xdr:rowOff>7652</xdr:rowOff>
    </xdr:to>
    <xdr:pic>
      <xdr:nvPicPr>
        <xdr:cNvPr id="3" name="Imagen 2">
          <a:extLst>
            <a:ext uri="{FF2B5EF4-FFF2-40B4-BE49-F238E27FC236}">
              <a16:creationId xmlns:a16="http://schemas.microsoft.com/office/drawing/2014/main" id="{621A6D50-EF9B-467F-965E-7CB852C280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49826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518161</xdr:colOff>
      <xdr:row>87</xdr:row>
      <xdr:rowOff>449580</xdr:rowOff>
    </xdr:from>
    <xdr:to>
      <xdr:col>2</xdr:col>
      <xdr:colOff>2377602</xdr:colOff>
      <xdr:row>90</xdr:row>
      <xdr:rowOff>32</xdr:rowOff>
    </xdr:to>
    <xdr:pic>
      <xdr:nvPicPr>
        <xdr:cNvPr id="2" name="Imagen 1">
          <a:extLst>
            <a:ext uri="{FF2B5EF4-FFF2-40B4-BE49-F238E27FC236}">
              <a16:creationId xmlns:a16="http://schemas.microsoft.com/office/drawing/2014/main" id="{A3C478EC-997A-44FA-A0CD-294F36CB7F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5173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F866D563-5263-41D8-8356-5E51B254BE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868681</xdr:colOff>
      <xdr:row>102</xdr:row>
      <xdr:rowOff>15240</xdr:rowOff>
    </xdr:from>
    <xdr:to>
      <xdr:col>2</xdr:col>
      <xdr:colOff>1806022</xdr:colOff>
      <xdr:row>103</xdr:row>
      <xdr:rowOff>129566</xdr:rowOff>
    </xdr:to>
    <xdr:pic>
      <xdr:nvPicPr>
        <xdr:cNvPr id="2" name="Imagen 1">
          <a:extLst>
            <a:ext uri="{FF2B5EF4-FFF2-40B4-BE49-F238E27FC236}">
              <a16:creationId xmlns:a16="http://schemas.microsoft.com/office/drawing/2014/main" id="{54B81131-ED83-41F1-B3EC-A8203622892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109</xdr:row>
      <xdr:rowOff>68580</xdr:rowOff>
    </xdr:from>
    <xdr:to>
      <xdr:col>3</xdr:col>
      <xdr:colOff>1021334</xdr:colOff>
      <xdr:row>111</xdr:row>
      <xdr:rowOff>26</xdr:rowOff>
    </xdr:to>
    <xdr:pic>
      <xdr:nvPicPr>
        <xdr:cNvPr id="3" name="Imagen 2">
          <a:extLst>
            <a:ext uri="{FF2B5EF4-FFF2-40B4-BE49-F238E27FC236}">
              <a16:creationId xmlns:a16="http://schemas.microsoft.com/office/drawing/2014/main" id="{B1C31D1D-E327-4C48-8787-5BA7C1D1CEA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8098588"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id="{4120DCB2-79C5-4EE7-B4F8-1C28263221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id="{A0CE5FBE-77D5-458C-B1A6-ED23D52DB3B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id="{65CF6636-2D95-4F24-B8EB-3BD8A5C2676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id="{AA523FDF-CB4D-4B2C-A903-EF3B417134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xdr:cNvGrpSpPr>
          <a:grpSpLocks/>
        </xdr:cNvGrpSpPr>
      </xdr:nvGrpSpPr>
      <xdr:grpSpPr bwMode="auto">
        <a:xfrm>
          <a:off x="0" y="0"/>
          <a:ext cx="5631613" cy="1261675"/>
          <a:chOff x="57150" y="47625"/>
          <a:chExt cx="6316603" cy="1200288"/>
        </a:xfrm>
      </xdr:grpSpPr>
      <xdr:pic>
        <xdr:nvPicPr>
          <xdr:cNvPr id="7"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182880</xdr:colOff>
      <xdr:row>132</xdr:row>
      <xdr:rowOff>144780</xdr:rowOff>
    </xdr:from>
    <xdr:to>
      <xdr:col>3</xdr:col>
      <xdr:colOff>1112808</xdr:colOff>
      <xdr:row>132</xdr:row>
      <xdr:rowOff>281952</xdr:rowOff>
    </xdr:to>
    <xdr:pic>
      <xdr:nvPicPr>
        <xdr:cNvPr id="2" name="Imagen 1">
          <a:extLst>
            <a:ext uri="{FF2B5EF4-FFF2-40B4-BE49-F238E27FC236}">
              <a16:creationId xmlns:a16="http://schemas.microsoft.com/office/drawing/2014/main" id="{438C54C6-E10A-40E1-8C02-4245C74EEC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145</xdr:row>
      <xdr:rowOff>7620</xdr:rowOff>
    </xdr:from>
    <xdr:to>
      <xdr:col>3</xdr:col>
      <xdr:colOff>1089896</xdr:colOff>
      <xdr:row>145</xdr:row>
      <xdr:rowOff>251481</xdr:rowOff>
    </xdr:to>
    <xdr:pic>
      <xdr:nvPicPr>
        <xdr:cNvPr id="3" name="Imagen 2">
          <a:extLst>
            <a:ext uri="{FF2B5EF4-FFF2-40B4-BE49-F238E27FC236}">
              <a16:creationId xmlns:a16="http://schemas.microsoft.com/office/drawing/2014/main" id="{8FC63C8B-5A62-4D46-9124-0E7870B1B70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627931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182880</xdr:colOff>
      <xdr:row>123</xdr:row>
      <xdr:rowOff>91440</xdr:rowOff>
    </xdr:from>
    <xdr:to>
      <xdr:col>3</xdr:col>
      <xdr:colOff>998498</xdr:colOff>
      <xdr:row>123</xdr:row>
      <xdr:rowOff>228612</xdr:rowOff>
    </xdr:to>
    <xdr:pic>
      <xdr:nvPicPr>
        <xdr:cNvPr id="2" name="Imagen 1">
          <a:extLst>
            <a:ext uri="{FF2B5EF4-FFF2-40B4-BE49-F238E27FC236}">
              <a16:creationId xmlns:a16="http://schemas.microsoft.com/office/drawing/2014/main" id="{2BCAF0D5-AE4E-4BA3-BDCF-6AE06A4703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136</xdr:row>
      <xdr:rowOff>0</xdr:rowOff>
    </xdr:from>
    <xdr:to>
      <xdr:col>3</xdr:col>
      <xdr:colOff>922268</xdr:colOff>
      <xdr:row>137</xdr:row>
      <xdr:rowOff>114326</xdr:rowOff>
    </xdr:to>
    <xdr:pic>
      <xdr:nvPicPr>
        <xdr:cNvPr id="3" name="Imagen 2">
          <a:extLst>
            <a:ext uri="{FF2B5EF4-FFF2-40B4-BE49-F238E27FC236}">
              <a16:creationId xmlns:a16="http://schemas.microsoft.com/office/drawing/2014/main" id="{F4D5E820-FF62-43FB-B11F-ECF5477AE95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59351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2B33652-5F8E-44CD-8188-31F8268B7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id="{D08E67B7-FAE6-4CAD-B0C9-92194D0FB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id="{31A25DCF-F16E-46F4-BBC4-3BE5C2FAD3A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2681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3AC076FA-78F9-4FE1-ACEA-6C8EA59662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609600</xdr:colOff>
      <xdr:row>74</xdr:row>
      <xdr:rowOff>91440</xdr:rowOff>
    </xdr:from>
    <xdr:to>
      <xdr:col>2</xdr:col>
      <xdr:colOff>2088008</xdr:colOff>
      <xdr:row>75</xdr:row>
      <xdr:rowOff>175283</xdr:rowOff>
    </xdr:to>
    <xdr:pic>
      <xdr:nvPicPr>
        <xdr:cNvPr id="2" name="Imagen 1">
          <a:extLst>
            <a:ext uri="{FF2B5EF4-FFF2-40B4-BE49-F238E27FC236}">
              <a16:creationId xmlns:a16="http://schemas.microsoft.com/office/drawing/2014/main" id="{55BC8F96-95DE-4C57-8941-0D7F63F097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61256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A471313D-4A60-4A21-AEF1-D141F9D191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68876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B8C44BFE-EC1D-45D8-BE82-1FC1B02757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4E8B2010-F520-43D8-BB17-EE01D2CD278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BC6E8996-A8E3-4521-8F44-743635C709B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xdr:cNvGrpSpPr>
          <a:grpSpLocks/>
        </xdr:cNvGrpSpPr>
      </xdr:nvGrpSpPr>
      <xdr:grpSpPr bwMode="auto">
        <a:xfrm>
          <a:off x="0" y="0"/>
          <a:ext cx="5336338" cy="1280725"/>
          <a:chOff x="57150" y="47625"/>
          <a:chExt cx="6316603" cy="1200288"/>
        </a:xfrm>
      </xdr:grpSpPr>
      <xdr:pic>
        <xdr:nvPicPr>
          <xdr:cNvPr id="6"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160021</xdr:colOff>
      <xdr:row>88</xdr:row>
      <xdr:rowOff>45720</xdr:rowOff>
    </xdr:from>
    <xdr:to>
      <xdr:col>2</xdr:col>
      <xdr:colOff>2021748</xdr:colOff>
      <xdr:row>88</xdr:row>
      <xdr:rowOff>141740</xdr:rowOff>
    </xdr:to>
    <xdr:pic>
      <xdr:nvPicPr>
        <xdr:cNvPr id="2" name="Imagen 1">
          <a:extLst>
            <a:ext uri="{FF2B5EF4-FFF2-40B4-BE49-F238E27FC236}">
              <a16:creationId xmlns:a16="http://schemas.microsoft.com/office/drawing/2014/main" id="{956CE706-6592-46C5-85D7-B8BF75F673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101</xdr:row>
      <xdr:rowOff>60960</xdr:rowOff>
    </xdr:from>
    <xdr:to>
      <xdr:col>3</xdr:col>
      <xdr:colOff>777466</xdr:colOff>
      <xdr:row>102</xdr:row>
      <xdr:rowOff>175286</xdr:rowOff>
    </xdr:to>
    <xdr:pic>
      <xdr:nvPicPr>
        <xdr:cNvPr id="3" name="Imagen 2">
          <a:extLst>
            <a:ext uri="{FF2B5EF4-FFF2-40B4-BE49-F238E27FC236}">
              <a16:creationId xmlns:a16="http://schemas.microsoft.com/office/drawing/2014/main" id="{D000E0A8-E640-4ED7-896D-B3E2804297F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938794" cy="1278344"/>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id="{6D153BE9-73F9-4684-9801-9F06ED4734A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4030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25164990-008C-43BC-84EE-F5A704F06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DD0D794E-314C-4FF1-A351-E1F753C53E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36A42E1D-2F19-48C8-951A-ACBA070580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26813" cy="128072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30481</xdr:colOff>
      <xdr:row>74</xdr:row>
      <xdr:rowOff>144780</xdr:rowOff>
    </xdr:from>
    <xdr:to>
      <xdr:col>2</xdr:col>
      <xdr:colOff>2372310</xdr:colOff>
      <xdr:row>74</xdr:row>
      <xdr:rowOff>240800</xdr:rowOff>
    </xdr:to>
    <xdr:pic>
      <xdr:nvPicPr>
        <xdr:cNvPr id="2" name="Imagen 1">
          <a:extLst>
            <a:ext uri="{FF2B5EF4-FFF2-40B4-BE49-F238E27FC236}">
              <a16:creationId xmlns:a16="http://schemas.microsoft.com/office/drawing/2014/main" id="{06850FB5-C066-4EA7-93BF-5DF833BF99F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85</xdr:row>
      <xdr:rowOff>0</xdr:rowOff>
    </xdr:from>
    <xdr:to>
      <xdr:col>2</xdr:col>
      <xdr:colOff>1718424</xdr:colOff>
      <xdr:row>86</xdr:row>
      <xdr:rowOff>3826</xdr:rowOff>
    </xdr:to>
    <xdr:pic>
      <xdr:nvPicPr>
        <xdr:cNvPr id="3" name="Imagen 2">
          <a:extLst>
            <a:ext uri="{FF2B5EF4-FFF2-40B4-BE49-F238E27FC236}">
              <a16:creationId xmlns:a16="http://schemas.microsoft.com/office/drawing/2014/main" id="{F556D56F-1770-467D-8C15-C369BDB5DB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91</xdr:row>
      <xdr:rowOff>15240</xdr:rowOff>
    </xdr:from>
    <xdr:to>
      <xdr:col>2</xdr:col>
      <xdr:colOff>1654392</xdr:colOff>
      <xdr:row>92</xdr:row>
      <xdr:rowOff>19066</xdr:rowOff>
    </xdr:to>
    <xdr:pic>
      <xdr:nvPicPr>
        <xdr:cNvPr id="4" name="Imagen 3">
          <a:extLst>
            <a:ext uri="{FF2B5EF4-FFF2-40B4-BE49-F238E27FC236}">
              <a16:creationId xmlns:a16="http://schemas.microsoft.com/office/drawing/2014/main" id="{90D7C061-F22D-42C4-B47C-BB10323DE35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97</xdr:row>
      <xdr:rowOff>144780</xdr:rowOff>
    </xdr:from>
    <xdr:to>
      <xdr:col>2</xdr:col>
      <xdr:colOff>1655918</xdr:colOff>
      <xdr:row>98</xdr:row>
      <xdr:rowOff>148606</xdr:rowOff>
    </xdr:to>
    <xdr:pic>
      <xdr:nvPicPr>
        <xdr:cNvPr id="5" name="Imagen 4">
          <a:extLst>
            <a:ext uri="{FF2B5EF4-FFF2-40B4-BE49-F238E27FC236}">
              <a16:creationId xmlns:a16="http://schemas.microsoft.com/office/drawing/2014/main" id="{091F30FA-1C68-4C51-8A55-22919A8D7D95}"/>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104</xdr:row>
      <xdr:rowOff>53341</xdr:rowOff>
    </xdr:from>
    <xdr:to>
      <xdr:col>2</xdr:col>
      <xdr:colOff>2206150</xdr:colOff>
      <xdr:row>105</xdr:row>
      <xdr:rowOff>41164</xdr:rowOff>
    </xdr:to>
    <xdr:pic>
      <xdr:nvPicPr>
        <xdr:cNvPr id="6" name="Imagen 5">
          <a:extLst>
            <a:ext uri="{FF2B5EF4-FFF2-40B4-BE49-F238E27FC236}">
              <a16:creationId xmlns:a16="http://schemas.microsoft.com/office/drawing/2014/main" id="{EDD7E832-AC9A-482E-87F1-57FFF981C49B}"/>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xdr:cNvGrpSpPr>
          <a:grpSpLocks/>
        </xdr:cNvGrpSpPr>
      </xdr:nvGrpSpPr>
      <xdr:grpSpPr bwMode="auto">
        <a:xfrm>
          <a:off x="0" y="0"/>
          <a:ext cx="5603038" cy="1280725"/>
          <a:chOff x="57150" y="47625"/>
          <a:chExt cx="6316603" cy="1200288"/>
        </a:xfrm>
      </xdr:grpSpPr>
      <xdr:pic>
        <xdr:nvPicPr>
          <xdr:cNvPr id="8" name="1 Imagen" descr="ESCUDO-transp-lema-blanco.png"/>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518160</xdr:colOff>
      <xdr:row>75</xdr:row>
      <xdr:rowOff>0</xdr:rowOff>
    </xdr:from>
    <xdr:to>
      <xdr:col>2</xdr:col>
      <xdr:colOff>1920362</xdr:colOff>
      <xdr:row>76</xdr:row>
      <xdr:rowOff>83843</xdr:rowOff>
    </xdr:to>
    <xdr:pic>
      <xdr:nvPicPr>
        <xdr:cNvPr id="2" name="Imagen 1">
          <a:extLst>
            <a:ext uri="{FF2B5EF4-FFF2-40B4-BE49-F238E27FC236}">
              <a16:creationId xmlns:a16="http://schemas.microsoft.com/office/drawing/2014/main" id="{1F0CA757-6647-420F-984B-7157DF6C1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6879388" cy="1277261"/>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id="{4525C67B-6815-4095-8384-31F5A78DD9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id="{8683F838-1401-4759-AFF2-929DCA4BFBE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612563" cy="128072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decheverri@cornare.gov.co"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bin"/><Relationship Id="rId1" Type="http://schemas.openxmlformats.org/officeDocument/2006/relationships/hyperlink" Target="mailto:decheverri@cornare.gov.co"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decheverri@cornare.gov.co"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4.bin"/><Relationship Id="rId1" Type="http://schemas.openxmlformats.org/officeDocument/2006/relationships/hyperlink" Target="mailto:decheverri@cornare.gov.co"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5.bin"/><Relationship Id="rId1" Type="http://schemas.openxmlformats.org/officeDocument/2006/relationships/hyperlink" Target="mailto:decheverri@cornare.gov.co"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6.bin"/><Relationship Id="rId1" Type="http://schemas.openxmlformats.org/officeDocument/2006/relationships/hyperlink" Target="mailto:decheverri@cornare.gov.co"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8.bin"/><Relationship Id="rId1" Type="http://schemas.openxmlformats.org/officeDocument/2006/relationships/hyperlink" Target="mailto:cmontes@cornare.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jflopez@cornare.gov.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minambiente.gov.co/index.php/ambientes-y-desarrollos-sostenibles/negocios-verdes-y-sostenibles"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mailto:dospina@cornare.gov.co"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0.bin"/><Relationship Id="rId1" Type="http://schemas.openxmlformats.org/officeDocument/2006/relationships/hyperlink" Target="mailto:dospina@cornare.gov.co"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mailto:giral@cornare.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26.xml"/><Relationship Id="rId4"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mailto:higonzalez@cornare.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giral@cornare.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mailto:giral@cornare.gov.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giral@cornare.gov.c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dospina@cornare.gov.c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bin"/><Relationship Id="rId1" Type="http://schemas.openxmlformats.org/officeDocument/2006/relationships/hyperlink" Target="mailto:jflopez@cornare.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mailto:cmontes@cornare.gov.co" TargetMode="External"/><Relationship Id="rId1" Type="http://schemas.openxmlformats.org/officeDocument/2006/relationships/hyperlink" Target="http://cambioclimatico.minambiente.gov.co/"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tabSelected="1" zoomScale="80" zoomScaleNormal="80" workbookViewId="0">
      <selection activeCell="N8" sqref="N8:P8"/>
    </sheetView>
  </sheetViews>
  <sheetFormatPr baseColWidth="10" defaultRowHeight="15" x14ac:dyDescent="0.25"/>
  <cols>
    <col min="1" max="1" width="3.42578125" bestFit="1" customWidth="1"/>
    <col min="2" max="2" width="43" customWidth="1"/>
    <col min="3" max="3" width="15.7109375" style="586" customWidth="1"/>
    <col min="4" max="6" width="8.7109375" hidden="1" customWidth="1"/>
    <col min="7" max="7" width="2.28515625" customWidth="1"/>
    <col min="8" max="8" width="14.140625" style="586" customWidth="1"/>
    <col min="9" max="9" width="5.42578125" style="373" hidden="1" customWidth="1"/>
    <col min="10" max="10" width="7" style="373" hidden="1" customWidth="1"/>
    <col min="11" max="11" width="4.28515625" hidden="1" customWidth="1"/>
    <col min="12" max="12" width="10.28515625" style="373" hidden="1" customWidth="1"/>
    <col min="13" max="13" width="38.7109375" style="373" customWidth="1"/>
    <col min="14" max="14" width="23.28515625" style="373" customWidth="1"/>
    <col min="15" max="15" width="1.85546875" style="373" customWidth="1"/>
    <col min="16" max="16" width="91.28515625" customWidth="1"/>
  </cols>
  <sheetData>
    <row r="1" spans="1:18" s="449" customFormat="1" ht="130.5" customHeight="1" thickBot="1" x14ac:dyDescent="0.3">
      <c r="A1" s="790"/>
      <c r="B1" s="791"/>
      <c r="C1" s="791"/>
      <c r="D1" s="791"/>
      <c r="E1" s="791"/>
      <c r="F1" s="791"/>
      <c r="G1" s="791"/>
      <c r="H1" s="791"/>
      <c r="I1" s="791"/>
      <c r="J1" s="791"/>
      <c r="K1" s="791"/>
      <c r="L1" s="791"/>
      <c r="M1" s="791"/>
      <c r="N1" s="791"/>
      <c r="O1" s="791"/>
      <c r="P1" s="792"/>
      <c r="Q1"/>
      <c r="R1"/>
    </row>
    <row r="2" spans="1:18" s="450" customFormat="1" ht="16.5" thickBot="1" x14ac:dyDescent="0.3">
      <c r="A2" s="798"/>
      <c r="B2" s="799"/>
      <c r="C2" s="799"/>
      <c r="D2" s="799"/>
      <c r="E2" s="799"/>
      <c r="F2" s="799"/>
      <c r="G2" s="799"/>
      <c r="H2" s="799"/>
      <c r="I2" s="799"/>
      <c r="J2" s="799"/>
      <c r="K2" s="799"/>
      <c r="L2" s="799"/>
      <c r="M2" s="799"/>
      <c r="N2" s="799"/>
      <c r="O2" s="799"/>
      <c r="P2" s="800"/>
      <c r="Q2"/>
      <c r="R2"/>
    </row>
    <row r="3" spans="1:18" s="450" customFormat="1" ht="16.5" thickBot="1" x14ac:dyDescent="0.3">
      <c r="A3" s="793" t="s">
        <v>1263</v>
      </c>
      <c r="B3" s="794"/>
      <c r="C3" s="794"/>
      <c r="D3" s="794"/>
      <c r="E3" s="794"/>
      <c r="F3" s="794"/>
      <c r="G3" s="794"/>
      <c r="H3" s="794"/>
      <c r="I3" s="794"/>
      <c r="J3" s="794"/>
      <c r="K3" s="794"/>
      <c r="L3" s="794"/>
      <c r="M3" s="794"/>
      <c r="N3" s="794"/>
      <c r="O3" s="794"/>
      <c r="P3" s="795"/>
      <c r="Q3"/>
      <c r="R3"/>
    </row>
    <row r="4" spans="1:18" s="450" customFormat="1" ht="30.75" customHeight="1" thickBot="1" x14ac:dyDescent="0.3">
      <c r="A4" s="796" t="s">
        <v>1262</v>
      </c>
      <c r="B4" s="797"/>
      <c r="C4" s="451">
        <v>2019</v>
      </c>
      <c r="D4" s="451"/>
      <c r="E4" s="451"/>
      <c r="F4" s="451"/>
      <c r="G4" s="451"/>
      <c r="H4" s="451"/>
      <c r="I4" s="451"/>
      <c r="J4" s="451"/>
      <c r="K4" s="451"/>
      <c r="L4" s="452"/>
      <c r="M4" s="452"/>
      <c r="N4" s="452"/>
      <c r="O4" s="452"/>
      <c r="P4" s="453"/>
      <c r="Q4"/>
      <c r="R4"/>
    </row>
    <row r="5" spans="1:18" ht="40.5" customHeight="1" x14ac:dyDescent="0.25">
      <c r="A5" s="599" t="s">
        <v>24</v>
      </c>
      <c r="B5" s="599" t="s">
        <v>1196</v>
      </c>
      <c r="C5" s="600">
        <v>2019</v>
      </c>
      <c r="D5" s="601">
        <v>2017</v>
      </c>
      <c r="E5" s="601">
        <v>2018</v>
      </c>
      <c r="F5" s="601">
        <v>2019</v>
      </c>
      <c r="G5" s="602"/>
      <c r="H5" s="600" t="s">
        <v>1258</v>
      </c>
      <c r="I5" s="599" t="s">
        <v>1259</v>
      </c>
      <c r="J5" s="599" t="s">
        <v>60</v>
      </c>
      <c r="K5" s="602"/>
      <c r="L5" s="603" t="s">
        <v>1256</v>
      </c>
      <c r="M5" s="600" t="s">
        <v>1260</v>
      </c>
      <c r="N5" s="804" t="s">
        <v>60</v>
      </c>
      <c r="O5" s="805"/>
      <c r="P5" s="806"/>
    </row>
    <row r="6" spans="1:18" ht="63.75" customHeight="1" x14ac:dyDescent="0.25">
      <c r="A6" s="538" t="s">
        <v>1162</v>
      </c>
      <c r="B6" s="542" t="s">
        <v>1163</v>
      </c>
      <c r="C6" s="585" t="str">
        <f>+'1POMCAS'!D8</f>
        <v>SIN INFORMACION</v>
      </c>
      <c r="D6" s="539"/>
      <c r="E6" s="536"/>
      <c r="F6" s="536"/>
      <c r="G6" s="537"/>
      <c r="H6" s="605" t="str">
        <f>'1POMCAS'!F11</f>
        <v>Acuerdo 347 del 28 de abril de 2016</v>
      </c>
      <c r="I6" s="540" t="str">
        <f>+'1POMCAS'!E12</f>
        <v>Línea Estratégica 3: Planificación, Ordenamiento Ambiental del Territorio y Gestión del Riesgo.
Programa 1: Planificación Ambiental.</v>
      </c>
      <c r="J6" s="540" t="str">
        <f>+'1POMCAS'!E13</f>
        <v>Entre los año 2016 y 2017, fueron formulados 8 POMCAS para la jurisdicción Cornare, que corresponde al  84% de la jurisdicción de CORNARE.</v>
      </c>
      <c r="K6" s="537"/>
      <c r="L6" s="541" t="str">
        <f t="shared" ref="L6:L32" si="0">IF(ISNUMBER(C6),"",H6)</f>
        <v>Acuerdo 347 del 28 de abril de 2016</v>
      </c>
      <c r="M6" s="543" t="str">
        <f>IF(ISNUMBER(I6),"",I6)</f>
        <v>Línea Estratégica 3: Planificación, Ordenamiento Ambiental del Territorio y Gestión del Riesgo.
Programa 1: Planificación Ambiental.</v>
      </c>
      <c r="N6" s="801" t="str">
        <f t="shared" ref="N6:N32" si="1">IF(ISNUMBER(J6),"",J6)</f>
        <v>Entre los año 2016 y 2017, fueron formulados 8 POMCAS para la jurisdicción Cornare, que corresponde al  84% de la jurisdicción de CORNARE.</v>
      </c>
      <c r="O6" s="802"/>
      <c r="P6" s="803"/>
    </row>
    <row r="7" spans="1:18" ht="61.5" customHeight="1" x14ac:dyDescent="0.25">
      <c r="A7" s="538" t="s">
        <v>1164</v>
      </c>
      <c r="B7" s="542" t="s">
        <v>136</v>
      </c>
      <c r="C7" s="584" t="str">
        <f>+'2PORH'!D8</f>
        <v>SIN INFORMACION</v>
      </c>
      <c r="D7" s="536"/>
      <c r="E7" s="536"/>
      <c r="F7" s="536"/>
      <c r="G7" s="537"/>
      <c r="H7" s="605" t="str">
        <f>+'2PORH'!F11</f>
        <v>Acuerdo 347 del 28 de abril de 2016</v>
      </c>
      <c r="I7" s="540" t="str">
        <f>+'2PORH'!E12</f>
        <v xml:space="preserve">Línea Estratégica 5: Gestión Integral de los Recursos Naturales y Autoridad Ambiental.
Programa 3: Gestión Integral del Recurso Hídrico. </v>
      </c>
      <c r="J7" s="540" t="str">
        <f>+'2PORH'!E13</f>
        <v>A través de la resolución corporativa 112-5304 del 26 de octubre de 2016, se adopta el Plan de Ordenamiento del Recurso Hídrico – PORH – y los Objetivos de Calidad para 37 fuentes receptoras de vertimientos, priorizadas de los 26 Municipios de la jurisdicción de CORNARE para el período 2016-2026 (37 fuentes).
Para el año 2019, se realizaron acciones de seguimiento a la implementación de la Resolución 112-5304-2016.</v>
      </c>
      <c r="K7" s="537"/>
      <c r="L7" s="541" t="str">
        <f t="shared" si="0"/>
        <v>Acuerdo 347 del 28 de abril de 2016</v>
      </c>
      <c r="M7" s="543" t="str">
        <f t="shared" ref="M7:M32" si="2">IF(ISNUMBER(I7),"",I7)</f>
        <v xml:space="preserve">Línea Estratégica 5: Gestión Integral de los Recursos Naturales y Autoridad Ambiental.
Programa 3: Gestión Integral del Recurso Hídrico. </v>
      </c>
      <c r="N7" s="801" t="str">
        <f t="shared" si="1"/>
        <v>A través de la resolución corporativa 112-5304 del 26 de octubre de 2016, se adopta el Plan de Ordenamiento del Recurso Hídrico – PORH – y los Objetivos de Calidad para 37 fuentes receptoras de vertimientos, priorizadas de los 26 Municipios de la jurisdicción de CORNARE para el período 2016-2026 (37 fuentes).
Para el año 2019, se realizaron acciones de seguimiento a la implementación de la Resolución 112-5304-2016.</v>
      </c>
      <c r="O7" s="802"/>
      <c r="P7" s="803"/>
    </row>
    <row r="8" spans="1:18" ht="58.5" customHeight="1" x14ac:dyDescent="0.25">
      <c r="A8" s="538" t="s">
        <v>1165</v>
      </c>
      <c r="B8" s="542" t="s">
        <v>168</v>
      </c>
      <c r="C8" s="584">
        <f>+'3PSMV'!D8</f>
        <v>0.6875</v>
      </c>
      <c r="D8" s="536"/>
      <c r="E8" s="536"/>
      <c r="F8" s="536"/>
      <c r="G8" s="537"/>
      <c r="H8" s="605">
        <f>+'3PSMV'!F11</f>
        <v>0</v>
      </c>
      <c r="I8" s="540" t="str">
        <f>+'3PSMV'!E12</f>
        <v>Línea Estratégica 5: Gestión Integral de los Recursos Naturales y Autoridad Ambiental.
Programa 5: Administración, Control y Vigilancia de los Recursos Naturales.</v>
      </c>
      <c r="J8" s="540" t="str">
        <f>+'3PSMV'!E13</f>
        <v>De los 26 municipios de la jurisdicción 10 ya terminaron de ejecutar el cronograma del PSMV, a la fecha 16 estan en proceso de ejecución. A 28 de noviembre 11 tienen seguimiento por parte de la Corporación (Nariño, Alejandria, San Luis, Marinilla, Guarne, Rionegro, Cocorná, Abejorral, Puerto Triunfo, Santo Domigo y San Carlos).</v>
      </c>
      <c r="K8" s="537"/>
      <c r="L8" s="541" t="str">
        <f t="shared" si="0"/>
        <v/>
      </c>
      <c r="M8" s="543" t="str">
        <f t="shared" si="2"/>
        <v>Línea Estratégica 5: Gestión Integral de los Recursos Naturales y Autoridad Ambiental.
Programa 5: Administración, Control y Vigilancia de los Recursos Naturales.</v>
      </c>
      <c r="N8" s="801" t="str">
        <f t="shared" si="1"/>
        <v>De los 26 municipios de la jurisdicción 10 ya terminaron de ejecutar el cronograma del PSMV, a la fecha 16 estan en proceso de ejecución. A 28 de noviembre 11 tienen seguimiento por parte de la Corporación (Nariño, Alejandria, San Luis, Marinilla, Guarne, Rionegro, Cocorná, Abejorral, Puerto Triunfo, Santo Domigo y San Carlos).</v>
      </c>
      <c r="O8" s="802"/>
      <c r="P8" s="803"/>
    </row>
    <row r="9" spans="1:18" ht="72.75" customHeight="1" x14ac:dyDescent="0.25">
      <c r="A9" s="538" t="s">
        <v>1166</v>
      </c>
      <c r="B9" s="542" t="s">
        <v>189</v>
      </c>
      <c r="C9" s="584" t="str">
        <f>+'4UsoAguas'!D8</f>
        <v>SIN INFORMACION</v>
      </c>
      <c r="D9" s="536"/>
      <c r="E9" s="536"/>
      <c r="F9" s="536"/>
      <c r="G9" s="537"/>
      <c r="H9" s="605" t="str">
        <f>+'4UsoAguas'!F11</f>
        <v xml:space="preserve"> Acuerdo 380 del 2 de noviembre de 2018.</v>
      </c>
      <c r="I9" s="540">
        <f>+'4UsoAguas'!E12</f>
        <v>0</v>
      </c>
      <c r="J9" s="540" t="str">
        <f>+'4UsoAguas'!E13</f>
        <v xml:space="preserve">A través del Acuerdo 380-2018, se ajustó la programación de la meta dentro del cuatrienio y fue reprogramada para realizarse en el año 2019. </v>
      </c>
      <c r="K9" s="537"/>
      <c r="L9" s="541" t="str">
        <f t="shared" si="0"/>
        <v xml:space="preserve"> Acuerdo 380 del 2 de noviembre de 2018.</v>
      </c>
      <c r="M9" s="543" t="str">
        <f t="shared" si="2"/>
        <v/>
      </c>
      <c r="N9" s="801" t="str">
        <f t="shared" si="1"/>
        <v xml:space="preserve">A través del Acuerdo 380-2018, se ajustó la programación de la meta dentro del cuatrienio y fue reprogramada para realizarse en el año 2019. </v>
      </c>
      <c r="O9" s="802"/>
      <c r="P9" s="803"/>
    </row>
    <row r="10" spans="1:18" ht="70.5" customHeight="1" x14ac:dyDescent="0.25">
      <c r="A10" s="538" t="s">
        <v>1167</v>
      </c>
      <c r="B10" s="542" t="s">
        <v>207</v>
      </c>
      <c r="C10" s="584">
        <f>+'5PUEAA'!D8</f>
        <v>0.92032967032967028</v>
      </c>
      <c r="D10" s="536"/>
      <c r="E10" s="536"/>
      <c r="F10" s="536"/>
      <c r="G10" s="537"/>
      <c r="H10" s="605">
        <f>+'5PUEAA'!F11</f>
        <v>0</v>
      </c>
      <c r="I10" s="540" t="str">
        <f>+'5PUEAA'!E12</f>
        <v xml:space="preserve">Línea Estratégica 5: Gestión Integral de los Recursos Naturales y Autoridad Ambiental.
Programa 5: Administración, Control y Vigilancia de los Recursos Naturales.
</v>
      </c>
      <c r="J10" s="540" t="str">
        <f>+'5PUEAA'!E13</f>
        <v>Durante el año 2019 se programó en el plan control realizar 364 acciones de control y seguimiento a los  PUEAA, y se realizaron 335</v>
      </c>
      <c r="K10" s="537"/>
      <c r="L10" s="541" t="str">
        <f t="shared" si="0"/>
        <v/>
      </c>
      <c r="M10" s="543" t="str">
        <f t="shared" si="2"/>
        <v xml:space="preserve">Línea Estratégica 5: Gestión Integral de los Recursos Naturales y Autoridad Ambiental.
Programa 5: Administración, Control y Vigilancia de los Recursos Naturales.
</v>
      </c>
      <c r="N10" s="801" t="str">
        <f t="shared" si="1"/>
        <v>Durante el año 2019 se programó en el plan control realizar 364 acciones de control y seguimiento a los  PUEAA, y se realizaron 335</v>
      </c>
      <c r="O10" s="802"/>
      <c r="P10" s="803"/>
    </row>
    <row r="11" spans="1:18" ht="99" customHeight="1" x14ac:dyDescent="0.25">
      <c r="A11" s="538" t="s">
        <v>1168</v>
      </c>
      <c r="B11" s="542" t="s">
        <v>228</v>
      </c>
      <c r="C11" s="584">
        <f>+'6POMCASejec'!D8</f>
        <v>1</v>
      </c>
      <c r="D11" s="536"/>
      <c r="E11" s="536"/>
      <c r="F11" s="536"/>
      <c r="G11" s="537"/>
      <c r="H11" s="605">
        <f>+'6POMCASejec'!F11</f>
        <v>0</v>
      </c>
      <c r="I11" s="540" t="str">
        <f>+'6POMCASejec'!E12</f>
        <v>Línea Estratégica 3: Planificación, Ordenamiento Ambiental del Territorio y Gestión del Riesgo.
Programa 1: Planificación Ambiental.</v>
      </c>
      <c r="J11" s="540" t="str">
        <f>+'6POMCASejec'!E13</f>
        <v xml:space="preserve">Para el año 2019 se tenía programado avanzar en la ejecución en un 40%; a través de diferentes proyectos se han venido ejecutando los POMCAS en la jurisdicción:
Se viene ejecutando la Estrategia de Implementación de los POMCA en la jurisdicción de CORNARE.
Se tienen 7 resoluciones que establecen el régimen de usos del suelo y densidades máximas de vivienda al interior de la zonificación ambiental establecida en el POMCA.
Se envió a la Dirección de Recurso Hídrico del Ministerio de Ambiente y Desarrollo sostenible, informe con los proyectos que se vienen ejecutando por parte de la Corporación y que el apuntan a los diferentes proyectos definidos en el componente programático de cada uno de los POMCA.  
</v>
      </c>
      <c r="K11" s="537"/>
      <c r="L11" s="541" t="str">
        <f t="shared" si="0"/>
        <v/>
      </c>
      <c r="M11" s="543" t="str">
        <f t="shared" si="2"/>
        <v>Línea Estratégica 3: Planificación, Ordenamiento Ambiental del Territorio y Gestión del Riesgo.
Programa 1: Planificación Ambiental.</v>
      </c>
      <c r="N11" s="801" t="str">
        <f>IF(ISNUMBER(J11),"",J11)</f>
        <v xml:space="preserve">Para el año 2019 se tenía programado avanzar en la ejecución en un 40%; a través de diferentes proyectos se han venido ejecutando los POMCAS en la jurisdicción:
Se viene ejecutando la Estrategia de Implementación de los POMCA en la jurisdicción de CORNARE.
Se tienen 7 resoluciones que establecen el régimen de usos del suelo y densidades máximas de vivienda al interior de la zonificación ambiental establecida en el POMCA.
Se envió a la Dirección de Recurso Hídrico del Ministerio de Ambiente y Desarrollo sostenible, informe con los proyectos que se vienen ejecutando por parte de la Corporación y que el apuntan a los diferentes proyectos definidos en el componente programático de cada uno de los POMCA.  
</v>
      </c>
      <c r="O11" s="802"/>
      <c r="P11" s="803"/>
    </row>
    <row r="12" spans="1:18" ht="95.25" customHeight="1" x14ac:dyDescent="0.25">
      <c r="A12" s="538" t="s">
        <v>1169</v>
      </c>
      <c r="B12" s="542" t="s">
        <v>288</v>
      </c>
      <c r="C12" s="584">
        <f>+'7Clima'!D8</f>
        <v>1</v>
      </c>
      <c r="D12" s="536"/>
      <c r="E12" s="536"/>
      <c r="F12" s="536"/>
      <c r="G12" s="537"/>
      <c r="H12" s="605" t="str">
        <f>+'7Clima'!F11</f>
        <v>Acuerdo 347 del 28 de abril de 2016</v>
      </c>
      <c r="I12" s="540" t="str">
        <f>+'7Clima'!E12</f>
        <v xml:space="preserve">Línea Estratégica 4: Crecimiento Verde y Cambio Climático
Programa 1: Crecimiento Verde
Programa 2: Cambio Climático 
</v>
      </c>
      <c r="J12" s="540" t="str">
        <f>+'7Clima'!E13</f>
        <v>Cornare elaboró los lineamientos para la Incorporación de la Gestión del Cambio Climático en los instrumentos de planificación territorial, y diseñó una estrategia de trabajo con los veintiséis (26) municipios de la jurisdicción para ser socializados</v>
      </c>
      <c r="K12" s="537"/>
      <c r="L12" s="541" t="str">
        <f t="shared" si="0"/>
        <v/>
      </c>
      <c r="M12" s="543" t="str">
        <f t="shared" si="2"/>
        <v xml:space="preserve">Línea Estratégica 4: Crecimiento Verde y Cambio Climático
Programa 1: Crecimiento Verde
Programa 2: Cambio Climático 
</v>
      </c>
      <c r="N12" s="801" t="str">
        <f t="shared" ref="N12" si="3">IF(ISNUMBER(J12),"",J12)</f>
        <v>Cornare elaboró los lineamientos para la Incorporación de la Gestión del Cambio Climático en los instrumentos de planificación territorial, y diseñó una estrategia de trabajo con los veintiséis (26) municipios de la jurisdicción para ser socializados</v>
      </c>
      <c r="O12" s="802"/>
      <c r="P12" s="803"/>
    </row>
    <row r="13" spans="1:18" ht="48" x14ac:dyDescent="0.25">
      <c r="A13" s="538" t="s">
        <v>1170</v>
      </c>
      <c r="B13" s="542" t="s">
        <v>322</v>
      </c>
      <c r="C13" s="584">
        <f>+'8Suelo'!D8</f>
        <v>1</v>
      </c>
      <c r="D13" s="536"/>
      <c r="E13" s="536"/>
      <c r="F13" s="536"/>
      <c r="G13" s="537"/>
      <c r="H13" s="605">
        <f>+'8Suelo'!F11</f>
        <v>0</v>
      </c>
      <c r="I13" s="540" t="str">
        <f>+'8Suelo'!E12</f>
        <v xml:space="preserve">Línea Estratégica 3: Planificación, Ordenamiento Ambiental del Territorio y Gestión del Riesgo.
Programa 4: Gestión del Riesgo. </v>
      </c>
      <c r="J13" s="540" t="str">
        <f>+'8Suelo'!E13</f>
        <v xml:space="preserve">Para el año 2019, se recuperaron 269 hectáreas, 17 correspondientes a acciones de control de erosión, 252,2 ha a restauración activa de áreas afectadas por incendios forestales. </v>
      </c>
      <c r="K13" s="537"/>
      <c r="L13" s="541" t="str">
        <f t="shared" si="0"/>
        <v/>
      </c>
      <c r="M13" s="543" t="str">
        <f t="shared" si="2"/>
        <v xml:space="preserve">Línea Estratégica 3: Planificación, Ordenamiento Ambiental del Territorio y Gestión del Riesgo.
Programa 4: Gestión del Riesgo. </v>
      </c>
      <c r="N13" s="801" t="str">
        <f>IF(ISNUMBER(J13),"",J13)</f>
        <v xml:space="preserve">Para el año 2019, se recuperaron 269 hectáreas, 17 correspondientes a acciones de control de erosión, 252,2 ha a restauración activa de áreas afectadas por incendios forestales. </v>
      </c>
      <c r="O13" s="802"/>
      <c r="P13" s="803"/>
    </row>
    <row r="14" spans="1:18" ht="79.5" customHeight="1" x14ac:dyDescent="0.25">
      <c r="A14" s="538" t="s">
        <v>1171</v>
      </c>
      <c r="B14" s="542" t="s">
        <v>356</v>
      </c>
      <c r="C14" s="584">
        <f>+'9RUNAP'!D9</f>
        <v>1</v>
      </c>
      <c r="D14" s="536"/>
      <c r="E14" s="536"/>
      <c r="F14" s="536"/>
      <c r="G14" s="537"/>
      <c r="H14" s="605">
        <f>+'9RUNAP'!F12</f>
        <v>0</v>
      </c>
      <c r="I14" s="540" t="str">
        <f>+'9RUNAP'!E13</f>
        <v xml:space="preserve">Línea Estratégica 5: Gestión Integral de los Recursos Naturales y Autoridad Ambiental.
Programa 2: Sistema de Áreas Protegidas . </v>
      </c>
      <c r="J14" s="540" t="str">
        <f>+'9RUNAP'!E14</f>
        <v>Mediante Acuerdo 388 de 2019 se declaró como área protegida el DRMI Paramo de Vida Maitamac Sonsón, localizado en los municipios de Abejorral, Argelia, Nariño y Sonsón.  Mediante acuerdo 392 de 2019 se declaró el DRMI Bosques, marmoles y Pantagoras en los municipios de San Luis, Puerto triunfo, Sonsón y San Francisco.</v>
      </c>
      <c r="K14" s="537"/>
      <c r="L14" s="541" t="str">
        <f t="shared" si="0"/>
        <v/>
      </c>
      <c r="M14" s="543" t="str">
        <f t="shared" si="2"/>
        <v xml:space="preserve">Línea Estratégica 5: Gestión Integral de los Recursos Naturales y Autoridad Ambiental.
Programa 2: Sistema de Áreas Protegidas . </v>
      </c>
      <c r="N14" s="801" t="str">
        <f t="shared" si="1"/>
        <v>Mediante Acuerdo 388 de 2019 se declaró como área protegida el DRMI Paramo de Vida Maitamac Sonsón, localizado en los municipios de Abejorral, Argelia, Nariño y Sonsón.  Mediante acuerdo 392 de 2019 se declaró el DRMI Bosques, marmoles y Pantagoras en los municipios de San Luis, Puerto triunfo, Sonsón y San Francisco.</v>
      </c>
      <c r="O14" s="802"/>
      <c r="P14" s="803"/>
    </row>
    <row r="15" spans="1:18" ht="47.25" customHeight="1" x14ac:dyDescent="0.25">
      <c r="A15" s="538" t="s">
        <v>1172</v>
      </c>
      <c r="B15" s="542" t="s">
        <v>406</v>
      </c>
      <c r="C15" s="584">
        <f>'10Paramos'!D8</f>
        <v>1</v>
      </c>
      <c r="D15" s="536"/>
      <c r="E15" s="536"/>
      <c r="F15" s="536"/>
      <c r="G15" s="537"/>
      <c r="H15" s="605">
        <f>'10Paramos'!F11</f>
        <v>0</v>
      </c>
      <c r="I15" s="540" t="str">
        <f>'10Paramos'!E12</f>
        <v xml:space="preserve">Línea Estratégica 5: Gestión Integral de los Recursos Naturales y Autoridad Ambiental.
Programa 2: Sistema de Áreas Protegidas . </v>
      </c>
      <c r="J15" s="540" t="str">
        <f>'10Paramos'!E13</f>
        <v>Durante el año 2019, se finalizó la caracterización biofísica y socioeconómica para la zonificación y régimen de usos, actualmente se encuentra en la elaboración de las coberturas vegetales a una escala 1:10.000, por medio del convenio 447-2016 NCI-CORNARE.
 Se tiene un avance para el año del 30% que corresponde a lo programado, ya para el cuatrienio el avance es del 70%.</v>
      </c>
      <c r="K15" s="537"/>
      <c r="L15" s="541" t="str">
        <f t="shared" si="0"/>
        <v/>
      </c>
      <c r="M15" s="543" t="str">
        <f t="shared" si="2"/>
        <v xml:space="preserve">Línea Estratégica 5: Gestión Integral de los Recursos Naturales y Autoridad Ambiental.
Programa 2: Sistema de Áreas Protegidas . </v>
      </c>
      <c r="N15" s="801" t="str">
        <f t="shared" si="1"/>
        <v>Durante el año 2019, se finalizó la caracterización biofísica y socioeconómica para la zonificación y régimen de usos, actualmente se encuentra en la elaboración de las coberturas vegetales a una escala 1:10.000, por medio del convenio 447-2016 NCI-CORNARE.
 Se tiene un avance para el año del 30% que corresponde a lo programado, ya para el cuatrienio el avance es del 70%.</v>
      </c>
      <c r="O15" s="802"/>
      <c r="P15" s="803"/>
    </row>
    <row r="16" spans="1:18" ht="69.75" customHeight="1" x14ac:dyDescent="0.25">
      <c r="A16" s="538" t="s">
        <v>1173</v>
      </c>
      <c r="B16" s="542" t="s">
        <v>429</v>
      </c>
      <c r="C16" s="584" t="str">
        <f>+'11Forest'!D8</f>
        <v>SIN INFORMACION</v>
      </c>
      <c r="D16" s="536"/>
      <c r="E16" s="536"/>
      <c r="F16" s="536"/>
      <c r="G16" s="537"/>
      <c r="H16" s="605" t="str">
        <f>+'11Forest'!F11</f>
        <v xml:space="preserve"> Acuerdo 380 del 2 de noviembre de 2018.</v>
      </c>
      <c r="I16" s="540" t="str">
        <f>+'11Forest'!E12</f>
        <v xml:space="preserve">Línea Estratégica 5: Gestión Integral de los Recursos Naturales y Autoridad Ambiental.
Programa 1: Gestión Integral de la Biodiversidad. </v>
      </c>
      <c r="J16" s="540" t="str">
        <f>+'11Forest'!E13</f>
        <v>Para el año 2018 no se tenia programado avanzar en este meta,  Acuerdo 380 del 2 de noviembre de 2018.
A través de la ejecución del contrato 481-2017 con la UNAL sede de Medellín, se dio inicio al proceso de actualización de ordenación forestal de la Región Aguas, en 160.000 has, para los municipios de San Roque, San Rafael, Alejandría y San Carlos.</v>
      </c>
      <c r="K16" s="537"/>
      <c r="L16" s="541" t="str">
        <f t="shared" si="0"/>
        <v xml:space="preserve"> Acuerdo 380 del 2 de noviembre de 2018.</v>
      </c>
      <c r="M16" s="543" t="str">
        <f t="shared" si="2"/>
        <v xml:space="preserve">Línea Estratégica 5: Gestión Integral de los Recursos Naturales y Autoridad Ambiental.
Programa 1: Gestión Integral de la Biodiversidad. </v>
      </c>
      <c r="N16" s="801" t="str">
        <f t="shared" si="1"/>
        <v>Para el año 2018 no se tenia programado avanzar en este meta,  Acuerdo 380 del 2 de noviembre de 2018.
A través de la ejecución del contrato 481-2017 con la UNAL sede de Medellín, se dio inicio al proceso de actualización de ordenación forestal de la Región Aguas, en 160.000 has, para los municipios de San Roque, San Rafael, Alejandría y San Carlos.</v>
      </c>
      <c r="O16" s="802"/>
      <c r="P16" s="803"/>
    </row>
    <row r="17" spans="1:16" ht="63" customHeight="1" x14ac:dyDescent="0.25">
      <c r="A17" s="538" t="s">
        <v>1174</v>
      </c>
      <c r="B17" s="542" t="s">
        <v>462</v>
      </c>
      <c r="C17" s="584">
        <f>+'12PlanesAP'!D8</f>
        <v>0.88235294117647056</v>
      </c>
      <c r="D17" s="536"/>
      <c r="E17" s="536"/>
      <c r="F17" s="536"/>
      <c r="G17" s="537"/>
      <c r="H17" s="605">
        <f>+'12PlanesAP'!F11</f>
        <v>0</v>
      </c>
      <c r="I17" s="540" t="str">
        <f>+'12PlanesAP'!E12</f>
        <v xml:space="preserve">Línea Estratégica 5: Gestión Integral de los Recursos Naturales y Autoridad Ambiental.
Programa 2: Sistema de Áreas Protegidas . </v>
      </c>
      <c r="J17" s="540" t="str">
        <f>+'12PlanesAP'!E13</f>
        <v>De las 18 áreas protegidas declaradas en la Región, 17 tienen plan de manejo aprobado por resolución y 15 están en ejecución. Se enuncian las acciones que se realizan en 2019 en las AP.</v>
      </c>
      <c r="K17" s="537"/>
      <c r="L17" s="541" t="str">
        <f t="shared" si="0"/>
        <v/>
      </c>
      <c r="M17" s="543" t="str">
        <f t="shared" si="2"/>
        <v xml:space="preserve">Línea Estratégica 5: Gestión Integral de los Recursos Naturales y Autoridad Ambiental.
Programa 2: Sistema de Áreas Protegidas . </v>
      </c>
      <c r="N17" s="801" t="str">
        <f t="shared" si="1"/>
        <v>De las 18 áreas protegidas declaradas en la Región, 17 tienen plan de manejo aprobado por resolución y 15 están en ejecución. Se enuncian las acciones que se realizan en 2019 en las AP.</v>
      </c>
      <c r="O17" s="802"/>
      <c r="P17" s="803"/>
    </row>
    <row r="18" spans="1:16" ht="83.25" customHeight="1" x14ac:dyDescent="0.25">
      <c r="A18" s="538" t="s">
        <v>1175</v>
      </c>
      <c r="B18" s="542" t="s">
        <v>493</v>
      </c>
      <c r="C18" s="584">
        <f>+'13Amenaz'!D8</f>
        <v>1</v>
      </c>
      <c r="D18" s="536"/>
      <c r="E18" s="536"/>
      <c r="F18" s="536"/>
      <c r="G18" s="537"/>
      <c r="H18" s="605">
        <f>+'13Amenaz'!F11</f>
        <v>0</v>
      </c>
      <c r="I18" s="540" t="str">
        <f>+'13Amenaz'!E12</f>
        <v xml:space="preserve">Línea Estratégica 5: Gestión Integral de los Recursos Naturales y Autoridad Ambiental.
Programa 1: Gestión Integral de la Biodiversidad. </v>
      </c>
      <c r="J18" s="540" t="str">
        <f>+'13Amenaz'!E13</f>
        <v>en el 2019, la Corporación sigue avanzando en desarrollar procesos de conservación en diferentes especies en peligro de extinción, información que se soporta en el documento: Especies amenazadas priorizadas en la Corporación Autónoma Regional de las cuencas de los ríos Negro y Nare “CORNARE”. 
se resaltan las acciones para: Chelonoidis carbonarius (Tortuga Carbonaria de patas rojas), Podocnemis lewyana, (Tortuga de Rio), Brycon henni (Sabaleta), Puma Concolor (Puma) y Pantera onca (Jaguar).</v>
      </c>
      <c r="K18" s="537"/>
      <c r="L18" s="541" t="str">
        <f t="shared" si="0"/>
        <v/>
      </c>
      <c r="M18" s="543" t="str">
        <f t="shared" si="2"/>
        <v xml:space="preserve">Línea Estratégica 5: Gestión Integral de los Recursos Naturales y Autoridad Ambiental.
Programa 1: Gestión Integral de la Biodiversidad. </v>
      </c>
      <c r="N18" s="801" t="str">
        <f t="shared" si="1"/>
        <v>en el 2019, la Corporación sigue avanzando en desarrollar procesos de conservación en diferentes especies en peligro de extinción, información que se soporta en el documento: Especies amenazadas priorizadas en la Corporación Autónoma Regional de las cuencas de los ríos Negro y Nare “CORNARE”. 
se resaltan las acciones para: Chelonoidis carbonarius (Tortuga Carbonaria de patas rojas), Podocnemis lewyana, (Tortuga de Rio), Brycon henni (Sabaleta), Puma Concolor (Puma) y Pantera onca (Jaguar).</v>
      </c>
      <c r="O18" s="802"/>
      <c r="P18" s="803"/>
    </row>
    <row r="19" spans="1:16" ht="48" x14ac:dyDescent="0.25">
      <c r="A19" s="538" t="s">
        <v>1176</v>
      </c>
      <c r="B19" s="542" t="s">
        <v>537</v>
      </c>
      <c r="C19" s="584">
        <f>+'14Invasor'!D8</f>
        <v>1</v>
      </c>
      <c r="D19" s="536"/>
      <c r="E19" s="536"/>
      <c r="F19" s="536"/>
      <c r="G19" s="537"/>
      <c r="H19" s="605">
        <f>+'14Invasor'!F11</f>
        <v>0</v>
      </c>
      <c r="I19" s="540" t="str">
        <f>+'14Invasor'!E12</f>
        <v xml:space="preserve">Línea Estratégica 5: Gestión Integral de los Recursos Naturales y Autoridad Ambiental.
Programa 1: Gestión Integral de la Biodiversidad. </v>
      </c>
      <c r="J19" s="540" t="str">
        <f>+'14Invasor'!E13</f>
        <v>Durante el año, se continuó ejecutando acciones para prevenir, controlar y manejar 3 especies invasoras de fauna y flora (hipopótamo, caracol africano y ojo de poeta).</v>
      </c>
      <c r="K19" s="537"/>
      <c r="L19" s="541" t="str">
        <f t="shared" si="0"/>
        <v/>
      </c>
      <c r="M19" s="543" t="str">
        <f t="shared" si="2"/>
        <v xml:space="preserve">Línea Estratégica 5: Gestión Integral de los Recursos Naturales y Autoridad Ambiental.
Programa 1: Gestión Integral de la Biodiversidad. </v>
      </c>
      <c r="N19" s="801" t="str">
        <f t="shared" si="1"/>
        <v>Durante el año, se continuó ejecutando acciones para prevenir, controlar y manejar 3 especies invasoras de fauna y flora (hipopótamo, caracol africano y ojo de poeta).</v>
      </c>
      <c r="O19" s="802"/>
      <c r="P19" s="803"/>
    </row>
    <row r="20" spans="1:16" ht="48" x14ac:dyDescent="0.25">
      <c r="A20" s="538" t="s">
        <v>1177</v>
      </c>
      <c r="B20" s="542" t="s">
        <v>568</v>
      </c>
      <c r="C20" s="584">
        <f>+'15Restaura'!D8</f>
        <v>0.85649546827794565</v>
      </c>
      <c r="D20" s="536"/>
      <c r="E20" s="536"/>
      <c r="F20" s="536"/>
      <c r="G20" s="537"/>
      <c r="H20" s="605">
        <f>+'15Restaura'!F11</f>
        <v>0</v>
      </c>
      <c r="I20" s="540" t="str">
        <f>+'15Restaura'!E12</f>
        <v xml:space="preserve">Línea Estratégica 5: Gestión Integral de los Recursos Naturales y Autoridad Ambiental.
Programa 1: Gestión Integral de la Biodiversidad. </v>
      </c>
      <c r="J20" s="540">
        <f>+'15Restaura'!E13</f>
        <v>0</v>
      </c>
      <c r="K20" s="537"/>
      <c r="L20" s="541" t="str">
        <f t="shared" si="0"/>
        <v/>
      </c>
      <c r="M20" s="543" t="str">
        <f t="shared" si="2"/>
        <v xml:space="preserve">Línea Estratégica 5: Gestión Integral de los Recursos Naturales y Autoridad Ambiental.
Programa 1: Gestión Integral de la Biodiversidad. </v>
      </c>
      <c r="N20" s="801" t="str">
        <f t="shared" si="1"/>
        <v/>
      </c>
      <c r="O20" s="802"/>
      <c r="P20" s="803"/>
    </row>
    <row r="21" spans="1:16" ht="56.25" customHeight="1" x14ac:dyDescent="0.25">
      <c r="A21" s="538" t="s">
        <v>1178</v>
      </c>
      <c r="B21" s="542" t="s">
        <v>596</v>
      </c>
      <c r="C21" s="584" t="str">
        <f>+'16MIZC'!D8</f>
        <v>NO APLICA</v>
      </c>
      <c r="D21" s="536"/>
      <c r="E21" s="536"/>
      <c r="F21" s="536"/>
      <c r="G21" s="537"/>
      <c r="H21" s="605" t="str">
        <f>+'16MIZC'!F11</f>
        <v>Acuerdo 347 del 28 de abril de 2016</v>
      </c>
      <c r="I21" s="540">
        <f>+'16MIZC'!E12</f>
        <v>0</v>
      </c>
      <c r="J21" s="540" t="str">
        <f>+'16MIZC'!E13</f>
        <v xml:space="preserve">En el articulo quinto no se acoge el indicador, ya que no aplica a la jurisdicción </v>
      </c>
      <c r="K21" s="537"/>
      <c r="L21" s="541" t="str">
        <f t="shared" si="0"/>
        <v>Acuerdo 347 del 28 de abril de 2016</v>
      </c>
      <c r="M21" s="543" t="str">
        <f t="shared" si="2"/>
        <v/>
      </c>
      <c r="N21" s="801" t="str">
        <f t="shared" si="1"/>
        <v xml:space="preserve">En el articulo quinto no se acoge el indicador, ya que no aplica a la jurisdicción </v>
      </c>
      <c r="O21" s="802"/>
      <c r="P21" s="803"/>
    </row>
    <row r="22" spans="1:16" ht="72.75" customHeight="1" x14ac:dyDescent="0.25">
      <c r="A22" s="538" t="s">
        <v>1179</v>
      </c>
      <c r="B22" s="542" t="s">
        <v>640</v>
      </c>
      <c r="C22" s="584">
        <f>+'17PGIRS'!D8</f>
        <v>1</v>
      </c>
      <c r="D22" s="536"/>
      <c r="E22" s="536"/>
      <c r="F22" s="536"/>
      <c r="G22" s="537"/>
      <c r="H22" s="605">
        <f>+'17PGIRS'!F11</f>
        <v>0</v>
      </c>
      <c r="I22" s="540" t="str">
        <f>+'17PGIRS'!E12</f>
        <v xml:space="preserve">Línea Estratégica 3: Planificación, Ordenamiento Ambiental del Territorio y Gestión del Riesgo.
Programa 3: Ordenamiento Ambiental Regional.  </v>
      </c>
      <c r="J22" s="540" t="str">
        <f>+'17PGIRS'!E13</f>
        <v xml:space="preserve">La Región del Oriente Antioqueño cuenta con 26 municipios, todos con PGIRS, a octubre de 2019 se realizó control y seguimiento a las metas de aprovechamiento establecidas en cada uno de los 26 PGIRS de los municipios de la jurisdicción. </v>
      </c>
      <c r="K22" s="537"/>
      <c r="L22" s="541" t="str">
        <f t="shared" si="0"/>
        <v/>
      </c>
      <c r="M22" s="543" t="str">
        <f t="shared" si="2"/>
        <v xml:space="preserve">Línea Estratégica 3: Planificación, Ordenamiento Ambiental del Territorio y Gestión del Riesgo.
Programa 3: Ordenamiento Ambiental Regional.  </v>
      </c>
      <c r="N22" s="801" t="str">
        <f t="shared" si="1"/>
        <v xml:space="preserve">La Región del Oriente Antioqueño cuenta con 26 municipios, todos con PGIRS, a octubre de 2019 se realizó control y seguimiento a las metas de aprovechamiento establecidas en cada uno de los 26 PGIRS de los municipios de la jurisdicción. </v>
      </c>
      <c r="O22" s="802"/>
      <c r="P22" s="803"/>
    </row>
    <row r="23" spans="1:16" ht="50.25" customHeight="1" x14ac:dyDescent="0.25">
      <c r="A23" s="538" t="s">
        <v>1180</v>
      </c>
      <c r="B23" s="542" t="s">
        <v>661</v>
      </c>
      <c r="C23" s="584">
        <f>+'18Sector'!D8</f>
        <v>1</v>
      </c>
      <c r="D23" s="536"/>
      <c r="E23" s="536"/>
      <c r="F23" s="536"/>
      <c r="G23" s="537"/>
      <c r="H23" s="605">
        <f>+'18Sector'!F11</f>
        <v>0</v>
      </c>
      <c r="I23" s="540" t="str">
        <f>+'18Sector'!E12</f>
        <v xml:space="preserve">Línea Estratégica 4: Crecimiento Verde y Cambio Climático
Programa 2: Cambio Climático 
</v>
      </c>
      <c r="J23" s="540" t="str">
        <f>+'18Sector'!E13</f>
        <v xml:space="preserve">Se adelantaron acciones con 6 sectores: Porcícola, Floricultor, Avícola, Industrial, Construcción, Medianas y Pequeñas Empresas y el Sector Publico (sistemas de tutorado plástico).
</v>
      </c>
      <c r="K23" s="537"/>
      <c r="L23" s="541" t="str">
        <f t="shared" si="0"/>
        <v/>
      </c>
      <c r="M23" s="543" t="str">
        <f t="shared" si="2"/>
        <v xml:space="preserve">Línea Estratégica 4: Crecimiento Verde y Cambio Climático
Programa 2: Cambio Climático 
</v>
      </c>
      <c r="N23" s="801" t="str">
        <f t="shared" si="1"/>
        <v xml:space="preserve">Se adelantaron acciones con 6 sectores: Porcícola, Floricultor, Avícola, Industrial, Construcción, Medianas y Pequeñas Empresas y el Sector Publico (sistemas de tutorado plástico).
</v>
      </c>
      <c r="O23" s="802"/>
      <c r="P23" s="803"/>
    </row>
    <row r="24" spans="1:16" ht="71.25" customHeight="1" x14ac:dyDescent="0.25">
      <c r="A24" s="538" t="s">
        <v>1181</v>
      </c>
      <c r="B24" s="542" t="s">
        <v>709</v>
      </c>
      <c r="C24" s="584">
        <f>+'19GAU'!D8</f>
        <v>1.0000000000000002</v>
      </c>
      <c r="D24" s="536"/>
      <c r="E24" s="536"/>
      <c r="F24" s="536"/>
      <c r="G24" s="537"/>
      <c r="H24" s="605">
        <f>+'19GAU'!F11</f>
        <v>0</v>
      </c>
      <c r="I24" s="540" t="str">
        <f>+'19GAU'!E12</f>
        <v xml:space="preserve">Línea Estratégica 3: Planificación, Ordenamiento Ambiental del Territorio y Gestión del Riesgo.
Programa 3: Ordenamiento Ambiental Regional.  </v>
      </c>
      <c r="J24" s="540" t="str">
        <f>+'19GAU'!E13</f>
        <v>Para el año 2019, entre otras acciones relacionadas con lalGestión  Ambiental Urbana, se destacan las siguientes: 
• Implementación y seguimiento de los Acuerdos Ambientales en zona urbana y verificación de los Planes de Acción Ambiental.
• Planificación y ordenamiento ambiental del territorio articulado a través de los Comités de Integración Territorial y el acompañamiento a los municipios en los Concejos municipales.
• Seguimiento a proyectos urbanísticos y movimientos de tierra y planes parciales concertados en la Corporación.
• Seguimiento a la acción popular de la quebradita de Oriente.
•Diligenciamiento del ICAU</v>
      </c>
      <c r="K24" s="537"/>
      <c r="L24" s="541" t="str">
        <f t="shared" si="0"/>
        <v/>
      </c>
      <c r="M24" s="543" t="str">
        <f t="shared" si="2"/>
        <v xml:space="preserve">Línea Estratégica 3: Planificación, Ordenamiento Ambiental del Territorio y Gestión del Riesgo.
Programa 3: Ordenamiento Ambiental Regional.  </v>
      </c>
      <c r="N24" s="801" t="str">
        <f t="shared" si="1"/>
        <v>Para el año 2019, entre otras acciones relacionadas con lalGestión  Ambiental Urbana, se destacan las siguientes: 
• Implementación y seguimiento de los Acuerdos Ambientales en zona urbana y verificación de los Planes de Acción Ambiental.
• Planificación y ordenamiento ambiental del territorio articulado a través de los Comités de Integración Territorial y el acompañamiento a los municipios en los Concejos municipales.
• Seguimiento a proyectos urbanísticos y movimientos de tierra y planes parciales concertados en la Corporación.
• Seguimiento a la acción popular de la quebradita de Oriente.
•Diligenciamiento del ICAU</v>
      </c>
      <c r="O24" s="802"/>
      <c r="P24" s="803"/>
    </row>
    <row r="25" spans="1:16" ht="62.25" customHeight="1" x14ac:dyDescent="0.25">
      <c r="A25" s="538" t="s">
        <v>1182</v>
      </c>
      <c r="B25" s="542" t="s">
        <v>779</v>
      </c>
      <c r="C25" s="584">
        <f>+'20Negoc'!D8</f>
        <v>1</v>
      </c>
      <c r="D25" s="536"/>
      <c r="E25" s="536"/>
      <c r="F25" s="536"/>
      <c r="G25" s="537"/>
      <c r="H25" s="605">
        <f>+'20Negoc'!F11</f>
        <v>0</v>
      </c>
      <c r="I25" s="540" t="str">
        <f>+'20Negoc'!E12</f>
        <v xml:space="preserve">Línea Estratégica 4: Crecimiento Verde y Cambio Climático
Programa 4: Negocios Verdes 
</v>
      </c>
      <c r="J25" s="540" t="str">
        <f>+'20Negoc'!E13</f>
        <v>Se fortalecieron 32 iniciativas y 14 destinos turísticos. 
Se fortalecieron 5 iniciativas de negocios verdes de especies con tradición cultural
Se realizó la promoción de un negocio verde en el sector pecuario. 
La ventanilla de negocios verdes se encuentra implementadas desde el año 2017, para el 2018 se avanzó en un 20% del portafolio de Bienes y Servicios Sostenibles de Negocios Verdes virtuales.</v>
      </c>
      <c r="K25" s="537"/>
      <c r="L25" s="541" t="str">
        <f t="shared" si="0"/>
        <v/>
      </c>
      <c r="M25" s="543" t="str">
        <f t="shared" si="2"/>
        <v xml:space="preserve">Línea Estratégica 4: Crecimiento Verde y Cambio Climático
Programa 4: Negocios Verdes 
</v>
      </c>
      <c r="N25" s="801" t="str">
        <f t="shared" si="1"/>
        <v>Se fortalecieron 32 iniciativas y 14 destinos turísticos. 
Se fortalecieron 5 iniciativas de negocios verdes de especies con tradición cultural
Se realizó la promoción de un negocio verde en el sector pecuario. 
La ventanilla de negocios verdes se encuentra implementadas desde el año 2017, para el 2018 se avanzó en un 20% del portafolio de Bienes y Servicios Sostenibles de Negocios Verdes virtuales.</v>
      </c>
      <c r="O25" s="802"/>
      <c r="P25" s="803"/>
    </row>
    <row r="26" spans="1:16" ht="68.25" customHeight="1" x14ac:dyDescent="0.25">
      <c r="A26" s="538" t="s">
        <v>1183</v>
      </c>
      <c r="B26" s="542" t="s">
        <v>839</v>
      </c>
      <c r="C26" s="584">
        <f>+'21TiempoT'!D8</f>
        <v>0.93348946135831379</v>
      </c>
      <c r="D26" s="536"/>
      <c r="E26" s="536"/>
      <c r="F26" s="536"/>
      <c r="G26" s="537"/>
      <c r="H26" s="605">
        <f>+'21TiempoT'!F11</f>
        <v>0</v>
      </c>
      <c r="I26" s="540" t="str">
        <f>+'21TiempoT'!E12</f>
        <v xml:space="preserve">Línea Estratégica 5: Gestión Integral de los Recursos Naturales y Autoridad Ambiental.
Programa 5: Administración, Control y Vigilancia de los Recursos Naturales. </v>
      </c>
      <c r="J26" s="540" t="str">
        <f>+'21TiempoT'!E13</f>
        <v xml:space="preserve">El tiempo en días definido para los trámites en el Sistema Gestión Integral de la Corporación es: 95 días para licencias ambientales y 57 días para concesiones de agua, permisos de vertimiento de agua, permisos de aprovechamiento forestal y permisos de emisiones atmosférica. Para el año 2019 los tiempos cumplen con los definidos en el SGI.  </v>
      </c>
      <c r="K26" s="537"/>
      <c r="L26" s="541" t="str">
        <f t="shared" si="0"/>
        <v/>
      </c>
      <c r="M26" s="543" t="str">
        <f t="shared" si="2"/>
        <v xml:space="preserve">Línea Estratégica 5: Gestión Integral de los Recursos Naturales y Autoridad Ambiental.
Programa 5: Administración, Control y Vigilancia de los Recursos Naturales. </v>
      </c>
      <c r="N26" s="801" t="str">
        <f t="shared" si="1"/>
        <v xml:space="preserve">El tiempo en días definido para los trámites en el Sistema Gestión Integral de la Corporación es: 95 días para licencias ambientales y 57 días para concesiones de agua, permisos de vertimiento de agua, permisos de aprovechamiento forestal y permisos de emisiones atmosférica. Para el año 2019 los tiempos cumplen con los definidos en el SGI.  </v>
      </c>
      <c r="O26" s="802"/>
      <c r="P26" s="803"/>
    </row>
    <row r="27" spans="1:16" ht="59.25" customHeight="1" x14ac:dyDescent="0.25">
      <c r="A27" s="538" t="s">
        <v>1184</v>
      </c>
      <c r="B27" s="542" t="s">
        <v>885</v>
      </c>
      <c r="C27" s="584">
        <f>+'22Autor'!D8</f>
        <v>0.96183516483516485</v>
      </c>
      <c r="D27" s="536"/>
      <c r="E27" s="536"/>
      <c r="F27" s="536"/>
      <c r="G27" s="537"/>
      <c r="H27" s="605">
        <f>+'22Autor'!F11</f>
        <v>0</v>
      </c>
      <c r="I27" s="540" t="str">
        <f>+'22Autor'!E12</f>
        <v xml:space="preserve">Línea Estratégica 5: Gestión Integral de los Recursos Naturales y Autoridad Ambiental.
Programa 5: Administración, Control y Vigilancia de los Recursos Naturales. </v>
      </c>
      <c r="J27" s="540" t="str">
        <f>+'22Autor'!E13</f>
        <v>La Corporación realiza control y seguimiento por acciones; es decir, para una licencia se pueden atender "n" acciones. Para el año 2019, se programaron 478 acciones de control y seguimiento</v>
      </c>
      <c r="K27" s="537"/>
      <c r="L27" s="541" t="str">
        <f t="shared" si="0"/>
        <v/>
      </c>
      <c r="M27" s="543" t="str">
        <f t="shared" si="2"/>
        <v xml:space="preserve">Línea Estratégica 5: Gestión Integral de los Recursos Naturales y Autoridad Ambiental.
Programa 5: Administración, Control y Vigilancia de los Recursos Naturales. </v>
      </c>
      <c r="N27" s="801" t="str">
        <f t="shared" si="1"/>
        <v>La Corporación realiza control y seguimiento por acciones; es decir, para una licencia se pueden atender "n" acciones. Para el año 2019, se programaron 478 acciones de control y seguimiento</v>
      </c>
      <c r="O27" s="802"/>
      <c r="P27" s="803"/>
    </row>
    <row r="28" spans="1:16" ht="63.75" customHeight="1" x14ac:dyDescent="0.25">
      <c r="A28" s="538" t="s">
        <v>1185</v>
      </c>
      <c r="B28" s="542" t="s">
        <v>960</v>
      </c>
      <c r="C28" s="584">
        <f>'23Sanc'!$D$8</f>
        <v>0.91666666666666663</v>
      </c>
      <c r="D28" s="536"/>
      <c r="E28" s="536"/>
      <c r="F28" s="536"/>
      <c r="G28" s="537"/>
      <c r="H28" s="605">
        <f>+'22Autor'!F11</f>
        <v>0</v>
      </c>
      <c r="I28" s="540" t="str">
        <f>+'22Autor'!E12</f>
        <v xml:space="preserve">Línea Estratégica 5: Gestión Integral de los Recursos Naturales y Autoridad Ambiental.
Programa 5: Administración, Control y Vigilancia de los Recursos Naturales. </v>
      </c>
      <c r="J28" s="540" t="str">
        <f>+'22Autor'!E13</f>
        <v>La Corporación realiza control y seguimiento por acciones; es decir, para una licencia se pueden atender "n" acciones. Para el año 2019, se programaron 478 acciones de control y seguimiento</v>
      </c>
      <c r="K28" s="537"/>
      <c r="L28" s="541" t="str">
        <f t="shared" si="0"/>
        <v/>
      </c>
      <c r="M28" s="543" t="str">
        <f t="shared" si="2"/>
        <v xml:space="preserve">Línea Estratégica 5: Gestión Integral de los Recursos Naturales y Autoridad Ambiental.
Programa 5: Administración, Control y Vigilancia de los Recursos Naturales. </v>
      </c>
      <c r="N28" s="801" t="str">
        <f>'23Sanc'!$E$13</f>
        <v xml:space="preserve">En el ejercicio de autoridad ambiental Cornare cumplió con el 100% de registro y control de las diferentes etapas procesales de los procesos sancionatorios iniciados en la jurisdicción. El indicador hace referencia procesos resueltos para este caso se cumplió con el 92%.
</v>
      </c>
      <c r="O28" s="802"/>
      <c r="P28" s="803"/>
    </row>
    <row r="29" spans="1:16" ht="85.5" customHeight="1" x14ac:dyDescent="0.25">
      <c r="A29" s="538" t="s">
        <v>1186</v>
      </c>
      <c r="B29" s="542" t="s">
        <v>981</v>
      </c>
      <c r="C29" s="584">
        <f>'24POT'!D7</f>
        <v>1</v>
      </c>
      <c r="D29" s="536"/>
      <c r="E29" s="536"/>
      <c r="F29" s="536"/>
      <c r="G29" s="537"/>
      <c r="H29" s="605">
        <f>'24POT'!F10</f>
        <v>0</v>
      </c>
      <c r="I29" s="540" t="str">
        <f>'24POT'!E11</f>
        <v xml:space="preserve">Línea Estratégica 3: Planificación, Ordenamiento Ambiental del Territorio y Gestión del Riesgo.
Programa 3: Ordenamiento Ambiental Regional.  </v>
      </c>
      <c r="J29" s="540" t="str">
        <f>'24POT'!E12</f>
        <v>Durante el año 2019, se realizó asistencia técnica a los 26 municipios de la jurisdicción Cornare, a través de los procesos para la incorporación del componente ambiental y concertación de los instrumentos de ordenamiento territorial – POT y la concertación de Planes Parciales. También se prestó asesoría en la transferencia de información sobre determinantes ambientales y el acompañamiento en Comité de Integración Territorial – CIT.</v>
      </c>
      <c r="K29" s="537"/>
      <c r="L29" s="541" t="str">
        <f t="shared" si="0"/>
        <v/>
      </c>
      <c r="M29" s="543" t="str">
        <f t="shared" si="2"/>
        <v xml:space="preserve">Línea Estratégica 3: Planificación, Ordenamiento Ambiental del Territorio y Gestión del Riesgo.
Programa 3: Ordenamiento Ambiental Regional.  </v>
      </c>
      <c r="N29" s="801" t="str">
        <f t="shared" si="1"/>
        <v>Durante el año 2019, se realizó asistencia técnica a los 26 municipios de la jurisdicción Cornare, a través de los procesos para la incorporación del componente ambiental y concertación de los instrumentos de ordenamiento territorial – POT y la concertación de Planes Parciales. También se prestó asesoría en la transferencia de información sobre determinantes ambientales y el acompañamiento en Comité de Integración Territorial – CIT.</v>
      </c>
      <c r="O29" s="802"/>
      <c r="P29" s="803"/>
    </row>
    <row r="30" spans="1:16" ht="83.25" customHeight="1" x14ac:dyDescent="0.25">
      <c r="A30" s="538" t="s">
        <v>1187</v>
      </c>
      <c r="B30" s="542" t="s">
        <v>1010</v>
      </c>
      <c r="C30" s="584">
        <f>+'25Redes'!D8</f>
        <v>0.97333333333333338</v>
      </c>
      <c r="D30" s="536"/>
      <c r="E30" s="536"/>
      <c r="F30" s="536"/>
      <c r="G30" s="537"/>
      <c r="H30" s="605">
        <f>+'25Redes'!F11</f>
        <v>0</v>
      </c>
      <c r="I30" s="540" t="str">
        <f>+'25Redes'!E12</f>
        <v xml:space="preserve">Línea Estratégica 5: Gestión Integral de los Recursos Naturales y Autoridad Ambiental.
Programa 3: Gestión Integral del Recurso Hídrico. 
Programa 4: Gestión Integral del Recurso Aire. </v>
      </c>
      <c r="J30" s="540" t="str">
        <f>+'25Redes'!E13</f>
        <v>Cornare cuenta con:
• 33 estaciones hidrometeorológicas manuales, con 32 en funcionamiento para el año 2019, ya que la estación a Guayabala en el municipio de Cocorná, por la torrencialidad de la fuente colapsó varias veces durante el año.
• 4 estaciones de monitoreo de aire, todas en funcionamiento.</v>
      </c>
      <c r="K30" s="537"/>
      <c r="L30" s="541" t="str">
        <f t="shared" si="0"/>
        <v/>
      </c>
      <c r="M30" s="543" t="str">
        <f t="shared" si="2"/>
        <v xml:space="preserve">Línea Estratégica 5: Gestión Integral de los Recursos Naturales y Autoridad Ambiental.
Programa 3: Gestión Integral del Recurso Hídrico. 
Programa 4: Gestión Integral del Recurso Aire. </v>
      </c>
      <c r="N30" s="801" t="str">
        <f t="shared" si="1"/>
        <v>Cornare cuenta con:
• 33 estaciones hidrometeorológicas manuales, con 32 en funcionamiento para el año 2019, ya que la estación a Guayabala en el municipio de Cocorná, por la torrencialidad de la fuente colapsó varias veces durante el año.
• 4 estaciones de monitoreo de aire, todas en funcionamiento.</v>
      </c>
      <c r="O30" s="802"/>
      <c r="P30" s="803"/>
    </row>
    <row r="31" spans="1:16" ht="72" customHeight="1" x14ac:dyDescent="0.25">
      <c r="A31" s="538" t="s">
        <v>1188</v>
      </c>
      <c r="B31" s="542" t="s">
        <v>1082</v>
      </c>
      <c r="C31" s="584">
        <f>+'26SIAC'!D8</f>
        <v>1</v>
      </c>
      <c r="D31" s="536"/>
      <c r="E31" s="536"/>
      <c r="F31" s="536"/>
      <c r="G31" s="537"/>
      <c r="H31" s="605">
        <f>+'26SIAC'!F11</f>
        <v>0</v>
      </c>
      <c r="I31" s="540" t="str">
        <f>+'26SIAC'!E12</f>
        <v xml:space="preserve">Línea Estratégica 3: Planificación, Ordenamiento Ambiental del Territorio y Gestión del Riesgo.
Programa 2: Sistema de Información Ambiental Regional.  </v>
      </c>
      <c r="J31" s="540" t="str">
        <f>+'26SIAC'!E13</f>
        <v xml:space="preserve">Para el año 2018, fue reportada la información en las plataformas: SISAIRE, SNIF, RESPEL, SIUR (RUA). </v>
      </c>
      <c r="K31" s="537"/>
      <c r="L31" s="541" t="str">
        <f t="shared" si="0"/>
        <v/>
      </c>
      <c r="M31" s="543" t="str">
        <f t="shared" si="2"/>
        <v xml:space="preserve">Línea Estratégica 3: Planificación, Ordenamiento Ambiental del Territorio y Gestión del Riesgo.
Programa 2: Sistema de Información Ambiental Regional.  </v>
      </c>
      <c r="N31" s="801" t="str">
        <f t="shared" si="1"/>
        <v xml:space="preserve">Para el año 2018, fue reportada la información en las plataformas: SISAIRE, SNIF, RESPEL, SIUR (RUA). </v>
      </c>
      <c r="O31" s="802"/>
      <c r="P31" s="803"/>
    </row>
    <row r="32" spans="1:16" ht="96.75" customHeight="1" x14ac:dyDescent="0.25">
      <c r="A32" s="538" t="s">
        <v>1189</v>
      </c>
      <c r="B32" s="542" t="s">
        <v>1128</v>
      </c>
      <c r="C32" s="584">
        <f>+'27Educa'!D8</f>
        <v>1</v>
      </c>
      <c r="D32" s="536"/>
      <c r="E32" s="536"/>
      <c r="F32" s="536"/>
      <c r="G32" s="537"/>
      <c r="H32" s="605">
        <f>+'27Educa'!F11</f>
        <v>0</v>
      </c>
      <c r="I32" s="540" t="str">
        <f>+'27Educa'!E12</f>
        <v xml:space="preserve">Línea Estratégica 2: Educación Ambiental, Participación Social y Comunicación.
Programa 1: Educación Ambiental.
Programa 2: Participación Social en la Gestión Ambiental. 
Programa 3: Cultura Ambiental. </v>
      </c>
      <c r="J32" s="540" t="str">
        <f>+'27Educa'!E13</f>
        <v xml:space="preserve">Se adelantaron acciones en educación ambiental, participación social y cultura ambiental.
</v>
      </c>
      <c r="K32" s="537"/>
      <c r="L32" s="541" t="str">
        <f t="shared" si="0"/>
        <v/>
      </c>
      <c r="M32" s="543" t="str">
        <f t="shared" si="2"/>
        <v xml:space="preserve">Línea Estratégica 2: Educación Ambiental, Participación Social y Comunicación.
Programa 1: Educación Ambiental.
Programa 2: Participación Social en la Gestión Ambiental. 
Programa 3: Cultura Ambiental. </v>
      </c>
      <c r="N32" s="801" t="str">
        <f t="shared" si="1"/>
        <v xml:space="preserve">Se adelantaron acciones en educación ambiental, participación social y cultura ambiental.
</v>
      </c>
      <c r="O32" s="802"/>
      <c r="P32" s="803"/>
    </row>
    <row r="34" spans="3:3" x14ac:dyDescent="0.25">
      <c r="C34" s="587"/>
    </row>
  </sheetData>
  <mergeCells count="32">
    <mergeCell ref="N32:P32"/>
    <mergeCell ref="N27:P27"/>
    <mergeCell ref="N28:P28"/>
    <mergeCell ref="N29:P29"/>
    <mergeCell ref="N30:P30"/>
    <mergeCell ref="N31:P31"/>
    <mergeCell ref="N22:P22"/>
    <mergeCell ref="N23:P23"/>
    <mergeCell ref="N24:P24"/>
    <mergeCell ref="N25:P25"/>
    <mergeCell ref="N26:P26"/>
    <mergeCell ref="N17:P17"/>
    <mergeCell ref="N18:P18"/>
    <mergeCell ref="N19:P19"/>
    <mergeCell ref="N20:P20"/>
    <mergeCell ref="N21:P21"/>
    <mergeCell ref="N12:P12"/>
    <mergeCell ref="N13:P13"/>
    <mergeCell ref="N14:P14"/>
    <mergeCell ref="N15:P15"/>
    <mergeCell ref="N16:P16"/>
    <mergeCell ref="N7:P7"/>
    <mergeCell ref="N8:P8"/>
    <mergeCell ref="N9:P9"/>
    <mergeCell ref="N10:P10"/>
    <mergeCell ref="N11:P11"/>
    <mergeCell ref="A1:P1"/>
    <mergeCell ref="A3:P3"/>
    <mergeCell ref="A4:B4"/>
    <mergeCell ref="A2:P2"/>
    <mergeCell ref="N6:P6"/>
    <mergeCell ref="N5:P5"/>
  </mergeCells>
  <conditionalFormatting sqref="C6:C32">
    <cfRule type="colorScale" priority="23">
      <colorScale>
        <cfvo type="min"/>
        <cfvo type="percentile" val="50"/>
        <cfvo type="max"/>
        <color rgb="FFF8696B"/>
        <color rgb="FFFFEB84"/>
        <color rgb="FF63BE7B"/>
      </colorScale>
    </cfRule>
  </conditionalFormatting>
  <conditionalFormatting sqref="H7:I32">
    <cfRule type="colorScale" priority="20">
      <colorScale>
        <cfvo type="min"/>
        <cfvo type="percentile" val="50"/>
        <cfvo type="max"/>
        <color rgb="FFF8696B"/>
        <color rgb="FFFFEB84"/>
        <color rgb="FF63BE7B"/>
      </colorScale>
    </cfRule>
  </conditionalFormatting>
  <conditionalFormatting sqref="L6:L7">
    <cfRule type="colorScale" priority="16">
      <colorScale>
        <cfvo type="min"/>
        <cfvo type="percentile" val="50"/>
        <cfvo type="max"/>
        <color rgb="FFF8696B"/>
        <color rgb="FFFFEB84"/>
        <color rgb="FF63BE7B"/>
      </colorScale>
    </cfRule>
  </conditionalFormatting>
  <conditionalFormatting sqref="L8:L32">
    <cfRule type="colorScale" priority="15">
      <colorScale>
        <cfvo type="min"/>
        <cfvo type="percentile" val="50"/>
        <cfvo type="max"/>
        <color rgb="FFF8696B"/>
        <color rgb="FFFFEB84"/>
        <color rgb="FF63BE7B"/>
      </colorScale>
    </cfRule>
  </conditionalFormatting>
  <conditionalFormatting sqref="M6:M32">
    <cfRule type="colorScale" priority="14">
      <colorScale>
        <cfvo type="min"/>
        <cfvo type="percentile" val="50"/>
        <cfvo type="max"/>
        <color rgb="FFF8696B"/>
        <color rgb="FFFFEB84"/>
        <color rgb="FF63BE7B"/>
      </colorScale>
    </cfRule>
  </conditionalFormatting>
  <conditionalFormatting sqref="N6">
    <cfRule type="colorScale" priority="12">
      <colorScale>
        <cfvo type="min"/>
        <cfvo type="percentile" val="50"/>
        <cfvo type="max"/>
        <color rgb="FFF8696B"/>
        <color rgb="FFFFEB84"/>
        <color rgb="FF63BE7B"/>
      </colorScale>
    </cfRule>
  </conditionalFormatting>
  <conditionalFormatting sqref="N7:N11 N13:N25 N27:N32">
    <cfRule type="colorScale" priority="10">
      <colorScale>
        <cfvo type="min"/>
        <cfvo type="percentile" val="50"/>
        <cfvo type="max"/>
        <color rgb="FFF8696B"/>
        <color rgb="FFFFEB84"/>
        <color rgb="FF63BE7B"/>
      </colorScale>
    </cfRule>
  </conditionalFormatting>
  <conditionalFormatting sqref="J7:J32">
    <cfRule type="colorScale" priority="9">
      <colorScale>
        <cfvo type="min"/>
        <cfvo type="percentile" val="50"/>
        <cfvo type="max"/>
        <color rgb="FFF8696B"/>
        <color rgb="FFFFEB84"/>
        <color rgb="FF63BE7B"/>
      </colorScale>
    </cfRule>
  </conditionalFormatting>
  <conditionalFormatting sqref="H6:I6">
    <cfRule type="colorScale" priority="8">
      <colorScale>
        <cfvo type="min"/>
        <cfvo type="percentile" val="50"/>
        <cfvo type="max"/>
        <color rgb="FFF8696B"/>
        <color rgb="FFFFEB84"/>
        <color rgb="FF63BE7B"/>
      </colorScale>
    </cfRule>
  </conditionalFormatting>
  <conditionalFormatting sqref="J6">
    <cfRule type="colorScale" priority="7">
      <colorScale>
        <cfvo type="min"/>
        <cfvo type="percentile" val="50"/>
        <cfvo type="max"/>
        <color rgb="FFF8696B"/>
        <color rgb="FFFFEB84"/>
        <color rgb="FF63BE7B"/>
      </colorScale>
    </cfRule>
  </conditionalFormatting>
  <conditionalFormatting sqref="N12">
    <cfRule type="colorScale" priority="2">
      <colorScale>
        <cfvo type="min"/>
        <cfvo type="percentile" val="50"/>
        <cfvo type="max"/>
        <color rgb="FFF8696B"/>
        <color rgb="FFFFEB84"/>
        <color rgb="FF63BE7B"/>
      </colorScale>
    </cfRule>
  </conditionalFormatting>
  <conditionalFormatting sqref="N26">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55"/>
  <sheetViews>
    <sheetView showGridLines="0" zoomScaleNormal="100" zoomScalePageLayoutView="98" workbookViewId="0">
      <selection activeCell="E92" sqref="E92"/>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9" max="9" width="13" customWidth="1"/>
    <col min="10" max="10" width="15.425781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356</v>
      </c>
      <c r="B5" s="794"/>
      <c r="C5" s="794"/>
      <c r="D5" s="794"/>
      <c r="E5" s="794"/>
      <c r="F5" s="794"/>
      <c r="G5" s="794"/>
      <c r="H5" s="794"/>
      <c r="I5" s="794"/>
      <c r="J5" s="794"/>
      <c r="K5" s="794"/>
      <c r="L5" s="794"/>
      <c r="M5" s="794"/>
      <c r="N5" s="794"/>
      <c r="O5" s="794"/>
      <c r="P5" s="795"/>
    </row>
    <row r="6" spans="1:21" x14ac:dyDescent="0.25">
      <c r="A6" s="214"/>
      <c r="B6" s="215"/>
      <c r="C6" s="216"/>
      <c r="D6" s="217"/>
      <c r="E6" s="217"/>
      <c r="F6" s="217"/>
      <c r="G6" s="217"/>
      <c r="H6" s="217"/>
      <c r="I6" s="217"/>
      <c r="J6" s="217"/>
      <c r="K6" s="217"/>
    </row>
    <row r="7" spans="1:21" x14ac:dyDescent="0.25">
      <c r="A7" s="214"/>
      <c r="B7" s="218" t="s">
        <v>1</v>
      </c>
      <c r="C7" s="219"/>
      <c r="D7" s="217"/>
      <c r="E7" s="228"/>
      <c r="F7" s="217" t="s">
        <v>133</v>
      </c>
      <c r="G7" s="217"/>
      <c r="H7" s="217"/>
      <c r="I7" s="217"/>
      <c r="J7" s="217"/>
      <c r="K7" s="217"/>
    </row>
    <row r="8" spans="1:21" ht="15.75" thickBot="1" x14ac:dyDescent="0.3">
      <c r="A8" s="214"/>
      <c r="B8" s="220"/>
      <c r="C8" s="221"/>
      <c r="D8" s="217"/>
      <c r="E8" s="222"/>
      <c r="F8" s="217" t="s">
        <v>134</v>
      </c>
      <c r="G8" s="217"/>
      <c r="H8" s="217"/>
      <c r="I8" s="217"/>
      <c r="J8" s="217"/>
      <c r="K8" s="217"/>
    </row>
    <row r="9" spans="1:21" ht="15.75" thickBot="1" x14ac:dyDescent="0.3">
      <c r="A9" s="214"/>
      <c r="B9" s="230" t="s">
        <v>1198</v>
      </c>
      <c r="C9" s="231">
        <v>2019</v>
      </c>
      <c r="D9" s="226">
        <f>IF(E11="NO APLICA","NO APLICA",IF(E12="NO SE REPORTA","SIN INFORMACION",+E96))</f>
        <v>1</v>
      </c>
      <c r="E9" s="233"/>
      <c r="F9" s="217" t="s">
        <v>135</v>
      </c>
      <c r="G9" s="217"/>
      <c r="H9" s="217"/>
      <c r="I9" s="217"/>
      <c r="J9" s="217"/>
      <c r="K9" s="217"/>
    </row>
    <row r="10" spans="1:21" x14ac:dyDescent="0.25">
      <c r="A10" s="214"/>
      <c r="B10" s="428" t="s">
        <v>1199</v>
      </c>
      <c r="C10" s="219"/>
      <c r="D10" s="217"/>
      <c r="E10" s="217"/>
      <c r="F10" s="217"/>
      <c r="G10" s="217"/>
      <c r="H10" s="217"/>
      <c r="I10" s="217"/>
      <c r="J10" s="217"/>
      <c r="K10" s="217"/>
    </row>
    <row r="11" spans="1:21" s="373" customFormat="1" x14ac:dyDescent="0.25">
      <c r="A11" s="214"/>
      <c r="B11" s="852" t="s">
        <v>1255</v>
      </c>
      <c r="C11" s="852"/>
      <c r="D11" s="852"/>
      <c r="E11" s="434" t="s">
        <v>1252</v>
      </c>
      <c r="F11" s="859"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860"/>
      <c r="H11" s="860"/>
      <c r="I11" s="860"/>
      <c r="J11" s="860"/>
      <c r="K11" s="860"/>
      <c r="L11" s="860"/>
      <c r="M11" s="860"/>
      <c r="N11" s="860"/>
      <c r="O11" s="860"/>
      <c r="P11" s="860"/>
      <c r="Q11" s="860"/>
      <c r="R11" s="860"/>
      <c r="S11" s="860"/>
      <c r="T11" s="430"/>
      <c r="U11" s="430"/>
    </row>
    <row r="12" spans="1:21" s="373" customFormat="1" ht="14.45" customHeight="1" x14ac:dyDescent="0.25">
      <c r="A12" s="214"/>
      <c r="B12" s="431"/>
      <c r="C12" s="432"/>
      <c r="D12" s="433" t="str">
        <f>IF(E11="SI APLICA","¿El indicador no se reporta por limitaciones de información disponible? ","")</f>
        <v xml:space="preserve">¿El indicador no se reporta por limitaciones de información disponible? </v>
      </c>
      <c r="E12" s="435" t="s">
        <v>1254</v>
      </c>
      <c r="F12" s="870"/>
      <c r="G12" s="871"/>
      <c r="H12" s="871"/>
      <c r="I12" s="871"/>
      <c r="J12" s="871"/>
      <c r="K12" s="871"/>
      <c r="L12" s="871"/>
      <c r="M12" s="871"/>
      <c r="N12" s="871"/>
      <c r="O12" s="871"/>
      <c r="P12" s="871"/>
      <c r="Q12" s="871"/>
      <c r="R12" s="871"/>
      <c r="S12" s="871"/>
    </row>
    <row r="13" spans="1:21" s="373" customFormat="1" ht="29.25" customHeight="1" x14ac:dyDescent="0.25">
      <c r="A13" s="214"/>
      <c r="B13" s="428"/>
      <c r="C13" s="272"/>
      <c r="D13" s="433" t="str">
        <f>IF(E12="SI SE REPORTA","¿Qué programas o proyectos del Plan de Acción están asociados al indicador? ","")</f>
        <v xml:space="preserve">¿Qué programas o proyectos del Plan de Acción están asociados al indicador? </v>
      </c>
      <c r="E13" s="855" t="s">
        <v>1339</v>
      </c>
      <c r="F13" s="855"/>
      <c r="G13" s="855"/>
      <c r="H13" s="855"/>
      <c r="I13" s="855"/>
      <c r="J13" s="855"/>
      <c r="K13" s="855"/>
      <c r="L13" s="855"/>
      <c r="M13" s="855"/>
      <c r="N13" s="855"/>
      <c r="O13" s="855"/>
      <c r="P13" s="855"/>
      <c r="Q13" s="855"/>
      <c r="R13" s="855"/>
    </row>
    <row r="14" spans="1:21" s="373" customFormat="1" ht="57.75" customHeight="1" x14ac:dyDescent="0.25">
      <c r="A14" s="214"/>
      <c r="B14" s="428"/>
      <c r="C14" s="272"/>
      <c r="D14" s="433" t="s">
        <v>1257</v>
      </c>
      <c r="E14" s="861" t="s">
        <v>1535</v>
      </c>
      <c r="F14" s="862"/>
      <c r="G14" s="862"/>
      <c r="H14" s="862"/>
      <c r="I14" s="862"/>
      <c r="J14" s="862"/>
      <c r="K14" s="862"/>
      <c r="L14" s="862"/>
      <c r="M14" s="862"/>
      <c r="N14" s="862"/>
      <c r="O14" s="862"/>
      <c r="P14" s="862"/>
      <c r="Q14" s="862"/>
      <c r="R14" s="863"/>
    </row>
    <row r="15" spans="1:21" s="373" customFormat="1" ht="6.95" customHeight="1" thickBot="1" x14ac:dyDescent="0.3">
      <c r="A15" s="214"/>
      <c r="B15" s="428"/>
      <c r="C15" s="219"/>
      <c r="D15" s="217"/>
      <c r="E15" s="217"/>
      <c r="F15" s="217"/>
      <c r="G15" s="217"/>
      <c r="H15" s="217"/>
      <c r="I15" s="217"/>
      <c r="J15" s="217"/>
      <c r="K15" s="217"/>
    </row>
    <row r="16" spans="1:21" ht="15" customHeight="1" thickBot="1" x14ac:dyDescent="0.3">
      <c r="A16" s="214"/>
      <c r="B16" s="831" t="s">
        <v>2</v>
      </c>
      <c r="C16" s="236"/>
      <c r="D16" s="237" t="s">
        <v>344</v>
      </c>
      <c r="E16" s="238"/>
      <c r="F16" s="238"/>
      <c r="G16" s="238"/>
      <c r="H16" s="238"/>
      <c r="I16" s="238"/>
      <c r="J16" s="239"/>
      <c r="K16" s="217"/>
    </row>
    <row r="17" spans="1:11" x14ac:dyDescent="0.25">
      <c r="A17" s="214"/>
      <c r="B17" s="832"/>
      <c r="C17" s="913" t="s">
        <v>24</v>
      </c>
      <c r="D17" s="917" t="s">
        <v>156</v>
      </c>
      <c r="E17" s="932" t="s">
        <v>372</v>
      </c>
      <c r="F17" s="928" t="s">
        <v>1190</v>
      </c>
      <c r="G17" s="932" t="s">
        <v>157</v>
      </c>
      <c r="H17" s="217"/>
      <c r="I17" s="214"/>
      <c r="J17" s="242"/>
      <c r="K17" s="217"/>
    </row>
    <row r="18" spans="1:11" ht="20.25" customHeight="1" thickBot="1" x14ac:dyDescent="0.3">
      <c r="A18" s="214"/>
      <c r="B18" s="832"/>
      <c r="C18" s="914"/>
      <c r="D18" s="918"/>
      <c r="E18" s="933"/>
      <c r="F18" s="929"/>
      <c r="G18" s="933"/>
      <c r="H18" s="217"/>
      <c r="I18" s="214"/>
      <c r="J18" s="242"/>
      <c r="K18" s="217"/>
    </row>
    <row r="19" spans="1:11" ht="24.75" thickBot="1" x14ac:dyDescent="0.3">
      <c r="A19" s="214"/>
      <c r="B19" s="832"/>
      <c r="C19" s="312" t="s">
        <v>158</v>
      </c>
      <c r="D19" s="246" t="s">
        <v>373</v>
      </c>
      <c r="E19" s="743">
        <v>21</v>
      </c>
      <c r="F19" s="471"/>
      <c r="G19" s="472">
        <f>+E19+F19</f>
        <v>21</v>
      </c>
      <c r="H19" s="217"/>
      <c r="I19" s="214"/>
      <c r="J19" s="242"/>
      <c r="K19" s="217"/>
    </row>
    <row r="20" spans="1:11" ht="24.75" thickBot="1" x14ac:dyDescent="0.3">
      <c r="A20" s="214"/>
      <c r="B20" s="832"/>
      <c r="C20" s="312" t="s">
        <v>160</v>
      </c>
      <c r="D20" s="246" t="s">
        <v>374</v>
      </c>
      <c r="E20" s="744">
        <v>194925</v>
      </c>
      <c r="F20" s="473"/>
      <c r="G20" s="472">
        <f t="shared" ref="G20:G23" si="0">+E20+F20</f>
        <v>194925</v>
      </c>
      <c r="H20" s="217"/>
      <c r="I20" s="214"/>
      <c r="J20" s="242"/>
      <c r="K20" s="217"/>
    </row>
    <row r="21" spans="1:11" ht="36.75" thickBot="1" x14ac:dyDescent="0.3">
      <c r="A21" s="214"/>
      <c r="B21" s="832"/>
      <c r="C21" s="312" t="s">
        <v>162</v>
      </c>
      <c r="D21" s="246" t="s">
        <v>375</v>
      </c>
      <c r="E21" s="744">
        <v>0</v>
      </c>
      <c r="F21" s="473"/>
      <c r="G21" s="472">
        <f t="shared" si="0"/>
        <v>0</v>
      </c>
      <c r="H21" s="470"/>
      <c r="I21" s="214"/>
      <c r="J21" s="242"/>
      <c r="K21" s="217"/>
    </row>
    <row r="22" spans="1:11" ht="36.75" thickBot="1" x14ac:dyDescent="0.3">
      <c r="A22" s="214"/>
      <c r="B22" s="832"/>
      <c r="C22" s="312" t="s">
        <v>266</v>
      </c>
      <c r="D22" s="419" t="s">
        <v>1217</v>
      </c>
      <c r="E22" s="744">
        <v>7000</v>
      </c>
      <c r="F22" s="473"/>
      <c r="G22" s="472">
        <f t="shared" si="0"/>
        <v>7000</v>
      </c>
      <c r="H22" s="217"/>
      <c r="I22" s="214"/>
      <c r="J22" s="242"/>
      <c r="K22" s="217"/>
    </row>
    <row r="23" spans="1:11" ht="48.75" thickBot="1" x14ac:dyDescent="0.3">
      <c r="A23" s="214"/>
      <c r="B23" s="832"/>
      <c r="C23" s="312" t="s">
        <v>268</v>
      </c>
      <c r="D23" s="246" t="s">
        <v>1210</v>
      </c>
      <c r="E23" s="743">
        <v>21</v>
      </c>
      <c r="F23" s="471"/>
      <c r="G23" s="472">
        <f t="shared" si="0"/>
        <v>21</v>
      </c>
      <c r="H23" s="217"/>
      <c r="I23" s="214"/>
      <c r="J23" s="242"/>
      <c r="K23" s="217"/>
    </row>
    <row r="24" spans="1:11" ht="48.75" thickBot="1" x14ac:dyDescent="0.3">
      <c r="A24" s="214"/>
      <c r="B24" s="832"/>
      <c r="C24" s="312" t="s">
        <v>270</v>
      </c>
      <c r="D24" s="246" t="s">
        <v>1211</v>
      </c>
      <c r="E24" s="472">
        <f>+E21+E22</f>
        <v>7000</v>
      </c>
      <c r="F24" s="472">
        <f>+F21+F22</f>
        <v>0</v>
      </c>
      <c r="G24" s="472">
        <f>+E24+F24</f>
        <v>7000</v>
      </c>
      <c r="H24" s="217"/>
      <c r="I24" s="214"/>
      <c r="J24" s="242"/>
      <c r="K24" s="217"/>
    </row>
    <row r="25" spans="1:11" ht="24" customHeight="1" x14ac:dyDescent="0.25">
      <c r="A25" s="214"/>
      <c r="B25" s="832"/>
      <c r="C25" s="244"/>
      <c r="D25" s="930" t="s">
        <v>376</v>
      </c>
      <c r="E25" s="931"/>
      <c r="F25" s="931"/>
      <c r="G25" s="931"/>
      <c r="H25" s="931"/>
      <c r="I25" s="931"/>
      <c r="J25" s="242"/>
      <c r="K25" s="214"/>
    </row>
    <row r="26" spans="1:11" x14ac:dyDescent="0.25">
      <c r="A26" s="214"/>
      <c r="B26" s="832"/>
      <c r="C26" s="244"/>
      <c r="D26" s="344" t="s">
        <v>377</v>
      </c>
      <c r="E26" s="276"/>
      <c r="F26" s="276"/>
      <c r="G26" s="276"/>
      <c r="H26" s="276"/>
      <c r="I26" s="276"/>
      <c r="J26" s="242"/>
      <c r="K26" s="214"/>
    </row>
    <row r="27" spans="1:11" ht="15.75" thickBot="1" x14ac:dyDescent="0.3">
      <c r="A27" s="214"/>
      <c r="B27" s="832"/>
      <c r="C27" s="244"/>
      <c r="D27" s="819" t="s">
        <v>378</v>
      </c>
      <c r="E27" s="867"/>
      <c r="F27" s="867"/>
      <c r="G27" s="867"/>
      <c r="H27" s="867"/>
      <c r="I27" s="867"/>
      <c r="J27" s="821"/>
      <c r="K27" s="214"/>
    </row>
    <row r="28" spans="1:11" ht="15.75" thickBot="1" x14ac:dyDescent="0.3">
      <c r="A28" s="214"/>
      <c r="B28" s="832"/>
      <c r="C28" s="240"/>
      <c r="D28" s="248" t="s">
        <v>156</v>
      </c>
      <c r="E28" s="490">
        <v>2016</v>
      </c>
      <c r="F28" s="490">
        <v>2017</v>
      </c>
      <c r="G28" s="490">
        <v>2018</v>
      </c>
      <c r="H28" s="490">
        <v>2019</v>
      </c>
      <c r="I28" s="248" t="s">
        <v>157</v>
      </c>
      <c r="J28" s="242"/>
      <c r="K28" s="214"/>
    </row>
    <row r="29" spans="1:11" ht="15.75" thickBot="1" x14ac:dyDescent="0.3">
      <c r="A29" s="214"/>
      <c r="B29" s="832"/>
      <c r="C29" s="240"/>
      <c r="D29" s="262" t="s">
        <v>379</v>
      </c>
      <c r="E29" s="190"/>
      <c r="F29" s="190"/>
      <c r="G29" s="190"/>
      <c r="H29" s="190">
        <v>2</v>
      </c>
      <c r="I29" s="317">
        <f>SUM(E29:H29)</f>
        <v>2</v>
      </c>
      <c r="J29" s="242"/>
      <c r="K29" s="214"/>
    </row>
    <row r="30" spans="1:11" ht="15.75" thickBot="1" x14ac:dyDescent="0.3">
      <c r="A30" s="214"/>
      <c r="B30" s="832"/>
      <c r="C30" s="240"/>
      <c r="D30" s="262" t="s">
        <v>380</v>
      </c>
      <c r="E30" s="190"/>
      <c r="F30" s="190"/>
      <c r="G30" s="190"/>
      <c r="H30" s="190"/>
      <c r="I30" s="345"/>
      <c r="J30" s="242"/>
      <c r="K30" s="214"/>
    </row>
    <row r="31" spans="1:11" ht="15.75" thickBot="1" x14ac:dyDescent="0.3">
      <c r="A31" s="214"/>
      <c r="B31" s="832"/>
      <c r="C31" s="240"/>
      <c r="D31" s="262" t="s">
        <v>381</v>
      </c>
      <c r="E31" s="190"/>
      <c r="F31" s="190"/>
      <c r="G31" s="190"/>
      <c r="H31" s="190"/>
      <c r="I31" s="345"/>
      <c r="J31" s="242"/>
      <c r="K31" s="214"/>
    </row>
    <row r="32" spans="1:11" ht="15.75" thickBot="1" x14ac:dyDescent="0.3">
      <c r="A32" s="214"/>
      <c r="B32" s="832"/>
      <c r="C32" s="240"/>
      <c r="D32" s="262" t="s">
        <v>382</v>
      </c>
      <c r="E32" s="190"/>
      <c r="F32" s="190"/>
      <c r="G32" s="190"/>
      <c r="H32" s="190"/>
      <c r="I32" s="345"/>
      <c r="J32" s="242"/>
      <c r="K32" s="214"/>
    </row>
    <row r="33" spans="1:11" ht="15.75" thickBot="1" x14ac:dyDescent="0.3">
      <c r="A33" s="214"/>
      <c r="B33" s="832"/>
      <c r="C33" s="240"/>
      <c r="D33" s="262" t="s">
        <v>383</v>
      </c>
      <c r="E33" s="190"/>
      <c r="F33" s="190"/>
      <c r="G33" s="190"/>
      <c r="H33" s="190"/>
      <c r="I33" s="345"/>
      <c r="J33" s="242"/>
      <c r="K33" s="214"/>
    </row>
    <row r="34" spans="1:11" ht="15.75" thickBot="1" x14ac:dyDescent="0.3">
      <c r="A34" s="214"/>
      <c r="B34" s="832"/>
      <c r="C34" s="240"/>
      <c r="D34" s="262" t="s">
        <v>1213</v>
      </c>
      <c r="E34" s="342">
        <v>0</v>
      </c>
      <c r="F34" s="342"/>
      <c r="G34" s="342"/>
      <c r="H34" s="342"/>
      <c r="I34" s="345"/>
      <c r="J34" s="242"/>
      <c r="K34" s="214"/>
    </row>
    <row r="35" spans="1:11" ht="15.75" thickBot="1" x14ac:dyDescent="0.3">
      <c r="A35" s="214"/>
      <c r="B35" s="832"/>
      <c r="C35" s="240"/>
      <c r="D35" s="262" t="s">
        <v>157</v>
      </c>
      <c r="E35" s="317">
        <f>SUM(E30:E34)</f>
        <v>0</v>
      </c>
      <c r="F35" s="317">
        <f t="shared" ref="F35:H35" si="1">SUM(F30:F34)</f>
        <v>0</v>
      </c>
      <c r="G35" s="317">
        <f t="shared" si="1"/>
        <v>0</v>
      </c>
      <c r="H35" s="317">
        <f t="shared" si="1"/>
        <v>0</v>
      </c>
      <c r="I35" s="345"/>
      <c r="J35" s="242"/>
      <c r="K35" s="214"/>
    </row>
    <row r="36" spans="1:11" x14ac:dyDescent="0.25">
      <c r="A36" s="214"/>
      <c r="B36" s="832"/>
      <c r="C36" s="244"/>
      <c r="D36" s="819" t="s">
        <v>384</v>
      </c>
      <c r="E36" s="867"/>
      <c r="F36" s="867"/>
      <c r="G36" s="867"/>
      <c r="H36" s="867"/>
      <c r="I36" s="867"/>
      <c r="J36" s="821"/>
      <c r="K36" s="214"/>
    </row>
    <row r="37" spans="1:11" x14ac:dyDescent="0.25">
      <c r="A37" s="214"/>
      <c r="B37" s="832"/>
      <c r="C37" s="244"/>
      <c r="D37" s="819" t="s">
        <v>385</v>
      </c>
      <c r="E37" s="867"/>
      <c r="F37" s="867"/>
      <c r="G37" s="867"/>
      <c r="H37" s="867"/>
      <c r="I37" s="867"/>
      <c r="J37" s="821"/>
      <c r="K37" s="214"/>
    </row>
    <row r="38" spans="1:11" ht="15.75" thickBot="1" x14ac:dyDescent="0.3">
      <c r="A38" s="214"/>
      <c r="B38" s="832"/>
      <c r="C38" s="244"/>
      <c r="D38" s="816" t="s">
        <v>386</v>
      </c>
      <c r="E38" s="868"/>
      <c r="F38" s="868"/>
      <c r="G38" s="868"/>
      <c r="H38" s="868"/>
      <c r="I38" s="868"/>
      <c r="J38" s="818"/>
      <c r="K38" s="214"/>
    </row>
    <row r="39" spans="1:11" ht="15.75" thickBot="1" x14ac:dyDescent="0.3">
      <c r="A39" s="214"/>
      <c r="B39" s="832"/>
      <c r="C39" s="240"/>
      <c r="D39" s="248" t="s">
        <v>156</v>
      </c>
      <c r="E39" s="634">
        <v>2019</v>
      </c>
      <c r="F39" s="634"/>
      <c r="G39" s="634"/>
      <c r="H39" s="248"/>
      <c r="I39" s="248" t="s">
        <v>157</v>
      </c>
      <c r="J39" s="242"/>
      <c r="K39" s="214"/>
    </row>
    <row r="40" spans="1:11" ht="15.75" thickBot="1" x14ac:dyDescent="0.3">
      <c r="A40" s="214"/>
      <c r="B40" s="832"/>
      <c r="C40" s="240"/>
      <c r="D40" s="262" t="s">
        <v>379</v>
      </c>
      <c r="E40" s="745">
        <v>56552</v>
      </c>
      <c r="F40" s="745"/>
      <c r="G40" s="745"/>
      <c r="H40" s="745"/>
      <c r="I40" s="317">
        <f t="shared" ref="I40" si="2">SUM(E40:H40)</f>
        <v>56552</v>
      </c>
      <c r="J40" s="242"/>
      <c r="K40" s="214"/>
    </row>
    <row r="41" spans="1:11" ht="15.75" thickBot="1" x14ac:dyDescent="0.3">
      <c r="A41" s="214"/>
      <c r="B41" s="832"/>
      <c r="C41" s="240"/>
      <c r="D41" s="262" t="s">
        <v>380</v>
      </c>
      <c r="E41" s="745"/>
      <c r="F41" s="745"/>
      <c r="G41" s="745"/>
      <c r="H41" s="745"/>
      <c r="I41" s="346"/>
      <c r="J41" s="242"/>
      <c r="K41" s="214"/>
    </row>
    <row r="42" spans="1:11" ht="15.75" thickBot="1" x14ac:dyDescent="0.3">
      <c r="A42" s="214"/>
      <c r="B42" s="832"/>
      <c r="C42" s="240"/>
      <c r="D42" s="262" t="s">
        <v>381</v>
      </c>
      <c r="E42" s="745"/>
      <c r="F42" s="745"/>
      <c r="G42" s="745"/>
      <c r="H42" s="745"/>
      <c r="I42" s="346"/>
      <c r="J42" s="242"/>
      <c r="K42" s="214"/>
    </row>
    <row r="43" spans="1:11" ht="15.75" thickBot="1" x14ac:dyDescent="0.3">
      <c r="A43" s="214"/>
      <c r="B43" s="832"/>
      <c r="C43" s="240"/>
      <c r="D43" s="262" t="s">
        <v>382</v>
      </c>
      <c r="E43" s="745"/>
      <c r="F43" s="745"/>
      <c r="G43" s="745"/>
      <c r="H43" s="745"/>
      <c r="I43" s="346"/>
      <c r="J43" s="242"/>
      <c r="K43" s="214"/>
    </row>
    <row r="44" spans="1:11" ht="15.75" thickBot="1" x14ac:dyDescent="0.3">
      <c r="A44" s="214"/>
      <c r="B44" s="832"/>
      <c r="C44" s="240"/>
      <c r="D44" s="262" t="s">
        <v>383</v>
      </c>
      <c r="E44" s="745"/>
      <c r="F44" s="745"/>
      <c r="G44" s="745"/>
      <c r="H44" s="745"/>
      <c r="I44" s="346"/>
      <c r="J44" s="242"/>
      <c r="K44" s="214"/>
    </row>
    <row r="45" spans="1:11" ht="15.75" thickBot="1" x14ac:dyDescent="0.3">
      <c r="A45" s="214"/>
      <c r="B45" s="832"/>
      <c r="C45" s="240"/>
      <c r="D45" s="262" t="s">
        <v>1213</v>
      </c>
      <c r="E45" s="745">
        <v>56552</v>
      </c>
      <c r="F45" s="745">
        <v>0</v>
      </c>
      <c r="G45" s="745"/>
      <c r="H45" s="745"/>
      <c r="I45" s="346"/>
      <c r="J45" s="242"/>
      <c r="K45" s="214"/>
    </row>
    <row r="46" spans="1:11" ht="15.75" thickBot="1" x14ac:dyDescent="0.3">
      <c r="A46" s="214"/>
      <c r="B46" s="832"/>
      <c r="C46" s="240"/>
      <c r="D46" s="262" t="s">
        <v>157</v>
      </c>
      <c r="E46" s="317">
        <f>SUM(E41:E45)</f>
        <v>56552</v>
      </c>
      <c r="F46" s="317">
        <f t="shared" ref="F46:H46" si="3">SUM(F41:F45)</f>
        <v>0</v>
      </c>
      <c r="G46" s="317">
        <f t="shared" si="3"/>
        <v>0</v>
      </c>
      <c r="H46" s="317">
        <f t="shared" si="3"/>
        <v>0</v>
      </c>
      <c r="I46" s="346"/>
      <c r="J46" s="242"/>
      <c r="K46" s="214"/>
    </row>
    <row r="47" spans="1:11" x14ac:dyDescent="0.25">
      <c r="A47" s="214"/>
      <c r="B47" s="832"/>
      <c r="C47" s="244"/>
      <c r="D47" s="819" t="s">
        <v>387</v>
      </c>
      <c r="E47" s="867"/>
      <c r="F47" s="867"/>
      <c r="G47" s="867"/>
      <c r="H47" s="867"/>
      <c r="I47" s="867"/>
      <c r="J47" s="821"/>
      <c r="K47" s="214"/>
    </row>
    <row r="48" spans="1:11" x14ac:dyDescent="0.25">
      <c r="A48" s="214"/>
      <c r="B48" s="832"/>
      <c r="C48" s="244"/>
      <c r="D48" s="819" t="s">
        <v>388</v>
      </c>
      <c r="E48" s="867"/>
      <c r="F48" s="867"/>
      <c r="G48" s="867"/>
      <c r="H48" s="867"/>
      <c r="I48" s="867"/>
      <c r="J48" s="821"/>
      <c r="K48" s="214"/>
    </row>
    <row r="49" spans="1:11" x14ac:dyDescent="0.25">
      <c r="A49" s="214"/>
      <c r="B49" s="832"/>
      <c r="C49" s="244"/>
      <c r="D49" s="816" t="s">
        <v>389</v>
      </c>
      <c r="E49" s="868"/>
      <c r="F49" s="868"/>
      <c r="G49" s="868"/>
      <c r="H49" s="868"/>
      <c r="I49" s="868"/>
      <c r="J49" s="818"/>
      <c r="K49" s="214"/>
    </row>
    <row r="50" spans="1:11" ht="15.75" thickBot="1" x14ac:dyDescent="0.3">
      <c r="A50" s="214"/>
      <c r="B50" s="832"/>
      <c r="C50" s="244"/>
      <c r="D50" s="819" t="s">
        <v>378</v>
      </c>
      <c r="E50" s="867"/>
      <c r="F50" s="867"/>
      <c r="G50" s="867"/>
      <c r="H50" s="867"/>
      <c r="I50" s="867"/>
      <c r="J50" s="821"/>
      <c r="K50" s="214"/>
    </row>
    <row r="51" spans="1:11" ht="15.75" thickBot="1" x14ac:dyDescent="0.3">
      <c r="A51" s="214"/>
      <c r="B51" s="832"/>
      <c r="C51" s="240"/>
      <c r="D51" s="248" t="s">
        <v>156</v>
      </c>
      <c r="E51" s="634">
        <v>2016</v>
      </c>
      <c r="F51" s="634">
        <v>2017</v>
      </c>
      <c r="G51" s="634">
        <v>2018</v>
      </c>
      <c r="H51" s="248" t="s">
        <v>28</v>
      </c>
      <c r="I51" s="248" t="s">
        <v>157</v>
      </c>
      <c r="J51" s="242"/>
      <c r="K51" s="214"/>
    </row>
    <row r="52" spans="1:11" ht="15.75" thickBot="1" x14ac:dyDescent="0.3">
      <c r="A52" s="214"/>
      <c r="B52" s="832"/>
      <c r="C52" s="240"/>
      <c r="D52" s="262" t="s">
        <v>379</v>
      </c>
      <c r="E52" s="7"/>
      <c r="F52" s="7"/>
      <c r="G52" s="7"/>
      <c r="H52" s="7"/>
      <c r="I52" s="251">
        <f>SUM(E52:H52)</f>
        <v>0</v>
      </c>
      <c r="J52" s="242"/>
      <c r="K52" s="214"/>
    </row>
    <row r="53" spans="1:11" ht="15.75" thickBot="1" x14ac:dyDescent="0.3">
      <c r="A53" s="214"/>
      <c r="B53" s="832"/>
      <c r="C53" s="240"/>
      <c r="D53" s="262" t="s">
        <v>380</v>
      </c>
      <c r="E53" s="7"/>
      <c r="F53" s="7"/>
      <c r="G53" s="7"/>
      <c r="H53" s="7"/>
      <c r="I53" s="347"/>
      <c r="J53" s="242"/>
      <c r="K53" s="214"/>
    </row>
    <row r="54" spans="1:11" ht="15.75" thickBot="1" x14ac:dyDescent="0.3">
      <c r="A54" s="214"/>
      <c r="B54" s="832"/>
      <c r="C54" s="240"/>
      <c r="D54" s="262" t="s">
        <v>381</v>
      </c>
      <c r="E54" s="7"/>
      <c r="F54" s="7"/>
      <c r="G54" s="7"/>
      <c r="H54" s="7"/>
      <c r="I54" s="347"/>
      <c r="J54" s="242"/>
      <c r="K54" s="214"/>
    </row>
    <row r="55" spans="1:11" ht="15.75" thickBot="1" x14ac:dyDescent="0.3">
      <c r="A55" s="214"/>
      <c r="B55" s="832"/>
      <c r="C55" s="240"/>
      <c r="D55" s="262" t="s">
        <v>382</v>
      </c>
      <c r="E55" s="7"/>
      <c r="F55" s="7"/>
      <c r="G55" s="7"/>
      <c r="H55" s="7"/>
      <c r="I55" s="347"/>
      <c r="J55" s="242"/>
      <c r="K55" s="214"/>
    </row>
    <row r="56" spans="1:11" ht="15.75" thickBot="1" x14ac:dyDescent="0.3">
      <c r="A56" s="214"/>
      <c r="B56" s="832"/>
      <c r="C56" s="240"/>
      <c r="D56" s="262" t="s">
        <v>383</v>
      </c>
      <c r="E56" s="7"/>
      <c r="F56" s="7"/>
      <c r="G56" s="7"/>
      <c r="H56" s="7"/>
      <c r="I56" s="347"/>
      <c r="J56" s="242"/>
      <c r="K56" s="214"/>
    </row>
    <row r="57" spans="1:11" ht="15.75" thickBot="1" x14ac:dyDescent="0.3">
      <c r="A57" s="214"/>
      <c r="B57" s="832"/>
      <c r="C57" s="240"/>
      <c r="D57" s="262" t="s">
        <v>1213</v>
      </c>
      <c r="E57" s="343"/>
      <c r="F57" s="343"/>
      <c r="G57" s="343"/>
      <c r="H57" s="343"/>
      <c r="I57" s="347"/>
      <c r="J57" s="242"/>
      <c r="K57" s="214"/>
    </row>
    <row r="58" spans="1:11" ht="15.75" thickBot="1" x14ac:dyDescent="0.3">
      <c r="A58" s="214"/>
      <c r="B58" s="832"/>
      <c r="C58" s="240"/>
      <c r="D58" s="262" t="s">
        <v>157</v>
      </c>
      <c r="E58" s="317">
        <f>SUM(E53:E57)</f>
        <v>0</v>
      </c>
      <c r="F58" s="317">
        <f t="shared" ref="F58:H58" si="4">SUM(F53:F57)</f>
        <v>0</v>
      </c>
      <c r="G58" s="317">
        <f t="shared" si="4"/>
        <v>0</v>
      </c>
      <c r="H58" s="317">
        <f t="shared" si="4"/>
        <v>0</v>
      </c>
      <c r="I58" s="347"/>
      <c r="J58" s="242"/>
      <c r="K58" s="214"/>
    </row>
    <row r="59" spans="1:11" x14ac:dyDescent="0.25">
      <c r="A59" s="214"/>
      <c r="B59" s="832"/>
      <c r="C59" s="244"/>
      <c r="D59" s="819" t="s">
        <v>384</v>
      </c>
      <c r="E59" s="867"/>
      <c r="F59" s="867"/>
      <c r="G59" s="867"/>
      <c r="H59" s="867"/>
      <c r="I59" s="867"/>
      <c r="J59" s="821"/>
      <c r="K59" s="214"/>
    </row>
    <row r="60" spans="1:11" x14ac:dyDescent="0.25">
      <c r="A60" s="214"/>
      <c r="B60" s="832"/>
      <c r="C60" s="244"/>
      <c r="D60" s="819" t="s">
        <v>385</v>
      </c>
      <c r="E60" s="867"/>
      <c r="F60" s="867"/>
      <c r="G60" s="867"/>
      <c r="H60" s="867"/>
      <c r="I60" s="867"/>
      <c r="J60" s="821"/>
      <c r="K60" s="214"/>
    </row>
    <row r="61" spans="1:11" ht="15.75" thickBot="1" x14ac:dyDescent="0.3">
      <c r="A61" s="214"/>
      <c r="B61" s="832"/>
      <c r="C61" s="244"/>
      <c r="D61" s="816" t="s">
        <v>386</v>
      </c>
      <c r="E61" s="868"/>
      <c r="F61" s="868"/>
      <c r="G61" s="868"/>
      <c r="H61" s="868"/>
      <c r="I61" s="868"/>
      <c r="J61" s="818"/>
      <c r="K61" s="214"/>
    </row>
    <row r="62" spans="1:11" ht="15.75" thickBot="1" x14ac:dyDescent="0.3">
      <c r="A62" s="214"/>
      <c r="B62" s="832"/>
      <c r="C62" s="240"/>
      <c r="D62" s="248" t="s">
        <v>156</v>
      </c>
      <c r="E62" s="248" t="s">
        <v>25</v>
      </c>
      <c r="F62" s="248" t="s">
        <v>26</v>
      </c>
      <c r="G62" s="248" t="s">
        <v>27</v>
      </c>
      <c r="H62" s="248" t="s">
        <v>28</v>
      </c>
      <c r="I62" s="248" t="s">
        <v>157</v>
      </c>
      <c r="J62" s="242"/>
      <c r="K62" s="214"/>
    </row>
    <row r="63" spans="1:11" ht="15.75" thickBot="1" x14ac:dyDescent="0.3">
      <c r="A63" s="214"/>
      <c r="B63" s="832"/>
      <c r="C63" s="240"/>
      <c r="D63" s="262" t="s">
        <v>379</v>
      </c>
      <c r="E63" s="175"/>
      <c r="F63" s="175"/>
      <c r="G63" s="175"/>
      <c r="H63" s="175"/>
      <c r="I63" s="317">
        <f t="shared" ref="I63" si="5">SUM(E63:H63)</f>
        <v>0</v>
      </c>
      <c r="J63" s="242"/>
      <c r="K63" s="214"/>
    </row>
    <row r="64" spans="1:11" ht="15.75" thickBot="1" x14ac:dyDescent="0.3">
      <c r="A64" s="214"/>
      <c r="B64" s="832"/>
      <c r="C64" s="240"/>
      <c r="D64" s="262" t="s">
        <v>380</v>
      </c>
      <c r="E64" s="175"/>
      <c r="F64" s="175"/>
      <c r="G64" s="175"/>
      <c r="H64" s="175"/>
      <c r="I64" s="347"/>
      <c r="J64" s="242"/>
      <c r="K64" s="214"/>
    </row>
    <row r="65" spans="1:12" ht="15.75" thickBot="1" x14ac:dyDescent="0.3">
      <c r="A65" s="214"/>
      <c r="B65" s="832"/>
      <c r="C65" s="240"/>
      <c r="D65" s="262" t="s">
        <v>381</v>
      </c>
      <c r="E65" s="175"/>
      <c r="F65" s="175"/>
      <c r="G65" s="175"/>
      <c r="H65" s="175"/>
      <c r="I65" s="347"/>
      <c r="J65" s="242"/>
      <c r="K65" s="214"/>
    </row>
    <row r="66" spans="1:12" ht="15.75" thickBot="1" x14ac:dyDescent="0.3">
      <c r="A66" s="214"/>
      <c r="B66" s="832"/>
      <c r="C66" s="240"/>
      <c r="D66" s="262" t="s">
        <v>382</v>
      </c>
      <c r="E66" s="175"/>
      <c r="F66" s="175"/>
      <c r="G66" s="175"/>
      <c r="H66" s="175"/>
      <c r="I66" s="347"/>
      <c r="J66" s="242"/>
      <c r="K66" s="214"/>
    </row>
    <row r="67" spans="1:12" ht="15.75" thickBot="1" x14ac:dyDescent="0.3">
      <c r="A67" s="214"/>
      <c r="B67" s="832"/>
      <c r="C67" s="240"/>
      <c r="D67" s="262" t="s">
        <v>383</v>
      </c>
      <c r="E67" s="175"/>
      <c r="F67" s="175"/>
      <c r="G67" s="175"/>
      <c r="H67" s="175"/>
      <c r="I67" s="347"/>
      <c r="J67" s="242"/>
      <c r="K67" s="214"/>
    </row>
    <row r="68" spans="1:12" ht="15.75" thickBot="1" x14ac:dyDescent="0.3">
      <c r="A68" s="214"/>
      <c r="B68" s="832"/>
      <c r="C68" s="240"/>
      <c r="D68" s="262" t="s">
        <v>1212</v>
      </c>
      <c r="E68" s="175"/>
      <c r="F68" s="175"/>
      <c r="G68" s="175"/>
      <c r="H68" s="175"/>
      <c r="I68" s="347"/>
      <c r="J68" s="242"/>
      <c r="K68" s="214"/>
    </row>
    <row r="69" spans="1:12" ht="15.75" thickBot="1" x14ac:dyDescent="0.3">
      <c r="A69" s="214"/>
      <c r="B69" s="832"/>
      <c r="C69" s="240"/>
      <c r="D69" s="262" t="s">
        <v>157</v>
      </c>
      <c r="E69" s="317">
        <f>SUM(E64:E68)</f>
        <v>0</v>
      </c>
      <c r="F69" s="317">
        <f t="shared" ref="F69:H69" si="6">SUM(F64:F68)</f>
        <v>0</v>
      </c>
      <c r="G69" s="317">
        <f t="shared" si="6"/>
        <v>0</v>
      </c>
      <c r="H69" s="317">
        <f t="shared" si="6"/>
        <v>0</v>
      </c>
      <c r="I69" s="347"/>
      <c r="J69" s="242"/>
      <c r="K69" s="214"/>
    </row>
    <row r="70" spans="1:12" x14ac:dyDescent="0.25">
      <c r="A70" s="214"/>
      <c r="B70" s="832"/>
      <c r="C70" s="244"/>
      <c r="D70" s="819" t="s">
        <v>387</v>
      </c>
      <c r="E70" s="867"/>
      <c r="F70" s="867"/>
      <c r="G70" s="867"/>
      <c r="H70" s="867"/>
      <c r="I70" s="867"/>
      <c r="J70" s="821"/>
      <c r="K70" s="214"/>
    </row>
    <row r="71" spans="1:12" x14ac:dyDescent="0.25">
      <c r="A71" s="214"/>
      <c r="B71" s="832"/>
      <c r="C71" s="244"/>
      <c r="D71" s="819" t="s">
        <v>388</v>
      </c>
      <c r="E71" s="867"/>
      <c r="F71" s="867"/>
      <c r="G71" s="867"/>
      <c r="H71" s="867"/>
      <c r="I71" s="867"/>
      <c r="J71" s="821"/>
      <c r="K71" s="214"/>
      <c r="L71" s="774">
        <f>+H75+H76</f>
        <v>56552</v>
      </c>
    </row>
    <row r="72" spans="1:12" ht="15.75" thickBot="1" x14ac:dyDescent="0.3">
      <c r="A72" s="214"/>
      <c r="B72" s="832"/>
      <c r="C72" s="244"/>
      <c r="D72" s="810" t="s">
        <v>390</v>
      </c>
      <c r="E72" s="811"/>
      <c r="F72" s="811"/>
      <c r="G72" s="811"/>
      <c r="H72" s="811"/>
      <c r="I72" s="811"/>
      <c r="J72" s="812"/>
      <c r="K72" s="214"/>
    </row>
    <row r="73" spans="1:12" ht="33" customHeight="1" x14ac:dyDescent="0.25">
      <c r="A73" s="214"/>
      <c r="B73" s="832"/>
      <c r="C73" s="240"/>
      <c r="D73" s="815" t="s">
        <v>391</v>
      </c>
      <c r="E73" s="831" t="s">
        <v>392</v>
      </c>
      <c r="F73" s="831" t="s">
        <v>393</v>
      </c>
      <c r="G73" s="831" t="s">
        <v>394</v>
      </c>
      <c r="H73" s="831" t="s">
        <v>395</v>
      </c>
      <c r="I73" s="831" t="s">
        <v>396</v>
      </c>
      <c r="J73" s="239" t="s">
        <v>397</v>
      </c>
      <c r="K73" s="217"/>
    </row>
    <row r="74" spans="1:12" ht="15.75" thickBot="1" x14ac:dyDescent="0.3">
      <c r="A74" s="214"/>
      <c r="B74" s="832"/>
      <c r="C74" s="240"/>
      <c r="D74" s="845"/>
      <c r="E74" s="833"/>
      <c r="F74" s="833"/>
      <c r="G74" s="833"/>
      <c r="H74" s="833"/>
      <c r="I74" s="833"/>
      <c r="J74" s="246" t="s">
        <v>398</v>
      </c>
      <c r="K74" s="217"/>
    </row>
    <row r="75" spans="1:12" ht="24.75" thickBot="1" x14ac:dyDescent="0.3">
      <c r="A75" s="214"/>
      <c r="B75" s="832"/>
      <c r="C75" s="240"/>
      <c r="D75" s="746" t="s">
        <v>1523</v>
      </c>
      <c r="E75" s="746" t="s">
        <v>1367</v>
      </c>
      <c r="F75" s="746" t="s">
        <v>1366</v>
      </c>
      <c r="G75" s="747">
        <v>0</v>
      </c>
      <c r="H75" s="747">
        <v>15905</v>
      </c>
      <c r="I75" s="746" t="s">
        <v>1524</v>
      </c>
      <c r="J75" s="746" t="s">
        <v>1525</v>
      </c>
      <c r="K75" s="217"/>
    </row>
    <row r="76" spans="1:12" ht="24.75" thickBot="1" x14ac:dyDescent="0.3">
      <c r="A76" s="214"/>
      <c r="B76" s="832"/>
      <c r="C76" s="240"/>
      <c r="D76" s="746" t="s">
        <v>1526</v>
      </c>
      <c r="E76" s="746" t="s">
        <v>1367</v>
      </c>
      <c r="F76" s="746" t="s">
        <v>1366</v>
      </c>
      <c r="G76" s="747">
        <v>40647</v>
      </c>
      <c r="H76" s="746">
        <v>40647</v>
      </c>
      <c r="I76" s="746" t="s">
        <v>1524</v>
      </c>
      <c r="J76" s="783" t="s">
        <v>1527</v>
      </c>
      <c r="K76" s="217"/>
    </row>
    <row r="77" spans="1:12" ht="15.75" thickBot="1" x14ac:dyDescent="0.3">
      <c r="A77" s="214"/>
      <c r="B77" s="832"/>
      <c r="C77" s="240"/>
      <c r="D77" s="456"/>
      <c r="E77" s="456"/>
      <c r="F77" s="456"/>
      <c r="G77" s="458"/>
      <c r="H77" s="458"/>
      <c r="I77" s="456"/>
      <c r="J77" s="29"/>
      <c r="K77" s="217"/>
    </row>
    <row r="78" spans="1:12" ht="15.75" thickBot="1" x14ac:dyDescent="0.3">
      <c r="A78" s="214"/>
      <c r="B78" s="832"/>
      <c r="C78" s="240"/>
      <c r="D78" s="29"/>
      <c r="E78" s="29"/>
      <c r="F78" s="29"/>
      <c r="G78" s="175"/>
      <c r="H78" s="175"/>
      <c r="I78" s="29"/>
      <c r="J78" s="29"/>
      <c r="K78" s="217"/>
    </row>
    <row r="79" spans="1:12" ht="15.75" thickBot="1" x14ac:dyDescent="0.3">
      <c r="A79" s="214"/>
      <c r="B79" s="832"/>
      <c r="C79" s="240"/>
      <c r="D79" s="29"/>
      <c r="E79" s="29"/>
      <c r="F79" s="29"/>
      <c r="G79" s="175"/>
      <c r="H79" s="175"/>
      <c r="I79" s="29"/>
      <c r="J79" s="29"/>
      <c r="K79" s="217"/>
    </row>
    <row r="80" spans="1:12" ht="15.75" thickBot="1" x14ac:dyDescent="0.3">
      <c r="A80" s="214"/>
      <c r="B80" s="832"/>
      <c r="C80" s="240"/>
      <c r="D80" s="29"/>
      <c r="E80" s="29"/>
      <c r="F80" s="29"/>
      <c r="G80" s="175"/>
      <c r="H80" s="175"/>
      <c r="I80" s="29"/>
      <c r="J80" s="29"/>
      <c r="K80" s="217"/>
    </row>
    <row r="81" spans="1:11" ht="15.75" thickBot="1" x14ac:dyDescent="0.3">
      <c r="A81" s="214"/>
      <c r="B81" s="832"/>
      <c r="C81" s="240"/>
      <c r="D81" s="29"/>
      <c r="E81" s="29"/>
      <c r="F81" s="29"/>
      <c r="G81" s="175"/>
      <c r="H81" s="175"/>
      <c r="I81" s="29"/>
      <c r="J81" s="29"/>
      <c r="K81" s="217"/>
    </row>
    <row r="82" spans="1:11" ht="15.75" thickBot="1" x14ac:dyDescent="0.3">
      <c r="A82" s="214"/>
      <c r="B82" s="832"/>
      <c r="C82" s="240"/>
      <c r="D82" s="29"/>
      <c r="E82" s="29"/>
      <c r="F82" s="29"/>
      <c r="G82" s="175"/>
      <c r="H82" s="175"/>
      <c r="I82" s="29"/>
      <c r="J82" s="29"/>
      <c r="K82" s="217"/>
    </row>
    <row r="83" spans="1:11" ht="15.75" thickBot="1" x14ac:dyDescent="0.3">
      <c r="A83" s="214"/>
      <c r="B83" s="832"/>
      <c r="C83" s="240"/>
      <c r="D83" s="29"/>
      <c r="E83" s="29"/>
      <c r="F83" s="29"/>
      <c r="G83" s="175"/>
      <c r="H83" s="175"/>
      <c r="I83" s="29"/>
      <c r="J83" s="29"/>
      <c r="K83" s="217"/>
    </row>
    <row r="84" spans="1:11" ht="15.75" thickBot="1" x14ac:dyDescent="0.3">
      <c r="A84" s="214"/>
      <c r="B84" s="832"/>
      <c r="C84" s="240"/>
      <c r="D84" s="29"/>
      <c r="E84" s="29"/>
      <c r="F84" s="29"/>
      <c r="G84" s="175"/>
      <c r="H84" s="175"/>
      <c r="I84" s="29"/>
      <c r="J84" s="29"/>
      <c r="K84" s="217"/>
    </row>
    <row r="85" spans="1:11" ht="15.75" thickBot="1" x14ac:dyDescent="0.3">
      <c r="A85" s="214"/>
      <c r="B85" s="832"/>
      <c r="C85" s="240"/>
      <c r="D85" s="29"/>
      <c r="E85" s="29"/>
      <c r="F85" s="29"/>
      <c r="G85" s="175"/>
      <c r="H85" s="175"/>
      <c r="I85" s="29"/>
      <c r="J85" s="29"/>
      <c r="K85" s="217"/>
    </row>
    <row r="86" spans="1:11" ht="15.75" thickBot="1" x14ac:dyDescent="0.3">
      <c r="A86" s="214"/>
      <c r="B86" s="832"/>
      <c r="C86" s="240"/>
      <c r="D86" s="29"/>
      <c r="E86" s="29"/>
      <c r="F86" s="29"/>
      <c r="G86" s="175"/>
      <c r="H86" s="175"/>
      <c r="I86" s="29"/>
      <c r="J86" s="29"/>
      <c r="K86" s="217"/>
    </row>
    <row r="87" spans="1:11" ht="15.75" thickBot="1" x14ac:dyDescent="0.3">
      <c r="A87" s="214"/>
      <c r="B87" s="832"/>
      <c r="C87" s="240"/>
      <c r="D87" s="29"/>
      <c r="E87" s="29"/>
      <c r="F87" s="29"/>
      <c r="G87" s="175"/>
      <c r="H87" s="175"/>
      <c r="I87" s="29"/>
      <c r="J87" s="29"/>
      <c r="K87" s="217"/>
    </row>
    <row r="88" spans="1:11" ht="15.75" thickBot="1" x14ac:dyDescent="0.3">
      <c r="A88" s="214"/>
      <c r="B88" s="832"/>
      <c r="C88" s="240"/>
      <c r="D88" s="29"/>
      <c r="E88" s="29"/>
      <c r="F88" s="29"/>
      <c r="G88" s="175"/>
      <c r="H88" s="175"/>
      <c r="I88" s="29"/>
      <c r="J88" s="29"/>
      <c r="K88" s="217"/>
    </row>
    <row r="89" spans="1:11" x14ac:dyDescent="0.25">
      <c r="A89" s="214"/>
      <c r="B89" s="832"/>
      <c r="C89" s="244"/>
      <c r="D89" s="813" t="s">
        <v>399</v>
      </c>
      <c r="E89" s="814"/>
      <c r="F89" s="814"/>
      <c r="G89" s="814"/>
      <c r="H89" s="814"/>
      <c r="I89" s="814"/>
      <c r="J89" s="815"/>
      <c r="K89" s="217"/>
    </row>
    <row r="90" spans="1:11" ht="15.75" thickBot="1" x14ac:dyDescent="0.3">
      <c r="A90" s="214"/>
      <c r="B90" s="832"/>
      <c r="C90" s="244"/>
      <c r="D90" s="843" t="s">
        <v>400</v>
      </c>
      <c r="E90" s="844"/>
      <c r="F90" s="844"/>
      <c r="G90" s="844"/>
      <c r="H90" s="844"/>
      <c r="I90" s="844"/>
      <c r="J90" s="845"/>
      <c r="K90" s="217"/>
    </row>
    <row r="91" spans="1:11" x14ac:dyDescent="0.25">
      <c r="A91" s="214"/>
      <c r="B91" s="832"/>
      <c r="C91" s="244"/>
      <c r="D91" s="269"/>
      <c r="E91" s="340"/>
      <c r="F91" s="340"/>
      <c r="G91" s="340"/>
      <c r="H91" s="340"/>
      <c r="I91" s="340"/>
      <c r="J91" s="281"/>
      <c r="K91" s="217"/>
    </row>
    <row r="92" spans="1:11" ht="15.75" thickBot="1" x14ac:dyDescent="0.3">
      <c r="A92" s="214"/>
      <c r="B92" s="832"/>
      <c r="C92" s="244"/>
      <c r="D92" s="269" t="s">
        <v>1214</v>
      </c>
      <c r="E92" s="340"/>
      <c r="F92" s="340"/>
      <c r="G92" s="340"/>
      <c r="H92" s="340"/>
      <c r="I92" s="340"/>
      <c r="J92" s="281"/>
      <c r="K92" s="217"/>
    </row>
    <row r="93" spans="1:11" x14ac:dyDescent="0.25">
      <c r="A93" s="214"/>
      <c r="B93" s="832"/>
      <c r="C93" s="244"/>
      <c r="D93" s="348" t="s">
        <v>156</v>
      </c>
      <c r="E93" s="349">
        <v>2019</v>
      </c>
      <c r="F93" s="349" t="s">
        <v>26</v>
      </c>
      <c r="G93" s="349" t="s">
        <v>27</v>
      </c>
      <c r="H93" s="349" t="s">
        <v>28</v>
      </c>
      <c r="I93" s="350" t="s">
        <v>157</v>
      </c>
      <c r="J93" s="281"/>
      <c r="K93" s="217"/>
    </row>
    <row r="94" spans="1:11" x14ac:dyDescent="0.25">
      <c r="A94" s="214"/>
      <c r="B94" s="832"/>
      <c r="C94" s="244"/>
      <c r="D94" s="351" t="s">
        <v>1215</v>
      </c>
      <c r="E94" s="352">
        <f>+E63+E40</f>
        <v>56552</v>
      </c>
      <c r="F94" s="352">
        <f t="shared" ref="F94:H94" si="7">+F63+F40</f>
        <v>0</v>
      </c>
      <c r="G94" s="352">
        <f t="shared" si="7"/>
        <v>0</v>
      </c>
      <c r="H94" s="352">
        <f t="shared" si="7"/>
        <v>0</v>
      </c>
      <c r="I94" s="353">
        <f>SUM(E94:H94)</f>
        <v>56552</v>
      </c>
      <c r="J94" s="281"/>
      <c r="K94" s="217"/>
    </row>
    <row r="95" spans="1:11" ht="36" x14ac:dyDescent="0.25">
      <c r="A95" s="214"/>
      <c r="B95" s="832"/>
      <c r="C95" s="244"/>
      <c r="D95" s="354" t="s">
        <v>1216</v>
      </c>
      <c r="E95" s="352">
        <f>+E68+E45</f>
        <v>56552</v>
      </c>
      <c r="F95" s="352">
        <f t="shared" ref="F95:H95" si="8">+F68+F45</f>
        <v>0</v>
      </c>
      <c r="G95" s="352">
        <f t="shared" si="8"/>
        <v>0</v>
      </c>
      <c r="H95" s="352">
        <f t="shared" si="8"/>
        <v>0</v>
      </c>
      <c r="I95" s="353">
        <f>SUM(E95:H95)</f>
        <v>56552</v>
      </c>
      <c r="J95" s="281"/>
      <c r="K95" s="217"/>
    </row>
    <row r="96" spans="1:11" ht="48.75" thickBot="1" x14ac:dyDescent="0.3">
      <c r="A96" s="214"/>
      <c r="B96" s="832"/>
      <c r="C96" s="244"/>
      <c r="D96" s="354" t="s">
        <v>356</v>
      </c>
      <c r="E96" s="355">
        <f>IFERROR(E95/E94,"N.A.")</f>
        <v>1</v>
      </c>
      <c r="F96" s="355" t="str">
        <f t="shared" ref="F96:I96" si="9">IFERROR(F95/F94,"N.A.")</f>
        <v>N.A.</v>
      </c>
      <c r="G96" s="355" t="str">
        <f t="shared" si="9"/>
        <v>N.A.</v>
      </c>
      <c r="H96" s="355" t="str">
        <f t="shared" si="9"/>
        <v>N.A.</v>
      </c>
      <c r="I96" s="355">
        <f t="shared" si="9"/>
        <v>1</v>
      </c>
      <c r="J96" s="281"/>
      <c r="K96" s="217"/>
    </row>
    <row r="97" spans="1:11" ht="24" customHeight="1" thickBot="1" x14ac:dyDescent="0.3">
      <c r="A97" s="214"/>
      <c r="B97" s="833"/>
      <c r="C97" s="254"/>
      <c r="D97" s="214"/>
      <c r="E97" s="214"/>
      <c r="F97" s="214"/>
      <c r="G97" s="214"/>
      <c r="H97" s="214"/>
      <c r="I97" s="214"/>
      <c r="J97" s="281"/>
      <c r="K97" s="217"/>
    </row>
    <row r="98" spans="1:11" ht="24" customHeight="1" thickBot="1" x14ac:dyDescent="0.3">
      <c r="A98" s="214"/>
      <c r="B98" s="253" t="s">
        <v>39</v>
      </c>
      <c r="C98" s="254"/>
      <c r="D98" s="840" t="s">
        <v>401</v>
      </c>
      <c r="E98" s="841"/>
      <c r="F98" s="841"/>
      <c r="G98" s="841"/>
      <c r="H98" s="841"/>
      <c r="I98" s="841"/>
      <c r="J98" s="842"/>
      <c r="K98" s="217"/>
    </row>
    <row r="99" spans="1:11" ht="24" customHeight="1" x14ac:dyDescent="0.25">
      <c r="A99" s="214"/>
      <c r="B99" s="831" t="s">
        <v>41</v>
      </c>
      <c r="C99" s="236"/>
      <c r="D99" s="813" t="s">
        <v>354</v>
      </c>
      <c r="E99" s="814"/>
      <c r="F99" s="814"/>
      <c r="G99" s="814"/>
      <c r="H99" s="814"/>
      <c r="I99" s="814"/>
      <c r="J99" s="815"/>
      <c r="K99" s="217"/>
    </row>
    <row r="100" spans="1:11" ht="48" customHeight="1" x14ac:dyDescent="0.25">
      <c r="A100" s="214"/>
      <c r="B100" s="832"/>
      <c r="C100" s="244"/>
      <c r="D100" s="819" t="s">
        <v>402</v>
      </c>
      <c r="E100" s="867"/>
      <c r="F100" s="867"/>
      <c r="G100" s="867"/>
      <c r="H100" s="867"/>
      <c r="I100" s="867"/>
      <c r="J100" s="821"/>
      <c r="K100" s="217"/>
    </row>
    <row r="101" spans="1:11" ht="60" customHeight="1" thickBot="1" x14ac:dyDescent="0.3">
      <c r="A101" s="214"/>
      <c r="B101" s="833"/>
      <c r="C101" s="254"/>
      <c r="D101" s="843" t="s">
        <v>403</v>
      </c>
      <c r="E101" s="844"/>
      <c r="F101" s="844"/>
      <c r="G101" s="844"/>
      <c r="H101" s="844"/>
      <c r="I101" s="844"/>
      <c r="J101" s="845"/>
      <c r="K101" s="217"/>
    </row>
    <row r="102" spans="1:11" ht="15.75" thickBot="1" x14ac:dyDescent="0.3">
      <c r="A102" s="214"/>
      <c r="B102" s="218"/>
      <c r="C102" s="219"/>
      <c r="D102" s="217"/>
      <c r="E102" s="217"/>
      <c r="F102" s="217"/>
      <c r="G102" s="217"/>
      <c r="H102" s="217"/>
      <c r="I102" s="217"/>
      <c r="J102" s="217"/>
      <c r="K102" s="217"/>
    </row>
    <row r="103" spans="1:11" ht="24" customHeight="1" thickBot="1" x14ac:dyDescent="0.3">
      <c r="A103" s="214"/>
      <c r="B103" s="828" t="s">
        <v>43</v>
      </c>
      <c r="C103" s="829"/>
      <c r="D103" s="829"/>
      <c r="E103" s="830"/>
      <c r="F103" s="217"/>
      <c r="G103" s="217"/>
      <c r="H103" s="217"/>
      <c r="I103" s="217"/>
      <c r="J103" s="217"/>
      <c r="K103" s="217"/>
    </row>
    <row r="104" spans="1:11" ht="15.75" thickBot="1" x14ac:dyDescent="0.3">
      <c r="A104" s="214"/>
      <c r="B104" s="831">
        <v>1</v>
      </c>
      <c r="C104" s="240"/>
      <c r="D104" s="257" t="s">
        <v>44</v>
      </c>
      <c r="E104" s="455" t="s">
        <v>1274</v>
      </c>
      <c r="F104" s="217"/>
      <c r="G104" s="217"/>
      <c r="H104" s="217"/>
      <c r="I104" s="217"/>
      <c r="J104" s="217"/>
      <c r="K104" s="217"/>
    </row>
    <row r="105" spans="1:11" ht="15.75" thickBot="1" x14ac:dyDescent="0.3">
      <c r="A105" s="214"/>
      <c r="B105" s="832"/>
      <c r="C105" s="240"/>
      <c r="D105" s="246" t="s">
        <v>45</v>
      </c>
      <c r="E105" s="455" t="s">
        <v>1295</v>
      </c>
      <c r="F105" s="217"/>
      <c r="G105" s="217"/>
      <c r="H105" s="217"/>
      <c r="I105" s="217"/>
      <c r="J105" s="217"/>
      <c r="K105" s="217"/>
    </row>
    <row r="106" spans="1:11" ht="15.75" thickBot="1" x14ac:dyDescent="0.3">
      <c r="A106" s="214"/>
      <c r="B106" s="832"/>
      <c r="C106" s="240"/>
      <c r="D106" s="246" t="s">
        <v>46</v>
      </c>
      <c r="E106" s="457" t="s">
        <v>1528</v>
      </c>
      <c r="F106" s="217"/>
      <c r="G106" s="217"/>
      <c r="H106" s="217"/>
      <c r="I106" s="217"/>
      <c r="J106" s="217"/>
      <c r="K106" s="217"/>
    </row>
    <row r="107" spans="1:11" ht="15.75" thickBot="1" x14ac:dyDescent="0.3">
      <c r="A107" s="214"/>
      <c r="B107" s="832"/>
      <c r="C107" s="240"/>
      <c r="D107" s="246" t="s">
        <v>47</v>
      </c>
      <c r="E107" s="455" t="s">
        <v>1530</v>
      </c>
      <c r="F107" s="217"/>
      <c r="G107" s="217"/>
      <c r="H107" s="217"/>
      <c r="I107" s="217"/>
      <c r="J107" s="217"/>
      <c r="K107" s="217"/>
    </row>
    <row r="108" spans="1:11" ht="15.75" thickBot="1" x14ac:dyDescent="0.3">
      <c r="A108" s="214"/>
      <c r="B108" s="832"/>
      <c r="C108" s="240"/>
      <c r="D108" s="246" t="s">
        <v>48</v>
      </c>
      <c r="E108" s="583" t="s">
        <v>1529</v>
      </c>
      <c r="F108" s="217"/>
      <c r="G108" s="217"/>
      <c r="H108" s="217"/>
      <c r="I108" s="217"/>
      <c r="J108" s="217"/>
      <c r="K108" s="217"/>
    </row>
    <row r="109" spans="1:11" ht="15.75" thickBot="1" x14ac:dyDescent="0.3">
      <c r="A109" s="214"/>
      <c r="B109" s="832"/>
      <c r="C109" s="240"/>
      <c r="D109" s="246" t="s">
        <v>49</v>
      </c>
      <c r="E109" s="455" t="s">
        <v>1297</v>
      </c>
      <c r="F109" s="217"/>
      <c r="G109" s="217"/>
      <c r="H109" s="217"/>
      <c r="I109" s="217"/>
      <c r="J109" s="217"/>
      <c r="K109" s="217"/>
    </row>
    <row r="110" spans="1:11" ht="15.75" thickBot="1" x14ac:dyDescent="0.3">
      <c r="A110" s="214"/>
      <c r="B110" s="833"/>
      <c r="C110" s="312"/>
      <c r="D110" s="246" t="s">
        <v>50</v>
      </c>
      <c r="E110" s="455" t="s">
        <v>1280</v>
      </c>
      <c r="F110" s="217"/>
      <c r="G110" s="217"/>
      <c r="H110" s="217"/>
      <c r="I110" s="217"/>
      <c r="J110" s="217"/>
      <c r="K110" s="217"/>
    </row>
    <row r="111" spans="1:11" ht="15.75" thickBot="1" x14ac:dyDescent="0.3">
      <c r="A111" s="214"/>
      <c r="B111" s="218"/>
      <c r="C111" s="219"/>
      <c r="D111" s="217"/>
      <c r="E111" s="217"/>
      <c r="F111" s="217"/>
      <c r="G111" s="217"/>
      <c r="H111" s="217"/>
      <c r="I111" s="217"/>
      <c r="J111" s="217"/>
      <c r="K111" s="217"/>
    </row>
    <row r="112" spans="1:11" ht="15.75" thickBot="1" x14ac:dyDescent="0.3">
      <c r="A112" s="214"/>
      <c r="B112" s="828" t="s">
        <v>51</v>
      </c>
      <c r="C112" s="829"/>
      <c r="D112" s="829"/>
      <c r="E112" s="830"/>
      <c r="F112" s="217"/>
      <c r="G112" s="217"/>
      <c r="H112" s="217"/>
      <c r="I112" s="217"/>
      <c r="J112" s="217"/>
      <c r="K112" s="217"/>
    </row>
    <row r="113" spans="1:11" ht="15.75" thickBot="1" x14ac:dyDescent="0.3">
      <c r="A113" s="214"/>
      <c r="B113" s="831">
        <v>1</v>
      </c>
      <c r="C113" s="240"/>
      <c r="D113" s="257" t="s">
        <v>44</v>
      </c>
      <c r="E113" s="208" t="s">
        <v>52</v>
      </c>
      <c r="F113" s="217"/>
      <c r="G113" s="217"/>
      <c r="H113" s="217"/>
      <c r="I113" s="217"/>
      <c r="J113" s="217"/>
      <c r="K113" s="217"/>
    </row>
    <row r="114" spans="1:11" ht="15.75" thickBot="1" x14ac:dyDescent="0.3">
      <c r="A114" s="214"/>
      <c r="B114" s="832"/>
      <c r="C114" s="240"/>
      <c r="D114" s="246" t="s">
        <v>45</v>
      </c>
      <c r="E114" s="208" t="s">
        <v>166</v>
      </c>
      <c r="F114" s="217"/>
      <c r="G114" s="217"/>
      <c r="H114" s="217"/>
      <c r="I114" s="217"/>
      <c r="J114" s="217"/>
      <c r="K114" s="217"/>
    </row>
    <row r="115" spans="1:11" ht="15.75" thickBot="1" x14ac:dyDescent="0.3">
      <c r="A115" s="214"/>
      <c r="B115" s="832"/>
      <c r="C115" s="240"/>
      <c r="D115" s="246" t="s">
        <v>46</v>
      </c>
      <c r="E115" s="283"/>
      <c r="F115" s="217"/>
      <c r="G115" s="217"/>
      <c r="H115" s="217"/>
      <c r="I115" s="217"/>
      <c r="J115" s="217"/>
      <c r="K115" s="217"/>
    </row>
    <row r="116" spans="1:11" ht="15.75" thickBot="1" x14ac:dyDescent="0.3">
      <c r="A116" s="214"/>
      <c r="B116" s="832"/>
      <c r="C116" s="240"/>
      <c r="D116" s="246" t="s">
        <v>47</v>
      </c>
      <c r="E116" s="283"/>
      <c r="F116" s="217"/>
      <c r="G116" s="217"/>
      <c r="H116" s="217"/>
      <c r="I116" s="217"/>
      <c r="J116" s="217"/>
      <c r="K116" s="217"/>
    </row>
    <row r="117" spans="1:11" ht="15.75" thickBot="1" x14ac:dyDescent="0.3">
      <c r="A117" s="214"/>
      <c r="B117" s="832"/>
      <c r="C117" s="240"/>
      <c r="D117" s="246" t="s">
        <v>48</v>
      </c>
      <c r="E117" s="283"/>
      <c r="F117" s="217"/>
      <c r="G117" s="217"/>
      <c r="H117" s="217"/>
      <c r="I117" s="217"/>
      <c r="J117" s="217"/>
      <c r="K117" s="217"/>
    </row>
    <row r="118" spans="1:11" ht="15.75" thickBot="1" x14ac:dyDescent="0.3">
      <c r="A118" s="214"/>
      <c r="B118" s="832"/>
      <c r="C118" s="240"/>
      <c r="D118" s="246" t="s">
        <v>49</v>
      </c>
      <c r="E118" s="283"/>
      <c r="F118" s="217"/>
      <c r="G118" s="217"/>
      <c r="H118" s="217"/>
      <c r="I118" s="217"/>
      <c r="J118" s="217"/>
      <c r="K118" s="217"/>
    </row>
    <row r="119" spans="1:11" ht="15.75" thickBot="1" x14ac:dyDescent="0.3">
      <c r="A119" s="214"/>
      <c r="B119" s="833"/>
      <c r="C119" s="312"/>
      <c r="D119" s="246" t="s">
        <v>50</v>
      </c>
      <c r="E119" s="283"/>
      <c r="F119" s="217"/>
      <c r="G119" s="217"/>
      <c r="H119" s="217"/>
      <c r="I119" s="217"/>
      <c r="J119" s="217"/>
      <c r="K119" s="217"/>
    </row>
    <row r="120" spans="1:11" ht="15.75" thickBot="1" x14ac:dyDescent="0.3">
      <c r="A120" s="214"/>
      <c r="B120" s="218"/>
      <c r="C120" s="219"/>
      <c r="D120" s="217"/>
      <c r="E120" s="217"/>
      <c r="F120" s="217"/>
      <c r="G120" s="217"/>
      <c r="H120" s="217"/>
      <c r="I120" s="217"/>
      <c r="J120" s="217"/>
      <c r="K120" s="217"/>
    </row>
    <row r="121" spans="1:11" ht="15" customHeight="1" thickBot="1" x14ac:dyDescent="0.3">
      <c r="A121" s="214"/>
      <c r="B121" s="259" t="s">
        <v>54</v>
      </c>
      <c r="C121" s="260"/>
      <c r="D121" s="260"/>
      <c r="E121" s="261"/>
      <c r="F121" s="214"/>
      <c r="G121" s="217"/>
      <c r="H121" s="217"/>
      <c r="I121" s="217"/>
      <c r="J121" s="217"/>
      <c r="K121" s="217"/>
    </row>
    <row r="122" spans="1:11" ht="24.75" thickBot="1" x14ac:dyDescent="0.3">
      <c r="A122" s="214"/>
      <c r="B122" s="253" t="s">
        <v>55</v>
      </c>
      <c r="C122" s="246" t="s">
        <v>56</v>
      </c>
      <c r="D122" s="246" t="s">
        <v>57</v>
      </c>
      <c r="E122" s="246" t="s">
        <v>58</v>
      </c>
      <c r="F122" s="217"/>
      <c r="G122" s="217"/>
      <c r="H122" s="217"/>
      <c r="I122" s="217"/>
      <c r="J122" s="217"/>
      <c r="K122" s="214"/>
    </row>
    <row r="123" spans="1:11" ht="96.75" thickBot="1" x14ac:dyDescent="0.3">
      <c r="A123" s="214"/>
      <c r="B123" s="263">
        <v>42401</v>
      </c>
      <c r="C123" s="246">
        <v>0.01</v>
      </c>
      <c r="D123" s="264" t="s">
        <v>404</v>
      </c>
      <c r="E123" s="246"/>
      <c r="F123" s="217"/>
      <c r="G123" s="217"/>
      <c r="H123" s="217"/>
      <c r="I123" s="217"/>
      <c r="J123" s="217"/>
      <c r="K123" s="214"/>
    </row>
    <row r="124" spans="1:11" ht="15.75" thickBot="1" x14ac:dyDescent="0.3">
      <c r="A124" s="214"/>
      <c r="B124" s="218"/>
      <c r="C124" s="219"/>
      <c r="D124" s="217"/>
      <c r="E124" s="217"/>
      <c r="F124" s="217"/>
      <c r="G124" s="217"/>
      <c r="H124" s="217"/>
      <c r="I124" s="217"/>
      <c r="J124" s="217"/>
      <c r="K124" s="217"/>
    </row>
    <row r="125" spans="1:11" ht="15.75" thickBot="1" x14ac:dyDescent="0.3">
      <c r="A125" s="214"/>
      <c r="B125" s="303" t="s">
        <v>60</v>
      </c>
      <c r="C125" s="266"/>
      <c r="D125" s="217"/>
      <c r="E125" s="217"/>
      <c r="F125" s="217"/>
      <c r="G125" s="217"/>
      <c r="H125" s="217"/>
      <c r="I125" s="217"/>
      <c r="J125" s="217"/>
      <c r="K125" s="217"/>
    </row>
    <row r="126" spans="1:11" x14ac:dyDescent="0.25">
      <c r="A126" s="214"/>
      <c r="B126" s="924" t="s">
        <v>405</v>
      </c>
      <c r="C126" s="925"/>
      <c r="D126" s="925"/>
      <c r="E126" s="925"/>
      <c r="F126" s="925"/>
      <c r="G126" s="925"/>
      <c r="H126" s="925"/>
      <c r="I126" s="925"/>
      <c r="J126" s="925"/>
      <c r="K126" s="217"/>
    </row>
    <row r="127" spans="1:11" ht="24" customHeight="1" x14ac:dyDescent="0.25">
      <c r="A127" s="214"/>
      <c r="B127" s="924"/>
      <c r="C127" s="925"/>
      <c r="D127" s="925"/>
      <c r="E127" s="925"/>
      <c r="F127" s="925"/>
      <c r="G127" s="925"/>
      <c r="H127" s="925"/>
      <c r="I127" s="925"/>
      <c r="J127" s="925"/>
      <c r="K127" s="217"/>
    </row>
    <row r="128" spans="1:11" x14ac:dyDescent="0.25">
      <c r="A128" s="214"/>
      <c r="B128" s="926"/>
      <c r="C128" s="927"/>
      <c r="D128" s="927"/>
      <c r="E128" s="927"/>
      <c r="F128" s="927"/>
      <c r="G128" s="927"/>
      <c r="H128" s="927"/>
      <c r="I128" s="927"/>
      <c r="J128" s="927"/>
      <c r="K128" s="217"/>
    </row>
    <row r="129" spans="1:11" ht="15.75" thickBot="1" x14ac:dyDescent="0.3">
      <c r="A129" s="214"/>
      <c r="B129" s="217"/>
      <c r="C129" s="234"/>
      <c r="D129" s="217"/>
      <c r="E129" s="217"/>
      <c r="F129" s="217"/>
      <c r="G129" s="217"/>
      <c r="H129" s="217"/>
      <c r="I129" s="217"/>
      <c r="J129" s="217"/>
      <c r="K129" s="217"/>
    </row>
    <row r="130" spans="1:11" ht="15.75" thickBot="1" x14ac:dyDescent="0.3">
      <c r="A130" s="214"/>
      <c r="B130" s="828" t="s">
        <v>61</v>
      </c>
      <c r="C130" s="829"/>
      <c r="D130" s="830"/>
      <c r="E130" s="217"/>
      <c r="F130" s="217"/>
      <c r="G130" s="217"/>
      <c r="H130" s="217"/>
      <c r="I130" s="217"/>
      <c r="J130" s="217"/>
      <c r="K130" s="217"/>
    </row>
    <row r="131" spans="1:11" ht="108.75" thickBot="1" x14ac:dyDescent="0.3">
      <c r="A131" s="214"/>
      <c r="B131" s="253" t="s">
        <v>62</v>
      </c>
      <c r="C131" s="312"/>
      <c r="D131" s="246" t="s">
        <v>357</v>
      </c>
      <c r="E131" s="217"/>
      <c r="F131" s="217"/>
      <c r="G131" s="217"/>
      <c r="H131" s="217"/>
      <c r="I131" s="217"/>
      <c r="J131" s="217"/>
      <c r="K131" s="217"/>
    </row>
    <row r="132" spans="1:11" x14ac:dyDescent="0.25">
      <c r="A132" s="214"/>
      <c r="B132" s="831" t="s">
        <v>64</v>
      </c>
      <c r="C132" s="240"/>
      <c r="D132" s="280" t="s">
        <v>65</v>
      </c>
      <c r="E132" s="217"/>
      <c r="F132" s="217"/>
      <c r="G132" s="217"/>
      <c r="H132" s="217"/>
      <c r="I132" s="217"/>
      <c r="J132" s="217"/>
      <c r="K132" s="217"/>
    </row>
    <row r="133" spans="1:11" ht="84" x14ac:dyDescent="0.25">
      <c r="A133" s="214"/>
      <c r="B133" s="832"/>
      <c r="C133" s="240"/>
      <c r="D133" s="281" t="s">
        <v>358</v>
      </c>
      <c r="E133" s="217"/>
      <c r="F133" s="217"/>
      <c r="G133" s="217"/>
      <c r="H133" s="217"/>
      <c r="I133" s="217"/>
      <c r="J133" s="217"/>
      <c r="K133" s="217"/>
    </row>
    <row r="134" spans="1:11" ht="36" x14ac:dyDescent="0.25">
      <c r="A134" s="214"/>
      <c r="B134" s="832"/>
      <c r="C134" s="240"/>
      <c r="D134" s="281" t="s">
        <v>359</v>
      </c>
      <c r="E134" s="217"/>
      <c r="F134" s="217"/>
      <c r="G134" s="217"/>
      <c r="H134" s="217"/>
      <c r="I134" s="217"/>
      <c r="J134" s="217"/>
      <c r="K134" s="217"/>
    </row>
    <row r="135" spans="1:11" x14ac:dyDescent="0.25">
      <c r="A135" s="214"/>
      <c r="B135" s="832"/>
      <c r="C135" s="240"/>
      <c r="D135" s="280" t="s">
        <v>68</v>
      </c>
      <c r="E135" s="217"/>
      <c r="F135" s="217"/>
      <c r="G135" s="217"/>
      <c r="H135" s="217"/>
      <c r="I135" s="217"/>
      <c r="J135" s="217"/>
      <c r="K135" s="217"/>
    </row>
    <row r="136" spans="1:11" x14ac:dyDescent="0.25">
      <c r="A136" s="214"/>
      <c r="B136" s="832"/>
      <c r="C136" s="240"/>
      <c r="D136" s="281" t="s">
        <v>70</v>
      </c>
      <c r="E136" s="217"/>
      <c r="F136" s="217"/>
      <c r="G136" s="217"/>
      <c r="H136" s="217"/>
      <c r="I136" s="217"/>
      <c r="J136" s="217"/>
      <c r="K136" s="217"/>
    </row>
    <row r="137" spans="1:11" x14ac:dyDescent="0.25">
      <c r="A137" s="214"/>
      <c r="B137" s="832"/>
      <c r="C137" s="240"/>
      <c r="D137" s="281" t="s">
        <v>360</v>
      </c>
      <c r="E137" s="217"/>
      <c r="F137" s="217"/>
      <c r="G137" s="217"/>
      <c r="H137" s="217"/>
      <c r="I137" s="217"/>
      <c r="J137" s="217"/>
      <c r="K137" s="217"/>
    </row>
    <row r="138" spans="1:11" x14ac:dyDescent="0.25">
      <c r="A138" s="214"/>
      <c r="B138" s="832"/>
      <c r="C138" s="240"/>
      <c r="D138" s="280" t="s">
        <v>296</v>
      </c>
      <c r="E138" s="217"/>
      <c r="F138" s="217"/>
      <c r="G138" s="217"/>
      <c r="H138" s="217"/>
      <c r="I138" s="217"/>
      <c r="J138" s="217"/>
      <c r="K138" s="217"/>
    </row>
    <row r="139" spans="1:11" ht="36" x14ac:dyDescent="0.25">
      <c r="A139" s="214"/>
      <c r="B139" s="832"/>
      <c r="C139" s="240"/>
      <c r="D139" s="281" t="s">
        <v>361</v>
      </c>
      <c r="E139" s="217"/>
      <c r="F139" s="217"/>
      <c r="G139" s="217"/>
      <c r="H139" s="217"/>
      <c r="I139" s="217"/>
      <c r="J139" s="217"/>
      <c r="K139" s="217"/>
    </row>
    <row r="140" spans="1:11" ht="36" x14ac:dyDescent="0.25">
      <c r="A140" s="214"/>
      <c r="B140" s="832"/>
      <c r="C140" s="240"/>
      <c r="D140" s="281" t="s">
        <v>362</v>
      </c>
      <c r="E140" s="217"/>
      <c r="F140" s="217"/>
      <c r="G140" s="217"/>
      <c r="H140" s="217"/>
      <c r="I140" s="217"/>
      <c r="J140" s="217"/>
      <c r="K140" s="217"/>
    </row>
    <row r="141" spans="1:11" ht="15.75" thickBot="1" x14ac:dyDescent="0.3">
      <c r="A141" s="214"/>
      <c r="B141" s="833"/>
      <c r="C141" s="312"/>
      <c r="D141" s="246" t="s">
        <v>363</v>
      </c>
      <c r="E141" s="217"/>
      <c r="F141" s="217"/>
      <c r="G141" s="217"/>
      <c r="H141" s="217"/>
      <c r="I141" s="217"/>
      <c r="J141" s="217"/>
      <c r="K141" s="217"/>
    </row>
    <row r="142" spans="1:11" ht="24.75" thickBot="1" x14ac:dyDescent="0.3">
      <c r="A142" s="214"/>
      <c r="B142" s="253" t="s">
        <v>77</v>
      </c>
      <c r="C142" s="312"/>
      <c r="D142" s="246"/>
      <c r="E142" s="217"/>
      <c r="F142" s="217"/>
      <c r="G142" s="217"/>
      <c r="H142" s="217"/>
      <c r="I142" s="217"/>
      <c r="J142" s="217"/>
      <c r="K142" s="217"/>
    </row>
    <row r="143" spans="1:11" ht="15.75" thickBot="1" x14ac:dyDescent="0.3">
      <c r="A143" s="214"/>
      <c r="B143" s="286"/>
      <c r="C143" s="272"/>
      <c r="D143" s="217"/>
      <c r="E143" s="217"/>
      <c r="F143" s="217"/>
      <c r="G143" s="217"/>
      <c r="H143" s="217"/>
      <c r="I143" s="217"/>
      <c r="J143" s="217"/>
      <c r="K143" s="217"/>
    </row>
    <row r="144" spans="1:11" ht="108" x14ac:dyDescent="0.25">
      <c r="A144" s="214"/>
      <c r="B144" s="831" t="s">
        <v>78</v>
      </c>
      <c r="C144" s="311"/>
      <c r="D144" s="239" t="s">
        <v>364</v>
      </c>
      <c r="E144" s="217"/>
      <c r="F144" s="217"/>
      <c r="G144" s="217"/>
      <c r="H144" s="217"/>
      <c r="I144" s="217"/>
      <c r="J144" s="217"/>
      <c r="K144" s="217"/>
    </row>
    <row r="145" spans="1:11" ht="144" x14ac:dyDescent="0.25">
      <c r="A145" s="214"/>
      <c r="B145" s="832"/>
      <c r="C145" s="240"/>
      <c r="D145" s="281" t="s">
        <v>365</v>
      </c>
      <c r="E145" s="217"/>
      <c r="F145" s="217"/>
      <c r="G145" s="217"/>
      <c r="H145" s="217"/>
      <c r="I145" s="217"/>
      <c r="J145" s="217"/>
      <c r="K145" s="217"/>
    </row>
    <row r="146" spans="1:11" ht="192" x14ac:dyDescent="0.25">
      <c r="A146" s="214"/>
      <c r="B146" s="832"/>
      <c r="C146" s="240"/>
      <c r="D146" s="281" t="s">
        <v>366</v>
      </c>
      <c r="E146" s="217"/>
      <c r="F146" s="217"/>
      <c r="G146" s="217"/>
      <c r="H146" s="217"/>
      <c r="I146" s="217"/>
      <c r="J146" s="217"/>
      <c r="K146" s="217"/>
    </row>
    <row r="147" spans="1:11" ht="72" x14ac:dyDescent="0.25">
      <c r="A147" s="214"/>
      <c r="B147" s="832"/>
      <c r="C147" s="240"/>
      <c r="D147" s="281" t="s">
        <v>367</v>
      </c>
      <c r="E147" s="217"/>
      <c r="F147" s="217"/>
      <c r="G147" s="217"/>
      <c r="H147" s="217"/>
      <c r="I147" s="217"/>
      <c r="J147" s="217"/>
      <c r="K147" s="217"/>
    </row>
    <row r="148" spans="1:11" ht="120.75" thickBot="1" x14ac:dyDescent="0.3">
      <c r="A148" s="214"/>
      <c r="B148" s="833"/>
      <c r="C148" s="312"/>
      <c r="D148" s="246" t="s">
        <v>368</v>
      </c>
      <c r="E148" s="217"/>
      <c r="F148" s="217"/>
      <c r="G148" s="217"/>
      <c r="H148" s="217"/>
      <c r="I148" s="217"/>
      <c r="J148" s="217"/>
      <c r="K148" s="217"/>
    </row>
    <row r="149" spans="1:11" x14ac:dyDescent="0.25">
      <c r="A149" s="214"/>
      <c r="B149" s="831" t="s">
        <v>95</v>
      </c>
      <c r="C149" s="240"/>
      <c r="D149" s="280"/>
      <c r="E149" s="217"/>
      <c r="F149" s="217"/>
      <c r="G149" s="217"/>
      <c r="H149" s="217"/>
      <c r="I149" s="217"/>
      <c r="J149" s="217"/>
      <c r="K149" s="217"/>
    </row>
    <row r="150" spans="1:11" ht="36" x14ac:dyDescent="0.25">
      <c r="A150" s="214"/>
      <c r="B150" s="832"/>
      <c r="C150" s="240"/>
      <c r="D150" s="280" t="s">
        <v>356</v>
      </c>
      <c r="E150" s="217"/>
      <c r="F150" s="217"/>
      <c r="G150" s="217"/>
      <c r="H150" s="217"/>
      <c r="I150" s="217"/>
      <c r="J150" s="217"/>
      <c r="K150" s="217"/>
    </row>
    <row r="151" spans="1:11" x14ac:dyDescent="0.25">
      <c r="A151" s="214"/>
      <c r="B151" s="832"/>
      <c r="C151" s="240"/>
      <c r="D151" s="282"/>
      <c r="E151" s="217"/>
      <c r="F151" s="217"/>
      <c r="G151" s="217"/>
      <c r="H151" s="217"/>
      <c r="I151" s="217"/>
      <c r="J151" s="217"/>
      <c r="K151" s="217"/>
    </row>
    <row r="152" spans="1:11" x14ac:dyDescent="0.25">
      <c r="A152" s="214"/>
      <c r="B152" s="832"/>
      <c r="C152" s="240"/>
      <c r="D152" s="281" t="s">
        <v>96</v>
      </c>
      <c r="E152" s="217"/>
      <c r="F152" s="217"/>
      <c r="G152" s="217"/>
      <c r="H152" s="217"/>
      <c r="I152" s="217"/>
      <c r="J152" s="217"/>
      <c r="K152" s="217"/>
    </row>
    <row r="153" spans="1:11" ht="49.5" x14ac:dyDescent="0.25">
      <c r="A153" s="214"/>
      <c r="B153" s="832"/>
      <c r="C153" s="240"/>
      <c r="D153" s="281" t="s">
        <v>369</v>
      </c>
      <c r="E153" s="217"/>
      <c r="F153" s="217"/>
      <c r="G153" s="217"/>
      <c r="H153" s="217"/>
      <c r="I153" s="217"/>
      <c r="J153" s="217"/>
      <c r="K153" s="217"/>
    </row>
    <row r="154" spans="1:11" ht="49.5" x14ac:dyDescent="0.25">
      <c r="A154" s="214"/>
      <c r="B154" s="832"/>
      <c r="C154" s="240"/>
      <c r="D154" s="281" t="s">
        <v>370</v>
      </c>
      <c r="E154" s="217"/>
      <c r="F154" s="217"/>
      <c r="G154" s="217"/>
      <c r="H154" s="217"/>
      <c r="I154" s="217"/>
      <c r="J154" s="217"/>
      <c r="K154" s="217"/>
    </row>
    <row r="155" spans="1:11" ht="50.25" thickBot="1" x14ac:dyDescent="0.3">
      <c r="A155" s="214"/>
      <c r="B155" s="833"/>
      <c r="C155" s="312"/>
      <c r="D155" s="246" t="s">
        <v>371</v>
      </c>
      <c r="E155" s="217"/>
      <c r="F155" s="217"/>
      <c r="G155" s="217"/>
      <c r="H155" s="217"/>
      <c r="I155" s="217"/>
      <c r="J155" s="217"/>
      <c r="K155" s="217"/>
    </row>
  </sheetData>
  <sheetProtection insertRows="0"/>
  <mergeCells count="54">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D50:J50"/>
    <mergeCell ref="D38:J38"/>
    <mergeCell ref="D47:J47"/>
    <mergeCell ref="F17:F18"/>
    <mergeCell ref="D25:I25"/>
    <mergeCell ref="E17:E18"/>
    <mergeCell ref="G17:G1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B11:D11"/>
    <mergeCell ref="F11:S11"/>
    <mergeCell ref="F12:S12"/>
    <mergeCell ref="E13:R13"/>
    <mergeCell ref="E14:R14"/>
  </mergeCells>
  <conditionalFormatting sqref="F11">
    <cfRule type="notContainsBlanks" dxfId="94" priority="5">
      <formula>LEN(TRIM(F11))&gt;0</formula>
    </cfRule>
  </conditionalFormatting>
  <conditionalFormatting sqref="F12:S12">
    <cfRule type="expression" dxfId="93" priority="3">
      <formula>E12="NO SE REPORTA"</formula>
    </cfRule>
    <cfRule type="expression" dxfId="92" priority="4">
      <formula>E11="NO APLICA"</formula>
    </cfRule>
  </conditionalFormatting>
  <conditionalFormatting sqref="E13:R13">
    <cfRule type="expression" dxfId="91"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19:F19 E52:H57 E23:F23">
      <formula1>0</formula1>
    </dataValidation>
    <dataValidation type="whole" operator="greaterThanOrEqual" allowBlank="1" showInputMessage="1" showErrorMessage="1" errorTitle="ERROR" error="Valor en HECTAREAS (sin decimales)_x000a_" sqref="E40:H45 E63:H68 E20:F22 G75:H8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 ref="E108"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79"/>
  <sheetViews>
    <sheetView showGridLines="0" zoomScaleNormal="100" zoomScalePageLayoutView="98" workbookViewId="0">
      <selection activeCell="I19" sqref="I19"/>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6" max="6" width="12.42578125" customWidth="1"/>
    <col min="7" max="7" width="13"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406</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2018</v>
      </c>
      <c r="D8" s="226">
        <f>IF(E10="NO APLICA","NO APLICA",IF(E11="NO SE REPORTA","SIN INFORMACION",+H20))</f>
        <v>1</v>
      </c>
      <c r="E8" s="233"/>
      <c r="F8" s="217" t="s">
        <v>135</v>
      </c>
      <c r="G8" s="217"/>
      <c r="H8" s="217"/>
      <c r="I8" s="217"/>
      <c r="J8" s="217"/>
      <c r="K8" s="217"/>
    </row>
    <row r="9" spans="1:21" x14ac:dyDescent="0.25">
      <c r="A9" s="214"/>
      <c r="B9" s="428" t="s">
        <v>1199</v>
      </c>
      <c r="C9" s="234"/>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2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934"/>
      <c r="H11" s="934"/>
      <c r="I11" s="934"/>
      <c r="J11" s="934"/>
      <c r="K11" s="934"/>
      <c r="L11" s="934"/>
      <c r="M11" s="934"/>
      <c r="N11" s="934"/>
      <c r="O11" s="934"/>
      <c r="P11" s="934"/>
      <c r="Q11" s="934"/>
      <c r="R11" s="934"/>
      <c r="S11" s="934"/>
    </row>
    <row r="12" spans="1:21" s="373" customFormat="1" ht="29.2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1339</v>
      </c>
      <c r="F12" s="855"/>
      <c r="G12" s="855"/>
      <c r="H12" s="855"/>
      <c r="I12" s="855"/>
      <c r="J12" s="855"/>
      <c r="K12" s="855"/>
      <c r="L12" s="855"/>
      <c r="M12" s="855"/>
      <c r="N12" s="855"/>
      <c r="O12" s="855"/>
      <c r="P12" s="855"/>
      <c r="Q12" s="855"/>
      <c r="R12" s="855"/>
    </row>
    <row r="13" spans="1:21" s="373" customFormat="1" ht="42" customHeight="1" x14ac:dyDescent="0.25">
      <c r="A13" s="214"/>
      <c r="B13" s="428"/>
      <c r="C13" s="272"/>
      <c r="D13" s="433" t="s">
        <v>1257</v>
      </c>
      <c r="E13" s="861" t="s">
        <v>1554</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34"/>
      <c r="D14" s="217"/>
      <c r="E14" s="217"/>
      <c r="F14" s="217"/>
      <c r="G14" s="217"/>
      <c r="H14" s="217"/>
      <c r="I14" s="217"/>
      <c r="J14" s="217"/>
      <c r="K14" s="217"/>
    </row>
    <row r="15" spans="1:21" ht="15.75" thickTop="1" x14ac:dyDescent="0.25">
      <c r="A15" s="214"/>
      <c r="B15" s="935" t="s">
        <v>2</v>
      </c>
      <c r="C15" s="236"/>
      <c r="D15" s="813" t="s">
        <v>344</v>
      </c>
      <c r="E15" s="814"/>
      <c r="F15" s="814"/>
      <c r="G15" s="814"/>
      <c r="H15" s="814"/>
      <c r="I15" s="814"/>
      <c r="J15" s="815"/>
      <c r="K15" s="217"/>
    </row>
    <row r="16" spans="1:21" ht="15.75" thickBot="1" x14ac:dyDescent="0.3">
      <c r="A16" s="214"/>
      <c r="B16" s="832"/>
      <c r="C16" s="244"/>
      <c r="D16" s="810" t="s">
        <v>421</v>
      </c>
      <c r="E16" s="811"/>
      <c r="F16" s="811"/>
      <c r="G16" s="811"/>
      <c r="H16" s="811"/>
      <c r="I16" s="811"/>
      <c r="J16" s="812"/>
      <c r="K16" s="217"/>
    </row>
    <row r="17" spans="1:11" ht="24.75" thickBot="1" x14ac:dyDescent="0.3">
      <c r="A17" s="214"/>
      <c r="B17" s="832"/>
      <c r="C17" s="240"/>
      <c r="D17" s="248" t="s">
        <v>422</v>
      </c>
      <c r="E17" s="604" t="s">
        <v>423</v>
      </c>
      <c r="F17" s="634">
        <v>2016</v>
      </c>
      <c r="G17" s="634">
        <v>2017</v>
      </c>
      <c r="H17" s="634">
        <v>2018</v>
      </c>
      <c r="I17" s="248">
        <v>2019</v>
      </c>
      <c r="J17" s="248" t="s">
        <v>157</v>
      </c>
      <c r="K17" s="217"/>
    </row>
    <row r="18" spans="1:11" ht="36.75" thickBot="1" x14ac:dyDescent="0.3">
      <c r="A18" s="214"/>
      <c r="B18" s="832"/>
      <c r="C18" s="240"/>
      <c r="D18" s="246" t="s">
        <v>424</v>
      </c>
      <c r="E18" s="544">
        <v>1</v>
      </c>
      <c r="F18" s="190"/>
      <c r="G18" s="190"/>
      <c r="H18" s="706">
        <v>1</v>
      </c>
      <c r="I18" s="190"/>
      <c r="J18" s="248" t="s">
        <v>157</v>
      </c>
      <c r="K18" s="18"/>
    </row>
    <row r="19" spans="1:11" ht="36.75" thickBot="1" x14ac:dyDescent="0.3">
      <c r="A19" s="214"/>
      <c r="B19" s="832"/>
      <c r="C19" s="240"/>
      <c r="D19" s="246" t="s">
        <v>425</v>
      </c>
      <c r="E19" s="471">
        <v>0</v>
      </c>
      <c r="F19" s="190"/>
      <c r="G19" s="190"/>
      <c r="H19" s="706">
        <v>1</v>
      </c>
      <c r="I19" s="190"/>
      <c r="J19" s="251">
        <f>SUM(F19:I19)</f>
        <v>1</v>
      </c>
      <c r="K19" s="18"/>
    </row>
    <row r="20" spans="1:11" ht="36.75" thickBot="1" x14ac:dyDescent="0.3">
      <c r="A20" s="214"/>
      <c r="B20" s="832"/>
      <c r="C20" s="312"/>
      <c r="D20" s="246" t="s">
        <v>406</v>
      </c>
      <c r="E20" s="474">
        <f>IFERROR(E19/E18,"N.A.")</f>
        <v>0</v>
      </c>
      <c r="F20" s="174" t="str">
        <f t="shared" ref="F20:J20" si="0">IFERROR(F19/F18,"N.A.")</f>
        <v>N.A.</v>
      </c>
      <c r="G20" s="174" t="str">
        <f t="shared" si="0"/>
        <v>N.A.</v>
      </c>
      <c r="H20" s="174">
        <f t="shared" si="0"/>
        <v>1</v>
      </c>
      <c r="I20" s="174" t="str">
        <f t="shared" si="0"/>
        <v>N.A.</v>
      </c>
      <c r="J20" s="174" t="str">
        <f t="shared" si="0"/>
        <v>N.A.</v>
      </c>
      <c r="K20" s="18"/>
    </row>
    <row r="21" spans="1:11" ht="13.5" customHeight="1" thickBot="1" x14ac:dyDescent="0.3">
      <c r="A21" s="214"/>
      <c r="B21" s="305"/>
      <c r="C21" s="236"/>
      <c r="D21" s="810" t="s">
        <v>1202</v>
      </c>
      <c r="E21" s="811"/>
      <c r="F21" s="811"/>
      <c r="G21" s="811"/>
      <c r="H21" s="811"/>
      <c r="I21" s="811"/>
      <c r="J21" s="812"/>
      <c r="K21" s="217"/>
    </row>
    <row r="22" spans="1:11" ht="24.75" thickBot="1" x14ac:dyDescent="0.3">
      <c r="A22" s="214"/>
      <c r="B22" s="305"/>
      <c r="C22" s="244"/>
      <c r="D22" s="403" t="s">
        <v>1203</v>
      </c>
      <c r="E22" s="545" t="s">
        <v>1204</v>
      </c>
      <c r="F22" s="546" t="s">
        <v>397</v>
      </c>
      <c r="G22" s="363"/>
      <c r="H22" s="364"/>
      <c r="I22" s="364"/>
      <c r="J22" s="365"/>
      <c r="K22" s="217"/>
    </row>
    <row r="23" spans="1:11" s="176" customFormat="1" ht="96.75" thickBot="1" x14ac:dyDescent="0.3">
      <c r="B23" s="206"/>
      <c r="C23" s="209"/>
      <c r="D23" s="748" t="s">
        <v>1368</v>
      </c>
      <c r="E23" s="749" t="s">
        <v>1531</v>
      </c>
      <c r="F23" s="750" t="s">
        <v>1532</v>
      </c>
      <c r="G23" s="707" t="s">
        <v>1436</v>
      </c>
      <c r="H23" s="358"/>
      <c r="I23" s="358"/>
      <c r="J23" s="359"/>
      <c r="K23" s="18"/>
    </row>
    <row r="24" spans="1:11" s="176" customFormat="1" ht="15.75" thickBot="1" x14ac:dyDescent="0.3">
      <c r="B24" s="206"/>
      <c r="C24" s="209"/>
      <c r="D24" s="356"/>
      <c r="E24" s="304"/>
      <c r="F24" s="304"/>
      <c r="G24" s="357"/>
      <c r="H24" s="358"/>
      <c r="I24" s="358"/>
      <c r="J24" s="359"/>
      <c r="K24" s="18"/>
    </row>
    <row r="25" spans="1:11" s="176" customFormat="1" ht="15.75" thickBot="1" x14ac:dyDescent="0.3">
      <c r="B25" s="207"/>
      <c r="C25" s="210"/>
      <c r="D25" s="30"/>
      <c r="E25" s="30"/>
      <c r="F25" s="30"/>
      <c r="G25" s="360"/>
      <c r="H25" s="361"/>
      <c r="I25" s="361"/>
      <c r="J25" s="362"/>
    </row>
    <row r="26" spans="1:11" ht="15.75" thickBot="1" x14ac:dyDescent="0.3">
      <c r="A26" s="214"/>
      <c r="B26" s="253" t="s">
        <v>39</v>
      </c>
      <c r="C26" s="254"/>
      <c r="D26" s="840" t="s">
        <v>426</v>
      </c>
      <c r="E26" s="841"/>
      <c r="F26" s="841"/>
      <c r="G26" s="841"/>
      <c r="H26" s="841"/>
      <c r="I26" s="841"/>
      <c r="J26" s="842"/>
      <c r="K26" s="214"/>
    </row>
    <row r="27" spans="1:11" ht="24.75" thickBot="1" x14ac:dyDescent="0.3">
      <c r="A27" s="214"/>
      <c r="B27" s="253" t="s">
        <v>41</v>
      </c>
      <c r="C27" s="254"/>
      <c r="D27" s="840" t="s">
        <v>354</v>
      </c>
      <c r="E27" s="841"/>
      <c r="F27" s="841"/>
      <c r="G27" s="841"/>
      <c r="H27" s="841"/>
      <c r="I27" s="841"/>
      <c r="J27" s="842"/>
      <c r="K27" s="214"/>
    </row>
    <row r="28" spans="1:11" ht="15.75" thickBot="1" x14ac:dyDescent="0.3">
      <c r="A28" s="214"/>
      <c r="B28" s="340"/>
      <c r="C28" s="366"/>
      <c r="D28" s="340"/>
      <c r="E28" s="340"/>
      <c r="F28" s="340"/>
      <c r="G28" s="340"/>
      <c r="H28" s="340"/>
      <c r="I28" s="340"/>
      <c r="J28" s="340"/>
      <c r="K28" s="217"/>
    </row>
    <row r="29" spans="1:11" ht="24" customHeight="1" thickBot="1" x14ac:dyDescent="0.3">
      <c r="A29" s="214"/>
      <c r="B29" s="828" t="s">
        <v>43</v>
      </c>
      <c r="C29" s="829"/>
      <c r="D29" s="829"/>
      <c r="E29" s="830"/>
      <c r="F29" s="217"/>
      <c r="G29" s="217"/>
      <c r="H29" s="217"/>
      <c r="I29" s="217"/>
      <c r="J29" s="217"/>
      <c r="K29" s="217"/>
    </row>
    <row r="30" spans="1:11" ht="15.75" thickBot="1" x14ac:dyDescent="0.3">
      <c r="A30" s="214"/>
      <c r="B30" s="831">
        <v>1</v>
      </c>
      <c r="C30" s="240"/>
      <c r="D30" s="257" t="s">
        <v>44</v>
      </c>
      <c r="E30" s="455" t="s">
        <v>1274</v>
      </c>
      <c r="F30" s="217"/>
      <c r="G30" s="217"/>
      <c r="H30" s="217"/>
      <c r="I30" s="217"/>
      <c r="J30" s="217"/>
      <c r="K30" s="217"/>
    </row>
    <row r="31" spans="1:11" ht="15.75" thickBot="1" x14ac:dyDescent="0.3">
      <c r="A31" s="214"/>
      <c r="B31" s="832"/>
      <c r="C31" s="240"/>
      <c r="D31" s="246" t="s">
        <v>45</v>
      </c>
      <c r="E31" s="455" t="s">
        <v>1295</v>
      </c>
      <c r="F31" s="217"/>
      <c r="G31" s="217"/>
      <c r="H31" s="217"/>
      <c r="I31" s="217"/>
      <c r="J31" s="217"/>
      <c r="K31" s="217"/>
    </row>
    <row r="32" spans="1:11" ht="15.75" thickBot="1" x14ac:dyDescent="0.3">
      <c r="A32" s="214"/>
      <c r="B32" s="832"/>
      <c r="C32" s="240"/>
      <c r="D32" s="246" t="s">
        <v>46</v>
      </c>
      <c r="E32" s="751" t="s">
        <v>1533</v>
      </c>
      <c r="F32" s="217"/>
      <c r="G32" s="217"/>
      <c r="H32" s="217"/>
      <c r="I32" s="217"/>
      <c r="J32" s="217"/>
      <c r="K32" s="217"/>
    </row>
    <row r="33" spans="1:11" ht="15.75" thickBot="1" x14ac:dyDescent="0.3">
      <c r="A33" s="214"/>
      <c r="B33" s="832"/>
      <c r="C33" s="240"/>
      <c r="D33" s="246" t="s">
        <v>47</v>
      </c>
      <c r="E33" s="455" t="s">
        <v>1530</v>
      </c>
      <c r="F33" s="217"/>
      <c r="G33" s="217"/>
      <c r="H33" s="217"/>
      <c r="I33" s="217"/>
      <c r="J33" s="217"/>
      <c r="K33" s="217"/>
    </row>
    <row r="34" spans="1:11" ht="15.75" thickBot="1" x14ac:dyDescent="0.3">
      <c r="A34" s="214"/>
      <c r="B34" s="832"/>
      <c r="C34" s="240"/>
      <c r="D34" s="246" t="s">
        <v>48</v>
      </c>
      <c r="E34" s="583" t="s">
        <v>1529</v>
      </c>
      <c r="F34" s="217"/>
      <c r="G34" s="217"/>
      <c r="H34" s="217"/>
      <c r="I34" s="217"/>
      <c r="J34" s="217"/>
      <c r="K34" s="217"/>
    </row>
    <row r="35" spans="1:11" ht="15.75" thickBot="1" x14ac:dyDescent="0.3">
      <c r="A35" s="214"/>
      <c r="B35" s="832"/>
      <c r="C35" s="240"/>
      <c r="D35" s="246" t="s">
        <v>49</v>
      </c>
      <c r="E35" s="455" t="s">
        <v>1297</v>
      </c>
      <c r="F35" s="217"/>
      <c r="G35" s="217"/>
      <c r="H35" s="217"/>
      <c r="I35" s="217"/>
      <c r="J35" s="217"/>
      <c r="K35" s="217"/>
    </row>
    <row r="36" spans="1:11" ht="15.75" thickBot="1" x14ac:dyDescent="0.3">
      <c r="A36" s="214"/>
      <c r="B36" s="833"/>
      <c r="C36" s="312"/>
      <c r="D36" s="246" t="s">
        <v>50</v>
      </c>
      <c r="E36" s="455" t="s">
        <v>1280</v>
      </c>
      <c r="F36" s="217"/>
      <c r="G36" s="217"/>
      <c r="H36" s="217"/>
      <c r="I36" s="217"/>
      <c r="J36" s="217"/>
      <c r="K36" s="217"/>
    </row>
    <row r="37" spans="1:11" ht="15.75" thickBot="1" x14ac:dyDescent="0.3">
      <c r="A37" s="214"/>
      <c r="B37" s="218"/>
      <c r="C37" s="219"/>
      <c r="D37" s="217"/>
      <c r="E37" s="217"/>
      <c r="F37" s="217"/>
      <c r="G37" s="217"/>
      <c r="H37" s="217"/>
      <c r="I37" s="217"/>
      <c r="J37" s="217"/>
      <c r="K37" s="217"/>
    </row>
    <row r="38" spans="1:11" ht="15.75" thickBot="1" x14ac:dyDescent="0.3">
      <c r="A38" s="214"/>
      <c r="B38" s="828" t="s">
        <v>51</v>
      </c>
      <c r="C38" s="829"/>
      <c r="D38" s="829"/>
      <c r="E38" s="830"/>
      <c r="F38" s="217"/>
      <c r="G38" s="217"/>
      <c r="H38" s="217"/>
      <c r="I38" s="217"/>
      <c r="J38" s="217"/>
      <c r="K38" s="217"/>
    </row>
    <row r="39" spans="1:11" ht="15.75" thickBot="1" x14ac:dyDescent="0.3">
      <c r="A39" s="214"/>
      <c r="B39" s="831">
        <v>1</v>
      </c>
      <c r="C39" s="240"/>
      <c r="D39" s="257" t="s">
        <v>44</v>
      </c>
      <c r="E39" s="208" t="s">
        <v>52</v>
      </c>
      <c r="F39" s="217"/>
      <c r="G39" s="217"/>
      <c r="H39" s="217"/>
      <c r="I39" s="217"/>
      <c r="J39" s="217"/>
      <c r="K39" s="217"/>
    </row>
    <row r="40" spans="1:11" ht="15.75" thickBot="1" x14ac:dyDescent="0.3">
      <c r="A40" s="214"/>
      <c r="B40" s="832"/>
      <c r="C40" s="240"/>
      <c r="D40" s="246" t="s">
        <v>45</v>
      </c>
      <c r="E40" s="208" t="s">
        <v>53</v>
      </c>
      <c r="F40" s="217"/>
      <c r="G40" s="217"/>
      <c r="H40" s="217"/>
      <c r="I40" s="217"/>
      <c r="J40" s="217"/>
      <c r="K40" s="217"/>
    </row>
    <row r="41" spans="1:11" ht="15.75" thickBot="1" x14ac:dyDescent="0.3">
      <c r="A41" s="214"/>
      <c r="B41" s="832"/>
      <c r="C41" s="240"/>
      <c r="D41" s="246" t="s">
        <v>46</v>
      </c>
      <c r="E41" s="283"/>
      <c r="F41" s="217"/>
      <c r="G41" s="217"/>
      <c r="H41" s="217"/>
      <c r="I41" s="217"/>
      <c r="J41" s="217"/>
      <c r="K41" s="217"/>
    </row>
    <row r="42" spans="1:11" ht="15.75" thickBot="1" x14ac:dyDescent="0.3">
      <c r="A42" s="214"/>
      <c r="B42" s="832"/>
      <c r="C42" s="240"/>
      <c r="D42" s="246" t="s">
        <v>47</v>
      </c>
      <c r="E42" s="283"/>
      <c r="F42" s="217"/>
      <c r="G42" s="217"/>
      <c r="H42" s="217"/>
      <c r="I42" s="217"/>
      <c r="J42" s="217"/>
      <c r="K42" s="217"/>
    </row>
    <row r="43" spans="1:11" ht="15.75" thickBot="1" x14ac:dyDescent="0.3">
      <c r="A43" s="214"/>
      <c r="B43" s="832"/>
      <c r="C43" s="240"/>
      <c r="D43" s="246" t="s">
        <v>48</v>
      </c>
      <c r="E43" s="283"/>
      <c r="F43" s="217"/>
      <c r="G43" s="217"/>
      <c r="H43" s="217"/>
      <c r="I43" s="217"/>
      <c r="J43" s="217"/>
      <c r="K43" s="217"/>
    </row>
    <row r="44" spans="1:11" ht="15.75" thickBot="1" x14ac:dyDescent="0.3">
      <c r="A44" s="214"/>
      <c r="B44" s="832"/>
      <c r="C44" s="240"/>
      <c r="D44" s="246" t="s">
        <v>49</v>
      </c>
      <c r="E44" s="283"/>
      <c r="F44" s="217"/>
      <c r="G44" s="217"/>
      <c r="H44" s="217"/>
      <c r="I44" s="217"/>
      <c r="J44" s="217"/>
      <c r="K44" s="217"/>
    </row>
    <row r="45" spans="1:11" ht="15.75" thickBot="1" x14ac:dyDescent="0.3">
      <c r="A45" s="214"/>
      <c r="B45" s="833"/>
      <c r="C45" s="312"/>
      <c r="D45" s="246" t="s">
        <v>50</v>
      </c>
      <c r="E45" s="283"/>
      <c r="F45" s="217"/>
      <c r="G45" s="217"/>
      <c r="H45" s="217"/>
      <c r="I45" s="217"/>
      <c r="J45" s="217"/>
      <c r="K45" s="217"/>
    </row>
    <row r="46" spans="1:11" ht="15.75" thickBot="1" x14ac:dyDescent="0.3">
      <c r="A46" s="214"/>
      <c r="B46" s="218"/>
      <c r="C46" s="219"/>
      <c r="D46" s="217"/>
      <c r="E46" s="217"/>
      <c r="F46" s="217"/>
      <c r="G46" s="217"/>
      <c r="H46" s="217"/>
      <c r="I46" s="217"/>
      <c r="J46" s="217"/>
      <c r="K46" s="217"/>
    </row>
    <row r="47" spans="1:11" ht="15" customHeight="1" thickBot="1" x14ac:dyDescent="0.3">
      <c r="A47" s="214"/>
      <c r="B47" s="256" t="s">
        <v>54</v>
      </c>
      <c r="C47" s="288"/>
      <c r="D47" s="288"/>
      <c r="E47" s="289"/>
      <c r="F47" s="214"/>
      <c r="G47" s="217"/>
      <c r="H47" s="217"/>
      <c r="I47" s="217"/>
      <c r="J47" s="217"/>
      <c r="K47" s="217"/>
    </row>
    <row r="48" spans="1:11" ht="24.75" thickBot="1" x14ac:dyDescent="0.3">
      <c r="A48" s="214"/>
      <c r="B48" s="253" t="s">
        <v>55</v>
      </c>
      <c r="C48" s="246" t="s">
        <v>56</v>
      </c>
      <c r="D48" s="246" t="s">
        <v>57</v>
      </c>
      <c r="E48" s="246" t="s">
        <v>58</v>
      </c>
      <c r="F48" s="217"/>
      <c r="G48" s="217"/>
      <c r="H48" s="217"/>
      <c r="I48" s="217"/>
      <c r="J48" s="217"/>
      <c r="K48" s="214"/>
    </row>
    <row r="49" spans="1:11" ht="72.75" thickBot="1" x14ac:dyDescent="0.3">
      <c r="A49" s="214"/>
      <c r="B49" s="263">
        <v>42401</v>
      </c>
      <c r="C49" s="246">
        <v>1</v>
      </c>
      <c r="D49" s="264" t="s">
        <v>427</v>
      </c>
      <c r="E49" s="246"/>
      <c r="F49" s="217"/>
      <c r="G49" s="217"/>
      <c r="H49" s="217"/>
      <c r="I49" s="217"/>
      <c r="J49" s="217"/>
      <c r="K49" s="214"/>
    </row>
    <row r="50" spans="1:11" ht="15.75" thickBot="1" x14ac:dyDescent="0.3">
      <c r="A50" s="214"/>
      <c r="B50" s="218"/>
      <c r="C50" s="219"/>
      <c r="D50" s="217"/>
      <c r="E50" s="217"/>
      <c r="F50" s="217"/>
      <c r="G50" s="217"/>
      <c r="H50" s="217"/>
      <c r="I50" s="217"/>
      <c r="J50" s="217"/>
      <c r="K50" s="217"/>
    </row>
    <row r="51" spans="1:11" ht="15.75" thickBot="1" x14ac:dyDescent="0.3">
      <c r="A51" s="214"/>
      <c r="B51" s="303" t="s">
        <v>428</v>
      </c>
      <c r="C51" s="266"/>
      <c r="D51" s="217"/>
      <c r="E51" s="217"/>
      <c r="F51" s="217"/>
      <c r="G51" s="217"/>
      <c r="H51" s="217"/>
      <c r="I51" s="217"/>
      <c r="J51" s="217"/>
      <c r="K51" s="217"/>
    </row>
    <row r="52" spans="1:11" x14ac:dyDescent="0.25">
      <c r="A52" s="214"/>
      <c r="B52" s="883"/>
      <c r="C52" s="884"/>
      <c r="D52" s="884"/>
      <c r="E52" s="217"/>
      <c r="F52" s="217"/>
      <c r="G52" s="217"/>
      <c r="H52" s="217"/>
      <c r="I52" s="217"/>
      <c r="J52" s="217"/>
      <c r="K52" s="217"/>
    </row>
    <row r="53" spans="1:11" x14ac:dyDescent="0.25">
      <c r="A53" s="214"/>
      <c r="B53" s="883"/>
      <c r="C53" s="884"/>
      <c r="D53" s="884"/>
      <c r="E53" s="217"/>
      <c r="F53" s="217"/>
      <c r="G53" s="217"/>
      <c r="H53" s="217"/>
      <c r="I53" s="217"/>
      <c r="J53" s="217"/>
      <c r="K53" s="217"/>
    </row>
    <row r="54" spans="1:11" ht="15.75" thickBot="1" x14ac:dyDescent="0.3">
      <c r="A54" s="214"/>
      <c r="B54" s="217"/>
      <c r="C54" s="234"/>
      <c r="D54" s="217"/>
      <c r="E54" s="217"/>
      <c r="F54" s="217"/>
      <c r="G54" s="217"/>
      <c r="H54" s="217"/>
      <c r="I54" s="217"/>
      <c r="J54" s="217"/>
      <c r="K54" s="217"/>
    </row>
    <row r="55" spans="1:11" ht="15.75" thickBot="1" x14ac:dyDescent="0.3">
      <c r="A55" s="214"/>
      <c r="B55" s="828" t="s">
        <v>61</v>
      </c>
      <c r="C55" s="829"/>
      <c r="D55" s="830"/>
      <c r="E55" s="217"/>
      <c r="F55" s="217"/>
      <c r="G55" s="217"/>
      <c r="H55" s="217"/>
      <c r="I55" s="217"/>
      <c r="J55" s="217"/>
      <c r="K55" s="217"/>
    </row>
    <row r="56" spans="1:11" ht="60.75" thickBot="1" x14ac:dyDescent="0.3">
      <c r="A56" s="214"/>
      <c r="B56" s="253" t="s">
        <v>62</v>
      </c>
      <c r="C56" s="312"/>
      <c r="D56" s="246" t="s">
        <v>407</v>
      </c>
      <c r="E56" s="217"/>
      <c r="F56" s="217"/>
      <c r="G56" s="217"/>
      <c r="H56" s="217"/>
      <c r="I56" s="217"/>
      <c r="J56" s="217"/>
      <c r="K56" s="217"/>
    </row>
    <row r="57" spans="1:11" x14ac:dyDescent="0.25">
      <c r="A57" s="214"/>
      <c r="B57" s="831" t="s">
        <v>64</v>
      </c>
      <c r="C57" s="240"/>
      <c r="D57" s="280" t="s">
        <v>65</v>
      </c>
      <c r="E57" s="217"/>
      <c r="F57" s="217"/>
      <c r="G57" s="217"/>
      <c r="H57" s="217"/>
      <c r="I57" s="217"/>
      <c r="J57" s="217"/>
      <c r="K57" s="217"/>
    </row>
    <row r="58" spans="1:11" ht="120" x14ac:dyDescent="0.25">
      <c r="A58" s="214"/>
      <c r="B58" s="832"/>
      <c r="C58" s="240"/>
      <c r="D58" s="281" t="s">
        <v>408</v>
      </c>
      <c r="E58" s="217"/>
      <c r="F58" s="217"/>
      <c r="G58" s="217"/>
      <c r="H58" s="217"/>
      <c r="I58" s="217"/>
      <c r="J58" s="217"/>
      <c r="K58" s="217"/>
    </row>
    <row r="59" spans="1:11" x14ac:dyDescent="0.25">
      <c r="A59" s="214"/>
      <c r="B59" s="832"/>
      <c r="C59" s="240"/>
      <c r="D59" s="280" t="s">
        <v>68</v>
      </c>
      <c r="E59" s="217"/>
      <c r="F59" s="217"/>
      <c r="G59" s="217"/>
      <c r="H59" s="217"/>
      <c r="I59" s="217"/>
      <c r="J59" s="217"/>
      <c r="K59" s="217"/>
    </row>
    <row r="60" spans="1:11" x14ac:dyDescent="0.25">
      <c r="A60" s="214"/>
      <c r="B60" s="832"/>
      <c r="C60" s="240"/>
      <c r="D60" s="281" t="s">
        <v>326</v>
      </c>
      <c r="E60" s="217"/>
      <c r="F60" s="217"/>
      <c r="G60" s="217"/>
      <c r="H60" s="217"/>
      <c r="I60" s="217"/>
      <c r="J60" s="217"/>
      <c r="K60" s="217"/>
    </row>
    <row r="61" spans="1:11" x14ac:dyDescent="0.25">
      <c r="A61" s="214"/>
      <c r="B61" s="832"/>
      <c r="C61" s="240"/>
      <c r="D61" s="281" t="s">
        <v>409</v>
      </c>
      <c r="E61" s="217"/>
      <c r="F61" s="217"/>
      <c r="G61" s="217"/>
      <c r="H61" s="217"/>
      <c r="I61" s="217"/>
      <c r="J61" s="217"/>
      <c r="K61" s="217"/>
    </row>
    <row r="62" spans="1:11" x14ac:dyDescent="0.25">
      <c r="A62" s="214"/>
      <c r="B62" s="832"/>
      <c r="C62" s="240"/>
      <c r="D62" s="281" t="s">
        <v>171</v>
      </c>
      <c r="E62" s="217"/>
      <c r="F62" s="217"/>
      <c r="G62" s="217"/>
      <c r="H62" s="217"/>
      <c r="I62" s="217"/>
      <c r="J62" s="217"/>
      <c r="K62" s="217"/>
    </row>
    <row r="63" spans="1:11" x14ac:dyDescent="0.25">
      <c r="A63" s="214"/>
      <c r="B63" s="832"/>
      <c r="C63" s="240"/>
      <c r="D63" s="281" t="s">
        <v>410</v>
      </c>
      <c r="E63" s="217"/>
      <c r="F63" s="217"/>
      <c r="G63" s="217"/>
      <c r="H63" s="217"/>
      <c r="I63" s="217"/>
      <c r="J63" s="217"/>
      <c r="K63" s="217"/>
    </row>
    <row r="64" spans="1:11" x14ac:dyDescent="0.25">
      <c r="A64" s="214"/>
      <c r="B64" s="832"/>
      <c r="C64" s="240"/>
      <c r="D64" s="281" t="s">
        <v>411</v>
      </c>
      <c r="E64" s="217"/>
      <c r="F64" s="217"/>
      <c r="G64" s="217"/>
      <c r="H64" s="217"/>
      <c r="I64" s="217"/>
      <c r="J64" s="217"/>
      <c r="K64" s="217"/>
    </row>
    <row r="65" spans="1:11" x14ac:dyDescent="0.25">
      <c r="A65" s="214"/>
      <c r="B65" s="832"/>
      <c r="C65" s="240"/>
      <c r="D65" s="281" t="s">
        <v>412</v>
      </c>
      <c r="E65" s="217"/>
      <c r="F65" s="217"/>
      <c r="G65" s="217"/>
      <c r="H65" s="217"/>
      <c r="I65" s="217"/>
      <c r="J65" s="217"/>
      <c r="K65" s="217"/>
    </row>
    <row r="66" spans="1:11" x14ac:dyDescent="0.25">
      <c r="A66" s="214"/>
      <c r="B66" s="832"/>
      <c r="C66" s="240"/>
      <c r="D66" s="281" t="s">
        <v>413</v>
      </c>
      <c r="E66" s="217"/>
      <c r="F66" s="217"/>
      <c r="G66" s="217"/>
      <c r="H66" s="217"/>
      <c r="I66" s="217"/>
      <c r="J66" s="217"/>
      <c r="K66" s="217"/>
    </row>
    <row r="67" spans="1:11" x14ac:dyDescent="0.25">
      <c r="A67" s="214"/>
      <c r="B67" s="832"/>
      <c r="C67" s="240"/>
      <c r="D67" s="280" t="s">
        <v>296</v>
      </c>
      <c r="E67" s="217"/>
      <c r="F67" s="217"/>
      <c r="G67" s="217"/>
      <c r="H67" s="217"/>
      <c r="I67" s="217"/>
      <c r="J67" s="217"/>
      <c r="K67" s="217"/>
    </row>
    <row r="68" spans="1:11" ht="36.75" thickBot="1" x14ac:dyDescent="0.3">
      <c r="A68" s="214"/>
      <c r="B68" s="833"/>
      <c r="C68" s="312"/>
      <c r="D68" s="246" t="s">
        <v>361</v>
      </c>
      <c r="E68" s="217"/>
      <c r="F68" s="217"/>
      <c r="G68" s="217"/>
      <c r="H68" s="217"/>
      <c r="I68" s="217"/>
      <c r="J68" s="217"/>
      <c r="K68" s="217"/>
    </row>
    <row r="69" spans="1:11" ht="24.75" thickBot="1" x14ac:dyDescent="0.3">
      <c r="A69" s="214"/>
      <c r="B69" s="253" t="s">
        <v>77</v>
      </c>
      <c r="C69" s="312"/>
      <c r="D69" s="246"/>
      <c r="E69" s="217"/>
      <c r="F69" s="217"/>
      <c r="G69" s="217"/>
      <c r="H69" s="217"/>
      <c r="I69" s="217"/>
      <c r="J69" s="217"/>
      <c r="K69" s="217"/>
    </row>
    <row r="70" spans="1:11" ht="144" x14ac:dyDescent="0.25">
      <c r="A70" s="214"/>
      <c r="B70" s="831" t="s">
        <v>78</v>
      </c>
      <c r="C70" s="240"/>
      <c r="D70" s="281" t="s">
        <v>414</v>
      </c>
      <c r="E70" s="217"/>
      <c r="F70" s="217"/>
      <c r="G70" s="217"/>
      <c r="H70" s="217"/>
      <c r="I70" s="217"/>
      <c r="J70" s="217"/>
      <c r="K70" s="217"/>
    </row>
    <row r="71" spans="1:11" ht="72" x14ac:dyDescent="0.25">
      <c r="A71" s="214"/>
      <c r="B71" s="832"/>
      <c r="C71" s="240"/>
      <c r="D71" s="281" t="s">
        <v>415</v>
      </c>
      <c r="E71" s="217"/>
      <c r="F71" s="217"/>
      <c r="G71" s="217"/>
      <c r="H71" s="217"/>
      <c r="I71" s="217"/>
      <c r="J71" s="217"/>
      <c r="K71" s="217"/>
    </row>
    <row r="72" spans="1:11" ht="84" x14ac:dyDescent="0.25">
      <c r="A72" s="214"/>
      <c r="B72" s="832"/>
      <c r="C72" s="240"/>
      <c r="D72" s="281" t="s">
        <v>416</v>
      </c>
      <c r="E72" s="217"/>
      <c r="F72" s="217"/>
      <c r="G72" s="217"/>
      <c r="H72" s="217"/>
      <c r="I72" s="217"/>
      <c r="J72" s="217"/>
      <c r="K72" s="217"/>
    </row>
    <row r="73" spans="1:11" ht="108.75" thickBot="1" x14ac:dyDescent="0.3">
      <c r="A73" s="214"/>
      <c r="B73" s="833"/>
      <c r="C73" s="312"/>
      <c r="D73" s="246" t="s">
        <v>417</v>
      </c>
      <c r="E73" s="217"/>
      <c r="F73" s="217"/>
      <c r="G73" s="217"/>
      <c r="H73" s="217"/>
      <c r="I73" s="217"/>
      <c r="J73" s="217"/>
      <c r="K73" s="217"/>
    </row>
    <row r="74" spans="1:11" ht="36" x14ac:dyDescent="0.25">
      <c r="A74" s="214"/>
      <c r="B74" s="831" t="s">
        <v>95</v>
      </c>
      <c r="C74" s="240"/>
      <c r="D74" s="280" t="s">
        <v>406</v>
      </c>
      <c r="E74" s="217"/>
      <c r="F74" s="217"/>
      <c r="G74" s="217"/>
      <c r="H74" s="217"/>
      <c r="I74" s="217"/>
      <c r="J74" s="217"/>
      <c r="K74" s="217"/>
    </row>
    <row r="75" spans="1:11" x14ac:dyDescent="0.25">
      <c r="A75" s="214"/>
      <c r="B75" s="832"/>
      <c r="C75" s="240"/>
      <c r="D75" s="282"/>
      <c r="E75" s="217"/>
      <c r="F75" s="217"/>
      <c r="G75" s="217"/>
      <c r="H75" s="217"/>
      <c r="I75" s="217"/>
      <c r="J75" s="217"/>
      <c r="K75" s="217"/>
    </row>
    <row r="76" spans="1:11" x14ac:dyDescent="0.25">
      <c r="A76" s="214"/>
      <c r="B76" s="832"/>
      <c r="C76" s="240"/>
      <c r="D76" s="281" t="s">
        <v>96</v>
      </c>
      <c r="E76" s="217"/>
      <c r="F76" s="217"/>
      <c r="G76" s="217"/>
      <c r="H76" s="217"/>
      <c r="I76" s="217"/>
      <c r="J76" s="217"/>
      <c r="K76" s="217"/>
    </row>
    <row r="77" spans="1:11" ht="61.5" x14ac:dyDescent="0.25">
      <c r="A77" s="214"/>
      <c r="B77" s="832"/>
      <c r="C77" s="240"/>
      <c r="D77" s="281" t="s">
        <v>418</v>
      </c>
      <c r="E77" s="217"/>
      <c r="F77" s="217"/>
      <c r="G77" s="217"/>
      <c r="H77" s="217"/>
      <c r="I77" s="217"/>
      <c r="J77" s="217"/>
      <c r="K77" s="217"/>
    </row>
    <row r="78" spans="1:11" ht="61.5" x14ac:dyDescent="0.25">
      <c r="A78" s="214"/>
      <c r="B78" s="832"/>
      <c r="C78" s="240"/>
      <c r="D78" s="281" t="s">
        <v>419</v>
      </c>
      <c r="E78" s="217"/>
      <c r="F78" s="217"/>
      <c r="G78" s="217"/>
      <c r="H78" s="217"/>
      <c r="I78" s="217"/>
      <c r="J78" s="217"/>
      <c r="K78" s="217"/>
    </row>
    <row r="79" spans="1:11" ht="38.25" thickBot="1" x14ac:dyDescent="0.3">
      <c r="A79" s="214"/>
      <c r="B79" s="833"/>
      <c r="C79" s="312"/>
      <c r="D79" s="246" t="s">
        <v>420</v>
      </c>
      <c r="E79" s="217"/>
      <c r="F79" s="217"/>
      <c r="G79" s="217"/>
      <c r="H79" s="217"/>
      <c r="I79" s="217"/>
      <c r="J79" s="217"/>
      <c r="K79" s="217"/>
    </row>
  </sheetData>
  <mergeCells count="25">
    <mergeCell ref="A1:P1"/>
    <mergeCell ref="A2:P2"/>
    <mergeCell ref="A3:P3"/>
    <mergeCell ref="A4:D4"/>
    <mergeCell ref="A5:P5"/>
    <mergeCell ref="B74:B79"/>
    <mergeCell ref="B15:B20"/>
    <mergeCell ref="D15:J15"/>
    <mergeCell ref="D16:J16"/>
    <mergeCell ref="D26:J26"/>
    <mergeCell ref="D27:J27"/>
    <mergeCell ref="B29:E29"/>
    <mergeCell ref="B30:B36"/>
    <mergeCell ref="B38:E38"/>
    <mergeCell ref="B39:B45"/>
    <mergeCell ref="B52:D53"/>
    <mergeCell ref="D21:J21"/>
    <mergeCell ref="B55:D55"/>
    <mergeCell ref="B57:B68"/>
    <mergeCell ref="B70:B73"/>
    <mergeCell ref="B10:D10"/>
    <mergeCell ref="F10:S10"/>
    <mergeCell ref="F11:S11"/>
    <mergeCell ref="E12:R12"/>
    <mergeCell ref="E13:R13"/>
  </mergeCells>
  <conditionalFormatting sqref="F10">
    <cfRule type="notContainsBlanks" dxfId="90" priority="5">
      <formula>LEN(TRIM(F10))&gt;0</formula>
    </cfRule>
  </conditionalFormatting>
  <conditionalFormatting sqref="F11:S11">
    <cfRule type="expression" dxfId="89" priority="3">
      <formula>E11="NO SE REPORTA"</formula>
    </cfRule>
    <cfRule type="expression" dxfId="88" priority="4">
      <formula>E10="NO APLICA"</formula>
    </cfRule>
  </conditionalFormatting>
  <conditionalFormatting sqref="E12:R12">
    <cfRule type="expression" dxfId="87"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9"/>
    <dataValidation type="whole" operator="greaterThanOrEqual" allowBlank="1" showInputMessage="1" showErrorMessage="1" errorTitle="ERROR" error="Valor en HECTAREAS (sin decimales)_x000a_" sqref="G28:H28">
      <formula1>0</formula1>
    </dataValidation>
    <dataValidation allowBlank="1" showInputMessage="1" showErrorMessage="1" promptTitle="ESTADO" prompt="en preparación_x000a_en aprestamiento_x000a_en declaración_x000a_Declarado" sqref="I2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4"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1"/>
  <sheetViews>
    <sheetView showGridLines="0" zoomScale="120" zoomScaleNormal="120" zoomScalePageLayoutView="98" workbookViewId="0">
      <selection activeCell="F35" sqref="F35"/>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8" max="8" width="13.42578125" customWidth="1"/>
    <col min="11" max="11" width="16.85546875" style="372" customWidth="1"/>
    <col min="12" max="12" width="23" customWidth="1"/>
    <col min="13" max="13" width="11" customWidth="1"/>
    <col min="14" max="16" width="8.8554687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429</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c r="L6" s="6"/>
    </row>
    <row r="7" spans="1:21" ht="15.75" thickBot="1" x14ac:dyDescent="0.3">
      <c r="B7" s="69"/>
      <c r="C7" s="71"/>
      <c r="D7" s="6"/>
      <c r="E7" s="17"/>
      <c r="F7" s="6" t="s">
        <v>134</v>
      </c>
      <c r="G7" s="6"/>
      <c r="H7" s="6"/>
      <c r="I7" s="6"/>
      <c r="J7" s="6"/>
      <c r="K7" s="6" t="s">
        <v>1221</v>
      </c>
    </row>
    <row r="8" spans="1:21" ht="15.75" thickBot="1" x14ac:dyDescent="0.3">
      <c r="B8" s="157" t="s">
        <v>1198</v>
      </c>
      <c r="C8" s="194">
        <v>2018</v>
      </c>
      <c r="D8" s="198" t="str">
        <f>IF(E10="NO APLICA","NO APLICA",IF(E11="NO SE REPORTA","SIN INFORMACION",+M34))</f>
        <v>SIN INFORMACION</v>
      </c>
      <c r="E8" s="195"/>
      <c r="F8" s="6" t="s">
        <v>135</v>
      </c>
      <c r="G8" s="6"/>
      <c r="H8" s="6"/>
      <c r="I8" s="6"/>
      <c r="J8" s="6"/>
      <c r="K8" s="6"/>
      <c r="L8" s="6"/>
    </row>
    <row r="9" spans="1:21" x14ac:dyDescent="0.25">
      <c r="B9" s="428" t="s">
        <v>1199</v>
      </c>
      <c r="C9" s="82"/>
      <c r="D9" s="6"/>
      <c r="E9" s="6"/>
      <c r="F9" s="6"/>
      <c r="G9" s="6"/>
      <c r="H9" s="6"/>
      <c r="I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1253</v>
      </c>
      <c r="F11" s="861" t="s">
        <v>1354</v>
      </c>
      <c r="G11" s="862"/>
      <c r="H11" s="862"/>
      <c r="I11" s="862"/>
      <c r="J11" s="862"/>
      <c r="K11" s="862"/>
      <c r="L11" s="862"/>
      <c r="M11" s="862"/>
      <c r="N11" s="862"/>
      <c r="O11" s="862"/>
      <c r="P11" s="862"/>
      <c r="Q11" s="862"/>
      <c r="R11" s="862"/>
      <c r="S11" s="863"/>
    </row>
    <row r="12" spans="1:21" s="373" customFormat="1" ht="29.25" customHeight="1" x14ac:dyDescent="0.25">
      <c r="A12" s="214"/>
      <c r="B12" s="428"/>
      <c r="C12" s="272"/>
      <c r="D12" s="433" t="str">
        <f>IF(E11="SI SE REPORTA","¿Qué programas o proyectos del Plan de Acción están asociados al indicador? ","")</f>
        <v/>
      </c>
      <c r="E12" s="855" t="s">
        <v>1340</v>
      </c>
      <c r="F12" s="855"/>
      <c r="G12" s="855"/>
      <c r="H12" s="855"/>
      <c r="I12" s="855"/>
      <c r="J12" s="855"/>
      <c r="K12" s="855"/>
      <c r="L12" s="855"/>
      <c r="M12" s="855"/>
      <c r="N12" s="855"/>
      <c r="O12" s="855"/>
      <c r="P12" s="855"/>
      <c r="Q12" s="855"/>
      <c r="R12" s="855"/>
    </row>
    <row r="13" spans="1:21" s="373" customFormat="1" ht="38.25" customHeight="1" x14ac:dyDescent="0.25">
      <c r="A13" s="214"/>
      <c r="B13" s="428"/>
      <c r="C13" s="272"/>
      <c r="D13" s="433" t="s">
        <v>1257</v>
      </c>
      <c r="E13" s="861" t="s">
        <v>1437</v>
      </c>
      <c r="F13" s="862"/>
      <c r="G13" s="862"/>
      <c r="H13" s="862"/>
      <c r="I13" s="862"/>
      <c r="J13" s="862"/>
      <c r="K13" s="862"/>
      <c r="L13" s="862"/>
      <c r="M13" s="862"/>
      <c r="N13" s="862"/>
      <c r="O13" s="862"/>
      <c r="P13" s="862"/>
      <c r="Q13" s="862"/>
      <c r="R13" s="863"/>
    </row>
    <row r="14" spans="1:21" s="373" customFormat="1" ht="6.95" customHeight="1" thickBot="1" x14ac:dyDescent="0.3">
      <c r="B14" s="428"/>
      <c r="C14" s="82"/>
      <c r="D14" s="6"/>
      <c r="E14" s="6"/>
      <c r="F14" s="6"/>
      <c r="G14" s="6"/>
      <c r="H14" s="6"/>
      <c r="I14" s="6"/>
    </row>
    <row r="15" spans="1:21" ht="15.6" customHeight="1" thickBot="1" x14ac:dyDescent="0.3">
      <c r="B15" s="890" t="s">
        <v>2</v>
      </c>
      <c r="C15" s="83"/>
      <c r="D15" s="901" t="s">
        <v>344</v>
      </c>
      <c r="E15" s="902"/>
      <c r="F15" s="902"/>
      <c r="G15" s="902"/>
      <c r="H15" s="902"/>
      <c r="I15" s="903"/>
      <c r="K15" s="371" t="s">
        <v>422</v>
      </c>
      <c r="L15" s="371" t="s">
        <v>1233</v>
      </c>
      <c r="M15" s="371" t="s">
        <v>1077</v>
      </c>
      <c r="N15" s="371" t="s">
        <v>110</v>
      </c>
      <c r="O15" s="197"/>
    </row>
    <row r="16" spans="1:21" ht="21.6" customHeight="1" thickBot="1" x14ac:dyDescent="0.3">
      <c r="B16" s="891"/>
      <c r="C16" s="92" t="s">
        <v>24</v>
      </c>
      <c r="D16" s="42" t="s">
        <v>156</v>
      </c>
      <c r="E16" s="38" t="s">
        <v>157</v>
      </c>
      <c r="F16" s="6"/>
      <c r="G16" s="6"/>
      <c r="I16" s="21"/>
      <c r="K16" s="371" t="s">
        <v>1226</v>
      </c>
      <c r="L16" s="391" t="s">
        <v>1234</v>
      </c>
      <c r="M16" s="374">
        <v>0.05</v>
      </c>
      <c r="N16" s="374">
        <v>0.05</v>
      </c>
      <c r="O16" s="197"/>
    </row>
    <row r="17" spans="2:18" ht="34.700000000000003" customHeight="1" thickBot="1" x14ac:dyDescent="0.3">
      <c r="B17" s="891"/>
      <c r="C17" s="3" t="s">
        <v>158</v>
      </c>
      <c r="D17" s="40" t="s">
        <v>441</v>
      </c>
      <c r="E17" s="752">
        <v>248522</v>
      </c>
      <c r="F17" s="6"/>
      <c r="G17" s="6"/>
      <c r="I17" s="21"/>
      <c r="K17" s="371" t="s">
        <v>1223</v>
      </c>
      <c r="L17" s="391" t="s">
        <v>1236</v>
      </c>
      <c r="M17" s="374">
        <v>0.15</v>
      </c>
      <c r="N17" s="374">
        <f>+M17+N16</f>
        <v>0.2</v>
      </c>
      <c r="O17" s="197"/>
    </row>
    <row r="18" spans="2:18" ht="34.700000000000003" customHeight="1" thickBot="1" x14ac:dyDescent="0.3">
      <c r="B18" s="891"/>
      <c r="C18" s="3" t="s">
        <v>160</v>
      </c>
      <c r="D18" s="40" t="s">
        <v>442</v>
      </c>
      <c r="E18" s="752">
        <v>120000</v>
      </c>
      <c r="F18" s="6"/>
      <c r="G18" s="6"/>
      <c r="I18" s="21"/>
      <c r="K18" s="371" t="s">
        <v>1224</v>
      </c>
      <c r="L18" s="391" t="s">
        <v>1237</v>
      </c>
      <c r="M18" s="374">
        <v>0.15</v>
      </c>
      <c r="N18" s="374">
        <f>+M18+N17</f>
        <v>0.35</v>
      </c>
      <c r="O18" s="197"/>
    </row>
    <row r="19" spans="2:18" ht="34.700000000000003" customHeight="1" thickBot="1" x14ac:dyDescent="0.3">
      <c r="B19" s="891"/>
      <c r="C19" s="3" t="s">
        <v>162</v>
      </c>
      <c r="D19" s="40" t="s">
        <v>443</v>
      </c>
      <c r="E19" s="752">
        <v>248522</v>
      </c>
      <c r="F19" s="6"/>
      <c r="G19" s="6"/>
      <c r="I19" s="21"/>
      <c r="K19" s="371" t="s">
        <v>1225</v>
      </c>
      <c r="L19" s="391" t="s">
        <v>1238</v>
      </c>
      <c r="M19" s="374">
        <v>0.2</v>
      </c>
      <c r="N19" s="374">
        <f>+M19+N18</f>
        <v>0.55000000000000004</v>
      </c>
      <c r="O19" s="197"/>
    </row>
    <row r="20" spans="2:18" ht="34.700000000000003" customHeight="1" thickBot="1" x14ac:dyDescent="0.3">
      <c r="B20" s="891"/>
      <c r="C20" s="3" t="s">
        <v>266</v>
      </c>
      <c r="D20" s="40" t="s">
        <v>444</v>
      </c>
      <c r="E20" s="549">
        <f>+E18+E19</f>
        <v>368522</v>
      </c>
      <c r="F20" s="6"/>
      <c r="G20" s="6"/>
      <c r="I20" s="21"/>
      <c r="K20" s="371" t="s">
        <v>1222</v>
      </c>
      <c r="L20" s="391" t="s">
        <v>1239</v>
      </c>
      <c r="M20" s="374">
        <v>0.2</v>
      </c>
      <c r="N20" s="374">
        <f>+M20+N19</f>
        <v>0.75</v>
      </c>
      <c r="O20" s="197"/>
    </row>
    <row r="21" spans="2:18" ht="34.700000000000003" customHeight="1" thickBot="1" x14ac:dyDescent="0.3">
      <c r="B21" s="891"/>
      <c r="C21" s="3" t="s">
        <v>268</v>
      </c>
      <c r="D21" s="40" t="s">
        <v>445</v>
      </c>
      <c r="E21" s="463">
        <f>E18+E17</f>
        <v>368522</v>
      </c>
      <c r="F21" s="6"/>
      <c r="G21" s="6"/>
      <c r="I21" s="21"/>
      <c r="K21" s="371" t="s">
        <v>1241</v>
      </c>
      <c r="L21" s="391" t="s">
        <v>1240</v>
      </c>
      <c r="M21" s="374">
        <v>0.25</v>
      </c>
      <c r="N21" s="374">
        <f>+M21+N20</f>
        <v>1</v>
      </c>
      <c r="R21" t="s">
        <v>1235</v>
      </c>
    </row>
    <row r="22" spans="2:18" ht="15" customHeight="1" x14ac:dyDescent="0.25">
      <c r="B22" s="891"/>
      <c r="C22" s="86"/>
      <c r="D22" s="907"/>
      <c r="E22" s="908"/>
      <c r="F22" s="908"/>
      <c r="G22" s="908"/>
      <c r="H22" s="908"/>
      <c r="I22" s="909"/>
      <c r="K22" s="371" t="s">
        <v>157</v>
      </c>
      <c r="L22" s="371"/>
      <c r="M22" s="374">
        <f>SUM(M16:M21)</f>
        <v>1</v>
      </c>
    </row>
    <row r="23" spans="2:18" ht="15.75" thickBot="1" x14ac:dyDescent="0.3">
      <c r="B23" s="891"/>
      <c r="C23" s="86"/>
      <c r="D23" s="937" t="s">
        <v>446</v>
      </c>
      <c r="E23" s="938"/>
      <c r="F23" s="938"/>
      <c r="G23" s="938"/>
      <c r="H23" s="938"/>
      <c r="I23" s="939"/>
      <c r="J23" s="6"/>
      <c r="K23" s="6"/>
      <c r="L23" s="6"/>
    </row>
    <row r="24" spans="2:18" ht="15" customHeight="1" thickBot="1" x14ac:dyDescent="0.3">
      <c r="B24" s="891"/>
      <c r="C24" s="88"/>
      <c r="D24" s="38" t="s">
        <v>156</v>
      </c>
      <c r="E24" s="38">
        <v>2016</v>
      </c>
      <c r="F24" s="38">
        <v>2017</v>
      </c>
      <c r="G24" s="126">
        <v>2018</v>
      </c>
      <c r="H24" s="38">
        <v>2019</v>
      </c>
      <c r="I24" s="38" t="s">
        <v>157</v>
      </c>
      <c r="J24" s="6"/>
      <c r="K24" s="936" t="s">
        <v>422</v>
      </c>
      <c r="L24" s="936" t="s">
        <v>1227</v>
      </c>
      <c r="M24" s="936" t="s">
        <v>25</v>
      </c>
      <c r="N24" s="936" t="s">
        <v>26</v>
      </c>
      <c r="O24" s="936" t="s">
        <v>27</v>
      </c>
      <c r="P24" s="936" t="s">
        <v>28</v>
      </c>
    </row>
    <row r="25" spans="2:18" ht="15" customHeight="1" thickBot="1" x14ac:dyDescent="0.3">
      <c r="B25" s="891"/>
      <c r="C25" s="88"/>
      <c r="D25" s="39" t="s">
        <v>447</v>
      </c>
      <c r="E25" s="752">
        <v>0</v>
      </c>
      <c r="F25" s="752">
        <v>90000</v>
      </c>
      <c r="G25" s="745">
        <v>30000</v>
      </c>
      <c r="H25" s="745">
        <v>40000</v>
      </c>
      <c r="I25" s="550">
        <f>SUM(E25:H25)</f>
        <v>160000</v>
      </c>
      <c r="J25" s="6"/>
      <c r="K25" s="936"/>
      <c r="L25" s="936"/>
      <c r="M25" s="936"/>
      <c r="N25" s="936"/>
      <c r="O25" s="936"/>
      <c r="P25" s="936"/>
    </row>
    <row r="26" spans="2:18" ht="15" customHeight="1" thickBot="1" x14ac:dyDescent="0.3">
      <c r="B26" s="891"/>
      <c r="C26" s="88"/>
      <c r="D26" s="39" t="s">
        <v>380</v>
      </c>
      <c r="E26" s="752"/>
      <c r="F26" s="752"/>
      <c r="G26" s="745"/>
      <c r="H26" s="745"/>
      <c r="I26" s="367"/>
      <c r="J26" s="6"/>
      <c r="K26" s="371" t="str">
        <f t="shared" ref="K26:K28" si="0">+D26</f>
        <v>Sin iniciar</v>
      </c>
      <c r="L26" s="370"/>
      <c r="M26" s="368">
        <f>+$L26*E26</f>
        <v>0</v>
      </c>
      <c r="N26" s="368"/>
      <c r="O26" s="368"/>
      <c r="P26" s="368"/>
    </row>
    <row r="27" spans="2:18" ht="15" customHeight="1" thickBot="1" x14ac:dyDescent="0.3">
      <c r="B27" s="891"/>
      <c r="C27" s="88"/>
      <c r="D27" s="39" t="s">
        <v>448</v>
      </c>
      <c r="E27" s="752">
        <v>0</v>
      </c>
      <c r="F27" s="752">
        <v>96255</v>
      </c>
      <c r="G27" s="745">
        <v>30000</v>
      </c>
      <c r="H27" s="745">
        <v>40000</v>
      </c>
      <c r="I27" s="367"/>
      <c r="J27" s="6"/>
      <c r="K27" s="371" t="str">
        <f t="shared" si="0"/>
        <v>En formulación</v>
      </c>
      <c r="L27" s="370">
        <v>0.75</v>
      </c>
      <c r="M27" s="368">
        <f>+$L27*E27</f>
        <v>0</v>
      </c>
      <c r="N27" s="368"/>
      <c r="O27" s="368"/>
      <c r="P27" s="368"/>
    </row>
    <row r="28" spans="2:18" ht="15" customHeight="1" thickBot="1" x14ac:dyDescent="0.3">
      <c r="B28" s="891"/>
      <c r="C28" s="88"/>
      <c r="D28" s="39" t="s">
        <v>449</v>
      </c>
      <c r="E28" s="752"/>
      <c r="F28" s="745"/>
      <c r="G28" s="745"/>
      <c r="H28" s="745"/>
      <c r="I28" s="367"/>
      <c r="J28" s="6"/>
      <c r="K28" s="371" t="str">
        <f t="shared" si="0"/>
        <v>En actualización</v>
      </c>
      <c r="L28" s="370"/>
      <c r="M28" s="368">
        <f>+$L28*E28</f>
        <v>0</v>
      </c>
      <c r="N28" s="368"/>
      <c r="O28" s="368"/>
      <c r="P28" s="368"/>
    </row>
    <row r="29" spans="2:18" ht="15.75" thickBot="1" x14ac:dyDescent="0.3">
      <c r="B29" s="891"/>
      <c r="C29" s="88"/>
      <c r="D29" s="39" t="s">
        <v>450</v>
      </c>
      <c r="E29" s="752"/>
      <c r="F29" s="745">
        <v>96255</v>
      </c>
      <c r="G29" s="745">
        <v>0</v>
      </c>
      <c r="H29" s="745">
        <v>0</v>
      </c>
      <c r="I29" s="367"/>
      <c r="J29" s="6"/>
      <c r="K29" s="371" t="str">
        <f>+D29</f>
        <v>Plan forestal adoptado</v>
      </c>
      <c r="L29" s="370"/>
      <c r="M29" s="368">
        <f>+$L29*E29</f>
        <v>0</v>
      </c>
      <c r="N29" s="368"/>
      <c r="O29" s="368"/>
      <c r="P29" s="368"/>
    </row>
    <row r="30" spans="2:18" ht="15" customHeight="1" thickBot="1" x14ac:dyDescent="0.3">
      <c r="B30" s="891"/>
      <c r="C30" s="88"/>
      <c r="D30" s="39" t="s">
        <v>157</v>
      </c>
      <c r="E30" s="133">
        <f>E27</f>
        <v>0</v>
      </c>
      <c r="F30" s="135">
        <f>F27</f>
        <v>96255</v>
      </c>
      <c r="G30" s="135"/>
      <c r="H30" s="135"/>
      <c r="I30" s="367"/>
      <c r="J30" s="6"/>
      <c r="K30" s="371"/>
      <c r="L30" s="371" t="s">
        <v>1218</v>
      </c>
      <c r="M30" s="368">
        <f>SUM(M26:M29)</f>
        <v>0</v>
      </c>
      <c r="N30" s="368"/>
      <c r="O30" s="368"/>
      <c r="P30" s="368"/>
    </row>
    <row r="31" spans="2:18" ht="14.45" customHeight="1" x14ac:dyDescent="0.25">
      <c r="B31" s="891"/>
      <c r="C31" s="86"/>
      <c r="D31" s="901" t="s">
        <v>451</v>
      </c>
      <c r="E31" s="902"/>
      <c r="F31" s="902"/>
      <c r="G31" s="902"/>
      <c r="H31" s="902"/>
      <c r="I31" s="903"/>
      <c r="J31" s="6"/>
      <c r="K31" s="371"/>
      <c r="L31" s="371" t="s">
        <v>1219</v>
      </c>
      <c r="M31" s="369">
        <f>+M30/$I$25</f>
        <v>0</v>
      </c>
      <c r="N31" s="369"/>
      <c r="O31" s="369"/>
      <c r="P31" s="369"/>
    </row>
    <row r="32" spans="2:18" ht="24" customHeight="1" x14ac:dyDescent="0.25">
      <c r="B32" s="891"/>
      <c r="C32" s="86"/>
      <c r="D32" s="907" t="s">
        <v>452</v>
      </c>
      <c r="E32" s="908"/>
      <c r="F32" s="908"/>
      <c r="G32" s="908"/>
      <c r="H32" s="908"/>
      <c r="I32" s="909"/>
      <c r="J32" s="6"/>
      <c r="K32" s="371"/>
      <c r="L32" s="371" t="s">
        <v>1228</v>
      </c>
      <c r="M32" s="369">
        <f>+M42</f>
        <v>0.75</v>
      </c>
      <c r="N32" s="369"/>
      <c r="O32" s="369"/>
      <c r="P32" s="369"/>
    </row>
    <row r="33" spans="2:16" ht="15" customHeight="1" thickBot="1" x14ac:dyDescent="0.3">
      <c r="B33" s="891"/>
      <c r="C33" s="86"/>
      <c r="D33" s="904" t="s">
        <v>453</v>
      </c>
      <c r="E33" s="905"/>
      <c r="F33" s="905"/>
      <c r="G33" s="905"/>
      <c r="H33" s="905"/>
      <c r="I33" s="906"/>
      <c r="J33" s="6"/>
      <c r="K33" s="371"/>
      <c r="L33" s="371" t="s">
        <v>1231</v>
      </c>
      <c r="M33" s="368">
        <f>+M43</f>
        <v>72191.25</v>
      </c>
      <c r="N33" s="368"/>
      <c r="O33" s="368"/>
      <c r="P33" s="368"/>
    </row>
    <row r="34" spans="2:16" ht="36.75" thickBot="1" x14ac:dyDescent="0.3">
      <c r="B34" s="891"/>
      <c r="C34" s="88"/>
      <c r="D34" s="42" t="s">
        <v>454</v>
      </c>
      <c r="E34" s="42" t="s">
        <v>455</v>
      </c>
      <c r="F34" s="42" t="s">
        <v>456</v>
      </c>
      <c r="G34" s="42" t="s">
        <v>457</v>
      </c>
      <c r="H34" s="42" t="s">
        <v>458</v>
      </c>
      <c r="I34" s="21"/>
      <c r="J34" s="6"/>
      <c r="K34" s="371"/>
      <c r="L34" s="371" t="s">
        <v>429</v>
      </c>
      <c r="M34" s="369">
        <f>+M30/M33</f>
        <v>0</v>
      </c>
      <c r="N34" s="369"/>
      <c r="O34" s="369"/>
      <c r="P34" s="369"/>
    </row>
    <row r="35" spans="2:16" ht="48.75" thickBot="1" x14ac:dyDescent="0.3">
      <c r="B35" s="891"/>
      <c r="C35" s="88"/>
      <c r="D35" s="659" t="s">
        <v>1369</v>
      </c>
      <c r="E35" s="660" t="s">
        <v>1370</v>
      </c>
      <c r="F35" s="661">
        <v>120000</v>
      </c>
      <c r="G35" s="662" t="s">
        <v>1371</v>
      </c>
      <c r="H35" s="660"/>
      <c r="I35" s="21"/>
      <c r="J35" s="6"/>
      <c r="K35" s="6"/>
      <c r="L35" s="6"/>
      <c r="M35" s="6"/>
      <c r="N35" s="6"/>
      <c r="O35" s="6"/>
      <c r="P35" s="6"/>
    </row>
    <row r="36" spans="2:16" ht="15" customHeight="1" thickBot="1" x14ac:dyDescent="0.3">
      <c r="B36" s="891"/>
      <c r="C36" s="88"/>
      <c r="D36" s="30"/>
      <c r="E36" s="30"/>
      <c r="F36" s="191"/>
      <c r="G36" s="30"/>
      <c r="H36" s="30"/>
      <c r="I36" s="21"/>
      <c r="J36" s="6"/>
      <c r="K36" s="936" t="s">
        <v>1220</v>
      </c>
      <c r="L36" s="936" t="s">
        <v>1229</v>
      </c>
      <c r="M36" s="936" t="s">
        <v>1230</v>
      </c>
      <c r="N36" s="373"/>
      <c r="O36" s="373"/>
      <c r="P36" s="373"/>
    </row>
    <row r="37" spans="2:16" ht="15" customHeight="1" thickBot="1" x14ac:dyDescent="0.3">
      <c r="B37" s="891"/>
      <c r="C37" s="88"/>
      <c r="D37" s="30"/>
      <c r="E37" s="30"/>
      <c r="F37" s="191"/>
      <c r="G37" s="30"/>
      <c r="H37" s="30"/>
      <c r="I37" s="21"/>
      <c r="J37" s="6"/>
      <c r="K37" s="936"/>
      <c r="L37" s="936"/>
      <c r="M37" s="936"/>
      <c r="N37" s="373"/>
      <c r="O37" s="373"/>
      <c r="P37" s="373"/>
    </row>
    <row r="38" spans="2:16" ht="15.75" thickBot="1" x14ac:dyDescent="0.3">
      <c r="B38" s="891"/>
      <c r="C38" s="88"/>
      <c r="D38" s="30"/>
      <c r="E38" s="30"/>
      <c r="F38" s="191"/>
      <c r="G38" s="30"/>
      <c r="H38" s="30"/>
      <c r="I38" s="21"/>
      <c r="J38" s="6"/>
      <c r="K38" s="371" t="str">
        <f>+K26</f>
        <v>Sin iniciar</v>
      </c>
      <c r="L38" s="418"/>
      <c r="M38" s="369">
        <v>0</v>
      </c>
      <c r="N38" s="373"/>
      <c r="O38" s="373"/>
      <c r="P38" s="373"/>
    </row>
    <row r="39" spans="2:16" ht="15.75" thickBot="1" x14ac:dyDescent="0.3">
      <c r="B39" s="891"/>
      <c r="C39" s="88"/>
      <c r="D39" s="30"/>
      <c r="E39" s="30"/>
      <c r="F39" s="191"/>
      <c r="G39" s="30"/>
      <c r="H39" s="30"/>
      <c r="I39" s="21"/>
      <c r="J39" s="6"/>
      <c r="K39" s="371" t="str">
        <f>+K27</f>
        <v>En formulación</v>
      </c>
      <c r="L39" s="551">
        <v>96255</v>
      </c>
      <c r="M39" s="552">
        <v>0.75</v>
      </c>
      <c r="N39" s="373"/>
      <c r="O39" s="373"/>
      <c r="P39" s="373"/>
    </row>
    <row r="40" spans="2:16" ht="24" customHeight="1" thickBot="1" x14ac:dyDescent="0.3">
      <c r="B40" s="892"/>
      <c r="C40" s="87"/>
      <c r="D40" s="937" t="s">
        <v>459</v>
      </c>
      <c r="E40" s="938"/>
      <c r="F40" s="938"/>
      <c r="G40" s="938"/>
      <c r="H40" s="938"/>
      <c r="I40" s="939"/>
      <c r="J40" s="6"/>
      <c r="K40" s="371" t="str">
        <f>+K28</f>
        <v>En actualización</v>
      </c>
      <c r="L40" s="551"/>
      <c r="M40" s="552"/>
      <c r="N40" s="373"/>
      <c r="O40" s="373"/>
      <c r="P40" s="373"/>
    </row>
    <row r="41" spans="2:16" ht="24" customHeight="1" thickBot="1" x14ac:dyDescent="0.3">
      <c r="B41" s="45" t="s">
        <v>39</v>
      </c>
      <c r="C41" s="87"/>
      <c r="D41" s="896" t="s">
        <v>460</v>
      </c>
      <c r="E41" s="897"/>
      <c r="F41" s="897"/>
      <c r="G41" s="897"/>
      <c r="H41" s="897"/>
      <c r="I41" s="898"/>
      <c r="J41" s="6"/>
      <c r="K41" s="371" t="str">
        <f>+K29</f>
        <v>Plan forestal adoptado</v>
      </c>
      <c r="L41" s="551"/>
      <c r="M41" s="552"/>
      <c r="N41" s="373"/>
      <c r="O41" s="373"/>
      <c r="P41" s="373"/>
    </row>
    <row r="42" spans="2:16" ht="24.75" thickBot="1" x14ac:dyDescent="0.3">
      <c r="B42" s="45" t="s">
        <v>41</v>
      </c>
      <c r="C42" s="87"/>
      <c r="D42" s="896" t="s">
        <v>354</v>
      </c>
      <c r="E42" s="897"/>
      <c r="F42" s="897"/>
      <c r="G42" s="897"/>
      <c r="H42" s="897"/>
      <c r="I42" s="898"/>
      <c r="J42" s="6"/>
      <c r="K42" s="371" t="s">
        <v>157</v>
      </c>
      <c r="L42" s="553">
        <f>SUM(L38:L41)</f>
        <v>96255</v>
      </c>
      <c r="M42" s="554">
        <f>+M43/L42</f>
        <v>0.75</v>
      </c>
      <c r="N42" s="373"/>
      <c r="O42" s="373"/>
      <c r="P42" s="373"/>
    </row>
    <row r="43" spans="2:16" ht="15" customHeight="1" thickBot="1" x14ac:dyDescent="0.3">
      <c r="B43" s="2"/>
      <c r="C43" s="70"/>
      <c r="D43" s="6"/>
      <c r="E43" s="6"/>
      <c r="F43" s="6"/>
      <c r="G43" s="6"/>
      <c r="H43" s="6"/>
      <c r="I43" s="6"/>
      <c r="J43" s="6"/>
      <c r="K43" s="371"/>
      <c r="L43" s="555" t="s">
        <v>1232</v>
      </c>
      <c r="M43" s="553">
        <f>+L38*M38+L39*M39+L40*M40+L41*M41</f>
        <v>72191.25</v>
      </c>
      <c r="N43" s="373"/>
      <c r="O43" s="373"/>
      <c r="P43" s="373"/>
    </row>
    <row r="44" spans="2:16" ht="24" customHeight="1" thickBot="1" x14ac:dyDescent="0.3">
      <c r="B44" s="893" t="s">
        <v>43</v>
      </c>
      <c r="C44" s="894"/>
      <c r="D44" s="894"/>
      <c r="E44" s="895"/>
      <c r="F44" s="6"/>
      <c r="G44" s="6"/>
      <c r="H44" s="6"/>
      <c r="I44" s="6"/>
      <c r="J44" s="6"/>
      <c r="K44" s="6"/>
      <c r="L44" s="6"/>
      <c r="M44" s="6"/>
      <c r="N44" s="6"/>
      <c r="O44" s="373"/>
      <c r="P44" s="373"/>
    </row>
    <row r="45" spans="2:16" ht="15" customHeight="1" thickBot="1" x14ac:dyDescent="0.3">
      <c r="B45" s="890">
        <v>1</v>
      </c>
      <c r="C45" s="88"/>
      <c r="D45" s="46" t="s">
        <v>44</v>
      </c>
      <c r="E45" s="455" t="s">
        <v>1274</v>
      </c>
      <c r="F45" s="6"/>
      <c r="G45" s="6"/>
      <c r="H45" s="6"/>
      <c r="I45" s="6"/>
      <c r="J45" s="6"/>
      <c r="K45" s="6"/>
      <c r="L45" s="6"/>
      <c r="M45" s="6"/>
      <c r="N45" s="6"/>
      <c r="O45" s="373"/>
      <c r="P45" s="373"/>
    </row>
    <row r="46" spans="2:16" ht="15" customHeight="1" thickBot="1" x14ac:dyDescent="0.3">
      <c r="B46" s="891"/>
      <c r="C46" s="88"/>
      <c r="D46" s="40" t="s">
        <v>45</v>
      </c>
      <c r="E46" s="455" t="s">
        <v>1295</v>
      </c>
      <c r="F46" s="6"/>
      <c r="G46" s="6"/>
      <c r="H46" s="6"/>
      <c r="I46" s="6"/>
      <c r="J46" s="6"/>
      <c r="K46" s="6"/>
      <c r="L46" s="6"/>
      <c r="M46" s="6"/>
      <c r="N46" s="6"/>
      <c r="O46" s="373"/>
      <c r="P46" s="373"/>
    </row>
    <row r="47" spans="2:16" ht="15" customHeight="1" thickBot="1" x14ac:dyDescent="0.3">
      <c r="B47" s="891"/>
      <c r="C47" s="88"/>
      <c r="D47" s="40" t="s">
        <v>46</v>
      </c>
      <c r="E47" s="457" t="s">
        <v>1534</v>
      </c>
      <c r="F47" s="6"/>
      <c r="G47" s="6"/>
      <c r="H47" s="6"/>
      <c r="I47" s="6"/>
      <c r="J47" s="6"/>
      <c r="K47" s="6"/>
      <c r="L47" s="6"/>
      <c r="M47" s="6"/>
      <c r="N47" s="6"/>
      <c r="O47" s="373"/>
      <c r="P47" s="373"/>
    </row>
    <row r="48" spans="2:16" ht="15" customHeight="1" thickBot="1" x14ac:dyDescent="0.3">
      <c r="B48" s="891"/>
      <c r="C48" s="88"/>
      <c r="D48" s="40" t="s">
        <v>47</v>
      </c>
      <c r="E48" s="455" t="s">
        <v>1530</v>
      </c>
      <c r="F48" s="6"/>
      <c r="G48" s="6"/>
      <c r="H48" s="6"/>
      <c r="I48" s="6"/>
      <c r="J48" s="6"/>
      <c r="K48" s="6"/>
      <c r="L48" s="6"/>
      <c r="M48" s="6"/>
      <c r="N48" s="6"/>
    </row>
    <row r="49" spans="2:12" ht="15" customHeight="1" thickBot="1" x14ac:dyDescent="0.3">
      <c r="B49" s="891"/>
      <c r="C49" s="88"/>
      <c r="D49" s="40" t="s">
        <v>48</v>
      </c>
      <c r="E49" s="583" t="s">
        <v>1529</v>
      </c>
      <c r="F49" s="6"/>
      <c r="G49" s="6"/>
      <c r="H49" s="6"/>
      <c r="I49" s="6"/>
      <c r="J49" s="6"/>
      <c r="K49" s="6"/>
      <c r="L49" s="6"/>
    </row>
    <row r="50" spans="2:12" ht="15" customHeight="1" thickBot="1" x14ac:dyDescent="0.3">
      <c r="B50" s="891"/>
      <c r="C50" s="88"/>
      <c r="D50" s="40" t="s">
        <v>49</v>
      </c>
      <c r="E50" s="455" t="s">
        <v>1297</v>
      </c>
      <c r="F50" s="6"/>
      <c r="G50" s="6"/>
      <c r="H50" s="6"/>
      <c r="I50" s="6"/>
      <c r="J50" s="6"/>
      <c r="K50" s="6"/>
      <c r="L50" s="6"/>
    </row>
    <row r="51" spans="2:12" ht="15" customHeight="1" thickBot="1" x14ac:dyDescent="0.3">
      <c r="B51" s="892"/>
      <c r="C51" s="3"/>
      <c r="D51" s="40" t="s">
        <v>50</v>
      </c>
      <c r="E51" s="455" t="s">
        <v>1280</v>
      </c>
      <c r="F51" s="6"/>
      <c r="G51" s="6"/>
      <c r="H51" s="6"/>
      <c r="I51" s="6"/>
      <c r="J51" s="6"/>
      <c r="K51" s="6"/>
      <c r="L51" s="6"/>
    </row>
    <row r="52" spans="2:12" ht="15" customHeight="1" thickBot="1" x14ac:dyDescent="0.3">
      <c r="B52" s="2"/>
      <c r="C52" s="70"/>
      <c r="D52" s="6"/>
      <c r="E52" s="6"/>
      <c r="F52" s="6"/>
      <c r="G52" s="6"/>
      <c r="H52" s="6"/>
      <c r="I52" s="6"/>
      <c r="J52" s="6"/>
      <c r="K52" s="6"/>
      <c r="L52" s="6"/>
    </row>
    <row r="53" spans="2:12" ht="15" customHeight="1" thickBot="1" x14ac:dyDescent="0.3">
      <c r="B53" s="893" t="s">
        <v>51</v>
      </c>
      <c r="C53" s="894"/>
      <c r="D53" s="894"/>
      <c r="E53" s="895"/>
      <c r="F53" s="6"/>
      <c r="G53" s="6"/>
      <c r="H53" s="6"/>
      <c r="I53" s="6"/>
      <c r="J53" s="6"/>
      <c r="K53" s="6"/>
      <c r="L53" s="6"/>
    </row>
    <row r="54" spans="2:12" ht="15" customHeight="1" thickBot="1" x14ac:dyDescent="0.3">
      <c r="B54" s="890">
        <v>1</v>
      </c>
      <c r="C54" s="88"/>
      <c r="D54" s="46" t="s">
        <v>44</v>
      </c>
      <c r="E54" s="396" t="s">
        <v>52</v>
      </c>
      <c r="F54" s="6"/>
      <c r="G54" s="6"/>
      <c r="H54" s="6"/>
      <c r="I54" s="6"/>
      <c r="J54" s="6"/>
      <c r="K54" s="6"/>
      <c r="L54" s="6"/>
    </row>
    <row r="55" spans="2:12" ht="15" customHeight="1" thickBot="1" x14ac:dyDescent="0.3">
      <c r="B55" s="891"/>
      <c r="C55" s="88"/>
      <c r="D55" s="40" t="s">
        <v>45</v>
      </c>
      <c r="E55" s="396" t="s">
        <v>166</v>
      </c>
      <c r="F55" s="6"/>
      <c r="G55" s="6"/>
      <c r="H55" s="6"/>
      <c r="I55" s="6"/>
      <c r="J55" s="6"/>
      <c r="K55" s="6"/>
      <c r="L55" s="6"/>
    </row>
    <row r="56" spans="2:12" ht="15" customHeight="1" thickBot="1" x14ac:dyDescent="0.3">
      <c r="B56" s="891"/>
      <c r="C56" s="88"/>
      <c r="D56" s="40" t="s">
        <v>46</v>
      </c>
      <c r="E56" s="283"/>
      <c r="F56" s="6"/>
      <c r="G56" s="6"/>
      <c r="H56" s="6"/>
      <c r="I56" s="6"/>
      <c r="J56" s="6"/>
      <c r="K56" s="6"/>
      <c r="L56" s="6"/>
    </row>
    <row r="57" spans="2:12" ht="15" customHeight="1" thickBot="1" x14ac:dyDescent="0.3">
      <c r="B57" s="891"/>
      <c r="C57" s="88"/>
      <c r="D57" s="40" t="s">
        <v>47</v>
      </c>
      <c r="E57" s="283"/>
      <c r="F57" s="6"/>
      <c r="G57" s="6"/>
      <c r="H57" s="6"/>
      <c r="I57" s="6"/>
      <c r="J57" s="6"/>
      <c r="K57" s="6"/>
      <c r="L57" s="6"/>
    </row>
    <row r="58" spans="2:12" ht="15.75" thickBot="1" x14ac:dyDescent="0.3">
      <c r="B58" s="891"/>
      <c r="C58" s="88"/>
      <c r="D58" s="40" t="s">
        <v>48</v>
      </c>
      <c r="E58" s="283"/>
      <c r="F58" s="6"/>
      <c r="G58" s="6"/>
      <c r="H58" s="6"/>
      <c r="I58" s="6"/>
      <c r="J58" s="6"/>
      <c r="K58" s="6"/>
      <c r="L58" s="6"/>
    </row>
    <row r="59" spans="2:12" ht="15.75" thickBot="1" x14ac:dyDescent="0.3">
      <c r="B59" s="891"/>
      <c r="C59" s="88"/>
      <c r="D59" s="40" t="s">
        <v>49</v>
      </c>
      <c r="E59" s="283"/>
      <c r="F59" s="6"/>
      <c r="G59" s="6"/>
      <c r="H59" s="6"/>
      <c r="I59" s="6"/>
      <c r="J59" s="6"/>
      <c r="K59" s="6"/>
      <c r="L59" s="6"/>
    </row>
    <row r="60" spans="2:12" ht="15" customHeight="1" thickBot="1" x14ac:dyDescent="0.3">
      <c r="B60" s="892"/>
      <c r="C60" s="3"/>
      <c r="D60" s="40" t="s">
        <v>50</v>
      </c>
      <c r="E60" s="283"/>
      <c r="F60" s="6"/>
      <c r="G60" s="6"/>
      <c r="H60" s="6"/>
      <c r="I60" s="6"/>
      <c r="J60" s="6"/>
      <c r="K60" s="6"/>
      <c r="L60" s="6"/>
    </row>
    <row r="61" spans="2:12" ht="15" customHeight="1" thickBot="1" x14ac:dyDescent="0.3">
      <c r="B61" s="128"/>
      <c r="C61" s="123"/>
      <c r="D61" s="128"/>
      <c r="E61" s="6"/>
      <c r="F61" s="6"/>
      <c r="G61" s="6"/>
      <c r="H61" s="6"/>
      <c r="I61" s="6"/>
      <c r="J61" s="6"/>
      <c r="K61" s="6"/>
      <c r="L61" s="6"/>
    </row>
    <row r="62" spans="2:12" ht="15" customHeight="1" x14ac:dyDescent="0.25">
      <c r="B62" s="127" t="s">
        <v>428</v>
      </c>
      <c r="C62" s="90"/>
      <c r="D62" s="6"/>
      <c r="E62" s="6"/>
      <c r="F62" s="6"/>
      <c r="G62" s="6"/>
      <c r="H62" s="6"/>
      <c r="I62" s="6"/>
      <c r="J62" s="6"/>
      <c r="K62" s="6"/>
      <c r="L62" s="6"/>
    </row>
    <row r="63" spans="2:12" x14ac:dyDescent="0.25">
      <c r="B63" s="875"/>
      <c r="C63" s="876"/>
      <c r="D63" s="877"/>
      <c r="E63" s="6"/>
      <c r="F63" s="6"/>
      <c r="G63" s="6"/>
      <c r="H63" s="6"/>
      <c r="I63" s="6"/>
      <c r="J63" s="6"/>
      <c r="K63" s="6"/>
      <c r="L63" s="6"/>
    </row>
    <row r="64" spans="2:12" x14ac:dyDescent="0.25">
      <c r="B64" s="878"/>
      <c r="C64" s="879"/>
      <c r="D64" s="880"/>
      <c r="E64" s="6"/>
      <c r="F64" s="6"/>
      <c r="G64" s="6"/>
      <c r="H64" s="6"/>
      <c r="I64" s="6"/>
      <c r="J64" s="6"/>
      <c r="K64" s="6"/>
      <c r="L64" s="6"/>
    </row>
    <row r="65" spans="2:12" ht="15.75" thickBot="1" x14ac:dyDescent="0.3">
      <c r="B65" s="128"/>
      <c r="C65" s="123"/>
      <c r="D65" s="128"/>
      <c r="E65" s="6"/>
      <c r="F65" s="6"/>
      <c r="G65" s="6"/>
      <c r="H65" s="6"/>
      <c r="I65" s="6"/>
      <c r="J65" s="6"/>
      <c r="K65" s="6"/>
      <c r="L65" s="6"/>
    </row>
    <row r="66" spans="2:12" ht="15.75" thickBot="1" x14ac:dyDescent="0.3">
      <c r="B66" s="893" t="s">
        <v>54</v>
      </c>
      <c r="C66" s="894"/>
      <c r="D66" s="894"/>
      <c r="E66" s="894"/>
      <c r="F66" s="895"/>
      <c r="G66" s="6"/>
      <c r="H66" s="6"/>
      <c r="I66" s="6"/>
      <c r="J66" s="6"/>
      <c r="K66" s="6"/>
      <c r="L66" s="6"/>
    </row>
    <row r="67" spans="2:12" ht="24.75" thickBot="1" x14ac:dyDescent="0.3">
      <c r="B67" s="45" t="s">
        <v>55</v>
      </c>
      <c r="C67" s="40" t="s">
        <v>56</v>
      </c>
      <c r="D67" s="40" t="s">
        <v>57</v>
      </c>
      <c r="E67" s="40" t="s">
        <v>58</v>
      </c>
      <c r="F67" s="6"/>
      <c r="G67" s="6"/>
      <c r="H67" s="6"/>
      <c r="I67" s="6"/>
      <c r="J67" s="6"/>
      <c r="K67" s="6"/>
      <c r="L67" s="6"/>
    </row>
    <row r="68" spans="2:12" ht="72.75" thickBot="1" x14ac:dyDescent="0.3">
      <c r="B68" s="47">
        <v>42401</v>
      </c>
      <c r="C68" s="40">
        <v>0.01</v>
      </c>
      <c r="D68" s="48" t="s">
        <v>461</v>
      </c>
      <c r="E68" s="40"/>
      <c r="F68" s="6"/>
      <c r="G68" s="6"/>
      <c r="H68" s="6"/>
      <c r="I68" s="6"/>
      <c r="J68" s="6"/>
      <c r="K68" s="6"/>
    </row>
    <row r="69" spans="2:12" x14ac:dyDescent="0.25">
      <c r="B69" s="2"/>
      <c r="C69" s="70"/>
      <c r="D69" s="6"/>
      <c r="E69" s="6"/>
      <c r="F69" s="6"/>
      <c r="G69" s="6"/>
      <c r="H69" s="6"/>
      <c r="I69" s="6"/>
      <c r="J69" s="6"/>
      <c r="K69" s="6"/>
    </row>
    <row r="70" spans="2:12" ht="15.75" thickBot="1" x14ac:dyDescent="0.3">
      <c r="B70" s="6"/>
      <c r="D70" s="6"/>
      <c r="E70" s="6"/>
      <c r="F70" s="6"/>
      <c r="G70" s="6"/>
      <c r="H70" s="6"/>
      <c r="I70" s="6"/>
      <c r="J70" s="6"/>
      <c r="K70" s="6"/>
      <c r="L70" s="6"/>
    </row>
    <row r="71" spans="2:12" ht="15.75" thickBot="1" x14ac:dyDescent="0.3">
      <c r="B71" s="893" t="s">
        <v>61</v>
      </c>
      <c r="C71" s="894"/>
      <c r="D71" s="895"/>
      <c r="E71" s="6"/>
      <c r="F71" s="6"/>
      <c r="G71" s="6"/>
      <c r="H71" s="6"/>
      <c r="I71" s="6"/>
      <c r="J71" s="6"/>
      <c r="K71" s="6"/>
      <c r="L71" s="6"/>
    </row>
    <row r="72" spans="2:12" ht="60.75" thickBot="1" x14ac:dyDescent="0.3">
      <c r="B72" s="45" t="s">
        <v>62</v>
      </c>
      <c r="C72" s="3"/>
      <c r="D72" s="40" t="s">
        <v>430</v>
      </c>
      <c r="E72" s="6"/>
      <c r="F72" s="6"/>
      <c r="G72" s="6"/>
      <c r="H72" s="6"/>
      <c r="I72" s="6"/>
      <c r="J72" s="6"/>
      <c r="K72" s="6"/>
      <c r="L72" s="6"/>
    </row>
    <row r="73" spans="2:12" x14ac:dyDescent="0.25">
      <c r="B73" s="890" t="s">
        <v>64</v>
      </c>
      <c r="C73" s="88"/>
      <c r="D73" s="51" t="s">
        <v>65</v>
      </c>
      <c r="E73" s="6"/>
      <c r="F73" s="6"/>
      <c r="G73" s="6"/>
      <c r="H73" s="6"/>
      <c r="I73" s="6"/>
      <c r="J73" s="6"/>
      <c r="K73" s="6"/>
      <c r="L73" s="6"/>
    </row>
    <row r="74" spans="2:12" ht="132" x14ac:dyDescent="0.25">
      <c r="B74" s="891"/>
      <c r="C74" s="88"/>
      <c r="D74" s="44" t="s">
        <v>431</v>
      </c>
      <c r="E74" s="6"/>
      <c r="F74" s="6"/>
      <c r="G74" s="6"/>
      <c r="H74" s="6"/>
      <c r="I74" s="6"/>
      <c r="J74" s="6"/>
      <c r="K74" s="6"/>
      <c r="L74" s="6"/>
    </row>
    <row r="75" spans="2:12" x14ac:dyDescent="0.25">
      <c r="B75" s="891"/>
      <c r="C75" s="88"/>
      <c r="D75" s="51" t="s">
        <v>68</v>
      </c>
      <c r="E75" s="6"/>
      <c r="F75" s="6"/>
      <c r="G75" s="6"/>
      <c r="H75" s="6"/>
      <c r="I75" s="6"/>
      <c r="J75" s="6"/>
      <c r="K75" s="6"/>
      <c r="L75" s="6"/>
    </row>
    <row r="76" spans="2:12" x14ac:dyDescent="0.25">
      <c r="B76" s="891"/>
      <c r="C76" s="88"/>
      <c r="D76" s="59" t="s">
        <v>432</v>
      </c>
      <c r="E76" s="6"/>
      <c r="F76" s="6"/>
      <c r="G76" s="6"/>
      <c r="H76" s="6"/>
      <c r="I76" s="6"/>
      <c r="J76" s="6"/>
      <c r="K76" s="6"/>
      <c r="L76" s="6"/>
    </row>
    <row r="77" spans="2:12" x14ac:dyDescent="0.25">
      <c r="B77" s="891"/>
      <c r="C77" s="88"/>
      <c r="D77" s="59" t="s">
        <v>433</v>
      </c>
      <c r="E77" s="6"/>
      <c r="F77" s="6"/>
      <c r="G77" s="6"/>
      <c r="H77" s="6"/>
      <c r="I77" s="6"/>
      <c r="J77" s="6"/>
      <c r="K77" s="6"/>
      <c r="L77" s="6"/>
    </row>
    <row r="78" spans="2:12" x14ac:dyDescent="0.25">
      <c r="B78" s="891"/>
      <c r="C78" s="88"/>
      <c r="D78" s="59" t="s">
        <v>434</v>
      </c>
      <c r="E78" s="6"/>
      <c r="F78" s="6"/>
      <c r="G78" s="6"/>
      <c r="H78" s="6"/>
      <c r="I78" s="6"/>
      <c r="J78" s="6"/>
      <c r="K78" s="6"/>
      <c r="L78" s="6"/>
    </row>
    <row r="79" spans="2:12" x14ac:dyDescent="0.25">
      <c r="B79" s="891"/>
      <c r="C79" s="88"/>
      <c r="D79" s="59" t="s">
        <v>435</v>
      </c>
      <c r="E79" s="6"/>
      <c r="F79" s="6"/>
      <c r="G79" s="6"/>
      <c r="H79" s="6"/>
      <c r="I79" s="6"/>
      <c r="J79" s="6"/>
      <c r="K79" s="6"/>
      <c r="L79" s="6"/>
    </row>
    <row r="80" spans="2:12" x14ac:dyDescent="0.25">
      <c r="B80" s="891"/>
      <c r="C80" s="88"/>
      <c r="D80" s="51" t="s">
        <v>296</v>
      </c>
      <c r="E80" s="6"/>
      <c r="F80" s="6"/>
      <c r="G80" s="6"/>
      <c r="H80" s="6"/>
      <c r="I80" s="6"/>
      <c r="J80" s="6"/>
      <c r="K80" s="6"/>
      <c r="L80" s="6"/>
    </row>
    <row r="81" spans="2:12" ht="36.75" thickBot="1" x14ac:dyDescent="0.3">
      <c r="B81" s="892"/>
      <c r="C81" s="3"/>
      <c r="D81" s="40" t="s">
        <v>361</v>
      </c>
      <c r="E81" s="6"/>
      <c r="F81" s="6"/>
      <c r="G81" s="6"/>
      <c r="H81" s="6"/>
      <c r="I81" s="6"/>
      <c r="J81" s="6"/>
      <c r="K81" s="6"/>
      <c r="L81" s="6"/>
    </row>
    <row r="82" spans="2:12" x14ac:dyDescent="0.25">
      <c r="B82" s="890" t="s">
        <v>77</v>
      </c>
      <c r="C82" s="93"/>
      <c r="D82" s="890"/>
      <c r="E82" s="6"/>
      <c r="F82" s="6"/>
      <c r="G82" s="6"/>
      <c r="H82" s="6"/>
      <c r="I82" s="6"/>
      <c r="J82" s="6"/>
      <c r="K82" s="6"/>
      <c r="L82" s="6"/>
    </row>
    <row r="83" spans="2:12" ht="15.75" thickBot="1" x14ac:dyDescent="0.3">
      <c r="B83" s="892"/>
      <c r="C83" s="94"/>
      <c r="D83" s="892"/>
      <c r="E83" s="6"/>
      <c r="F83" s="6"/>
      <c r="G83" s="6"/>
      <c r="H83" s="6"/>
      <c r="I83" s="6"/>
      <c r="J83" s="6"/>
      <c r="K83" s="6"/>
      <c r="L83" s="6"/>
    </row>
    <row r="84" spans="2:12" ht="132" x14ac:dyDescent="0.25">
      <c r="B84" s="890" t="s">
        <v>78</v>
      </c>
      <c r="C84" s="88"/>
      <c r="D84" s="44" t="s">
        <v>436</v>
      </c>
      <c r="E84" s="6"/>
      <c r="F84" s="6"/>
      <c r="G84" s="6"/>
      <c r="H84" s="6"/>
      <c r="I84" s="6"/>
      <c r="J84" s="6"/>
      <c r="K84" s="6"/>
      <c r="L84" s="6"/>
    </row>
    <row r="85" spans="2:12" ht="120.75" thickBot="1" x14ac:dyDescent="0.3">
      <c r="B85" s="892"/>
      <c r="C85" s="3"/>
      <c r="D85" s="40" t="s">
        <v>437</v>
      </c>
      <c r="E85" s="6"/>
      <c r="F85" s="6"/>
      <c r="G85" s="6"/>
      <c r="H85" s="6"/>
      <c r="I85" s="6"/>
      <c r="J85" s="6"/>
      <c r="K85" s="6"/>
      <c r="L85" s="6"/>
    </row>
    <row r="86" spans="2:12" ht="24" x14ac:dyDescent="0.25">
      <c r="B86" s="890" t="s">
        <v>95</v>
      </c>
      <c r="C86" s="88"/>
      <c r="D86" s="51" t="s">
        <v>429</v>
      </c>
      <c r="E86" s="6"/>
      <c r="F86" s="6"/>
      <c r="G86" s="6"/>
      <c r="H86" s="6"/>
      <c r="I86" s="6"/>
      <c r="J86" s="6"/>
      <c r="K86" s="6"/>
      <c r="L86" s="6"/>
    </row>
    <row r="87" spans="2:12" x14ac:dyDescent="0.25">
      <c r="B87" s="891"/>
      <c r="C87" s="88"/>
      <c r="D87" s="16"/>
      <c r="E87" s="6"/>
      <c r="F87" s="6"/>
      <c r="G87" s="6"/>
      <c r="H87" s="6"/>
      <c r="I87" s="6"/>
      <c r="J87" s="6"/>
      <c r="K87" s="6"/>
      <c r="L87" s="6"/>
    </row>
    <row r="88" spans="2:12" x14ac:dyDescent="0.25">
      <c r="B88" s="891"/>
      <c r="C88" s="88"/>
      <c r="D88" s="44" t="s">
        <v>96</v>
      </c>
      <c r="E88" s="6"/>
      <c r="F88" s="6"/>
      <c r="G88" s="6"/>
      <c r="H88" s="6"/>
      <c r="I88" s="6"/>
      <c r="J88" s="6"/>
      <c r="K88" s="6"/>
      <c r="L88" s="6"/>
    </row>
    <row r="89" spans="2:12" ht="37.5" x14ac:dyDescent="0.25">
      <c r="B89" s="891"/>
      <c r="C89" s="88"/>
      <c r="D89" s="44" t="s">
        <v>438</v>
      </c>
      <c r="E89" s="6"/>
      <c r="F89" s="6"/>
      <c r="G89" s="6"/>
      <c r="H89" s="6"/>
      <c r="I89" s="6"/>
      <c r="J89" s="6"/>
      <c r="K89" s="6"/>
      <c r="L89" s="6"/>
    </row>
    <row r="90" spans="2:12" ht="37.5" x14ac:dyDescent="0.25">
      <c r="B90" s="891"/>
      <c r="C90" s="88"/>
      <c r="D90" s="44" t="s">
        <v>439</v>
      </c>
      <c r="E90" s="6"/>
      <c r="F90" s="6"/>
      <c r="G90" s="6"/>
      <c r="H90" s="6"/>
      <c r="I90" s="6"/>
      <c r="J90" s="6"/>
      <c r="K90" s="6"/>
      <c r="L90" s="6"/>
    </row>
    <row r="91" spans="2:12" ht="38.25" thickBot="1" x14ac:dyDescent="0.3">
      <c r="B91" s="892"/>
      <c r="C91" s="3"/>
      <c r="D91" s="40" t="s">
        <v>440</v>
      </c>
      <c r="E91" s="6"/>
      <c r="F91" s="6"/>
      <c r="G91" s="6"/>
      <c r="H91" s="6"/>
      <c r="I91" s="6"/>
      <c r="J91" s="6"/>
      <c r="K91" s="6"/>
      <c r="L91" s="6"/>
    </row>
    <row r="92" spans="2:12" x14ac:dyDescent="0.25">
      <c r="B92" s="6"/>
      <c r="D92" s="6"/>
      <c r="E92" s="6"/>
      <c r="F92" s="6"/>
      <c r="G92" s="6"/>
      <c r="H92" s="6"/>
      <c r="I92" s="6"/>
      <c r="J92" s="6"/>
      <c r="K92" s="6"/>
      <c r="L92" s="6"/>
    </row>
    <row r="93" spans="2:12" x14ac:dyDescent="0.25">
      <c r="B93" s="6"/>
      <c r="D93" s="6"/>
      <c r="E93" s="6"/>
      <c r="F93" s="6"/>
      <c r="G93" s="6"/>
      <c r="H93" s="6"/>
      <c r="I93" s="6"/>
      <c r="J93" s="6"/>
      <c r="K93" s="6"/>
      <c r="L93" s="6"/>
    </row>
    <row r="94" spans="2:12" x14ac:dyDescent="0.25">
      <c r="B94" s="6"/>
      <c r="D94" s="6"/>
      <c r="E94" s="6"/>
      <c r="F94" s="6"/>
      <c r="G94" s="6"/>
      <c r="H94" s="6"/>
      <c r="I94" s="6"/>
      <c r="J94" s="6"/>
      <c r="K94" s="6"/>
      <c r="L94" s="6"/>
    </row>
    <row r="95" spans="2:12" x14ac:dyDescent="0.25">
      <c r="B95" s="6"/>
      <c r="D95" s="6"/>
      <c r="E95" s="6"/>
      <c r="F95" s="6"/>
      <c r="G95" s="6"/>
      <c r="H95" s="6"/>
      <c r="I95" s="6"/>
      <c r="J95" s="6"/>
      <c r="K95" s="6"/>
      <c r="L95" s="6"/>
    </row>
    <row r="96" spans="2:12" x14ac:dyDescent="0.25">
      <c r="B96" s="6"/>
      <c r="D96" s="6"/>
      <c r="E96" s="6"/>
      <c r="F96" s="6"/>
      <c r="G96" s="6"/>
      <c r="H96" s="6"/>
      <c r="I96" s="6"/>
      <c r="J96" s="6"/>
      <c r="K96" s="6"/>
      <c r="L96" s="6"/>
    </row>
    <row r="97" spans="2:12" x14ac:dyDescent="0.25">
      <c r="B97" s="6"/>
      <c r="D97" s="6"/>
      <c r="E97" s="6"/>
      <c r="F97" s="6"/>
      <c r="G97" s="6"/>
      <c r="H97" s="6"/>
      <c r="I97" s="6"/>
      <c r="J97" s="6"/>
      <c r="K97" s="6"/>
      <c r="L97" s="6"/>
    </row>
    <row r="98" spans="2:12" x14ac:dyDescent="0.25">
      <c r="B98" s="6"/>
      <c r="D98" s="6"/>
      <c r="E98" s="6"/>
      <c r="F98" s="6"/>
      <c r="G98" s="6"/>
      <c r="H98" s="6"/>
      <c r="I98" s="6"/>
      <c r="J98" s="6"/>
      <c r="K98" s="6"/>
      <c r="L98" s="6"/>
    </row>
    <row r="99" spans="2:12" x14ac:dyDescent="0.25">
      <c r="B99" s="6"/>
      <c r="D99" s="6"/>
      <c r="E99" s="6"/>
      <c r="F99" s="6"/>
      <c r="G99" s="6"/>
      <c r="H99" s="6"/>
      <c r="I99" s="6"/>
      <c r="J99" s="6"/>
      <c r="K99" s="6"/>
      <c r="L99" s="6"/>
    </row>
    <row r="100" spans="2:12" x14ac:dyDescent="0.25">
      <c r="B100" s="6"/>
      <c r="D100" s="6"/>
      <c r="E100" s="6"/>
      <c r="F100" s="6"/>
      <c r="G100" s="6"/>
      <c r="H100" s="6"/>
      <c r="I100" s="6"/>
      <c r="J100" s="6"/>
      <c r="K100" s="6"/>
      <c r="L100" s="6"/>
    </row>
    <row r="101" spans="2:12" x14ac:dyDescent="0.25">
      <c r="B101" s="6"/>
      <c r="D101" s="6"/>
      <c r="E101" s="6"/>
      <c r="F101" s="6"/>
      <c r="G101" s="6"/>
      <c r="H101" s="6"/>
      <c r="I101" s="6"/>
      <c r="J101" s="6"/>
      <c r="K101" s="6"/>
      <c r="L101" s="6"/>
    </row>
    <row r="102" spans="2:12" x14ac:dyDescent="0.25">
      <c r="B102" s="6"/>
      <c r="D102" s="6"/>
      <c r="E102" s="6"/>
      <c r="F102" s="6"/>
      <c r="G102" s="6"/>
      <c r="H102" s="6"/>
      <c r="I102" s="6"/>
      <c r="J102" s="6"/>
      <c r="K102" s="6"/>
      <c r="L102" s="6"/>
    </row>
    <row r="103" spans="2:12" x14ac:dyDescent="0.25">
      <c r="B103" s="6"/>
      <c r="D103" s="6"/>
      <c r="E103" s="6"/>
      <c r="F103" s="6"/>
      <c r="G103" s="6"/>
      <c r="H103" s="6"/>
      <c r="I103" s="6"/>
      <c r="J103" s="6"/>
      <c r="K103" s="6"/>
      <c r="L103" s="6"/>
    </row>
    <row r="104" spans="2:12" x14ac:dyDescent="0.25">
      <c r="B104" s="6"/>
      <c r="D104" s="6"/>
      <c r="E104" s="6"/>
      <c r="F104" s="6"/>
      <c r="G104" s="6"/>
      <c r="H104" s="6"/>
      <c r="I104" s="6"/>
      <c r="J104" s="6"/>
      <c r="K104" s="6"/>
      <c r="L104" s="6"/>
    </row>
    <row r="105" spans="2:12" x14ac:dyDescent="0.25">
      <c r="B105" s="6"/>
      <c r="D105" s="6"/>
      <c r="E105" s="6"/>
      <c r="F105" s="6"/>
      <c r="G105" s="6"/>
      <c r="H105" s="6"/>
      <c r="I105" s="6"/>
      <c r="J105" s="6"/>
      <c r="K105" s="6"/>
      <c r="L105" s="6"/>
    </row>
    <row r="106" spans="2:12" x14ac:dyDescent="0.25">
      <c r="B106" s="6"/>
      <c r="D106" s="6"/>
      <c r="E106" s="6"/>
      <c r="F106" s="6"/>
      <c r="G106" s="6"/>
      <c r="H106" s="6"/>
      <c r="I106" s="6"/>
      <c r="J106" s="6"/>
      <c r="K106" s="6"/>
      <c r="L106" s="6"/>
    </row>
    <row r="107" spans="2:12" x14ac:dyDescent="0.25">
      <c r="B107" s="6"/>
      <c r="D107" s="6"/>
      <c r="E107" s="6"/>
      <c r="F107" s="6"/>
      <c r="G107" s="6"/>
      <c r="H107" s="6"/>
      <c r="I107" s="6"/>
      <c r="J107" s="6"/>
      <c r="K107" s="6"/>
      <c r="L107" s="6"/>
    </row>
    <row r="108" spans="2:12" x14ac:dyDescent="0.25">
      <c r="B108" s="6"/>
      <c r="D108" s="6"/>
      <c r="E108" s="6"/>
      <c r="F108" s="6"/>
      <c r="G108" s="6"/>
      <c r="H108" s="6"/>
      <c r="I108" s="6"/>
      <c r="J108" s="6"/>
      <c r="K108" s="6"/>
      <c r="L108" s="6"/>
    </row>
    <row r="109" spans="2:12" x14ac:dyDescent="0.25">
      <c r="B109" s="6"/>
      <c r="D109" s="6"/>
      <c r="E109" s="6"/>
      <c r="F109" s="6"/>
      <c r="G109" s="6"/>
      <c r="H109" s="6"/>
      <c r="I109" s="6"/>
      <c r="J109" s="6"/>
      <c r="K109" s="6"/>
      <c r="L109" s="6"/>
    </row>
    <row r="110" spans="2:12" x14ac:dyDescent="0.25">
      <c r="B110" s="6"/>
      <c r="D110" s="6"/>
      <c r="E110" s="6"/>
      <c r="F110" s="6"/>
      <c r="G110" s="6"/>
      <c r="H110" s="6"/>
      <c r="I110" s="6"/>
      <c r="J110" s="6"/>
      <c r="K110" s="6"/>
      <c r="L110" s="6"/>
    </row>
    <row r="111" spans="2:12" x14ac:dyDescent="0.25">
      <c r="B111" s="6"/>
      <c r="D111" s="6"/>
      <c r="E111" s="6"/>
      <c r="F111" s="6"/>
      <c r="G111" s="6"/>
      <c r="H111" s="6"/>
      <c r="I111" s="6"/>
      <c r="J111" s="6"/>
      <c r="K111" s="6"/>
      <c r="L111" s="6"/>
    </row>
    <row r="112" spans="2:12" x14ac:dyDescent="0.25">
      <c r="B112" s="6"/>
      <c r="D112" s="6"/>
      <c r="E112" s="6"/>
      <c r="F112" s="6"/>
      <c r="G112" s="6"/>
      <c r="H112" s="6"/>
      <c r="I112" s="6"/>
      <c r="J112" s="6"/>
      <c r="K112" s="6"/>
      <c r="L112" s="6"/>
    </row>
    <row r="113" spans="2:12" x14ac:dyDescent="0.25">
      <c r="B113" s="6"/>
      <c r="D113" s="6"/>
      <c r="E113" s="6"/>
      <c r="F113" s="6"/>
      <c r="G113" s="6"/>
      <c r="H113" s="6"/>
      <c r="I113" s="6"/>
      <c r="J113" s="6"/>
      <c r="K113" s="6"/>
      <c r="L113" s="6"/>
    </row>
    <row r="114" spans="2:12" x14ac:dyDescent="0.25">
      <c r="B114" s="6"/>
      <c r="D114" s="6"/>
      <c r="E114" s="6"/>
      <c r="F114" s="6"/>
      <c r="G114" s="6"/>
      <c r="H114" s="6"/>
      <c r="I114" s="6"/>
      <c r="J114" s="6"/>
      <c r="K114" s="6"/>
      <c r="L114" s="6"/>
    </row>
    <row r="115" spans="2:12" x14ac:dyDescent="0.25">
      <c r="B115" s="6"/>
      <c r="D115" s="6"/>
      <c r="E115" s="6"/>
      <c r="F115" s="6"/>
      <c r="G115" s="6"/>
      <c r="H115" s="6"/>
      <c r="I115" s="6"/>
      <c r="J115" s="6"/>
      <c r="K115" s="6"/>
      <c r="L115" s="6"/>
    </row>
    <row r="116" spans="2:12" x14ac:dyDescent="0.25">
      <c r="B116" s="6"/>
      <c r="D116" s="6"/>
      <c r="E116" s="6"/>
      <c r="F116" s="6"/>
      <c r="G116" s="6"/>
      <c r="H116" s="6"/>
      <c r="I116" s="6"/>
      <c r="J116" s="6"/>
      <c r="K116" s="6"/>
      <c r="L116" s="6"/>
    </row>
    <row r="117" spans="2:12" x14ac:dyDescent="0.25">
      <c r="B117" s="6"/>
      <c r="D117" s="6"/>
      <c r="E117" s="6"/>
      <c r="F117" s="6"/>
      <c r="G117" s="6"/>
      <c r="H117" s="6"/>
      <c r="I117" s="6"/>
      <c r="J117" s="6"/>
      <c r="K117" s="6"/>
      <c r="L117" s="6"/>
    </row>
    <row r="118" spans="2:12" x14ac:dyDescent="0.25">
      <c r="B118" s="6"/>
      <c r="D118" s="6"/>
      <c r="E118" s="6"/>
      <c r="F118" s="6"/>
      <c r="G118" s="6"/>
      <c r="H118" s="6"/>
      <c r="I118" s="6"/>
      <c r="J118" s="6"/>
      <c r="K118" s="6"/>
      <c r="L118" s="6"/>
    </row>
    <row r="119" spans="2:12" x14ac:dyDescent="0.25">
      <c r="B119" s="6"/>
      <c r="D119" s="6"/>
      <c r="E119" s="6"/>
      <c r="F119" s="6"/>
      <c r="G119" s="6"/>
      <c r="H119" s="6"/>
      <c r="I119" s="6"/>
      <c r="J119" s="6"/>
      <c r="K119" s="6"/>
      <c r="L119" s="6"/>
    </row>
    <row r="120" spans="2:12" x14ac:dyDescent="0.25">
      <c r="B120" s="6"/>
      <c r="D120" s="6"/>
      <c r="E120" s="6"/>
      <c r="F120" s="6"/>
      <c r="G120" s="6"/>
      <c r="H120" s="6"/>
      <c r="I120" s="6"/>
      <c r="J120" s="6"/>
      <c r="K120" s="6"/>
      <c r="L120" s="6"/>
    </row>
    <row r="121" spans="2:12" x14ac:dyDescent="0.25">
      <c r="B121" s="6"/>
      <c r="D121" s="6"/>
      <c r="E121" s="6"/>
      <c r="F121" s="6"/>
      <c r="G121" s="6"/>
      <c r="H121" s="6"/>
      <c r="I121" s="6"/>
      <c r="J121" s="6"/>
      <c r="K121" s="6"/>
      <c r="L121" s="6"/>
    </row>
    <row r="122" spans="2:12" x14ac:dyDescent="0.25">
      <c r="B122" s="6"/>
      <c r="D122" s="6"/>
      <c r="E122" s="6"/>
      <c r="F122" s="6"/>
      <c r="G122" s="6"/>
      <c r="H122" s="6"/>
      <c r="I122" s="6"/>
      <c r="J122" s="6"/>
      <c r="K122" s="6"/>
      <c r="L122" s="6"/>
    </row>
    <row r="123" spans="2:12" x14ac:dyDescent="0.25">
      <c r="B123" s="6"/>
      <c r="D123" s="6"/>
      <c r="E123" s="6"/>
      <c r="F123" s="6"/>
      <c r="G123" s="6"/>
      <c r="H123" s="6"/>
      <c r="I123" s="6"/>
      <c r="J123" s="6"/>
      <c r="K123" s="6"/>
      <c r="L123" s="6"/>
    </row>
    <row r="124" spans="2:12" x14ac:dyDescent="0.25">
      <c r="B124" s="6"/>
      <c r="D124" s="6"/>
      <c r="E124" s="6"/>
      <c r="F124" s="6"/>
      <c r="G124" s="6"/>
      <c r="H124" s="6"/>
      <c r="I124" s="6"/>
      <c r="J124" s="6"/>
      <c r="K124" s="6"/>
      <c r="L124" s="6"/>
    </row>
    <row r="125" spans="2:12" x14ac:dyDescent="0.25">
      <c r="B125" s="6"/>
      <c r="D125" s="6"/>
      <c r="E125" s="6"/>
      <c r="F125" s="6"/>
      <c r="G125" s="6"/>
      <c r="H125" s="6"/>
      <c r="I125" s="6"/>
      <c r="J125" s="6"/>
      <c r="K125" s="6"/>
      <c r="L125" s="6"/>
    </row>
    <row r="126" spans="2:12" x14ac:dyDescent="0.25">
      <c r="B126" s="6"/>
      <c r="D126" s="6"/>
      <c r="E126" s="6"/>
      <c r="F126" s="6"/>
      <c r="G126" s="6"/>
      <c r="H126" s="6"/>
      <c r="I126" s="6"/>
      <c r="J126" s="6"/>
      <c r="K126" s="6"/>
      <c r="L126" s="6"/>
    </row>
    <row r="127" spans="2:12" x14ac:dyDescent="0.25">
      <c r="B127" s="6"/>
      <c r="D127" s="6"/>
      <c r="E127" s="6"/>
      <c r="F127" s="6"/>
      <c r="G127" s="6"/>
      <c r="H127" s="6"/>
      <c r="I127" s="6"/>
      <c r="J127" s="6"/>
      <c r="K127" s="6"/>
      <c r="L127" s="6"/>
    </row>
    <row r="128" spans="2:12" x14ac:dyDescent="0.25">
      <c r="B128" s="6"/>
      <c r="D128" s="6"/>
      <c r="E128" s="6"/>
      <c r="F128" s="6"/>
      <c r="G128" s="6"/>
      <c r="H128" s="6"/>
      <c r="I128" s="6"/>
      <c r="J128" s="6"/>
      <c r="K128" s="6"/>
      <c r="L128" s="6"/>
    </row>
    <row r="129" spans="2:12" x14ac:dyDescent="0.25">
      <c r="B129" s="6"/>
      <c r="D129" s="6"/>
      <c r="E129" s="6"/>
      <c r="F129" s="6"/>
      <c r="G129" s="6"/>
      <c r="H129" s="6"/>
      <c r="I129" s="6"/>
      <c r="J129" s="6"/>
      <c r="K129" s="6"/>
      <c r="L129" s="6"/>
    </row>
    <row r="130" spans="2:12" x14ac:dyDescent="0.25">
      <c r="B130" s="6"/>
      <c r="D130" s="6"/>
      <c r="E130" s="6"/>
      <c r="F130" s="6"/>
      <c r="G130" s="6"/>
      <c r="H130" s="6"/>
      <c r="I130" s="6"/>
      <c r="J130" s="6"/>
      <c r="K130" s="6"/>
      <c r="L130" s="6"/>
    </row>
    <row r="131" spans="2:12" x14ac:dyDescent="0.25">
      <c r="B131" s="6"/>
      <c r="D131" s="6"/>
      <c r="E131" s="6"/>
      <c r="F131" s="6"/>
      <c r="G131" s="6"/>
      <c r="H131" s="6"/>
      <c r="I131" s="6"/>
      <c r="J131" s="6"/>
      <c r="K131" s="6"/>
      <c r="L131" s="6"/>
    </row>
    <row r="132" spans="2:12" x14ac:dyDescent="0.25">
      <c r="B132" s="6"/>
      <c r="D132" s="6"/>
      <c r="E132" s="6"/>
      <c r="F132" s="6"/>
      <c r="G132" s="6"/>
      <c r="H132" s="6"/>
      <c r="I132" s="6"/>
      <c r="J132" s="6"/>
      <c r="K132" s="6"/>
      <c r="L132" s="6"/>
    </row>
    <row r="133" spans="2:12" x14ac:dyDescent="0.25">
      <c r="B133" s="6"/>
      <c r="D133" s="6"/>
      <c r="E133" s="6"/>
      <c r="F133" s="6"/>
      <c r="G133" s="6"/>
      <c r="H133" s="6"/>
      <c r="I133" s="6"/>
      <c r="J133" s="6"/>
      <c r="K133" s="6"/>
      <c r="L133" s="6"/>
    </row>
    <row r="134" spans="2:12" x14ac:dyDescent="0.25">
      <c r="B134" s="6"/>
      <c r="D134" s="6"/>
      <c r="E134" s="6"/>
      <c r="F134" s="6"/>
      <c r="G134" s="6"/>
      <c r="H134" s="6"/>
      <c r="I134" s="6"/>
      <c r="J134" s="6"/>
      <c r="K134" s="6"/>
      <c r="L134" s="6"/>
    </row>
    <row r="135" spans="2:12" x14ac:dyDescent="0.25">
      <c r="B135" s="6"/>
      <c r="D135" s="6"/>
      <c r="E135" s="6"/>
      <c r="F135" s="6"/>
      <c r="G135" s="6"/>
      <c r="H135" s="6"/>
      <c r="I135" s="6"/>
      <c r="J135" s="6"/>
      <c r="K135" s="6"/>
      <c r="L135" s="6"/>
    </row>
    <row r="136" spans="2:12" x14ac:dyDescent="0.25">
      <c r="B136" s="6"/>
      <c r="D136" s="6"/>
      <c r="E136" s="6"/>
      <c r="F136" s="6"/>
      <c r="G136" s="6"/>
      <c r="H136" s="6"/>
      <c r="I136" s="6"/>
      <c r="J136" s="6"/>
      <c r="K136" s="6"/>
      <c r="L136" s="6"/>
    </row>
    <row r="137" spans="2:12" x14ac:dyDescent="0.25">
      <c r="B137" s="6"/>
      <c r="D137" s="6"/>
      <c r="E137" s="6"/>
      <c r="F137" s="6"/>
      <c r="G137" s="6"/>
      <c r="H137" s="6"/>
      <c r="I137" s="6"/>
      <c r="J137" s="6"/>
      <c r="K137" s="6"/>
      <c r="L137" s="6"/>
    </row>
    <row r="138" spans="2:12" x14ac:dyDescent="0.25">
      <c r="B138" s="6"/>
      <c r="D138" s="6"/>
      <c r="E138" s="6"/>
      <c r="F138" s="6"/>
      <c r="G138" s="6"/>
      <c r="H138" s="6"/>
      <c r="I138" s="6"/>
      <c r="J138" s="6"/>
      <c r="K138" s="6"/>
      <c r="L138" s="6"/>
    </row>
    <row r="139" spans="2:12" x14ac:dyDescent="0.25">
      <c r="B139" s="6"/>
      <c r="D139" s="6"/>
      <c r="E139" s="6"/>
      <c r="F139" s="6"/>
      <c r="G139" s="6"/>
      <c r="H139" s="6"/>
      <c r="I139" s="6"/>
      <c r="J139" s="6"/>
      <c r="K139" s="6"/>
      <c r="L139" s="6"/>
    </row>
    <row r="140" spans="2:12" x14ac:dyDescent="0.25">
      <c r="B140" s="6"/>
      <c r="D140" s="6"/>
      <c r="E140" s="6"/>
      <c r="F140" s="6"/>
      <c r="G140" s="6"/>
      <c r="H140" s="6"/>
      <c r="I140" s="6"/>
      <c r="J140" s="6"/>
      <c r="K140" s="6"/>
      <c r="L140" s="6"/>
    </row>
    <row r="141" spans="2:12" x14ac:dyDescent="0.25">
      <c r="B141" s="6"/>
      <c r="D141" s="6"/>
      <c r="E141" s="6"/>
      <c r="F141" s="6"/>
      <c r="G141" s="6"/>
      <c r="H141" s="6"/>
      <c r="I141" s="6"/>
      <c r="J141" s="6"/>
      <c r="K141" s="6"/>
      <c r="L141" s="6"/>
    </row>
    <row r="142" spans="2:12" x14ac:dyDescent="0.25">
      <c r="B142" s="6"/>
      <c r="D142" s="6"/>
      <c r="E142" s="6"/>
      <c r="F142" s="6"/>
      <c r="G142" s="6"/>
      <c r="H142" s="6"/>
      <c r="I142" s="6"/>
      <c r="J142" s="6"/>
      <c r="K142" s="6"/>
      <c r="L142" s="6"/>
    </row>
    <row r="143" spans="2:12" x14ac:dyDescent="0.25">
      <c r="B143" s="6"/>
      <c r="D143" s="6"/>
      <c r="E143" s="6"/>
      <c r="F143" s="6"/>
      <c r="G143" s="6"/>
      <c r="H143" s="6"/>
      <c r="I143" s="6"/>
      <c r="J143" s="6"/>
      <c r="K143" s="6"/>
      <c r="L143" s="6"/>
    </row>
    <row r="144" spans="2:12" x14ac:dyDescent="0.25">
      <c r="B144" s="6"/>
      <c r="D144" s="6"/>
      <c r="E144" s="6"/>
      <c r="F144" s="6"/>
      <c r="G144" s="6"/>
      <c r="H144" s="6"/>
      <c r="I144" s="6"/>
      <c r="J144" s="6"/>
      <c r="K144" s="6"/>
      <c r="L144" s="6"/>
    </row>
    <row r="145" spans="2:12" x14ac:dyDescent="0.25">
      <c r="B145" s="6"/>
      <c r="D145" s="6"/>
      <c r="E145" s="6"/>
      <c r="F145" s="6"/>
      <c r="G145" s="6"/>
      <c r="H145" s="6"/>
      <c r="I145" s="6"/>
      <c r="J145" s="6"/>
      <c r="K145" s="6"/>
      <c r="L145" s="6"/>
    </row>
    <row r="146" spans="2:12" x14ac:dyDescent="0.25">
      <c r="B146" s="6"/>
      <c r="D146" s="6"/>
      <c r="E146" s="6"/>
      <c r="F146" s="6"/>
      <c r="G146" s="6"/>
      <c r="H146" s="6"/>
      <c r="I146" s="6"/>
      <c r="J146" s="6"/>
      <c r="K146" s="6"/>
      <c r="L146" s="6"/>
    </row>
    <row r="147" spans="2:12" x14ac:dyDescent="0.25">
      <c r="B147" s="6"/>
      <c r="D147" s="6"/>
      <c r="E147" s="6"/>
      <c r="F147" s="6"/>
      <c r="G147" s="6"/>
      <c r="H147" s="6"/>
      <c r="I147" s="6"/>
      <c r="J147" s="6"/>
      <c r="K147" s="6"/>
      <c r="L147" s="6"/>
    </row>
    <row r="148" spans="2:12" x14ac:dyDescent="0.25">
      <c r="B148" s="6"/>
      <c r="D148" s="6"/>
      <c r="E148" s="6"/>
      <c r="F148" s="6"/>
      <c r="G148" s="6"/>
      <c r="H148" s="6"/>
      <c r="I148" s="6"/>
      <c r="J148" s="6"/>
      <c r="K148" s="6"/>
      <c r="L148" s="6"/>
    </row>
    <row r="149" spans="2:12" x14ac:dyDescent="0.25">
      <c r="B149" s="6"/>
      <c r="D149" s="6"/>
      <c r="E149" s="6"/>
      <c r="F149" s="6"/>
      <c r="G149" s="6"/>
      <c r="H149" s="6"/>
      <c r="I149" s="6"/>
      <c r="J149" s="6"/>
      <c r="K149" s="6"/>
      <c r="L149" s="6"/>
    </row>
    <row r="150" spans="2:12" x14ac:dyDescent="0.25">
      <c r="B150" s="6"/>
      <c r="D150" s="6"/>
      <c r="E150" s="6"/>
      <c r="F150" s="6"/>
      <c r="G150" s="6"/>
      <c r="H150" s="6"/>
      <c r="I150" s="6"/>
      <c r="J150" s="6"/>
      <c r="K150" s="6"/>
      <c r="L150" s="6"/>
    </row>
    <row r="151" spans="2:12" x14ac:dyDescent="0.25">
      <c r="B151" s="6"/>
      <c r="D151" s="6"/>
      <c r="E151" s="6"/>
      <c r="F151" s="6"/>
      <c r="G151" s="6"/>
      <c r="H151" s="6"/>
      <c r="I151" s="6"/>
      <c r="J151" s="6"/>
      <c r="K151" s="6"/>
      <c r="L151" s="6"/>
    </row>
    <row r="152" spans="2:12" x14ac:dyDescent="0.25">
      <c r="B152" s="6"/>
      <c r="D152" s="6"/>
      <c r="E152" s="6"/>
      <c r="F152" s="6"/>
      <c r="G152" s="6"/>
      <c r="H152" s="6"/>
      <c r="I152" s="6"/>
      <c r="J152" s="6"/>
      <c r="K152" s="6"/>
      <c r="L152" s="6"/>
    </row>
    <row r="153" spans="2:12" x14ac:dyDescent="0.25">
      <c r="B153" s="6"/>
      <c r="D153" s="6"/>
      <c r="E153" s="6"/>
      <c r="F153" s="6"/>
      <c r="G153" s="6"/>
      <c r="H153" s="6"/>
      <c r="I153" s="6"/>
      <c r="J153" s="6"/>
      <c r="K153" s="6"/>
      <c r="L153" s="6"/>
    </row>
    <row r="154" spans="2:12" x14ac:dyDescent="0.25">
      <c r="B154" s="6"/>
      <c r="D154" s="6"/>
      <c r="E154" s="6"/>
      <c r="F154" s="6"/>
      <c r="G154" s="6"/>
      <c r="H154" s="6"/>
      <c r="I154" s="6"/>
      <c r="J154" s="6"/>
      <c r="K154" s="6"/>
      <c r="L154" s="6"/>
    </row>
    <row r="155" spans="2:12" x14ac:dyDescent="0.25">
      <c r="B155" s="6"/>
      <c r="D155" s="6"/>
      <c r="E155" s="6"/>
      <c r="F155" s="6"/>
      <c r="G155" s="6"/>
      <c r="H155" s="6"/>
      <c r="I155" s="6"/>
      <c r="J155" s="6"/>
      <c r="K155" s="6"/>
      <c r="L155" s="6"/>
    </row>
    <row r="156" spans="2:12" x14ac:dyDescent="0.25">
      <c r="B156" s="6"/>
      <c r="D156" s="6"/>
      <c r="E156" s="6"/>
      <c r="F156" s="6"/>
      <c r="G156" s="6"/>
      <c r="H156" s="6"/>
      <c r="I156" s="6"/>
      <c r="J156" s="6"/>
      <c r="K156" s="6"/>
      <c r="L156" s="6"/>
    </row>
    <row r="157" spans="2:12" x14ac:dyDescent="0.25">
      <c r="B157" s="6"/>
      <c r="D157" s="6"/>
      <c r="E157" s="6"/>
      <c r="F157" s="6"/>
      <c r="G157" s="6"/>
      <c r="H157" s="6"/>
      <c r="I157" s="6"/>
      <c r="J157" s="6"/>
      <c r="K157" s="6"/>
      <c r="L157" s="6"/>
    </row>
    <row r="158" spans="2:12" x14ac:dyDescent="0.25">
      <c r="B158" s="6"/>
      <c r="D158" s="6"/>
      <c r="E158" s="6"/>
      <c r="F158" s="6"/>
      <c r="G158" s="6"/>
      <c r="H158" s="6"/>
      <c r="I158" s="6"/>
      <c r="J158" s="6"/>
      <c r="K158" s="6"/>
      <c r="L158" s="6"/>
    </row>
    <row r="159" spans="2:12" x14ac:dyDescent="0.25">
      <c r="B159" s="6"/>
      <c r="D159" s="6"/>
      <c r="E159" s="6"/>
      <c r="F159" s="6"/>
      <c r="G159" s="6"/>
      <c r="H159" s="6"/>
      <c r="I159" s="6"/>
      <c r="J159" s="6"/>
      <c r="K159" s="6"/>
      <c r="L159" s="6"/>
    </row>
    <row r="160" spans="2:12" x14ac:dyDescent="0.25">
      <c r="B160" s="6"/>
      <c r="D160" s="6"/>
      <c r="E160" s="6"/>
      <c r="F160" s="6"/>
      <c r="G160" s="6"/>
      <c r="H160" s="6"/>
      <c r="I160" s="6"/>
      <c r="J160" s="6"/>
      <c r="K160" s="6"/>
      <c r="L160" s="6"/>
    </row>
    <row r="161" spans="2:12" x14ac:dyDescent="0.25">
      <c r="B161" s="6"/>
      <c r="D161" s="6"/>
      <c r="E161" s="6"/>
      <c r="F161" s="6"/>
      <c r="G161" s="6"/>
      <c r="H161" s="6"/>
      <c r="I161" s="6"/>
      <c r="J161" s="6"/>
      <c r="K161" s="6"/>
      <c r="L161" s="6"/>
    </row>
    <row r="162" spans="2:12" x14ac:dyDescent="0.25">
      <c r="B162" s="6"/>
      <c r="D162" s="6"/>
      <c r="E162" s="6"/>
      <c r="F162" s="6"/>
      <c r="G162" s="6"/>
      <c r="H162" s="6"/>
      <c r="I162" s="6"/>
      <c r="J162" s="6"/>
      <c r="K162" s="6"/>
      <c r="L162" s="6"/>
    </row>
    <row r="163" spans="2:12" x14ac:dyDescent="0.25">
      <c r="B163" s="6"/>
      <c r="D163" s="6"/>
      <c r="E163" s="6"/>
      <c r="F163" s="6"/>
      <c r="G163" s="6"/>
      <c r="H163" s="6"/>
      <c r="I163" s="6"/>
      <c r="J163" s="6"/>
      <c r="K163" s="6"/>
      <c r="L163" s="6"/>
    </row>
    <row r="164" spans="2:12" x14ac:dyDescent="0.25">
      <c r="B164" s="6"/>
      <c r="D164" s="6"/>
      <c r="E164" s="6"/>
      <c r="F164" s="6"/>
      <c r="G164" s="6"/>
      <c r="H164" s="6"/>
      <c r="I164" s="6"/>
      <c r="J164" s="6"/>
      <c r="K164" s="6"/>
      <c r="L164" s="6"/>
    </row>
    <row r="165" spans="2:12" x14ac:dyDescent="0.25">
      <c r="B165" s="6"/>
      <c r="D165" s="6"/>
      <c r="E165" s="6"/>
      <c r="F165" s="6"/>
      <c r="G165" s="6"/>
      <c r="H165" s="6"/>
      <c r="I165" s="6"/>
      <c r="J165" s="6"/>
      <c r="K165" s="6"/>
      <c r="L165" s="6"/>
    </row>
    <row r="166" spans="2:12" x14ac:dyDescent="0.25">
      <c r="B166" s="6"/>
      <c r="D166" s="6"/>
      <c r="E166" s="6"/>
      <c r="F166" s="6"/>
      <c r="G166" s="6"/>
      <c r="H166" s="6"/>
      <c r="I166" s="6"/>
      <c r="J166" s="6"/>
      <c r="K166" s="6"/>
      <c r="L166" s="6"/>
    </row>
    <row r="167" spans="2:12" x14ac:dyDescent="0.25">
      <c r="B167" s="6"/>
      <c r="D167" s="6"/>
      <c r="E167" s="6"/>
      <c r="F167" s="6"/>
      <c r="G167" s="6"/>
      <c r="H167" s="6"/>
      <c r="I167" s="6"/>
      <c r="J167" s="6"/>
      <c r="K167" s="6"/>
      <c r="L167" s="6"/>
    </row>
    <row r="168" spans="2:12" x14ac:dyDescent="0.25">
      <c r="B168" s="6"/>
      <c r="D168" s="6"/>
      <c r="E168" s="6"/>
      <c r="F168" s="6"/>
      <c r="G168" s="6"/>
      <c r="H168" s="6"/>
      <c r="I168" s="6"/>
      <c r="J168" s="6"/>
      <c r="K168" s="6"/>
      <c r="L168" s="6"/>
    </row>
    <row r="169" spans="2:12" x14ac:dyDescent="0.25">
      <c r="B169" s="6"/>
      <c r="D169" s="6"/>
      <c r="E169" s="6"/>
      <c r="F169" s="6"/>
      <c r="G169" s="6"/>
      <c r="H169" s="6"/>
      <c r="I169" s="6"/>
      <c r="J169" s="6"/>
      <c r="K169" s="6"/>
      <c r="L169" s="6"/>
    </row>
    <row r="170" spans="2:12" x14ac:dyDescent="0.25">
      <c r="B170" s="6"/>
      <c r="D170" s="6"/>
      <c r="E170" s="6"/>
      <c r="F170" s="6"/>
      <c r="G170" s="6"/>
      <c r="H170" s="6"/>
      <c r="I170" s="6"/>
      <c r="J170" s="6"/>
      <c r="K170" s="6"/>
      <c r="L170" s="6"/>
    </row>
    <row r="171" spans="2:12" x14ac:dyDescent="0.25">
      <c r="B171" s="6"/>
      <c r="D171" s="6"/>
      <c r="E171" s="6"/>
      <c r="F171" s="6"/>
      <c r="G171" s="6"/>
      <c r="H171" s="6"/>
      <c r="I171" s="6"/>
      <c r="J171" s="6"/>
      <c r="K171" s="6"/>
      <c r="L171" s="6"/>
    </row>
    <row r="172" spans="2:12" x14ac:dyDescent="0.25">
      <c r="B172" s="6"/>
      <c r="D172" s="6"/>
      <c r="E172" s="6"/>
      <c r="F172" s="6"/>
      <c r="G172" s="6"/>
      <c r="H172" s="6"/>
      <c r="I172" s="6"/>
      <c r="J172" s="6"/>
      <c r="K172" s="6"/>
      <c r="L172" s="6"/>
    </row>
    <row r="173" spans="2:12" x14ac:dyDescent="0.25">
      <c r="B173" s="6"/>
      <c r="D173" s="6"/>
      <c r="E173" s="6"/>
      <c r="F173" s="6"/>
      <c r="G173" s="6"/>
      <c r="H173" s="6"/>
      <c r="I173" s="6"/>
      <c r="J173" s="6"/>
      <c r="K173" s="6"/>
      <c r="L173" s="6"/>
    </row>
    <row r="174" spans="2:12" x14ac:dyDescent="0.25">
      <c r="B174" s="6"/>
      <c r="D174" s="6"/>
      <c r="E174" s="6"/>
      <c r="F174" s="6"/>
      <c r="G174" s="6"/>
      <c r="H174" s="6"/>
      <c r="I174" s="6"/>
      <c r="J174" s="6"/>
      <c r="K174" s="6"/>
      <c r="L174" s="6"/>
    </row>
    <row r="175" spans="2:12" x14ac:dyDescent="0.25">
      <c r="B175" s="6"/>
      <c r="D175" s="6"/>
      <c r="E175" s="6"/>
      <c r="F175" s="6"/>
      <c r="G175" s="6"/>
      <c r="H175" s="6"/>
      <c r="I175" s="6"/>
      <c r="J175" s="6"/>
      <c r="K175" s="6"/>
      <c r="L175" s="6"/>
    </row>
    <row r="176" spans="2:12" x14ac:dyDescent="0.25">
      <c r="B176" s="6"/>
      <c r="D176" s="6"/>
      <c r="E176" s="6"/>
      <c r="F176" s="6"/>
      <c r="G176" s="6"/>
      <c r="H176" s="6"/>
      <c r="I176" s="6"/>
      <c r="J176" s="6"/>
      <c r="K176" s="6"/>
      <c r="L176" s="6"/>
    </row>
    <row r="177" spans="2:12" x14ac:dyDescent="0.25">
      <c r="B177" s="6"/>
      <c r="D177" s="6"/>
      <c r="E177" s="6"/>
      <c r="F177" s="6"/>
      <c r="G177" s="6"/>
      <c r="H177" s="6"/>
      <c r="I177" s="6"/>
      <c r="J177" s="6"/>
      <c r="K177" s="6"/>
      <c r="L177" s="6"/>
    </row>
    <row r="178" spans="2:12" x14ac:dyDescent="0.25">
      <c r="B178" s="6"/>
      <c r="D178" s="6"/>
      <c r="E178" s="6"/>
      <c r="F178" s="6"/>
      <c r="G178" s="6"/>
      <c r="H178" s="6"/>
      <c r="I178" s="6"/>
      <c r="J178" s="6"/>
      <c r="K178" s="6"/>
      <c r="L178" s="6"/>
    </row>
    <row r="179" spans="2:12" x14ac:dyDescent="0.25">
      <c r="B179" s="6"/>
      <c r="D179" s="6"/>
      <c r="E179" s="6"/>
      <c r="F179" s="6"/>
      <c r="G179" s="6"/>
      <c r="H179" s="6"/>
      <c r="I179" s="6"/>
      <c r="J179" s="6"/>
      <c r="K179" s="6"/>
      <c r="L179" s="6"/>
    </row>
    <row r="180" spans="2:12" x14ac:dyDescent="0.25">
      <c r="B180" s="6"/>
      <c r="D180" s="6"/>
      <c r="E180" s="6"/>
      <c r="F180" s="6"/>
      <c r="G180" s="6"/>
      <c r="H180" s="6"/>
      <c r="I180" s="6"/>
      <c r="J180" s="6"/>
      <c r="K180" s="6"/>
      <c r="L180" s="6"/>
    </row>
    <row r="181" spans="2:12" x14ac:dyDescent="0.25">
      <c r="K181" s="6"/>
      <c r="L181" s="6"/>
    </row>
  </sheetData>
  <mergeCells count="41">
    <mergeCell ref="A1:P1"/>
    <mergeCell ref="A2:P2"/>
    <mergeCell ref="A3:P3"/>
    <mergeCell ref="A4:D4"/>
    <mergeCell ref="A5:P5"/>
    <mergeCell ref="B66:F66"/>
    <mergeCell ref="D41:I41"/>
    <mergeCell ref="D42:I42"/>
    <mergeCell ref="B44:E44"/>
    <mergeCell ref="B45:B51"/>
    <mergeCell ref="B53:E53"/>
    <mergeCell ref="B54:B60"/>
    <mergeCell ref="B63:D64"/>
    <mergeCell ref="B15:B40"/>
    <mergeCell ref="D15:I15"/>
    <mergeCell ref="D22:I22"/>
    <mergeCell ref="D23:I23"/>
    <mergeCell ref="D31:I31"/>
    <mergeCell ref="D32:I32"/>
    <mergeCell ref="D33:I33"/>
    <mergeCell ref="D40:I40"/>
    <mergeCell ref="B86:B91"/>
    <mergeCell ref="B71:D71"/>
    <mergeCell ref="B73:B81"/>
    <mergeCell ref="B82:B83"/>
    <mergeCell ref="D82:D83"/>
    <mergeCell ref="B84:B85"/>
    <mergeCell ref="N24:N25"/>
    <mergeCell ref="O24:O25"/>
    <mergeCell ref="P24:P25"/>
    <mergeCell ref="K24:K25"/>
    <mergeCell ref="K36:K37"/>
    <mergeCell ref="L36:L37"/>
    <mergeCell ref="M36:M37"/>
    <mergeCell ref="L24:L25"/>
    <mergeCell ref="M24:M25"/>
    <mergeCell ref="B10:D10"/>
    <mergeCell ref="F10:S10"/>
    <mergeCell ref="F11:S11"/>
    <mergeCell ref="E12:R12"/>
    <mergeCell ref="E13:R13"/>
  </mergeCells>
  <conditionalFormatting sqref="I20">
    <cfRule type="containsErrors" dxfId="86" priority="6">
      <formula>ISERROR(I20)</formula>
    </cfRule>
  </conditionalFormatting>
  <conditionalFormatting sqref="I25">
    <cfRule type="containsText" dxfId="85" priority="5" operator="containsText" text="debe">
      <formula>NOT(ISERROR(SEARCH("debe",I25)))</formula>
    </cfRule>
  </conditionalFormatting>
  <conditionalFormatting sqref="F10">
    <cfRule type="notContainsBlanks" dxfId="84" priority="4">
      <formula>LEN(TRIM(F10))&gt;0</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F35:F39 E21 L38:L42 E17:E19 I26:I30 E25:H29">
      <formula1>0</formula1>
    </dataValidation>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 allowBlank="1" showInputMessage="1" showErrorMessage="1" promptTitle="ESTADO" prompt="en formulación_x000a_en actualización_x000a_en adopción_x000a_adoptado" sqref="G35:G39"/>
  </dataValidations>
  <hyperlinks>
    <hyperlink ref="B9" location="'ANEXO 3'!A1" display="VOLVER AL INDICE"/>
    <hyperlink ref="E49"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7"/>
  <sheetViews>
    <sheetView showGridLines="0" zoomScaleNormal="100" zoomScalePageLayoutView="98" workbookViewId="0">
      <selection activeCell="Q16" sqref="Q16"/>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6.42578125" customWidth="1"/>
    <col min="12" max="12" width="2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462</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6" t="s">
        <v>1198</v>
      </c>
      <c r="C8" s="194">
        <v>2019</v>
      </c>
      <c r="D8" s="198">
        <f>IF(E10="NO APLICA","NO APLICA",IF(E11="NO SE REPORTA","SIN INFORMACION",+G20))</f>
        <v>0.88235294117647056</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7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1339</v>
      </c>
      <c r="F12" s="855"/>
      <c r="G12" s="855"/>
      <c r="H12" s="855"/>
      <c r="I12" s="855"/>
      <c r="J12" s="855"/>
      <c r="K12" s="855"/>
      <c r="L12" s="855"/>
      <c r="M12" s="855"/>
      <c r="N12" s="855"/>
      <c r="O12" s="855"/>
      <c r="P12" s="855"/>
      <c r="Q12" s="855"/>
      <c r="R12" s="855"/>
    </row>
    <row r="13" spans="1:21" s="373" customFormat="1" ht="21.75" customHeight="1" x14ac:dyDescent="0.25">
      <c r="A13" s="214"/>
      <c r="B13" s="428"/>
      <c r="C13" s="272"/>
      <c r="D13" s="433" t="s">
        <v>1257</v>
      </c>
      <c r="E13" s="940" t="s">
        <v>1555</v>
      </c>
      <c r="F13" s="941"/>
      <c r="G13" s="941"/>
      <c r="H13" s="941"/>
      <c r="I13" s="941"/>
      <c r="J13" s="941"/>
      <c r="K13" s="941"/>
      <c r="L13" s="941"/>
      <c r="M13" s="941"/>
      <c r="N13" s="941"/>
      <c r="O13" s="941"/>
      <c r="P13" s="941"/>
      <c r="Q13" s="941"/>
      <c r="R13" s="942"/>
    </row>
    <row r="14" spans="1:21" s="373" customFormat="1" ht="6.95" customHeight="1" thickBot="1" x14ac:dyDescent="0.3">
      <c r="B14" s="428"/>
      <c r="C14" s="81"/>
      <c r="D14" s="6"/>
      <c r="E14" s="6"/>
      <c r="F14" s="6"/>
      <c r="G14" s="6"/>
      <c r="H14" s="6"/>
      <c r="I14" s="6"/>
      <c r="J14" s="6"/>
      <c r="K14" s="6"/>
    </row>
    <row r="15" spans="1:21" ht="15.6" customHeight="1" thickTop="1" thickBot="1" x14ac:dyDescent="0.3">
      <c r="B15" s="943" t="s">
        <v>2</v>
      </c>
      <c r="C15" s="83"/>
      <c r="D15" s="901" t="s">
        <v>344</v>
      </c>
      <c r="E15" s="902"/>
      <c r="F15" s="902"/>
      <c r="G15" s="902"/>
      <c r="H15" s="902"/>
      <c r="I15" s="902"/>
      <c r="J15" s="902"/>
      <c r="K15" s="902"/>
      <c r="L15" s="955"/>
    </row>
    <row r="16" spans="1:21" ht="36.75" thickBot="1" x14ac:dyDescent="0.3">
      <c r="B16" s="944"/>
      <c r="C16" s="88"/>
      <c r="D16" s="497" t="s">
        <v>476</v>
      </c>
      <c r="E16" s="497" t="s">
        <v>477</v>
      </c>
      <c r="F16" s="497" t="s">
        <v>478</v>
      </c>
      <c r="G16" s="497" t="s">
        <v>479</v>
      </c>
      <c r="H16" s="6"/>
      <c r="I16" s="6"/>
      <c r="J16" s="6"/>
      <c r="K16" s="6"/>
      <c r="L16" s="14"/>
    </row>
    <row r="17" spans="2:12" ht="36.75" thickBot="1" x14ac:dyDescent="0.3">
      <c r="B17" s="944"/>
      <c r="C17" s="88"/>
      <c r="D17" s="40" t="s">
        <v>480</v>
      </c>
      <c r="E17" s="753">
        <v>18</v>
      </c>
      <c r="F17" s="471"/>
      <c r="G17" s="475">
        <f>+E17+F17</f>
        <v>18</v>
      </c>
      <c r="H17" s="6"/>
      <c r="I17" s="6"/>
      <c r="J17" s="6"/>
      <c r="K17" s="6"/>
      <c r="L17" s="14"/>
    </row>
    <row r="18" spans="2:12" ht="24.75" thickBot="1" x14ac:dyDescent="0.3">
      <c r="B18" s="944"/>
      <c r="C18" s="88"/>
      <c r="D18" s="40" t="s">
        <v>481</v>
      </c>
      <c r="E18" s="753">
        <v>17</v>
      </c>
      <c r="F18" s="471"/>
      <c r="G18" s="475">
        <f t="shared" ref="G18:G19" si="0">+E18+F18</f>
        <v>17</v>
      </c>
      <c r="H18" s="6"/>
      <c r="I18" s="6"/>
      <c r="J18" s="6"/>
      <c r="K18" s="6"/>
      <c r="L18" s="14"/>
    </row>
    <row r="19" spans="2:12" ht="24.75" thickBot="1" x14ac:dyDescent="0.3">
      <c r="B19" s="944"/>
      <c r="C19" s="88"/>
      <c r="D19" s="40" t="s">
        <v>482</v>
      </c>
      <c r="E19" s="753">
        <v>15</v>
      </c>
      <c r="F19" s="471"/>
      <c r="G19" s="475">
        <f t="shared" si="0"/>
        <v>15</v>
      </c>
      <c r="H19" s="6"/>
      <c r="I19" s="6"/>
      <c r="J19" s="6"/>
      <c r="K19" s="6"/>
      <c r="L19" s="14"/>
    </row>
    <row r="20" spans="2:12" ht="24.75" thickBot="1" x14ac:dyDescent="0.3">
      <c r="B20" s="944"/>
      <c r="C20" s="88"/>
      <c r="D20" s="40" t="s">
        <v>462</v>
      </c>
      <c r="E20" s="474">
        <f>IFERROR(E19/E18,"N.A.")</f>
        <v>0.88235294117647056</v>
      </c>
      <c r="F20" s="474" t="str">
        <f>IFERROR(F19/F18,"N.A.")</f>
        <v>N.A.</v>
      </c>
      <c r="G20" s="140">
        <f t="shared" ref="G20" si="1">IFERROR(G19/G18,0)</f>
        <v>0.88235294117647056</v>
      </c>
      <c r="H20" s="6"/>
      <c r="I20" s="6"/>
      <c r="J20" s="6"/>
      <c r="K20" s="6"/>
      <c r="L20" s="14"/>
    </row>
    <row r="21" spans="2:12" x14ac:dyDescent="0.25">
      <c r="B21" s="944"/>
      <c r="C21" s="86"/>
      <c r="D21" s="907"/>
      <c r="E21" s="908"/>
      <c r="F21" s="908"/>
      <c r="G21" s="908"/>
      <c r="H21" s="908"/>
      <c r="I21" s="908"/>
      <c r="J21" s="908"/>
      <c r="K21" s="908"/>
      <c r="L21" s="956"/>
    </row>
    <row r="22" spans="2:12" x14ac:dyDescent="0.25">
      <c r="B22" s="944"/>
      <c r="C22" s="86"/>
      <c r="D22" s="904" t="s">
        <v>254</v>
      </c>
      <c r="E22" s="905"/>
      <c r="F22" s="905"/>
      <c r="G22" s="905"/>
      <c r="H22" s="905"/>
      <c r="I22" s="905"/>
      <c r="J22" s="905"/>
      <c r="K22" s="905"/>
      <c r="L22" s="957"/>
    </row>
    <row r="23" spans="2:12" x14ac:dyDescent="0.25">
      <c r="B23" s="944"/>
      <c r="C23" s="86"/>
      <c r="D23" s="904" t="s">
        <v>483</v>
      </c>
      <c r="E23" s="905"/>
      <c r="F23" s="905"/>
      <c r="G23" s="905"/>
      <c r="H23" s="905"/>
      <c r="I23" s="905"/>
      <c r="J23" s="905"/>
      <c r="K23" s="905"/>
      <c r="L23" s="957"/>
    </row>
    <row r="24" spans="2:12" ht="15.75" thickBot="1" x14ac:dyDescent="0.3">
      <c r="B24" s="944"/>
      <c r="C24" s="86"/>
      <c r="D24" s="937" t="s">
        <v>348</v>
      </c>
      <c r="E24" s="938"/>
      <c r="F24" s="938"/>
      <c r="G24" s="938"/>
      <c r="H24" s="938"/>
      <c r="I24" s="938"/>
      <c r="J24" s="938"/>
      <c r="K24" s="938"/>
      <c r="L24" s="958"/>
    </row>
    <row r="25" spans="2:12" ht="15.6" customHeight="1" x14ac:dyDescent="0.25">
      <c r="B25" s="392"/>
      <c r="C25" s="953" t="s">
        <v>24</v>
      </c>
      <c r="D25" s="945" t="s">
        <v>278</v>
      </c>
      <c r="E25" s="945" t="s">
        <v>484</v>
      </c>
      <c r="F25" s="945" t="s">
        <v>392</v>
      </c>
      <c r="G25" s="945" t="s">
        <v>485</v>
      </c>
      <c r="H25" s="186" t="s">
        <v>486</v>
      </c>
      <c r="I25" s="186" t="s">
        <v>488</v>
      </c>
      <c r="J25" s="945" t="s">
        <v>282</v>
      </c>
      <c r="K25" s="945" t="s">
        <v>283</v>
      </c>
      <c r="L25" s="945" t="s">
        <v>60</v>
      </c>
    </row>
    <row r="26" spans="2:12" ht="36" customHeight="1" thickBot="1" x14ac:dyDescent="0.3">
      <c r="B26" s="392"/>
      <c r="C26" s="954"/>
      <c r="D26" s="946"/>
      <c r="E26" s="946"/>
      <c r="F26" s="946"/>
      <c r="G26" s="946"/>
      <c r="H26" s="187" t="s">
        <v>487</v>
      </c>
      <c r="I26" s="187" t="s">
        <v>489</v>
      </c>
      <c r="J26" s="946"/>
      <c r="K26" s="946"/>
      <c r="L26" s="946"/>
    </row>
    <row r="27" spans="2:12" ht="45.75" thickBot="1" x14ac:dyDescent="0.3">
      <c r="B27" s="392"/>
      <c r="C27" s="754">
        <v>1</v>
      </c>
      <c r="D27" s="755" t="s">
        <v>1372</v>
      </c>
      <c r="E27" s="756" t="s">
        <v>1373</v>
      </c>
      <c r="F27" s="757" t="s">
        <v>1367</v>
      </c>
      <c r="G27" s="757" t="s">
        <v>1374</v>
      </c>
      <c r="H27" s="758">
        <v>0</v>
      </c>
      <c r="I27" s="758">
        <v>1300000</v>
      </c>
      <c r="J27" s="758">
        <v>1</v>
      </c>
      <c r="K27" s="758">
        <v>1</v>
      </c>
      <c r="L27" s="663"/>
    </row>
    <row r="28" spans="2:12" s="373" customFormat="1" ht="34.5" thickBot="1" x14ac:dyDescent="0.3">
      <c r="B28" s="392"/>
      <c r="C28" s="754">
        <v>2</v>
      </c>
      <c r="D28" s="755" t="s">
        <v>1372</v>
      </c>
      <c r="E28" s="756" t="s">
        <v>1375</v>
      </c>
      <c r="F28" s="757" t="s">
        <v>1367</v>
      </c>
      <c r="G28" s="757" t="s">
        <v>1374</v>
      </c>
      <c r="H28" s="758">
        <v>0</v>
      </c>
      <c r="I28" s="758">
        <v>1300000</v>
      </c>
      <c r="J28" s="758">
        <v>1</v>
      </c>
      <c r="K28" s="758">
        <v>1</v>
      </c>
      <c r="L28" s="664"/>
    </row>
    <row r="29" spans="2:12" s="622" customFormat="1" ht="34.5" thickBot="1" x14ac:dyDescent="0.3">
      <c r="B29" s="633"/>
      <c r="C29" s="754">
        <v>3</v>
      </c>
      <c r="D29" s="755" t="s">
        <v>1372</v>
      </c>
      <c r="E29" s="756" t="s">
        <v>1376</v>
      </c>
      <c r="F29" s="757" t="s">
        <v>1367</v>
      </c>
      <c r="G29" s="757" t="s">
        <v>1374</v>
      </c>
      <c r="H29" s="758">
        <v>45000000</v>
      </c>
      <c r="I29" s="758">
        <v>45000000</v>
      </c>
      <c r="J29" s="758">
        <v>8</v>
      </c>
      <c r="K29" s="758">
        <v>8</v>
      </c>
      <c r="L29" s="663"/>
    </row>
    <row r="30" spans="2:12" s="622" customFormat="1" ht="34.5" thickBot="1" x14ac:dyDescent="0.3">
      <c r="B30" s="642"/>
      <c r="C30" s="754">
        <v>4</v>
      </c>
      <c r="D30" s="755" t="s">
        <v>1372</v>
      </c>
      <c r="E30" s="756" t="s">
        <v>1377</v>
      </c>
      <c r="F30" s="757" t="s">
        <v>1367</v>
      </c>
      <c r="G30" s="757" t="s">
        <v>1366</v>
      </c>
      <c r="H30" s="759">
        <v>0</v>
      </c>
      <c r="I30" s="759">
        <v>2600000</v>
      </c>
      <c r="J30" s="759">
        <v>2</v>
      </c>
      <c r="K30" s="759">
        <v>2</v>
      </c>
      <c r="L30" s="665"/>
    </row>
    <row r="31" spans="2:12" s="622" customFormat="1" ht="34.5" thickBot="1" x14ac:dyDescent="0.3">
      <c r="B31" s="642"/>
      <c r="C31" s="754">
        <v>5</v>
      </c>
      <c r="D31" s="755" t="s">
        <v>1372</v>
      </c>
      <c r="E31" s="756" t="s">
        <v>1378</v>
      </c>
      <c r="F31" s="757" t="s">
        <v>1367</v>
      </c>
      <c r="G31" s="757" t="s">
        <v>1366</v>
      </c>
      <c r="H31" s="759">
        <v>2600000</v>
      </c>
      <c r="I31" s="759">
        <f>1300000*4</f>
        <v>5200000</v>
      </c>
      <c r="J31" s="759">
        <v>2</v>
      </c>
      <c r="K31" s="759">
        <v>4</v>
      </c>
      <c r="L31" s="666"/>
    </row>
    <row r="32" spans="2:12" s="622" customFormat="1" ht="15.75" thickBot="1" x14ac:dyDescent="0.3">
      <c r="B32" s="642"/>
      <c r="C32" s="754">
        <v>6</v>
      </c>
      <c r="D32" s="755" t="s">
        <v>1379</v>
      </c>
      <c r="E32" s="756" t="s">
        <v>1378</v>
      </c>
      <c r="F32" s="757" t="s">
        <v>1367</v>
      </c>
      <c r="G32" s="757" t="s">
        <v>1366</v>
      </c>
      <c r="H32" s="759">
        <v>8000000</v>
      </c>
      <c r="I32" s="759">
        <v>8000000</v>
      </c>
      <c r="J32" s="759"/>
      <c r="K32" s="759"/>
      <c r="L32" s="666"/>
    </row>
    <row r="33" spans="2:12" s="622" customFormat="1" ht="45.75" thickBot="1" x14ac:dyDescent="0.3">
      <c r="B33" s="642"/>
      <c r="C33" s="754">
        <v>7</v>
      </c>
      <c r="D33" s="755" t="s">
        <v>1380</v>
      </c>
      <c r="E33" s="756" t="s">
        <v>1373</v>
      </c>
      <c r="F33" s="757" t="s">
        <v>1367</v>
      </c>
      <c r="G33" s="757" t="s">
        <v>1374</v>
      </c>
      <c r="H33" s="759">
        <v>3000000</v>
      </c>
      <c r="I33" s="759">
        <v>3000000</v>
      </c>
      <c r="J33" s="759">
        <v>3</v>
      </c>
      <c r="K33" s="759">
        <v>3</v>
      </c>
      <c r="L33" s="666"/>
    </row>
    <row r="34" spans="2:12" s="622" customFormat="1" ht="34.5" thickBot="1" x14ac:dyDescent="0.3">
      <c r="B34" s="642"/>
      <c r="C34" s="754">
        <v>8</v>
      </c>
      <c r="D34" s="755" t="s">
        <v>1380</v>
      </c>
      <c r="E34" s="756" t="s">
        <v>1381</v>
      </c>
      <c r="F34" s="757" t="s">
        <v>1367</v>
      </c>
      <c r="G34" s="757" t="s">
        <v>1374</v>
      </c>
      <c r="H34" s="759">
        <v>2000000</v>
      </c>
      <c r="I34" s="759">
        <v>2000000</v>
      </c>
      <c r="J34" s="759">
        <v>2</v>
      </c>
      <c r="K34" s="759">
        <v>2</v>
      </c>
      <c r="L34" s="666"/>
    </row>
    <row r="35" spans="2:12" s="622" customFormat="1" ht="23.25" thickBot="1" x14ac:dyDescent="0.3">
      <c r="B35" s="642"/>
      <c r="C35" s="754">
        <v>9</v>
      </c>
      <c r="D35" s="755" t="s">
        <v>1382</v>
      </c>
      <c r="E35" s="756" t="s">
        <v>1378</v>
      </c>
      <c r="F35" s="757" t="s">
        <v>1367</v>
      </c>
      <c r="G35" s="757" t="s">
        <v>1366</v>
      </c>
      <c r="H35" s="759">
        <v>8000000</v>
      </c>
      <c r="I35" s="759">
        <v>8000000</v>
      </c>
      <c r="J35" s="759">
        <v>1</v>
      </c>
      <c r="K35" s="759">
        <v>1</v>
      </c>
      <c r="L35" s="666"/>
    </row>
    <row r="36" spans="2:12" s="622" customFormat="1" ht="57" thickBot="1" x14ac:dyDescent="0.3">
      <c r="B36" s="642"/>
      <c r="C36" s="754">
        <v>10</v>
      </c>
      <c r="D36" s="755" t="s">
        <v>1383</v>
      </c>
      <c r="E36" s="756" t="s">
        <v>1384</v>
      </c>
      <c r="F36" s="757" t="s">
        <v>1367</v>
      </c>
      <c r="G36" s="757" t="s">
        <v>1374</v>
      </c>
      <c r="H36" s="759">
        <v>268218572</v>
      </c>
      <c r="I36" s="759">
        <v>268218572</v>
      </c>
      <c r="J36" s="759"/>
      <c r="K36" s="759"/>
      <c r="L36" s="666"/>
    </row>
    <row r="37" spans="2:12" s="373" customFormat="1" ht="29.25" customHeight="1" thickBot="1" x14ac:dyDescent="0.3">
      <c r="B37" s="392"/>
      <c r="C37" s="754">
        <v>11</v>
      </c>
      <c r="D37" s="755" t="s">
        <v>1380</v>
      </c>
      <c r="E37" s="756" t="s">
        <v>1375</v>
      </c>
      <c r="F37" s="757" t="s">
        <v>1367</v>
      </c>
      <c r="G37" s="757" t="s">
        <v>1374</v>
      </c>
      <c r="H37" s="759">
        <v>2000000</v>
      </c>
      <c r="I37" s="759">
        <v>2000000</v>
      </c>
      <c r="J37" s="759">
        <v>2</v>
      </c>
      <c r="K37" s="759">
        <v>2</v>
      </c>
      <c r="L37" s="666"/>
    </row>
    <row r="38" spans="2:12" ht="15.75" thickBot="1" x14ac:dyDescent="0.3">
      <c r="B38" s="393"/>
      <c r="C38" s="105"/>
      <c r="D38" s="39" t="s">
        <v>157</v>
      </c>
      <c r="E38" s="26"/>
      <c r="F38" s="26"/>
      <c r="G38" s="26"/>
      <c r="H38" s="132">
        <f>SUM(H27:H37)</f>
        <v>338818572</v>
      </c>
      <c r="I38" s="132">
        <f>SUM(I27:I37)</f>
        <v>346618572</v>
      </c>
      <c r="J38" s="132">
        <f>SUM(J27:J37)</f>
        <v>22</v>
      </c>
      <c r="K38" s="132">
        <f>SUM(K27:K37)</f>
        <v>24</v>
      </c>
      <c r="L38" s="13"/>
    </row>
    <row r="39" spans="2:12" ht="24" customHeight="1" thickBot="1" x14ac:dyDescent="0.3">
      <c r="B39" s="67" t="s">
        <v>39</v>
      </c>
      <c r="C39" s="102"/>
      <c r="D39" s="896" t="s">
        <v>490</v>
      </c>
      <c r="E39" s="897"/>
      <c r="F39" s="897"/>
      <c r="G39" s="897"/>
      <c r="H39" s="897"/>
      <c r="I39" s="897"/>
      <c r="J39" s="897"/>
      <c r="K39" s="897"/>
      <c r="L39" s="959"/>
    </row>
    <row r="40" spans="2:12" ht="24" customHeight="1" thickBot="1" x14ac:dyDescent="0.3">
      <c r="B40" s="67" t="s">
        <v>41</v>
      </c>
      <c r="C40" s="102"/>
      <c r="D40" s="896" t="s">
        <v>354</v>
      </c>
      <c r="E40" s="897"/>
      <c r="F40" s="897"/>
      <c r="G40" s="897"/>
      <c r="H40" s="897"/>
      <c r="I40" s="897"/>
      <c r="J40" s="897"/>
      <c r="K40" s="897"/>
      <c r="L40" s="959"/>
    </row>
    <row r="41" spans="2:12" ht="15.75" thickBot="1" x14ac:dyDescent="0.3">
      <c r="B41" s="2"/>
      <c r="C41" s="70"/>
      <c r="D41" s="6"/>
      <c r="E41" s="6"/>
      <c r="F41" s="6"/>
      <c r="G41" s="6"/>
      <c r="H41" s="6"/>
      <c r="I41" s="6"/>
      <c r="J41" s="6"/>
      <c r="K41" s="6"/>
    </row>
    <row r="42" spans="2:12" ht="24" customHeight="1" thickBot="1" x14ac:dyDescent="0.3">
      <c r="B42" s="893" t="s">
        <v>43</v>
      </c>
      <c r="C42" s="894"/>
      <c r="D42" s="894"/>
      <c r="E42" s="895"/>
      <c r="F42" s="6"/>
      <c r="G42" s="6"/>
      <c r="H42" s="6"/>
      <c r="I42" s="6"/>
      <c r="J42" s="6"/>
      <c r="K42" s="6"/>
    </row>
    <row r="43" spans="2:12" ht="15.75" thickBot="1" x14ac:dyDescent="0.3">
      <c r="B43" s="890">
        <v>1</v>
      </c>
      <c r="C43" s="88"/>
      <c r="D43" s="46" t="s">
        <v>44</v>
      </c>
      <c r="E43" s="455" t="s">
        <v>1274</v>
      </c>
      <c r="F43" s="6"/>
      <c r="G43" s="6"/>
      <c r="H43" s="6"/>
      <c r="I43" s="6"/>
      <c r="J43" s="6"/>
      <c r="K43" s="6"/>
    </row>
    <row r="44" spans="2:12" ht="15.75" thickBot="1" x14ac:dyDescent="0.3">
      <c r="B44" s="891"/>
      <c r="C44" s="88"/>
      <c r="D44" s="40" t="s">
        <v>45</v>
      </c>
      <c r="E44" s="455" t="s">
        <v>1295</v>
      </c>
      <c r="F44" s="6"/>
      <c r="G44" s="6"/>
      <c r="H44" s="6"/>
      <c r="I44" s="6"/>
      <c r="J44" s="6"/>
      <c r="K44" s="6"/>
    </row>
    <row r="45" spans="2:12" ht="15.75" thickBot="1" x14ac:dyDescent="0.3">
      <c r="B45" s="891"/>
      <c r="C45" s="88"/>
      <c r="D45" s="40" t="s">
        <v>46</v>
      </c>
      <c r="E45" s="457" t="s">
        <v>1534</v>
      </c>
      <c r="F45" s="6"/>
      <c r="G45" s="6"/>
      <c r="H45" s="6"/>
      <c r="I45" s="6"/>
      <c r="J45" s="6"/>
      <c r="K45" s="6"/>
    </row>
    <row r="46" spans="2:12" ht="15.75" thickBot="1" x14ac:dyDescent="0.3">
      <c r="B46" s="891"/>
      <c r="C46" s="88"/>
      <c r="D46" s="40" t="s">
        <v>47</v>
      </c>
      <c r="E46" s="455" t="s">
        <v>1530</v>
      </c>
      <c r="F46" s="6"/>
      <c r="G46" s="6"/>
      <c r="H46" s="6"/>
      <c r="I46" s="6"/>
      <c r="J46" s="6"/>
      <c r="K46" s="6"/>
    </row>
    <row r="47" spans="2:12" ht="15.75" thickBot="1" x14ac:dyDescent="0.3">
      <c r="B47" s="891"/>
      <c r="C47" s="88"/>
      <c r="D47" s="40" t="s">
        <v>48</v>
      </c>
      <c r="E47" s="583" t="s">
        <v>1529</v>
      </c>
      <c r="F47" s="6"/>
      <c r="G47" s="6"/>
      <c r="H47" s="6"/>
      <c r="I47" s="6"/>
      <c r="J47" s="6"/>
      <c r="K47" s="6"/>
    </row>
    <row r="48" spans="2:12" ht="15.75" thickBot="1" x14ac:dyDescent="0.3">
      <c r="B48" s="891"/>
      <c r="C48" s="88"/>
      <c r="D48" s="40" t="s">
        <v>49</v>
      </c>
      <c r="E48" s="455" t="s">
        <v>1297</v>
      </c>
      <c r="F48" s="6"/>
      <c r="G48" s="6"/>
      <c r="H48" s="6"/>
      <c r="I48" s="6"/>
      <c r="J48" s="6"/>
      <c r="K48" s="6"/>
    </row>
    <row r="49" spans="2:11" ht="15.75" thickBot="1" x14ac:dyDescent="0.3">
      <c r="B49" s="892"/>
      <c r="C49" s="3"/>
      <c r="D49" s="40" t="s">
        <v>50</v>
      </c>
      <c r="E49" s="455" t="s">
        <v>1280</v>
      </c>
      <c r="F49" s="6"/>
      <c r="G49" s="6"/>
      <c r="H49" s="6"/>
      <c r="I49" s="6"/>
      <c r="J49" s="6"/>
      <c r="K49" s="6"/>
    </row>
    <row r="50" spans="2:11" ht="15.75" thickBot="1" x14ac:dyDescent="0.3">
      <c r="B50" s="2"/>
      <c r="C50" s="70"/>
      <c r="D50" s="6"/>
      <c r="E50" s="6"/>
      <c r="F50" s="6"/>
      <c r="G50" s="6"/>
      <c r="H50" s="6"/>
      <c r="I50" s="6"/>
      <c r="J50" s="6"/>
      <c r="K50" s="6"/>
    </row>
    <row r="51" spans="2:11" ht="15.75" thickBot="1" x14ac:dyDescent="0.3">
      <c r="B51" s="893" t="s">
        <v>51</v>
      </c>
      <c r="C51" s="894"/>
      <c r="D51" s="894"/>
      <c r="E51" s="895"/>
      <c r="F51" s="6"/>
      <c r="G51" s="6"/>
      <c r="H51" s="6"/>
      <c r="I51" s="6"/>
      <c r="J51" s="6"/>
      <c r="K51" s="6"/>
    </row>
    <row r="52" spans="2:11" ht="15.75" thickBot="1" x14ac:dyDescent="0.3">
      <c r="B52" s="890">
        <v>1</v>
      </c>
      <c r="C52" s="88"/>
      <c r="D52" s="46" t="s">
        <v>44</v>
      </c>
      <c r="E52" s="396" t="s">
        <v>52</v>
      </c>
      <c r="F52" s="6"/>
      <c r="G52" s="6"/>
      <c r="H52" s="6"/>
      <c r="I52" s="6"/>
      <c r="J52" s="6"/>
      <c r="K52" s="6"/>
    </row>
    <row r="53" spans="2:11" ht="15.75" thickBot="1" x14ac:dyDescent="0.3">
      <c r="B53" s="891"/>
      <c r="C53" s="88"/>
      <c r="D53" s="40" t="s">
        <v>45</v>
      </c>
      <c r="E53" s="396" t="s">
        <v>53</v>
      </c>
      <c r="F53" s="6"/>
      <c r="G53" s="6"/>
      <c r="H53" s="6"/>
      <c r="I53" s="6"/>
      <c r="J53" s="6"/>
      <c r="K53" s="6"/>
    </row>
    <row r="54" spans="2:11" ht="15.75" thickBot="1" x14ac:dyDescent="0.3">
      <c r="B54" s="891"/>
      <c r="C54" s="88"/>
      <c r="D54" s="40" t="s">
        <v>46</v>
      </c>
      <c r="E54" s="283"/>
      <c r="F54" s="6"/>
      <c r="G54" s="6"/>
      <c r="H54" s="6"/>
      <c r="I54" s="6"/>
      <c r="J54" s="6"/>
      <c r="K54" s="6"/>
    </row>
    <row r="55" spans="2:11" ht="15.75" thickBot="1" x14ac:dyDescent="0.3">
      <c r="B55" s="891"/>
      <c r="C55" s="88"/>
      <c r="D55" s="40" t="s">
        <v>47</v>
      </c>
      <c r="E55" s="283"/>
      <c r="F55" s="6"/>
      <c r="G55" s="6"/>
      <c r="H55" s="6"/>
      <c r="I55" s="6"/>
      <c r="J55" s="6"/>
      <c r="K55" s="6"/>
    </row>
    <row r="56" spans="2:11" ht="15.75" thickBot="1" x14ac:dyDescent="0.3">
      <c r="B56" s="891"/>
      <c r="C56" s="88"/>
      <c r="D56" s="40" t="s">
        <v>48</v>
      </c>
      <c r="E56" s="283"/>
      <c r="F56" s="6"/>
      <c r="G56" s="6"/>
      <c r="H56" s="6"/>
      <c r="I56" s="6"/>
      <c r="J56" s="6"/>
      <c r="K56" s="6"/>
    </row>
    <row r="57" spans="2:11" ht="15.75" thickBot="1" x14ac:dyDescent="0.3">
      <c r="B57" s="891"/>
      <c r="C57" s="88"/>
      <c r="D57" s="40" t="s">
        <v>49</v>
      </c>
      <c r="E57" s="283"/>
      <c r="F57" s="6"/>
      <c r="G57" s="6"/>
      <c r="H57" s="6"/>
      <c r="I57" s="6"/>
      <c r="J57" s="6"/>
      <c r="K57" s="6"/>
    </row>
    <row r="58" spans="2:11" ht="15.75" thickBot="1" x14ac:dyDescent="0.3">
      <c r="B58" s="892"/>
      <c r="C58" s="3"/>
      <c r="D58" s="40" t="s">
        <v>50</v>
      </c>
      <c r="E58" s="283"/>
      <c r="F58" s="6"/>
      <c r="G58" s="6"/>
      <c r="H58" s="6"/>
      <c r="I58" s="6"/>
      <c r="J58" s="6"/>
      <c r="K58" s="6"/>
    </row>
    <row r="59" spans="2:11" ht="15.75" thickBot="1" x14ac:dyDescent="0.3">
      <c r="B59" s="2"/>
      <c r="C59" s="70"/>
      <c r="D59" s="6"/>
      <c r="E59" s="6"/>
      <c r="F59" s="6"/>
      <c r="G59" s="6"/>
      <c r="H59" s="6"/>
      <c r="I59" s="6"/>
      <c r="J59" s="6"/>
      <c r="K59" s="6"/>
    </row>
    <row r="60" spans="2:11" ht="15" customHeight="1" thickBot="1" x14ac:dyDescent="0.3">
      <c r="B60" s="117" t="s">
        <v>54</v>
      </c>
      <c r="C60" s="118"/>
      <c r="D60" s="118"/>
      <c r="E60" s="119"/>
      <c r="F60" s="6"/>
      <c r="G60" s="6"/>
      <c r="H60" s="6"/>
      <c r="I60" s="6"/>
      <c r="J60" s="6"/>
      <c r="K60" s="6"/>
    </row>
    <row r="61" spans="2:11" ht="24.75" thickBot="1" x14ac:dyDescent="0.3">
      <c r="B61" s="45" t="s">
        <v>55</v>
      </c>
      <c r="C61" s="40" t="s">
        <v>56</v>
      </c>
      <c r="D61" s="40" t="s">
        <v>57</v>
      </c>
      <c r="E61" s="40" t="s">
        <v>58</v>
      </c>
      <c r="F61" s="6"/>
      <c r="G61" s="6"/>
      <c r="H61" s="6"/>
      <c r="I61" s="6"/>
      <c r="J61" s="6"/>
    </row>
    <row r="62" spans="2:11" ht="72.75" thickBot="1" x14ac:dyDescent="0.3">
      <c r="B62" s="47">
        <v>42401</v>
      </c>
      <c r="C62" s="40">
        <v>0.01</v>
      </c>
      <c r="D62" s="48" t="s">
        <v>491</v>
      </c>
      <c r="E62" s="40"/>
      <c r="F62" s="6"/>
      <c r="G62" s="6"/>
      <c r="H62" s="6"/>
      <c r="I62" s="6"/>
      <c r="J62" s="6"/>
    </row>
    <row r="63" spans="2:11" ht="15.75" thickBot="1" x14ac:dyDescent="0.3">
      <c r="B63" s="2"/>
      <c r="C63" s="70"/>
      <c r="D63" s="6"/>
      <c r="E63" s="6"/>
      <c r="F63" s="6"/>
      <c r="G63" s="6"/>
      <c r="H63" s="6"/>
      <c r="I63" s="6"/>
      <c r="J63" s="6"/>
      <c r="K63" s="6"/>
    </row>
    <row r="64" spans="2:11" x14ac:dyDescent="0.25">
      <c r="B64" s="127" t="s">
        <v>60</v>
      </c>
      <c r="C64" s="90"/>
      <c r="D64" s="6"/>
      <c r="E64" s="6"/>
      <c r="F64" s="6"/>
      <c r="G64" s="6"/>
      <c r="H64" s="6"/>
      <c r="I64" s="6"/>
      <c r="J64" s="6"/>
      <c r="K64" s="6"/>
    </row>
    <row r="65" spans="2:11" ht="14.45" customHeight="1" x14ac:dyDescent="0.25">
      <c r="B65" s="947" t="s">
        <v>492</v>
      </c>
      <c r="C65" s="948"/>
      <c r="D65" s="948"/>
      <c r="E65" s="948"/>
      <c r="F65" s="948"/>
      <c r="G65" s="949"/>
      <c r="H65" s="6"/>
      <c r="I65" s="6"/>
      <c r="J65" s="6"/>
      <c r="K65" s="6"/>
    </row>
    <row r="66" spans="2:11" x14ac:dyDescent="0.25">
      <c r="B66" s="950"/>
      <c r="C66" s="951"/>
      <c r="D66" s="951"/>
      <c r="E66" s="951"/>
      <c r="F66" s="951"/>
      <c r="G66" s="952"/>
      <c r="H66" s="6"/>
      <c r="I66" s="6"/>
      <c r="J66" s="6"/>
      <c r="K66" s="6"/>
    </row>
    <row r="67" spans="2:11" x14ac:dyDescent="0.25">
      <c r="B67" s="147"/>
      <c r="C67" s="148"/>
      <c r="D67" s="148"/>
      <c r="E67" s="148"/>
      <c r="F67" s="148"/>
      <c r="G67" s="149"/>
      <c r="H67" s="6"/>
      <c r="I67" s="6"/>
      <c r="J67" s="6"/>
      <c r="K67" s="6"/>
    </row>
    <row r="68" spans="2:11" ht="15.75" thickBot="1" x14ac:dyDescent="0.3">
      <c r="B68" s="6"/>
      <c r="D68" s="6"/>
      <c r="E68" s="6"/>
      <c r="F68" s="6"/>
      <c r="G68" s="6"/>
      <c r="H68" s="6"/>
      <c r="I68" s="6"/>
      <c r="J68" s="6"/>
      <c r="K68" s="6"/>
    </row>
    <row r="69" spans="2:11" ht="15.75" thickBot="1" x14ac:dyDescent="0.3">
      <c r="B69" s="893" t="s">
        <v>463</v>
      </c>
      <c r="C69" s="894"/>
      <c r="D69" s="895"/>
      <c r="E69" s="6"/>
      <c r="F69" s="6"/>
      <c r="G69" s="6"/>
      <c r="H69" s="6"/>
      <c r="I69" s="6"/>
      <c r="J69" s="6"/>
      <c r="K69" s="6"/>
    </row>
    <row r="70" spans="2:11" ht="108.75" thickBot="1" x14ac:dyDescent="0.3">
      <c r="B70" s="45" t="s">
        <v>62</v>
      </c>
      <c r="C70" s="3"/>
      <c r="D70" s="40" t="s">
        <v>464</v>
      </c>
      <c r="E70" s="6"/>
      <c r="F70" s="6"/>
      <c r="G70" s="6"/>
      <c r="H70" s="6"/>
      <c r="I70" s="6"/>
      <c r="J70" s="6"/>
      <c r="K70" s="6"/>
    </row>
    <row r="71" spans="2:11" x14ac:dyDescent="0.25">
      <c r="B71" s="890" t="s">
        <v>64</v>
      </c>
      <c r="C71" s="88"/>
      <c r="D71" s="51" t="s">
        <v>65</v>
      </c>
      <c r="E71" s="6"/>
      <c r="F71" s="6"/>
      <c r="G71" s="6"/>
      <c r="H71" s="6"/>
      <c r="I71" s="6"/>
      <c r="J71" s="6"/>
      <c r="K71" s="6"/>
    </row>
    <row r="72" spans="2:11" ht="120" x14ac:dyDescent="0.25">
      <c r="B72" s="891"/>
      <c r="C72" s="88"/>
      <c r="D72" s="44" t="s">
        <v>465</v>
      </c>
      <c r="E72" s="6"/>
      <c r="F72" s="6"/>
      <c r="G72" s="6"/>
      <c r="H72" s="6"/>
      <c r="I72" s="6"/>
      <c r="J72" s="6"/>
      <c r="K72" s="6"/>
    </row>
    <row r="73" spans="2:11" x14ac:dyDescent="0.25">
      <c r="B73" s="891"/>
      <c r="C73" s="88"/>
      <c r="D73" s="51" t="s">
        <v>68</v>
      </c>
      <c r="E73" s="6"/>
      <c r="F73" s="6"/>
      <c r="G73" s="6"/>
      <c r="H73" s="6"/>
      <c r="I73" s="6"/>
      <c r="J73" s="6"/>
      <c r="K73" s="6"/>
    </row>
    <row r="74" spans="2:11" x14ac:dyDescent="0.25">
      <c r="B74" s="891"/>
      <c r="C74" s="88"/>
      <c r="D74" s="44" t="s">
        <v>70</v>
      </c>
      <c r="E74" s="6"/>
      <c r="F74" s="6"/>
      <c r="G74" s="6"/>
      <c r="H74" s="6"/>
      <c r="I74" s="6"/>
      <c r="J74" s="6"/>
      <c r="K74" s="6"/>
    </row>
    <row r="75" spans="2:11" x14ac:dyDescent="0.25">
      <c r="B75" s="891"/>
      <c r="C75" s="88"/>
      <c r="D75" s="51" t="s">
        <v>296</v>
      </c>
      <c r="E75" s="6"/>
      <c r="F75" s="6"/>
      <c r="G75" s="6"/>
      <c r="H75" s="6"/>
      <c r="I75" s="6"/>
      <c r="J75" s="6"/>
      <c r="K75" s="6"/>
    </row>
    <row r="76" spans="2:11" ht="36.75" thickBot="1" x14ac:dyDescent="0.3">
      <c r="B76" s="892"/>
      <c r="C76" s="3"/>
      <c r="D76" s="40" t="s">
        <v>466</v>
      </c>
      <c r="E76" s="6"/>
      <c r="F76" s="6"/>
      <c r="G76" s="6"/>
      <c r="H76" s="6"/>
      <c r="I76" s="6"/>
      <c r="J76" s="6"/>
      <c r="K76" s="6"/>
    </row>
    <row r="77" spans="2:11" x14ac:dyDescent="0.25">
      <c r="B77" s="890" t="s">
        <v>77</v>
      </c>
      <c r="C77" s="93"/>
      <c r="D77" s="890"/>
      <c r="E77" s="6"/>
      <c r="F77" s="6"/>
      <c r="G77" s="6"/>
      <c r="H77" s="6"/>
      <c r="I77" s="6"/>
      <c r="J77" s="6"/>
      <c r="K77" s="6"/>
    </row>
    <row r="78" spans="2:11" ht="15.75" thickBot="1" x14ac:dyDescent="0.3">
      <c r="B78" s="892"/>
      <c r="C78" s="94"/>
      <c r="D78" s="892"/>
      <c r="E78" s="6"/>
      <c r="F78" s="6"/>
      <c r="G78" s="6"/>
      <c r="H78" s="6"/>
      <c r="I78" s="6"/>
      <c r="J78" s="6"/>
      <c r="K78" s="6"/>
    </row>
    <row r="79" spans="2:11" ht="108" x14ac:dyDescent="0.25">
      <c r="B79" s="890" t="s">
        <v>78</v>
      </c>
      <c r="C79" s="88"/>
      <c r="D79" s="44" t="s">
        <v>364</v>
      </c>
      <c r="E79" s="6"/>
      <c r="F79" s="6"/>
      <c r="G79" s="6"/>
      <c r="H79" s="6"/>
      <c r="I79" s="6"/>
      <c r="J79" s="6"/>
      <c r="K79" s="6"/>
    </row>
    <row r="80" spans="2:11" ht="144" x14ac:dyDescent="0.25">
      <c r="B80" s="891"/>
      <c r="C80" s="88"/>
      <c r="D80" s="44" t="s">
        <v>365</v>
      </c>
      <c r="E80" s="6"/>
      <c r="F80" s="6"/>
      <c r="G80" s="6"/>
      <c r="H80" s="6"/>
      <c r="I80" s="6"/>
      <c r="J80" s="6"/>
      <c r="K80" s="6"/>
    </row>
    <row r="81" spans="2:11" ht="72" x14ac:dyDescent="0.25">
      <c r="B81" s="891"/>
      <c r="C81" s="88"/>
      <c r="D81" s="44" t="s">
        <v>367</v>
      </c>
      <c r="E81" s="6"/>
      <c r="F81" s="6"/>
      <c r="G81" s="6"/>
      <c r="H81" s="6"/>
      <c r="I81" s="6"/>
      <c r="J81" s="6"/>
      <c r="K81" s="6"/>
    </row>
    <row r="82" spans="2:11" ht="36" x14ac:dyDescent="0.25">
      <c r="B82" s="891"/>
      <c r="C82" s="88"/>
      <c r="D82" s="44" t="s">
        <v>467</v>
      </c>
      <c r="E82" s="6"/>
      <c r="F82" s="6"/>
      <c r="G82" s="6"/>
      <c r="H82" s="6"/>
      <c r="I82" s="6"/>
      <c r="J82" s="6"/>
      <c r="K82" s="6"/>
    </row>
    <row r="83" spans="2:11" ht="192.75" thickBot="1" x14ac:dyDescent="0.3">
      <c r="B83" s="892"/>
      <c r="C83" s="3"/>
      <c r="D83" s="40" t="s">
        <v>468</v>
      </c>
      <c r="E83" s="6"/>
      <c r="F83" s="6"/>
      <c r="G83" s="6"/>
      <c r="H83" s="6"/>
      <c r="I83" s="6"/>
      <c r="J83" s="6"/>
      <c r="K83" s="6"/>
    </row>
    <row r="84" spans="2:11" ht="24" x14ac:dyDescent="0.25">
      <c r="B84" s="890" t="s">
        <v>95</v>
      </c>
      <c r="C84" s="88"/>
      <c r="D84" s="51" t="s">
        <v>469</v>
      </c>
      <c r="E84" s="6"/>
      <c r="F84" s="6"/>
      <c r="G84" s="6"/>
      <c r="H84" s="6"/>
      <c r="I84" s="6"/>
      <c r="J84" s="6"/>
      <c r="K84" s="6"/>
    </row>
    <row r="85" spans="2:11" x14ac:dyDescent="0.25">
      <c r="B85" s="891"/>
      <c r="C85" s="88"/>
      <c r="D85" s="16"/>
      <c r="E85" s="6"/>
      <c r="F85" s="6"/>
      <c r="G85" s="6"/>
      <c r="H85" s="6"/>
      <c r="I85" s="6"/>
      <c r="J85" s="6"/>
      <c r="K85" s="6"/>
    </row>
    <row r="86" spans="2:11" x14ac:dyDescent="0.25">
      <c r="B86" s="891"/>
      <c r="C86" s="88"/>
      <c r="D86" s="44" t="s">
        <v>96</v>
      </c>
      <c r="E86" s="6"/>
      <c r="F86" s="6"/>
      <c r="G86" s="6"/>
      <c r="H86" s="6"/>
      <c r="I86" s="6"/>
      <c r="J86" s="6"/>
      <c r="K86" s="6"/>
    </row>
    <row r="87" spans="2:11" ht="37.5" x14ac:dyDescent="0.25">
      <c r="B87" s="891"/>
      <c r="C87" s="88"/>
      <c r="D87" s="44" t="s">
        <v>470</v>
      </c>
      <c r="E87" s="6"/>
      <c r="F87" s="6"/>
      <c r="G87" s="6"/>
      <c r="H87" s="6"/>
      <c r="I87" s="6"/>
      <c r="J87" s="6"/>
      <c r="K87" s="6"/>
    </row>
    <row r="88" spans="2:11" ht="37.5" x14ac:dyDescent="0.25">
      <c r="B88" s="891"/>
      <c r="C88" s="88"/>
      <c r="D88" s="44" t="s">
        <v>471</v>
      </c>
      <c r="E88" s="6"/>
      <c r="F88" s="6"/>
      <c r="G88" s="6"/>
      <c r="H88" s="6"/>
      <c r="I88" s="6"/>
      <c r="J88" s="6"/>
      <c r="K88" s="6"/>
    </row>
    <row r="89" spans="2:11" ht="49.5" x14ac:dyDescent="0.25">
      <c r="B89" s="891"/>
      <c r="C89" s="88"/>
      <c r="D89" s="44" t="s">
        <v>472</v>
      </c>
      <c r="E89" s="6"/>
      <c r="F89" s="6"/>
      <c r="G89" s="6"/>
      <c r="H89" s="6"/>
      <c r="I89" s="6"/>
      <c r="J89" s="6"/>
      <c r="K89" s="6"/>
    </row>
    <row r="90" spans="2:11" x14ac:dyDescent="0.25">
      <c r="B90" s="891"/>
      <c r="C90" s="88"/>
      <c r="D90" s="51" t="s">
        <v>254</v>
      </c>
      <c r="E90" s="6"/>
      <c r="F90" s="6"/>
      <c r="G90" s="6"/>
      <c r="H90" s="6"/>
      <c r="I90" s="6"/>
      <c r="J90" s="6"/>
      <c r="K90" s="6"/>
    </row>
    <row r="91" spans="2:11" ht="24" x14ac:dyDescent="0.25">
      <c r="B91" s="891"/>
      <c r="C91" s="88"/>
      <c r="D91" s="51" t="s">
        <v>473</v>
      </c>
      <c r="E91" s="6"/>
      <c r="F91" s="6"/>
      <c r="G91" s="6"/>
      <c r="H91" s="6"/>
      <c r="I91" s="6"/>
      <c r="J91" s="6"/>
      <c r="K91" s="6"/>
    </row>
    <row r="92" spans="2:11" x14ac:dyDescent="0.25">
      <c r="B92" s="891"/>
      <c r="C92" s="88"/>
      <c r="D92" s="16"/>
      <c r="E92" s="6"/>
      <c r="F92" s="6"/>
      <c r="G92" s="6"/>
      <c r="H92" s="6"/>
      <c r="I92" s="6"/>
      <c r="J92" s="6"/>
      <c r="K92" s="6"/>
    </row>
    <row r="93" spans="2:11" x14ac:dyDescent="0.25">
      <c r="B93" s="891"/>
      <c r="C93" s="88"/>
      <c r="D93" s="44" t="s">
        <v>96</v>
      </c>
      <c r="E93" s="6"/>
      <c r="F93" s="6"/>
      <c r="G93" s="6"/>
      <c r="H93" s="6"/>
      <c r="I93" s="6"/>
      <c r="J93" s="6"/>
      <c r="K93" s="6"/>
    </row>
    <row r="94" spans="2:11" ht="61.5" x14ac:dyDescent="0.25">
      <c r="B94" s="891"/>
      <c r="C94" s="88"/>
      <c r="D94" s="44" t="s">
        <v>474</v>
      </c>
      <c r="E94" s="6"/>
      <c r="F94" s="6"/>
      <c r="G94" s="6"/>
      <c r="H94" s="6"/>
      <c r="I94" s="6"/>
      <c r="J94" s="6"/>
      <c r="K94" s="6"/>
    </row>
    <row r="95" spans="2:11" ht="38.25" thickBot="1" x14ac:dyDescent="0.3">
      <c r="B95" s="892"/>
      <c r="C95" s="3"/>
      <c r="D95" s="40" t="s">
        <v>475</v>
      </c>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sheetData>
  <mergeCells count="37">
    <mergeCell ref="A1:P1"/>
    <mergeCell ref="A2:P2"/>
    <mergeCell ref="A3:P3"/>
    <mergeCell ref="A4:D4"/>
    <mergeCell ref="A5:P5"/>
    <mergeCell ref="B52:B58"/>
    <mergeCell ref="D39:L39"/>
    <mergeCell ref="D40:L40"/>
    <mergeCell ref="B42:E42"/>
    <mergeCell ref="B43:B49"/>
    <mergeCell ref="B51:E51"/>
    <mergeCell ref="D21:L21"/>
    <mergeCell ref="D22:L22"/>
    <mergeCell ref="D23:L23"/>
    <mergeCell ref="D24:L24"/>
    <mergeCell ref="J25:J26"/>
    <mergeCell ref="B15:B24"/>
    <mergeCell ref="L25:L26"/>
    <mergeCell ref="B65:G66"/>
    <mergeCell ref="B84:B95"/>
    <mergeCell ref="B69:D69"/>
    <mergeCell ref="B71:B76"/>
    <mergeCell ref="B77:B78"/>
    <mergeCell ref="D77:D78"/>
    <mergeCell ref="B79:B83"/>
    <mergeCell ref="C25:C26"/>
    <mergeCell ref="D25:D26"/>
    <mergeCell ref="E25:E26"/>
    <mergeCell ref="F25:F26"/>
    <mergeCell ref="G25:G26"/>
    <mergeCell ref="K25:K26"/>
    <mergeCell ref="D15:L15"/>
    <mergeCell ref="B10:D10"/>
    <mergeCell ref="F10:S10"/>
    <mergeCell ref="F11:S11"/>
    <mergeCell ref="E12:R12"/>
    <mergeCell ref="E13:R13"/>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J27:K37 H27:I35 H37:I37">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7"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75"/>
  <sheetViews>
    <sheetView showGridLines="0" zoomScaleNormal="100" zoomScalePageLayoutView="98" workbookViewId="0">
      <selection activeCell="C8" sqref="C8"/>
    </sheetView>
  </sheetViews>
  <sheetFormatPr baseColWidth="10" defaultRowHeight="15" x14ac:dyDescent="0.25"/>
  <cols>
    <col min="1" max="1" width="1.85546875" customWidth="1"/>
    <col min="2" max="2" width="10.85546875" customWidth="1"/>
    <col min="3" max="3" width="5" style="81" bestFit="1" customWidth="1"/>
    <col min="4" max="4" width="34.85546875" customWidth="1"/>
    <col min="5" max="5" width="14.28515625" customWidth="1"/>
    <col min="7" max="7" width="14.7109375" customWidth="1"/>
    <col min="10" max="10" width="12.7109375" customWidth="1"/>
    <col min="12" max="12" width="16.710937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493</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6" t="s">
        <v>1198</v>
      </c>
      <c r="C8" s="194">
        <v>2019</v>
      </c>
      <c r="D8" s="198">
        <f>IF(E10="NO APLICA","NO APLICA",IF(E11="NO SE REPORTA","SIN INFORMACION",+Q22))</f>
        <v>1</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8.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1340</v>
      </c>
      <c r="F12" s="855"/>
      <c r="G12" s="855"/>
      <c r="H12" s="855"/>
      <c r="I12" s="855"/>
      <c r="J12" s="855"/>
      <c r="K12" s="855"/>
      <c r="L12" s="855"/>
      <c r="M12" s="855"/>
      <c r="N12" s="855"/>
      <c r="O12" s="855"/>
      <c r="P12" s="855"/>
      <c r="Q12" s="855"/>
      <c r="R12" s="855"/>
    </row>
    <row r="13" spans="1:21" s="373" customFormat="1" ht="53.25" customHeight="1" x14ac:dyDescent="0.25">
      <c r="A13" s="214"/>
      <c r="B13" s="428"/>
      <c r="C13" s="272"/>
      <c r="D13" s="433" t="s">
        <v>1257</v>
      </c>
      <c r="E13" s="861" t="s">
        <v>1536</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ht="15.75" customHeight="1" thickBot="1" x14ac:dyDescent="0.3">
      <c r="B15" s="968" t="s">
        <v>2</v>
      </c>
      <c r="C15" s="96"/>
      <c r="D15" s="971" t="s">
        <v>344</v>
      </c>
      <c r="E15" s="972"/>
      <c r="F15" s="972"/>
      <c r="G15" s="972"/>
      <c r="H15" s="972"/>
      <c r="I15" s="972"/>
      <c r="J15" s="972"/>
      <c r="K15" s="972"/>
      <c r="L15" s="972"/>
      <c r="M15" s="972"/>
      <c r="N15" s="972"/>
      <c r="O15" s="972"/>
      <c r="P15" s="973"/>
      <c r="Q15" s="984" t="s">
        <v>157</v>
      </c>
    </row>
    <row r="16" spans="1:21" ht="15.75" thickBot="1" x14ac:dyDescent="0.3">
      <c r="B16" s="969"/>
      <c r="C16" s="103"/>
      <c r="D16" s="962" t="s">
        <v>156</v>
      </c>
      <c r="E16" s="965" t="s">
        <v>517</v>
      </c>
      <c r="F16" s="966"/>
      <c r="G16" s="966"/>
      <c r="H16" s="966"/>
      <c r="I16" s="966"/>
      <c r="J16" s="967"/>
      <c r="K16" s="965" t="s">
        <v>518</v>
      </c>
      <c r="L16" s="966"/>
      <c r="M16" s="966"/>
      <c r="N16" s="966"/>
      <c r="O16" s="966"/>
      <c r="P16" s="967"/>
      <c r="Q16" s="985"/>
    </row>
    <row r="17" spans="2:17" ht="15.75" thickBot="1" x14ac:dyDescent="0.3">
      <c r="B17" s="969"/>
      <c r="C17" s="103"/>
      <c r="D17" s="963"/>
      <c r="E17" s="965" t="s">
        <v>519</v>
      </c>
      <c r="F17" s="966"/>
      <c r="G17" s="967"/>
      <c r="H17" s="965" t="s">
        <v>520</v>
      </c>
      <c r="I17" s="966"/>
      <c r="J17" s="967"/>
      <c r="K17" s="965" t="s">
        <v>519</v>
      </c>
      <c r="L17" s="966"/>
      <c r="M17" s="967"/>
      <c r="N17" s="989" t="s">
        <v>520</v>
      </c>
      <c r="O17" s="990"/>
      <c r="P17" s="991"/>
      <c r="Q17" s="985"/>
    </row>
    <row r="18" spans="2:17" ht="15.75" thickBot="1" x14ac:dyDescent="0.3">
      <c r="B18" s="969"/>
      <c r="C18" s="103"/>
      <c r="D18" s="964"/>
      <c r="E18" s="588" t="s">
        <v>521</v>
      </c>
      <c r="F18" s="588" t="s">
        <v>522</v>
      </c>
      <c r="G18" s="588" t="s">
        <v>523</v>
      </c>
      <c r="H18" s="588" t="s">
        <v>521</v>
      </c>
      <c r="I18" s="588" t="s">
        <v>522</v>
      </c>
      <c r="J18" s="588" t="s">
        <v>523</v>
      </c>
      <c r="K18" s="588" t="s">
        <v>521</v>
      </c>
      <c r="L18" s="589" t="s">
        <v>522</v>
      </c>
      <c r="M18" s="589" t="s">
        <v>523</v>
      </c>
      <c r="N18" s="589" t="s">
        <v>521</v>
      </c>
      <c r="O18" s="589" t="s">
        <v>522</v>
      </c>
      <c r="P18" s="589" t="s">
        <v>523</v>
      </c>
      <c r="Q18" s="986"/>
    </row>
    <row r="19" spans="2:17" ht="24.75" thickBot="1" x14ac:dyDescent="0.3">
      <c r="B19" s="969"/>
      <c r="C19" s="103"/>
      <c r="D19" s="588" t="s">
        <v>524</v>
      </c>
      <c r="E19" s="760">
        <v>5</v>
      </c>
      <c r="F19" s="760">
        <v>2</v>
      </c>
      <c r="G19" s="760">
        <v>10</v>
      </c>
      <c r="H19" s="760">
        <v>3</v>
      </c>
      <c r="I19" s="760">
        <v>2</v>
      </c>
      <c r="J19" s="760">
        <v>5</v>
      </c>
      <c r="K19" s="760">
        <v>0</v>
      </c>
      <c r="L19" s="760">
        <v>0</v>
      </c>
      <c r="M19" s="760">
        <v>0</v>
      </c>
      <c r="N19" s="760">
        <v>0</v>
      </c>
      <c r="O19" s="760">
        <v>0</v>
      </c>
      <c r="P19" s="760">
        <v>0</v>
      </c>
      <c r="Q19" s="469">
        <f>SUM(E19:P19)</f>
        <v>27</v>
      </c>
    </row>
    <row r="20" spans="2:17" ht="36.75" thickBot="1" x14ac:dyDescent="0.3">
      <c r="B20" s="969"/>
      <c r="C20" s="103"/>
      <c r="D20" s="588" t="s">
        <v>525</v>
      </c>
      <c r="E20" s="760">
        <v>2</v>
      </c>
      <c r="F20" s="760">
        <v>0</v>
      </c>
      <c r="G20" s="760">
        <v>0</v>
      </c>
      <c r="H20" s="760">
        <v>3</v>
      </c>
      <c r="I20" s="760">
        <v>0</v>
      </c>
      <c r="J20" s="760">
        <v>0</v>
      </c>
      <c r="K20" s="760"/>
      <c r="L20" s="760"/>
      <c r="M20" s="760"/>
      <c r="N20" s="760"/>
      <c r="O20" s="760"/>
      <c r="P20" s="760"/>
      <c r="Q20" s="469">
        <f t="shared" ref="Q20:Q21" si="0">SUM(E20:P20)</f>
        <v>5</v>
      </c>
    </row>
    <row r="21" spans="2:17" ht="36.75" thickBot="1" x14ac:dyDescent="0.3">
      <c r="B21" s="969"/>
      <c r="C21" s="103"/>
      <c r="D21" s="588" t="s">
        <v>526</v>
      </c>
      <c r="E21" s="760">
        <v>2</v>
      </c>
      <c r="F21" s="760">
        <v>0</v>
      </c>
      <c r="G21" s="760">
        <v>0</v>
      </c>
      <c r="H21" s="760">
        <v>3</v>
      </c>
      <c r="I21" s="760">
        <v>0</v>
      </c>
      <c r="J21" s="760">
        <v>0</v>
      </c>
      <c r="K21" s="760"/>
      <c r="L21" s="760"/>
      <c r="M21" s="760"/>
      <c r="N21" s="760"/>
      <c r="O21" s="760"/>
      <c r="P21" s="760"/>
      <c r="Q21" s="469">
        <f t="shared" si="0"/>
        <v>5</v>
      </c>
    </row>
    <row r="22" spans="2:17" ht="36.75" thickBot="1" x14ac:dyDescent="0.3">
      <c r="B22" s="969"/>
      <c r="C22" s="103"/>
      <c r="D22" s="588" t="s">
        <v>493</v>
      </c>
      <c r="E22" s="140">
        <f>IFERROR(E21/E20,"N.A.")</f>
        <v>1</v>
      </c>
      <c r="F22" s="140" t="str">
        <f t="shared" ref="F22:P22" si="1">IFERROR(F21/F20,"N.A.")</f>
        <v>N.A.</v>
      </c>
      <c r="G22" s="140" t="str">
        <f t="shared" si="1"/>
        <v>N.A.</v>
      </c>
      <c r="H22" s="140">
        <f t="shared" si="1"/>
        <v>1</v>
      </c>
      <c r="I22" s="140" t="str">
        <f t="shared" si="1"/>
        <v>N.A.</v>
      </c>
      <c r="J22" s="140" t="str">
        <f t="shared" si="1"/>
        <v>N.A.</v>
      </c>
      <c r="K22" s="140" t="str">
        <f t="shared" si="1"/>
        <v>N.A.</v>
      </c>
      <c r="L22" s="140" t="str">
        <f t="shared" si="1"/>
        <v>N.A.</v>
      </c>
      <c r="M22" s="140" t="str">
        <f t="shared" si="1"/>
        <v>N.A.</v>
      </c>
      <c r="N22" s="140" t="str">
        <f t="shared" si="1"/>
        <v>N.A.</v>
      </c>
      <c r="O22" s="140" t="str">
        <f t="shared" si="1"/>
        <v>N.A.</v>
      </c>
      <c r="P22" s="140" t="str">
        <f t="shared" si="1"/>
        <v>N.A.</v>
      </c>
      <c r="Q22" s="140">
        <f t="shared" ref="Q22" si="2">IFERROR(Q21/Q20,"N.A.")</f>
        <v>1</v>
      </c>
    </row>
    <row r="23" spans="2:17" x14ac:dyDescent="0.25">
      <c r="B23" s="969"/>
      <c r="C23" s="97"/>
      <c r="D23" s="974" t="s">
        <v>527</v>
      </c>
      <c r="E23" s="975"/>
      <c r="F23" s="975"/>
      <c r="G23" s="975"/>
      <c r="H23" s="975"/>
      <c r="I23" s="975"/>
      <c r="J23" s="975"/>
      <c r="K23" s="975"/>
      <c r="L23" s="975"/>
      <c r="M23" s="975"/>
      <c r="N23" s="975"/>
      <c r="O23" s="975"/>
      <c r="P23" s="976"/>
    </row>
    <row r="24" spans="2:17" x14ac:dyDescent="0.25">
      <c r="B24" s="969"/>
      <c r="C24" s="97"/>
      <c r="D24" s="977" t="s">
        <v>528</v>
      </c>
      <c r="E24" s="978"/>
      <c r="F24" s="978"/>
      <c r="G24" s="978"/>
      <c r="H24" s="978"/>
      <c r="I24" s="978"/>
      <c r="J24" s="978"/>
      <c r="K24" s="978"/>
      <c r="L24" s="978"/>
      <c r="M24" s="978"/>
      <c r="N24" s="978"/>
      <c r="O24" s="978"/>
      <c r="P24" s="909"/>
    </row>
    <row r="25" spans="2:17" x14ac:dyDescent="0.25">
      <c r="B25" s="969"/>
      <c r="C25" s="97"/>
      <c r="D25" s="977" t="s">
        <v>529</v>
      </c>
      <c r="E25" s="978"/>
      <c r="F25" s="978"/>
      <c r="G25" s="978"/>
      <c r="H25" s="978"/>
      <c r="I25" s="978"/>
      <c r="J25" s="978"/>
      <c r="K25" s="978"/>
      <c r="L25" s="978"/>
      <c r="M25" s="978"/>
      <c r="N25" s="978"/>
      <c r="O25" s="978"/>
      <c r="P25" s="909"/>
    </row>
    <row r="26" spans="2:17" x14ac:dyDescent="0.25">
      <c r="B26" s="969"/>
      <c r="C26" s="97"/>
      <c r="D26" s="979" t="s">
        <v>254</v>
      </c>
      <c r="E26" s="980"/>
      <c r="F26" s="980"/>
      <c r="G26" s="980"/>
      <c r="H26" s="980"/>
      <c r="I26" s="980"/>
      <c r="J26" s="980"/>
      <c r="K26" s="980"/>
      <c r="L26" s="980"/>
      <c r="M26" s="980"/>
      <c r="N26" s="980"/>
      <c r="O26" s="980"/>
      <c r="P26" s="906"/>
    </row>
    <row r="27" spans="2:17" ht="15" customHeight="1" x14ac:dyDescent="0.25">
      <c r="B27" s="969"/>
      <c r="C27" s="97"/>
      <c r="D27" s="979" t="s">
        <v>530</v>
      </c>
      <c r="E27" s="980"/>
      <c r="F27" s="980"/>
      <c r="G27" s="980"/>
      <c r="H27" s="980"/>
      <c r="I27" s="980"/>
      <c r="J27" s="980"/>
      <c r="K27" s="980"/>
      <c r="L27" s="980"/>
      <c r="M27" s="980"/>
      <c r="N27" s="980"/>
      <c r="O27" s="980"/>
      <c r="P27" s="906"/>
    </row>
    <row r="28" spans="2:17" ht="15.75" customHeight="1" thickBot="1" x14ac:dyDescent="0.3">
      <c r="B28" s="969"/>
      <c r="C28" s="97"/>
      <c r="D28" s="977" t="s">
        <v>348</v>
      </c>
      <c r="E28" s="978"/>
      <c r="F28" s="978"/>
      <c r="G28" s="978"/>
      <c r="H28" s="978"/>
      <c r="I28" s="978"/>
      <c r="J28" s="978"/>
      <c r="K28" s="978"/>
      <c r="L28" s="978"/>
      <c r="M28" s="978"/>
      <c r="N28" s="978"/>
      <c r="O28" s="978"/>
      <c r="P28" s="909"/>
    </row>
    <row r="29" spans="2:17" ht="21" customHeight="1" x14ac:dyDescent="0.25">
      <c r="B29" s="969"/>
      <c r="C29" s="960" t="s">
        <v>24</v>
      </c>
      <c r="D29" s="960" t="s">
        <v>278</v>
      </c>
      <c r="E29" s="960" t="s">
        <v>531</v>
      </c>
      <c r="F29" s="960" t="s">
        <v>532</v>
      </c>
      <c r="G29" s="960" t="s">
        <v>533</v>
      </c>
      <c r="H29" s="591" t="s">
        <v>486</v>
      </c>
      <c r="I29" s="591" t="s">
        <v>488</v>
      </c>
      <c r="J29" s="960" t="s">
        <v>282</v>
      </c>
      <c r="K29" s="960" t="s">
        <v>283</v>
      </c>
      <c r="L29" s="960" t="s">
        <v>60</v>
      </c>
      <c r="M29" s="373"/>
      <c r="N29" s="373"/>
      <c r="O29" s="373"/>
      <c r="P29" s="14"/>
    </row>
    <row r="30" spans="2:17" ht="15.75" thickBot="1" x14ac:dyDescent="0.3">
      <c r="B30" s="969"/>
      <c r="C30" s="961"/>
      <c r="D30" s="961"/>
      <c r="E30" s="961"/>
      <c r="F30" s="961"/>
      <c r="G30" s="961"/>
      <c r="H30" s="592" t="s">
        <v>487</v>
      </c>
      <c r="I30" s="592" t="s">
        <v>489</v>
      </c>
      <c r="J30" s="961"/>
      <c r="K30" s="961"/>
      <c r="L30" s="961"/>
      <c r="M30" s="373"/>
      <c r="N30" s="373"/>
      <c r="O30" s="373"/>
      <c r="P30" s="14"/>
    </row>
    <row r="31" spans="2:17" ht="53.25" customHeight="1" thickBot="1" x14ac:dyDescent="0.3">
      <c r="B31" s="969"/>
      <c r="C31" s="761">
        <v>1</v>
      </c>
      <c r="D31" s="762" t="s">
        <v>1385</v>
      </c>
      <c r="E31" s="763" t="s">
        <v>1367</v>
      </c>
      <c r="F31" s="763" t="s">
        <v>1386</v>
      </c>
      <c r="G31" s="763" t="s">
        <v>1387</v>
      </c>
      <c r="H31" s="763">
        <v>44050000</v>
      </c>
      <c r="I31" s="763">
        <v>44050000</v>
      </c>
      <c r="J31" s="763">
        <v>44050000</v>
      </c>
      <c r="K31" s="668"/>
      <c r="L31" s="669"/>
      <c r="M31" s="373"/>
      <c r="N31" s="373"/>
      <c r="O31" s="373"/>
      <c r="P31" s="14"/>
    </row>
    <row r="32" spans="2:17" ht="78" customHeight="1" thickBot="1" x14ac:dyDescent="0.3">
      <c r="B32" s="969"/>
      <c r="C32" s="761">
        <v>2</v>
      </c>
      <c r="D32" s="762" t="s">
        <v>1388</v>
      </c>
      <c r="E32" s="763" t="s">
        <v>1367</v>
      </c>
      <c r="F32" s="763" t="s">
        <v>1386</v>
      </c>
      <c r="G32" s="763" t="s">
        <v>1389</v>
      </c>
      <c r="H32" s="763">
        <v>168168008</v>
      </c>
      <c r="I32" s="763">
        <v>168168008</v>
      </c>
      <c r="J32" s="763">
        <v>168168008</v>
      </c>
      <c r="K32" s="668"/>
      <c r="L32" s="669"/>
      <c r="M32" s="373"/>
      <c r="N32" s="373"/>
      <c r="O32" s="373"/>
      <c r="P32" s="14"/>
    </row>
    <row r="33" spans="2:16" ht="38.25" customHeight="1" thickBot="1" x14ac:dyDescent="0.3">
      <c r="B33" s="969"/>
      <c r="C33" s="761">
        <v>3</v>
      </c>
      <c r="D33" s="764" t="s">
        <v>1390</v>
      </c>
      <c r="E33" s="761" t="s">
        <v>1367</v>
      </c>
      <c r="F33" s="761" t="s">
        <v>1386</v>
      </c>
      <c r="G33" s="763" t="s">
        <v>1391</v>
      </c>
      <c r="H33" s="763">
        <v>58444096</v>
      </c>
      <c r="I33" s="763">
        <v>58444096</v>
      </c>
      <c r="J33" s="763">
        <v>58444096</v>
      </c>
      <c r="K33" s="668"/>
      <c r="L33" s="670"/>
      <c r="M33" s="373"/>
      <c r="N33" s="373"/>
      <c r="O33" s="373"/>
      <c r="P33" s="14"/>
    </row>
    <row r="34" spans="2:16" ht="68.25" thickBot="1" x14ac:dyDescent="0.3">
      <c r="B34" s="969"/>
      <c r="C34" s="761">
        <v>4</v>
      </c>
      <c r="D34" s="762" t="s">
        <v>1392</v>
      </c>
      <c r="E34" s="761" t="s">
        <v>1367</v>
      </c>
      <c r="F34" s="761" t="s">
        <v>1386</v>
      </c>
      <c r="G34" s="763" t="s">
        <v>1391</v>
      </c>
      <c r="H34" s="763">
        <v>446041000</v>
      </c>
      <c r="I34" s="763">
        <v>446041000</v>
      </c>
      <c r="J34" s="763">
        <v>446041000</v>
      </c>
      <c r="K34" s="668"/>
      <c r="L34" s="668"/>
      <c r="M34" s="373"/>
      <c r="N34" s="373"/>
      <c r="O34" s="373"/>
      <c r="P34" s="14"/>
    </row>
    <row r="35" spans="2:16" ht="45.75" thickBot="1" x14ac:dyDescent="0.3">
      <c r="B35" s="969"/>
      <c r="C35" s="761">
        <v>5</v>
      </c>
      <c r="D35" s="764" t="s">
        <v>1393</v>
      </c>
      <c r="E35" s="761" t="s">
        <v>1367</v>
      </c>
      <c r="F35" s="761" t="s">
        <v>1386</v>
      </c>
      <c r="G35" s="763" t="s">
        <v>1394</v>
      </c>
      <c r="H35" s="763">
        <v>29000000</v>
      </c>
      <c r="I35" s="763">
        <v>29000000</v>
      </c>
      <c r="J35" s="763">
        <v>29000000</v>
      </c>
      <c r="K35" s="668"/>
      <c r="L35" s="668"/>
      <c r="M35" s="373"/>
      <c r="N35" s="373"/>
      <c r="O35" s="373"/>
      <c r="P35" s="14"/>
    </row>
    <row r="36" spans="2:16" ht="15.75" thickBot="1" x14ac:dyDescent="0.3">
      <c r="B36" s="970"/>
      <c r="C36" s="105"/>
      <c r="D36" s="39" t="s">
        <v>157</v>
      </c>
      <c r="E36" s="26"/>
      <c r="F36" s="26"/>
      <c r="G36" s="26"/>
      <c r="H36" s="132">
        <f>SUM(H31:H35)</f>
        <v>745703104</v>
      </c>
      <c r="I36" s="132">
        <f>SUM(I31:I35)</f>
        <v>745703104</v>
      </c>
      <c r="J36" s="132">
        <f>SUM(J31:J35)</f>
        <v>745703104</v>
      </c>
      <c r="K36" s="132">
        <f>SUM(K31:K35)</f>
        <v>0</v>
      </c>
      <c r="L36" s="175"/>
      <c r="M36" s="15"/>
      <c r="N36" s="15"/>
      <c r="O36" s="373"/>
      <c r="P36" s="11"/>
    </row>
    <row r="37" spans="2:16" ht="24" customHeight="1" thickBot="1" x14ac:dyDescent="0.3">
      <c r="B37" s="67" t="s">
        <v>39</v>
      </c>
      <c r="C37" s="102"/>
      <c r="D37" s="896" t="s">
        <v>534</v>
      </c>
      <c r="E37" s="897"/>
      <c r="F37" s="897"/>
      <c r="G37" s="897"/>
      <c r="H37" s="897"/>
      <c r="I37" s="897"/>
      <c r="J37" s="897"/>
      <c r="K37" s="897"/>
      <c r="L37" s="981"/>
      <c r="M37" s="981"/>
      <c r="N37" s="981"/>
      <c r="O37" s="981"/>
      <c r="P37" s="959"/>
    </row>
    <row r="38" spans="2:16" ht="23.25" thickBot="1" x14ac:dyDescent="0.3">
      <c r="B38" s="67" t="s">
        <v>41</v>
      </c>
      <c r="C38" s="102"/>
      <c r="D38" s="896" t="s">
        <v>354</v>
      </c>
      <c r="E38" s="897"/>
      <c r="F38" s="897"/>
      <c r="G38" s="897"/>
      <c r="H38" s="897"/>
      <c r="I38" s="897"/>
      <c r="J38" s="897"/>
      <c r="K38" s="897"/>
      <c r="L38" s="981"/>
      <c r="M38" s="981"/>
      <c r="N38" s="981"/>
      <c r="O38" s="981"/>
      <c r="P38" s="959"/>
    </row>
    <row r="39" spans="2:16" ht="15.75" thickBot="1" x14ac:dyDescent="0.3">
      <c r="B39" s="2"/>
      <c r="C39" s="70"/>
      <c r="D39" s="6"/>
      <c r="E39" s="6"/>
      <c r="F39" s="6"/>
      <c r="G39" s="6"/>
      <c r="H39" s="6"/>
      <c r="I39" s="6"/>
      <c r="J39" s="6"/>
      <c r="K39" s="6"/>
    </row>
    <row r="40" spans="2:16" ht="24" customHeight="1" thickBot="1" x14ac:dyDescent="0.3">
      <c r="B40" s="893" t="s">
        <v>43</v>
      </c>
      <c r="C40" s="894"/>
      <c r="D40" s="894"/>
      <c r="E40" s="895"/>
      <c r="F40" s="6"/>
      <c r="G40" s="6"/>
      <c r="H40" s="6"/>
      <c r="I40" s="6"/>
      <c r="J40" s="6"/>
      <c r="K40" s="6"/>
    </row>
    <row r="41" spans="2:16" ht="15.75" thickBot="1" x14ac:dyDescent="0.3">
      <c r="B41" s="890">
        <v>1</v>
      </c>
      <c r="C41" s="88"/>
      <c r="D41" s="46" t="s">
        <v>44</v>
      </c>
      <c r="E41" s="455" t="s">
        <v>1274</v>
      </c>
      <c r="F41" s="6"/>
      <c r="G41" s="6"/>
      <c r="H41" s="6"/>
      <c r="I41" s="6"/>
      <c r="J41" s="6"/>
      <c r="K41" s="6"/>
    </row>
    <row r="42" spans="2:16" ht="15.75" thickBot="1" x14ac:dyDescent="0.3">
      <c r="B42" s="891"/>
      <c r="C42" s="88"/>
      <c r="D42" s="40" t="s">
        <v>45</v>
      </c>
      <c r="E42" s="455" t="s">
        <v>1295</v>
      </c>
      <c r="F42" s="6"/>
      <c r="G42" s="6"/>
      <c r="H42" s="6"/>
      <c r="I42" s="6"/>
      <c r="J42" s="6"/>
      <c r="K42" s="6"/>
    </row>
    <row r="43" spans="2:16" ht="15.75" thickBot="1" x14ac:dyDescent="0.3">
      <c r="B43" s="891"/>
      <c r="C43" s="88"/>
      <c r="D43" s="40" t="s">
        <v>46</v>
      </c>
      <c r="E43" s="457" t="s">
        <v>1534</v>
      </c>
      <c r="F43" s="6"/>
      <c r="G43" s="6"/>
      <c r="H43" s="6"/>
      <c r="I43" s="6"/>
      <c r="J43" s="6"/>
      <c r="K43" s="6"/>
    </row>
    <row r="44" spans="2:16" ht="15.75" thickBot="1" x14ac:dyDescent="0.3">
      <c r="B44" s="891"/>
      <c r="C44" s="88"/>
      <c r="D44" s="40" t="s">
        <v>47</v>
      </c>
      <c r="E44" s="455" t="s">
        <v>1530</v>
      </c>
      <c r="F44" s="6"/>
      <c r="G44" s="6"/>
      <c r="H44" s="6"/>
      <c r="I44" s="6"/>
      <c r="J44" s="6"/>
      <c r="K44" s="6"/>
    </row>
    <row r="45" spans="2:16" ht="15.75" thickBot="1" x14ac:dyDescent="0.3">
      <c r="B45" s="891"/>
      <c r="C45" s="88"/>
      <c r="D45" s="40" t="s">
        <v>48</v>
      </c>
      <c r="E45" s="583" t="s">
        <v>1529</v>
      </c>
      <c r="F45" s="6"/>
      <c r="G45" s="6"/>
      <c r="H45" s="6"/>
      <c r="I45" s="6"/>
      <c r="J45" s="6"/>
      <c r="K45" s="6"/>
    </row>
    <row r="46" spans="2:16" ht="15.75" thickBot="1" x14ac:dyDescent="0.3">
      <c r="B46" s="891"/>
      <c r="C46" s="88"/>
      <c r="D46" s="40" t="s">
        <v>49</v>
      </c>
      <c r="E46" s="455" t="s">
        <v>1297</v>
      </c>
      <c r="F46" s="6"/>
      <c r="G46" s="6"/>
      <c r="H46" s="6"/>
      <c r="I46" s="6"/>
      <c r="J46" s="6"/>
      <c r="K46" s="6"/>
    </row>
    <row r="47" spans="2:16" ht="15.75" thickBot="1" x14ac:dyDescent="0.3">
      <c r="B47" s="892"/>
      <c r="C47" s="3"/>
      <c r="D47" s="40" t="s">
        <v>50</v>
      </c>
      <c r="E47" s="455" t="s">
        <v>1280</v>
      </c>
      <c r="F47" s="6"/>
      <c r="G47" s="6"/>
      <c r="H47" s="6"/>
      <c r="I47" s="6"/>
      <c r="J47" s="6"/>
      <c r="K47" s="6"/>
    </row>
    <row r="48" spans="2:16" ht="15.75" thickBot="1" x14ac:dyDescent="0.3">
      <c r="B48" s="2"/>
      <c r="C48" s="70"/>
      <c r="D48" s="6"/>
      <c r="E48" s="6"/>
      <c r="F48" s="6"/>
      <c r="G48" s="6"/>
      <c r="H48" s="6"/>
      <c r="I48" s="6"/>
      <c r="J48" s="6"/>
      <c r="K48" s="6"/>
    </row>
    <row r="49" spans="2:11" ht="15.75" thickBot="1" x14ac:dyDescent="0.3">
      <c r="B49" s="893" t="s">
        <v>51</v>
      </c>
      <c r="C49" s="894"/>
      <c r="D49" s="894"/>
      <c r="E49" s="895"/>
      <c r="F49" s="6"/>
      <c r="G49" s="6"/>
      <c r="H49" s="6"/>
      <c r="I49" s="6"/>
      <c r="J49" s="6"/>
      <c r="K49" s="6"/>
    </row>
    <row r="50" spans="2:11" ht="15.75" thickBot="1" x14ac:dyDescent="0.3">
      <c r="B50" s="890">
        <v>1</v>
      </c>
      <c r="C50" s="88"/>
      <c r="D50" s="46" t="s">
        <v>44</v>
      </c>
      <c r="E50" s="396" t="s">
        <v>535</v>
      </c>
      <c r="F50" s="6"/>
      <c r="G50" s="6"/>
      <c r="H50" s="6"/>
      <c r="I50" s="6"/>
      <c r="J50" s="6"/>
      <c r="K50" s="6"/>
    </row>
    <row r="51" spans="2:11" ht="15.75" thickBot="1" x14ac:dyDescent="0.3">
      <c r="B51" s="891"/>
      <c r="C51" s="88"/>
      <c r="D51" s="40" t="s">
        <v>45</v>
      </c>
      <c r="E51" s="396" t="s">
        <v>53</v>
      </c>
      <c r="F51" s="6"/>
      <c r="G51" s="6"/>
      <c r="H51" s="6"/>
      <c r="I51" s="6"/>
      <c r="J51" s="6"/>
      <c r="K51" s="6"/>
    </row>
    <row r="52" spans="2:11" ht="15.75" thickBot="1" x14ac:dyDescent="0.3">
      <c r="B52" s="891"/>
      <c r="C52" s="88"/>
      <c r="D52" s="40" t="s">
        <v>46</v>
      </c>
      <c r="E52" s="283"/>
      <c r="F52" s="6"/>
      <c r="G52" s="6"/>
      <c r="H52" s="6"/>
      <c r="I52" s="6"/>
      <c r="J52" s="6"/>
      <c r="K52" s="6"/>
    </row>
    <row r="53" spans="2:11" ht="15.75" thickBot="1" x14ac:dyDescent="0.3">
      <c r="B53" s="891"/>
      <c r="C53" s="88"/>
      <c r="D53" s="40" t="s">
        <v>47</v>
      </c>
      <c r="E53" s="283"/>
      <c r="F53" s="6"/>
      <c r="G53" s="6"/>
      <c r="H53" s="6"/>
      <c r="I53" s="6"/>
      <c r="J53" s="6"/>
      <c r="K53" s="6"/>
    </row>
    <row r="54" spans="2:11" ht="15.75" thickBot="1" x14ac:dyDescent="0.3">
      <c r="B54" s="891"/>
      <c r="C54" s="88"/>
      <c r="D54" s="40" t="s">
        <v>48</v>
      </c>
      <c r="E54" s="283"/>
      <c r="F54" s="6"/>
      <c r="G54" s="6"/>
      <c r="H54" s="6"/>
      <c r="I54" s="6"/>
      <c r="J54" s="6"/>
      <c r="K54" s="6"/>
    </row>
    <row r="55" spans="2:11" ht="15.75" thickBot="1" x14ac:dyDescent="0.3">
      <c r="B55" s="891"/>
      <c r="C55" s="88"/>
      <c r="D55" s="40" t="s">
        <v>49</v>
      </c>
      <c r="E55" s="283"/>
      <c r="F55" s="6"/>
      <c r="G55" s="6"/>
      <c r="H55" s="6"/>
      <c r="I55" s="6"/>
      <c r="J55" s="6"/>
      <c r="K55" s="6"/>
    </row>
    <row r="56" spans="2:11" ht="15.75" thickBot="1" x14ac:dyDescent="0.3">
      <c r="B56" s="892"/>
      <c r="C56" s="3"/>
      <c r="D56" s="40" t="s">
        <v>50</v>
      </c>
      <c r="E56" s="283"/>
      <c r="F56" s="6"/>
      <c r="G56" s="6"/>
      <c r="H56" s="6"/>
      <c r="I56" s="6"/>
      <c r="J56" s="6"/>
      <c r="K56" s="6"/>
    </row>
    <row r="57" spans="2:11" x14ac:dyDescent="0.25">
      <c r="B57" s="2"/>
      <c r="C57" s="70"/>
      <c r="D57" s="6"/>
      <c r="E57" s="6"/>
      <c r="F57" s="6"/>
      <c r="G57" s="6"/>
      <c r="H57" s="6"/>
      <c r="I57" s="6"/>
      <c r="J57" s="6"/>
      <c r="K57" s="6"/>
    </row>
    <row r="58" spans="2:11" ht="15.75" thickBot="1" x14ac:dyDescent="0.3">
      <c r="B58" s="2"/>
      <c r="C58" s="70"/>
      <c r="D58" s="6"/>
      <c r="E58" s="6"/>
      <c r="F58" s="6"/>
      <c r="G58" s="6"/>
      <c r="H58" s="6"/>
      <c r="I58" s="6"/>
      <c r="J58" s="6"/>
      <c r="K58" s="6"/>
    </row>
    <row r="59" spans="2:11" ht="15.75" thickBot="1" x14ac:dyDescent="0.3">
      <c r="B59" s="893" t="s">
        <v>54</v>
      </c>
      <c r="C59" s="894"/>
      <c r="D59" s="894"/>
      <c r="E59" s="894"/>
      <c r="F59" s="895"/>
      <c r="G59" s="6"/>
      <c r="H59" s="6"/>
      <c r="I59" s="6"/>
      <c r="J59" s="6"/>
      <c r="K59" s="6"/>
    </row>
    <row r="60" spans="2:11" ht="24.75" thickBot="1" x14ac:dyDescent="0.3">
      <c r="B60" s="45" t="s">
        <v>55</v>
      </c>
      <c r="C60" s="40" t="s">
        <v>56</v>
      </c>
      <c r="D60" s="40" t="s">
        <v>57</v>
      </c>
      <c r="E60" s="40" t="s">
        <v>58</v>
      </c>
      <c r="F60" s="6"/>
      <c r="G60" s="6"/>
      <c r="H60" s="6"/>
      <c r="I60" s="6"/>
      <c r="J60" s="6"/>
    </row>
    <row r="61" spans="2:11" ht="72.75" thickBot="1" x14ac:dyDescent="0.3">
      <c r="B61" s="47">
        <v>42401</v>
      </c>
      <c r="C61" s="40">
        <v>0.01</v>
      </c>
      <c r="D61" s="48" t="s">
        <v>536</v>
      </c>
      <c r="E61" s="40"/>
      <c r="F61" s="6"/>
      <c r="G61" s="6"/>
      <c r="H61" s="6"/>
      <c r="I61" s="6"/>
      <c r="J61" s="6"/>
    </row>
    <row r="62" spans="2:11" ht="15.75" thickBot="1" x14ac:dyDescent="0.3">
      <c r="B62" s="4"/>
      <c r="C62" s="89"/>
      <c r="D62" s="6"/>
      <c r="E62" s="6"/>
      <c r="F62" s="6"/>
      <c r="G62" s="6"/>
      <c r="H62" s="6"/>
      <c r="I62" s="6"/>
      <c r="J62" s="6"/>
      <c r="K62" s="6"/>
    </row>
    <row r="63" spans="2:11" ht="24.75" thickBot="1" x14ac:dyDescent="0.3">
      <c r="B63" s="5" t="s">
        <v>60</v>
      </c>
      <c r="C63" s="90"/>
      <c r="D63" s="6"/>
      <c r="E63" s="6"/>
      <c r="F63" s="6"/>
      <c r="G63" s="6"/>
      <c r="H63" s="6"/>
      <c r="I63" s="6"/>
      <c r="J63" s="6"/>
      <c r="K63" s="6"/>
    </row>
    <row r="64" spans="2:11" s="130" customFormat="1" x14ac:dyDescent="0.25">
      <c r="B64" s="982"/>
      <c r="C64" s="983"/>
      <c r="D64" s="983"/>
      <c r="E64" s="983"/>
      <c r="F64" s="983"/>
      <c r="G64" s="983"/>
      <c r="H64" s="129"/>
      <c r="I64" s="129"/>
      <c r="J64" s="129"/>
      <c r="K64" s="129"/>
    </row>
    <row r="65" spans="2:11" s="130" customFormat="1" x14ac:dyDescent="0.25">
      <c r="B65" s="982"/>
      <c r="C65" s="983"/>
      <c r="D65" s="983"/>
      <c r="E65" s="983"/>
      <c r="F65" s="983"/>
      <c r="G65" s="983"/>
      <c r="H65" s="129"/>
      <c r="I65" s="129"/>
      <c r="J65" s="129"/>
      <c r="K65" s="129"/>
    </row>
    <row r="66" spans="2:11" s="130" customFormat="1" ht="35.450000000000003" customHeight="1" x14ac:dyDescent="0.25">
      <c r="B66" s="987"/>
      <c r="C66" s="988"/>
      <c r="D66" s="988"/>
      <c r="E66" s="988"/>
      <c r="F66" s="988"/>
      <c r="G66" s="988"/>
      <c r="H66" s="129"/>
      <c r="I66" s="129"/>
      <c r="J66" s="129"/>
      <c r="K66" s="129"/>
    </row>
    <row r="67" spans="2:11" ht="15.75" thickBot="1" x14ac:dyDescent="0.3">
      <c r="B67" s="2"/>
      <c r="C67" s="70"/>
      <c r="D67" s="6"/>
      <c r="E67" s="6"/>
      <c r="F67" s="6"/>
      <c r="G67" s="6"/>
      <c r="H67" s="6"/>
      <c r="I67" s="6"/>
      <c r="J67" s="6"/>
      <c r="K67" s="6"/>
    </row>
    <row r="68" spans="2:11" ht="24.75" thickBot="1" x14ac:dyDescent="0.3">
      <c r="B68" s="49" t="s">
        <v>61</v>
      </c>
      <c r="C68" s="91"/>
      <c r="D68" s="6"/>
      <c r="E68" s="6"/>
      <c r="F68" s="6"/>
      <c r="G68" s="6"/>
      <c r="H68" s="6"/>
      <c r="I68" s="6"/>
      <c r="J68" s="6"/>
      <c r="K68" s="6"/>
    </row>
    <row r="69" spans="2:11" ht="15.75" thickBot="1" x14ac:dyDescent="0.3">
      <c r="B69" s="37"/>
      <c r="C69" s="82"/>
      <c r="D69" s="6"/>
      <c r="E69" s="6"/>
      <c r="F69" s="6"/>
      <c r="G69" s="6"/>
      <c r="H69" s="6"/>
      <c r="I69" s="6"/>
      <c r="J69" s="6"/>
      <c r="K69" s="6"/>
    </row>
    <row r="70" spans="2:11" ht="84.75" thickBot="1" x14ac:dyDescent="0.3">
      <c r="B70" s="50" t="s">
        <v>62</v>
      </c>
      <c r="C70" s="92"/>
      <c r="D70" s="42" t="s">
        <v>494</v>
      </c>
      <c r="E70" s="6"/>
      <c r="F70" s="6"/>
      <c r="G70" s="6"/>
      <c r="H70" s="6"/>
      <c r="I70" s="6"/>
      <c r="J70" s="6"/>
      <c r="K70" s="6"/>
    </row>
    <row r="71" spans="2:11" x14ac:dyDescent="0.25">
      <c r="B71" s="890" t="s">
        <v>64</v>
      </c>
      <c r="C71" s="88"/>
      <c r="D71" s="51" t="s">
        <v>65</v>
      </c>
      <c r="E71" s="6"/>
      <c r="F71" s="6"/>
      <c r="G71" s="6"/>
      <c r="H71" s="6"/>
      <c r="I71" s="6"/>
      <c r="J71" s="6"/>
      <c r="K71" s="6"/>
    </row>
    <row r="72" spans="2:11" ht="120" x14ac:dyDescent="0.25">
      <c r="B72" s="891"/>
      <c r="C72" s="88"/>
      <c r="D72" s="44" t="s">
        <v>495</v>
      </c>
      <c r="E72" s="6"/>
      <c r="F72" s="6"/>
      <c r="G72" s="6"/>
      <c r="H72" s="6"/>
      <c r="I72" s="6"/>
      <c r="J72" s="6"/>
      <c r="K72" s="6"/>
    </row>
    <row r="73" spans="2:11" x14ac:dyDescent="0.25">
      <c r="B73" s="891"/>
      <c r="C73" s="88"/>
      <c r="D73" s="51" t="s">
        <v>68</v>
      </c>
      <c r="E73" s="6"/>
      <c r="F73" s="6"/>
      <c r="G73" s="6"/>
      <c r="H73" s="6"/>
      <c r="I73" s="6"/>
      <c r="J73" s="6"/>
      <c r="K73" s="6"/>
    </row>
    <row r="74" spans="2:11" ht="72" x14ac:dyDescent="0.25">
      <c r="B74" s="891"/>
      <c r="C74" s="88"/>
      <c r="D74" s="44" t="s">
        <v>496</v>
      </c>
      <c r="E74" s="6"/>
      <c r="F74" s="6"/>
      <c r="G74" s="6"/>
      <c r="H74" s="6"/>
      <c r="I74" s="6"/>
      <c r="J74" s="6"/>
      <c r="K74" s="6"/>
    </row>
    <row r="75" spans="2:11" x14ac:dyDescent="0.25">
      <c r="B75" s="891"/>
      <c r="C75" s="88"/>
      <c r="D75" s="44" t="s">
        <v>70</v>
      </c>
      <c r="E75" s="6"/>
      <c r="F75" s="6"/>
      <c r="G75" s="6"/>
      <c r="H75" s="6"/>
      <c r="I75" s="6"/>
      <c r="J75" s="6"/>
      <c r="K75" s="6"/>
    </row>
    <row r="76" spans="2:11" x14ac:dyDescent="0.25">
      <c r="B76" s="891"/>
      <c r="C76" s="88"/>
      <c r="D76" s="44" t="s">
        <v>497</v>
      </c>
      <c r="E76" s="6"/>
      <c r="F76" s="6"/>
      <c r="G76" s="6"/>
      <c r="H76" s="6"/>
      <c r="I76" s="6"/>
      <c r="J76" s="6"/>
      <c r="K76" s="6"/>
    </row>
    <row r="77" spans="2:11" x14ac:dyDescent="0.25">
      <c r="B77" s="891"/>
      <c r="C77" s="88"/>
      <c r="D77" s="44" t="s">
        <v>498</v>
      </c>
      <c r="E77" s="6"/>
      <c r="F77" s="6"/>
      <c r="G77" s="6"/>
      <c r="H77" s="6"/>
      <c r="I77" s="6"/>
      <c r="J77" s="6"/>
      <c r="K77" s="6"/>
    </row>
    <row r="78" spans="2:11" x14ac:dyDescent="0.25">
      <c r="B78" s="891"/>
      <c r="C78" s="88"/>
      <c r="D78" s="51" t="s">
        <v>296</v>
      </c>
      <c r="E78" s="6"/>
      <c r="F78" s="6"/>
      <c r="G78" s="6"/>
      <c r="H78" s="6"/>
      <c r="I78" s="6"/>
      <c r="J78" s="6"/>
      <c r="K78" s="6"/>
    </row>
    <row r="79" spans="2:11" ht="36.75" thickBot="1" x14ac:dyDescent="0.3">
      <c r="B79" s="892"/>
      <c r="C79" s="3"/>
      <c r="D79" s="40" t="s">
        <v>466</v>
      </c>
      <c r="E79" s="6"/>
      <c r="F79" s="6"/>
      <c r="G79" s="6"/>
      <c r="H79" s="6"/>
      <c r="I79" s="6"/>
      <c r="J79" s="6"/>
      <c r="K79" s="6"/>
    </row>
    <row r="80" spans="2:11" ht="24.75" thickBot="1" x14ac:dyDescent="0.3">
      <c r="B80" s="45" t="s">
        <v>77</v>
      </c>
      <c r="C80" s="3"/>
      <c r="D80" s="40"/>
      <c r="E80" s="6"/>
      <c r="F80" s="6"/>
      <c r="G80" s="6"/>
      <c r="H80" s="6"/>
      <c r="I80" s="6"/>
      <c r="J80" s="6"/>
      <c r="K80" s="6"/>
    </row>
    <row r="81" spans="2:11" ht="48" x14ac:dyDescent="0.25">
      <c r="B81" s="890" t="s">
        <v>78</v>
      </c>
      <c r="C81" s="88"/>
      <c r="D81" s="44" t="s">
        <v>499</v>
      </c>
      <c r="E81" s="6"/>
      <c r="F81" s="6"/>
      <c r="G81" s="6"/>
      <c r="H81" s="6"/>
      <c r="I81" s="6"/>
      <c r="J81" s="6"/>
      <c r="K81" s="6"/>
    </row>
    <row r="82" spans="2:11" ht="60" x14ac:dyDescent="0.25">
      <c r="B82" s="891"/>
      <c r="C82" s="88"/>
      <c r="D82" s="25" t="s">
        <v>500</v>
      </c>
      <c r="E82" s="6"/>
      <c r="F82" s="6"/>
      <c r="G82" s="6"/>
      <c r="H82" s="6"/>
      <c r="I82" s="6"/>
      <c r="J82" s="6"/>
      <c r="K82" s="6"/>
    </row>
    <row r="83" spans="2:11" ht="36" x14ac:dyDescent="0.25">
      <c r="B83" s="891"/>
      <c r="C83" s="88"/>
      <c r="D83" s="25" t="s">
        <v>501</v>
      </c>
      <c r="E83" s="6"/>
      <c r="F83" s="6"/>
      <c r="G83" s="6"/>
      <c r="H83" s="6"/>
      <c r="I83" s="6"/>
      <c r="J83" s="6"/>
      <c r="K83" s="6"/>
    </row>
    <row r="84" spans="2:11" ht="48" x14ac:dyDescent="0.25">
      <c r="B84" s="891"/>
      <c r="C84" s="88"/>
      <c r="D84" s="25" t="s">
        <v>502</v>
      </c>
      <c r="E84" s="6"/>
      <c r="F84" s="6"/>
      <c r="G84" s="6"/>
      <c r="H84" s="6"/>
      <c r="I84" s="6"/>
      <c r="J84" s="6"/>
      <c r="K84" s="6"/>
    </row>
    <row r="85" spans="2:11" ht="36" x14ac:dyDescent="0.25">
      <c r="B85" s="891"/>
      <c r="C85" s="88"/>
      <c r="D85" s="25" t="s">
        <v>503</v>
      </c>
      <c r="E85" s="6"/>
      <c r="F85" s="6"/>
      <c r="G85" s="6"/>
      <c r="H85" s="6"/>
      <c r="I85" s="6"/>
      <c r="J85" s="6"/>
      <c r="K85" s="6"/>
    </row>
    <row r="86" spans="2:11" ht="96" x14ac:dyDescent="0.25">
      <c r="B86" s="891"/>
      <c r="C86" s="88"/>
      <c r="D86" s="44" t="s">
        <v>504</v>
      </c>
      <c r="E86" s="6"/>
      <c r="F86" s="6"/>
      <c r="G86" s="6"/>
      <c r="H86" s="6"/>
      <c r="I86" s="6"/>
      <c r="J86" s="6"/>
      <c r="K86" s="6"/>
    </row>
    <row r="87" spans="2:11" ht="48" x14ac:dyDescent="0.25">
      <c r="B87" s="891"/>
      <c r="C87" s="88"/>
      <c r="D87" s="44" t="s">
        <v>505</v>
      </c>
      <c r="E87" s="6"/>
      <c r="F87" s="6"/>
      <c r="G87" s="6"/>
      <c r="H87" s="6"/>
      <c r="I87" s="6"/>
      <c r="J87" s="6"/>
      <c r="K87" s="6"/>
    </row>
    <row r="88" spans="2:11" ht="36" x14ac:dyDescent="0.25">
      <c r="B88" s="891"/>
      <c r="C88" s="88"/>
      <c r="D88" s="44" t="s">
        <v>506</v>
      </c>
      <c r="E88" s="6"/>
      <c r="F88" s="6"/>
      <c r="G88" s="6"/>
      <c r="H88" s="6"/>
      <c r="I88" s="6"/>
      <c r="J88" s="6"/>
      <c r="K88" s="6"/>
    </row>
    <row r="89" spans="2:11" ht="36" x14ac:dyDescent="0.25">
      <c r="B89" s="891"/>
      <c r="C89" s="88"/>
      <c r="D89" s="44" t="s">
        <v>507</v>
      </c>
      <c r="E89" s="6"/>
      <c r="F89" s="6"/>
      <c r="G89" s="6"/>
      <c r="H89" s="6"/>
      <c r="I89" s="6"/>
      <c r="J89" s="6"/>
      <c r="K89" s="6"/>
    </row>
    <row r="90" spans="2:11" ht="96.75" thickBot="1" x14ac:dyDescent="0.3">
      <c r="B90" s="892"/>
      <c r="C90" s="3"/>
      <c r="D90" s="40" t="s">
        <v>508</v>
      </c>
      <c r="E90" s="6"/>
      <c r="F90" s="6"/>
      <c r="G90" s="6"/>
      <c r="H90" s="6"/>
      <c r="I90" s="6"/>
      <c r="J90" s="6"/>
      <c r="K90" s="6"/>
    </row>
    <row r="91" spans="2:11" ht="24" x14ac:dyDescent="0.25">
      <c r="B91" s="890" t="s">
        <v>95</v>
      </c>
      <c r="C91" s="88"/>
      <c r="D91" s="51" t="s">
        <v>509</v>
      </c>
      <c r="E91" s="6"/>
      <c r="F91" s="6"/>
      <c r="G91" s="6"/>
      <c r="H91" s="6"/>
      <c r="I91" s="6"/>
      <c r="J91" s="6"/>
      <c r="K91" s="6"/>
    </row>
    <row r="92" spans="2:11" x14ac:dyDescent="0.25">
      <c r="B92" s="891"/>
      <c r="C92" s="88"/>
      <c r="D92" s="44" t="s">
        <v>510</v>
      </c>
      <c r="E92" s="6"/>
      <c r="F92" s="6"/>
      <c r="G92" s="6"/>
      <c r="H92" s="6"/>
      <c r="I92" s="6"/>
      <c r="J92" s="6"/>
      <c r="K92" s="6"/>
    </row>
    <row r="93" spans="2:11" x14ac:dyDescent="0.25">
      <c r="B93" s="891"/>
      <c r="C93" s="88"/>
      <c r="D93" s="44" t="s">
        <v>96</v>
      </c>
      <c r="E93" s="6"/>
      <c r="F93" s="6"/>
      <c r="G93" s="6"/>
      <c r="H93" s="6"/>
      <c r="I93" s="6"/>
      <c r="J93" s="6"/>
      <c r="K93" s="6"/>
    </row>
    <row r="94" spans="2:11" ht="49.5" x14ac:dyDescent="0.25">
      <c r="B94" s="891"/>
      <c r="C94" s="88"/>
      <c r="D94" s="44" t="s">
        <v>511</v>
      </c>
      <c r="E94" s="6"/>
      <c r="F94" s="6"/>
      <c r="G94" s="6"/>
      <c r="H94" s="6"/>
      <c r="I94" s="6"/>
      <c r="J94" s="6"/>
      <c r="K94" s="6"/>
    </row>
    <row r="95" spans="2:11" ht="49.5" x14ac:dyDescent="0.25">
      <c r="B95" s="891"/>
      <c r="C95" s="88"/>
      <c r="D95" s="44" t="s">
        <v>512</v>
      </c>
      <c r="E95" s="6"/>
      <c r="F95" s="6"/>
      <c r="G95" s="6"/>
      <c r="H95" s="6"/>
      <c r="I95" s="6"/>
      <c r="J95" s="6"/>
      <c r="K95" s="6"/>
    </row>
    <row r="96" spans="2:11" ht="49.5" x14ac:dyDescent="0.25">
      <c r="B96" s="891"/>
      <c r="C96" s="88"/>
      <c r="D96" s="44" t="s">
        <v>513</v>
      </c>
      <c r="E96" s="6"/>
      <c r="F96" s="6"/>
      <c r="G96" s="6"/>
      <c r="H96" s="6"/>
      <c r="I96" s="6"/>
      <c r="J96" s="6"/>
      <c r="K96" s="6"/>
    </row>
    <row r="97" spans="2:11" x14ac:dyDescent="0.25">
      <c r="B97" s="891"/>
      <c r="C97" s="88"/>
      <c r="D97" s="51" t="s">
        <v>254</v>
      </c>
      <c r="E97" s="6"/>
      <c r="F97" s="6"/>
      <c r="G97" s="6"/>
      <c r="H97" s="6"/>
      <c r="I97" s="6"/>
      <c r="J97" s="6"/>
      <c r="K97" s="6"/>
    </row>
    <row r="98" spans="2:11" ht="36" x14ac:dyDescent="0.25">
      <c r="B98" s="891"/>
      <c r="C98" s="88"/>
      <c r="D98" s="51" t="s">
        <v>514</v>
      </c>
      <c r="E98" s="6"/>
      <c r="F98" s="6"/>
      <c r="G98" s="6"/>
      <c r="H98" s="6"/>
      <c r="I98" s="6"/>
      <c r="J98" s="6"/>
      <c r="K98" s="6"/>
    </row>
    <row r="99" spans="2:11" x14ac:dyDescent="0.25">
      <c r="B99" s="891"/>
      <c r="C99" s="88"/>
      <c r="D99" s="16"/>
      <c r="E99" s="6"/>
      <c r="F99" s="6"/>
      <c r="G99" s="6"/>
      <c r="H99" s="6"/>
      <c r="I99" s="6"/>
      <c r="J99" s="6"/>
      <c r="K99" s="6"/>
    </row>
    <row r="100" spans="2:11" x14ac:dyDescent="0.25">
      <c r="B100" s="891"/>
      <c r="C100" s="88"/>
      <c r="D100" s="44" t="s">
        <v>96</v>
      </c>
      <c r="E100" s="6"/>
      <c r="F100" s="6"/>
      <c r="G100" s="6"/>
      <c r="H100" s="6"/>
      <c r="I100" s="6"/>
      <c r="J100" s="6"/>
      <c r="K100" s="6"/>
    </row>
    <row r="101" spans="2:11" ht="49.5" x14ac:dyDescent="0.25">
      <c r="B101" s="891"/>
      <c r="C101" s="88"/>
      <c r="D101" s="44" t="s">
        <v>515</v>
      </c>
      <c r="E101" s="6"/>
      <c r="F101" s="6"/>
      <c r="G101" s="6"/>
      <c r="H101" s="6"/>
      <c r="I101" s="6"/>
      <c r="J101" s="6"/>
      <c r="K101" s="6"/>
    </row>
    <row r="102" spans="2:11" ht="50.25" thickBot="1" x14ac:dyDescent="0.3">
      <c r="B102" s="892"/>
      <c r="C102" s="3"/>
      <c r="D102" s="40" t="s">
        <v>516</v>
      </c>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sheetData>
  <mergeCells count="47">
    <mergeCell ref="A1:P1"/>
    <mergeCell ref="A2:P2"/>
    <mergeCell ref="A3:P3"/>
    <mergeCell ref="A4:D4"/>
    <mergeCell ref="A5:P5"/>
    <mergeCell ref="Q15:Q18"/>
    <mergeCell ref="B71:B79"/>
    <mergeCell ref="B81:B90"/>
    <mergeCell ref="B66:G66"/>
    <mergeCell ref="B41:B47"/>
    <mergeCell ref="B49:E49"/>
    <mergeCell ref="B50:B56"/>
    <mergeCell ref="K17:M17"/>
    <mergeCell ref="N17:P17"/>
    <mergeCell ref="K29:K30"/>
    <mergeCell ref="D38:P38"/>
    <mergeCell ref="B40:E40"/>
    <mergeCell ref="D27:P27"/>
    <mergeCell ref="D28:P28"/>
    <mergeCell ref="C29:C30"/>
    <mergeCell ref="D29:D30"/>
    <mergeCell ref="B91:B102"/>
    <mergeCell ref="D16:D18"/>
    <mergeCell ref="E16:J16"/>
    <mergeCell ref="E17:G17"/>
    <mergeCell ref="H17:J17"/>
    <mergeCell ref="B15:B36"/>
    <mergeCell ref="D15:P15"/>
    <mergeCell ref="D23:P23"/>
    <mergeCell ref="D24:P24"/>
    <mergeCell ref="D25:P25"/>
    <mergeCell ref="D26:P26"/>
    <mergeCell ref="K16:P16"/>
    <mergeCell ref="B59:F59"/>
    <mergeCell ref="D37:P37"/>
    <mergeCell ref="B64:G64"/>
    <mergeCell ref="B65:G65"/>
    <mergeCell ref="E29:E30"/>
    <mergeCell ref="F29:F30"/>
    <mergeCell ref="G29:G30"/>
    <mergeCell ref="J29:J30"/>
    <mergeCell ref="L29:L30"/>
    <mergeCell ref="B10:D10"/>
    <mergeCell ref="F10:S10"/>
    <mergeCell ref="F11:S11"/>
    <mergeCell ref="E12:R12"/>
    <mergeCell ref="E13:R13"/>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K34:K35 K31:K32 J3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5"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75"/>
  <sheetViews>
    <sheetView showGridLines="0" zoomScaleNormal="100" zoomScalePageLayoutView="98" workbookViewId="0">
      <selection activeCell="C9" sqref="C9"/>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7" max="7" width="13.140625" customWidth="1"/>
    <col min="8" max="8" width="13.28515625" customWidth="1"/>
    <col min="9" max="9" width="13" customWidth="1"/>
    <col min="12" max="12" width="22.57031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537</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7" t="s">
        <v>1198</v>
      </c>
      <c r="C8" s="194">
        <v>2019</v>
      </c>
      <c r="D8" s="198">
        <f>IF(E10="NO APLICA","NO APLICA",IF(E11="NO SE REPORTA","SIN INFORMACION",+K21))</f>
        <v>1</v>
      </c>
      <c r="E8" s="195"/>
      <c r="F8" s="6" t="s">
        <v>135</v>
      </c>
      <c r="G8" s="6"/>
      <c r="H8" s="6"/>
      <c r="I8" s="6"/>
      <c r="J8" s="6"/>
      <c r="K8" s="6"/>
    </row>
    <row r="9" spans="1:21" x14ac:dyDescent="0.25">
      <c r="B9" s="428" t="s">
        <v>1199</v>
      </c>
      <c r="C9" s="82"/>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8.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1340</v>
      </c>
      <c r="F12" s="855"/>
      <c r="G12" s="855"/>
      <c r="H12" s="855"/>
      <c r="I12" s="855"/>
      <c r="J12" s="855"/>
      <c r="K12" s="855"/>
      <c r="L12" s="855"/>
      <c r="M12" s="855"/>
      <c r="N12" s="855"/>
      <c r="O12" s="855"/>
      <c r="P12" s="855"/>
      <c r="Q12" s="855"/>
      <c r="R12" s="855"/>
    </row>
    <row r="13" spans="1:21" s="373" customFormat="1" ht="17.25" customHeight="1" x14ac:dyDescent="0.25">
      <c r="A13" s="214"/>
      <c r="B13" s="428"/>
      <c r="C13" s="272"/>
      <c r="D13" s="433" t="s">
        <v>1257</v>
      </c>
      <c r="E13" s="940" t="s">
        <v>1438</v>
      </c>
      <c r="F13" s="941"/>
      <c r="G13" s="941"/>
      <c r="H13" s="941"/>
      <c r="I13" s="941"/>
      <c r="J13" s="941"/>
      <c r="K13" s="941"/>
      <c r="L13" s="941"/>
      <c r="M13" s="941"/>
      <c r="N13" s="941"/>
      <c r="O13" s="941"/>
      <c r="P13" s="941"/>
      <c r="Q13" s="941"/>
      <c r="R13" s="942"/>
    </row>
    <row r="14" spans="1:21" s="373" customFormat="1" ht="6.95" customHeight="1" thickBot="1" x14ac:dyDescent="0.3">
      <c r="B14" s="428"/>
      <c r="C14" s="82"/>
      <c r="D14" s="6"/>
      <c r="E14" s="6"/>
      <c r="F14" s="6"/>
      <c r="G14" s="6"/>
      <c r="H14" s="6"/>
      <c r="I14" s="6"/>
      <c r="J14" s="6"/>
      <c r="K14" s="6"/>
    </row>
    <row r="15" spans="1:21" ht="15.75" thickBot="1" x14ac:dyDescent="0.3">
      <c r="B15" s="998" t="s">
        <v>2</v>
      </c>
      <c r="C15" s="96"/>
      <c r="D15" s="901" t="s">
        <v>344</v>
      </c>
      <c r="E15" s="902"/>
      <c r="F15" s="902"/>
      <c r="G15" s="902"/>
      <c r="H15" s="902"/>
      <c r="I15" s="902"/>
      <c r="J15" s="902"/>
      <c r="K15" s="902"/>
      <c r="L15" s="955"/>
    </row>
    <row r="16" spans="1:21" ht="15.75" thickBot="1" x14ac:dyDescent="0.3">
      <c r="B16" s="999"/>
      <c r="C16" s="103"/>
      <c r="D16" s="903"/>
      <c r="E16" s="896" t="s">
        <v>557</v>
      </c>
      <c r="F16" s="897"/>
      <c r="G16" s="898"/>
      <c r="H16" s="896" t="s">
        <v>558</v>
      </c>
      <c r="I16" s="897"/>
      <c r="J16" s="898"/>
      <c r="K16" s="890" t="s">
        <v>479</v>
      </c>
      <c r="L16" s="14"/>
    </row>
    <row r="17" spans="2:12" ht="15.75" thickBot="1" x14ac:dyDescent="0.3">
      <c r="B17" s="999"/>
      <c r="C17" s="103"/>
      <c r="D17" s="939"/>
      <c r="E17" s="63" t="s">
        <v>519</v>
      </c>
      <c r="F17" s="63" t="s">
        <v>520</v>
      </c>
      <c r="G17" s="63" t="s">
        <v>559</v>
      </c>
      <c r="H17" s="63" t="s">
        <v>519</v>
      </c>
      <c r="I17" s="63" t="s">
        <v>520</v>
      </c>
      <c r="J17" s="63" t="s">
        <v>559</v>
      </c>
      <c r="K17" s="892"/>
      <c r="L17" s="14"/>
    </row>
    <row r="18" spans="2:12" ht="24.75" thickBot="1" x14ac:dyDescent="0.3">
      <c r="B18" s="999"/>
      <c r="C18" s="103"/>
      <c r="D18" s="40" t="s">
        <v>560</v>
      </c>
      <c r="E18" s="760">
        <v>4</v>
      </c>
      <c r="F18" s="760">
        <v>2</v>
      </c>
      <c r="G18" s="475">
        <f>+E18+F18</f>
        <v>6</v>
      </c>
      <c r="H18" s="468"/>
      <c r="I18" s="468"/>
      <c r="J18" s="475">
        <f t="shared" ref="J18:J20" si="0">+H18+I18</f>
        <v>0</v>
      </c>
      <c r="K18" s="475">
        <f>+G18+J18</f>
        <v>6</v>
      </c>
      <c r="L18" s="14"/>
    </row>
    <row r="19" spans="2:12" ht="36.75" thickBot="1" x14ac:dyDescent="0.3">
      <c r="B19" s="999"/>
      <c r="C19" s="103"/>
      <c r="D19" s="40" t="s">
        <v>561</v>
      </c>
      <c r="E19" s="760">
        <v>1</v>
      </c>
      <c r="F19" s="760">
        <v>2</v>
      </c>
      <c r="G19" s="475">
        <f t="shared" ref="G19:G20" si="1">+E19+F19</f>
        <v>3</v>
      </c>
      <c r="H19" s="468"/>
      <c r="I19" s="468"/>
      <c r="J19" s="475">
        <f t="shared" si="0"/>
        <v>0</v>
      </c>
      <c r="K19" s="475">
        <f t="shared" ref="K19:K20" si="2">+G19+J19</f>
        <v>3</v>
      </c>
      <c r="L19" s="14"/>
    </row>
    <row r="20" spans="2:12" ht="36.75" thickBot="1" x14ac:dyDescent="0.3">
      <c r="B20" s="999"/>
      <c r="C20" s="103"/>
      <c r="D20" s="40" t="s">
        <v>562</v>
      </c>
      <c r="E20" s="760">
        <v>1</v>
      </c>
      <c r="F20" s="760">
        <v>2</v>
      </c>
      <c r="G20" s="475">
        <f t="shared" si="1"/>
        <v>3</v>
      </c>
      <c r="H20" s="468"/>
      <c r="I20" s="468"/>
      <c r="J20" s="475">
        <f t="shared" si="0"/>
        <v>0</v>
      </c>
      <c r="K20" s="475">
        <f t="shared" si="2"/>
        <v>3</v>
      </c>
      <c r="L20" s="14"/>
    </row>
    <row r="21" spans="2:12" ht="36.75" thickBot="1" x14ac:dyDescent="0.3">
      <c r="B21" s="999"/>
      <c r="C21" s="103"/>
      <c r="D21" s="40" t="s">
        <v>537</v>
      </c>
      <c r="E21" s="474">
        <f>IFERROR(E20/E19,"N.A.")</f>
        <v>1</v>
      </c>
      <c r="F21" s="474">
        <f t="shared" ref="F21:K21" si="3">IFERROR(F20/F19,"N.A.")</f>
        <v>1</v>
      </c>
      <c r="G21" s="474">
        <f t="shared" si="3"/>
        <v>1</v>
      </c>
      <c r="H21" s="474" t="str">
        <f t="shared" si="3"/>
        <v>N.A.</v>
      </c>
      <c r="I21" s="474" t="str">
        <f t="shared" si="3"/>
        <v>N.A.</v>
      </c>
      <c r="J21" s="140" t="str">
        <f t="shared" si="3"/>
        <v>N.A.</v>
      </c>
      <c r="K21" s="140">
        <f t="shared" si="3"/>
        <v>1</v>
      </c>
      <c r="L21" s="14"/>
    </row>
    <row r="22" spans="2:12" x14ac:dyDescent="0.25">
      <c r="B22" s="999"/>
      <c r="C22" s="97"/>
      <c r="D22" s="907"/>
      <c r="E22" s="908"/>
      <c r="F22" s="908"/>
      <c r="G22" s="908"/>
      <c r="H22" s="908"/>
      <c r="I22" s="908"/>
      <c r="J22" s="908"/>
      <c r="K22" s="908"/>
      <c r="L22" s="956"/>
    </row>
    <row r="23" spans="2:12" x14ac:dyDescent="0.25">
      <c r="B23" s="999"/>
      <c r="C23" s="97"/>
      <c r="D23" s="904" t="s">
        <v>254</v>
      </c>
      <c r="E23" s="905"/>
      <c r="F23" s="905"/>
      <c r="G23" s="905"/>
      <c r="H23" s="905"/>
      <c r="I23" s="905"/>
      <c r="J23" s="905"/>
      <c r="K23" s="905"/>
      <c r="L23" s="957"/>
    </row>
    <row r="24" spans="2:12" x14ac:dyDescent="0.25">
      <c r="B24" s="999"/>
      <c r="C24" s="97"/>
      <c r="D24" s="904" t="s">
        <v>563</v>
      </c>
      <c r="E24" s="905"/>
      <c r="F24" s="905"/>
      <c r="G24" s="905"/>
      <c r="H24" s="905"/>
      <c r="I24" s="905"/>
      <c r="J24" s="905"/>
      <c r="K24" s="905"/>
      <c r="L24" s="957"/>
    </row>
    <row r="25" spans="2:12" ht="15.75" thickBot="1" x14ac:dyDescent="0.3">
      <c r="B25" s="999"/>
      <c r="C25" s="97"/>
      <c r="D25" s="937" t="s">
        <v>348</v>
      </c>
      <c r="E25" s="938"/>
      <c r="F25" s="938"/>
      <c r="G25" s="938"/>
      <c r="H25" s="938"/>
      <c r="I25" s="938"/>
      <c r="J25" s="938"/>
      <c r="K25" s="938"/>
      <c r="L25" s="958"/>
    </row>
    <row r="26" spans="2:12" ht="21" customHeight="1" x14ac:dyDescent="0.25">
      <c r="B26" s="999"/>
      <c r="C26" s="1001" t="s">
        <v>24</v>
      </c>
      <c r="D26" s="984" t="s">
        <v>278</v>
      </c>
      <c r="E26" s="945" t="s">
        <v>531</v>
      </c>
      <c r="F26" s="945" t="s">
        <v>532</v>
      </c>
      <c r="G26" s="945" t="s">
        <v>533</v>
      </c>
      <c r="H26" s="186" t="s">
        <v>486</v>
      </c>
      <c r="I26" s="186" t="s">
        <v>488</v>
      </c>
      <c r="J26" s="945" t="s">
        <v>282</v>
      </c>
      <c r="K26" s="945" t="s">
        <v>283</v>
      </c>
      <c r="L26" s="945" t="s">
        <v>60</v>
      </c>
    </row>
    <row r="27" spans="2:12" ht="15.75" thickBot="1" x14ac:dyDescent="0.3">
      <c r="B27" s="999"/>
      <c r="C27" s="1002"/>
      <c r="D27" s="986"/>
      <c r="E27" s="946"/>
      <c r="F27" s="946"/>
      <c r="G27" s="946"/>
      <c r="H27" s="187" t="s">
        <v>487</v>
      </c>
      <c r="I27" s="187" t="s">
        <v>489</v>
      </c>
      <c r="J27" s="946"/>
      <c r="K27" s="946"/>
      <c r="L27" s="946"/>
    </row>
    <row r="28" spans="2:12" ht="132.75" thickBot="1" x14ac:dyDescent="0.3">
      <c r="B28" s="999"/>
      <c r="C28" s="765">
        <v>1</v>
      </c>
      <c r="D28" s="766" t="s">
        <v>1395</v>
      </c>
      <c r="E28" s="765" t="s">
        <v>557</v>
      </c>
      <c r="F28" s="765" t="s">
        <v>520</v>
      </c>
      <c r="G28" s="761" t="s">
        <v>1396</v>
      </c>
      <c r="H28" s="767">
        <v>52483250</v>
      </c>
      <c r="I28" s="767">
        <v>52483250</v>
      </c>
      <c r="J28" s="661"/>
      <c r="K28" s="661"/>
      <c r="L28" s="661"/>
    </row>
    <row r="29" spans="2:12" ht="60.75" thickBot="1" x14ac:dyDescent="0.3">
      <c r="B29" s="999"/>
      <c r="C29" s="765">
        <v>2</v>
      </c>
      <c r="D29" s="766" t="s">
        <v>1397</v>
      </c>
      <c r="E29" s="765" t="s">
        <v>557</v>
      </c>
      <c r="F29" s="767" t="s">
        <v>520</v>
      </c>
      <c r="G29" s="761" t="s">
        <v>1398</v>
      </c>
      <c r="H29" s="767">
        <v>93000000</v>
      </c>
      <c r="I29" s="767">
        <v>93000000</v>
      </c>
      <c r="J29" s="671"/>
      <c r="K29" s="661"/>
      <c r="L29" s="667"/>
    </row>
    <row r="30" spans="2:12" ht="24.75" thickBot="1" x14ac:dyDescent="0.3">
      <c r="B30" s="999"/>
      <c r="C30" s="765">
        <v>3</v>
      </c>
      <c r="D30" s="766" t="s">
        <v>1399</v>
      </c>
      <c r="E30" s="766" t="s">
        <v>557</v>
      </c>
      <c r="F30" s="766" t="s">
        <v>519</v>
      </c>
      <c r="G30" s="761" t="s">
        <v>1400</v>
      </c>
      <c r="H30" s="767">
        <v>35000000</v>
      </c>
      <c r="I30" s="767">
        <v>35000000</v>
      </c>
      <c r="J30" s="661"/>
      <c r="K30" s="661"/>
      <c r="L30" s="667"/>
    </row>
    <row r="31" spans="2:12" ht="15.75" thickBot="1" x14ac:dyDescent="0.3">
      <c r="B31" s="999"/>
      <c r="C31" s="477"/>
      <c r="D31" s="477"/>
      <c r="E31" s="477"/>
      <c r="F31" s="477"/>
      <c r="G31" s="477"/>
      <c r="H31" s="473"/>
      <c r="I31" s="473"/>
      <c r="J31" s="473"/>
      <c r="K31" s="473"/>
      <c r="L31" s="473"/>
    </row>
    <row r="32" spans="2:12" ht="15.75" thickBot="1" x14ac:dyDescent="0.3">
      <c r="B32" s="1000"/>
      <c r="C32" s="104"/>
      <c r="D32" s="26"/>
      <c r="E32" s="39" t="s">
        <v>157</v>
      </c>
      <c r="F32" s="26"/>
      <c r="G32" s="26"/>
      <c r="H32" s="178">
        <f>SUM(H28:H31)</f>
        <v>180483250</v>
      </c>
      <c r="I32" s="178">
        <f>SUM(I28:I31)</f>
        <v>180483250</v>
      </c>
      <c r="J32" s="178">
        <f>SUM(J28:J31)</f>
        <v>0</v>
      </c>
      <c r="K32" s="178">
        <f>SUM(K28:K31)</f>
        <v>0</v>
      </c>
      <c r="L32" s="191"/>
    </row>
    <row r="33" spans="2:12" ht="36" customHeight="1" thickBot="1" x14ac:dyDescent="0.3">
      <c r="B33" s="67" t="s">
        <v>39</v>
      </c>
      <c r="C33" s="102"/>
      <c r="D33" s="896" t="s">
        <v>564</v>
      </c>
      <c r="E33" s="897"/>
      <c r="F33" s="897"/>
      <c r="G33" s="897"/>
      <c r="H33" s="897"/>
      <c r="I33" s="897"/>
      <c r="J33" s="897"/>
      <c r="K33" s="897"/>
      <c r="L33" s="959"/>
    </row>
    <row r="34" spans="2:12" ht="24" customHeight="1" thickBot="1" x14ac:dyDescent="0.3">
      <c r="B34" s="67" t="s">
        <v>41</v>
      </c>
      <c r="C34" s="102"/>
      <c r="D34" s="896" t="s">
        <v>565</v>
      </c>
      <c r="E34" s="897"/>
      <c r="F34" s="897"/>
      <c r="G34" s="897"/>
      <c r="H34" s="897"/>
      <c r="I34" s="897"/>
      <c r="J34" s="897"/>
      <c r="K34" s="897"/>
      <c r="L34" s="959"/>
    </row>
    <row r="35" spans="2:12" ht="15.75" thickBot="1" x14ac:dyDescent="0.3">
      <c r="B35" s="2"/>
      <c r="C35" s="70"/>
      <c r="D35" s="6"/>
      <c r="E35" s="6"/>
      <c r="F35" s="6"/>
      <c r="G35" s="6"/>
      <c r="H35" s="6"/>
      <c r="I35" s="6"/>
      <c r="J35" s="6"/>
      <c r="K35" s="6"/>
    </row>
    <row r="36" spans="2:12" ht="24" customHeight="1" thickBot="1" x14ac:dyDescent="0.3">
      <c r="B36" s="893" t="s">
        <v>43</v>
      </c>
      <c r="C36" s="894"/>
      <c r="D36" s="894"/>
      <c r="E36" s="895"/>
      <c r="F36" s="6"/>
      <c r="G36" s="6"/>
      <c r="H36" s="6"/>
      <c r="I36" s="6"/>
      <c r="J36" s="6"/>
      <c r="K36" s="6"/>
    </row>
    <row r="37" spans="2:12" ht="15.75" thickBot="1" x14ac:dyDescent="0.3">
      <c r="B37" s="890">
        <v>1</v>
      </c>
      <c r="C37" s="88"/>
      <c r="D37" s="46" t="s">
        <v>44</v>
      </c>
      <c r="E37" s="455" t="s">
        <v>1274</v>
      </c>
      <c r="F37" s="6"/>
      <c r="G37" s="6"/>
      <c r="H37" s="6"/>
      <c r="I37" s="6"/>
      <c r="J37" s="6"/>
      <c r="K37" s="6"/>
    </row>
    <row r="38" spans="2:12" ht="15.75" thickBot="1" x14ac:dyDescent="0.3">
      <c r="B38" s="891"/>
      <c r="C38" s="88"/>
      <c r="D38" s="40" t="s">
        <v>45</v>
      </c>
      <c r="E38" s="455" t="s">
        <v>1295</v>
      </c>
      <c r="F38" s="6"/>
      <c r="G38" s="6"/>
      <c r="H38" s="6"/>
      <c r="I38" s="6"/>
      <c r="J38" s="6"/>
      <c r="K38" s="6"/>
    </row>
    <row r="39" spans="2:12" ht="15.75" thickBot="1" x14ac:dyDescent="0.3">
      <c r="B39" s="891"/>
      <c r="C39" s="88"/>
      <c r="D39" s="40" t="s">
        <v>46</v>
      </c>
      <c r="E39" s="457" t="s">
        <v>1534</v>
      </c>
      <c r="F39" s="6"/>
      <c r="G39" s="6"/>
      <c r="H39" s="6"/>
      <c r="I39" s="6"/>
      <c r="J39" s="6"/>
      <c r="K39" s="6"/>
    </row>
    <row r="40" spans="2:12" ht="15.75" thickBot="1" x14ac:dyDescent="0.3">
      <c r="B40" s="891"/>
      <c r="C40" s="88"/>
      <c r="D40" s="40" t="s">
        <v>47</v>
      </c>
      <c r="E40" s="455" t="s">
        <v>1530</v>
      </c>
      <c r="F40" s="6"/>
      <c r="G40" s="6"/>
      <c r="H40" s="6"/>
      <c r="I40" s="6"/>
      <c r="J40" s="6"/>
      <c r="K40" s="6"/>
    </row>
    <row r="41" spans="2:12" ht="15.75" thickBot="1" x14ac:dyDescent="0.3">
      <c r="B41" s="891"/>
      <c r="C41" s="88"/>
      <c r="D41" s="40" t="s">
        <v>48</v>
      </c>
      <c r="E41" s="583" t="s">
        <v>1529</v>
      </c>
      <c r="F41" s="6"/>
      <c r="G41" s="6"/>
      <c r="H41" s="6"/>
      <c r="I41" s="6"/>
      <c r="J41" s="6"/>
      <c r="K41" s="6"/>
    </row>
    <row r="42" spans="2:12" ht="15.75" thickBot="1" x14ac:dyDescent="0.3">
      <c r="B42" s="891"/>
      <c r="C42" s="88"/>
      <c r="D42" s="40" t="s">
        <v>49</v>
      </c>
      <c r="E42" s="455" t="s">
        <v>1297</v>
      </c>
      <c r="F42" s="6"/>
      <c r="G42" s="6"/>
      <c r="H42" s="6"/>
      <c r="I42" s="6"/>
      <c r="J42" s="6"/>
      <c r="K42" s="6"/>
    </row>
    <row r="43" spans="2:12" ht="15.75" thickBot="1" x14ac:dyDescent="0.3">
      <c r="B43" s="892"/>
      <c r="C43" s="3"/>
      <c r="D43" s="40" t="s">
        <v>50</v>
      </c>
      <c r="E43" s="455" t="s">
        <v>1280</v>
      </c>
      <c r="F43" s="6"/>
      <c r="G43" s="6"/>
      <c r="H43" s="6"/>
      <c r="I43" s="6"/>
      <c r="J43" s="6"/>
      <c r="K43" s="6"/>
    </row>
    <row r="44" spans="2:12" ht="15.75" thickBot="1" x14ac:dyDescent="0.3">
      <c r="B44" s="2"/>
      <c r="C44" s="70"/>
      <c r="D44" s="6"/>
      <c r="E44" s="6"/>
      <c r="F44" s="6"/>
      <c r="G44" s="6"/>
      <c r="H44" s="6"/>
      <c r="I44" s="6"/>
      <c r="J44" s="6"/>
      <c r="K44" s="6"/>
    </row>
    <row r="45" spans="2:12" ht="15.75" thickBot="1" x14ac:dyDescent="0.3">
      <c r="B45" s="893" t="s">
        <v>51</v>
      </c>
      <c r="C45" s="894"/>
      <c r="D45" s="894"/>
      <c r="E45" s="895"/>
      <c r="F45" s="6"/>
      <c r="G45" s="6"/>
      <c r="H45" s="6"/>
      <c r="I45" s="6"/>
      <c r="J45" s="6"/>
      <c r="K45" s="6"/>
    </row>
    <row r="46" spans="2:12" ht="15.75" thickBot="1" x14ac:dyDescent="0.3">
      <c r="B46" s="890">
        <v>1</v>
      </c>
      <c r="C46" s="88"/>
      <c r="D46" s="46" t="s">
        <v>44</v>
      </c>
      <c r="E46" s="427" t="s">
        <v>52</v>
      </c>
      <c r="F46" s="6"/>
      <c r="G46" s="6"/>
      <c r="H46" s="6"/>
      <c r="I46" s="6"/>
      <c r="J46" s="6"/>
      <c r="K46" s="6"/>
    </row>
    <row r="47" spans="2:12" ht="15.75" thickBot="1" x14ac:dyDescent="0.3">
      <c r="B47" s="891"/>
      <c r="C47" s="88"/>
      <c r="D47" s="40" t="s">
        <v>45</v>
      </c>
      <c r="E47" s="427" t="s">
        <v>53</v>
      </c>
      <c r="F47" s="6"/>
      <c r="G47" s="6"/>
      <c r="H47" s="6"/>
      <c r="I47" s="6"/>
      <c r="J47" s="6"/>
      <c r="K47" s="6"/>
    </row>
    <row r="48" spans="2:12" ht="15.75" thickBot="1" x14ac:dyDescent="0.3">
      <c r="B48" s="891"/>
      <c r="C48" s="88"/>
      <c r="D48" s="40" t="s">
        <v>46</v>
      </c>
      <c r="E48" s="283"/>
      <c r="F48" s="6"/>
      <c r="G48" s="6"/>
      <c r="H48" s="6"/>
      <c r="I48" s="6"/>
      <c r="J48" s="6"/>
      <c r="K48" s="6"/>
    </row>
    <row r="49" spans="2:11" ht="15.75" thickBot="1" x14ac:dyDescent="0.3">
      <c r="B49" s="891"/>
      <c r="C49" s="88"/>
      <c r="D49" s="40" t="s">
        <v>47</v>
      </c>
      <c r="E49" s="283"/>
      <c r="F49" s="6"/>
      <c r="G49" s="6"/>
      <c r="H49" s="6"/>
      <c r="I49" s="6"/>
      <c r="J49" s="6"/>
      <c r="K49" s="6"/>
    </row>
    <row r="50" spans="2:11" ht="15.75" thickBot="1" x14ac:dyDescent="0.3">
      <c r="B50" s="891"/>
      <c r="C50" s="88"/>
      <c r="D50" s="40" t="s">
        <v>48</v>
      </c>
      <c r="E50" s="283"/>
      <c r="F50" s="6"/>
      <c r="G50" s="6"/>
      <c r="H50" s="6"/>
      <c r="I50" s="6"/>
      <c r="J50" s="6"/>
      <c r="K50" s="6"/>
    </row>
    <row r="51" spans="2:11" ht="15.75" thickBot="1" x14ac:dyDescent="0.3">
      <c r="B51" s="891"/>
      <c r="C51" s="88"/>
      <c r="D51" s="40" t="s">
        <v>49</v>
      </c>
      <c r="E51" s="283"/>
      <c r="F51" s="6"/>
      <c r="G51" s="6"/>
      <c r="H51" s="6"/>
      <c r="I51" s="6"/>
      <c r="J51" s="6"/>
      <c r="K51" s="6"/>
    </row>
    <row r="52" spans="2:11" ht="15.75" thickBot="1" x14ac:dyDescent="0.3">
      <c r="B52" s="892"/>
      <c r="C52" s="3"/>
      <c r="D52" s="40" t="s">
        <v>50</v>
      </c>
      <c r="E52" s="283"/>
      <c r="F52" s="6"/>
      <c r="G52" s="6"/>
      <c r="H52" s="6"/>
      <c r="I52" s="6"/>
      <c r="J52" s="6"/>
      <c r="K52" s="6"/>
    </row>
    <row r="53" spans="2:11" ht="15.75" thickBot="1" x14ac:dyDescent="0.3">
      <c r="B53" s="2"/>
      <c r="C53" s="70"/>
      <c r="D53" s="6"/>
      <c r="E53" s="6"/>
      <c r="F53" s="6"/>
      <c r="G53" s="6"/>
      <c r="H53" s="6"/>
      <c r="I53" s="6"/>
      <c r="J53" s="6"/>
      <c r="K53" s="6"/>
    </row>
    <row r="54" spans="2:11" ht="15" customHeight="1" thickBot="1" x14ac:dyDescent="0.3">
      <c r="B54" s="114" t="s">
        <v>54</v>
      </c>
      <c r="C54" s="115"/>
      <c r="D54" s="115"/>
      <c r="E54" s="116"/>
      <c r="G54" s="6"/>
      <c r="H54" s="6"/>
      <c r="I54" s="6"/>
      <c r="J54" s="6"/>
      <c r="K54" s="6"/>
    </row>
    <row r="55" spans="2:11" ht="24.75" thickBot="1" x14ac:dyDescent="0.3">
      <c r="B55" s="45" t="s">
        <v>55</v>
      </c>
      <c r="C55" s="40" t="s">
        <v>56</v>
      </c>
      <c r="D55" s="40" t="s">
        <v>57</v>
      </c>
      <c r="E55" s="40" t="s">
        <v>58</v>
      </c>
      <c r="F55" s="6"/>
      <c r="G55" s="6"/>
      <c r="H55" s="6"/>
      <c r="I55" s="6"/>
      <c r="J55" s="6"/>
    </row>
    <row r="56" spans="2:11" ht="72.75" thickBot="1" x14ac:dyDescent="0.3">
      <c r="B56" s="47">
        <v>42401</v>
      </c>
      <c r="C56" s="40">
        <v>0.01</v>
      </c>
      <c r="D56" s="48" t="s">
        <v>566</v>
      </c>
      <c r="E56" s="40"/>
      <c r="F56" s="6"/>
      <c r="G56" s="6"/>
      <c r="H56" s="6"/>
      <c r="I56" s="6"/>
      <c r="J56" s="6"/>
    </row>
    <row r="57" spans="2:11" ht="15.75" thickBot="1" x14ac:dyDescent="0.3">
      <c r="B57" s="4"/>
      <c r="C57" s="89"/>
      <c r="D57" s="6"/>
      <c r="E57" s="6"/>
      <c r="F57" s="6"/>
      <c r="G57" s="6"/>
      <c r="H57" s="6"/>
      <c r="I57" s="6"/>
      <c r="J57" s="6"/>
      <c r="K57" s="6"/>
    </row>
    <row r="58" spans="2:11" x14ac:dyDescent="0.25">
      <c r="B58" s="127" t="s">
        <v>60</v>
      </c>
      <c r="C58" s="90"/>
      <c r="D58" s="6"/>
      <c r="E58" s="6"/>
      <c r="F58" s="6"/>
      <c r="G58" s="6"/>
      <c r="H58" s="6"/>
      <c r="I58" s="6"/>
      <c r="J58" s="6"/>
      <c r="K58" s="6"/>
    </row>
    <row r="59" spans="2:11" ht="81" customHeight="1" x14ac:dyDescent="0.25">
      <c r="B59" s="992" t="s">
        <v>567</v>
      </c>
      <c r="C59" s="993"/>
      <c r="D59" s="994"/>
      <c r="E59" s="6"/>
      <c r="F59" s="6"/>
      <c r="G59" s="6"/>
      <c r="H59" s="6"/>
      <c r="I59" s="6"/>
      <c r="J59" s="6"/>
      <c r="K59" s="6"/>
    </row>
    <row r="60" spans="2:11" x14ac:dyDescent="0.25">
      <c r="B60" s="995"/>
      <c r="C60" s="996"/>
      <c r="D60" s="997"/>
      <c r="E60" s="6"/>
      <c r="F60" s="6"/>
      <c r="G60" s="6"/>
      <c r="H60" s="6"/>
      <c r="I60" s="6"/>
      <c r="J60" s="6"/>
      <c r="K60" s="6"/>
    </row>
    <row r="61" spans="2:11" x14ac:dyDescent="0.25">
      <c r="B61" s="2"/>
      <c r="C61" s="70"/>
      <c r="D61" s="6"/>
      <c r="E61" s="6"/>
      <c r="F61" s="6"/>
      <c r="G61" s="6"/>
      <c r="H61" s="6"/>
      <c r="I61" s="6"/>
      <c r="J61" s="6"/>
      <c r="K61" s="6"/>
    </row>
    <row r="62" spans="2:11" ht="15.75" thickBot="1" x14ac:dyDescent="0.3">
      <c r="B62" s="6"/>
      <c r="D62" s="6"/>
      <c r="E62" s="6"/>
      <c r="F62" s="6"/>
      <c r="G62" s="6"/>
      <c r="H62" s="6"/>
      <c r="I62" s="6"/>
      <c r="J62" s="6"/>
      <c r="K62" s="6"/>
    </row>
    <row r="63" spans="2:11" ht="24.75" thickBot="1" x14ac:dyDescent="0.3">
      <c r="B63" s="49" t="s">
        <v>463</v>
      </c>
      <c r="C63" s="91"/>
      <c r="D63" s="6"/>
      <c r="E63" s="6"/>
      <c r="F63" s="6"/>
      <c r="G63" s="6"/>
      <c r="H63" s="6"/>
      <c r="I63" s="6"/>
      <c r="J63" s="6"/>
      <c r="K63" s="6"/>
    </row>
    <row r="64" spans="2:11" ht="15.75" thickBot="1" x14ac:dyDescent="0.3">
      <c r="B64" s="37"/>
      <c r="C64" s="82"/>
      <c r="D64" s="6"/>
      <c r="E64" s="6"/>
      <c r="F64" s="6"/>
      <c r="G64" s="6"/>
      <c r="H64" s="6"/>
      <c r="I64" s="6"/>
      <c r="J64" s="6"/>
      <c r="K64" s="6"/>
    </row>
    <row r="65" spans="2:11" ht="84.75" thickBot="1" x14ac:dyDescent="0.3">
      <c r="B65" s="50" t="s">
        <v>62</v>
      </c>
      <c r="C65" s="92"/>
      <c r="D65" s="42" t="s">
        <v>538</v>
      </c>
      <c r="E65" s="6"/>
      <c r="F65" s="6"/>
      <c r="G65" s="6"/>
      <c r="H65" s="6"/>
      <c r="I65" s="6"/>
      <c r="J65" s="6"/>
      <c r="K65" s="6"/>
    </row>
    <row r="66" spans="2:11" x14ac:dyDescent="0.25">
      <c r="B66" s="890" t="s">
        <v>64</v>
      </c>
      <c r="C66" s="88"/>
      <c r="D66" s="51" t="s">
        <v>65</v>
      </c>
      <c r="E66" s="6"/>
      <c r="F66" s="6"/>
      <c r="G66" s="6"/>
      <c r="H66" s="6"/>
      <c r="I66" s="6"/>
      <c r="J66" s="6"/>
      <c r="K66" s="6"/>
    </row>
    <row r="67" spans="2:11" ht="120" x14ac:dyDescent="0.25">
      <c r="B67" s="891"/>
      <c r="C67" s="88"/>
      <c r="D67" s="44" t="s">
        <v>539</v>
      </c>
      <c r="E67" s="6"/>
      <c r="F67" s="6"/>
      <c r="G67" s="6"/>
      <c r="H67" s="6"/>
      <c r="I67" s="6"/>
      <c r="J67" s="6"/>
      <c r="K67" s="6"/>
    </row>
    <row r="68" spans="2:11" x14ac:dyDescent="0.25">
      <c r="B68" s="891"/>
      <c r="C68" s="88"/>
      <c r="D68" s="51" t="s">
        <v>68</v>
      </c>
      <c r="E68" s="6"/>
      <c r="F68" s="6"/>
      <c r="G68" s="6"/>
      <c r="H68" s="6"/>
      <c r="I68" s="6"/>
      <c r="J68" s="6"/>
      <c r="K68" s="6"/>
    </row>
    <row r="69" spans="2:11" x14ac:dyDescent="0.25">
      <c r="B69" s="891"/>
      <c r="C69" s="88"/>
      <c r="D69" s="44" t="s">
        <v>171</v>
      </c>
      <c r="E69" s="6"/>
      <c r="F69" s="6"/>
      <c r="G69" s="6"/>
      <c r="H69" s="6"/>
      <c r="I69" s="6"/>
      <c r="J69" s="6"/>
      <c r="K69" s="6"/>
    </row>
    <row r="70" spans="2:11" ht="24" x14ac:dyDescent="0.25">
      <c r="B70" s="891"/>
      <c r="C70" s="88"/>
      <c r="D70" s="44" t="s">
        <v>540</v>
      </c>
      <c r="E70" s="6"/>
      <c r="F70" s="6"/>
      <c r="G70" s="6"/>
      <c r="H70" s="6"/>
      <c r="I70" s="6"/>
      <c r="J70" s="6"/>
      <c r="K70" s="6"/>
    </row>
    <row r="71" spans="2:11" x14ac:dyDescent="0.25">
      <c r="B71" s="891"/>
      <c r="C71" s="88"/>
      <c r="D71" s="44" t="s">
        <v>541</v>
      </c>
      <c r="E71" s="6"/>
      <c r="F71" s="6"/>
      <c r="G71" s="6"/>
      <c r="H71" s="6"/>
      <c r="I71" s="6"/>
      <c r="J71" s="6"/>
      <c r="K71" s="6"/>
    </row>
    <row r="72" spans="2:11" ht="24" x14ac:dyDescent="0.25">
      <c r="B72" s="891"/>
      <c r="C72" s="88"/>
      <c r="D72" s="44" t="s">
        <v>542</v>
      </c>
      <c r="E72" s="6"/>
      <c r="F72" s="6"/>
      <c r="G72" s="6"/>
      <c r="H72" s="6"/>
      <c r="I72" s="6"/>
      <c r="J72" s="6"/>
      <c r="K72" s="6"/>
    </row>
    <row r="73" spans="2:11" ht="24" x14ac:dyDescent="0.25">
      <c r="B73" s="891"/>
      <c r="C73" s="88"/>
      <c r="D73" s="44" t="s">
        <v>543</v>
      </c>
      <c r="E73" s="6"/>
      <c r="F73" s="6"/>
      <c r="G73" s="6"/>
      <c r="H73" s="6"/>
      <c r="I73" s="6"/>
      <c r="J73" s="6"/>
      <c r="K73" s="6"/>
    </row>
    <row r="74" spans="2:11" ht="24" x14ac:dyDescent="0.25">
      <c r="B74" s="891"/>
      <c r="C74" s="88"/>
      <c r="D74" s="44" t="s">
        <v>544</v>
      </c>
      <c r="E74" s="6"/>
      <c r="F74" s="6"/>
      <c r="G74" s="6"/>
      <c r="H74" s="6"/>
      <c r="I74" s="6"/>
      <c r="J74" s="6"/>
      <c r="K74" s="6"/>
    </row>
    <row r="75" spans="2:11" x14ac:dyDescent="0.25">
      <c r="B75" s="891"/>
      <c r="C75" s="88"/>
      <c r="D75" s="51" t="s">
        <v>296</v>
      </c>
      <c r="E75" s="6"/>
      <c r="F75" s="6"/>
      <c r="G75" s="6"/>
      <c r="H75" s="6"/>
      <c r="I75" s="6"/>
      <c r="J75" s="6"/>
      <c r="K75" s="6"/>
    </row>
    <row r="76" spans="2:11" ht="36" x14ac:dyDescent="0.25">
      <c r="B76" s="891"/>
      <c r="C76" s="88"/>
      <c r="D76" s="44" t="s">
        <v>361</v>
      </c>
      <c r="E76" s="6"/>
      <c r="F76" s="6"/>
      <c r="G76" s="6"/>
      <c r="H76" s="6"/>
      <c r="I76" s="6"/>
      <c r="J76" s="6"/>
      <c r="K76" s="6"/>
    </row>
    <row r="77" spans="2:11" ht="36" x14ac:dyDescent="0.25">
      <c r="B77" s="891"/>
      <c r="C77" s="88"/>
      <c r="D77" s="44" t="s">
        <v>545</v>
      </c>
      <c r="E77" s="6"/>
      <c r="F77" s="6"/>
      <c r="G77" s="6"/>
      <c r="H77" s="6"/>
      <c r="I77" s="6"/>
      <c r="J77" s="6"/>
      <c r="K77" s="6"/>
    </row>
    <row r="78" spans="2:11" ht="84.75" thickBot="1" x14ac:dyDescent="0.3">
      <c r="B78" s="892"/>
      <c r="C78" s="3"/>
      <c r="D78" s="40" t="s">
        <v>546</v>
      </c>
      <c r="E78" s="6"/>
      <c r="F78" s="6"/>
      <c r="G78" s="6"/>
      <c r="H78" s="6"/>
      <c r="I78" s="6"/>
      <c r="J78" s="6"/>
      <c r="K78" s="6"/>
    </row>
    <row r="79" spans="2:11" ht="24.75" thickBot="1" x14ac:dyDescent="0.3">
      <c r="B79" s="45" t="s">
        <v>77</v>
      </c>
      <c r="C79" s="3"/>
      <c r="D79" s="40"/>
      <c r="E79" s="6"/>
      <c r="F79" s="6"/>
      <c r="G79" s="6"/>
      <c r="H79" s="6"/>
      <c r="I79" s="6"/>
      <c r="J79" s="6"/>
      <c r="K79" s="6"/>
    </row>
    <row r="80" spans="2:11" ht="84" x14ac:dyDescent="0.25">
      <c r="B80" s="890" t="s">
        <v>78</v>
      </c>
      <c r="C80" s="88"/>
      <c r="D80" s="44" t="s">
        <v>547</v>
      </c>
      <c r="E80" s="6"/>
      <c r="F80" s="6"/>
      <c r="G80" s="6"/>
      <c r="H80" s="6"/>
      <c r="I80" s="6"/>
      <c r="J80" s="6"/>
      <c r="K80" s="6"/>
    </row>
    <row r="81" spans="2:11" ht="96" x14ac:dyDescent="0.25">
      <c r="B81" s="891"/>
      <c r="C81" s="88"/>
      <c r="D81" s="44" t="s">
        <v>548</v>
      </c>
      <c r="E81" s="6"/>
      <c r="F81" s="6"/>
      <c r="G81" s="6"/>
      <c r="H81" s="6"/>
      <c r="I81" s="6"/>
      <c r="J81" s="6"/>
      <c r="K81" s="6"/>
    </row>
    <row r="82" spans="2:11" ht="132" x14ac:dyDescent="0.25">
      <c r="B82" s="891"/>
      <c r="C82" s="88"/>
      <c r="D82" s="44" t="s">
        <v>549</v>
      </c>
      <c r="E82" s="6"/>
      <c r="F82" s="6"/>
      <c r="G82" s="6"/>
      <c r="H82" s="6"/>
      <c r="I82" s="6"/>
      <c r="J82" s="6"/>
      <c r="K82" s="6"/>
    </row>
    <row r="83" spans="2:11" ht="144.75" thickBot="1" x14ac:dyDescent="0.3">
      <c r="B83" s="892"/>
      <c r="C83" s="3"/>
      <c r="D83" s="40" t="s">
        <v>550</v>
      </c>
      <c r="E83" s="6"/>
      <c r="F83" s="6"/>
      <c r="G83" s="6"/>
      <c r="H83" s="6"/>
      <c r="I83" s="6"/>
      <c r="J83" s="6"/>
      <c r="K83" s="6"/>
    </row>
    <row r="84" spans="2:11" ht="24" x14ac:dyDescent="0.25">
      <c r="B84" s="890" t="s">
        <v>95</v>
      </c>
      <c r="C84" s="88"/>
      <c r="D84" s="51" t="s">
        <v>537</v>
      </c>
      <c r="E84" s="6"/>
      <c r="F84" s="6"/>
      <c r="G84" s="6"/>
      <c r="H84" s="6"/>
      <c r="I84" s="6"/>
      <c r="J84" s="6"/>
      <c r="K84" s="6"/>
    </row>
    <row r="85" spans="2:11" x14ac:dyDescent="0.25">
      <c r="B85" s="891"/>
      <c r="C85" s="88"/>
      <c r="D85" s="44" t="s">
        <v>510</v>
      </c>
      <c r="E85" s="6"/>
      <c r="F85" s="6"/>
      <c r="G85" s="6"/>
      <c r="H85" s="6"/>
      <c r="I85" s="6"/>
      <c r="J85" s="6"/>
      <c r="K85" s="6"/>
    </row>
    <row r="86" spans="2:11" x14ac:dyDescent="0.25">
      <c r="B86" s="891"/>
      <c r="C86" s="88"/>
      <c r="D86" s="44" t="s">
        <v>96</v>
      </c>
      <c r="E86" s="6"/>
      <c r="F86" s="6"/>
      <c r="G86" s="6"/>
      <c r="H86" s="6"/>
      <c r="I86" s="6"/>
      <c r="J86" s="6"/>
      <c r="K86" s="6"/>
    </row>
    <row r="87" spans="2:11" ht="37.5" x14ac:dyDescent="0.25">
      <c r="B87" s="891"/>
      <c r="C87" s="88"/>
      <c r="D87" s="44" t="s">
        <v>551</v>
      </c>
      <c r="E87" s="6"/>
      <c r="F87" s="6"/>
      <c r="G87" s="6"/>
      <c r="H87" s="6"/>
      <c r="I87" s="6"/>
      <c r="J87" s="6"/>
      <c r="K87" s="6"/>
    </row>
    <row r="88" spans="2:11" ht="37.5" x14ac:dyDescent="0.25">
      <c r="B88" s="891"/>
      <c r="C88" s="88"/>
      <c r="D88" s="44" t="s">
        <v>552</v>
      </c>
      <c r="E88" s="6"/>
      <c r="F88" s="6"/>
      <c r="G88" s="6"/>
      <c r="H88" s="6"/>
      <c r="I88" s="6"/>
      <c r="J88" s="6"/>
      <c r="K88" s="6"/>
    </row>
    <row r="89" spans="2:11" ht="37.5" x14ac:dyDescent="0.25">
      <c r="B89" s="891"/>
      <c r="C89" s="88"/>
      <c r="D89" s="44" t="s">
        <v>553</v>
      </c>
      <c r="E89" s="6"/>
      <c r="F89" s="6"/>
      <c r="G89" s="6"/>
      <c r="H89" s="6"/>
      <c r="I89" s="6"/>
      <c r="J89" s="6"/>
      <c r="K89" s="6"/>
    </row>
    <row r="90" spans="2:11" ht="84" x14ac:dyDescent="0.25">
      <c r="B90" s="891"/>
      <c r="C90" s="88"/>
      <c r="D90" s="52" t="s">
        <v>243</v>
      </c>
      <c r="E90" s="6"/>
      <c r="F90" s="6"/>
      <c r="G90" s="6"/>
      <c r="H90" s="6"/>
      <c r="I90" s="6"/>
      <c r="J90" s="6"/>
      <c r="K90" s="6"/>
    </row>
    <row r="91" spans="2:11" x14ac:dyDescent="0.25">
      <c r="B91" s="891"/>
      <c r="C91" s="88"/>
      <c r="D91" s="51" t="s">
        <v>254</v>
      </c>
      <c r="E91" s="6"/>
      <c r="F91" s="6"/>
      <c r="G91" s="6"/>
      <c r="H91" s="6"/>
      <c r="I91" s="6"/>
      <c r="J91" s="6"/>
      <c r="K91" s="6"/>
    </row>
    <row r="92" spans="2:11" ht="24" x14ac:dyDescent="0.25">
      <c r="B92" s="891"/>
      <c r="C92" s="88"/>
      <c r="D92" s="51" t="s">
        <v>554</v>
      </c>
      <c r="E92" s="6"/>
      <c r="F92" s="6"/>
      <c r="G92" s="6"/>
      <c r="H92" s="6"/>
      <c r="I92" s="6"/>
      <c r="J92" s="6"/>
      <c r="K92" s="6"/>
    </row>
    <row r="93" spans="2:11" x14ac:dyDescent="0.25">
      <c r="B93" s="891"/>
      <c r="C93" s="88"/>
      <c r="D93" s="16"/>
      <c r="E93" s="6"/>
      <c r="F93" s="6"/>
      <c r="G93" s="6"/>
      <c r="H93" s="6"/>
      <c r="I93" s="6"/>
      <c r="J93" s="6"/>
      <c r="K93" s="6"/>
    </row>
    <row r="94" spans="2:11" x14ac:dyDescent="0.25">
      <c r="B94" s="891"/>
      <c r="C94" s="88"/>
      <c r="D94" s="44" t="s">
        <v>96</v>
      </c>
      <c r="E94" s="6"/>
      <c r="F94" s="6"/>
      <c r="G94" s="6"/>
      <c r="H94" s="6"/>
      <c r="I94" s="6"/>
      <c r="J94" s="6"/>
      <c r="K94" s="6"/>
    </row>
    <row r="95" spans="2:11" ht="49.5" x14ac:dyDescent="0.25">
      <c r="B95" s="891"/>
      <c r="C95" s="88"/>
      <c r="D95" s="44" t="s">
        <v>555</v>
      </c>
      <c r="E95" s="6"/>
      <c r="F95" s="6"/>
      <c r="G95" s="6"/>
      <c r="H95" s="6"/>
      <c r="I95" s="6"/>
      <c r="J95" s="6"/>
      <c r="K95" s="6"/>
    </row>
    <row r="96" spans="2:11" ht="50.25" thickBot="1" x14ac:dyDescent="0.3">
      <c r="B96" s="892"/>
      <c r="C96" s="3"/>
      <c r="D96" s="40" t="s">
        <v>556</v>
      </c>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sheetData>
  <sheetProtection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66:B78"/>
    <mergeCell ref="B80:B83"/>
    <mergeCell ref="B84:B96"/>
    <mergeCell ref="D16:D17"/>
    <mergeCell ref="E16:G16"/>
    <mergeCell ref="D33:L33"/>
    <mergeCell ref="D34:L34"/>
    <mergeCell ref="B36:E36"/>
    <mergeCell ref="B37:B43"/>
    <mergeCell ref="B45:E45"/>
    <mergeCell ref="B46:B52"/>
    <mergeCell ref="B59:D60"/>
    <mergeCell ref="K26:K27"/>
    <mergeCell ref="B15:B32"/>
    <mergeCell ref="D15:L15"/>
    <mergeCell ref="D22:L22"/>
    <mergeCell ref="B10:D10"/>
    <mergeCell ref="F10:S10"/>
    <mergeCell ref="F11:S11"/>
    <mergeCell ref="E12:R12"/>
    <mergeCell ref="E13:R13"/>
  </mergeCells>
  <conditionalFormatting sqref="F10">
    <cfRule type="notContainsBlanks" dxfId="74" priority="5">
      <formula>LEN(TRIM(F10))&gt;0</formula>
    </cfRule>
  </conditionalFormatting>
  <conditionalFormatting sqref="F11:S11">
    <cfRule type="expression" dxfId="73" priority="3">
      <formula>E11="NO SE REPORTA"</formula>
    </cfRule>
    <cfRule type="expression" dxfId="72" priority="4">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H18:I20 E18:F20">
      <formula1>0</formula1>
    </dataValidation>
    <dataValidation type="whole" operator="greaterThanOrEqual" allowBlank="1" showInputMessage="1" showErrorMessage="1" errorTitle="ERROR" error="Valor en PESOS (sin centavos)" sqref="H31:K31 J28:K30 H28:I2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1"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4"/>
  <sheetViews>
    <sheetView showGridLines="0" zoomScaleNormal="100" zoomScalePageLayoutView="98" workbookViewId="0">
      <selection activeCell="D31" sqref="D31:K31"/>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4.7109375" customWidth="1"/>
    <col min="11" max="11" width="23.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568</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101"/>
      <c r="D7" s="6"/>
      <c r="E7" s="17"/>
      <c r="F7" s="6" t="s">
        <v>134</v>
      </c>
      <c r="G7" s="6"/>
      <c r="H7" s="6"/>
      <c r="I7" s="6"/>
      <c r="J7" s="6"/>
      <c r="K7" s="6"/>
    </row>
    <row r="8" spans="1:21" ht="15.75" thickBot="1" x14ac:dyDescent="0.3">
      <c r="B8" s="158" t="s">
        <v>1198</v>
      </c>
      <c r="C8" s="194">
        <v>2019</v>
      </c>
      <c r="D8" s="377">
        <f>IF(E10="NO APLICA","NO APLICA",IF(E11="NO SE REPORTA","SIN INFORMACION",+E22))</f>
        <v>0.85649546827794565</v>
      </c>
      <c r="E8" s="195"/>
      <c r="F8" s="6" t="s">
        <v>135</v>
      </c>
      <c r="G8" s="6"/>
      <c r="H8" s="6"/>
      <c r="I8" s="6"/>
      <c r="J8" s="6"/>
      <c r="K8" s="6"/>
    </row>
    <row r="9" spans="1:21" x14ac:dyDescent="0.25">
      <c r="B9" s="428" t="s">
        <v>1199</v>
      </c>
      <c r="C9" s="82"/>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7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1340</v>
      </c>
      <c r="F12" s="855"/>
      <c r="G12" s="855"/>
      <c r="H12" s="855"/>
      <c r="I12" s="855"/>
      <c r="J12" s="855"/>
      <c r="K12" s="855"/>
      <c r="L12" s="855"/>
      <c r="M12" s="855"/>
      <c r="N12" s="855"/>
      <c r="O12" s="855"/>
      <c r="P12" s="855"/>
      <c r="Q12" s="855"/>
      <c r="R12" s="855"/>
    </row>
    <row r="13" spans="1:21" s="373" customFormat="1" ht="17.25" customHeight="1" x14ac:dyDescent="0.25">
      <c r="A13" s="214"/>
      <c r="B13" s="428"/>
      <c r="C13" s="272"/>
      <c r="D13" s="433" t="s">
        <v>1257</v>
      </c>
      <c r="E13" s="861"/>
      <c r="F13" s="862"/>
      <c r="G13" s="862"/>
      <c r="H13" s="862"/>
      <c r="I13" s="862"/>
      <c r="J13" s="862"/>
      <c r="K13" s="862"/>
      <c r="L13" s="862"/>
      <c r="M13" s="862"/>
      <c r="N13" s="862"/>
      <c r="O13" s="862"/>
      <c r="P13" s="862"/>
      <c r="Q13" s="862"/>
      <c r="R13" s="863"/>
    </row>
    <row r="14" spans="1:21" s="373" customFormat="1" ht="6.95" customHeight="1" thickBot="1" x14ac:dyDescent="0.3">
      <c r="B14" s="428"/>
      <c r="C14" s="82"/>
      <c r="D14" s="6"/>
      <c r="E14" s="6"/>
      <c r="F14" s="6"/>
      <c r="G14" s="6"/>
      <c r="H14" s="6"/>
      <c r="I14" s="6"/>
      <c r="J14" s="6"/>
      <c r="K14" s="6"/>
    </row>
    <row r="15" spans="1:21" ht="15.6" customHeight="1" thickTop="1" thickBot="1" x14ac:dyDescent="0.3">
      <c r="B15" s="943" t="s">
        <v>2</v>
      </c>
      <c r="C15" s="83"/>
      <c r="D15" s="901" t="s">
        <v>344</v>
      </c>
      <c r="E15" s="902"/>
      <c r="F15" s="902"/>
      <c r="G15" s="902"/>
      <c r="H15" s="902"/>
      <c r="I15" s="902"/>
      <c r="J15" s="902"/>
      <c r="K15" s="903"/>
    </row>
    <row r="16" spans="1:21" ht="15.75" thickBot="1" x14ac:dyDescent="0.3">
      <c r="B16" s="944"/>
      <c r="C16" s="88"/>
      <c r="D16" s="42" t="s">
        <v>156</v>
      </c>
      <c r="E16" s="590">
        <v>2019</v>
      </c>
      <c r="F16" s="64"/>
      <c r="G16" s="64"/>
      <c r="H16" s="376"/>
      <c r="I16" s="375"/>
      <c r="J16" s="6"/>
      <c r="K16" s="21"/>
    </row>
    <row r="17" spans="2:11" ht="36.75" thickBot="1" x14ac:dyDescent="0.3">
      <c r="B17" s="944"/>
      <c r="C17" s="88"/>
      <c r="D17" s="40" t="s">
        <v>587</v>
      </c>
      <c r="E17" s="747">
        <v>662</v>
      </c>
      <c r="F17" s="747"/>
      <c r="G17" s="763"/>
      <c r="H17" s="747"/>
      <c r="I17" s="375"/>
      <c r="J17" s="6"/>
      <c r="K17" s="21"/>
    </row>
    <row r="18" spans="2:11" ht="24.75" thickBot="1" x14ac:dyDescent="0.3">
      <c r="B18" s="944"/>
      <c r="C18" s="88"/>
      <c r="D18" s="40" t="s">
        <v>588</v>
      </c>
      <c r="E18" s="747">
        <v>567</v>
      </c>
      <c r="F18" s="747"/>
      <c r="G18" s="763"/>
      <c r="H18" s="768"/>
      <c r="I18" s="375"/>
      <c r="J18" s="6"/>
      <c r="K18" s="21"/>
    </row>
    <row r="19" spans="2:11" ht="15.75" thickBot="1" x14ac:dyDescent="0.3">
      <c r="B19" s="944"/>
      <c r="C19" s="88"/>
      <c r="D19" s="40" t="s">
        <v>589</v>
      </c>
      <c r="E19" s="467"/>
      <c r="F19" s="467"/>
      <c r="G19" s="467"/>
      <c r="H19" s="505"/>
      <c r="I19" s="375"/>
      <c r="J19" s="6"/>
      <c r="K19" s="21"/>
    </row>
    <row r="20" spans="2:11" ht="15.75" thickBot="1" x14ac:dyDescent="0.3">
      <c r="B20" s="944"/>
      <c r="C20" s="88"/>
      <c r="D20" s="40" t="s">
        <v>590</v>
      </c>
      <c r="E20" s="467"/>
      <c r="F20" s="467"/>
      <c r="G20" s="467"/>
      <c r="H20" s="505"/>
      <c r="I20" s="375"/>
      <c r="J20" s="6"/>
      <c r="K20" s="21"/>
    </row>
    <row r="21" spans="2:11" ht="15.75" thickBot="1" x14ac:dyDescent="0.3">
      <c r="B21" s="944"/>
      <c r="C21" s="88"/>
      <c r="D21" s="40" t="s">
        <v>157</v>
      </c>
      <c r="E21" s="506">
        <f>SUM(E18:E20)</f>
        <v>567</v>
      </c>
      <c r="F21" s="506">
        <f t="shared" ref="F21:H21" si="0">SUM(F18:F20)</f>
        <v>0</v>
      </c>
      <c r="G21" s="506">
        <f t="shared" si="0"/>
        <v>0</v>
      </c>
      <c r="H21" s="506">
        <f t="shared" si="0"/>
        <v>0</v>
      </c>
      <c r="I21" s="375"/>
      <c r="J21" s="6"/>
      <c r="K21" s="21"/>
    </row>
    <row r="22" spans="2:11" s="373" customFormat="1" ht="36.75" thickBot="1" x14ac:dyDescent="0.3">
      <c r="B22" s="944"/>
      <c r="C22" s="123"/>
      <c r="D22" s="50" t="s">
        <v>568</v>
      </c>
      <c r="E22" s="507">
        <f>+E21/E17</f>
        <v>0.85649546827794565</v>
      </c>
      <c r="F22" s="507" t="e">
        <f t="shared" ref="F22:H22" si="1">+F21/F17</f>
        <v>#DIV/0!</v>
      </c>
      <c r="G22" s="507" t="e">
        <f t="shared" si="1"/>
        <v>#DIV/0!</v>
      </c>
      <c r="H22" s="507" t="e">
        <f t="shared" si="1"/>
        <v>#DIV/0!</v>
      </c>
      <c r="I22" s="375"/>
      <c r="J22" s="6"/>
      <c r="K22" s="21"/>
    </row>
    <row r="23" spans="2:11" x14ac:dyDescent="0.25">
      <c r="B23" s="944"/>
      <c r="C23" s="86"/>
      <c r="D23" s="904" t="s">
        <v>254</v>
      </c>
      <c r="E23" s="905"/>
      <c r="F23" s="905"/>
      <c r="G23" s="905"/>
      <c r="H23" s="905"/>
      <c r="I23" s="905"/>
      <c r="J23" s="905"/>
      <c r="K23" s="906"/>
    </row>
    <row r="24" spans="2:11" x14ac:dyDescent="0.25">
      <c r="B24" s="944"/>
      <c r="C24" s="86"/>
      <c r="D24" s="904" t="s">
        <v>591</v>
      </c>
      <c r="E24" s="905"/>
      <c r="F24" s="905"/>
      <c r="G24" s="905"/>
      <c r="H24" s="905"/>
      <c r="I24" s="905"/>
      <c r="J24" s="905"/>
      <c r="K24" s="906"/>
    </row>
    <row r="25" spans="2:11" ht="15.75" thickBot="1" x14ac:dyDescent="0.3">
      <c r="B25" s="944"/>
      <c r="C25" s="86"/>
      <c r="D25" s="937" t="s">
        <v>348</v>
      </c>
      <c r="E25" s="938"/>
      <c r="F25" s="938"/>
      <c r="G25" s="938"/>
      <c r="H25" s="938"/>
      <c r="I25" s="938"/>
      <c r="J25" s="938"/>
      <c r="K25" s="939"/>
    </row>
    <row r="26" spans="2:11" ht="56.25" x14ac:dyDescent="0.25">
      <c r="B26" s="392"/>
      <c r="C26" s="621" t="s">
        <v>24</v>
      </c>
      <c r="D26" s="620" t="s">
        <v>278</v>
      </c>
      <c r="E26" s="620" t="s">
        <v>592</v>
      </c>
      <c r="F26" s="620" t="s">
        <v>593</v>
      </c>
      <c r="G26" s="620" t="s">
        <v>351</v>
      </c>
      <c r="H26" s="620" t="s">
        <v>352</v>
      </c>
      <c r="I26" s="620" t="s">
        <v>282</v>
      </c>
      <c r="J26" s="620" t="s">
        <v>283</v>
      </c>
      <c r="K26" s="620" t="s">
        <v>60</v>
      </c>
    </row>
    <row r="27" spans="2:11" x14ac:dyDescent="0.25">
      <c r="B27" s="611"/>
      <c r="C27" s="619">
        <v>1</v>
      </c>
      <c r="D27" s="769"/>
      <c r="E27" s="769"/>
      <c r="F27" s="769"/>
      <c r="G27" s="769"/>
      <c r="H27" s="770"/>
      <c r="I27" s="770"/>
      <c r="J27" s="770"/>
      <c r="K27" s="771"/>
    </row>
    <row r="28" spans="2:11" x14ac:dyDescent="0.25">
      <c r="B28" s="611"/>
      <c r="C28" s="612">
        <v>2</v>
      </c>
      <c r="D28" s="769"/>
      <c r="E28" s="769"/>
      <c r="F28" s="769"/>
      <c r="G28" s="769"/>
      <c r="H28" s="769"/>
      <c r="I28" s="769"/>
      <c r="J28" s="770"/>
      <c r="K28" s="771"/>
    </row>
    <row r="29" spans="2:11" x14ac:dyDescent="0.25">
      <c r="B29" s="611"/>
      <c r="C29" s="619">
        <v>3</v>
      </c>
      <c r="D29" s="769"/>
      <c r="E29" s="769"/>
      <c r="F29" s="769"/>
      <c r="G29" s="769"/>
      <c r="H29" s="769"/>
      <c r="I29" s="769"/>
      <c r="J29" s="770"/>
      <c r="K29" s="771"/>
    </row>
    <row r="30" spans="2:11" x14ac:dyDescent="0.25">
      <c r="B30" s="611"/>
      <c r="C30" s="714">
        <v>4</v>
      </c>
      <c r="D30" s="769"/>
      <c r="E30" s="769"/>
      <c r="F30" s="772"/>
      <c r="G30" s="770"/>
      <c r="H30" s="770"/>
      <c r="I30" s="770"/>
      <c r="J30" s="770"/>
      <c r="K30" s="771"/>
    </row>
    <row r="31" spans="2:11" x14ac:dyDescent="0.25">
      <c r="B31" s="611"/>
      <c r="C31" s="619">
        <v>5</v>
      </c>
      <c r="D31" s="784"/>
      <c r="E31" s="784"/>
      <c r="F31" s="785"/>
      <c r="G31" s="786"/>
      <c r="H31" s="786"/>
      <c r="I31" s="787"/>
      <c r="J31" s="786"/>
      <c r="K31" s="788"/>
    </row>
    <row r="32" spans="2:11" s="622" customFormat="1" x14ac:dyDescent="0.25">
      <c r="B32" s="713"/>
      <c r="C32" s="714">
        <v>6</v>
      </c>
      <c r="D32" s="769"/>
      <c r="E32" s="769"/>
      <c r="F32" s="772"/>
      <c r="G32" s="770"/>
      <c r="H32" s="770"/>
      <c r="I32" s="770"/>
      <c r="J32" s="770"/>
      <c r="K32" s="771"/>
    </row>
    <row r="33" spans="2:11" s="622" customFormat="1" x14ac:dyDescent="0.25">
      <c r="B33" s="713"/>
      <c r="C33" s="619">
        <v>7</v>
      </c>
      <c r="D33" s="769"/>
      <c r="E33" s="769"/>
      <c r="F33" s="772"/>
      <c r="G33" s="770"/>
      <c r="H33" s="770"/>
      <c r="I33" s="770"/>
      <c r="J33" s="770"/>
      <c r="K33" s="771"/>
    </row>
    <row r="34" spans="2:11" s="622" customFormat="1" x14ac:dyDescent="0.25">
      <c r="B34" s="713"/>
      <c r="C34" s="714">
        <v>8</v>
      </c>
      <c r="D34" s="769"/>
      <c r="E34" s="769"/>
      <c r="F34" s="772"/>
      <c r="G34" s="770"/>
      <c r="H34" s="770"/>
      <c r="I34" s="770"/>
      <c r="J34" s="770"/>
      <c r="K34" s="771"/>
    </row>
    <row r="35" spans="2:11" s="622" customFormat="1" x14ac:dyDescent="0.25">
      <c r="B35" s="713"/>
      <c r="C35" s="619">
        <v>9</v>
      </c>
      <c r="D35" s="769"/>
      <c r="E35" s="769"/>
      <c r="F35" s="772"/>
      <c r="G35" s="770"/>
      <c r="H35" s="770"/>
      <c r="I35" s="770"/>
      <c r="J35" s="770"/>
      <c r="K35" s="771"/>
    </row>
    <row r="36" spans="2:11" s="622" customFormat="1" x14ac:dyDescent="0.25">
      <c r="B36" s="713"/>
      <c r="C36" s="714">
        <v>10</v>
      </c>
      <c r="D36" s="769"/>
      <c r="E36" s="769"/>
      <c r="F36" s="772"/>
      <c r="G36" s="770"/>
      <c r="H36" s="770"/>
      <c r="I36" s="770"/>
      <c r="J36" s="770"/>
      <c r="K36" s="771"/>
    </row>
    <row r="37" spans="2:11" s="622" customFormat="1" x14ac:dyDescent="0.25">
      <c r="B37" s="713"/>
      <c r="C37" s="619">
        <v>11</v>
      </c>
      <c r="D37" s="769"/>
      <c r="E37" s="769"/>
      <c r="F37" s="772"/>
      <c r="G37" s="770"/>
      <c r="H37" s="770"/>
      <c r="I37" s="773"/>
      <c r="J37" s="770"/>
      <c r="K37" s="771"/>
    </row>
    <row r="38" spans="2:11" ht="15.75" thickBot="1" x14ac:dyDescent="0.3">
      <c r="B38" s="393"/>
      <c r="C38" s="3"/>
      <c r="D38" s="185" t="s">
        <v>157</v>
      </c>
      <c r="E38" s="185"/>
      <c r="F38" s="504">
        <f>SUM(F27:F37)</f>
        <v>0</v>
      </c>
      <c r="G38" s="504">
        <f>SUM(G27:G37)</f>
        <v>0</v>
      </c>
      <c r="H38" s="504">
        <f>SUM(H27:H37)</f>
        <v>0</v>
      </c>
      <c r="I38" s="504">
        <f>SUM(I27:I37)</f>
        <v>0</v>
      </c>
      <c r="J38" s="504">
        <f>SUM(J27:J37)</f>
        <v>0</v>
      </c>
      <c r="K38" s="473"/>
    </row>
    <row r="39" spans="2:11" ht="24" customHeight="1" thickBot="1" x14ac:dyDescent="0.3">
      <c r="B39" s="67" t="s">
        <v>39</v>
      </c>
      <c r="C39" s="102"/>
      <c r="D39" s="896" t="s">
        <v>594</v>
      </c>
      <c r="E39" s="897"/>
      <c r="F39" s="897"/>
      <c r="G39" s="897"/>
      <c r="H39" s="897"/>
      <c r="I39" s="897"/>
      <c r="J39" s="897"/>
      <c r="K39" s="898"/>
    </row>
    <row r="40" spans="2:11" ht="24" customHeight="1" thickBot="1" x14ac:dyDescent="0.3">
      <c r="B40" s="67" t="s">
        <v>41</v>
      </c>
      <c r="C40" s="102"/>
      <c r="D40" s="896" t="s">
        <v>354</v>
      </c>
      <c r="E40" s="897"/>
      <c r="F40" s="897"/>
      <c r="G40" s="897"/>
      <c r="H40" s="897"/>
      <c r="I40" s="897"/>
      <c r="J40" s="897"/>
      <c r="K40" s="898"/>
    </row>
    <row r="41" spans="2:11" ht="15.75" thickBot="1" x14ac:dyDescent="0.3">
      <c r="B41" s="2"/>
      <c r="C41" s="70"/>
      <c r="D41" s="6"/>
      <c r="E41" s="6"/>
      <c r="F41" s="6"/>
      <c r="G41" s="6"/>
      <c r="H41" s="6"/>
      <c r="I41" s="6"/>
      <c r="J41" s="6"/>
      <c r="K41" s="6"/>
    </row>
    <row r="42" spans="2:11" ht="24" customHeight="1" thickBot="1" x14ac:dyDescent="0.3">
      <c r="B42" s="893" t="s">
        <v>43</v>
      </c>
      <c r="C42" s="894"/>
      <c r="D42" s="894"/>
      <c r="E42" s="895"/>
      <c r="F42" s="6"/>
      <c r="G42" s="6"/>
      <c r="H42" s="6"/>
      <c r="I42" s="6"/>
      <c r="J42" s="6"/>
      <c r="K42" s="6"/>
    </row>
    <row r="43" spans="2:11" ht="15.75" thickBot="1" x14ac:dyDescent="0.3">
      <c r="B43" s="890">
        <v>1</v>
      </c>
      <c r="C43" s="88"/>
      <c r="D43" s="46" t="s">
        <v>44</v>
      </c>
      <c r="E43" s="455" t="s">
        <v>1274</v>
      </c>
      <c r="F43" s="6"/>
      <c r="G43" s="6"/>
      <c r="H43" s="6"/>
      <c r="I43" s="6"/>
      <c r="J43" s="6"/>
      <c r="K43" s="6"/>
    </row>
    <row r="44" spans="2:11" ht="15.75" thickBot="1" x14ac:dyDescent="0.3">
      <c r="B44" s="891"/>
      <c r="C44" s="88"/>
      <c r="D44" s="40" t="s">
        <v>45</v>
      </c>
      <c r="E44" s="455" t="s">
        <v>1295</v>
      </c>
      <c r="F44" s="6"/>
      <c r="G44" s="6"/>
      <c r="H44" s="6"/>
      <c r="I44" s="6"/>
      <c r="J44" s="6"/>
      <c r="K44" s="6"/>
    </row>
    <row r="45" spans="2:11" ht="15.75" thickBot="1" x14ac:dyDescent="0.3">
      <c r="B45" s="891"/>
      <c r="C45" s="88"/>
      <c r="D45" s="40" t="s">
        <v>46</v>
      </c>
      <c r="E45" s="457" t="s">
        <v>1304</v>
      </c>
      <c r="F45" s="6"/>
      <c r="G45" s="6"/>
      <c r="H45" s="6"/>
      <c r="I45" s="6"/>
      <c r="J45" s="6"/>
      <c r="K45" s="6"/>
    </row>
    <row r="46" spans="2:11" ht="15.75" thickBot="1" x14ac:dyDescent="0.3">
      <c r="B46" s="891"/>
      <c r="C46" s="88"/>
      <c r="D46" s="40" t="s">
        <v>47</v>
      </c>
      <c r="E46" s="455" t="s">
        <v>1296</v>
      </c>
      <c r="F46" s="6"/>
      <c r="G46" s="6"/>
      <c r="H46" s="6"/>
      <c r="I46" s="6"/>
      <c r="J46" s="6"/>
      <c r="K46" s="6"/>
    </row>
    <row r="47" spans="2:11" ht="15.75" thickBot="1" x14ac:dyDescent="0.3">
      <c r="B47" s="891"/>
      <c r="C47" s="88"/>
      <c r="D47" s="40" t="s">
        <v>48</v>
      </c>
      <c r="E47" s="457" t="s">
        <v>1305</v>
      </c>
      <c r="F47" s="6"/>
      <c r="G47" s="6"/>
      <c r="H47" s="6"/>
      <c r="I47" s="6"/>
      <c r="J47" s="6"/>
      <c r="K47" s="6"/>
    </row>
    <row r="48" spans="2:11" ht="15.75" thickBot="1" x14ac:dyDescent="0.3">
      <c r="B48" s="891"/>
      <c r="C48" s="88"/>
      <c r="D48" s="40" t="s">
        <v>49</v>
      </c>
      <c r="E48" s="455" t="s">
        <v>1297</v>
      </c>
      <c r="F48" s="6"/>
      <c r="G48" s="6"/>
      <c r="H48" s="6"/>
      <c r="I48" s="6"/>
      <c r="J48" s="6"/>
      <c r="K48" s="6"/>
    </row>
    <row r="49" spans="2:11" ht="15.75" thickBot="1" x14ac:dyDescent="0.3">
      <c r="B49" s="892"/>
      <c r="C49" s="3"/>
      <c r="D49" s="40" t="s">
        <v>50</v>
      </c>
      <c r="E49" s="455" t="s">
        <v>1280</v>
      </c>
      <c r="F49" s="6"/>
      <c r="G49" s="6"/>
      <c r="H49" s="6"/>
      <c r="I49" s="6"/>
      <c r="J49" s="6"/>
      <c r="K49" s="6"/>
    </row>
    <row r="50" spans="2:11" ht="15.75" thickBot="1" x14ac:dyDescent="0.3">
      <c r="B50" s="2"/>
      <c r="C50" s="70"/>
      <c r="D50" s="6"/>
      <c r="E50" s="6"/>
      <c r="F50" s="6"/>
      <c r="G50" s="6"/>
      <c r="H50" s="6"/>
      <c r="I50" s="6"/>
      <c r="J50" s="6"/>
      <c r="K50" s="6"/>
    </row>
    <row r="51" spans="2:11" ht="15.75" thickBot="1" x14ac:dyDescent="0.3">
      <c r="B51" s="893" t="s">
        <v>51</v>
      </c>
      <c r="C51" s="894"/>
      <c r="D51" s="894"/>
      <c r="E51" s="895"/>
      <c r="F51" s="6"/>
      <c r="G51" s="6"/>
      <c r="H51" s="6"/>
      <c r="I51" s="6"/>
      <c r="J51" s="6"/>
      <c r="K51" s="6"/>
    </row>
    <row r="52" spans="2:11" ht="15.75" thickBot="1" x14ac:dyDescent="0.3">
      <c r="B52" s="890">
        <v>1</v>
      </c>
      <c r="C52" s="88"/>
      <c r="D52" s="46" t="s">
        <v>44</v>
      </c>
      <c r="E52" s="396" t="s">
        <v>52</v>
      </c>
      <c r="F52" s="6"/>
      <c r="G52" s="6"/>
      <c r="H52" s="6"/>
      <c r="I52" s="6"/>
      <c r="J52" s="6"/>
      <c r="K52" s="6"/>
    </row>
    <row r="53" spans="2:11" ht="15.75" thickBot="1" x14ac:dyDescent="0.3">
      <c r="B53" s="891"/>
      <c r="C53" s="88"/>
      <c r="D53" s="40" t="s">
        <v>45</v>
      </c>
      <c r="E53" s="396" t="s">
        <v>166</v>
      </c>
      <c r="F53" s="6"/>
      <c r="G53" s="6"/>
      <c r="H53" s="6"/>
      <c r="I53" s="6"/>
      <c r="J53" s="6"/>
      <c r="K53" s="6"/>
    </row>
    <row r="54" spans="2:11" ht="15.75" thickBot="1" x14ac:dyDescent="0.3">
      <c r="B54" s="891"/>
      <c r="C54" s="88"/>
      <c r="D54" s="40" t="s">
        <v>46</v>
      </c>
      <c r="E54" s="283"/>
      <c r="F54" s="6"/>
      <c r="G54" s="6"/>
      <c r="H54" s="6"/>
      <c r="I54" s="6"/>
      <c r="J54" s="6"/>
      <c r="K54" s="6"/>
    </row>
    <row r="55" spans="2:11" ht="15.75" thickBot="1" x14ac:dyDescent="0.3">
      <c r="B55" s="891"/>
      <c r="C55" s="88"/>
      <c r="D55" s="40" t="s">
        <v>47</v>
      </c>
      <c r="E55" s="283"/>
      <c r="F55" s="6"/>
      <c r="G55" s="6"/>
      <c r="H55" s="6"/>
      <c r="I55" s="6"/>
      <c r="J55" s="6"/>
      <c r="K55" s="6"/>
    </row>
    <row r="56" spans="2:11" ht="15.75" thickBot="1" x14ac:dyDescent="0.3">
      <c r="B56" s="891"/>
      <c r="C56" s="88"/>
      <c r="D56" s="40" t="s">
        <v>48</v>
      </c>
      <c r="E56" s="283"/>
      <c r="F56" s="6"/>
      <c r="G56" s="6"/>
      <c r="H56" s="6"/>
      <c r="I56" s="6"/>
      <c r="J56" s="6"/>
      <c r="K56" s="6"/>
    </row>
    <row r="57" spans="2:11" ht="15.75" thickBot="1" x14ac:dyDescent="0.3">
      <c r="B57" s="891"/>
      <c r="C57" s="88"/>
      <c r="D57" s="40" t="s">
        <v>49</v>
      </c>
      <c r="E57" s="283"/>
      <c r="F57" s="6"/>
      <c r="G57" s="6"/>
      <c r="H57" s="6"/>
      <c r="I57" s="6"/>
      <c r="J57" s="6"/>
      <c r="K57" s="6"/>
    </row>
    <row r="58" spans="2:11" ht="15.75" thickBot="1" x14ac:dyDescent="0.3">
      <c r="B58" s="892"/>
      <c r="C58" s="3"/>
      <c r="D58" s="40" t="s">
        <v>50</v>
      </c>
      <c r="E58" s="283"/>
      <c r="F58" s="6"/>
      <c r="G58" s="6"/>
      <c r="H58" s="6"/>
      <c r="I58" s="6"/>
      <c r="J58" s="6"/>
      <c r="K58" s="6"/>
    </row>
    <row r="59" spans="2:11" ht="15.75" thickBot="1" x14ac:dyDescent="0.3">
      <c r="B59" s="2"/>
      <c r="C59" s="70"/>
      <c r="D59" s="6"/>
      <c r="E59" s="6"/>
      <c r="F59" s="6"/>
      <c r="G59" s="6"/>
      <c r="H59" s="6"/>
      <c r="I59" s="6"/>
      <c r="J59" s="6"/>
      <c r="K59" s="6"/>
    </row>
    <row r="60" spans="2:11" ht="15" customHeight="1" thickBot="1" x14ac:dyDescent="0.3">
      <c r="B60" s="117" t="s">
        <v>54</v>
      </c>
      <c r="C60" s="118"/>
      <c r="D60" s="118"/>
      <c r="E60" s="119"/>
      <c r="F60" s="6"/>
      <c r="G60" s="6"/>
      <c r="H60" s="6"/>
      <c r="I60" s="6"/>
      <c r="J60" s="6"/>
      <c r="K60" s="6"/>
    </row>
    <row r="61" spans="2:11" ht="24.75" thickBot="1" x14ac:dyDescent="0.3">
      <c r="B61" s="45" t="s">
        <v>55</v>
      </c>
      <c r="C61" s="40" t="s">
        <v>56</v>
      </c>
      <c r="D61" s="40" t="s">
        <v>57</v>
      </c>
      <c r="E61" s="40" t="s">
        <v>58</v>
      </c>
      <c r="F61" s="6"/>
      <c r="G61" s="6"/>
      <c r="H61" s="6"/>
      <c r="I61" s="6"/>
      <c r="J61" s="6"/>
    </row>
    <row r="62" spans="2:11" ht="72.75" thickBot="1" x14ac:dyDescent="0.3">
      <c r="B62" s="47">
        <v>42401</v>
      </c>
      <c r="C62" s="40">
        <v>0.01</v>
      </c>
      <c r="D62" s="48" t="s">
        <v>595</v>
      </c>
      <c r="E62" s="40"/>
      <c r="F62" s="6"/>
      <c r="G62" s="6"/>
      <c r="H62" s="6"/>
      <c r="I62" s="6"/>
      <c r="J62" s="6"/>
    </row>
    <row r="63" spans="2:11" ht="15.75" thickBot="1" x14ac:dyDescent="0.3">
      <c r="B63" s="4"/>
      <c r="C63" s="89"/>
      <c r="D63" s="6"/>
      <c r="E63" s="6"/>
      <c r="F63" s="6"/>
      <c r="G63" s="6"/>
      <c r="H63" s="6"/>
      <c r="I63" s="6"/>
      <c r="J63" s="6"/>
      <c r="K63" s="6"/>
    </row>
    <row r="64" spans="2:11" x14ac:dyDescent="0.25">
      <c r="B64" s="127" t="s">
        <v>60</v>
      </c>
      <c r="C64" s="90"/>
      <c r="D64" s="6"/>
      <c r="E64" s="6"/>
      <c r="F64" s="6"/>
      <c r="G64" s="6"/>
      <c r="H64" s="6"/>
      <c r="I64" s="6"/>
      <c r="J64" s="6"/>
      <c r="K64" s="6"/>
    </row>
    <row r="65" spans="2:11" x14ac:dyDescent="0.25">
      <c r="B65" s="875"/>
      <c r="C65" s="876"/>
      <c r="D65" s="876"/>
      <c r="E65" s="877"/>
      <c r="F65" s="6"/>
      <c r="G65" s="6"/>
      <c r="H65" s="6"/>
      <c r="I65" s="6"/>
      <c r="J65" s="6"/>
      <c r="K65" s="6"/>
    </row>
    <row r="66" spans="2:11" x14ac:dyDescent="0.25">
      <c r="B66" s="878"/>
      <c r="C66" s="879"/>
      <c r="D66" s="879"/>
      <c r="E66" s="880"/>
      <c r="F66" s="6"/>
      <c r="G66" s="6"/>
      <c r="H66" s="6"/>
      <c r="I66" s="6"/>
      <c r="J66" s="6"/>
      <c r="K66" s="6"/>
    </row>
    <row r="67" spans="2:11" x14ac:dyDescent="0.25">
      <c r="B67" s="2"/>
      <c r="C67" s="70"/>
      <c r="D67" s="6"/>
      <c r="E67" s="6"/>
      <c r="F67" s="6"/>
      <c r="G67" s="6"/>
      <c r="H67" s="6"/>
      <c r="I67" s="6"/>
      <c r="J67" s="6"/>
      <c r="K67" s="6"/>
    </row>
    <row r="68" spans="2:11" ht="15.75" thickBot="1" x14ac:dyDescent="0.3">
      <c r="B68" s="6"/>
      <c r="D68" s="6"/>
      <c r="E68" s="6"/>
      <c r="F68" s="6"/>
      <c r="G68" s="6"/>
      <c r="H68" s="6"/>
      <c r="I68" s="6"/>
      <c r="J68" s="6"/>
      <c r="K68" s="6"/>
    </row>
    <row r="69" spans="2:11" ht="24.75" thickBot="1" x14ac:dyDescent="0.3">
      <c r="B69" s="49" t="s">
        <v>463</v>
      </c>
      <c r="C69" s="91"/>
      <c r="D69" s="6"/>
      <c r="E69" s="6"/>
      <c r="F69" s="6"/>
      <c r="G69" s="6"/>
      <c r="H69" s="6"/>
      <c r="I69" s="6"/>
      <c r="J69" s="6"/>
      <c r="K69" s="6"/>
    </row>
    <row r="70" spans="2:11" ht="15.75" thickBot="1" x14ac:dyDescent="0.3">
      <c r="B70" s="37"/>
      <c r="C70" s="82"/>
      <c r="D70" s="6"/>
      <c r="E70" s="6"/>
      <c r="F70" s="6"/>
      <c r="G70" s="6"/>
      <c r="H70" s="6"/>
      <c r="I70" s="6"/>
      <c r="J70" s="6"/>
      <c r="K70" s="6"/>
    </row>
    <row r="71" spans="2:11" ht="72.75" thickBot="1" x14ac:dyDescent="0.3">
      <c r="B71" s="50" t="s">
        <v>62</v>
      </c>
      <c r="C71" s="92"/>
      <c r="D71" s="42" t="s">
        <v>569</v>
      </c>
      <c r="E71" s="6"/>
      <c r="F71" s="6"/>
      <c r="G71" s="6"/>
      <c r="H71" s="6"/>
      <c r="I71" s="6"/>
      <c r="J71" s="6"/>
      <c r="K71" s="6"/>
    </row>
    <row r="72" spans="2:11" x14ac:dyDescent="0.25">
      <c r="B72" s="890" t="s">
        <v>64</v>
      </c>
      <c r="C72" s="88"/>
      <c r="D72" s="51" t="s">
        <v>65</v>
      </c>
      <c r="E72" s="6"/>
      <c r="F72" s="6"/>
      <c r="G72" s="6"/>
      <c r="H72" s="6"/>
      <c r="I72" s="6"/>
      <c r="J72" s="6"/>
      <c r="K72" s="6"/>
    </row>
    <row r="73" spans="2:11" ht="96" x14ac:dyDescent="0.25">
      <c r="B73" s="891"/>
      <c r="C73" s="88"/>
      <c r="D73" s="44" t="s">
        <v>570</v>
      </c>
      <c r="E73" s="6"/>
      <c r="F73" s="6"/>
      <c r="G73" s="6"/>
      <c r="H73" s="6"/>
      <c r="I73" s="6"/>
      <c r="J73" s="6"/>
      <c r="K73" s="6"/>
    </row>
    <row r="74" spans="2:11" ht="36" x14ac:dyDescent="0.25">
      <c r="B74" s="891"/>
      <c r="C74" s="88"/>
      <c r="D74" s="44" t="s">
        <v>571</v>
      </c>
      <c r="E74" s="6"/>
      <c r="F74" s="6"/>
      <c r="G74" s="6"/>
      <c r="H74" s="6"/>
      <c r="I74" s="6"/>
      <c r="J74" s="6"/>
      <c r="K74" s="6"/>
    </row>
    <row r="75" spans="2:11" x14ac:dyDescent="0.25">
      <c r="B75" s="891"/>
      <c r="C75" s="88"/>
      <c r="D75" s="51" t="s">
        <v>68</v>
      </c>
      <c r="E75" s="6"/>
      <c r="F75" s="6"/>
      <c r="G75" s="6"/>
      <c r="H75" s="6"/>
      <c r="I75" s="6"/>
      <c r="J75" s="6"/>
      <c r="K75" s="6"/>
    </row>
    <row r="76" spans="2:11" x14ac:dyDescent="0.25">
      <c r="B76" s="891"/>
      <c r="C76" s="88"/>
      <c r="D76" s="44" t="s">
        <v>70</v>
      </c>
      <c r="E76" s="6"/>
      <c r="F76" s="6"/>
      <c r="G76" s="6"/>
      <c r="H76" s="6"/>
      <c r="I76" s="6"/>
      <c r="J76" s="6"/>
      <c r="K76" s="6"/>
    </row>
    <row r="77" spans="2:11" x14ac:dyDescent="0.25">
      <c r="B77" s="891"/>
      <c r="C77" s="88"/>
      <c r="D77" s="51" t="s">
        <v>296</v>
      </c>
      <c r="E77" s="6"/>
      <c r="F77" s="6"/>
      <c r="G77" s="6"/>
      <c r="H77" s="6"/>
      <c r="I77" s="6"/>
      <c r="J77" s="6"/>
      <c r="K77" s="6"/>
    </row>
    <row r="78" spans="2:11" ht="36" x14ac:dyDescent="0.25">
      <c r="B78" s="891"/>
      <c r="C78" s="88"/>
      <c r="D78" s="44" t="s">
        <v>466</v>
      </c>
      <c r="E78" s="6"/>
      <c r="F78" s="6"/>
      <c r="G78" s="6"/>
      <c r="H78" s="6"/>
      <c r="I78" s="6"/>
      <c r="J78" s="6"/>
      <c r="K78" s="6"/>
    </row>
    <row r="79" spans="2:11" x14ac:dyDescent="0.25">
      <c r="B79" s="891"/>
      <c r="C79" s="88"/>
      <c r="D79" s="44" t="s">
        <v>572</v>
      </c>
      <c r="E79" s="6"/>
      <c r="F79" s="6"/>
      <c r="G79" s="6"/>
      <c r="H79" s="6"/>
      <c r="I79" s="6"/>
      <c r="J79" s="6"/>
      <c r="K79" s="6"/>
    </row>
    <row r="80" spans="2:11" ht="15.75" thickBot="1" x14ac:dyDescent="0.3">
      <c r="B80" s="892"/>
      <c r="C80" s="3"/>
      <c r="D80" s="65"/>
      <c r="E80" s="6"/>
      <c r="F80" s="6"/>
      <c r="G80" s="6"/>
      <c r="H80" s="6"/>
      <c r="I80" s="6"/>
      <c r="J80" s="6"/>
      <c r="K80" s="6"/>
    </row>
    <row r="81" spans="2:11" ht="24.75" thickBot="1" x14ac:dyDescent="0.3">
      <c r="B81" s="45" t="s">
        <v>77</v>
      </c>
      <c r="C81" s="3"/>
      <c r="D81" s="40"/>
      <c r="E81" s="6"/>
      <c r="F81" s="6"/>
      <c r="G81" s="6"/>
      <c r="H81" s="6"/>
      <c r="I81" s="6"/>
      <c r="J81" s="6"/>
      <c r="K81" s="6"/>
    </row>
    <row r="82" spans="2:11" ht="72" x14ac:dyDescent="0.25">
      <c r="B82" s="890" t="s">
        <v>78</v>
      </c>
      <c r="C82" s="88"/>
      <c r="D82" s="44" t="s">
        <v>573</v>
      </c>
      <c r="E82" s="6"/>
      <c r="F82" s="6"/>
      <c r="G82" s="6"/>
      <c r="H82" s="6"/>
      <c r="I82" s="6"/>
      <c r="J82" s="6"/>
      <c r="K82" s="6"/>
    </row>
    <row r="83" spans="2:11" ht="132" x14ac:dyDescent="0.25">
      <c r="B83" s="891"/>
      <c r="C83" s="88"/>
      <c r="D83" s="44" t="s">
        <v>574</v>
      </c>
      <c r="E83" s="6"/>
      <c r="F83" s="6"/>
      <c r="G83" s="6"/>
      <c r="H83" s="6"/>
      <c r="I83" s="6"/>
      <c r="J83" s="6"/>
      <c r="K83" s="6"/>
    </row>
    <row r="84" spans="2:11" ht="108" x14ac:dyDescent="0.25">
      <c r="B84" s="891"/>
      <c r="C84" s="88"/>
      <c r="D84" s="44" t="s">
        <v>575</v>
      </c>
      <c r="E84" s="6"/>
      <c r="F84" s="6"/>
      <c r="G84" s="6"/>
      <c r="H84" s="6"/>
      <c r="I84" s="6"/>
      <c r="J84" s="6"/>
      <c r="K84" s="6"/>
    </row>
    <row r="85" spans="2:11" ht="84" x14ac:dyDescent="0.25">
      <c r="B85" s="891"/>
      <c r="C85" s="88"/>
      <c r="D85" s="44" t="s">
        <v>576</v>
      </c>
      <c r="E85" s="6"/>
      <c r="F85" s="6"/>
      <c r="G85" s="6"/>
      <c r="H85" s="6"/>
      <c r="I85" s="6"/>
      <c r="J85" s="6"/>
      <c r="K85" s="6"/>
    </row>
    <row r="86" spans="2:11" ht="108" x14ac:dyDescent="0.25">
      <c r="B86" s="891"/>
      <c r="C86" s="88"/>
      <c r="D86" s="44" t="s">
        <v>577</v>
      </c>
      <c r="E86" s="6"/>
      <c r="F86" s="6"/>
      <c r="G86" s="6"/>
      <c r="H86" s="6"/>
      <c r="I86" s="6"/>
      <c r="J86" s="6"/>
      <c r="K86" s="6"/>
    </row>
    <row r="87" spans="2:11" ht="60" x14ac:dyDescent="0.25">
      <c r="B87" s="891"/>
      <c r="C87" s="88"/>
      <c r="D87" s="44" t="s">
        <v>578</v>
      </c>
      <c r="E87" s="6"/>
      <c r="F87" s="6"/>
      <c r="G87" s="6"/>
      <c r="H87" s="6"/>
      <c r="I87" s="6"/>
      <c r="J87" s="6"/>
      <c r="K87" s="6"/>
    </row>
    <row r="88" spans="2:11" ht="84.75" thickBot="1" x14ac:dyDescent="0.3">
      <c r="B88" s="892"/>
      <c r="C88" s="3"/>
      <c r="D88" s="40" t="s">
        <v>579</v>
      </c>
      <c r="E88" s="6"/>
      <c r="F88" s="6"/>
      <c r="G88" s="6"/>
      <c r="H88" s="6"/>
      <c r="I88" s="6"/>
      <c r="J88" s="6"/>
      <c r="K88" s="6"/>
    </row>
    <row r="89" spans="2:11" ht="24" x14ac:dyDescent="0.25">
      <c r="B89" s="890" t="s">
        <v>95</v>
      </c>
      <c r="C89" s="88"/>
      <c r="D89" s="51" t="s">
        <v>568</v>
      </c>
      <c r="E89" s="6"/>
      <c r="F89" s="6"/>
      <c r="G89" s="6"/>
      <c r="H89" s="6"/>
      <c r="I89" s="6"/>
      <c r="J89" s="6"/>
      <c r="K89" s="6"/>
    </row>
    <row r="90" spans="2:11" x14ac:dyDescent="0.25">
      <c r="B90" s="891"/>
      <c r="C90" s="88"/>
      <c r="D90" s="16"/>
      <c r="E90" s="6"/>
      <c r="F90" s="6"/>
      <c r="G90" s="6"/>
      <c r="H90" s="6"/>
      <c r="I90" s="6"/>
      <c r="J90" s="6"/>
      <c r="K90" s="6"/>
    </row>
    <row r="91" spans="2:11" x14ac:dyDescent="0.25">
      <c r="B91" s="891"/>
      <c r="C91" s="88"/>
      <c r="D91" s="44" t="s">
        <v>96</v>
      </c>
      <c r="E91" s="6"/>
      <c r="F91" s="6"/>
      <c r="G91" s="6"/>
      <c r="H91" s="6"/>
      <c r="I91" s="6"/>
      <c r="J91" s="6"/>
      <c r="K91" s="6"/>
    </row>
    <row r="92" spans="2:11" ht="49.5" x14ac:dyDescent="0.25">
      <c r="B92" s="891"/>
      <c r="C92" s="88"/>
      <c r="D92" s="44" t="s">
        <v>580</v>
      </c>
      <c r="E92" s="6"/>
      <c r="F92" s="6"/>
      <c r="G92" s="6"/>
      <c r="H92" s="6"/>
      <c r="I92" s="6"/>
      <c r="J92" s="6"/>
      <c r="K92" s="6"/>
    </row>
    <row r="93" spans="2:11" ht="37.5" x14ac:dyDescent="0.25">
      <c r="B93" s="891"/>
      <c r="C93" s="88"/>
      <c r="D93" s="44" t="s">
        <v>581</v>
      </c>
      <c r="E93" s="6"/>
      <c r="F93" s="6"/>
      <c r="G93" s="6"/>
      <c r="H93" s="6"/>
      <c r="I93" s="6"/>
      <c r="J93" s="6"/>
      <c r="K93" s="6"/>
    </row>
    <row r="94" spans="2:11" ht="37.5" x14ac:dyDescent="0.25">
      <c r="B94" s="891"/>
      <c r="C94" s="88"/>
      <c r="D94" s="44" t="s">
        <v>582</v>
      </c>
      <c r="E94" s="6"/>
      <c r="F94" s="6"/>
      <c r="G94" s="6"/>
      <c r="H94" s="6"/>
      <c r="I94" s="6"/>
      <c r="J94" s="6"/>
      <c r="K94" s="6"/>
    </row>
    <row r="95" spans="2:11" ht="84" x14ac:dyDescent="0.25">
      <c r="B95" s="891"/>
      <c r="C95" s="88"/>
      <c r="D95" s="52" t="s">
        <v>243</v>
      </c>
      <c r="E95" s="6"/>
      <c r="F95" s="6"/>
      <c r="G95" s="6"/>
      <c r="H95" s="6"/>
      <c r="I95" s="6"/>
      <c r="J95" s="6"/>
      <c r="K95" s="6"/>
    </row>
    <row r="96" spans="2:11" x14ac:dyDescent="0.25">
      <c r="B96" s="891"/>
      <c r="C96" s="88"/>
      <c r="D96" s="51" t="s">
        <v>254</v>
      </c>
      <c r="E96" s="6"/>
      <c r="F96" s="6"/>
      <c r="G96" s="6"/>
      <c r="H96" s="6"/>
      <c r="I96" s="6"/>
      <c r="J96" s="6"/>
      <c r="K96" s="6"/>
    </row>
    <row r="97" spans="2:11" ht="36" x14ac:dyDescent="0.25">
      <c r="B97" s="891"/>
      <c r="C97" s="88"/>
      <c r="D97" s="51" t="s">
        <v>583</v>
      </c>
      <c r="E97" s="6"/>
      <c r="F97" s="6"/>
      <c r="G97" s="6"/>
      <c r="H97" s="6"/>
      <c r="I97" s="6"/>
      <c r="J97" s="6"/>
      <c r="K97" s="6"/>
    </row>
    <row r="98" spans="2:11" x14ac:dyDescent="0.25">
      <c r="B98" s="891"/>
      <c r="C98" s="88"/>
      <c r="D98" s="51" t="s">
        <v>584</v>
      </c>
      <c r="E98" s="6"/>
      <c r="F98" s="6"/>
      <c r="G98" s="6"/>
      <c r="H98" s="6"/>
      <c r="I98" s="6"/>
      <c r="J98" s="6"/>
      <c r="K98" s="6"/>
    </row>
    <row r="99" spans="2:11" x14ac:dyDescent="0.25">
      <c r="B99" s="891"/>
      <c r="C99" s="88"/>
      <c r="D99" s="16"/>
      <c r="E99" s="6"/>
      <c r="F99" s="6"/>
      <c r="G99" s="6"/>
      <c r="H99" s="6"/>
      <c r="I99" s="6"/>
      <c r="J99" s="6"/>
      <c r="K99" s="6"/>
    </row>
    <row r="100" spans="2:11" x14ac:dyDescent="0.25">
      <c r="B100" s="891"/>
      <c r="C100" s="88"/>
      <c r="D100" s="44" t="s">
        <v>96</v>
      </c>
      <c r="E100" s="6"/>
      <c r="F100" s="6"/>
      <c r="G100" s="6"/>
      <c r="H100" s="6"/>
      <c r="I100" s="6"/>
      <c r="J100" s="6"/>
      <c r="K100" s="6"/>
    </row>
    <row r="101" spans="2:11" ht="37.5" x14ac:dyDescent="0.25">
      <c r="B101" s="891"/>
      <c r="C101" s="88"/>
      <c r="D101" s="44" t="s">
        <v>585</v>
      </c>
      <c r="E101" s="6"/>
      <c r="F101" s="6"/>
      <c r="G101" s="6"/>
      <c r="H101" s="6"/>
      <c r="I101" s="6"/>
      <c r="J101" s="6"/>
      <c r="K101" s="6"/>
    </row>
    <row r="102" spans="2:11" ht="62.25" thickBot="1" x14ac:dyDescent="0.3">
      <c r="B102" s="892"/>
      <c r="C102" s="3"/>
      <c r="D102" s="40" t="s">
        <v>586</v>
      </c>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sheetData>
  <sheetProtection insertRows="0"/>
  <mergeCells count="25">
    <mergeCell ref="A1:P1"/>
    <mergeCell ref="A2:P2"/>
    <mergeCell ref="A3:P3"/>
    <mergeCell ref="A4:D4"/>
    <mergeCell ref="A5:P5"/>
    <mergeCell ref="B65:E66"/>
    <mergeCell ref="B72:B80"/>
    <mergeCell ref="B82:B88"/>
    <mergeCell ref="B89:B102"/>
    <mergeCell ref="D15:K15"/>
    <mergeCell ref="D23:K23"/>
    <mergeCell ref="D24:K24"/>
    <mergeCell ref="D25:K25"/>
    <mergeCell ref="D39:K39"/>
    <mergeCell ref="D40:K40"/>
    <mergeCell ref="B42:E42"/>
    <mergeCell ref="B43:B49"/>
    <mergeCell ref="B51:E51"/>
    <mergeCell ref="B52:B58"/>
    <mergeCell ref="B15:B25"/>
    <mergeCell ref="B10:D10"/>
    <mergeCell ref="F10:S10"/>
    <mergeCell ref="F11:S11"/>
    <mergeCell ref="E12:R12"/>
    <mergeCell ref="E13:R13"/>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J27:J37 H27:I27 G30:I31 G35:I37">
      <formula1>0</formula1>
    </dataValidation>
    <dataValidation type="whole" operator="greaterThanOrEqual" allowBlank="1" showInputMessage="1" showErrorMessage="1" errorTitle="ERROR" error="Valor en HECTAREAS (sin decimales)" sqref="E17:H20 F30:F37 F28">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8"/>
  <sheetViews>
    <sheetView showGridLines="0" zoomScaleNormal="100" zoomScalePageLayoutView="98" workbookViewId="0">
      <selection activeCell="F11" sqref="F11:S11"/>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5" customWidth="1"/>
    <col min="10" max="10" width="33.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596</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6" t="s">
        <v>1198</v>
      </c>
      <c r="C8" s="194">
        <v>2016</v>
      </c>
      <c r="D8" s="198" t="str">
        <f>IF(E10="NO APLICA","NO APLICA",IF(E11="NO SE REPORTA","SIN INFORMACION",+I30))</f>
        <v>NO APLICA</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1251</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c>
      <c r="E11" s="435" t="s">
        <v>1253</v>
      </c>
      <c r="F11" s="870" t="s">
        <v>1324</v>
      </c>
      <c r="G11" s="871"/>
      <c r="H11" s="871"/>
      <c r="I11" s="871"/>
      <c r="J11" s="871"/>
      <c r="K11" s="871"/>
      <c r="L11" s="871"/>
      <c r="M11" s="871"/>
      <c r="N11" s="871"/>
      <c r="O11" s="871"/>
      <c r="P11" s="871"/>
      <c r="Q11" s="871"/>
      <c r="R11" s="871"/>
      <c r="S11" s="871"/>
    </row>
    <row r="12" spans="1:21" s="373" customFormat="1" ht="23.45" customHeight="1" x14ac:dyDescent="0.25">
      <c r="A12" s="214"/>
      <c r="B12" s="428"/>
      <c r="C12" s="272"/>
      <c r="D12" s="433" t="str">
        <f>IF(E11="SI SE REPORTA","¿Qué programas o proyectos del Plan de Acción están asociados al indicador? ","")</f>
        <v/>
      </c>
      <c r="E12" s="855"/>
      <c r="F12" s="855"/>
      <c r="G12" s="855"/>
      <c r="H12" s="855"/>
      <c r="I12" s="855"/>
      <c r="J12" s="855"/>
      <c r="K12" s="855"/>
      <c r="L12" s="855"/>
      <c r="M12" s="855"/>
      <c r="N12" s="855"/>
      <c r="O12" s="855"/>
      <c r="P12" s="855"/>
      <c r="Q12" s="855"/>
      <c r="R12" s="855"/>
    </row>
    <row r="13" spans="1:21" s="373" customFormat="1" ht="21.95" customHeight="1" x14ac:dyDescent="0.25">
      <c r="A13" s="214"/>
      <c r="B13" s="428"/>
      <c r="C13" s="272"/>
      <c r="D13" s="433" t="s">
        <v>1257</v>
      </c>
      <c r="E13" s="861" t="s">
        <v>1325</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ht="15" customHeight="1" thickTop="1" x14ac:dyDescent="0.25">
      <c r="B15" s="899" t="s">
        <v>2</v>
      </c>
      <c r="C15" s="83"/>
      <c r="D15" s="901" t="s">
        <v>344</v>
      </c>
      <c r="E15" s="902"/>
      <c r="F15" s="902"/>
      <c r="G15" s="902"/>
      <c r="H15" s="902"/>
      <c r="I15" s="902"/>
      <c r="J15" s="902"/>
      <c r="K15" s="903"/>
    </row>
    <row r="16" spans="1:21" ht="15.75" thickBot="1" x14ac:dyDescent="0.3">
      <c r="B16" s="900"/>
      <c r="C16" s="86"/>
      <c r="D16" s="1009" t="s">
        <v>627</v>
      </c>
      <c r="E16" s="1010"/>
      <c r="F16" s="1010"/>
      <c r="G16" s="1010"/>
      <c r="H16" s="1010"/>
      <c r="I16" s="1010"/>
      <c r="J16" s="1010"/>
      <c r="K16" s="1011"/>
    </row>
    <row r="17" spans="2:11" ht="15.75" thickBot="1" x14ac:dyDescent="0.3">
      <c r="B17" s="900"/>
      <c r="C17" s="84" t="s">
        <v>24</v>
      </c>
      <c r="D17" s="38" t="s">
        <v>261</v>
      </c>
      <c r="E17" s="38" t="s">
        <v>25</v>
      </c>
      <c r="F17" s="38" t="s">
        <v>26</v>
      </c>
      <c r="G17" s="38" t="s">
        <v>27</v>
      </c>
      <c r="H17" s="38" t="s">
        <v>28</v>
      </c>
      <c r="I17" s="38" t="s">
        <v>262</v>
      </c>
      <c r="K17" s="21"/>
    </row>
    <row r="18" spans="2:11" ht="24.75" thickBot="1" x14ac:dyDescent="0.3">
      <c r="B18" s="900"/>
      <c r="C18" s="85" t="s">
        <v>158</v>
      </c>
      <c r="D18" s="40" t="s">
        <v>628</v>
      </c>
      <c r="E18" s="7"/>
      <c r="F18" s="7"/>
      <c r="G18" s="7"/>
      <c r="H18" s="7"/>
      <c r="I18" s="41">
        <f t="shared" ref="I18" si="0">SUM(E18:H18)</f>
        <v>0</v>
      </c>
      <c r="K18" s="21"/>
    </row>
    <row r="19" spans="2:11" ht="15.75" thickBot="1" x14ac:dyDescent="0.3">
      <c r="B19" s="900"/>
      <c r="C19" s="86"/>
      <c r="D19" s="937" t="s">
        <v>629</v>
      </c>
      <c r="E19" s="938"/>
      <c r="F19" s="938"/>
      <c r="G19" s="938"/>
      <c r="H19" s="938"/>
      <c r="I19" s="938"/>
      <c r="J19" s="938"/>
      <c r="K19" s="939"/>
    </row>
    <row r="20" spans="2:11" ht="15" customHeight="1" thickBot="1" x14ac:dyDescent="0.3">
      <c r="B20" s="392"/>
      <c r="C20" s="1001" t="s">
        <v>24</v>
      </c>
      <c r="D20" s="890" t="s">
        <v>278</v>
      </c>
      <c r="E20" s="890" t="s">
        <v>630</v>
      </c>
      <c r="F20" s="896" t="s">
        <v>631</v>
      </c>
      <c r="G20" s="897"/>
      <c r="H20" s="897"/>
      <c r="I20" s="897"/>
      <c r="J20" s="898"/>
      <c r="K20" s="110"/>
    </row>
    <row r="21" spans="2:11" ht="34.5" thickBot="1" x14ac:dyDescent="0.3">
      <c r="B21" s="392"/>
      <c r="C21" s="1002"/>
      <c r="D21" s="892"/>
      <c r="E21" s="892"/>
      <c r="F21" s="63" t="s">
        <v>632</v>
      </c>
      <c r="G21" s="63" t="s">
        <v>633</v>
      </c>
      <c r="H21" s="63" t="s">
        <v>634</v>
      </c>
      <c r="I21" s="63" t="s">
        <v>635</v>
      </c>
      <c r="J21" s="63" t="s">
        <v>60</v>
      </c>
      <c r="K21" s="111"/>
    </row>
    <row r="22" spans="2:11" ht="15.75" thickBot="1" x14ac:dyDescent="0.3">
      <c r="B22" s="392"/>
      <c r="C22" s="30"/>
      <c r="D22" s="30"/>
      <c r="E22" s="420"/>
      <c r="F22" s="31"/>
      <c r="G22" s="31"/>
      <c r="H22" s="31"/>
      <c r="I22" s="136">
        <f>+G22*H22</f>
        <v>0</v>
      </c>
      <c r="J22" s="421"/>
      <c r="K22" s="111"/>
    </row>
    <row r="23" spans="2:11" ht="15.75" thickBot="1" x14ac:dyDescent="0.3">
      <c r="B23" s="392"/>
      <c r="C23" s="342"/>
      <c r="D23" s="30"/>
      <c r="E23" s="420"/>
      <c r="F23" s="31"/>
      <c r="G23" s="31"/>
      <c r="H23" s="31"/>
      <c r="I23" s="136">
        <f t="shared" ref="I23:I29" si="1">+G23*H23</f>
        <v>0</v>
      </c>
      <c r="J23" s="29"/>
      <c r="K23" s="111"/>
    </row>
    <row r="24" spans="2:11" ht="15.75" thickBot="1" x14ac:dyDescent="0.3">
      <c r="B24" s="392"/>
      <c r="C24" s="342"/>
      <c r="D24" s="30"/>
      <c r="E24" s="420"/>
      <c r="F24" s="31"/>
      <c r="G24" s="31"/>
      <c r="H24" s="31"/>
      <c r="I24" s="136">
        <f t="shared" si="1"/>
        <v>0</v>
      </c>
      <c r="J24" s="29"/>
      <c r="K24" s="111"/>
    </row>
    <row r="25" spans="2:11" ht="15.75" thickBot="1" x14ac:dyDescent="0.3">
      <c r="B25" s="392"/>
      <c r="C25" s="342"/>
      <c r="D25" s="30"/>
      <c r="E25" s="420"/>
      <c r="F25" s="31"/>
      <c r="G25" s="31"/>
      <c r="H25" s="31"/>
      <c r="I25" s="136">
        <f t="shared" si="1"/>
        <v>0</v>
      </c>
      <c r="J25" s="29"/>
      <c r="K25" s="111"/>
    </row>
    <row r="26" spans="2:11" ht="15.75" thickBot="1" x14ac:dyDescent="0.3">
      <c r="B26" s="392"/>
      <c r="C26" s="342"/>
      <c r="D26" s="30"/>
      <c r="E26" s="420"/>
      <c r="F26" s="31"/>
      <c r="G26" s="31"/>
      <c r="H26" s="31"/>
      <c r="I26" s="136">
        <f t="shared" si="1"/>
        <v>0</v>
      </c>
      <c r="J26" s="29"/>
      <c r="K26" s="111"/>
    </row>
    <row r="27" spans="2:11" ht="15.75" thickBot="1" x14ac:dyDescent="0.3">
      <c r="B27" s="392"/>
      <c r="C27" s="342"/>
      <c r="D27" s="30"/>
      <c r="E27" s="30"/>
      <c r="F27" s="31"/>
      <c r="G27" s="31"/>
      <c r="H27" s="31"/>
      <c r="I27" s="136">
        <f t="shared" si="1"/>
        <v>0</v>
      </c>
      <c r="J27" s="29"/>
      <c r="K27" s="111"/>
    </row>
    <row r="28" spans="2:11" ht="15.75" thickBot="1" x14ac:dyDescent="0.3">
      <c r="B28" s="392"/>
      <c r="C28" s="342"/>
      <c r="D28" s="30"/>
      <c r="E28" s="30"/>
      <c r="F28" s="31"/>
      <c r="G28" s="31"/>
      <c r="H28" s="31"/>
      <c r="I28" s="136">
        <f t="shared" si="1"/>
        <v>0</v>
      </c>
      <c r="J28" s="29"/>
      <c r="K28" s="111"/>
    </row>
    <row r="29" spans="2:11" ht="15.75" thickBot="1" x14ac:dyDescent="0.3">
      <c r="B29" s="392"/>
      <c r="C29" s="342"/>
      <c r="D29" s="30"/>
      <c r="E29" s="30"/>
      <c r="F29" s="31"/>
      <c r="G29" s="31"/>
      <c r="H29" s="31"/>
      <c r="I29" s="136">
        <f t="shared" si="1"/>
        <v>0</v>
      </c>
      <c r="J29" s="29"/>
      <c r="K29" s="111"/>
    </row>
    <row r="30" spans="2:11" ht="15.75" thickBot="1" x14ac:dyDescent="0.3">
      <c r="B30" s="392"/>
      <c r="C30" s="85"/>
      <c r="D30" s="39" t="s">
        <v>157</v>
      </c>
      <c r="E30" s="39"/>
      <c r="F30" s="39"/>
      <c r="G30" s="39"/>
      <c r="H30" s="183" t="str">
        <f>Formulas!D20</f>
        <v>ERROR: LA SUMA DE LA COLUMNA DEBE SER 100%</v>
      </c>
      <c r="I30" s="136">
        <f>Formulas!E20</f>
        <v>0</v>
      </c>
      <c r="J30" s="40"/>
      <c r="K30" s="112"/>
    </row>
    <row r="31" spans="2:11" ht="15.75" thickBot="1" x14ac:dyDescent="0.3">
      <c r="B31" s="393"/>
      <c r="C31" s="87"/>
      <c r="D31" s="896" t="s">
        <v>636</v>
      </c>
      <c r="E31" s="897"/>
      <c r="F31" s="897"/>
      <c r="G31" s="897"/>
      <c r="H31" s="897"/>
      <c r="I31" s="897"/>
      <c r="J31" s="897"/>
      <c r="K31" s="898"/>
    </row>
    <row r="32" spans="2:11" ht="24" customHeight="1" thickBot="1" x14ac:dyDescent="0.3">
      <c r="B32" s="45" t="s">
        <v>39</v>
      </c>
      <c r="C32" s="87"/>
      <c r="D32" s="896" t="s">
        <v>637</v>
      </c>
      <c r="E32" s="897"/>
      <c r="F32" s="897"/>
      <c r="G32" s="897"/>
      <c r="H32" s="897"/>
      <c r="I32" s="897"/>
      <c r="J32" s="897"/>
      <c r="K32" s="898"/>
    </row>
    <row r="33" spans="2:11" ht="36" customHeight="1" thickBot="1" x14ac:dyDescent="0.3">
      <c r="B33" s="45" t="s">
        <v>41</v>
      </c>
      <c r="C33" s="87"/>
      <c r="D33" s="896" t="s">
        <v>638</v>
      </c>
      <c r="E33" s="897"/>
      <c r="F33" s="897"/>
      <c r="G33" s="897"/>
      <c r="H33" s="897"/>
      <c r="I33" s="897"/>
      <c r="J33" s="897"/>
      <c r="K33" s="898"/>
    </row>
    <row r="34" spans="2:11" ht="15.75" thickBot="1" x14ac:dyDescent="0.3">
      <c r="B34" s="2"/>
      <c r="C34" s="70"/>
      <c r="D34" s="6"/>
      <c r="E34" s="6"/>
      <c r="F34" s="6"/>
      <c r="G34" s="6"/>
      <c r="H34" s="6"/>
      <c r="I34" s="6"/>
      <c r="J34" s="6"/>
      <c r="K34" s="6"/>
    </row>
    <row r="35" spans="2:11" ht="24" customHeight="1" thickBot="1" x14ac:dyDescent="0.3">
      <c r="B35" s="893" t="s">
        <v>43</v>
      </c>
      <c r="C35" s="894"/>
      <c r="D35" s="894"/>
      <c r="E35" s="895"/>
      <c r="F35" s="6"/>
      <c r="G35" s="6"/>
      <c r="H35" s="6"/>
      <c r="I35" s="6"/>
      <c r="J35" s="6"/>
      <c r="K35" s="6"/>
    </row>
    <row r="36" spans="2:11" ht="15.75" thickBot="1" x14ac:dyDescent="0.3">
      <c r="B36" s="890">
        <v>1</v>
      </c>
      <c r="C36" s="88"/>
      <c r="D36" s="46" t="s">
        <v>44</v>
      </c>
      <c r="E36" s="30"/>
      <c r="F36" s="6"/>
      <c r="G36" s="6"/>
      <c r="H36" s="6"/>
      <c r="I36" s="6"/>
      <c r="J36" s="6"/>
      <c r="K36" s="6"/>
    </row>
    <row r="37" spans="2:11" ht="15.75" thickBot="1" x14ac:dyDescent="0.3">
      <c r="B37" s="891"/>
      <c r="C37" s="88"/>
      <c r="D37" s="40" t="s">
        <v>45</v>
      </c>
      <c r="E37" s="30"/>
      <c r="F37" s="6"/>
      <c r="G37" s="6"/>
      <c r="H37" s="6"/>
      <c r="I37" s="6"/>
      <c r="J37" s="6"/>
      <c r="K37" s="6"/>
    </row>
    <row r="38" spans="2:11" ht="15.75" thickBot="1" x14ac:dyDescent="0.3">
      <c r="B38" s="891"/>
      <c r="C38" s="88"/>
      <c r="D38" s="40" t="s">
        <v>46</v>
      </c>
      <c r="E38" s="30"/>
      <c r="F38" s="6"/>
      <c r="G38" s="6"/>
      <c r="H38" s="6"/>
      <c r="I38" s="6"/>
      <c r="J38" s="6"/>
      <c r="K38" s="6"/>
    </row>
    <row r="39" spans="2:11" ht="15.75" thickBot="1" x14ac:dyDescent="0.3">
      <c r="B39" s="891"/>
      <c r="C39" s="88"/>
      <c r="D39" s="40" t="s">
        <v>47</v>
      </c>
      <c r="E39" s="30"/>
      <c r="F39" s="6"/>
      <c r="G39" s="6"/>
      <c r="H39" s="6"/>
      <c r="I39" s="6"/>
      <c r="J39" s="6"/>
      <c r="K39" s="6"/>
    </row>
    <row r="40" spans="2:11" ht="15.75" thickBot="1" x14ac:dyDescent="0.3">
      <c r="B40" s="891"/>
      <c r="C40" s="88"/>
      <c r="D40" s="40" t="s">
        <v>48</v>
      </c>
      <c r="E40" s="30"/>
      <c r="F40" s="6"/>
      <c r="G40" s="6"/>
      <c r="H40" s="6"/>
      <c r="I40" s="6"/>
      <c r="J40" s="6"/>
      <c r="K40" s="6"/>
    </row>
    <row r="41" spans="2:11" ht="15.75" thickBot="1" x14ac:dyDescent="0.3">
      <c r="B41" s="891"/>
      <c r="C41" s="88"/>
      <c r="D41" s="40" t="s">
        <v>49</v>
      </c>
      <c r="E41" s="30"/>
      <c r="F41" s="6"/>
      <c r="G41" s="6"/>
      <c r="H41" s="6"/>
      <c r="I41" s="6"/>
      <c r="J41" s="6"/>
      <c r="K41" s="6"/>
    </row>
    <row r="42" spans="2:11" ht="15.75" thickBot="1" x14ac:dyDescent="0.3">
      <c r="B42" s="892"/>
      <c r="C42" s="3"/>
      <c r="D42" s="40" t="s">
        <v>50</v>
      </c>
      <c r="E42" s="30"/>
      <c r="F42" s="6"/>
      <c r="G42" s="6"/>
      <c r="H42" s="6"/>
      <c r="I42" s="6"/>
      <c r="J42" s="6"/>
      <c r="K42" s="6"/>
    </row>
    <row r="43" spans="2:11" ht="15.75" thickBot="1" x14ac:dyDescent="0.3">
      <c r="B43" s="2"/>
      <c r="C43" s="70"/>
      <c r="D43" s="6"/>
      <c r="E43" s="6"/>
      <c r="F43" s="6"/>
      <c r="G43" s="6"/>
      <c r="H43" s="6"/>
      <c r="I43" s="6"/>
      <c r="J43" s="6"/>
      <c r="K43" s="6"/>
    </row>
    <row r="44" spans="2:11" ht="15.75" thickBot="1" x14ac:dyDescent="0.3">
      <c r="B44" s="893" t="s">
        <v>51</v>
      </c>
      <c r="C44" s="894"/>
      <c r="D44" s="894"/>
      <c r="E44" s="895"/>
      <c r="F44" s="6"/>
      <c r="G44" s="6"/>
      <c r="H44" s="6"/>
      <c r="I44" s="6"/>
      <c r="J44" s="6"/>
      <c r="K44" s="6"/>
    </row>
    <row r="45" spans="2:11" ht="15.75" thickBot="1" x14ac:dyDescent="0.3">
      <c r="B45" s="890">
        <v>1</v>
      </c>
      <c r="C45" s="88"/>
      <c r="D45" s="46" t="s">
        <v>44</v>
      </c>
      <c r="E45" s="396" t="s">
        <v>52</v>
      </c>
      <c r="F45" s="6"/>
      <c r="G45" s="6"/>
      <c r="H45" s="6"/>
      <c r="I45" s="6"/>
      <c r="J45" s="6"/>
      <c r="K45" s="6"/>
    </row>
    <row r="46" spans="2:11" ht="15.75" thickBot="1" x14ac:dyDescent="0.3">
      <c r="B46" s="891"/>
      <c r="C46" s="88"/>
      <c r="D46" s="40" t="s">
        <v>45</v>
      </c>
      <c r="E46" s="396" t="s">
        <v>53</v>
      </c>
      <c r="F46" s="6"/>
      <c r="G46" s="6"/>
      <c r="H46" s="6"/>
      <c r="I46" s="6"/>
      <c r="J46" s="6"/>
      <c r="K46" s="6"/>
    </row>
    <row r="47" spans="2:11" ht="15.75" thickBot="1" x14ac:dyDescent="0.3">
      <c r="B47" s="891"/>
      <c r="C47" s="88"/>
      <c r="D47" s="40" t="s">
        <v>46</v>
      </c>
      <c r="E47" s="283"/>
      <c r="F47" s="6"/>
      <c r="G47" s="6"/>
      <c r="H47" s="6"/>
      <c r="I47" s="6"/>
      <c r="J47" s="6"/>
      <c r="K47" s="6"/>
    </row>
    <row r="48" spans="2:11" ht="15.75" thickBot="1" x14ac:dyDescent="0.3">
      <c r="B48" s="891"/>
      <c r="C48" s="88"/>
      <c r="D48" s="40" t="s">
        <v>47</v>
      </c>
      <c r="E48" s="283"/>
      <c r="F48" s="6"/>
      <c r="G48" s="6"/>
      <c r="H48" s="6"/>
      <c r="I48" s="6"/>
      <c r="J48" s="6"/>
      <c r="K48" s="6"/>
    </row>
    <row r="49" spans="2:11" ht="15.75" thickBot="1" x14ac:dyDescent="0.3">
      <c r="B49" s="891"/>
      <c r="C49" s="88"/>
      <c r="D49" s="40" t="s">
        <v>48</v>
      </c>
      <c r="E49" s="283"/>
      <c r="F49" s="6"/>
      <c r="G49" s="6"/>
      <c r="H49" s="6"/>
      <c r="I49" s="6"/>
      <c r="J49" s="6"/>
      <c r="K49" s="6"/>
    </row>
    <row r="50" spans="2:11" ht="15.75" thickBot="1" x14ac:dyDescent="0.3">
      <c r="B50" s="891"/>
      <c r="C50" s="88"/>
      <c r="D50" s="40" t="s">
        <v>49</v>
      </c>
      <c r="E50" s="283"/>
      <c r="F50" s="6"/>
      <c r="G50" s="6"/>
      <c r="H50" s="6"/>
      <c r="I50" s="6"/>
      <c r="J50" s="6"/>
      <c r="K50" s="6"/>
    </row>
    <row r="51" spans="2:11" ht="15.75" thickBot="1" x14ac:dyDescent="0.3">
      <c r="B51" s="892"/>
      <c r="C51" s="3"/>
      <c r="D51" s="40" t="s">
        <v>50</v>
      </c>
      <c r="E51" s="283"/>
      <c r="F51" s="6"/>
      <c r="G51" s="6"/>
      <c r="H51" s="6"/>
      <c r="I51" s="6"/>
      <c r="J51" s="6"/>
      <c r="K51" s="6"/>
    </row>
    <row r="52" spans="2:11" ht="15.75" thickBot="1" x14ac:dyDescent="0.3">
      <c r="B52" s="2"/>
      <c r="C52" s="70"/>
      <c r="D52" s="6"/>
      <c r="E52" s="6"/>
      <c r="F52" s="6"/>
      <c r="G52" s="6"/>
      <c r="H52" s="6"/>
      <c r="I52" s="6"/>
      <c r="J52" s="6"/>
      <c r="K52" s="6"/>
    </row>
    <row r="53" spans="2:11" ht="15" customHeight="1" thickBot="1" x14ac:dyDescent="0.3">
      <c r="B53" s="117" t="s">
        <v>54</v>
      </c>
      <c r="C53" s="118"/>
      <c r="D53" s="118"/>
      <c r="E53" s="119"/>
      <c r="G53" s="6"/>
      <c r="H53" s="6"/>
      <c r="I53" s="6"/>
      <c r="J53" s="6"/>
      <c r="K53" s="6"/>
    </row>
    <row r="54" spans="2:11" ht="24.75" thickBot="1" x14ac:dyDescent="0.3">
      <c r="B54" s="45" t="s">
        <v>55</v>
      </c>
      <c r="C54" s="40" t="s">
        <v>56</v>
      </c>
      <c r="D54" s="40" t="s">
        <v>57</v>
      </c>
      <c r="E54" s="40" t="s">
        <v>58</v>
      </c>
      <c r="F54" s="6"/>
      <c r="G54" s="6"/>
      <c r="H54" s="6"/>
      <c r="I54" s="6"/>
      <c r="J54" s="6"/>
    </row>
    <row r="55" spans="2:11" ht="72.75" thickBot="1" x14ac:dyDescent="0.3">
      <c r="B55" s="47">
        <v>42401</v>
      </c>
      <c r="C55" s="40">
        <v>0.01</v>
      </c>
      <c r="D55" s="40" t="s">
        <v>639</v>
      </c>
      <c r="E55" s="40"/>
      <c r="F55" s="6"/>
      <c r="G55" s="6"/>
      <c r="H55" s="6"/>
      <c r="I55" s="6"/>
      <c r="J55" s="6"/>
    </row>
    <row r="56" spans="2:11" ht="15.75" thickBot="1" x14ac:dyDescent="0.3">
      <c r="B56" s="2"/>
      <c r="C56" s="70"/>
      <c r="D56" s="6"/>
      <c r="E56" s="6"/>
      <c r="F56" s="6"/>
      <c r="G56" s="6"/>
      <c r="H56" s="6"/>
      <c r="I56" s="6"/>
      <c r="J56" s="6"/>
      <c r="K56" s="6"/>
    </row>
    <row r="57" spans="2:11" ht="15.75" thickBot="1" x14ac:dyDescent="0.3">
      <c r="B57" s="395" t="s">
        <v>60</v>
      </c>
      <c r="C57" s="90"/>
      <c r="D57" s="6"/>
      <c r="E57" s="6"/>
      <c r="F57" s="6"/>
      <c r="G57" s="6"/>
      <c r="H57" s="6"/>
      <c r="I57" s="6"/>
      <c r="J57" s="6"/>
      <c r="K57" s="6"/>
    </row>
    <row r="58" spans="2:11" x14ac:dyDescent="0.25">
      <c r="B58" s="1003"/>
      <c r="C58" s="1004"/>
      <c r="D58" s="1004"/>
      <c r="E58" s="1005"/>
      <c r="F58" s="6"/>
      <c r="G58" s="6"/>
      <c r="H58" s="6"/>
      <c r="I58" s="6"/>
      <c r="J58" s="6"/>
      <c r="K58" s="6"/>
    </row>
    <row r="59" spans="2:11" ht="15.75" thickBot="1" x14ac:dyDescent="0.3">
      <c r="B59" s="1006"/>
      <c r="C59" s="1007"/>
      <c r="D59" s="1007"/>
      <c r="E59" s="1008"/>
      <c r="F59" s="6"/>
      <c r="G59" s="6"/>
      <c r="H59" s="6"/>
      <c r="I59" s="6"/>
      <c r="J59" s="6"/>
      <c r="K59" s="6"/>
    </row>
    <row r="60" spans="2:11" ht="15.75" thickBot="1" x14ac:dyDescent="0.3">
      <c r="B60" s="6"/>
      <c r="D60" s="6"/>
      <c r="E60" s="6"/>
      <c r="F60" s="6"/>
      <c r="G60" s="6"/>
      <c r="H60" s="6"/>
      <c r="I60" s="6"/>
      <c r="J60" s="6"/>
      <c r="K60" s="6"/>
    </row>
    <row r="61" spans="2:11" ht="15.75" thickBot="1" x14ac:dyDescent="0.3">
      <c r="B61" s="893" t="s">
        <v>463</v>
      </c>
      <c r="C61" s="894"/>
      <c r="D61" s="895"/>
      <c r="E61" s="6"/>
      <c r="F61" s="6"/>
      <c r="G61" s="6"/>
      <c r="H61" s="6"/>
      <c r="I61" s="6"/>
      <c r="J61" s="6"/>
      <c r="K61" s="6"/>
    </row>
    <row r="62" spans="2:11" ht="72.75" thickBot="1" x14ac:dyDescent="0.3">
      <c r="B62" s="45" t="s">
        <v>62</v>
      </c>
      <c r="C62" s="3"/>
      <c r="D62" s="40" t="s">
        <v>597</v>
      </c>
      <c r="E62" s="6"/>
      <c r="F62" s="6"/>
      <c r="G62" s="6"/>
      <c r="H62" s="6"/>
      <c r="I62" s="6"/>
      <c r="J62" s="6"/>
      <c r="K62" s="6"/>
    </row>
    <row r="63" spans="2:11" x14ac:dyDescent="0.25">
      <c r="B63" s="890" t="s">
        <v>64</v>
      </c>
      <c r="C63" s="88"/>
      <c r="D63" s="51" t="s">
        <v>65</v>
      </c>
      <c r="E63" s="6"/>
      <c r="F63" s="6"/>
      <c r="G63" s="6"/>
      <c r="H63" s="6"/>
      <c r="I63" s="6"/>
      <c r="J63" s="6"/>
      <c r="K63" s="6"/>
    </row>
    <row r="64" spans="2:11" ht="132" x14ac:dyDescent="0.25">
      <c r="B64" s="891"/>
      <c r="C64" s="88"/>
      <c r="D64" s="44" t="s">
        <v>598</v>
      </c>
      <c r="E64" s="6"/>
      <c r="F64" s="6"/>
      <c r="G64" s="6"/>
      <c r="H64" s="6"/>
      <c r="I64" s="6"/>
      <c r="J64" s="6"/>
      <c r="K64" s="6"/>
    </row>
    <row r="65" spans="2:11" x14ac:dyDescent="0.25">
      <c r="B65" s="891"/>
      <c r="C65" s="88"/>
      <c r="D65" s="51" t="s">
        <v>68</v>
      </c>
      <c r="E65" s="6"/>
      <c r="F65" s="6"/>
      <c r="G65" s="6"/>
      <c r="H65" s="6"/>
      <c r="I65" s="6"/>
      <c r="J65" s="6"/>
      <c r="K65" s="6"/>
    </row>
    <row r="66" spans="2:11" ht="24" x14ac:dyDescent="0.25">
      <c r="B66" s="891"/>
      <c r="C66" s="88"/>
      <c r="D66" s="44" t="s">
        <v>599</v>
      </c>
      <c r="E66" s="6"/>
      <c r="F66" s="6"/>
      <c r="G66" s="6"/>
      <c r="H66" s="6"/>
      <c r="I66" s="6"/>
      <c r="J66" s="6"/>
      <c r="K66" s="6"/>
    </row>
    <row r="67" spans="2:11" ht="24" x14ac:dyDescent="0.25">
      <c r="B67" s="891"/>
      <c r="C67" s="88"/>
      <c r="D67" s="44" t="s">
        <v>600</v>
      </c>
      <c r="E67" s="6"/>
      <c r="F67" s="6"/>
      <c r="G67" s="6"/>
      <c r="H67" s="6"/>
      <c r="I67" s="6"/>
      <c r="J67" s="6"/>
      <c r="K67" s="6"/>
    </row>
    <row r="68" spans="2:11" ht="24" x14ac:dyDescent="0.25">
      <c r="B68" s="891"/>
      <c r="C68" s="88"/>
      <c r="D68" s="44" t="s">
        <v>601</v>
      </c>
      <c r="E68" s="6"/>
      <c r="F68" s="6"/>
      <c r="G68" s="6"/>
      <c r="H68" s="6"/>
      <c r="I68" s="6"/>
      <c r="J68" s="6"/>
      <c r="K68" s="6"/>
    </row>
    <row r="69" spans="2:11" x14ac:dyDescent="0.25">
      <c r="B69" s="891"/>
      <c r="C69" s="88"/>
      <c r="D69" s="44" t="s">
        <v>602</v>
      </c>
      <c r="E69" s="6"/>
      <c r="F69" s="6"/>
      <c r="G69" s="6"/>
      <c r="H69" s="6"/>
      <c r="I69" s="6"/>
      <c r="J69" s="6"/>
      <c r="K69" s="6"/>
    </row>
    <row r="70" spans="2:11" x14ac:dyDescent="0.25">
      <c r="B70" s="891"/>
      <c r="C70" s="88"/>
      <c r="D70" s="44" t="s">
        <v>603</v>
      </c>
      <c r="E70" s="6"/>
      <c r="F70" s="6"/>
      <c r="G70" s="6"/>
      <c r="H70" s="6"/>
      <c r="I70" s="6"/>
      <c r="J70" s="6"/>
      <c r="K70" s="6"/>
    </row>
    <row r="71" spans="2:11" x14ac:dyDescent="0.25">
      <c r="B71" s="891"/>
      <c r="C71" s="88"/>
      <c r="D71" s="44" t="s">
        <v>604</v>
      </c>
      <c r="E71" s="6"/>
      <c r="F71" s="6"/>
      <c r="G71" s="6"/>
      <c r="H71" s="6"/>
      <c r="I71" s="6"/>
      <c r="J71" s="6"/>
      <c r="K71" s="6"/>
    </row>
    <row r="72" spans="2:11" x14ac:dyDescent="0.25">
      <c r="B72" s="891"/>
      <c r="C72" s="88"/>
      <c r="D72" s="51" t="s">
        <v>296</v>
      </c>
      <c r="E72" s="6"/>
      <c r="F72" s="6"/>
      <c r="G72" s="6"/>
      <c r="H72" s="6"/>
      <c r="I72" s="6"/>
      <c r="J72" s="6"/>
      <c r="K72" s="6"/>
    </row>
    <row r="73" spans="2:11" ht="48" x14ac:dyDescent="0.25">
      <c r="B73" s="891"/>
      <c r="C73" s="88"/>
      <c r="D73" s="44" t="s">
        <v>605</v>
      </c>
      <c r="E73" s="6"/>
      <c r="F73" s="6"/>
      <c r="G73" s="6"/>
      <c r="H73" s="6"/>
      <c r="I73" s="6"/>
      <c r="J73" s="6"/>
      <c r="K73" s="6"/>
    </row>
    <row r="74" spans="2:11" ht="15.75" thickBot="1" x14ac:dyDescent="0.3">
      <c r="B74" s="892"/>
      <c r="C74" s="3"/>
      <c r="D74" s="65"/>
      <c r="E74" s="6"/>
      <c r="F74" s="6"/>
      <c r="G74" s="6"/>
      <c r="H74" s="6"/>
      <c r="I74" s="6"/>
      <c r="J74" s="6"/>
      <c r="K74" s="6"/>
    </row>
    <row r="75" spans="2:11" x14ac:dyDescent="0.25">
      <c r="B75" s="890" t="s">
        <v>77</v>
      </c>
      <c r="C75" s="93"/>
      <c r="D75" s="890"/>
      <c r="E75" s="6"/>
      <c r="F75" s="6"/>
      <c r="G75" s="6"/>
      <c r="H75" s="6"/>
      <c r="I75" s="6"/>
      <c r="J75" s="6"/>
      <c r="K75" s="6"/>
    </row>
    <row r="76" spans="2:11" ht="15.75" thickBot="1" x14ac:dyDescent="0.3">
      <c r="B76" s="892"/>
      <c r="C76" s="94"/>
      <c r="D76" s="892"/>
      <c r="E76" s="6"/>
      <c r="F76" s="6"/>
      <c r="G76" s="6"/>
      <c r="H76" s="6"/>
      <c r="I76" s="6"/>
      <c r="J76" s="6"/>
      <c r="K76" s="6"/>
    </row>
    <row r="77" spans="2:11" ht="15.75" thickBot="1" x14ac:dyDescent="0.3">
      <c r="B77" s="37"/>
      <c r="C77" s="82"/>
      <c r="D77" s="6"/>
      <c r="E77" s="6"/>
      <c r="F77" s="6"/>
      <c r="G77" s="6"/>
      <c r="H77" s="6"/>
      <c r="I77" s="6"/>
      <c r="J77" s="6"/>
      <c r="K77" s="6"/>
    </row>
    <row r="78" spans="2:11" ht="180" x14ac:dyDescent="0.25">
      <c r="B78" s="890" t="s">
        <v>78</v>
      </c>
      <c r="C78" s="99"/>
      <c r="D78" s="61" t="s">
        <v>606</v>
      </c>
      <c r="E78" s="6"/>
      <c r="F78" s="6"/>
      <c r="G78" s="6"/>
      <c r="H78" s="6"/>
      <c r="I78" s="6"/>
      <c r="J78" s="6"/>
      <c r="K78" s="6"/>
    </row>
    <row r="79" spans="2:11" ht="204" x14ac:dyDescent="0.25">
      <c r="B79" s="891"/>
      <c r="C79" s="88"/>
      <c r="D79" s="44" t="s">
        <v>607</v>
      </c>
      <c r="E79" s="6"/>
      <c r="F79" s="6"/>
      <c r="G79" s="6"/>
      <c r="H79" s="6"/>
      <c r="I79" s="6"/>
      <c r="J79" s="6"/>
      <c r="K79" s="6"/>
    </row>
    <row r="80" spans="2:11" ht="48" x14ac:dyDescent="0.25">
      <c r="B80" s="891"/>
      <c r="C80" s="88"/>
      <c r="D80" s="44" t="s">
        <v>608</v>
      </c>
      <c r="E80" s="6"/>
      <c r="F80" s="6"/>
      <c r="G80" s="6"/>
      <c r="H80" s="6"/>
      <c r="I80" s="6"/>
      <c r="J80" s="6"/>
      <c r="K80" s="6"/>
    </row>
    <row r="81" spans="2:11" ht="24" x14ac:dyDescent="0.25">
      <c r="B81" s="891"/>
      <c r="C81" s="88"/>
      <c r="D81" s="44" t="s">
        <v>609</v>
      </c>
      <c r="E81" s="6"/>
      <c r="F81" s="6"/>
      <c r="G81" s="6"/>
      <c r="H81" s="6"/>
      <c r="I81" s="6"/>
      <c r="J81" s="6"/>
      <c r="K81" s="6"/>
    </row>
    <row r="82" spans="2:11" ht="60" x14ac:dyDescent="0.25">
      <c r="B82" s="891"/>
      <c r="C82" s="88"/>
      <c r="D82" s="44" t="s">
        <v>610</v>
      </c>
      <c r="E82" s="6"/>
      <c r="F82" s="6"/>
      <c r="G82" s="6"/>
      <c r="H82" s="6"/>
      <c r="I82" s="6"/>
      <c r="J82" s="6"/>
      <c r="K82" s="6"/>
    </row>
    <row r="83" spans="2:11" ht="24" x14ac:dyDescent="0.25">
      <c r="B83" s="891"/>
      <c r="C83" s="88"/>
      <c r="D83" s="44" t="s">
        <v>611</v>
      </c>
      <c r="E83" s="6"/>
      <c r="F83" s="6"/>
      <c r="G83" s="6"/>
      <c r="H83" s="6"/>
      <c r="I83" s="6"/>
      <c r="J83" s="6"/>
      <c r="K83" s="6"/>
    </row>
    <row r="84" spans="2:11" ht="24" x14ac:dyDescent="0.25">
      <c r="B84" s="891"/>
      <c r="C84" s="88"/>
      <c r="D84" s="44" t="s">
        <v>612</v>
      </c>
      <c r="E84" s="6"/>
      <c r="F84" s="6"/>
      <c r="G84" s="6"/>
      <c r="H84" s="6"/>
      <c r="I84" s="6"/>
      <c r="J84" s="6"/>
      <c r="K84" s="6"/>
    </row>
    <row r="85" spans="2:11" ht="36" x14ac:dyDescent="0.25">
      <c r="B85" s="891"/>
      <c r="C85" s="88"/>
      <c r="D85" s="44" t="s">
        <v>613</v>
      </c>
      <c r="E85" s="6"/>
      <c r="F85" s="6"/>
      <c r="G85" s="6"/>
      <c r="H85" s="6"/>
      <c r="I85" s="6"/>
      <c r="J85" s="6"/>
      <c r="K85" s="6"/>
    </row>
    <row r="86" spans="2:11" ht="24" x14ac:dyDescent="0.25">
      <c r="B86" s="891"/>
      <c r="C86" s="88"/>
      <c r="D86" s="44" t="s">
        <v>614</v>
      </c>
      <c r="E86" s="6"/>
      <c r="F86" s="6"/>
      <c r="G86" s="6"/>
      <c r="H86" s="6"/>
      <c r="I86" s="6"/>
      <c r="J86" s="6"/>
      <c r="K86" s="6"/>
    </row>
    <row r="87" spans="2:11" ht="24" x14ac:dyDescent="0.25">
      <c r="B87" s="891"/>
      <c r="C87" s="88"/>
      <c r="D87" s="44" t="s">
        <v>615</v>
      </c>
      <c r="E87" s="6"/>
      <c r="F87" s="6"/>
      <c r="G87" s="6"/>
      <c r="H87" s="6"/>
      <c r="I87" s="6"/>
      <c r="J87" s="6"/>
      <c r="K87" s="6"/>
    </row>
    <row r="88" spans="2:11" ht="24" x14ac:dyDescent="0.25">
      <c r="B88" s="891"/>
      <c r="C88" s="88"/>
      <c r="D88" s="44" t="s">
        <v>616</v>
      </c>
      <c r="E88" s="6"/>
      <c r="F88" s="6"/>
      <c r="G88" s="6"/>
      <c r="H88" s="6"/>
      <c r="I88" s="6"/>
      <c r="J88" s="6"/>
      <c r="K88" s="6"/>
    </row>
    <row r="89" spans="2:11" ht="36" x14ac:dyDescent="0.25">
      <c r="B89" s="891"/>
      <c r="C89" s="88"/>
      <c r="D89" s="44" t="s">
        <v>617</v>
      </c>
      <c r="E89" s="6"/>
      <c r="F89" s="6"/>
      <c r="G89" s="6"/>
      <c r="H89" s="6"/>
      <c r="I89" s="6"/>
      <c r="J89" s="6"/>
      <c r="K89" s="6"/>
    </row>
    <row r="90" spans="2:11" ht="24" x14ac:dyDescent="0.25">
      <c r="B90" s="891"/>
      <c r="C90" s="88"/>
      <c r="D90" s="44" t="s">
        <v>618</v>
      </c>
      <c r="E90" s="6"/>
      <c r="F90" s="6"/>
      <c r="G90" s="6"/>
      <c r="H90" s="6"/>
      <c r="I90" s="6"/>
      <c r="J90" s="6"/>
      <c r="K90" s="6"/>
    </row>
    <row r="91" spans="2:11" ht="60.75" thickBot="1" x14ac:dyDescent="0.3">
      <c r="B91" s="892"/>
      <c r="C91" s="3"/>
      <c r="D91" s="40" t="s">
        <v>619</v>
      </c>
      <c r="E91" s="6"/>
      <c r="F91" s="6"/>
      <c r="G91" s="6"/>
      <c r="H91" s="6"/>
      <c r="I91" s="6"/>
      <c r="J91" s="6"/>
      <c r="K91" s="6"/>
    </row>
    <row r="92" spans="2:11" ht="36" x14ac:dyDescent="0.25">
      <c r="B92" s="890" t="s">
        <v>95</v>
      </c>
      <c r="C92" s="88"/>
      <c r="D92" s="51" t="s">
        <v>620</v>
      </c>
      <c r="E92" s="6"/>
      <c r="F92" s="6"/>
      <c r="G92" s="6"/>
      <c r="H92" s="6"/>
      <c r="I92" s="6"/>
      <c r="J92" s="6"/>
      <c r="K92" s="6"/>
    </row>
    <row r="93" spans="2:11" ht="36" x14ac:dyDescent="0.25">
      <c r="B93" s="891"/>
      <c r="C93" s="88"/>
      <c r="D93" s="44" t="s">
        <v>621</v>
      </c>
      <c r="E93" s="6"/>
      <c r="F93" s="6"/>
      <c r="G93" s="6"/>
      <c r="H93" s="6"/>
      <c r="I93" s="6"/>
      <c r="J93" s="6"/>
      <c r="K93" s="6"/>
    </row>
    <row r="94" spans="2:11" x14ac:dyDescent="0.25">
      <c r="B94" s="891"/>
      <c r="C94" s="88"/>
      <c r="D94" s="16"/>
      <c r="E94" s="6"/>
      <c r="F94" s="6"/>
      <c r="G94" s="6"/>
      <c r="H94" s="6"/>
      <c r="I94" s="6"/>
      <c r="J94" s="6"/>
      <c r="K94" s="6"/>
    </row>
    <row r="95" spans="2:11" x14ac:dyDescent="0.25">
      <c r="B95" s="891"/>
      <c r="C95" s="88"/>
      <c r="D95" s="44" t="s">
        <v>96</v>
      </c>
      <c r="E95" s="6"/>
      <c r="F95" s="6"/>
      <c r="G95" s="6"/>
      <c r="H95" s="6"/>
      <c r="I95" s="6"/>
      <c r="J95" s="6"/>
      <c r="K95" s="6"/>
    </row>
    <row r="96" spans="2:11" ht="37.5" x14ac:dyDescent="0.25">
      <c r="B96" s="891"/>
      <c r="C96" s="88"/>
      <c r="D96" s="44" t="s">
        <v>622</v>
      </c>
      <c r="E96" s="6"/>
      <c r="F96" s="6"/>
      <c r="G96" s="6"/>
      <c r="H96" s="6"/>
      <c r="I96" s="6"/>
      <c r="J96" s="6"/>
      <c r="K96" s="6"/>
    </row>
    <row r="97" spans="2:11" ht="49.5" x14ac:dyDescent="0.25">
      <c r="B97" s="891"/>
      <c r="C97" s="88"/>
      <c r="D97" s="44" t="s">
        <v>623</v>
      </c>
      <c r="E97" s="6"/>
      <c r="F97" s="6"/>
      <c r="G97" s="6"/>
      <c r="H97" s="6"/>
      <c r="I97" s="6"/>
      <c r="J97" s="6"/>
      <c r="K97" s="6"/>
    </row>
    <row r="98" spans="2:11" ht="25.5" x14ac:dyDescent="0.25">
      <c r="B98" s="891"/>
      <c r="C98" s="88"/>
      <c r="D98" s="44" t="s">
        <v>624</v>
      </c>
      <c r="E98" s="6"/>
      <c r="F98" s="6"/>
      <c r="G98" s="6"/>
      <c r="H98" s="6"/>
      <c r="I98" s="6"/>
      <c r="J98" s="6"/>
      <c r="K98" s="6"/>
    </row>
    <row r="99" spans="2:11" x14ac:dyDescent="0.25">
      <c r="B99" s="891"/>
      <c r="C99" s="88"/>
      <c r="D99" s="44" t="s">
        <v>625</v>
      </c>
      <c r="E99" s="6"/>
      <c r="F99" s="6"/>
      <c r="G99" s="6"/>
      <c r="H99" s="6"/>
      <c r="I99" s="6"/>
      <c r="J99" s="6"/>
      <c r="K99" s="6"/>
    </row>
    <row r="100" spans="2:11" ht="48.75" thickBot="1" x14ac:dyDescent="0.3">
      <c r="B100" s="892"/>
      <c r="C100" s="3"/>
      <c r="D100" s="66" t="s">
        <v>626</v>
      </c>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sheetData>
  <sheetProtection sheet="1" objects="1" scenarios="1"/>
  <mergeCells count="32">
    <mergeCell ref="A1:P1"/>
    <mergeCell ref="A2:P2"/>
    <mergeCell ref="A3:P3"/>
    <mergeCell ref="A4:D4"/>
    <mergeCell ref="A5:P5"/>
    <mergeCell ref="B15:B19"/>
    <mergeCell ref="B45:B51"/>
    <mergeCell ref="B58:E59"/>
    <mergeCell ref="D15:K15"/>
    <mergeCell ref="D16:K16"/>
    <mergeCell ref="D19:K19"/>
    <mergeCell ref="D31:K31"/>
    <mergeCell ref="C20:C21"/>
    <mergeCell ref="D20:D21"/>
    <mergeCell ref="E20:E21"/>
    <mergeCell ref="F20:J20"/>
    <mergeCell ref="D32:K32"/>
    <mergeCell ref="D33:K33"/>
    <mergeCell ref="B35:E35"/>
    <mergeCell ref="B36:B42"/>
    <mergeCell ref="B44:E44"/>
    <mergeCell ref="B78:B91"/>
    <mergeCell ref="B92:B100"/>
    <mergeCell ref="B61:D61"/>
    <mergeCell ref="B63:B74"/>
    <mergeCell ref="B75:B76"/>
    <mergeCell ref="D75:D76"/>
    <mergeCell ref="B10:D10"/>
    <mergeCell ref="F10:S10"/>
    <mergeCell ref="F11:S11"/>
    <mergeCell ref="E12:R12"/>
    <mergeCell ref="E13:R13"/>
  </mergeCells>
  <conditionalFormatting sqref="H30">
    <cfRule type="containsText" dxfId="66" priority="5" operator="containsText" text="ERROR">
      <formula>NOT(ISERROR(SEARCH("ERROR",H30)))</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F22:H29">
      <formula1>0</formula1>
      <formula2>1</formula2>
    </dataValidation>
    <dataValidation allowBlank="1" showInputMessage="1" showErrorMessage="1" sqref="H30 I22:I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79"/>
  <sheetViews>
    <sheetView showGridLines="0" topLeftCell="B1" zoomScaleNormal="100" zoomScalePageLayoutView="98" workbookViewId="0">
      <selection activeCell="J21" sqref="J21"/>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640</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7" t="s">
        <v>1198</v>
      </c>
      <c r="C8" s="194">
        <v>2019</v>
      </c>
      <c r="D8" s="198">
        <f>E22</f>
        <v>1</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7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1439</v>
      </c>
      <c r="F12" s="855"/>
      <c r="G12" s="855"/>
      <c r="H12" s="855"/>
      <c r="I12" s="855"/>
      <c r="J12" s="855"/>
      <c r="K12" s="855"/>
      <c r="L12" s="855"/>
      <c r="M12" s="855"/>
      <c r="N12" s="855"/>
      <c r="O12" s="855"/>
      <c r="P12" s="855"/>
      <c r="Q12" s="855"/>
      <c r="R12" s="855"/>
    </row>
    <row r="13" spans="1:21" s="373" customFormat="1" ht="25.5" customHeight="1" x14ac:dyDescent="0.25">
      <c r="A13" s="214"/>
      <c r="B13" s="428"/>
      <c r="C13" s="272"/>
      <c r="D13" s="433" t="s">
        <v>1257</v>
      </c>
      <c r="E13" s="861" t="s">
        <v>1539</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ht="15.75" thickBot="1" x14ac:dyDescent="0.3">
      <c r="B15" s="890" t="s">
        <v>2</v>
      </c>
      <c r="C15" s="83"/>
      <c r="D15" s="901" t="s">
        <v>3</v>
      </c>
      <c r="E15" s="902"/>
      <c r="F15" s="902"/>
      <c r="G15" s="902"/>
      <c r="H15" s="902"/>
      <c r="I15" s="903"/>
      <c r="J15" s="6"/>
      <c r="K15" s="6"/>
    </row>
    <row r="16" spans="1:21" ht="36.75" thickBot="1" x14ac:dyDescent="0.3">
      <c r="B16" s="891"/>
      <c r="C16" s="88"/>
      <c r="D16" s="42" t="s">
        <v>654</v>
      </c>
      <c r="E16" s="468">
        <v>26</v>
      </c>
      <c r="F16" s="6"/>
      <c r="G16" s="6"/>
      <c r="H16" s="6"/>
      <c r="I16" s="21"/>
      <c r="J16" s="6"/>
      <c r="K16" s="6"/>
    </row>
    <row r="17" spans="2:11" ht="72.75" thickBot="1" x14ac:dyDescent="0.3">
      <c r="B17" s="891"/>
      <c r="C17" s="88"/>
      <c r="D17" s="40" t="s">
        <v>655</v>
      </c>
      <c r="E17" s="468">
        <v>26</v>
      </c>
      <c r="F17" s="6"/>
      <c r="G17" s="6"/>
      <c r="H17" s="6"/>
      <c r="I17" s="21"/>
      <c r="J17" s="6"/>
      <c r="K17" s="6"/>
    </row>
    <row r="18" spans="2:11" ht="15.75" thickBot="1" x14ac:dyDescent="0.3">
      <c r="B18" s="891"/>
      <c r="C18" s="86"/>
      <c r="D18" s="937"/>
      <c r="E18" s="938"/>
      <c r="F18" s="938"/>
      <c r="G18" s="938"/>
      <c r="H18" s="938"/>
      <c r="I18" s="939"/>
      <c r="J18" s="6"/>
      <c r="K18" s="6"/>
    </row>
    <row r="19" spans="2:11" ht="15.75" thickBot="1" x14ac:dyDescent="0.3">
      <c r="B19" s="891"/>
      <c r="C19" s="88"/>
      <c r="D19" s="42" t="s">
        <v>156</v>
      </c>
      <c r="E19" s="644" t="s">
        <v>25</v>
      </c>
      <c r="F19" s="644" t="s">
        <v>26</v>
      </c>
      <c r="G19" s="644" t="s">
        <v>1362</v>
      </c>
      <c r="H19" s="644" t="s">
        <v>28</v>
      </c>
      <c r="I19" s="38" t="s">
        <v>157</v>
      </c>
      <c r="J19" s="6"/>
      <c r="K19" s="6"/>
    </row>
    <row r="20" spans="2:11" ht="48.75" thickBot="1" x14ac:dyDescent="0.3">
      <c r="B20" s="891"/>
      <c r="C20" s="88"/>
      <c r="D20" s="121" t="s">
        <v>656</v>
      </c>
      <c r="E20" s="468">
        <v>26</v>
      </c>
      <c r="F20" s="468"/>
      <c r="G20" s="7"/>
      <c r="H20" s="7"/>
      <c r="I20" s="41">
        <f t="shared" ref="I20:I21" si="0">SUM(E20:H20)</f>
        <v>26</v>
      </c>
      <c r="J20" s="6"/>
      <c r="K20" s="6"/>
    </row>
    <row r="21" spans="2:11" ht="36.75" thickBot="1" x14ac:dyDescent="0.3">
      <c r="B21" s="891"/>
      <c r="C21" s="88"/>
      <c r="D21" s="121" t="s">
        <v>657</v>
      </c>
      <c r="E21" s="468">
        <v>26</v>
      </c>
      <c r="F21" s="468"/>
      <c r="G21" s="7"/>
      <c r="H21" s="7"/>
      <c r="I21" s="41">
        <f t="shared" si="0"/>
        <v>26</v>
      </c>
      <c r="J21" s="6"/>
      <c r="K21" s="6"/>
    </row>
    <row r="22" spans="2:11" ht="48.75" thickBot="1" x14ac:dyDescent="0.3">
      <c r="B22" s="892"/>
      <c r="C22" s="3"/>
      <c r="D22" s="121" t="s">
        <v>658</v>
      </c>
      <c r="E22" s="134">
        <f>IFERROR(E21/E20,0)</f>
        <v>1</v>
      </c>
      <c r="F22" s="134">
        <f t="shared" ref="F22:I22" si="1">IFERROR(F21/F20,0)</f>
        <v>0</v>
      </c>
      <c r="G22" s="134">
        <f t="shared" si="1"/>
        <v>0</v>
      </c>
      <c r="H22" s="134">
        <f t="shared" si="1"/>
        <v>0</v>
      </c>
      <c r="I22" s="134">
        <f t="shared" si="1"/>
        <v>1</v>
      </c>
      <c r="J22" s="6"/>
      <c r="K22" s="6"/>
    </row>
    <row r="23" spans="2:11" ht="36" customHeight="1" thickBot="1" x14ac:dyDescent="0.3">
      <c r="B23" s="45" t="s">
        <v>39</v>
      </c>
      <c r="C23" s="87"/>
      <c r="D23" s="896" t="s">
        <v>659</v>
      </c>
      <c r="E23" s="897"/>
      <c r="F23" s="897"/>
      <c r="G23" s="897"/>
      <c r="H23" s="897"/>
      <c r="I23" s="898"/>
      <c r="J23" s="6"/>
      <c r="K23" s="6"/>
    </row>
    <row r="24" spans="2:11" ht="36" customHeight="1" thickBot="1" x14ac:dyDescent="0.3">
      <c r="B24" s="45" t="s">
        <v>41</v>
      </c>
      <c r="C24" s="87"/>
      <c r="D24" s="896" t="s">
        <v>165</v>
      </c>
      <c r="E24" s="897"/>
      <c r="F24" s="897"/>
      <c r="G24" s="897"/>
      <c r="H24" s="897"/>
      <c r="I24" s="898"/>
      <c r="J24" s="6"/>
      <c r="K24" s="6"/>
    </row>
    <row r="25" spans="2:11" ht="15.75" thickBot="1" x14ac:dyDescent="0.3">
      <c r="B25" s="37"/>
      <c r="C25" s="82"/>
      <c r="D25" s="6"/>
      <c r="E25" s="6"/>
      <c r="F25" s="6"/>
      <c r="G25" s="6"/>
      <c r="H25" s="6"/>
      <c r="I25" s="6"/>
      <c r="J25" s="6"/>
      <c r="K25" s="6"/>
    </row>
    <row r="26" spans="2:11" ht="24" customHeight="1" thickBot="1" x14ac:dyDescent="0.3">
      <c r="B26" s="893" t="s">
        <v>43</v>
      </c>
      <c r="C26" s="894"/>
      <c r="D26" s="894"/>
      <c r="E26" s="895"/>
      <c r="F26" s="6"/>
      <c r="G26" s="6"/>
      <c r="H26" s="6"/>
      <c r="I26" s="6"/>
      <c r="J26" s="6"/>
      <c r="K26" s="6"/>
    </row>
    <row r="27" spans="2:11" ht="15.75" thickBot="1" x14ac:dyDescent="0.3">
      <c r="B27" s="890">
        <v>1</v>
      </c>
      <c r="C27" s="88"/>
      <c r="D27" s="46" t="s">
        <v>44</v>
      </c>
      <c r="E27" s="455" t="s">
        <v>1274</v>
      </c>
      <c r="F27" s="6"/>
      <c r="G27" s="6"/>
      <c r="H27" s="6"/>
      <c r="I27" s="6"/>
      <c r="J27" s="6"/>
      <c r="K27" s="6"/>
    </row>
    <row r="28" spans="2:11" ht="15.75" thickBot="1" x14ac:dyDescent="0.3">
      <c r="B28" s="891"/>
      <c r="C28" s="88"/>
      <c r="D28" s="40" t="s">
        <v>45</v>
      </c>
      <c r="E28" s="455" t="s">
        <v>1290</v>
      </c>
      <c r="F28" s="6"/>
      <c r="G28" s="6"/>
      <c r="H28" s="6"/>
      <c r="I28" s="6"/>
      <c r="J28" s="6"/>
      <c r="K28" s="6"/>
    </row>
    <row r="29" spans="2:11" ht="15.75" thickBot="1" x14ac:dyDescent="0.3">
      <c r="B29" s="891"/>
      <c r="C29" s="88"/>
      <c r="D29" s="40" t="s">
        <v>46</v>
      </c>
      <c r="E29" s="455" t="s">
        <v>1291</v>
      </c>
      <c r="F29" s="6"/>
      <c r="G29" s="6"/>
      <c r="H29" s="6"/>
      <c r="I29" s="6"/>
      <c r="J29" s="6"/>
      <c r="K29" s="6"/>
    </row>
    <row r="30" spans="2:11" ht="15.75" thickBot="1" x14ac:dyDescent="0.3">
      <c r="B30" s="891"/>
      <c r="C30" s="88"/>
      <c r="D30" s="40" t="s">
        <v>47</v>
      </c>
      <c r="E30" s="455" t="s">
        <v>1292</v>
      </c>
      <c r="F30" s="6"/>
      <c r="G30" s="6"/>
      <c r="H30" s="6"/>
      <c r="I30" s="6"/>
      <c r="J30" s="6"/>
      <c r="K30" s="6"/>
    </row>
    <row r="31" spans="2:11" ht="15.75" thickBot="1" x14ac:dyDescent="0.3">
      <c r="B31" s="891"/>
      <c r="C31" s="88"/>
      <c r="D31" s="40" t="s">
        <v>48</v>
      </c>
      <c r="E31" s="455" t="s">
        <v>1293</v>
      </c>
      <c r="F31" s="6"/>
      <c r="G31" s="6"/>
      <c r="H31" s="6"/>
      <c r="I31" s="6"/>
      <c r="J31" s="6"/>
      <c r="K31" s="6"/>
    </row>
    <row r="32" spans="2:11" ht="15.75" thickBot="1" x14ac:dyDescent="0.3">
      <c r="B32" s="891"/>
      <c r="C32" s="88"/>
      <c r="D32" s="40" t="s">
        <v>49</v>
      </c>
      <c r="E32" s="455" t="s">
        <v>1294</v>
      </c>
      <c r="F32" s="6"/>
      <c r="G32" s="6"/>
      <c r="H32" s="6"/>
      <c r="I32" s="6"/>
      <c r="J32" s="6"/>
      <c r="K32" s="6"/>
    </row>
    <row r="33" spans="2:11" ht="15.75" thickBot="1" x14ac:dyDescent="0.3">
      <c r="B33" s="892"/>
      <c r="C33" s="3"/>
      <c r="D33" s="40" t="s">
        <v>50</v>
      </c>
      <c r="E33" s="455" t="s">
        <v>1280</v>
      </c>
      <c r="F33" s="6"/>
      <c r="G33" s="6"/>
      <c r="H33" s="6"/>
      <c r="I33" s="6"/>
      <c r="J33" s="6"/>
      <c r="K33" s="6"/>
    </row>
    <row r="34" spans="2:11" ht="15.75" thickBot="1" x14ac:dyDescent="0.3">
      <c r="B34" s="2"/>
      <c r="C34" s="70"/>
      <c r="D34" s="6"/>
      <c r="E34" s="6"/>
      <c r="F34" s="6"/>
      <c r="G34" s="6"/>
      <c r="H34" s="6"/>
      <c r="I34" s="6"/>
      <c r="J34" s="6"/>
      <c r="K34" s="6"/>
    </row>
    <row r="35" spans="2:11" ht="15.75" thickBot="1" x14ac:dyDescent="0.3">
      <c r="B35" s="893" t="s">
        <v>51</v>
      </c>
      <c r="C35" s="894"/>
      <c r="D35" s="894"/>
      <c r="E35" s="895"/>
      <c r="F35" s="6"/>
      <c r="G35" s="6"/>
      <c r="H35" s="6"/>
      <c r="I35" s="6"/>
      <c r="J35" s="6"/>
      <c r="K35" s="6"/>
    </row>
    <row r="36" spans="2:11" ht="15.75" thickBot="1" x14ac:dyDescent="0.3">
      <c r="B36" s="890">
        <v>1</v>
      </c>
      <c r="C36" s="88"/>
      <c r="D36" s="46" t="s">
        <v>44</v>
      </c>
      <c r="E36" s="396" t="s">
        <v>52</v>
      </c>
      <c r="F36" s="6"/>
      <c r="G36" s="6"/>
      <c r="H36" s="6"/>
      <c r="I36" s="6"/>
      <c r="J36" s="6"/>
      <c r="K36" s="6"/>
    </row>
    <row r="37" spans="2:11" ht="15.75" thickBot="1" x14ac:dyDescent="0.3">
      <c r="B37" s="891"/>
      <c r="C37" s="88"/>
      <c r="D37" s="40" t="s">
        <v>45</v>
      </c>
      <c r="E37" s="396" t="s">
        <v>166</v>
      </c>
      <c r="F37" s="6"/>
      <c r="G37" s="6"/>
      <c r="H37" s="6"/>
      <c r="I37" s="6"/>
      <c r="J37" s="6"/>
      <c r="K37" s="6"/>
    </row>
    <row r="38" spans="2:11" ht="15.75" thickBot="1" x14ac:dyDescent="0.3">
      <c r="B38" s="891"/>
      <c r="C38" s="88"/>
      <c r="D38" s="40" t="s">
        <v>46</v>
      </c>
      <c r="E38" s="283"/>
      <c r="F38" s="6"/>
      <c r="G38" s="6"/>
      <c r="H38" s="6"/>
      <c r="I38" s="6"/>
      <c r="J38" s="6"/>
      <c r="K38" s="6"/>
    </row>
    <row r="39" spans="2:11" ht="15.75" thickBot="1" x14ac:dyDescent="0.3">
      <c r="B39" s="891"/>
      <c r="C39" s="88"/>
      <c r="D39" s="40" t="s">
        <v>47</v>
      </c>
      <c r="E39" s="283"/>
      <c r="F39" s="6"/>
      <c r="G39" s="6"/>
      <c r="H39" s="6"/>
      <c r="I39" s="6"/>
      <c r="J39" s="6"/>
      <c r="K39" s="6"/>
    </row>
    <row r="40" spans="2:11" ht="15.75" thickBot="1" x14ac:dyDescent="0.3">
      <c r="B40" s="891"/>
      <c r="C40" s="88"/>
      <c r="D40" s="40" t="s">
        <v>48</v>
      </c>
      <c r="E40" s="283"/>
      <c r="F40" s="6"/>
      <c r="G40" s="6"/>
      <c r="H40" s="6"/>
      <c r="I40" s="6"/>
      <c r="J40" s="6"/>
      <c r="K40" s="6"/>
    </row>
    <row r="41" spans="2:11" ht="15.75" thickBot="1" x14ac:dyDescent="0.3">
      <c r="B41" s="891"/>
      <c r="C41" s="88"/>
      <c r="D41" s="40" t="s">
        <v>49</v>
      </c>
      <c r="E41" s="283"/>
      <c r="F41" s="6"/>
      <c r="G41" s="6"/>
      <c r="H41" s="6"/>
      <c r="I41" s="6"/>
      <c r="J41" s="6"/>
      <c r="K41" s="6"/>
    </row>
    <row r="42" spans="2:11" ht="15.75" thickBot="1" x14ac:dyDescent="0.3">
      <c r="B42" s="892"/>
      <c r="C42" s="3"/>
      <c r="D42" s="40" t="s">
        <v>50</v>
      </c>
      <c r="E42" s="283"/>
      <c r="F42" s="6"/>
      <c r="G42" s="6"/>
      <c r="H42" s="6"/>
      <c r="I42" s="6"/>
      <c r="J42" s="6"/>
      <c r="K42" s="6"/>
    </row>
    <row r="43" spans="2:11" ht="15.75" thickBot="1" x14ac:dyDescent="0.3">
      <c r="B43" s="37"/>
      <c r="C43" s="82"/>
      <c r="D43" s="6"/>
      <c r="E43" s="6"/>
      <c r="F43" s="6"/>
      <c r="G43" s="6"/>
      <c r="H43" s="6"/>
      <c r="I43" s="6"/>
      <c r="J43" s="6"/>
      <c r="K43" s="6"/>
    </row>
    <row r="44" spans="2:11" ht="15" customHeight="1" thickBot="1" x14ac:dyDescent="0.3">
      <c r="B44" s="114" t="s">
        <v>54</v>
      </c>
      <c r="C44" s="115"/>
      <c r="D44" s="115"/>
      <c r="E44" s="116"/>
      <c r="G44" s="6"/>
      <c r="H44" s="6"/>
      <c r="I44" s="6"/>
      <c r="J44" s="6"/>
      <c r="K44" s="6"/>
    </row>
    <row r="45" spans="2:11" ht="24.75" thickBot="1" x14ac:dyDescent="0.3">
      <c r="B45" s="45" t="s">
        <v>55</v>
      </c>
      <c r="C45" s="40" t="s">
        <v>56</v>
      </c>
      <c r="D45" s="40" t="s">
        <v>57</v>
      </c>
      <c r="E45" s="40" t="s">
        <v>58</v>
      </c>
      <c r="F45" s="6"/>
      <c r="G45" s="6"/>
      <c r="H45" s="6"/>
      <c r="I45" s="6"/>
      <c r="J45" s="6"/>
    </row>
    <row r="46" spans="2:11" ht="72.75" thickBot="1" x14ac:dyDescent="0.3">
      <c r="B46" s="47">
        <v>42401</v>
      </c>
      <c r="C46" s="40">
        <v>0.01</v>
      </c>
      <c r="D46" s="48" t="s">
        <v>660</v>
      </c>
      <c r="E46" s="40"/>
      <c r="F46" s="6"/>
      <c r="G46" s="6"/>
      <c r="H46" s="6"/>
      <c r="I46" s="6"/>
      <c r="J46" s="6"/>
    </row>
    <row r="47" spans="2:11" ht="15.75" thickBot="1" x14ac:dyDescent="0.3">
      <c r="B47" s="4"/>
      <c r="C47" s="89"/>
      <c r="D47" s="6"/>
      <c r="E47" s="6"/>
      <c r="F47" s="6"/>
      <c r="G47" s="6"/>
      <c r="H47" s="6"/>
      <c r="I47" s="6"/>
      <c r="J47" s="6"/>
      <c r="K47" s="6"/>
    </row>
    <row r="48" spans="2:11" ht="15.75" thickBot="1" x14ac:dyDescent="0.3">
      <c r="B48" s="395" t="s">
        <v>60</v>
      </c>
      <c r="C48" s="90"/>
      <c r="D48" s="6"/>
      <c r="E48" s="6"/>
      <c r="F48" s="6"/>
      <c r="G48" s="6"/>
      <c r="H48" s="6"/>
      <c r="I48" s="6"/>
      <c r="J48" s="6"/>
      <c r="K48" s="6"/>
    </row>
    <row r="49" spans="2:11" x14ac:dyDescent="0.25">
      <c r="B49" s="1003"/>
      <c r="C49" s="1004"/>
      <c r="D49" s="1004"/>
      <c r="E49" s="1005"/>
      <c r="F49" s="6"/>
      <c r="G49" s="6"/>
      <c r="H49" s="6"/>
      <c r="I49" s="6"/>
      <c r="J49" s="6"/>
      <c r="K49" s="6"/>
    </row>
    <row r="50" spans="2:11" ht="15.75" thickBot="1" x14ac:dyDescent="0.3">
      <c r="B50" s="1006"/>
      <c r="C50" s="1007"/>
      <c r="D50" s="1007"/>
      <c r="E50" s="1008"/>
      <c r="F50" s="6"/>
      <c r="G50" s="6"/>
      <c r="H50" s="6"/>
      <c r="I50" s="6"/>
      <c r="J50" s="6"/>
      <c r="K50" s="6"/>
    </row>
    <row r="51" spans="2:11" ht="15.75" thickBot="1" x14ac:dyDescent="0.3">
      <c r="B51" s="6"/>
      <c r="D51" s="6"/>
      <c r="E51" s="6"/>
      <c r="F51" s="6"/>
      <c r="G51" s="6"/>
      <c r="H51" s="6"/>
      <c r="I51" s="6"/>
      <c r="J51" s="6"/>
      <c r="K51" s="6"/>
    </row>
    <row r="52" spans="2:11" ht="24.75" thickBot="1" x14ac:dyDescent="0.3">
      <c r="B52" s="49" t="s">
        <v>61</v>
      </c>
      <c r="C52" s="91"/>
      <c r="D52" s="6"/>
      <c r="E52" s="6"/>
      <c r="F52" s="6"/>
      <c r="G52" s="6"/>
      <c r="H52" s="6"/>
      <c r="I52" s="6"/>
      <c r="J52" s="6"/>
      <c r="K52" s="6"/>
    </row>
    <row r="53" spans="2:11" ht="15.75" thickBot="1" x14ac:dyDescent="0.3">
      <c r="B53" s="2"/>
      <c r="C53" s="70"/>
      <c r="D53" s="6"/>
      <c r="E53" s="6"/>
      <c r="F53" s="6"/>
      <c r="G53" s="6"/>
      <c r="H53" s="6"/>
      <c r="I53" s="6"/>
      <c r="J53" s="6"/>
      <c r="K53" s="6"/>
    </row>
    <row r="54" spans="2:11" ht="84.75" thickBot="1" x14ac:dyDescent="0.3">
      <c r="B54" s="50" t="s">
        <v>62</v>
      </c>
      <c r="C54" s="92"/>
      <c r="D54" s="42" t="s">
        <v>641</v>
      </c>
      <c r="E54" s="6"/>
      <c r="F54" s="6"/>
      <c r="G54" s="6"/>
      <c r="H54" s="6"/>
      <c r="I54" s="6"/>
      <c r="J54" s="6"/>
      <c r="K54" s="6"/>
    </row>
    <row r="55" spans="2:11" x14ac:dyDescent="0.25">
      <c r="B55" s="890" t="s">
        <v>64</v>
      </c>
      <c r="C55" s="88"/>
      <c r="D55" s="51" t="s">
        <v>65</v>
      </c>
      <c r="E55" s="6"/>
      <c r="F55" s="6"/>
      <c r="G55" s="6"/>
      <c r="H55" s="6"/>
      <c r="I55" s="6"/>
      <c r="J55" s="6"/>
      <c r="K55" s="6"/>
    </row>
    <row r="56" spans="2:11" ht="84" x14ac:dyDescent="0.25">
      <c r="B56" s="891"/>
      <c r="C56" s="88"/>
      <c r="D56" s="44" t="s">
        <v>642</v>
      </c>
      <c r="E56" s="6"/>
      <c r="F56" s="6"/>
      <c r="G56" s="6"/>
      <c r="H56" s="6"/>
      <c r="I56" s="6"/>
      <c r="J56" s="6"/>
      <c r="K56" s="6"/>
    </row>
    <row r="57" spans="2:11" x14ac:dyDescent="0.25">
      <c r="B57" s="891"/>
      <c r="C57" s="88"/>
      <c r="D57" s="51" t="s">
        <v>139</v>
      </c>
      <c r="E57" s="6"/>
      <c r="F57" s="6"/>
      <c r="G57" s="6"/>
      <c r="H57" s="6"/>
      <c r="I57" s="6"/>
      <c r="J57" s="6"/>
      <c r="K57" s="6"/>
    </row>
    <row r="58" spans="2:11" x14ac:dyDescent="0.25">
      <c r="B58" s="891"/>
      <c r="C58" s="88"/>
      <c r="D58" s="44" t="s">
        <v>69</v>
      </c>
      <c r="E58" s="6"/>
      <c r="F58" s="6"/>
      <c r="G58" s="6"/>
      <c r="H58" s="6"/>
      <c r="I58" s="6"/>
      <c r="J58" s="6"/>
      <c r="K58" s="6"/>
    </row>
    <row r="59" spans="2:11" ht="36" x14ac:dyDescent="0.25">
      <c r="B59" s="891"/>
      <c r="C59" s="88"/>
      <c r="D59" s="44" t="s">
        <v>643</v>
      </c>
      <c r="E59" s="6"/>
      <c r="F59" s="6"/>
      <c r="G59" s="6"/>
      <c r="H59" s="6"/>
      <c r="I59" s="6"/>
      <c r="J59" s="6"/>
      <c r="K59" s="6"/>
    </row>
    <row r="60" spans="2:11" ht="24" x14ac:dyDescent="0.25">
      <c r="B60" s="891"/>
      <c r="C60" s="88"/>
      <c r="D60" s="44" t="s">
        <v>644</v>
      </c>
      <c r="E60" s="6"/>
      <c r="F60" s="6"/>
      <c r="G60" s="6"/>
      <c r="H60" s="6"/>
      <c r="I60" s="6"/>
      <c r="J60" s="6"/>
      <c r="K60" s="6"/>
    </row>
    <row r="61" spans="2:11" x14ac:dyDescent="0.25">
      <c r="B61" s="891"/>
      <c r="C61" s="88"/>
      <c r="D61" s="44" t="s">
        <v>645</v>
      </c>
      <c r="E61" s="6"/>
      <c r="F61" s="6"/>
      <c r="G61" s="6"/>
      <c r="H61" s="6"/>
      <c r="I61" s="6"/>
      <c r="J61" s="6"/>
      <c r="K61" s="6"/>
    </row>
    <row r="62" spans="2:11" x14ac:dyDescent="0.25">
      <c r="B62" s="891"/>
      <c r="C62" s="88"/>
      <c r="D62" s="51" t="s">
        <v>146</v>
      </c>
      <c r="E62" s="6"/>
      <c r="F62" s="6"/>
      <c r="G62" s="6"/>
      <c r="H62" s="6"/>
      <c r="I62" s="6"/>
      <c r="J62" s="6"/>
      <c r="K62" s="6"/>
    </row>
    <row r="63" spans="2:11" ht="60.75" thickBot="1" x14ac:dyDescent="0.3">
      <c r="B63" s="892"/>
      <c r="C63" s="3"/>
      <c r="D63" s="40" t="s">
        <v>646</v>
      </c>
      <c r="E63" s="6"/>
      <c r="F63" s="6"/>
      <c r="G63" s="6"/>
      <c r="H63" s="6"/>
      <c r="I63" s="6"/>
      <c r="J63" s="6"/>
      <c r="K63" s="6"/>
    </row>
    <row r="64" spans="2:11" ht="24.75" thickBot="1" x14ac:dyDescent="0.3">
      <c r="B64" s="45" t="s">
        <v>77</v>
      </c>
      <c r="C64" s="3"/>
      <c r="D64" s="40"/>
      <c r="E64" s="6"/>
      <c r="F64" s="6"/>
      <c r="G64" s="6"/>
      <c r="H64" s="6"/>
      <c r="I64" s="6"/>
      <c r="J64" s="6"/>
      <c r="K64" s="6"/>
    </row>
    <row r="65" spans="2:11" ht="276" x14ac:dyDescent="0.25">
      <c r="B65" s="890" t="s">
        <v>78</v>
      </c>
      <c r="C65" s="88"/>
      <c r="D65" s="44" t="s">
        <v>647</v>
      </c>
      <c r="E65" s="6"/>
      <c r="F65" s="6"/>
      <c r="G65" s="6"/>
      <c r="H65" s="6"/>
      <c r="I65" s="6"/>
      <c r="J65" s="6"/>
      <c r="K65" s="6"/>
    </row>
    <row r="66" spans="2:11" ht="132" x14ac:dyDescent="0.25">
      <c r="B66" s="891"/>
      <c r="C66" s="88"/>
      <c r="D66" s="44" t="s">
        <v>648</v>
      </c>
      <c r="E66" s="6"/>
      <c r="F66" s="6"/>
      <c r="G66" s="6"/>
      <c r="H66" s="6"/>
      <c r="I66" s="6"/>
      <c r="J66" s="6"/>
      <c r="K66" s="6"/>
    </row>
    <row r="67" spans="2:11" ht="72.75" thickBot="1" x14ac:dyDescent="0.3">
      <c r="B67" s="892"/>
      <c r="C67" s="3"/>
      <c r="D67" s="40" t="s">
        <v>649</v>
      </c>
      <c r="E67" s="6"/>
      <c r="F67" s="6"/>
      <c r="G67" s="6"/>
      <c r="H67" s="6"/>
      <c r="I67" s="6"/>
      <c r="J67" s="6"/>
      <c r="K67" s="6"/>
    </row>
    <row r="68" spans="2:11" x14ac:dyDescent="0.25">
      <c r="B68" s="890" t="s">
        <v>95</v>
      </c>
      <c r="C68" s="88"/>
      <c r="D68" s="44"/>
      <c r="E68" s="6"/>
      <c r="F68" s="6"/>
      <c r="G68" s="6"/>
      <c r="H68" s="6"/>
      <c r="I68" s="6"/>
      <c r="J68" s="6"/>
      <c r="K68" s="6"/>
    </row>
    <row r="69" spans="2:11" x14ac:dyDescent="0.25">
      <c r="B69" s="891"/>
      <c r="C69" s="88"/>
      <c r="D69" s="16"/>
      <c r="E69" s="6"/>
      <c r="F69" s="6"/>
      <c r="G69" s="6"/>
      <c r="H69" s="6"/>
      <c r="I69" s="6"/>
      <c r="J69" s="6"/>
      <c r="K69" s="6"/>
    </row>
    <row r="70" spans="2:11" x14ac:dyDescent="0.25">
      <c r="B70" s="891"/>
      <c r="C70" s="88"/>
      <c r="D70" s="44" t="s">
        <v>96</v>
      </c>
      <c r="E70" s="6"/>
      <c r="F70" s="6"/>
      <c r="G70" s="6"/>
      <c r="H70" s="6"/>
      <c r="I70" s="6"/>
      <c r="J70" s="6"/>
      <c r="K70" s="6"/>
    </row>
    <row r="71" spans="2:11" ht="61.5" x14ac:dyDescent="0.25">
      <c r="B71" s="891"/>
      <c r="C71" s="88"/>
      <c r="D71" s="44" t="s">
        <v>650</v>
      </c>
      <c r="E71" s="6"/>
      <c r="F71" s="6"/>
      <c r="G71" s="6"/>
      <c r="H71" s="6"/>
      <c r="I71" s="6"/>
      <c r="J71" s="6"/>
      <c r="K71" s="6"/>
    </row>
    <row r="72" spans="2:11" ht="49.5" x14ac:dyDescent="0.25">
      <c r="B72" s="891"/>
      <c r="C72" s="88"/>
      <c r="D72" s="44" t="s">
        <v>651</v>
      </c>
      <c r="E72" s="6"/>
      <c r="F72" s="6"/>
      <c r="G72" s="6"/>
      <c r="H72" s="6"/>
      <c r="I72" s="6"/>
      <c r="J72" s="6"/>
      <c r="K72" s="6"/>
    </row>
    <row r="73" spans="2:11" ht="49.5" x14ac:dyDescent="0.25">
      <c r="B73" s="891"/>
      <c r="C73" s="88"/>
      <c r="D73" s="44" t="s">
        <v>652</v>
      </c>
      <c r="E73" s="6"/>
      <c r="F73" s="6"/>
      <c r="G73" s="6"/>
      <c r="H73" s="6"/>
      <c r="I73" s="6"/>
      <c r="J73" s="6"/>
      <c r="K73" s="6"/>
    </row>
    <row r="74" spans="2:11" ht="72.75" thickBot="1" x14ac:dyDescent="0.3">
      <c r="B74" s="892"/>
      <c r="C74" s="3"/>
      <c r="D74" s="40" t="s">
        <v>653</v>
      </c>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78"/>
  <sheetViews>
    <sheetView showGridLines="0" topLeftCell="B1" zoomScaleNormal="100" zoomScalePageLayoutView="98" workbookViewId="0">
      <selection activeCell="C9" sqref="C9"/>
    </sheetView>
  </sheetViews>
  <sheetFormatPr baseColWidth="10" defaultRowHeight="15" x14ac:dyDescent="0.25"/>
  <cols>
    <col min="1" max="1" width="1.85546875" customWidth="1"/>
    <col min="2" max="2" width="12.85546875" customWidth="1"/>
    <col min="3" max="3" width="5" style="81" bestFit="1" customWidth="1"/>
    <col min="4" max="4" width="33.5703125" customWidth="1"/>
    <col min="5" max="5" width="41.42578125" customWidth="1"/>
    <col min="6" max="7" width="25" customWidth="1"/>
    <col min="8" max="8" width="15.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661</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27"/>
      <c r="C7" s="71"/>
      <c r="D7" s="6"/>
      <c r="E7" s="17"/>
      <c r="F7" s="6" t="s">
        <v>134</v>
      </c>
      <c r="G7" s="6"/>
      <c r="H7" s="6"/>
      <c r="I7" s="6"/>
      <c r="J7" s="6"/>
      <c r="K7" s="6"/>
    </row>
    <row r="8" spans="1:21" ht="15.75" thickBot="1" x14ac:dyDescent="0.3">
      <c r="B8" s="156" t="s">
        <v>1198</v>
      </c>
      <c r="C8" s="194">
        <v>2019</v>
      </c>
      <c r="D8" s="198">
        <f>IF(E10="NO APLICA","NO APLICA",IF(E11="NO SE REPORTA","SIN INFORMACION",+E20))</f>
        <v>1</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8.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1341</v>
      </c>
      <c r="F12" s="855"/>
      <c r="G12" s="855"/>
      <c r="H12" s="855"/>
      <c r="I12" s="855"/>
      <c r="J12" s="855"/>
      <c r="K12" s="855"/>
      <c r="L12" s="855"/>
      <c r="M12" s="855"/>
      <c r="N12" s="855"/>
      <c r="O12" s="855"/>
      <c r="P12" s="855"/>
      <c r="Q12" s="855"/>
      <c r="R12" s="855"/>
    </row>
    <row r="13" spans="1:21" s="373" customFormat="1" ht="15" customHeight="1" x14ac:dyDescent="0.25">
      <c r="A13" s="214"/>
      <c r="B13" s="428"/>
      <c r="C13" s="272"/>
      <c r="D13" s="433" t="s">
        <v>1257</v>
      </c>
      <c r="E13" s="861" t="s">
        <v>1440</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ht="15" customHeight="1" thickTop="1" x14ac:dyDescent="0.25">
      <c r="B15" s="899" t="s">
        <v>2</v>
      </c>
      <c r="C15" s="83"/>
      <c r="D15" s="901" t="s">
        <v>344</v>
      </c>
      <c r="E15" s="902"/>
      <c r="F15" s="902"/>
      <c r="G15" s="902"/>
      <c r="H15" s="902"/>
      <c r="I15" s="902"/>
      <c r="J15" s="902"/>
      <c r="K15" s="903"/>
    </row>
    <row r="16" spans="1:21" ht="15.75" thickBot="1" x14ac:dyDescent="0.3">
      <c r="B16" s="900"/>
      <c r="C16" s="86"/>
      <c r="D16" s="1009" t="s">
        <v>661</v>
      </c>
      <c r="E16" s="1010"/>
      <c r="F16" s="1010"/>
      <c r="G16" s="1010"/>
      <c r="H16" s="1010"/>
      <c r="I16" s="1010"/>
      <c r="J16" s="1010"/>
      <c r="K16" s="1011"/>
    </row>
    <row r="17" spans="2:12" ht="15.75" thickBot="1" x14ac:dyDescent="0.3">
      <c r="B17" s="900"/>
      <c r="C17" s="84" t="s">
        <v>24</v>
      </c>
      <c r="D17" s="38" t="s">
        <v>261</v>
      </c>
      <c r="E17" s="644" t="s">
        <v>25</v>
      </c>
      <c r="F17" s="644" t="s">
        <v>26</v>
      </c>
      <c r="G17" s="644" t="s">
        <v>1362</v>
      </c>
      <c r="H17" s="644" t="s">
        <v>28</v>
      </c>
      <c r="I17" s="38" t="s">
        <v>262</v>
      </c>
      <c r="K17" s="21"/>
    </row>
    <row r="18" spans="2:12" ht="48.75" thickBot="1" x14ac:dyDescent="0.3">
      <c r="B18" s="900"/>
      <c r="C18" s="85" t="s">
        <v>158</v>
      </c>
      <c r="D18" s="40" t="s">
        <v>696</v>
      </c>
      <c r="E18" s="468">
        <v>6</v>
      </c>
      <c r="F18" s="468"/>
      <c r="G18" s="468"/>
      <c r="H18" s="468"/>
      <c r="I18" s="475">
        <f t="shared" ref="I18:I19" si="0">SUM(E18:H18)</f>
        <v>6</v>
      </c>
      <c r="K18" s="21"/>
    </row>
    <row r="19" spans="2:12" ht="36.75" thickBot="1" x14ac:dyDescent="0.3">
      <c r="B19" s="900"/>
      <c r="C19" s="85" t="s">
        <v>160</v>
      </c>
      <c r="D19" s="40" t="s">
        <v>1192</v>
      </c>
      <c r="E19" s="468">
        <v>6</v>
      </c>
      <c r="F19" s="468"/>
      <c r="G19" s="468"/>
      <c r="H19" s="468"/>
      <c r="I19" s="475">
        <f t="shared" si="0"/>
        <v>6</v>
      </c>
      <c r="K19" s="21"/>
    </row>
    <row r="20" spans="2:12" ht="48.75" thickBot="1" x14ac:dyDescent="0.3">
      <c r="B20" s="900"/>
      <c r="C20" s="85" t="s">
        <v>162</v>
      </c>
      <c r="D20" s="40" t="s">
        <v>1191</v>
      </c>
      <c r="E20" s="140">
        <f>IFERROR(E19/E18,0)</f>
        <v>1</v>
      </c>
      <c r="F20" s="140">
        <f t="shared" ref="F20:I20" si="1">IFERROR(F19/F18,0)</f>
        <v>0</v>
      </c>
      <c r="G20" s="140">
        <f t="shared" si="1"/>
        <v>0</v>
      </c>
      <c r="H20" s="140">
        <f t="shared" si="1"/>
        <v>0</v>
      </c>
      <c r="I20" s="140">
        <f t="shared" si="1"/>
        <v>1</v>
      </c>
      <c r="K20" s="21"/>
    </row>
    <row r="21" spans="2:12" x14ac:dyDescent="0.25">
      <c r="B21" s="392"/>
      <c r="C21" s="86"/>
      <c r="D21" s="907"/>
      <c r="E21" s="908"/>
      <c r="F21" s="908"/>
      <c r="G21" s="908"/>
      <c r="H21" s="908"/>
      <c r="I21" s="908"/>
      <c r="J21" s="908"/>
      <c r="K21" s="909"/>
    </row>
    <row r="22" spans="2:12" x14ac:dyDescent="0.25">
      <c r="B22" s="392"/>
      <c r="C22" s="86"/>
      <c r="D22" s="1009" t="s">
        <v>697</v>
      </c>
      <c r="E22" s="1010"/>
      <c r="F22" s="1010"/>
      <c r="G22" s="1010"/>
      <c r="H22" s="1010"/>
      <c r="I22" s="1010"/>
      <c r="J22" s="1010"/>
      <c r="K22" s="1011"/>
    </row>
    <row r="23" spans="2:12" ht="24" customHeight="1" thickBot="1" x14ac:dyDescent="0.3">
      <c r="B23" s="392"/>
      <c r="C23" s="86"/>
      <c r="D23" s="1025" t="s">
        <v>692</v>
      </c>
      <c r="E23" s="1026"/>
      <c r="F23" s="1026"/>
      <c r="G23" s="1026"/>
      <c r="H23" s="1026"/>
      <c r="I23" s="1026"/>
      <c r="J23" s="1026"/>
      <c r="K23" s="1027"/>
    </row>
    <row r="24" spans="2:12" ht="15.75" thickBot="1" x14ac:dyDescent="0.3">
      <c r="B24" s="392"/>
      <c r="C24" s="1016" t="s">
        <v>24</v>
      </c>
      <c r="D24" s="984" t="s">
        <v>278</v>
      </c>
      <c r="E24" s="984" t="s">
        <v>630</v>
      </c>
      <c r="F24" s="945" t="s">
        <v>698</v>
      </c>
      <c r="G24" s="1029" t="s">
        <v>699</v>
      </c>
      <c r="H24" s="1030"/>
      <c r="I24" s="1030"/>
      <c r="J24" s="1031"/>
      <c r="K24" s="113"/>
    </row>
    <row r="25" spans="2:12" x14ac:dyDescent="0.25">
      <c r="B25" s="392"/>
      <c r="C25" s="1017"/>
      <c r="D25" s="985"/>
      <c r="E25" s="985"/>
      <c r="F25" s="1028"/>
      <c r="G25" s="558" t="s">
        <v>486</v>
      </c>
      <c r="H25" s="945" t="s">
        <v>701</v>
      </c>
      <c r="I25" s="945" t="s">
        <v>282</v>
      </c>
      <c r="J25" s="945" t="s">
        <v>283</v>
      </c>
      <c r="K25" s="12"/>
    </row>
    <row r="26" spans="2:12" ht="15.75" thickBot="1" x14ac:dyDescent="0.3">
      <c r="B26" s="392"/>
      <c r="C26" s="1018"/>
      <c r="D26" s="986"/>
      <c r="E26" s="986"/>
      <c r="F26" s="946"/>
      <c r="G26" s="187" t="s">
        <v>700</v>
      </c>
      <c r="H26" s="946"/>
      <c r="I26" s="946"/>
      <c r="J26" s="946"/>
      <c r="K26" s="12"/>
    </row>
    <row r="27" spans="2:12" ht="409.6" thickBot="1" x14ac:dyDescent="0.3">
      <c r="B27" s="392"/>
      <c r="C27" s="624">
        <v>1</v>
      </c>
      <c r="D27" s="567" t="s">
        <v>1401</v>
      </c>
      <c r="E27" s="667" t="s">
        <v>1506</v>
      </c>
      <c r="F27" s="740" t="s">
        <v>1402</v>
      </c>
      <c r="G27" s="672">
        <v>0</v>
      </c>
      <c r="H27" s="672">
        <v>0</v>
      </c>
      <c r="I27" s="672">
        <v>0</v>
      </c>
      <c r="J27" s="672"/>
      <c r="K27" s="12"/>
      <c r="L27" s="197"/>
    </row>
    <row r="28" spans="2:12" s="622" customFormat="1" ht="300.75" thickBot="1" x14ac:dyDescent="0.3">
      <c r="B28" s="623"/>
      <c r="C28" s="624">
        <v>2</v>
      </c>
      <c r="D28" s="567"/>
      <c r="E28" s="667" t="s">
        <v>1507</v>
      </c>
      <c r="F28" s="658" t="s">
        <v>1403</v>
      </c>
      <c r="G28" s="672">
        <v>0</v>
      </c>
      <c r="H28" s="672">
        <v>0</v>
      </c>
      <c r="I28" s="672">
        <v>0</v>
      </c>
      <c r="J28" s="672">
        <v>0</v>
      </c>
      <c r="K28" s="568"/>
      <c r="L28" s="197"/>
    </row>
    <row r="29" spans="2:12" s="622" customFormat="1" ht="240.75" thickBot="1" x14ac:dyDescent="0.3">
      <c r="B29" s="623"/>
      <c r="C29" s="624">
        <v>3</v>
      </c>
      <c r="D29" s="567"/>
      <c r="E29" s="667" t="s">
        <v>1508</v>
      </c>
      <c r="F29" s="662" t="s">
        <v>1404</v>
      </c>
      <c r="G29" s="672"/>
      <c r="H29" s="672"/>
      <c r="I29" s="672"/>
      <c r="J29" s="672"/>
      <c r="K29" s="568"/>
      <c r="L29" s="197"/>
    </row>
    <row r="30" spans="2:12" s="622" customFormat="1" ht="252.75" thickBot="1" x14ac:dyDescent="0.3">
      <c r="B30" s="712"/>
      <c r="C30" s="624">
        <v>4</v>
      </c>
      <c r="D30" s="567"/>
      <c r="E30" s="667" t="s">
        <v>1509</v>
      </c>
      <c r="F30" s="662" t="s">
        <v>1510</v>
      </c>
      <c r="G30" s="672"/>
      <c r="H30" s="672"/>
      <c r="I30" s="672"/>
      <c r="J30" s="672"/>
      <c r="K30" s="568"/>
      <c r="L30" s="197"/>
    </row>
    <row r="31" spans="2:12" s="622" customFormat="1" ht="108.75" thickBot="1" x14ac:dyDescent="0.3">
      <c r="B31" s="623"/>
      <c r="C31" s="624">
        <v>5</v>
      </c>
      <c r="D31" s="567"/>
      <c r="E31" s="667" t="s">
        <v>1405</v>
      </c>
      <c r="F31" s="662" t="s">
        <v>1406</v>
      </c>
      <c r="G31" s="672">
        <v>72000000</v>
      </c>
      <c r="H31" s="672">
        <v>72000000</v>
      </c>
      <c r="I31" s="672">
        <v>36000000</v>
      </c>
      <c r="J31" s="672">
        <v>36000000</v>
      </c>
      <c r="K31" s="568"/>
      <c r="L31" s="197"/>
    </row>
    <row r="32" spans="2:12" ht="15.75" thickBot="1" x14ac:dyDescent="0.3">
      <c r="B32" s="392"/>
      <c r="C32" s="39"/>
      <c r="D32" s="39" t="s">
        <v>157</v>
      </c>
      <c r="E32" s="526"/>
      <c r="F32" s="185"/>
      <c r="G32" s="504">
        <f>SUM(G27:G27)</f>
        <v>0</v>
      </c>
      <c r="H32" s="504">
        <f>SUM(H27:H27)</f>
        <v>0</v>
      </c>
      <c r="I32" s="504">
        <f>SUM(I27:I27)</f>
        <v>0</v>
      </c>
      <c r="J32" s="504">
        <f>SUM(J27:J27)</f>
        <v>0</v>
      </c>
      <c r="K32" s="13"/>
    </row>
    <row r="33" spans="2:11" x14ac:dyDescent="0.25">
      <c r="B33" s="392"/>
      <c r="C33" s="86"/>
      <c r="D33" s="901" t="s">
        <v>636</v>
      </c>
      <c r="E33" s="902"/>
      <c r="F33" s="902"/>
      <c r="G33" s="902"/>
      <c r="H33" s="902"/>
      <c r="I33" s="902"/>
      <c r="J33" s="902"/>
      <c r="K33" s="903"/>
    </row>
    <row r="34" spans="2:11" ht="24" customHeight="1" thickBot="1" x14ac:dyDescent="0.3">
      <c r="B34" s="392"/>
      <c r="C34" s="86"/>
      <c r="D34" s="907" t="s">
        <v>702</v>
      </c>
      <c r="E34" s="908"/>
      <c r="F34" s="908"/>
      <c r="G34" s="908"/>
      <c r="H34" s="908"/>
      <c r="I34" s="908"/>
      <c r="J34" s="908"/>
      <c r="K34" s="909"/>
    </row>
    <row r="35" spans="2:11" x14ac:dyDescent="0.25">
      <c r="B35" s="392"/>
      <c r="C35" s="1032" t="s">
        <v>24</v>
      </c>
      <c r="D35" s="1012" t="s">
        <v>703</v>
      </c>
      <c r="E35" s="1012" t="s">
        <v>704</v>
      </c>
      <c r="F35" s="1012"/>
      <c r="G35" s="561"/>
      <c r="H35" s="6"/>
      <c r="I35" s="6"/>
      <c r="K35" s="21"/>
    </row>
    <row r="36" spans="2:11" x14ac:dyDescent="0.25">
      <c r="B36" s="392"/>
      <c r="C36" s="1033"/>
      <c r="D36" s="1012"/>
      <c r="E36" s="1014" t="s">
        <v>705</v>
      </c>
      <c r="F36" s="564" t="s">
        <v>706</v>
      </c>
      <c r="G36" s="1015" t="s">
        <v>60</v>
      </c>
      <c r="H36" s="6"/>
      <c r="I36" s="6"/>
      <c r="K36" s="21"/>
    </row>
    <row r="37" spans="2:11" x14ac:dyDescent="0.25">
      <c r="B37" s="392"/>
      <c r="C37" s="1033"/>
      <c r="D37" s="1013"/>
      <c r="E37" s="1014"/>
      <c r="F37" s="564" t="s">
        <v>701</v>
      </c>
      <c r="G37" s="1015"/>
      <c r="H37" s="6"/>
      <c r="I37" s="6"/>
      <c r="K37" s="21"/>
    </row>
    <row r="38" spans="2:11" x14ac:dyDescent="0.25">
      <c r="B38" s="641"/>
      <c r="C38" s="674">
        <v>1</v>
      </c>
      <c r="D38" s="569">
        <v>0.25</v>
      </c>
      <c r="E38" s="565">
        <f>IFERROR(I27/H27,0)</f>
        <v>0</v>
      </c>
      <c r="F38" s="565">
        <f>IFERROR(J27/I27,0)</f>
        <v>0</v>
      </c>
      <c r="G38" s="562"/>
      <c r="H38" s="6"/>
      <c r="I38" s="6"/>
      <c r="K38" s="21"/>
    </row>
    <row r="39" spans="2:11" x14ac:dyDescent="0.25">
      <c r="B39" s="641"/>
      <c r="C39" s="674">
        <v>2</v>
      </c>
      <c r="D39" s="569">
        <v>0.25</v>
      </c>
      <c r="E39" s="565">
        <f>IFERROR(#REF!/#REF!,0)</f>
        <v>0</v>
      </c>
      <c r="F39" s="565">
        <f>IFERROR(#REF!/#REF!,0)</f>
        <v>0</v>
      </c>
      <c r="G39" s="562"/>
      <c r="H39" s="6"/>
      <c r="I39" s="6"/>
      <c r="K39" s="21"/>
    </row>
    <row r="40" spans="2:11" x14ac:dyDescent="0.25">
      <c r="B40" s="641"/>
      <c r="C40" s="674">
        <v>3</v>
      </c>
      <c r="D40" s="569">
        <v>0.25</v>
      </c>
      <c r="E40" s="565">
        <f>IFERROR(#REF!/#REF!,0)</f>
        <v>0</v>
      </c>
      <c r="F40" s="565">
        <f>IFERROR(#REF!/#REF!,0)</f>
        <v>0</v>
      </c>
      <c r="G40" s="562"/>
      <c r="H40" s="6"/>
      <c r="I40" s="6"/>
      <c r="K40" s="21"/>
    </row>
    <row r="41" spans="2:11" x14ac:dyDescent="0.25">
      <c r="B41" s="641"/>
      <c r="C41" s="674">
        <v>4</v>
      </c>
      <c r="D41" s="569">
        <v>0.25</v>
      </c>
      <c r="E41" s="565">
        <f>IFERROR(#REF!/#REF!,0)</f>
        <v>0</v>
      </c>
      <c r="F41" s="565">
        <f>IFERROR(#REF!/#REF!,0)</f>
        <v>0</v>
      </c>
      <c r="G41" s="562"/>
      <c r="H41" s="6"/>
      <c r="I41" s="6"/>
      <c r="K41" s="21"/>
    </row>
    <row r="42" spans="2:11" x14ac:dyDescent="0.25">
      <c r="B42" s="641"/>
      <c r="C42" s="565"/>
      <c r="D42" s="565"/>
      <c r="E42" s="565"/>
      <c r="F42" s="565"/>
      <c r="G42" s="562"/>
      <c r="H42" s="6"/>
      <c r="I42" s="6"/>
      <c r="K42" s="21"/>
    </row>
    <row r="43" spans="2:11" ht="15.75" thickBot="1" x14ac:dyDescent="0.3">
      <c r="B43" s="393"/>
      <c r="C43" s="560"/>
      <c r="D43" s="673">
        <f>SUM(D38:D42)</f>
        <v>1</v>
      </c>
      <c r="E43" s="566">
        <f>SUM(E38:E41)</f>
        <v>0</v>
      </c>
      <c r="F43" s="565">
        <f t="shared" ref="F43" si="2">IFERROR(J32/I32,0)</f>
        <v>0</v>
      </c>
      <c r="G43" s="563"/>
      <c r="H43" s="22"/>
      <c r="I43" s="22"/>
      <c r="J43" s="22"/>
      <c r="K43" s="23"/>
    </row>
    <row r="44" spans="2:11" ht="15.75" thickBot="1" x14ac:dyDescent="0.3">
      <c r="B44" s="37"/>
      <c r="C44" s="82"/>
      <c r="D44" s="6"/>
      <c r="E44" s="6"/>
      <c r="F44" s="6"/>
      <c r="G44" s="6"/>
      <c r="H44" s="6"/>
      <c r="I44" s="6"/>
      <c r="J44" s="6"/>
      <c r="K44" s="6"/>
    </row>
    <row r="45" spans="2:11" ht="84.75" thickBot="1" x14ac:dyDescent="0.3">
      <c r="B45" s="50" t="s">
        <v>39</v>
      </c>
      <c r="C45" s="92"/>
      <c r="D45" s="42" t="s">
        <v>707</v>
      </c>
      <c r="E45" s="6"/>
      <c r="F45" s="6"/>
      <c r="G45" s="6"/>
      <c r="H45" s="6"/>
      <c r="I45" s="6"/>
      <c r="J45" s="6"/>
      <c r="K45" s="6"/>
    </row>
    <row r="46" spans="2:11" ht="72.75" thickBot="1" x14ac:dyDescent="0.3">
      <c r="B46" s="45" t="s">
        <v>41</v>
      </c>
      <c r="C46" s="3"/>
      <c r="D46" s="40" t="s">
        <v>354</v>
      </c>
      <c r="E46" s="6"/>
      <c r="F46" s="6"/>
      <c r="G46" s="6"/>
      <c r="H46" s="6"/>
      <c r="I46" s="6"/>
      <c r="J46" s="6"/>
      <c r="K46" s="6"/>
    </row>
    <row r="47" spans="2:11" ht="15.75" thickBot="1" x14ac:dyDescent="0.3">
      <c r="B47" s="2"/>
      <c r="C47" s="70"/>
      <c r="D47" s="6"/>
      <c r="E47" s="6"/>
      <c r="F47" s="6"/>
      <c r="G47" s="6"/>
      <c r="H47" s="6"/>
      <c r="I47" s="6"/>
      <c r="J47" s="6"/>
      <c r="K47" s="6"/>
    </row>
    <row r="48" spans="2:11" ht="24" customHeight="1" thickBot="1" x14ac:dyDescent="0.3">
      <c r="B48" s="893" t="s">
        <v>43</v>
      </c>
      <c r="C48" s="894"/>
      <c r="D48" s="894"/>
      <c r="E48" s="895"/>
      <c r="F48" s="6"/>
      <c r="G48" s="6"/>
      <c r="H48" s="6"/>
      <c r="I48" s="6"/>
      <c r="J48" s="6"/>
      <c r="K48" s="6"/>
    </row>
    <row r="49" spans="2:11" ht="15.75" thickBot="1" x14ac:dyDescent="0.3">
      <c r="B49" s="890">
        <v>1</v>
      </c>
      <c r="C49" s="88"/>
      <c r="D49" s="46" t="s">
        <v>44</v>
      </c>
      <c r="E49" s="455" t="s">
        <v>1274</v>
      </c>
      <c r="F49" s="6"/>
      <c r="G49" s="6"/>
      <c r="H49" s="6"/>
      <c r="I49" s="6"/>
      <c r="J49" s="6"/>
      <c r="K49" s="6"/>
    </row>
    <row r="50" spans="2:11" ht="15.75" thickBot="1" x14ac:dyDescent="0.3">
      <c r="B50" s="891"/>
      <c r="C50" s="88"/>
      <c r="D50" s="40" t="s">
        <v>45</v>
      </c>
      <c r="E50" s="455" t="s">
        <v>1285</v>
      </c>
      <c r="F50" s="6"/>
      <c r="G50" s="6"/>
      <c r="H50" s="6"/>
      <c r="I50" s="6"/>
      <c r="J50" s="6"/>
      <c r="K50" s="6"/>
    </row>
    <row r="51" spans="2:11" ht="15.75" thickBot="1" x14ac:dyDescent="0.3">
      <c r="B51" s="891"/>
      <c r="C51" s="88"/>
      <c r="D51" s="40" t="s">
        <v>46</v>
      </c>
      <c r="E51" s="455" t="s">
        <v>1450</v>
      </c>
      <c r="F51" s="6"/>
      <c r="G51" s="6"/>
      <c r="H51" s="6"/>
      <c r="I51" s="6"/>
      <c r="J51" s="6"/>
      <c r="K51" s="6"/>
    </row>
    <row r="52" spans="2:11" ht="15.75" thickBot="1" x14ac:dyDescent="0.3">
      <c r="B52" s="891"/>
      <c r="C52" s="88"/>
      <c r="D52" s="40" t="s">
        <v>47</v>
      </c>
      <c r="E52" s="455" t="s">
        <v>1287</v>
      </c>
      <c r="F52" s="6"/>
      <c r="G52" s="6"/>
      <c r="H52" s="6"/>
      <c r="I52" s="6"/>
      <c r="J52" s="6"/>
      <c r="K52" s="6"/>
    </row>
    <row r="53" spans="2:11" ht="15.75" thickBot="1" x14ac:dyDescent="0.3">
      <c r="B53" s="891"/>
      <c r="C53" s="88"/>
      <c r="D53" s="40" t="s">
        <v>48</v>
      </c>
      <c r="E53" s="459" t="s">
        <v>1452</v>
      </c>
      <c r="F53" s="6"/>
      <c r="G53" s="6"/>
      <c r="H53" s="6"/>
      <c r="I53" s="6"/>
      <c r="J53" s="6"/>
      <c r="K53" s="6"/>
    </row>
    <row r="54" spans="2:11" ht="15.75" thickBot="1" x14ac:dyDescent="0.3">
      <c r="B54" s="891"/>
      <c r="C54" s="88"/>
      <c r="D54" s="40" t="s">
        <v>49</v>
      </c>
      <c r="E54" s="455" t="s">
        <v>1289</v>
      </c>
      <c r="F54" s="6"/>
      <c r="G54" s="6"/>
      <c r="H54" s="6"/>
      <c r="I54" s="6"/>
      <c r="J54" s="6"/>
      <c r="K54" s="6"/>
    </row>
    <row r="55" spans="2:11" ht="15.75" thickBot="1" x14ac:dyDescent="0.3">
      <c r="B55" s="892"/>
      <c r="C55" s="3"/>
      <c r="D55" s="40" t="s">
        <v>50</v>
      </c>
      <c r="E55" s="455" t="s">
        <v>1280</v>
      </c>
      <c r="F55" s="6"/>
      <c r="G55" s="6"/>
      <c r="H55" s="6"/>
      <c r="I55" s="6"/>
      <c r="J55" s="6"/>
      <c r="K55" s="6"/>
    </row>
    <row r="56" spans="2:11" ht="15.75" thickBot="1" x14ac:dyDescent="0.3">
      <c r="B56" s="2"/>
      <c r="C56" s="70"/>
      <c r="D56" s="6"/>
      <c r="E56" s="6"/>
      <c r="F56" s="6"/>
      <c r="G56" s="6"/>
      <c r="H56" s="6"/>
      <c r="I56" s="6"/>
      <c r="J56" s="6"/>
      <c r="K56" s="6"/>
    </row>
    <row r="57" spans="2:11" ht="15.75" thickBot="1" x14ac:dyDescent="0.3">
      <c r="B57" s="893" t="s">
        <v>51</v>
      </c>
      <c r="C57" s="894"/>
      <c r="D57" s="894"/>
      <c r="E57" s="895"/>
      <c r="F57" s="6"/>
      <c r="G57" s="6"/>
      <c r="H57" s="6"/>
      <c r="I57" s="6"/>
      <c r="J57" s="6"/>
      <c r="K57" s="6"/>
    </row>
    <row r="58" spans="2:11" ht="15.75" thickBot="1" x14ac:dyDescent="0.3">
      <c r="B58" s="890">
        <v>1</v>
      </c>
      <c r="C58" s="88"/>
      <c r="D58" s="46" t="s">
        <v>44</v>
      </c>
      <c r="E58" s="124" t="s">
        <v>52</v>
      </c>
      <c r="F58" s="6"/>
      <c r="G58" s="6"/>
      <c r="H58" s="6"/>
      <c r="I58" s="6"/>
      <c r="J58" s="6"/>
      <c r="K58" s="6"/>
    </row>
    <row r="59" spans="2:11" ht="15.75" thickBot="1" x14ac:dyDescent="0.3">
      <c r="B59" s="891"/>
      <c r="C59" s="88"/>
      <c r="D59" s="40" t="s">
        <v>45</v>
      </c>
      <c r="E59" s="124" t="s">
        <v>53</v>
      </c>
      <c r="F59" s="6"/>
      <c r="G59" s="6"/>
      <c r="H59" s="6"/>
      <c r="I59" s="6"/>
      <c r="J59" s="6"/>
      <c r="K59" s="6"/>
    </row>
    <row r="60" spans="2:11" ht="15.75" thickBot="1" x14ac:dyDescent="0.3">
      <c r="B60" s="891"/>
      <c r="C60" s="88"/>
      <c r="D60" s="40" t="s">
        <v>46</v>
      </c>
      <c r="E60" s="152"/>
      <c r="F60" s="6"/>
      <c r="G60" s="6"/>
      <c r="H60" s="6"/>
      <c r="I60" s="6"/>
      <c r="J60" s="6"/>
      <c r="K60" s="6"/>
    </row>
    <row r="61" spans="2:11" ht="15.75" thickBot="1" x14ac:dyDescent="0.3">
      <c r="B61" s="891"/>
      <c r="C61" s="88"/>
      <c r="D61" s="40" t="s">
        <v>47</v>
      </c>
      <c r="E61" s="152"/>
      <c r="F61" s="6"/>
      <c r="G61" s="6"/>
      <c r="H61" s="6"/>
      <c r="I61" s="6"/>
      <c r="J61" s="6"/>
      <c r="K61" s="6"/>
    </row>
    <row r="62" spans="2:11" ht="15.75" thickBot="1" x14ac:dyDescent="0.3">
      <c r="B62" s="891"/>
      <c r="C62" s="88"/>
      <c r="D62" s="40" t="s">
        <v>48</v>
      </c>
      <c r="E62" s="152"/>
      <c r="F62" s="6"/>
      <c r="G62" s="6"/>
      <c r="H62" s="6"/>
      <c r="I62" s="6"/>
      <c r="J62" s="6"/>
      <c r="K62" s="6"/>
    </row>
    <row r="63" spans="2:11" ht="15.75" thickBot="1" x14ac:dyDescent="0.3">
      <c r="B63" s="891"/>
      <c r="C63" s="88"/>
      <c r="D63" s="40" t="s">
        <v>49</v>
      </c>
      <c r="E63" s="152"/>
      <c r="F63" s="6"/>
      <c r="G63" s="6"/>
      <c r="H63" s="6"/>
      <c r="I63" s="6"/>
      <c r="J63" s="6"/>
      <c r="K63" s="6"/>
    </row>
    <row r="64" spans="2:11" ht="15.75" thickBot="1" x14ac:dyDescent="0.3">
      <c r="B64" s="892"/>
      <c r="C64" s="3"/>
      <c r="D64" s="40" t="s">
        <v>50</v>
      </c>
      <c r="E64" s="152"/>
      <c r="F64" s="6"/>
      <c r="G64" s="6"/>
      <c r="H64" s="6"/>
      <c r="I64" s="6"/>
      <c r="J64" s="6"/>
      <c r="K64" s="6"/>
    </row>
    <row r="65" spans="2:11" ht="15.75" thickBot="1" x14ac:dyDescent="0.3">
      <c r="B65" s="2"/>
      <c r="C65" s="70"/>
      <c r="D65" s="6"/>
      <c r="E65" s="6"/>
      <c r="F65" s="6"/>
      <c r="G65" s="6"/>
      <c r="H65" s="6"/>
      <c r="I65" s="6"/>
      <c r="J65" s="6"/>
      <c r="K65" s="6"/>
    </row>
    <row r="66" spans="2:11" ht="15.75" thickBot="1" x14ac:dyDescent="0.3">
      <c r="B66" s="893" t="s">
        <v>54</v>
      </c>
      <c r="C66" s="894"/>
      <c r="D66" s="894"/>
      <c r="E66" s="894"/>
      <c r="F66" s="895"/>
      <c r="G66" s="6"/>
      <c r="H66" s="6"/>
      <c r="I66" s="6"/>
      <c r="J66" s="6"/>
      <c r="K66" s="6"/>
    </row>
    <row r="67" spans="2:11" ht="24.75" thickBot="1" x14ac:dyDescent="0.3">
      <c r="B67" s="45" t="s">
        <v>55</v>
      </c>
      <c r="C67" s="40" t="s">
        <v>56</v>
      </c>
      <c r="D67" s="40" t="s">
        <v>57</v>
      </c>
      <c r="E67" s="40" t="s">
        <v>58</v>
      </c>
      <c r="F67" s="6"/>
      <c r="G67" s="6"/>
      <c r="H67" s="6"/>
      <c r="I67" s="6"/>
      <c r="J67" s="6"/>
    </row>
    <row r="68" spans="2:11" ht="84.75" thickBot="1" x14ac:dyDescent="0.3">
      <c r="B68" s="47">
        <v>42401</v>
      </c>
      <c r="C68" s="40">
        <v>0.01</v>
      </c>
      <c r="D68" s="48" t="s">
        <v>708</v>
      </c>
      <c r="E68" s="40"/>
      <c r="F68" s="6"/>
      <c r="G68" s="6"/>
      <c r="H68" s="6"/>
      <c r="I68" s="6"/>
      <c r="J68" s="6"/>
    </row>
    <row r="69" spans="2:11" ht="15.75" thickBot="1" x14ac:dyDescent="0.3">
      <c r="B69" s="4"/>
      <c r="C69" s="89"/>
      <c r="D69" s="6"/>
      <c r="E69" s="6"/>
      <c r="F69" s="6"/>
      <c r="G69" s="6"/>
      <c r="H69" s="6"/>
      <c r="I69" s="6"/>
      <c r="J69" s="6"/>
      <c r="K69" s="6"/>
    </row>
    <row r="70" spans="2:11" x14ac:dyDescent="0.25">
      <c r="B70" s="127" t="s">
        <v>60</v>
      </c>
      <c r="C70" s="90"/>
      <c r="D70" s="6"/>
      <c r="E70" s="6"/>
      <c r="F70" s="6"/>
      <c r="G70" s="6"/>
      <c r="H70" s="6"/>
      <c r="I70" s="6"/>
      <c r="J70" s="6"/>
      <c r="K70" s="6"/>
    </row>
    <row r="71" spans="2:11" x14ac:dyDescent="0.25">
      <c r="B71" s="1019"/>
      <c r="C71" s="1020"/>
      <c r="D71" s="1020"/>
      <c r="E71" s="1020"/>
      <c r="F71" s="1021"/>
      <c r="G71" s="6"/>
      <c r="H71" s="6"/>
      <c r="I71" s="6"/>
      <c r="J71" s="6"/>
      <c r="K71" s="6"/>
    </row>
    <row r="72" spans="2:11" x14ac:dyDescent="0.25">
      <c r="B72" s="1022"/>
      <c r="C72" s="1023"/>
      <c r="D72" s="1023"/>
      <c r="E72" s="1023"/>
      <c r="F72" s="1024"/>
      <c r="G72" s="6"/>
      <c r="H72" s="6"/>
      <c r="I72" s="6"/>
      <c r="J72" s="6"/>
      <c r="K72" s="6"/>
    </row>
    <row r="73" spans="2:11" x14ac:dyDescent="0.25">
      <c r="B73" s="2"/>
      <c r="C73" s="70"/>
      <c r="D73" s="6"/>
      <c r="E73" s="6"/>
      <c r="F73" s="6"/>
      <c r="G73" s="6"/>
      <c r="H73" s="6"/>
      <c r="I73" s="6"/>
      <c r="J73" s="6"/>
      <c r="K73" s="6"/>
    </row>
    <row r="74" spans="2:11" ht="15.75" thickBot="1" x14ac:dyDescent="0.3">
      <c r="B74" s="6"/>
      <c r="D74" s="6"/>
      <c r="E74" s="6"/>
      <c r="F74" s="6"/>
      <c r="G74" s="6"/>
      <c r="H74" s="6"/>
      <c r="I74" s="6"/>
      <c r="J74" s="6"/>
      <c r="K74" s="6"/>
    </row>
    <row r="75" spans="2:11" ht="24.75" thickBot="1" x14ac:dyDescent="0.3">
      <c r="B75" s="49" t="s">
        <v>61</v>
      </c>
      <c r="C75" s="91"/>
      <c r="D75" s="6"/>
      <c r="E75" s="6"/>
      <c r="F75" s="6"/>
      <c r="G75" s="6"/>
      <c r="H75" s="6"/>
      <c r="I75" s="6"/>
      <c r="J75" s="6"/>
      <c r="K75" s="6"/>
    </row>
    <row r="76" spans="2:11" ht="15.75" thickBot="1" x14ac:dyDescent="0.3">
      <c r="B76" s="37"/>
      <c r="C76" s="82"/>
      <c r="D76" s="6"/>
      <c r="E76" s="6"/>
      <c r="F76" s="6"/>
      <c r="G76" s="6"/>
      <c r="H76" s="6"/>
      <c r="I76" s="6"/>
      <c r="J76" s="6"/>
      <c r="K76" s="6"/>
    </row>
    <row r="77" spans="2:11" ht="84.75" thickBot="1" x14ac:dyDescent="0.3">
      <c r="B77" s="50" t="s">
        <v>62</v>
      </c>
      <c r="C77" s="92"/>
      <c r="D77" s="42" t="s">
        <v>662</v>
      </c>
      <c r="E77" s="6"/>
      <c r="F77" s="6"/>
      <c r="G77" s="6"/>
      <c r="H77" s="6"/>
      <c r="I77" s="6"/>
      <c r="J77" s="6"/>
      <c r="K77" s="6"/>
    </row>
    <row r="78" spans="2:11" x14ac:dyDescent="0.25">
      <c r="B78" s="890" t="s">
        <v>64</v>
      </c>
      <c r="C78" s="88"/>
      <c r="D78" s="51" t="s">
        <v>65</v>
      </c>
      <c r="E78" s="6"/>
      <c r="F78" s="6"/>
      <c r="G78" s="6"/>
      <c r="H78" s="6"/>
      <c r="I78" s="6"/>
      <c r="J78" s="6"/>
      <c r="K78" s="6"/>
    </row>
    <row r="79" spans="2:11" ht="132" x14ac:dyDescent="0.25">
      <c r="B79" s="891"/>
      <c r="C79" s="88"/>
      <c r="D79" s="44" t="s">
        <v>663</v>
      </c>
      <c r="E79" s="6"/>
      <c r="F79" s="6"/>
      <c r="G79" s="6"/>
      <c r="H79" s="6"/>
      <c r="I79" s="6"/>
      <c r="J79" s="6"/>
      <c r="K79" s="6"/>
    </row>
    <row r="80" spans="2:11" x14ac:dyDescent="0.25">
      <c r="B80" s="891"/>
      <c r="C80" s="88"/>
      <c r="D80" s="51" t="s">
        <v>68</v>
      </c>
      <c r="E80" s="6"/>
      <c r="F80" s="6"/>
      <c r="G80" s="6"/>
      <c r="H80" s="6"/>
      <c r="I80" s="6"/>
      <c r="J80" s="6"/>
      <c r="K80" s="6"/>
    </row>
    <row r="81" spans="2:11" x14ac:dyDescent="0.25">
      <c r="B81" s="891"/>
      <c r="C81" s="88"/>
      <c r="D81" s="44" t="s">
        <v>664</v>
      </c>
      <c r="E81" s="6"/>
      <c r="F81" s="6"/>
      <c r="G81" s="6"/>
      <c r="H81" s="6"/>
      <c r="I81" s="6"/>
      <c r="J81" s="6"/>
      <c r="K81" s="6"/>
    </row>
    <row r="82" spans="2:11" ht="24" x14ac:dyDescent="0.25">
      <c r="B82" s="891"/>
      <c r="C82" s="88"/>
      <c r="D82" s="44" t="s">
        <v>665</v>
      </c>
      <c r="E82" s="6"/>
      <c r="F82" s="6"/>
      <c r="G82" s="6"/>
      <c r="H82" s="6"/>
      <c r="I82" s="6"/>
      <c r="J82" s="6"/>
      <c r="K82" s="6"/>
    </row>
    <row r="83" spans="2:11" x14ac:dyDescent="0.25">
      <c r="B83" s="891"/>
      <c r="C83" s="88"/>
      <c r="D83" s="51" t="s">
        <v>296</v>
      </c>
      <c r="E83" s="6"/>
      <c r="F83" s="6"/>
      <c r="G83" s="6"/>
      <c r="H83" s="6"/>
      <c r="I83" s="6"/>
      <c r="J83" s="6"/>
      <c r="K83" s="6"/>
    </row>
    <row r="84" spans="2:11" ht="24" x14ac:dyDescent="0.25">
      <c r="B84" s="891"/>
      <c r="C84" s="88"/>
      <c r="D84" s="44" t="s">
        <v>666</v>
      </c>
      <c r="E84" s="6"/>
      <c r="F84" s="6"/>
      <c r="G84" s="6"/>
      <c r="H84" s="6"/>
      <c r="I84" s="6"/>
      <c r="J84" s="6"/>
      <c r="K84" s="6"/>
    </row>
    <row r="85" spans="2:11" ht="24.75" thickBot="1" x14ac:dyDescent="0.3">
      <c r="B85" s="892"/>
      <c r="C85" s="3"/>
      <c r="D85" s="40" t="s">
        <v>667</v>
      </c>
      <c r="E85" s="6"/>
      <c r="F85" s="6"/>
      <c r="G85" s="6"/>
      <c r="H85" s="6"/>
      <c r="I85" s="6"/>
      <c r="J85" s="6"/>
      <c r="K85" s="6"/>
    </row>
    <row r="86" spans="2:11" ht="24.75" thickBot="1" x14ac:dyDescent="0.3">
      <c r="B86" s="45" t="s">
        <v>77</v>
      </c>
      <c r="C86" s="3"/>
      <c r="D86" s="40"/>
      <c r="E86" s="6"/>
      <c r="F86" s="6"/>
      <c r="G86" s="6"/>
      <c r="H86" s="6"/>
      <c r="I86" s="6"/>
      <c r="J86" s="6"/>
      <c r="K86" s="6"/>
    </row>
    <row r="87" spans="2:11" ht="108" x14ac:dyDescent="0.25">
      <c r="B87" s="890" t="s">
        <v>78</v>
      </c>
      <c r="C87" s="88"/>
      <c r="D87" s="44" t="s">
        <v>668</v>
      </c>
      <c r="E87" s="6"/>
      <c r="F87" s="6"/>
      <c r="G87" s="6"/>
      <c r="H87" s="6"/>
      <c r="I87" s="6"/>
      <c r="J87" s="6"/>
      <c r="K87" s="6"/>
    </row>
    <row r="88" spans="2:11" x14ac:dyDescent="0.25">
      <c r="B88" s="891"/>
      <c r="C88" s="88"/>
      <c r="D88" s="44" t="s">
        <v>669</v>
      </c>
      <c r="E88" s="6"/>
      <c r="F88" s="6"/>
      <c r="G88" s="6"/>
      <c r="H88" s="6"/>
      <c r="I88" s="6"/>
      <c r="J88" s="6"/>
      <c r="K88" s="6"/>
    </row>
    <row r="89" spans="2:11" ht="108" x14ac:dyDescent="0.25">
      <c r="B89" s="891"/>
      <c r="C89" s="88"/>
      <c r="D89" s="44" t="s">
        <v>670</v>
      </c>
      <c r="E89" s="6"/>
      <c r="F89" s="6"/>
      <c r="G89" s="6"/>
      <c r="H89" s="6"/>
      <c r="I89" s="6"/>
      <c r="J89" s="6"/>
      <c r="K89" s="6"/>
    </row>
    <row r="90" spans="2:11" ht="120" x14ac:dyDescent="0.25">
      <c r="B90" s="891"/>
      <c r="C90" s="88"/>
      <c r="D90" s="44" t="s">
        <v>671</v>
      </c>
      <c r="E90" s="6"/>
      <c r="F90" s="6"/>
      <c r="G90" s="6"/>
      <c r="H90" s="6"/>
      <c r="I90" s="6"/>
      <c r="J90" s="6"/>
      <c r="K90" s="6"/>
    </row>
    <row r="91" spans="2:11" ht="120" x14ac:dyDescent="0.25">
      <c r="B91" s="891"/>
      <c r="C91" s="88"/>
      <c r="D91" s="44" t="s">
        <v>672</v>
      </c>
      <c r="E91" s="6"/>
      <c r="F91" s="6"/>
      <c r="G91" s="6"/>
      <c r="H91" s="6"/>
      <c r="I91" s="6"/>
      <c r="J91" s="6"/>
      <c r="K91" s="6"/>
    </row>
    <row r="92" spans="2:11" ht="84" x14ac:dyDescent="0.25">
      <c r="B92" s="891"/>
      <c r="C92" s="88"/>
      <c r="D92" s="44" t="s">
        <v>673</v>
      </c>
      <c r="E92" s="6"/>
      <c r="F92" s="6"/>
      <c r="G92" s="6"/>
      <c r="H92" s="6"/>
      <c r="I92" s="6"/>
      <c r="J92" s="6"/>
      <c r="K92" s="6"/>
    </row>
    <row r="93" spans="2:11" ht="84" x14ac:dyDescent="0.25">
      <c r="B93" s="891"/>
      <c r="C93" s="88"/>
      <c r="D93" s="44" t="s">
        <v>674</v>
      </c>
      <c r="E93" s="6"/>
      <c r="F93" s="6"/>
      <c r="G93" s="6"/>
      <c r="H93" s="6"/>
      <c r="I93" s="6"/>
      <c r="J93" s="6"/>
      <c r="K93" s="6"/>
    </row>
    <row r="94" spans="2:11" ht="228" x14ac:dyDescent="0.25">
      <c r="B94" s="891"/>
      <c r="C94" s="88"/>
      <c r="D94" s="44" t="s">
        <v>675</v>
      </c>
      <c r="E94" s="6"/>
      <c r="F94" s="6"/>
      <c r="G94" s="6"/>
      <c r="H94" s="6"/>
      <c r="I94" s="6"/>
      <c r="J94" s="6"/>
      <c r="K94" s="6"/>
    </row>
    <row r="95" spans="2:11" ht="192" x14ac:dyDescent="0.25">
      <c r="B95" s="891"/>
      <c r="C95" s="88"/>
      <c r="D95" s="44" t="s">
        <v>676</v>
      </c>
      <c r="E95" s="6"/>
      <c r="F95" s="6"/>
      <c r="G95" s="6"/>
      <c r="H95" s="6"/>
      <c r="I95" s="6"/>
      <c r="J95" s="6"/>
      <c r="K95" s="6"/>
    </row>
    <row r="96" spans="2:11" ht="24" x14ac:dyDescent="0.25">
      <c r="B96" s="891"/>
      <c r="C96" s="88"/>
      <c r="D96" s="44" t="s">
        <v>677</v>
      </c>
      <c r="E96" s="6"/>
      <c r="F96" s="6"/>
      <c r="G96" s="6"/>
      <c r="H96" s="6"/>
      <c r="I96" s="6"/>
      <c r="J96" s="6"/>
      <c r="K96" s="6"/>
    </row>
    <row r="97" spans="2:11" ht="24" x14ac:dyDescent="0.25">
      <c r="B97" s="891"/>
      <c r="C97" s="88"/>
      <c r="D97" s="25" t="s">
        <v>678</v>
      </c>
      <c r="E97" s="6"/>
      <c r="F97" s="6"/>
      <c r="G97" s="6"/>
      <c r="H97" s="6"/>
      <c r="I97" s="6"/>
      <c r="J97" s="6"/>
      <c r="K97" s="6"/>
    </row>
    <row r="98" spans="2:11" ht="36" x14ac:dyDescent="0.25">
      <c r="B98" s="891"/>
      <c r="C98" s="88"/>
      <c r="D98" s="25" t="s">
        <v>679</v>
      </c>
      <c r="E98" s="6"/>
      <c r="F98" s="6"/>
      <c r="G98" s="6"/>
      <c r="H98" s="6"/>
      <c r="I98" s="6"/>
      <c r="J98" s="6"/>
      <c r="K98" s="6"/>
    </row>
    <row r="99" spans="2:11" ht="48" x14ac:dyDescent="0.25">
      <c r="B99" s="891"/>
      <c r="C99" s="88"/>
      <c r="D99" s="25" t="s">
        <v>680</v>
      </c>
      <c r="E99" s="6"/>
      <c r="F99" s="6"/>
      <c r="G99" s="6"/>
      <c r="H99" s="6"/>
      <c r="I99" s="6"/>
      <c r="J99" s="6"/>
      <c r="K99" s="6"/>
    </row>
    <row r="100" spans="2:11" ht="144" x14ac:dyDescent="0.25">
      <c r="B100" s="891"/>
      <c r="C100" s="88"/>
      <c r="D100" s="44" t="s">
        <v>681</v>
      </c>
      <c r="E100" s="6"/>
      <c r="F100" s="6"/>
      <c r="G100" s="6"/>
      <c r="H100" s="6"/>
      <c r="I100" s="6"/>
      <c r="J100" s="6"/>
      <c r="K100" s="6"/>
    </row>
    <row r="101" spans="2:11" ht="72" x14ac:dyDescent="0.25">
      <c r="B101" s="891"/>
      <c r="C101" s="88"/>
      <c r="D101" s="44" t="s">
        <v>682</v>
      </c>
      <c r="E101" s="6"/>
      <c r="F101" s="6"/>
      <c r="G101" s="6"/>
      <c r="H101" s="6"/>
      <c r="I101" s="6"/>
      <c r="J101" s="6"/>
      <c r="K101" s="6"/>
    </row>
    <row r="102" spans="2:11" ht="36" x14ac:dyDescent="0.25">
      <c r="B102" s="891"/>
      <c r="C102" s="88"/>
      <c r="D102" s="44" t="s">
        <v>683</v>
      </c>
      <c r="E102" s="6"/>
      <c r="F102" s="6"/>
      <c r="G102" s="6"/>
      <c r="H102" s="6"/>
      <c r="I102" s="6"/>
      <c r="J102" s="6"/>
      <c r="K102" s="6"/>
    </row>
    <row r="103" spans="2:11" ht="60" x14ac:dyDescent="0.25">
      <c r="B103" s="891"/>
      <c r="C103" s="88"/>
      <c r="D103" s="59" t="s">
        <v>684</v>
      </c>
      <c r="E103" s="6"/>
      <c r="F103" s="6"/>
      <c r="G103" s="6"/>
      <c r="H103" s="6"/>
      <c r="I103" s="6"/>
      <c r="J103" s="6"/>
      <c r="K103" s="6"/>
    </row>
    <row r="104" spans="2:11" ht="36" x14ac:dyDescent="0.25">
      <c r="B104" s="891"/>
      <c r="C104" s="88"/>
      <c r="D104" s="59" t="s">
        <v>685</v>
      </c>
      <c r="E104" s="6"/>
      <c r="F104" s="6"/>
      <c r="G104" s="6"/>
      <c r="H104" s="6"/>
      <c r="I104" s="6"/>
      <c r="J104" s="6"/>
      <c r="K104" s="6"/>
    </row>
    <row r="105" spans="2:11" ht="36" x14ac:dyDescent="0.25">
      <c r="B105" s="891"/>
      <c r="C105" s="88"/>
      <c r="D105" s="59" t="s">
        <v>686</v>
      </c>
      <c r="E105" s="6"/>
      <c r="F105" s="6"/>
      <c r="G105" s="6"/>
      <c r="H105" s="6"/>
      <c r="I105" s="6"/>
      <c r="J105" s="6"/>
      <c r="K105" s="6"/>
    </row>
    <row r="106" spans="2:11" ht="36.75" thickBot="1" x14ac:dyDescent="0.3">
      <c r="B106" s="892"/>
      <c r="C106" s="3"/>
      <c r="D106" s="60" t="s">
        <v>687</v>
      </c>
      <c r="E106" s="6"/>
      <c r="F106" s="6"/>
      <c r="G106" s="6"/>
      <c r="H106" s="6"/>
      <c r="I106" s="6"/>
      <c r="J106" s="6"/>
      <c r="K106" s="6"/>
    </row>
    <row r="107" spans="2:11" ht="36" x14ac:dyDescent="0.25">
      <c r="B107" s="890" t="s">
        <v>95</v>
      </c>
      <c r="C107" s="88"/>
      <c r="D107" s="51" t="s">
        <v>688</v>
      </c>
      <c r="E107" s="6"/>
      <c r="F107" s="6"/>
      <c r="G107" s="6"/>
      <c r="H107" s="6"/>
      <c r="I107" s="6"/>
      <c r="J107" s="6"/>
      <c r="K107" s="6"/>
    </row>
    <row r="108" spans="2:11" x14ac:dyDescent="0.25">
      <c r="B108" s="891"/>
      <c r="C108" s="88"/>
      <c r="D108" s="16"/>
      <c r="E108" s="6"/>
      <c r="F108" s="6"/>
      <c r="G108" s="6"/>
      <c r="H108" s="6"/>
      <c r="I108" s="6"/>
      <c r="J108" s="6"/>
      <c r="K108" s="6"/>
    </row>
    <row r="109" spans="2:11" x14ac:dyDescent="0.25">
      <c r="B109" s="891"/>
      <c r="C109" s="88"/>
      <c r="D109" s="44" t="s">
        <v>96</v>
      </c>
      <c r="E109" s="6"/>
      <c r="F109" s="6"/>
      <c r="G109" s="6"/>
      <c r="H109" s="6"/>
      <c r="I109" s="6"/>
      <c r="J109" s="6"/>
      <c r="K109" s="6"/>
    </row>
    <row r="110" spans="2:11" ht="49.5" x14ac:dyDescent="0.25">
      <c r="B110" s="891"/>
      <c r="C110" s="88"/>
      <c r="D110" s="44" t="s">
        <v>689</v>
      </c>
      <c r="E110" s="6"/>
      <c r="F110" s="6"/>
      <c r="G110" s="6"/>
      <c r="H110" s="6"/>
      <c r="I110" s="6"/>
      <c r="J110" s="6"/>
      <c r="K110" s="6"/>
    </row>
    <row r="111" spans="2:11" ht="37.5" x14ac:dyDescent="0.25">
      <c r="B111" s="891"/>
      <c r="C111" s="88"/>
      <c r="D111" s="44" t="s">
        <v>690</v>
      </c>
      <c r="E111" s="6"/>
      <c r="F111" s="6"/>
      <c r="G111" s="6"/>
      <c r="H111" s="6"/>
      <c r="I111" s="6"/>
      <c r="J111" s="6"/>
      <c r="K111" s="6"/>
    </row>
    <row r="112" spans="2:11" ht="49.5" x14ac:dyDescent="0.25">
      <c r="B112" s="891"/>
      <c r="C112" s="88"/>
      <c r="D112" s="44" t="s">
        <v>691</v>
      </c>
      <c r="E112" s="6"/>
      <c r="F112" s="6"/>
      <c r="G112" s="6"/>
      <c r="H112" s="6"/>
      <c r="I112" s="6"/>
      <c r="J112" s="6"/>
      <c r="K112" s="6"/>
    </row>
    <row r="113" spans="2:11" x14ac:dyDescent="0.25">
      <c r="B113" s="891"/>
      <c r="C113" s="88"/>
      <c r="D113" s="51" t="s">
        <v>254</v>
      </c>
      <c r="E113" s="6"/>
      <c r="F113" s="6"/>
      <c r="G113" s="6"/>
      <c r="H113" s="6"/>
      <c r="I113" s="6"/>
      <c r="J113" s="6"/>
      <c r="K113" s="6"/>
    </row>
    <row r="114" spans="2:11" ht="48" x14ac:dyDescent="0.25">
      <c r="B114" s="891"/>
      <c r="C114" s="88"/>
      <c r="D114" s="51" t="s">
        <v>692</v>
      </c>
      <c r="E114" s="6"/>
      <c r="F114" s="6"/>
      <c r="G114" s="6"/>
      <c r="H114" s="6"/>
      <c r="I114" s="6"/>
      <c r="J114" s="6"/>
      <c r="K114" s="6"/>
    </row>
    <row r="115" spans="2:11" x14ac:dyDescent="0.25">
      <c r="B115" s="891"/>
      <c r="C115" s="88"/>
      <c r="D115" s="16"/>
      <c r="E115" s="6"/>
      <c r="F115" s="6"/>
      <c r="G115" s="6"/>
      <c r="H115" s="6"/>
      <c r="I115" s="6"/>
      <c r="J115" s="6"/>
      <c r="K115" s="6"/>
    </row>
    <row r="116" spans="2:11" x14ac:dyDescent="0.25">
      <c r="B116" s="891"/>
      <c r="C116" s="88"/>
      <c r="D116" s="44" t="s">
        <v>96</v>
      </c>
      <c r="E116" s="6"/>
      <c r="F116" s="6"/>
      <c r="G116" s="6"/>
      <c r="H116" s="6"/>
      <c r="I116" s="6"/>
      <c r="J116" s="6"/>
      <c r="K116" s="6"/>
    </row>
    <row r="117" spans="2:11" ht="61.5" x14ac:dyDescent="0.25">
      <c r="B117" s="891"/>
      <c r="C117" s="88"/>
      <c r="D117" s="44" t="s">
        <v>693</v>
      </c>
      <c r="E117" s="6"/>
      <c r="F117" s="6"/>
      <c r="G117" s="6"/>
      <c r="H117" s="6"/>
      <c r="I117" s="6"/>
      <c r="J117" s="6"/>
      <c r="K117" s="6"/>
    </row>
    <row r="118" spans="2:11" ht="73.5" x14ac:dyDescent="0.25">
      <c r="B118" s="891"/>
      <c r="C118" s="88"/>
      <c r="D118" s="44" t="s">
        <v>694</v>
      </c>
      <c r="E118" s="6"/>
      <c r="F118" s="6"/>
      <c r="G118" s="6"/>
      <c r="H118" s="6"/>
      <c r="I118" s="6"/>
      <c r="J118" s="6"/>
      <c r="K118" s="6"/>
    </row>
    <row r="119" spans="2:11" ht="62.25" thickBot="1" x14ac:dyDescent="0.3">
      <c r="B119" s="892"/>
      <c r="C119" s="3"/>
      <c r="D119" s="40" t="s">
        <v>695</v>
      </c>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sheetData>
  <sheetProtection insertRows="0"/>
  <mergeCells count="40">
    <mergeCell ref="A1:P1"/>
    <mergeCell ref="A2:P2"/>
    <mergeCell ref="A3:P3"/>
    <mergeCell ref="A4:D4"/>
    <mergeCell ref="A5:P5"/>
    <mergeCell ref="B15:B20"/>
    <mergeCell ref="B71:F72"/>
    <mergeCell ref="B66:F66"/>
    <mergeCell ref="D22:K22"/>
    <mergeCell ref="D23:K23"/>
    <mergeCell ref="D33:K33"/>
    <mergeCell ref="D34:K34"/>
    <mergeCell ref="B48:E48"/>
    <mergeCell ref="B49:B55"/>
    <mergeCell ref="F24:F26"/>
    <mergeCell ref="G24:J24"/>
    <mergeCell ref="H25:H26"/>
    <mergeCell ref="I25:I26"/>
    <mergeCell ref="J25:J26"/>
    <mergeCell ref="C35:C37"/>
    <mergeCell ref="D15:K15"/>
    <mergeCell ref="B87:B106"/>
    <mergeCell ref="B107:B119"/>
    <mergeCell ref="C24:C26"/>
    <mergeCell ref="D24:D26"/>
    <mergeCell ref="E24:E26"/>
    <mergeCell ref="B78:B85"/>
    <mergeCell ref="B57:E57"/>
    <mergeCell ref="B58:B64"/>
    <mergeCell ref="D16:K16"/>
    <mergeCell ref="D21:K21"/>
    <mergeCell ref="D35:D37"/>
    <mergeCell ref="E35:F35"/>
    <mergeCell ref="E36:E37"/>
    <mergeCell ref="G36:G37"/>
    <mergeCell ref="B10:D10"/>
    <mergeCell ref="F10:S10"/>
    <mergeCell ref="F11:S11"/>
    <mergeCell ref="E12:R12"/>
    <mergeCell ref="E13:R13"/>
  </mergeCells>
  <conditionalFormatting sqref="D43">
    <cfRule type="containsText" dxfId="57" priority="6" operator="containsText" text="ERROR">
      <formula>NOT(ISERROR(SEARCH("ERROR",D43)))</formula>
    </cfRule>
  </conditionalFormatting>
  <conditionalFormatting sqref="F10">
    <cfRule type="notContainsBlanks" dxfId="56" priority="5">
      <formula>LEN(TRIM(F10))&gt;0</formula>
    </cfRule>
  </conditionalFormatting>
  <conditionalFormatting sqref="F11:S11">
    <cfRule type="expression" dxfId="55" priority="3">
      <formula>E11="NO SE REPORTA"</formula>
    </cfRule>
    <cfRule type="expression" dxfId="54" priority="4">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decimal" allowBlank="1" showInputMessage="1" showErrorMessage="1" errorTitle="ERROR" error="Escriba un valor entre 0% y 100%" sqref="D38:D42">
      <formula1>0</formula1>
      <formula2>1</formula2>
    </dataValidation>
    <dataValidation allowBlank="1" showInputMessage="1" showErrorMessage="1" sqref="D43 I18:I19 G32:J32 E38:F43"/>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G27:J31">
      <formula1>0</formula1>
    </dataValidation>
  </dataValidations>
  <hyperlinks>
    <hyperlink ref="B9" location="'ANEXO 3'!A1" display="VOLVER AL INDICE"/>
    <hyperlink ref="E53"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215"/>
  <sheetViews>
    <sheetView showGridLines="0" zoomScaleNormal="100" zoomScalePageLayoutView="98" workbookViewId="0">
      <selection activeCell="E108" sqref="E108:E114"/>
    </sheetView>
  </sheetViews>
  <sheetFormatPr baseColWidth="10" defaultColWidth="11.42578125" defaultRowHeight="15" x14ac:dyDescent="0.25"/>
  <cols>
    <col min="1" max="1" width="1.85546875" style="1" customWidth="1"/>
    <col min="2" max="2" width="12.85546875" style="6" customWidth="1"/>
    <col min="3" max="3" width="5" style="81" bestFit="1" customWidth="1"/>
    <col min="4" max="4" width="34.85546875" style="1" customWidth="1"/>
    <col min="5" max="5" width="12.140625" style="1" customWidth="1"/>
    <col min="6" max="6" width="16" style="1" customWidth="1"/>
    <col min="7" max="7" width="11.42578125" style="1"/>
    <col min="8" max="8" width="14.85546875" style="1" customWidth="1"/>
    <col min="9" max="9" width="15" style="1" customWidth="1"/>
    <col min="10" max="16384" width="11.42578125" style="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0</v>
      </c>
      <c r="B5" s="794"/>
      <c r="C5" s="794"/>
      <c r="D5" s="794"/>
      <c r="E5" s="794"/>
      <c r="F5" s="794"/>
      <c r="G5" s="794"/>
      <c r="H5" s="794"/>
      <c r="I5" s="794"/>
      <c r="J5" s="794"/>
      <c r="K5" s="794"/>
      <c r="L5" s="794"/>
      <c r="M5" s="794"/>
      <c r="N5" s="794"/>
      <c r="O5" s="794"/>
      <c r="P5" s="795"/>
    </row>
    <row r="6" spans="1:21" s="214" customFormat="1" x14ac:dyDescent="0.25">
      <c r="B6" s="218" t="s">
        <v>1</v>
      </c>
      <c r="C6" s="219"/>
      <c r="D6" s="217"/>
      <c r="E6" s="454"/>
      <c r="F6" s="217" t="s">
        <v>133</v>
      </c>
      <c r="G6" s="217"/>
      <c r="H6" s="217"/>
      <c r="I6" s="217"/>
      <c r="J6" s="217"/>
      <c r="K6" s="217"/>
      <c r="L6" s="217"/>
      <c r="P6" s="373"/>
    </row>
    <row r="7" spans="1:21" s="214" customFormat="1" ht="15.75" thickBot="1" x14ac:dyDescent="0.3">
      <c r="B7" s="220"/>
      <c r="C7" s="221"/>
      <c r="D7" s="217"/>
      <c r="E7" s="222"/>
      <c r="F7" s="223" t="s">
        <v>134</v>
      </c>
      <c r="G7" s="217"/>
      <c r="H7" s="217"/>
      <c r="I7" s="217"/>
      <c r="J7" s="217"/>
      <c r="K7" s="217"/>
      <c r="L7" s="217"/>
      <c r="P7" s="373"/>
    </row>
    <row r="8" spans="1:21" s="214" customFormat="1" ht="15.75" thickBot="1" x14ac:dyDescent="0.3">
      <c r="B8" s="224" t="s">
        <v>1198</v>
      </c>
      <c r="C8" s="225">
        <v>2019</v>
      </c>
      <c r="D8" s="226" t="str">
        <f>IF(E10="NO APLICA","NO APLICA",IF(E11="NO SE REPORTA","SIN INFORMACION",+G100))</f>
        <v>SIN INFORMACION</v>
      </c>
      <c r="E8" s="227"/>
      <c r="F8" s="217" t="s">
        <v>135</v>
      </c>
      <c r="G8" s="217"/>
      <c r="H8" s="217"/>
      <c r="I8" s="217"/>
      <c r="J8" s="217"/>
      <c r="K8" s="217"/>
    </row>
    <row r="9" spans="1:21" customFormat="1" x14ac:dyDescent="0.25">
      <c r="A9" s="214"/>
      <c r="B9" s="428" t="s">
        <v>1199</v>
      </c>
      <c r="C9" s="272"/>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1253</v>
      </c>
      <c r="F11" s="853" t="s">
        <v>1324</v>
      </c>
      <c r="G11" s="854"/>
      <c r="H11" s="854"/>
      <c r="I11" s="854"/>
      <c r="J11" s="854"/>
      <c r="K11" s="854"/>
      <c r="L11" s="854"/>
      <c r="M11" s="854"/>
      <c r="N11" s="854"/>
      <c r="O11" s="854"/>
      <c r="P11" s="854"/>
      <c r="Q11" s="854"/>
      <c r="R11" s="854"/>
      <c r="S11" s="854"/>
    </row>
    <row r="12" spans="1:21" s="373" customFormat="1" ht="29.25" customHeight="1" x14ac:dyDescent="0.25">
      <c r="A12" s="214"/>
      <c r="B12" s="428"/>
      <c r="C12" s="272"/>
      <c r="D12" s="448" t="str">
        <f>IF(E11="SI SE REPORTA","¿Qué programas o proyectos del Plan de Acción están asociados al indicador? ","")</f>
        <v/>
      </c>
      <c r="E12" s="855" t="s">
        <v>1334</v>
      </c>
      <c r="F12" s="855"/>
      <c r="G12" s="855"/>
      <c r="H12" s="855"/>
      <c r="I12" s="855"/>
      <c r="J12" s="855"/>
      <c r="K12" s="855"/>
      <c r="L12" s="855"/>
      <c r="M12" s="855"/>
      <c r="N12" s="855"/>
      <c r="O12" s="855"/>
      <c r="P12" s="855"/>
      <c r="Q12" s="855"/>
      <c r="R12" s="855"/>
    </row>
    <row r="13" spans="1:21" s="373" customFormat="1" x14ac:dyDescent="0.25">
      <c r="A13" s="214"/>
      <c r="B13" s="428"/>
      <c r="C13" s="272"/>
      <c r="D13" s="433" t="s">
        <v>1257</v>
      </c>
      <c r="E13" s="856" t="s">
        <v>1432</v>
      </c>
      <c r="F13" s="857"/>
      <c r="G13" s="857"/>
      <c r="H13" s="857"/>
      <c r="I13" s="857"/>
      <c r="J13" s="857"/>
      <c r="K13" s="857"/>
      <c r="L13" s="857"/>
      <c r="M13" s="857"/>
      <c r="N13" s="857"/>
      <c r="O13" s="857"/>
      <c r="P13" s="857"/>
      <c r="Q13" s="857"/>
      <c r="R13" s="858"/>
    </row>
    <row r="14" spans="1:21" s="373" customFormat="1" ht="6.95" customHeight="1" thickBot="1" x14ac:dyDescent="0.3">
      <c r="A14" s="214"/>
      <c r="B14" s="428"/>
      <c r="C14" s="272"/>
      <c r="D14" s="217"/>
      <c r="E14" s="217"/>
      <c r="F14" s="217"/>
      <c r="G14" s="217"/>
      <c r="H14" s="217"/>
      <c r="I14" s="217"/>
      <c r="J14" s="217"/>
      <c r="K14" s="217"/>
    </row>
    <row r="15" spans="1:21" ht="15.6" customHeight="1" thickBot="1" x14ac:dyDescent="0.3">
      <c r="A15" s="323"/>
      <c r="B15" s="807" t="s">
        <v>2</v>
      </c>
      <c r="C15" s="324"/>
      <c r="D15" s="813" t="s">
        <v>3</v>
      </c>
      <c r="E15" s="814"/>
      <c r="F15" s="814"/>
      <c r="G15" s="814"/>
      <c r="H15" s="814"/>
      <c r="I15" s="814"/>
      <c r="J15" s="814"/>
      <c r="K15" s="815"/>
    </row>
    <row r="16" spans="1:21" ht="36.75" thickBot="1" x14ac:dyDescent="0.3">
      <c r="A16" s="323"/>
      <c r="B16" s="808"/>
      <c r="C16" s="325"/>
      <c r="D16" s="255" t="s">
        <v>4</v>
      </c>
      <c r="E16" s="471">
        <v>11</v>
      </c>
      <c r="F16" s="217"/>
      <c r="G16" s="217"/>
      <c r="H16" s="217"/>
      <c r="I16" s="217"/>
      <c r="J16" s="217"/>
      <c r="K16" s="242"/>
    </row>
    <row r="17" spans="1:11" ht="36.75" thickBot="1" x14ac:dyDescent="0.3">
      <c r="A17" s="323"/>
      <c r="B17" s="808"/>
      <c r="C17" s="325"/>
      <c r="D17" s="246" t="s">
        <v>5</v>
      </c>
      <c r="E17" s="471">
        <v>8</v>
      </c>
      <c r="F17" s="217"/>
      <c r="G17" s="217"/>
      <c r="H17" s="217"/>
      <c r="I17" s="217"/>
      <c r="J17" s="217"/>
      <c r="K17" s="242"/>
    </row>
    <row r="18" spans="1:11" ht="48.75" thickBot="1" x14ac:dyDescent="0.3">
      <c r="A18" s="323"/>
      <c r="B18" s="808"/>
      <c r="C18" s="325"/>
      <c r="D18" s="246" t="s">
        <v>6</v>
      </c>
      <c r="E18" s="471">
        <v>0</v>
      </c>
      <c r="F18" s="217"/>
      <c r="G18" s="217"/>
      <c r="H18" s="217"/>
      <c r="I18" s="217"/>
      <c r="J18" s="217"/>
      <c r="K18" s="242"/>
    </row>
    <row r="19" spans="1:11" ht="24.75" thickBot="1" x14ac:dyDescent="0.3">
      <c r="A19" s="323"/>
      <c r="B19" s="808"/>
      <c r="C19" s="325"/>
      <c r="D19" s="246" t="s">
        <v>7</v>
      </c>
      <c r="E19" s="471">
        <v>8</v>
      </c>
      <c r="F19" s="217"/>
      <c r="G19" s="217"/>
      <c r="H19" s="217"/>
      <c r="I19" s="217"/>
      <c r="J19" s="217"/>
      <c r="K19" s="242"/>
    </row>
    <row r="20" spans="1:11" ht="24.75" thickBot="1" x14ac:dyDescent="0.3">
      <c r="A20" s="323"/>
      <c r="B20" s="808"/>
      <c r="C20" s="325"/>
      <c r="D20" s="246" t="s">
        <v>8</v>
      </c>
      <c r="E20" s="471">
        <v>0</v>
      </c>
      <c r="F20" s="217"/>
      <c r="G20" s="217"/>
      <c r="H20" s="217"/>
      <c r="I20" s="217"/>
      <c r="J20" s="217"/>
      <c r="K20" s="242"/>
    </row>
    <row r="21" spans="1:11" ht="24.75" thickBot="1" x14ac:dyDescent="0.3">
      <c r="A21" s="323"/>
      <c r="B21" s="809"/>
      <c r="C21" s="325"/>
      <c r="D21" s="246" t="s">
        <v>9</v>
      </c>
      <c r="E21" s="471">
        <v>2</v>
      </c>
      <c r="F21" s="217"/>
      <c r="G21" s="217"/>
      <c r="H21" s="217"/>
      <c r="I21" s="217"/>
      <c r="J21" s="217"/>
      <c r="K21" s="242"/>
    </row>
    <row r="22" spans="1:11" ht="14.1" customHeight="1" x14ac:dyDescent="0.25">
      <c r="A22" s="323"/>
      <c r="B22" s="341"/>
      <c r="C22" s="326"/>
      <c r="D22" s="816" t="s">
        <v>10</v>
      </c>
      <c r="E22" s="817"/>
      <c r="F22" s="817"/>
      <c r="G22" s="817"/>
      <c r="H22" s="817"/>
      <c r="I22" s="817"/>
      <c r="J22" s="817"/>
      <c r="K22" s="818"/>
    </row>
    <row r="23" spans="1:11" ht="14.1" customHeight="1" thickBot="1" x14ac:dyDescent="0.3">
      <c r="A23" s="323"/>
      <c r="B23" s="341"/>
      <c r="C23" s="326"/>
      <c r="D23" s="816" t="s">
        <v>11</v>
      </c>
      <c r="E23" s="817"/>
      <c r="F23" s="817"/>
      <c r="G23" s="817"/>
      <c r="H23" s="817"/>
      <c r="I23" s="817"/>
      <c r="J23" s="817"/>
      <c r="K23" s="818"/>
    </row>
    <row r="24" spans="1:11" ht="39" customHeight="1" thickBot="1" x14ac:dyDescent="0.3">
      <c r="A24" s="323"/>
      <c r="B24" s="341"/>
      <c r="C24" s="210"/>
      <c r="D24" s="606" t="s">
        <v>12</v>
      </c>
      <c r="E24" s="606" t="s">
        <v>13</v>
      </c>
      <c r="F24" s="606" t="s">
        <v>14</v>
      </c>
      <c r="G24" s="606" t="s">
        <v>1200</v>
      </c>
      <c r="H24" s="607" t="s">
        <v>15</v>
      </c>
      <c r="I24" s="607" t="s">
        <v>1208</v>
      </c>
      <c r="J24" s="18"/>
      <c r="K24" s="19"/>
    </row>
    <row r="25" spans="1:11" s="212" customFormat="1" ht="14.1" customHeight="1" thickBot="1" x14ac:dyDescent="0.3">
      <c r="B25" s="205"/>
      <c r="C25" s="478">
        <v>1</v>
      </c>
      <c r="D25" s="476" t="s">
        <v>16</v>
      </c>
      <c r="E25" s="476" t="s">
        <v>1349</v>
      </c>
      <c r="F25" s="476" t="s">
        <v>1264</v>
      </c>
      <c r="G25" s="460">
        <v>92474</v>
      </c>
      <c r="H25" s="461" t="s">
        <v>1223</v>
      </c>
      <c r="I25" s="479">
        <v>0.33</v>
      </c>
      <c r="J25" s="18"/>
      <c r="K25" s="19"/>
    </row>
    <row r="26" spans="1:11" s="212" customFormat="1" ht="14.1" customHeight="1" thickBot="1" x14ac:dyDescent="0.3">
      <c r="B26" s="205"/>
      <c r="C26" s="478">
        <v>2</v>
      </c>
      <c r="D26" s="476" t="s">
        <v>16</v>
      </c>
      <c r="E26" s="476" t="s">
        <v>1351</v>
      </c>
      <c r="F26" s="476" t="s">
        <v>1265</v>
      </c>
      <c r="G26" s="460">
        <v>94765</v>
      </c>
      <c r="H26" s="461" t="s">
        <v>1223</v>
      </c>
      <c r="I26" s="479">
        <v>0.33</v>
      </c>
      <c r="J26" s="18"/>
      <c r="K26" s="19"/>
    </row>
    <row r="27" spans="1:11" s="212" customFormat="1" ht="14.1" customHeight="1" thickBot="1" x14ac:dyDescent="0.3">
      <c r="B27" s="205"/>
      <c r="C27" s="478">
        <v>3</v>
      </c>
      <c r="D27" s="476" t="s">
        <v>16</v>
      </c>
      <c r="E27" s="476" t="s">
        <v>1350</v>
      </c>
      <c r="F27" s="476" t="s">
        <v>1266</v>
      </c>
      <c r="G27" s="460">
        <v>201224</v>
      </c>
      <c r="H27" s="461" t="s">
        <v>1223</v>
      </c>
      <c r="I27" s="479">
        <v>0.33</v>
      </c>
      <c r="J27" s="18"/>
      <c r="K27" s="19"/>
    </row>
    <row r="28" spans="1:11" s="212" customFormat="1" ht="14.1" customHeight="1" thickBot="1" x14ac:dyDescent="0.3">
      <c r="B28" s="205"/>
      <c r="C28" s="478">
        <v>4</v>
      </c>
      <c r="D28" s="476" t="s">
        <v>16</v>
      </c>
      <c r="E28" s="476" t="s">
        <v>1352</v>
      </c>
      <c r="F28" s="476" t="s">
        <v>1267</v>
      </c>
      <c r="G28" s="460">
        <v>120986</v>
      </c>
      <c r="H28" s="461" t="s">
        <v>1223</v>
      </c>
      <c r="I28" s="479">
        <v>0.33</v>
      </c>
      <c r="J28" s="18"/>
      <c r="K28" s="19"/>
    </row>
    <row r="29" spans="1:11" s="212" customFormat="1" ht="36.75" thickBot="1" x14ac:dyDescent="0.3">
      <c r="B29" s="205"/>
      <c r="C29" s="478">
        <v>5</v>
      </c>
      <c r="D29" s="476" t="s">
        <v>16</v>
      </c>
      <c r="E29" s="476">
        <v>2307</v>
      </c>
      <c r="F29" s="461" t="s">
        <v>1268</v>
      </c>
      <c r="G29" s="460">
        <v>148445</v>
      </c>
      <c r="H29" s="461" t="s">
        <v>1223</v>
      </c>
      <c r="I29" s="479">
        <v>0.33</v>
      </c>
      <c r="J29" s="18"/>
      <c r="K29" s="19"/>
    </row>
    <row r="30" spans="1:11" s="212" customFormat="1" ht="14.1" customHeight="1" thickBot="1" x14ac:dyDescent="0.3">
      <c r="B30" s="205"/>
      <c r="C30" s="478">
        <v>6</v>
      </c>
      <c r="D30" s="476" t="s">
        <v>16</v>
      </c>
      <c r="E30" s="476"/>
      <c r="F30" s="476" t="s">
        <v>1269</v>
      </c>
      <c r="G30" s="460">
        <v>186096</v>
      </c>
      <c r="H30" s="461" t="s">
        <v>1223</v>
      </c>
      <c r="I30" s="479">
        <v>0.33</v>
      </c>
      <c r="J30" s="108" t="s">
        <v>1272</v>
      </c>
      <c r="K30" s="19"/>
    </row>
    <row r="31" spans="1:11" s="212" customFormat="1" ht="14.1" customHeight="1" thickBot="1" x14ac:dyDescent="0.3">
      <c r="B31" s="205"/>
      <c r="C31" s="478">
        <v>7</v>
      </c>
      <c r="D31" s="480" t="s">
        <v>16</v>
      </c>
      <c r="E31" s="476">
        <v>2307</v>
      </c>
      <c r="F31" s="480" t="s">
        <v>1270</v>
      </c>
      <c r="G31" s="481">
        <v>119048</v>
      </c>
      <c r="H31" s="461" t="s">
        <v>1223</v>
      </c>
      <c r="I31" s="479">
        <v>0.33</v>
      </c>
      <c r="J31" s="108" t="s">
        <v>1272</v>
      </c>
      <c r="K31" s="19"/>
    </row>
    <row r="32" spans="1:11" s="212" customFormat="1" ht="14.1" customHeight="1" thickBot="1" x14ac:dyDescent="0.3">
      <c r="B32" s="205"/>
      <c r="C32" s="478">
        <v>8</v>
      </c>
      <c r="D32" s="482" t="s">
        <v>16</v>
      </c>
      <c r="E32" s="476"/>
      <c r="F32" s="483" t="s">
        <v>1271</v>
      </c>
      <c r="G32" s="484">
        <v>121762</v>
      </c>
      <c r="H32" s="461" t="s">
        <v>1223</v>
      </c>
      <c r="I32" s="479">
        <v>0.33</v>
      </c>
      <c r="J32" s="108" t="s">
        <v>1273</v>
      </c>
      <c r="K32" s="19"/>
    </row>
    <row r="33" spans="1:11" s="212" customFormat="1" ht="14.1" customHeight="1" thickBot="1" x14ac:dyDescent="0.3">
      <c r="B33" s="205"/>
      <c r="C33" s="478"/>
      <c r="D33" s="477"/>
      <c r="E33" s="477"/>
      <c r="F33" s="477"/>
      <c r="G33" s="467"/>
      <c r="H33" s="466"/>
      <c r="I33" s="479"/>
      <c r="J33" s="18"/>
      <c r="K33" s="19"/>
    </row>
    <row r="34" spans="1:11" s="212" customFormat="1" ht="14.1" customHeight="1" thickBot="1" x14ac:dyDescent="0.3">
      <c r="B34" s="205"/>
      <c r="C34" s="478"/>
      <c r="D34" s="477"/>
      <c r="E34" s="477"/>
      <c r="F34" s="477"/>
      <c r="G34" s="467"/>
      <c r="H34" s="466"/>
      <c r="I34" s="479"/>
      <c r="J34" s="18"/>
      <c r="K34" s="19"/>
    </row>
    <row r="35" spans="1:11" s="212" customFormat="1" ht="14.1" customHeight="1" thickBot="1" x14ac:dyDescent="0.3">
      <c r="B35" s="205"/>
      <c r="C35" s="478"/>
      <c r="D35" s="477"/>
      <c r="E35" s="477"/>
      <c r="F35" s="477"/>
      <c r="G35" s="467"/>
      <c r="H35" s="466"/>
      <c r="I35" s="479"/>
      <c r="J35" s="18"/>
      <c r="K35" s="19"/>
    </row>
    <row r="36" spans="1:11" s="212" customFormat="1" ht="14.1" customHeight="1" thickBot="1" x14ac:dyDescent="0.3">
      <c r="B36" s="205"/>
      <c r="C36" s="478"/>
      <c r="D36" s="477"/>
      <c r="E36" s="477"/>
      <c r="F36" s="477"/>
      <c r="G36" s="467"/>
      <c r="H36" s="466"/>
      <c r="I36" s="479"/>
      <c r="J36" s="18"/>
      <c r="K36" s="19"/>
    </row>
    <row r="37" spans="1:11" s="212" customFormat="1" ht="14.1" customHeight="1" thickBot="1" x14ac:dyDescent="0.3">
      <c r="B37" s="205"/>
      <c r="C37" s="478"/>
      <c r="D37" s="477"/>
      <c r="E37" s="477"/>
      <c r="F37" s="477"/>
      <c r="G37" s="467"/>
      <c r="H37" s="466"/>
      <c r="I37" s="479"/>
      <c r="J37" s="18"/>
      <c r="K37" s="19"/>
    </row>
    <row r="38" spans="1:11" s="212" customFormat="1" ht="14.1" customHeight="1" thickBot="1" x14ac:dyDescent="0.3">
      <c r="B38" s="205"/>
      <c r="C38" s="478"/>
      <c r="D38" s="477"/>
      <c r="E38" s="477"/>
      <c r="F38" s="477"/>
      <c r="G38" s="467"/>
      <c r="H38" s="466"/>
      <c r="I38" s="479"/>
      <c r="J38" s="18"/>
      <c r="K38" s="19"/>
    </row>
    <row r="39" spans="1:11" ht="14.1" customHeight="1" x14ac:dyDescent="0.25">
      <c r="A39" s="323"/>
      <c r="B39" s="341"/>
      <c r="C39" s="326"/>
      <c r="D39" s="819" t="s">
        <v>19</v>
      </c>
      <c r="E39" s="820"/>
      <c r="F39" s="820"/>
      <c r="G39" s="820"/>
      <c r="H39" s="820"/>
      <c r="I39" s="820"/>
      <c r="J39" s="820"/>
      <c r="K39" s="821"/>
    </row>
    <row r="40" spans="1:11" ht="14.1" customHeight="1" x14ac:dyDescent="0.25">
      <c r="A40" s="323"/>
      <c r="B40" s="341"/>
      <c r="C40" s="326"/>
      <c r="D40" s="822" t="s">
        <v>20</v>
      </c>
      <c r="E40" s="823"/>
      <c r="F40" s="823"/>
      <c r="G40" s="823"/>
      <c r="H40" s="823"/>
      <c r="I40" s="823"/>
      <c r="J40" s="823"/>
      <c r="K40" s="824"/>
    </row>
    <row r="41" spans="1:11" ht="14.1" customHeight="1" x14ac:dyDescent="0.25">
      <c r="A41" s="323"/>
      <c r="B41" s="341"/>
      <c r="C41" s="326"/>
      <c r="D41" s="822" t="s">
        <v>21</v>
      </c>
      <c r="E41" s="823"/>
      <c r="F41" s="823"/>
      <c r="G41" s="823"/>
      <c r="H41" s="823"/>
      <c r="I41" s="823"/>
      <c r="J41" s="823"/>
      <c r="K41" s="824"/>
    </row>
    <row r="42" spans="1:11" ht="14.1" customHeight="1" x14ac:dyDescent="0.25">
      <c r="A42" s="323"/>
      <c r="B42" s="341"/>
      <c r="C42" s="326"/>
      <c r="D42" s="822" t="s">
        <v>22</v>
      </c>
      <c r="E42" s="823"/>
      <c r="F42" s="823"/>
      <c r="G42" s="823"/>
      <c r="H42" s="823"/>
      <c r="I42" s="823"/>
      <c r="J42" s="823"/>
      <c r="K42" s="824"/>
    </row>
    <row r="43" spans="1:11" ht="14.1" customHeight="1" thickBot="1" x14ac:dyDescent="0.3">
      <c r="A43" s="323"/>
      <c r="B43" s="341"/>
      <c r="C43" s="326"/>
      <c r="D43" s="810" t="s">
        <v>23</v>
      </c>
      <c r="E43" s="811"/>
      <c r="F43" s="811"/>
      <c r="G43" s="811"/>
      <c r="H43" s="811"/>
      <c r="I43" s="811"/>
      <c r="J43" s="811"/>
      <c r="K43" s="812"/>
    </row>
    <row r="44" spans="1:11" ht="40.5" customHeight="1" thickBot="1" x14ac:dyDescent="0.3">
      <c r="A44" s="323"/>
      <c r="B44" s="341"/>
      <c r="C44" s="247" t="s">
        <v>24</v>
      </c>
      <c r="D44" s="489" t="s">
        <v>12</v>
      </c>
      <c r="E44" s="489" t="s">
        <v>13</v>
      </c>
      <c r="F44" s="489" t="s">
        <v>14</v>
      </c>
      <c r="G44" s="490">
        <v>2016</v>
      </c>
      <c r="H44" s="490">
        <v>2018</v>
      </c>
      <c r="I44" s="490">
        <v>2018</v>
      </c>
      <c r="J44" s="490">
        <v>2019</v>
      </c>
      <c r="K44" s="249"/>
    </row>
    <row r="45" spans="1:11" s="212" customFormat="1" ht="14.1" customHeight="1" thickBot="1" x14ac:dyDescent="0.3">
      <c r="B45" s="205"/>
      <c r="C45" s="210">
        <v>1</v>
      </c>
      <c r="D45" s="485" t="s">
        <v>16</v>
      </c>
      <c r="E45" s="476"/>
      <c r="F45" s="476" t="s">
        <v>1264</v>
      </c>
      <c r="G45" s="486">
        <v>0.8</v>
      </c>
      <c r="H45" s="559">
        <v>0.2</v>
      </c>
      <c r="I45" s="31"/>
      <c r="J45" s="31"/>
      <c r="K45" s="108"/>
    </row>
    <row r="46" spans="1:11" s="212" customFormat="1" ht="14.1" customHeight="1" thickBot="1" x14ac:dyDescent="0.3">
      <c r="B46" s="205"/>
      <c r="C46" s="210">
        <v>2</v>
      </c>
      <c r="D46" s="487" t="s">
        <v>16</v>
      </c>
      <c r="E46" s="476"/>
      <c r="F46" s="476" t="s">
        <v>1265</v>
      </c>
      <c r="G46" s="486">
        <v>0.8</v>
      </c>
      <c r="H46" s="559">
        <v>0.2</v>
      </c>
      <c r="I46" s="31"/>
      <c r="J46" s="31"/>
      <c r="K46" s="108"/>
    </row>
    <row r="47" spans="1:11" s="212" customFormat="1" ht="15.75" thickBot="1" x14ac:dyDescent="0.3">
      <c r="B47" s="205"/>
      <c r="C47" s="210">
        <v>3</v>
      </c>
      <c r="D47" s="487" t="s">
        <v>16</v>
      </c>
      <c r="E47" s="476"/>
      <c r="F47" s="461" t="s">
        <v>1266</v>
      </c>
      <c r="G47" s="486">
        <v>0.8</v>
      </c>
      <c r="H47" s="559">
        <v>0.2</v>
      </c>
      <c r="I47" s="31"/>
      <c r="J47" s="31"/>
      <c r="K47" s="108"/>
    </row>
    <row r="48" spans="1:11" s="212" customFormat="1" ht="14.1" customHeight="1" thickBot="1" x14ac:dyDescent="0.3">
      <c r="B48" s="205"/>
      <c r="C48" s="210">
        <v>4</v>
      </c>
      <c r="D48" s="487" t="s">
        <v>16</v>
      </c>
      <c r="E48" s="476"/>
      <c r="F48" s="476" t="s">
        <v>1267</v>
      </c>
      <c r="G48" s="486">
        <v>0.8</v>
      </c>
      <c r="H48" s="559">
        <v>0.2</v>
      </c>
      <c r="I48" s="31"/>
      <c r="J48" s="31"/>
      <c r="K48" s="108"/>
    </row>
    <row r="49" spans="1:11" s="212" customFormat="1" ht="36.75" thickBot="1" x14ac:dyDescent="0.3">
      <c r="B49" s="205"/>
      <c r="C49" s="210">
        <v>5</v>
      </c>
      <c r="D49" s="487" t="s">
        <v>16</v>
      </c>
      <c r="E49" s="476"/>
      <c r="F49" s="461" t="s">
        <v>1268</v>
      </c>
      <c r="G49" s="486">
        <v>0.8</v>
      </c>
      <c r="H49" s="559">
        <v>0.2</v>
      </c>
      <c r="I49" s="31"/>
      <c r="J49" s="31"/>
      <c r="K49" s="108"/>
    </row>
    <row r="50" spans="1:11" s="212" customFormat="1" ht="14.1" customHeight="1" thickBot="1" x14ac:dyDescent="0.3">
      <c r="B50" s="205"/>
      <c r="C50" s="210">
        <v>6</v>
      </c>
      <c r="D50" s="487" t="s">
        <v>16</v>
      </c>
      <c r="E50" s="476"/>
      <c r="F50" s="476" t="s">
        <v>1269</v>
      </c>
      <c r="G50" s="486"/>
      <c r="H50" s="559"/>
      <c r="I50" s="31"/>
      <c r="J50" s="31"/>
      <c r="K50" s="108" t="s">
        <v>1272</v>
      </c>
    </row>
    <row r="51" spans="1:11" s="212" customFormat="1" ht="14.1" customHeight="1" thickBot="1" x14ac:dyDescent="0.3">
      <c r="B51" s="205"/>
      <c r="C51" s="210">
        <v>7</v>
      </c>
      <c r="D51" s="488" t="s">
        <v>16</v>
      </c>
      <c r="E51" s="476"/>
      <c r="F51" s="480" t="s">
        <v>1270</v>
      </c>
      <c r="G51" s="486"/>
      <c r="H51" s="559"/>
      <c r="I51" s="31"/>
      <c r="J51" s="31"/>
      <c r="K51" s="108" t="s">
        <v>1272</v>
      </c>
    </row>
    <row r="52" spans="1:11" s="212" customFormat="1" ht="14.1" customHeight="1" thickBot="1" x14ac:dyDescent="0.3">
      <c r="B52" s="205"/>
      <c r="C52" s="210">
        <v>8</v>
      </c>
      <c r="D52" s="485" t="s">
        <v>16</v>
      </c>
      <c r="E52" s="476"/>
      <c r="F52" s="483" t="s">
        <v>1271</v>
      </c>
      <c r="G52" s="486"/>
      <c r="H52" s="559"/>
      <c r="I52" s="31"/>
      <c r="J52" s="31"/>
      <c r="K52" s="108" t="s">
        <v>1273</v>
      </c>
    </row>
    <row r="53" spans="1:11" s="212" customFormat="1" ht="14.1" customHeight="1" thickBot="1" x14ac:dyDescent="0.3">
      <c r="B53" s="205"/>
      <c r="C53" s="210">
        <v>9</v>
      </c>
      <c r="D53" s="146"/>
      <c r="E53" s="146"/>
      <c r="F53" s="146"/>
      <c r="G53" s="31"/>
      <c r="H53" s="31"/>
      <c r="I53" s="31"/>
      <c r="J53" s="31"/>
      <c r="K53" s="108"/>
    </row>
    <row r="54" spans="1:11" s="212" customFormat="1" ht="14.1" customHeight="1" thickBot="1" x14ac:dyDescent="0.3">
      <c r="B54" s="205"/>
      <c r="C54" s="210">
        <v>10</v>
      </c>
      <c r="D54" s="146"/>
      <c r="E54" s="146"/>
      <c r="F54" s="146"/>
      <c r="G54" s="31"/>
      <c r="H54" s="31"/>
      <c r="I54" s="31"/>
      <c r="J54" s="31"/>
      <c r="K54" s="108"/>
    </row>
    <row r="55" spans="1:11" s="212" customFormat="1" ht="14.1" customHeight="1" thickBot="1" x14ac:dyDescent="0.3">
      <c r="B55" s="205"/>
      <c r="C55" s="210">
        <v>11</v>
      </c>
      <c r="D55" s="146"/>
      <c r="E55" s="146"/>
      <c r="F55" s="146"/>
      <c r="G55" s="31"/>
      <c r="H55" s="31"/>
      <c r="I55" s="31"/>
      <c r="J55" s="31"/>
      <c r="K55" s="108"/>
    </row>
    <row r="56" spans="1:11" s="212" customFormat="1" ht="14.1" customHeight="1" thickBot="1" x14ac:dyDescent="0.3">
      <c r="B56" s="205"/>
      <c r="C56" s="210">
        <v>12</v>
      </c>
      <c r="D56" s="146"/>
      <c r="E56" s="146"/>
      <c r="F56" s="146"/>
      <c r="G56" s="31"/>
      <c r="H56" s="31"/>
      <c r="I56" s="31"/>
      <c r="J56" s="31"/>
      <c r="K56" s="108"/>
    </row>
    <row r="57" spans="1:11" s="212" customFormat="1" ht="14.1" customHeight="1" thickBot="1" x14ac:dyDescent="0.3">
      <c r="B57" s="205"/>
      <c r="C57" s="210">
        <v>13</v>
      </c>
      <c r="D57" s="146"/>
      <c r="E57" s="146"/>
      <c r="F57" s="146"/>
      <c r="G57" s="31"/>
      <c r="H57" s="31"/>
      <c r="I57" s="31"/>
      <c r="J57" s="31"/>
      <c r="K57" s="108"/>
    </row>
    <row r="58" spans="1:11" s="212" customFormat="1" ht="14.1" customHeight="1" thickBot="1" x14ac:dyDescent="0.3">
      <c r="B58" s="205"/>
      <c r="C58" s="210">
        <v>14</v>
      </c>
      <c r="D58" s="146"/>
      <c r="E58" s="146"/>
      <c r="F58" s="146"/>
      <c r="G58" s="31"/>
      <c r="H58" s="31"/>
      <c r="I58" s="31"/>
      <c r="J58" s="31"/>
      <c r="K58" s="109"/>
    </row>
    <row r="59" spans="1:11" ht="14.1" customHeight="1" x14ac:dyDescent="0.25">
      <c r="A59" s="323"/>
      <c r="B59" s="341"/>
      <c r="C59" s="326"/>
      <c r="D59" s="813" t="s">
        <v>29</v>
      </c>
      <c r="E59" s="814"/>
      <c r="F59" s="814"/>
      <c r="G59" s="814"/>
      <c r="H59" s="814"/>
      <c r="I59" s="814"/>
      <c r="J59" s="814"/>
      <c r="K59" s="815"/>
    </row>
    <row r="60" spans="1:11" ht="14.1" customHeight="1" thickBot="1" x14ac:dyDescent="0.3">
      <c r="A60" s="323"/>
      <c r="B60" s="341"/>
      <c r="C60" s="326"/>
      <c r="D60" s="810" t="s">
        <v>30</v>
      </c>
      <c r="E60" s="811"/>
      <c r="F60" s="811"/>
      <c r="G60" s="811"/>
      <c r="H60" s="811"/>
      <c r="I60" s="811"/>
      <c r="J60" s="811"/>
      <c r="K60" s="812"/>
    </row>
    <row r="61" spans="1:11" ht="14.1" customHeight="1" thickBot="1" x14ac:dyDescent="0.3">
      <c r="A61" s="323"/>
      <c r="B61" s="341"/>
      <c r="C61" s="247" t="s">
        <v>24</v>
      </c>
      <c r="D61" s="255" t="s">
        <v>12</v>
      </c>
      <c r="E61" s="255" t="s">
        <v>31</v>
      </c>
      <c r="F61" s="248" t="s">
        <v>14</v>
      </c>
      <c r="G61" s="285">
        <v>2016</v>
      </c>
      <c r="H61" s="285">
        <v>2017</v>
      </c>
      <c r="I61" s="285">
        <v>2018</v>
      </c>
      <c r="J61" s="285">
        <v>2019</v>
      </c>
      <c r="K61" s="249"/>
    </row>
    <row r="62" spans="1:11" s="212" customFormat="1" ht="14.1" customHeight="1" thickBot="1" x14ac:dyDescent="0.3">
      <c r="B62" s="205"/>
      <c r="C62" s="210">
        <v>1</v>
      </c>
      <c r="D62" s="213" t="str">
        <f>IF(ISBLANK(D45),"",D45)</f>
        <v>POMCA</v>
      </c>
      <c r="E62" s="213" t="str">
        <f t="shared" ref="E62:F75" si="0">IF(ISBLANK(E45),"",E45)</f>
        <v/>
      </c>
      <c r="F62" s="213" t="str">
        <f>IF(ISBLANK(F45),"",F45)</f>
        <v>Río Negro</v>
      </c>
      <c r="G62" s="486">
        <v>0.8</v>
      </c>
      <c r="H62" s="559">
        <v>0.2</v>
      </c>
      <c r="I62" s="31"/>
      <c r="J62" s="31"/>
      <c r="K62" s="108"/>
    </row>
    <row r="63" spans="1:11" s="212" customFormat="1" ht="14.1" customHeight="1" thickBot="1" x14ac:dyDescent="0.3">
      <c r="B63" s="205"/>
      <c r="C63" s="210">
        <v>2</v>
      </c>
      <c r="D63" s="213" t="str">
        <f t="shared" ref="D63:D75" si="1">IF(ISBLANK(D46),"",D46)</f>
        <v>POMCA</v>
      </c>
      <c r="E63" s="213" t="str">
        <f t="shared" si="0"/>
        <v/>
      </c>
      <c r="F63" s="213" t="str">
        <f t="shared" si="0"/>
        <v>Río Nare</v>
      </c>
      <c r="G63" s="486">
        <v>0.8</v>
      </c>
      <c r="H63" s="559">
        <v>0.2</v>
      </c>
      <c r="I63" s="31"/>
      <c r="J63" s="31"/>
      <c r="K63" s="108"/>
    </row>
    <row r="64" spans="1:11" s="212" customFormat="1" ht="14.1" customHeight="1" thickBot="1" x14ac:dyDescent="0.3">
      <c r="B64" s="205"/>
      <c r="C64" s="210">
        <v>3</v>
      </c>
      <c r="D64" s="213" t="str">
        <f t="shared" si="1"/>
        <v>POMCA</v>
      </c>
      <c r="E64" s="213" t="str">
        <f t="shared" si="0"/>
        <v/>
      </c>
      <c r="F64" s="213" t="str">
        <f t="shared" si="0"/>
        <v>Río Samaná Norte</v>
      </c>
      <c r="G64" s="486">
        <v>0.8</v>
      </c>
      <c r="H64" s="559">
        <v>0.2</v>
      </c>
      <c r="I64" s="31"/>
      <c r="J64" s="31"/>
      <c r="K64" s="108"/>
    </row>
    <row r="65" spans="1:11" s="212" customFormat="1" ht="14.1" customHeight="1" thickBot="1" x14ac:dyDescent="0.3">
      <c r="B65" s="205"/>
      <c r="C65" s="210">
        <v>4</v>
      </c>
      <c r="D65" s="213" t="str">
        <f t="shared" si="1"/>
        <v>POMCA</v>
      </c>
      <c r="E65" s="213" t="str">
        <f t="shared" si="0"/>
        <v/>
      </c>
      <c r="F65" s="213" t="str">
        <f t="shared" si="0"/>
        <v>Río Samaná Sur</v>
      </c>
      <c r="G65" s="486">
        <v>0.8</v>
      </c>
      <c r="H65" s="559">
        <v>0.2</v>
      </c>
      <c r="I65" s="31"/>
      <c r="J65" s="31"/>
      <c r="K65" s="108"/>
    </row>
    <row r="66" spans="1:11" s="212" customFormat="1" ht="14.1" customHeight="1" thickBot="1" x14ac:dyDescent="0.3">
      <c r="B66" s="205"/>
      <c r="C66" s="210">
        <v>5</v>
      </c>
      <c r="D66" s="213" t="str">
        <f t="shared" si="1"/>
        <v>POMCA</v>
      </c>
      <c r="E66" s="213" t="str">
        <f t="shared" si="0"/>
        <v/>
      </c>
      <c r="F66" s="213" t="str">
        <f t="shared" si="0"/>
        <v>Río Cocorná y Directos al Magdalena</v>
      </c>
      <c r="G66" s="486">
        <v>0.8</v>
      </c>
      <c r="H66" s="559">
        <v>0.2</v>
      </c>
      <c r="I66" s="31"/>
      <c r="J66" s="31"/>
      <c r="K66" s="108"/>
    </row>
    <row r="67" spans="1:11" s="212" customFormat="1" ht="14.1" customHeight="1" thickBot="1" x14ac:dyDescent="0.3">
      <c r="B67" s="205"/>
      <c r="C67" s="210">
        <v>6</v>
      </c>
      <c r="D67" s="213" t="str">
        <f t="shared" si="1"/>
        <v>POMCA</v>
      </c>
      <c r="E67" s="213" t="str">
        <f t="shared" si="0"/>
        <v/>
      </c>
      <c r="F67" s="213" t="str">
        <f t="shared" si="0"/>
        <v>Río Arma</v>
      </c>
      <c r="G67" s="486"/>
      <c r="H67" s="31"/>
      <c r="I67" s="31"/>
      <c r="J67" s="31"/>
      <c r="K67" s="108" t="s">
        <v>1272</v>
      </c>
    </row>
    <row r="68" spans="1:11" s="212" customFormat="1" ht="14.1" customHeight="1" thickBot="1" x14ac:dyDescent="0.3">
      <c r="B68" s="205"/>
      <c r="C68" s="210">
        <v>7</v>
      </c>
      <c r="D68" s="213" t="str">
        <f t="shared" si="1"/>
        <v>POMCA</v>
      </c>
      <c r="E68" s="213" t="str">
        <f t="shared" si="0"/>
        <v/>
      </c>
      <c r="F68" s="213" t="str">
        <f t="shared" si="0"/>
        <v>Río La Miel</v>
      </c>
      <c r="G68" s="486"/>
      <c r="H68" s="31"/>
      <c r="I68" s="31"/>
      <c r="J68" s="31"/>
      <c r="K68" s="108" t="s">
        <v>1272</v>
      </c>
    </row>
    <row r="69" spans="1:11" s="212" customFormat="1" ht="14.1" customHeight="1" thickBot="1" x14ac:dyDescent="0.3">
      <c r="B69" s="205"/>
      <c r="C69" s="210">
        <v>8</v>
      </c>
      <c r="D69" s="213" t="str">
        <f t="shared" si="1"/>
        <v>POMCA</v>
      </c>
      <c r="E69" s="213" t="str">
        <f t="shared" si="0"/>
        <v/>
      </c>
      <c r="F69" s="213" t="str">
        <f t="shared" si="0"/>
        <v xml:space="preserve">Río Aburrá </v>
      </c>
      <c r="G69" s="486"/>
      <c r="H69" s="31"/>
      <c r="I69" s="31"/>
      <c r="J69" s="31"/>
      <c r="K69" s="108" t="s">
        <v>1273</v>
      </c>
    </row>
    <row r="70" spans="1:11" s="212" customFormat="1" ht="14.1" customHeight="1" thickBot="1" x14ac:dyDescent="0.3">
      <c r="B70" s="205"/>
      <c r="C70" s="210">
        <v>9</v>
      </c>
      <c r="D70" s="213" t="str">
        <f t="shared" si="1"/>
        <v/>
      </c>
      <c r="E70" s="213" t="str">
        <f t="shared" si="0"/>
        <v/>
      </c>
      <c r="F70" s="213" t="str">
        <f t="shared" si="0"/>
        <v/>
      </c>
      <c r="G70" s="31"/>
      <c r="H70" s="31"/>
      <c r="I70" s="31"/>
      <c r="J70" s="31"/>
      <c r="K70" s="108"/>
    </row>
    <row r="71" spans="1:11" s="212" customFormat="1" ht="14.1" customHeight="1" thickBot="1" x14ac:dyDescent="0.3">
      <c r="B71" s="205"/>
      <c r="C71" s="210">
        <v>10</v>
      </c>
      <c r="D71" s="213" t="str">
        <f t="shared" si="1"/>
        <v/>
      </c>
      <c r="E71" s="213" t="str">
        <f t="shared" si="0"/>
        <v/>
      </c>
      <c r="F71" s="213" t="str">
        <f t="shared" si="0"/>
        <v/>
      </c>
      <c r="G71" s="31"/>
      <c r="H71" s="31"/>
      <c r="I71" s="31"/>
      <c r="J71" s="31"/>
      <c r="K71" s="108"/>
    </row>
    <row r="72" spans="1:11" s="212" customFormat="1" ht="14.1" customHeight="1" thickBot="1" x14ac:dyDescent="0.3">
      <c r="B72" s="205"/>
      <c r="C72" s="210">
        <v>11</v>
      </c>
      <c r="D72" s="213" t="str">
        <f t="shared" si="1"/>
        <v/>
      </c>
      <c r="E72" s="213" t="str">
        <f t="shared" si="0"/>
        <v/>
      </c>
      <c r="F72" s="213" t="str">
        <f t="shared" si="0"/>
        <v/>
      </c>
      <c r="G72" s="31"/>
      <c r="H72" s="31"/>
      <c r="I72" s="31"/>
      <c r="J72" s="31"/>
      <c r="K72" s="108"/>
    </row>
    <row r="73" spans="1:11" s="212" customFormat="1" ht="14.1" customHeight="1" thickBot="1" x14ac:dyDescent="0.3">
      <c r="B73" s="205"/>
      <c r="C73" s="210">
        <v>12</v>
      </c>
      <c r="D73" s="213" t="str">
        <f t="shared" si="1"/>
        <v/>
      </c>
      <c r="E73" s="213" t="str">
        <f t="shared" si="0"/>
        <v/>
      </c>
      <c r="F73" s="213" t="str">
        <f t="shared" si="0"/>
        <v/>
      </c>
      <c r="G73" s="31"/>
      <c r="H73" s="31"/>
      <c r="I73" s="31"/>
      <c r="J73" s="31"/>
      <c r="K73" s="108"/>
    </row>
    <row r="74" spans="1:11" s="212" customFormat="1" ht="14.1" customHeight="1" thickBot="1" x14ac:dyDescent="0.3">
      <c r="B74" s="205"/>
      <c r="C74" s="210">
        <v>13</v>
      </c>
      <c r="D74" s="213" t="str">
        <f t="shared" si="1"/>
        <v/>
      </c>
      <c r="E74" s="213" t="str">
        <f t="shared" si="0"/>
        <v/>
      </c>
      <c r="F74" s="213" t="str">
        <f t="shared" si="0"/>
        <v/>
      </c>
      <c r="G74" s="31"/>
      <c r="H74" s="31"/>
      <c r="I74" s="31"/>
      <c r="J74" s="31"/>
      <c r="K74" s="108"/>
    </row>
    <row r="75" spans="1:11" s="212" customFormat="1" ht="14.1" customHeight="1" thickBot="1" x14ac:dyDescent="0.3">
      <c r="B75" s="205"/>
      <c r="C75" s="210">
        <v>14</v>
      </c>
      <c r="D75" s="213" t="str">
        <f t="shared" si="1"/>
        <v/>
      </c>
      <c r="E75" s="213" t="str">
        <f t="shared" si="0"/>
        <v/>
      </c>
      <c r="F75" s="213" t="str">
        <f t="shared" si="0"/>
        <v/>
      </c>
      <c r="G75" s="31"/>
      <c r="H75" s="31"/>
      <c r="I75" s="31"/>
      <c r="J75" s="31"/>
      <c r="K75" s="108"/>
    </row>
    <row r="76" spans="1:11" ht="14.1" customHeight="1" x14ac:dyDescent="0.25">
      <c r="A76" s="323"/>
      <c r="B76" s="341"/>
      <c r="C76" s="326"/>
      <c r="D76" s="813" t="s">
        <v>19</v>
      </c>
      <c r="E76" s="814"/>
      <c r="F76" s="814"/>
      <c r="G76" s="814"/>
      <c r="H76" s="814"/>
      <c r="I76" s="814"/>
      <c r="J76" s="814"/>
      <c r="K76" s="815"/>
    </row>
    <row r="77" spans="1:11" ht="14.1" customHeight="1" x14ac:dyDescent="0.25">
      <c r="A77" s="323"/>
      <c r="B77" s="341"/>
      <c r="C77" s="326"/>
      <c r="D77" s="819" t="s">
        <v>32</v>
      </c>
      <c r="E77" s="820"/>
      <c r="F77" s="820"/>
      <c r="G77" s="820"/>
      <c r="H77" s="820"/>
      <c r="I77" s="820"/>
      <c r="J77" s="820"/>
      <c r="K77" s="821"/>
    </row>
    <row r="78" spans="1:11" ht="14.1" customHeight="1" thickBot="1" x14ac:dyDescent="0.3">
      <c r="A78" s="323"/>
      <c r="B78" s="341"/>
      <c r="C78" s="326"/>
      <c r="D78" s="810" t="s">
        <v>33</v>
      </c>
      <c r="E78" s="811"/>
      <c r="F78" s="811"/>
      <c r="G78" s="811"/>
      <c r="H78" s="811"/>
      <c r="I78" s="811"/>
      <c r="J78" s="811"/>
      <c r="K78" s="812"/>
    </row>
    <row r="79" spans="1:11" ht="14.1" customHeight="1" thickBot="1" x14ac:dyDescent="0.3">
      <c r="A79" s="323"/>
      <c r="B79" s="341"/>
      <c r="C79" s="328" t="s">
        <v>24</v>
      </c>
      <c r="D79" s="300" t="s">
        <v>12</v>
      </c>
      <c r="E79" s="300" t="s">
        <v>31</v>
      </c>
      <c r="F79" s="329" t="s">
        <v>14</v>
      </c>
      <c r="G79" s="329" t="s">
        <v>25</v>
      </c>
      <c r="H79" s="329" t="s">
        <v>26</v>
      </c>
      <c r="I79" s="329" t="s">
        <v>27</v>
      </c>
      <c r="J79" s="329" t="s">
        <v>28</v>
      </c>
      <c r="K79" s="249"/>
    </row>
    <row r="80" spans="1:11" ht="14.1" customHeight="1" thickBot="1" x14ac:dyDescent="0.3">
      <c r="A80" s="323"/>
      <c r="B80" s="341"/>
      <c r="C80" s="312">
        <v>1</v>
      </c>
      <c r="D80" s="330" t="str">
        <f>IF(ISBLANK(D62),"",D62)</f>
        <v>POMCA</v>
      </c>
      <c r="E80" s="330" t="str">
        <f>IF(ISBLANK(E62),"",E62)</f>
        <v/>
      </c>
      <c r="F80" s="330" t="str">
        <f>IF(ISBLANK(F62),"",F62)</f>
        <v>Río Negro</v>
      </c>
      <c r="G80" s="331">
        <f>IFERROR(G62/G45,"N.A.")</f>
        <v>1</v>
      </c>
      <c r="H80" s="331">
        <f>IFERROR(H62/H45,"N.A.")</f>
        <v>1</v>
      </c>
      <c r="I80" s="331" t="str">
        <f>IFERROR(I62/I45,"N.A.")</f>
        <v>N.A.</v>
      </c>
      <c r="J80" s="331" t="str">
        <f>IFERROR(J62/J45,"N.A.")</f>
        <v>N.A.</v>
      </c>
      <c r="K80" s="327"/>
    </row>
    <row r="81" spans="1:11" ht="14.1" customHeight="1" thickBot="1" x14ac:dyDescent="0.3">
      <c r="A81" s="323"/>
      <c r="B81" s="341"/>
      <c r="C81" s="312">
        <v>2</v>
      </c>
      <c r="D81" s="330" t="str">
        <f t="shared" ref="D81:F81" si="2">IF(ISBLANK(D63),"",D63)</f>
        <v>POMCA</v>
      </c>
      <c r="E81" s="330" t="str">
        <f t="shared" si="2"/>
        <v/>
      </c>
      <c r="F81" s="330" t="str">
        <f t="shared" si="2"/>
        <v>Río Nare</v>
      </c>
      <c r="G81" s="331">
        <f t="shared" ref="G81:J81" si="3">IFERROR(G63/G46,"N.A.")</f>
        <v>1</v>
      </c>
      <c r="H81" s="331">
        <f t="shared" si="3"/>
        <v>1</v>
      </c>
      <c r="I81" s="331" t="str">
        <f t="shared" si="3"/>
        <v>N.A.</v>
      </c>
      <c r="J81" s="331" t="str">
        <f t="shared" si="3"/>
        <v>N.A.</v>
      </c>
      <c r="K81" s="327"/>
    </row>
    <row r="82" spans="1:11" ht="14.1" customHeight="1" thickBot="1" x14ac:dyDescent="0.3">
      <c r="A82" s="323"/>
      <c r="B82" s="341"/>
      <c r="C82" s="312">
        <v>3</v>
      </c>
      <c r="D82" s="330" t="str">
        <f t="shared" ref="D82:F82" si="4">IF(ISBLANK(D64),"",D64)</f>
        <v>POMCA</v>
      </c>
      <c r="E82" s="330" t="str">
        <f t="shared" si="4"/>
        <v/>
      </c>
      <c r="F82" s="330" t="str">
        <f t="shared" si="4"/>
        <v>Río Samaná Norte</v>
      </c>
      <c r="G82" s="331">
        <f t="shared" ref="G82:J82" si="5">IFERROR(G64/G47,"N.A.")</f>
        <v>1</v>
      </c>
      <c r="H82" s="331">
        <f t="shared" si="5"/>
        <v>1</v>
      </c>
      <c r="I82" s="331" t="str">
        <f t="shared" si="5"/>
        <v>N.A.</v>
      </c>
      <c r="J82" s="331" t="str">
        <f t="shared" si="5"/>
        <v>N.A.</v>
      </c>
      <c r="K82" s="327"/>
    </row>
    <row r="83" spans="1:11" ht="14.1" customHeight="1" thickBot="1" x14ac:dyDescent="0.3">
      <c r="A83" s="323"/>
      <c r="B83" s="341"/>
      <c r="C83" s="312">
        <v>4</v>
      </c>
      <c r="D83" s="330" t="str">
        <f t="shared" ref="D83:F83" si="6">IF(ISBLANK(D65),"",D65)</f>
        <v>POMCA</v>
      </c>
      <c r="E83" s="330" t="str">
        <f t="shared" si="6"/>
        <v/>
      </c>
      <c r="F83" s="330" t="str">
        <f t="shared" si="6"/>
        <v>Río Samaná Sur</v>
      </c>
      <c r="G83" s="331">
        <f t="shared" ref="G83:J83" si="7">IFERROR(G65/G48,"N.A.")</f>
        <v>1</v>
      </c>
      <c r="H83" s="331">
        <f t="shared" si="7"/>
        <v>1</v>
      </c>
      <c r="I83" s="331" t="str">
        <f t="shared" si="7"/>
        <v>N.A.</v>
      </c>
      <c r="J83" s="331" t="str">
        <f t="shared" si="7"/>
        <v>N.A.</v>
      </c>
      <c r="K83" s="327"/>
    </row>
    <row r="84" spans="1:11" ht="14.1" customHeight="1" thickBot="1" x14ac:dyDescent="0.3">
      <c r="A84" s="323"/>
      <c r="B84" s="341"/>
      <c r="C84" s="312">
        <v>5</v>
      </c>
      <c r="D84" s="330" t="str">
        <f t="shared" ref="D84:F84" si="8">IF(ISBLANK(D66),"",D66)</f>
        <v>POMCA</v>
      </c>
      <c r="E84" s="330" t="str">
        <f t="shared" si="8"/>
        <v/>
      </c>
      <c r="F84" s="330" t="str">
        <f t="shared" si="8"/>
        <v>Río Cocorná y Directos al Magdalena</v>
      </c>
      <c r="G84" s="331">
        <f t="shared" ref="G84:J84" si="9">IFERROR(G66/G49,"N.A.")</f>
        <v>1</v>
      </c>
      <c r="H84" s="331">
        <f t="shared" si="9"/>
        <v>1</v>
      </c>
      <c r="I84" s="331" t="str">
        <f t="shared" si="9"/>
        <v>N.A.</v>
      </c>
      <c r="J84" s="331" t="str">
        <f t="shared" si="9"/>
        <v>N.A.</v>
      </c>
      <c r="K84" s="327"/>
    </row>
    <row r="85" spans="1:11" ht="14.1" customHeight="1" thickBot="1" x14ac:dyDescent="0.3">
      <c r="A85" s="323"/>
      <c r="B85" s="341"/>
      <c r="C85" s="312">
        <v>6</v>
      </c>
      <c r="D85" s="330" t="str">
        <f t="shared" ref="D85:F85" si="10">IF(ISBLANK(D67),"",D67)</f>
        <v>POMCA</v>
      </c>
      <c r="E85" s="330" t="str">
        <f t="shared" si="10"/>
        <v/>
      </c>
      <c r="F85" s="330" t="str">
        <f t="shared" si="10"/>
        <v>Río Arma</v>
      </c>
      <c r="G85" s="331" t="str">
        <f t="shared" ref="G85:J85" si="11">IFERROR(G67/G50,"N.A.")</f>
        <v>N.A.</v>
      </c>
      <c r="H85" s="331" t="str">
        <f t="shared" si="11"/>
        <v>N.A.</v>
      </c>
      <c r="I85" s="331" t="str">
        <f t="shared" si="11"/>
        <v>N.A.</v>
      </c>
      <c r="J85" s="331" t="str">
        <f t="shared" si="11"/>
        <v>N.A.</v>
      </c>
      <c r="K85" s="252"/>
    </row>
    <row r="86" spans="1:11" ht="14.1" customHeight="1" thickBot="1" x14ac:dyDescent="0.3">
      <c r="A86" s="323"/>
      <c r="B86" s="341"/>
      <c r="C86" s="312">
        <v>7</v>
      </c>
      <c r="D86" s="330" t="str">
        <f t="shared" ref="D86:F86" si="12">IF(ISBLANK(D68),"",D68)</f>
        <v>POMCA</v>
      </c>
      <c r="E86" s="330" t="str">
        <f t="shared" si="12"/>
        <v/>
      </c>
      <c r="F86" s="330" t="str">
        <f t="shared" si="12"/>
        <v>Río La Miel</v>
      </c>
      <c r="G86" s="331" t="str">
        <f t="shared" ref="G86:J86" si="13">IFERROR(G68/G51,"N.A.")</f>
        <v>N.A.</v>
      </c>
      <c r="H86" s="331" t="str">
        <f t="shared" si="13"/>
        <v>N.A.</v>
      </c>
      <c r="I86" s="331" t="str">
        <f t="shared" si="13"/>
        <v>N.A.</v>
      </c>
      <c r="J86" s="331" t="str">
        <f t="shared" si="13"/>
        <v>N.A.</v>
      </c>
      <c r="K86" s="327"/>
    </row>
    <row r="87" spans="1:11" ht="14.1" customHeight="1" thickBot="1" x14ac:dyDescent="0.3">
      <c r="A87" s="323"/>
      <c r="B87" s="341"/>
      <c r="C87" s="312">
        <v>8</v>
      </c>
      <c r="D87" s="330" t="str">
        <f t="shared" ref="D87:F87" si="14">IF(ISBLANK(D69),"",D69)</f>
        <v>POMCA</v>
      </c>
      <c r="E87" s="330" t="str">
        <f t="shared" si="14"/>
        <v/>
      </c>
      <c r="F87" s="330" t="str">
        <f t="shared" si="14"/>
        <v xml:space="preserve">Río Aburrá </v>
      </c>
      <c r="G87" s="331" t="str">
        <f t="shared" ref="G87:J87" si="15">IFERROR(G69/G52,"N.A.")</f>
        <v>N.A.</v>
      </c>
      <c r="H87" s="331" t="str">
        <f t="shared" si="15"/>
        <v>N.A.</v>
      </c>
      <c r="I87" s="331" t="str">
        <f t="shared" si="15"/>
        <v>N.A.</v>
      </c>
      <c r="J87" s="331" t="str">
        <f t="shared" si="15"/>
        <v>N.A.</v>
      </c>
      <c r="K87" s="327"/>
    </row>
    <row r="88" spans="1:11" ht="14.1" customHeight="1" thickBot="1" x14ac:dyDescent="0.3">
      <c r="A88" s="323"/>
      <c r="B88" s="341"/>
      <c r="C88" s="312">
        <v>9</v>
      </c>
      <c r="D88" s="330" t="str">
        <f t="shared" ref="D88:F88" si="16">IF(ISBLANK(D70),"",D70)</f>
        <v/>
      </c>
      <c r="E88" s="330" t="str">
        <f t="shared" si="16"/>
        <v/>
      </c>
      <c r="F88" s="330" t="str">
        <f t="shared" si="16"/>
        <v/>
      </c>
      <c r="G88" s="331" t="str">
        <f t="shared" ref="G88:J88" si="17">IFERROR(G70/G53,"N.A.")</f>
        <v>N.A.</v>
      </c>
      <c r="H88" s="331" t="str">
        <f t="shared" si="17"/>
        <v>N.A.</v>
      </c>
      <c r="I88" s="331" t="str">
        <f t="shared" si="17"/>
        <v>N.A.</v>
      </c>
      <c r="J88" s="331" t="str">
        <f t="shared" si="17"/>
        <v>N.A.</v>
      </c>
      <c r="K88" s="327"/>
    </row>
    <row r="89" spans="1:11" ht="14.1" customHeight="1" thickBot="1" x14ac:dyDescent="0.3">
      <c r="A89" s="323"/>
      <c r="B89" s="341"/>
      <c r="C89" s="312">
        <v>10</v>
      </c>
      <c r="D89" s="330" t="str">
        <f t="shared" ref="D89:F89" si="18">IF(ISBLANK(D71),"",D71)</f>
        <v/>
      </c>
      <c r="E89" s="330" t="str">
        <f t="shared" si="18"/>
        <v/>
      </c>
      <c r="F89" s="330" t="str">
        <f t="shared" si="18"/>
        <v/>
      </c>
      <c r="G89" s="331" t="str">
        <f t="shared" ref="G89:J89" si="19">IFERROR(G71/G54,"N.A.")</f>
        <v>N.A.</v>
      </c>
      <c r="H89" s="331" t="str">
        <f t="shared" si="19"/>
        <v>N.A.</v>
      </c>
      <c r="I89" s="331" t="str">
        <f t="shared" si="19"/>
        <v>N.A.</v>
      </c>
      <c r="J89" s="331" t="str">
        <f t="shared" si="19"/>
        <v>N.A.</v>
      </c>
      <c r="K89" s="252"/>
    </row>
    <row r="90" spans="1:11" ht="14.1" customHeight="1" thickBot="1" x14ac:dyDescent="0.3">
      <c r="A90" s="323"/>
      <c r="B90" s="341"/>
      <c r="C90" s="312">
        <v>11</v>
      </c>
      <c r="D90" s="330" t="str">
        <f t="shared" ref="D90:F90" si="20">IF(ISBLANK(D72),"",D72)</f>
        <v/>
      </c>
      <c r="E90" s="330" t="str">
        <f t="shared" si="20"/>
        <v/>
      </c>
      <c r="F90" s="330" t="str">
        <f t="shared" si="20"/>
        <v/>
      </c>
      <c r="G90" s="331" t="str">
        <f t="shared" ref="G90:J90" si="21">IFERROR(G72/G55,"N.A.")</f>
        <v>N.A.</v>
      </c>
      <c r="H90" s="331" t="str">
        <f t="shared" si="21"/>
        <v>N.A.</v>
      </c>
      <c r="I90" s="331" t="str">
        <f t="shared" si="21"/>
        <v>N.A.</v>
      </c>
      <c r="J90" s="331" t="str">
        <f t="shared" si="21"/>
        <v>N.A.</v>
      </c>
      <c r="K90" s="327"/>
    </row>
    <row r="91" spans="1:11" ht="14.1" customHeight="1" thickBot="1" x14ac:dyDescent="0.3">
      <c r="A91" s="323"/>
      <c r="B91" s="341"/>
      <c r="C91" s="312">
        <v>12</v>
      </c>
      <c r="D91" s="330" t="str">
        <f t="shared" ref="D91:F91" si="22">IF(ISBLANK(D73),"",D73)</f>
        <v/>
      </c>
      <c r="E91" s="330" t="str">
        <f t="shared" si="22"/>
        <v/>
      </c>
      <c r="F91" s="330" t="str">
        <f t="shared" si="22"/>
        <v/>
      </c>
      <c r="G91" s="331" t="str">
        <f t="shared" ref="G91:J91" si="23">IFERROR(G73/G56,"N.A.")</f>
        <v>N.A.</v>
      </c>
      <c r="H91" s="331" t="str">
        <f t="shared" si="23"/>
        <v>N.A.</v>
      </c>
      <c r="I91" s="331" t="str">
        <f t="shared" si="23"/>
        <v>N.A.</v>
      </c>
      <c r="J91" s="331" t="str">
        <f t="shared" si="23"/>
        <v>N.A.</v>
      </c>
      <c r="K91" s="327"/>
    </row>
    <row r="92" spans="1:11" ht="14.1" customHeight="1" thickBot="1" x14ac:dyDescent="0.3">
      <c r="A92" s="323"/>
      <c r="B92" s="341"/>
      <c r="C92" s="312">
        <v>13</v>
      </c>
      <c r="D92" s="330" t="str">
        <f t="shared" ref="D92:F92" si="24">IF(ISBLANK(D74),"",D74)</f>
        <v/>
      </c>
      <c r="E92" s="330" t="str">
        <f t="shared" si="24"/>
        <v/>
      </c>
      <c r="F92" s="330" t="str">
        <f t="shared" si="24"/>
        <v/>
      </c>
      <c r="G92" s="331" t="str">
        <f t="shared" ref="G92:J92" si="25">IFERROR(G74/G57,"N.A.")</f>
        <v>N.A.</v>
      </c>
      <c r="H92" s="331" t="str">
        <f t="shared" si="25"/>
        <v>N.A.</v>
      </c>
      <c r="I92" s="331" t="str">
        <f t="shared" si="25"/>
        <v>N.A.</v>
      </c>
      <c r="J92" s="331" t="str">
        <f t="shared" si="25"/>
        <v>N.A.</v>
      </c>
      <c r="K92" s="327"/>
    </row>
    <row r="93" spans="1:11" ht="14.1" customHeight="1" thickBot="1" x14ac:dyDescent="0.3">
      <c r="A93" s="323"/>
      <c r="B93" s="341"/>
      <c r="C93" s="312">
        <v>14</v>
      </c>
      <c r="D93" s="330" t="str">
        <f t="shared" ref="D93:F93" si="26">IF(ISBLANK(D75),"",D75)</f>
        <v/>
      </c>
      <c r="E93" s="330" t="str">
        <f t="shared" si="26"/>
        <v/>
      </c>
      <c r="F93" s="330" t="str">
        <f t="shared" si="26"/>
        <v/>
      </c>
      <c r="G93" s="331" t="str">
        <f t="shared" ref="G93:J93" si="27">IFERROR(G75/G58,"N.A.")</f>
        <v>N.A.</v>
      </c>
      <c r="H93" s="331" t="str">
        <f t="shared" si="27"/>
        <v>N.A.</v>
      </c>
      <c r="I93" s="331" t="str">
        <f t="shared" si="27"/>
        <v>N.A.</v>
      </c>
      <c r="J93" s="331" t="str">
        <f t="shared" si="27"/>
        <v>N.A.</v>
      </c>
      <c r="K93" s="252"/>
    </row>
    <row r="94" spans="1:11" ht="14.1" customHeight="1" x14ac:dyDescent="0.25">
      <c r="A94" s="323"/>
      <c r="B94" s="341"/>
      <c r="C94" s="326"/>
      <c r="D94" s="825"/>
      <c r="E94" s="826"/>
      <c r="F94" s="826"/>
      <c r="G94" s="826"/>
      <c r="H94" s="826"/>
      <c r="I94" s="826"/>
      <c r="J94" s="826"/>
      <c r="K94" s="827"/>
    </row>
    <row r="95" spans="1:11" ht="14.1" customHeight="1" thickBot="1" x14ac:dyDescent="0.3">
      <c r="A95" s="323"/>
      <c r="B95" s="341"/>
      <c r="C95" s="326"/>
      <c r="D95" s="810" t="s">
        <v>34</v>
      </c>
      <c r="E95" s="811"/>
      <c r="F95" s="811"/>
      <c r="G95" s="811"/>
      <c r="H95" s="811"/>
      <c r="I95" s="811"/>
      <c r="J95" s="811"/>
      <c r="K95" s="812"/>
    </row>
    <row r="96" spans="1:11" ht="14.1" customHeight="1" thickBot="1" x14ac:dyDescent="0.3">
      <c r="A96" s="323"/>
      <c r="B96" s="341"/>
      <c r="C96" s="332" t="s">
        <v>24</v>
      </c>
      <c r="D96" s="329" t="s">
        <v>35</v>
      </c>
      <c r="E96" s="329" t="s">
        <v>36</v>
      </c>
      <c r="F96" s="333"/>
      <c r="G96" s="329" t="s">
        <v>25</v>
      </c>
      <c r="H96" s="329" t="s">
        <v>26</v>
      </c>
      <c r="I96" s="329" t="s">
        <v>27</v>
      </c>
      <c r="J96" s="329" t="s">
        <v>28</v>
      </c>
      <c r="K96" s="249"/>
    </row>
    <row r="97" spans="1:11" ht="14.1" customHeight="1" thickBot="1" x14ac:dyDescent="0.3">
      <c r="A97" s="323"/>
      <c r="B97" s="341"/>
      <c r="C97" s="321">
        <v>1</v>
      </c>
      <c r="D97" s="258" t="s">
        <v>37</v>
      </c>
      <c r="E97" s="31">
        <v>1</v>
      </c>
      <c r="F97" s="32"/>
      <c r="G97" s="334">
        <f ca="1">IFERROR(AVERAGEIF($D$80:$J$93,"POMCA",G$80:G$93),0)</f>
        <v>1</v>
      </c>
      <c r="H97" s="334">
        <f ca="1">IFERROR(AVERAGEIF($D$80:$J$93,"POMCA",H$80:H$93),0)</f>
        <v>1</v>
      </c>
      <c r="I97" s="334">
        <f ca="1">IFERROR(AVERAGEIF($D$80:$J$93,"POMCA",I$80:I$93),0)</f>
        <v>0</v>
      </c>
      <c r="J97" s="334">
        <f ca="1">IFERROR(AVERAGEIF($D$80:$J$93,"POMCA",J$80:J$93),0)</f>
        <v>0</v>
      </c>
      <c r="K97" s="108"/>
    </row>
    <row r="98" spans="1:11" ht="14.1" customHeight="1" thickBot="1" x14ac:dyDescent="0.3">
      <c r="A98" s="323"/>
      <c r="B98" s="341"/>
      <c r="C98" s="321">
        <v>2</v>
      </c>
      <c r="D98" s="258" t="s">
        <v>18</v>
      </c>
      <c r="E98" s="31">
        <v>0</v>
      </c>
      <c r="F98" s="32"/>
      <c r="G98" s="334">
        <f ca="1">IFERROR(AVERAGEIF($D$80:$J$93,"PMA",G$80:G$93),0)</f>
        <v>0</v>
      </c>
      <c r="H98" s="334">
        <f ca="1">IFERROR(AVERAGEIF($D$80:$J$93,"PMA",H$80:H$93),0)</f>
        <v>0</v>
      </c>
      <c r="I98" s="334">
        <f ca="1">IFERROR(AVERAGEIF($D$80:$J$93,"PMA",I$80:I$93),0)</f>
        <v>0</v>
      </c>
      <c r="J98" s="334">
        <f ca="1">IFERROR(AVERAGEIF($D$80:$J$93,"PMA",J$80:J$93),0)</f>
        <v>0</v>
      </c>
      <c r="K98" s="108"/>
    </row>
    <row r="99" spans="1:11" ht="14.1" customHeight="1" thickBot="1" x14ac:dyDescent="0.3">
      <c r="A99" s="323"/>
      <c r="B99" s="341"/>
      <c r="C99" s="321">
        <v>3</v>
      </c>
      <c r="D99" s="258" t="s">
        <v>17</v>
      </c>
      <c r="E99" s="31">
        <v>0</v>
      </c>
      <c r="F99" s="32"/>
      <c r="G99" s="334">
        <f ca="1">IFERROR(AVERAGEIF($D$80:$J$93,"PMM",G$80:G$93),0)</f>
        <v>0</v>
      </c>
      <c r="H99" s="334">
        <f ca="1">IFERROR(AVERAGEIF($D$80:$J$93,"PMM",H$80:H$93),0)</f>
        <v>0</v>
      </c>
      <c r="I99" s="334">
        <f ca="1">IFERROR(AVERAGEIF($D$80:$J$93,"PMM",I$80:I$93),0)</f>
        <v>0</v>
      </c>
      <c r="J99" s="334">
        <f ca="1">IFERROR(AVERAGEIF($D$80:$J$93,"PMM",J$80:J$93),0)</f>
        <v>0</v>
      </c>
      <c r="K99" s="108"/>
    </row>
    <row r="100" spans="1:11" ht="14.1" customHeight="1" thickBot="1" x14ac:dyDescent="0.3">
      <c r="A100" s="323"/>
      <c r="B100" s="341"/>
      <c r="C100" s="234"/>
      <c r="D100" s="835">
        <f>Formulas!$D$5</f>
        <v>1</v>
      </c>
      <c r="E100" s="836"/>
      <c r="F100" s="447" t="s">
        <v>1261</v>
      </c>
      <c r="G100" s="182">
        <f ca="1">Formulas!E5</f>
        <v>1</v>
      </c>
      <c r="H100" s="182">
        <f ca="1">Formulas!F5</f>
        <v>1</v>
      </c>
      <c r="I100" s="182" t="str">
        <f ca="1">Formulas!G5</f>
        <v>N.A.</v>
      </c>
      <c r="J100" s="182" t="str">
        <f ca="1">Formulas!H5</f>
        <v>N.A.</v>
      </c>
      <c r="K100" s="109"/>
    </row>
    <row r="101" spans="1:11" ht="14.1" customHeight="1" x14ac:dyDescent="0.25">
      <c r="A101" s="323"/>
      <c r="B101" s="341"/>
      <c r="C101" s="326"/>
      <c r="D101" s="837"/>
      <c r="E101" s="838"/>
      <c r="F101" s="838"/>
      <c r="G101" s="838"/>
      <c r="H101" s="838"/>
      <c r="I101" s="838"/>
      <c r="J101" s="838"/>
      <c r="K101" s="839"/>
    </row>
    <row r="102" spans="1:11" ht="14.1" customHeight="1" x14ac:dyDescent="0.25">
      <c r="A102" s="323"/>
      <c r="B102" s="341"/>
      <c r="C102" s="326"/>
      <c r="D102" s="819" t="s">
        <v>38</v>
      </c>
      <c r="E102" s="820"/>
      <c r="F102" s="820"/>
      <c r="G102" s="820"/>
      <c r="H102" s="820"/>
      <c r="I102" s="820"/>
      <c r="J102" s="820"/>
      <c r="K102" s="821"/>
    </row>
    <row r="103" spans="1:11" ht="14.1" customHeight="1" thickBot="1" x14ac:dyDescent="0.3">
      <c r="A103" s="323"/>
      <c r="B103" s="319"/>
      <c r="C103" s="320"/>
      <c r="D103" s="297"/>
      <c r="E103" s="245"/>
      <c r="F103" s="245"/>
      <c r="G103" s="245"/>
      <c r="H103" s="245"/>
      <c r="I103" s="245"/>
      <c r="J103" s="245"/>
      <c r="K103" s="246"/>
    </row>
    <row r="104" spans="1:11" ht="14.1" customHeight="1" thickBot="1" x14ac:dyDescent="0.3">
      <c r="A104" s="323"/>
      <c r="B104" s="319" t="s">
        <v>39</v>
      </c>
      <c r="C104" s="320"/>
      <c r="D104" s="840" t="s">
        <v>40</v>
      </c>
      <c r="E104" s="841"/>
      <c r="F104" s="841"/>
      <c r="G104" s="841"/>
      <c r="H104" s="841"/>
      <c r="I104" s="841"/>
      <c r="J104" s="841"/>
      <c r="K104" s="842"/>
    </row>
    <row r="105" spans="1:11" ht="39" customHeight="1" thickBot="1" x14ac:dyDescent="0.3">
      <c r="A105" s="323"/>
      <c r="B105" s="319" t="s">
        <v>41</v>
      </c>
      <c r="C105" s="320"/>
      <c r="D105" s="840" t="s">
        <v>42</v>
      </c>
      <c r="E105" s="841"/>
      <c r="F105" s="841"/>
      <c r="G105" s="841"/>
      <c r="H105" s="841"/>
      <c r="I105" s="841"/>
      <c r="J105" s="841"/>
      <c r="K105" s="842"/>
    </row>
    <row r="106" spans="1:11" ht="15.75" thickBot="1" x14ac:dyDescent="0.3">
      <c r="A106" s="323"/>
      <c r="B106" s="218"/>
      <c r="C106" s="219"/>
      <c r="D106" s="217"/>
      <c r="E106" s="217"/>
      <c r="F106" s="217"/>
      <c r="G106" s="217"/>
      <c r="H106" s="217"/>
      <c r="I106" s="217"/>
      <c r="J106" s="217"/>
      <c r="K106" s="217"/>
    </row>
    <row r="107" spans="1:11" ht="24" customHeight="1" thickBot="1" x14ac:dyDescent="0.3">
      <c r="A107" s="323"/>
      <c r="B107" s="828" t="s">
        <v>43</v>
      </c>
      <c r="C107" s="829"/>
      <c r="D107" s="829"/>
      <c r="E107" s="830"/>
      <c r="F107" s="217"/>
      <c r="G107" s="217"/>
      <c r="H107" s="217"/>
      <c r="I107" s="217"/>
      <c r="J107" s="217"/>
      <c r="K107" s="217"/>
    </row>
    <row r="108" spans="1:11" ht="15.75" thickBot="1" x14ac:dyDescent="0.3">
      <c r="A108" s="323"/>
      <c r="B108" s="831">
        <v>1</v>
      </c>
      <c r="C108" s="240"/>
      <c r="D108" s="257" t="s">
        <v>44</v>
      </c>
      <c r="E108" s="457" t="s">
        <v>1274</v>
      </c>
      <c r="F108" s="217"/>
      <c r="G108" s="217"/>
      <c r="H108" s="217"/>
      <c r="I108" s="217"/>
      <c r="J108" s="217"/>
      <c r="K108" s="217"/>
    </row>
    <row r="109" spans="1:11" ht="15.75" thickBot="1" x14ac:dyDescent="0.3">
      <c r="A109" s="323"/>
      <c r="B109" s="832"/>
      <c r="C109" s="240"/>
      <c r="D109" s="246" t="s">
        <v>45</v>
      </c>
      <c r="E109" s="457" t="s">
        <v>1275</v>
      </c>
      <c r="F109" s="217"/>
      <c r="G109" s="217"/>
      <c r="H109" s="217"/>
      <c r="I109" s="217"/>
      <c r="J109" s="217"/>
      <c r="K109" s="217"/>
    </row>
    <row r="110" spans="1:11" ht="15.75" thickBot="1" x14ac:dyDescent="0.3">
      <c r="A110" s="323"/>
      <c r="B110" s="832"/>
      <c r="C110" s="240"/>
      <c r="D110" s="246" t="s">
        <v>46</v>
      </c>
      <c r="E110" s="457" t="s">
        <v>1550</v>
      </c>
      <c r="F110" s="217"/>
      <c r="G110" s="217"/>
      <c r="H110" s="217"/>
      <c r="I110" s="217"/>
      <c r="J110" s="217"/>
      <c r="K110" s="217"/>
    </row>
    <row r="111" spans="1:11" ht="15.75" thickBot="1" x14ac:dyDescent="0.3">
      <c r="A111" s="323"/>
      <c r="B111" s="832"/>
      <c r="C111" s="240"/>
      <c r="D111" s="246" t="s">
        <v>47</v>
      </c>
      <c r="E111" s="457" t="s">
        <v>1553</v>
      </c>
      <c r="F111" s="217"/>
      <c r="G111" s="217"/>
      <c r="H111" s="217"/>
      <c r="I111" s="217"/>
      <c r="J111" s="217"/>
      <c r="K111" s="217"/>
    </row>
    <row r="112" spans="1:11" ht="15.75" thickBot="1" x14ac:dyDescent="0.3">
      <c r="A112" s="323"/>
      <c r="B112" s="832"/>
      <c r="C112" s="240"/>
      <c r="D112" s="246" t="s">
        <v>48</v>
      </c>
      <c r="E112" s="583" t="s">
        <v>1551</v>
      </c>
      <c r="F112" s="217"/>
      <c r="G112" s="217"/>
      <c r="H112" s="217"/>
      <c r="I112" s="217"/>
      <c r="J112" s="217"/>
      <c r="K112" s="217"/>
    </row>
    <row r="113" spans="1:11" ht="15.75" thickBot="1" x14ac:dyDescent="0.3">
      <c r="A113" s="323"/>
      <c r="B113" s="832"/>
      <c r="C113" s="240"/>
      <c r="D113" s="246" t="s">
        <v>49</v>
      </c>
      <c r="E113" s="457" t="s">
        <v>1552</v>
      </c>
      <c r="F113" s="217"/>
      <c r="G113" s="217"/>
      <c r="H113" s="217"/>
      <c r="I113" s="217"/>
      <c r="J113" s="217"/>
      <c r="K113" s="217"/>
    </row>
    <row r="114" spans="1:11" ht="15.75" thickBot="1" x14ac:dyDescent="0.3">
      <c r="A114" s="323"/>
      <c r="B114" s="833"/>
      <c r="C114" s="312"/>
      <c r="D114" s="246" t="s">
        <v>50</v>
      </c>
      <c r="E114" s="455" t="s">
        <v>1280</v>
      </c>
      <c r="F114" s="217"/>
      <c r="G114" s="217"/>
      <c r="H114" s="217"/>
      <c r="I114" s="217"/>
      <c r="J114" s="217"/>
      <c r="K114" s="217"/>
    </row>
    <row r="115" spans="1:11" ht="15.75" thickBot="1" x14ac:dyDescent="0.3">
      <c r="A115" s="323"/>
      <c r="B115" s="218"/>
      <c r="C115" s="219"/>
      <c r="D115" s="217"/>
      <c r="E115" s="217"/>
      <c r="F115" s="217"/>
      <c r="G115" s="217"/>
      <c r="H115" s="217"/>
      <c r="I115" s="217"/>
      <c r="J115" s="217"/>
      <c r="K115" s="217"/>
    </row>
    <row r="116" spans="1:11" ht="15" customHeight="1" thickBot="1" x14ac:dyDescent="0.3">
      <c r="A116" s="323"/>
      <c r="B116" s="828" t="s">
        <v>51</v>
      </c>
      <c r="C116" s="829"/>
      <c r="D116" s="829"/>
      <c r="E116" s="830"/>
      <c r="F116" s="217"/>
      <c r="G116" s="217"/>
      <c r="H116" s="217"/>
      <c r="I116" s="217"/>
      <c r="J116" s="217"/>
      <c r="K116" s="217"/>
    </row>
    <row r="117" spans="1:11" ht="15.75" thickBot="1" x14ac:dyDescent="0.3">
      <c r="A117" s="323"/>
      <c r="B117" s="831">
        <v>1</v>
      </c>
      <c r="C117" s="240"/>
      <c r="D117" s="257" t="s">
        <v>44</v>
      </c>
      <c r="E117" s="34" t="s">
        <v>52</v>
      </c>
      <c r="F117" s="217"/>
      <c r="G117" s="217"/>
      <c r="H117" s="217"/>
      <c r="I117" s="217"/>
      <c r="J117" s="217"/>
      <c r="K117" s="217"/>
    </row>
    <row r="118" spans="1:11" ht="15.75" thickBot="1" x14ac:dyDescent="0.3">
      <c r="A118" s="323"/>
      <c r="B118" s="832"/>
      <c r="C118" s="240"/>
      <c r="D118" s="246" t="s">
        <v>45</v>
      </c>
      <c r="E118" s="34" t="s">
        <v>53</v>
      </c>
      <c r="F118" s="217"/>
      <c r="G118" s="217"/>
      <c r="H118" s="217"/>
      <c r="I118" s="217"/>
      <c r="J118" s="217"/>
      <c r="K118" s="217"/>
    </row>
    <row r="119" spans="1:11" ht="15.75" thickBot="1" x14ac:dyDescent="0.3">
      <c r="A119" s="323"/>
      <c r="B119" s="832"/>
      <c r="C119" s="240"/>
      <c r="D119" s="246" t="s">
        <v>46</v>
      </c>
      <c r="E119" s="151"/>
      <c r="F119" s="217"/>
      <c r="G119" s="217"/>
      <c r="H119" s="217"/>
      <c r="I119" s="217"/>
      <c r="J119" s="217"/>
      <c r="K119" s="217"/>
    </row>
    <row r="120" spans="1:11" ht="15.75" thickBot="1" x14ac:dyDescent="0.3">
      <c r="A120" s="323"/>
      <c r="B120" s="832"/>
      <c r="C120" s="240"/>
      <c r="D120" s="246" t="s">
        <v>47</v>
      </c>
      <c r="E120" s="151"/>
      <c r="F120" s="217"/>
      <c r="G120" s="217"/>
      <c r="H120" s="217"/>
      <c r="I120" s="217"/>
      <c r="J120" s="217"/>
      <c r="K120" s="217"/>
    </row>
    <row r="121" spans="1:11" ht="15.75" thickBot="1" x14ac:dyDescent="0.3">
      <c r="A121" s="323"/>
      <c r="B121" s="832"/>
      <c r="C121" s="240"/>
      <c r="D121" s="246" t="s">
        <v>48</v>
      </c>
      <c r="E121" s="151"/>
      <c r="F121" s="217"/>
      <c r="G121" s="217"/>
      <c r="H121" s="217"/>
      <c r="I121" s="217"/>
      <c r="J121" s="217"/>
      <c r="K121" s="217"/>
    </row>
    <row r="122" spans="1:11" ht="15.75" thickBot="1" x14ac:dyDescent="0.3">
      <c r="A122" s="323"/>
      <c r="B122" s="832"/>
      <c r="C122" s="240"/>
      <c r="D122" s="246" t="s">
        <v>49</v>
      </c>
      <c r="E122" s="151"/>
      <c r="F122" s="217"/>
      <c r="G122" s="217"/>
      <c r="H122" s="217"/>
      <c r="I122" s="217"/>
      <c r="J122" s="217"/>
      <c r="K122" s="217"/>
    </row>
    <row r="123" spans="1:11" ht="15.75" thickBot="1" x14ac:dyDescent="0.3">
      <c r="A123" s="323"/>
      <c r="B123" s="833"/>
      <c r="C123" s="312"/>
      <c r="D123" s="246" t="s">
        <v>50</v>
      </c>
      <c r="E123" s="151"/>
      <c r="F123" s="217"/>
      <c r="G123" s="217"/>
      <c r="H123" s="217"/>
      <c r="I123" s="217"/>
      <c r="J123" s="217"/>
      <c r="K123" s="217"/>
    </row>
    <row r="124" spans="1:11" ht="15.75" thickBot="1" x14ac:dyDescent="0.3">
      <c r="A124" s="323"/>
      <c r="B124" s="218"/>
      <c r="C124" s="219"/>
      <c r="D124" s="217"/>
      <c r="E124" s="217"/>
      <c r="F124" s="217"/>
      <c r="G124" s="217"/>
      <c r="H124" s="217"/>
      <c r="I124" s="217"/>
      <c r="J124" s="217"/>
      <c r="K124" s="217"/>
    </row>
    <row r="125" spans="1:11" ht="15" customHeight="1" thickBot="1" x14ac:dyDescent="0.3">
      <c r="A125" s="323"/>
      <c r="B125" s="259" t="s">
        <v>54</v>
      </c>
      <c r="C125" s="260"/>
      <c r="D125" s="260"/>
      <c r="E125" s="335"/>
      <c r="F125" s="323"/>
      <c r="G125" s="217"/>
      <c r="H125" s="217"/>
      <c r="I125" s="217"/>
      <c r="J125" s="217"/>
      <c r="K125" s="217"/>
    </row>
    <row r="126" spans="1:11" ht="24.75" thickBot="1" x14ac:dyDescent="0.3">
      <c r="A126" s="323"/>
      <c r="B126" s="253" t="s">
        <v>55</v>
      </c>
      <c r="C126" s="246" t="s">
        <v>56</v>
      </c>
      <c r="D126" s="245" t="s">
        <v>57</v>
      </c>
      <c r="E126" s="336" t="s">
        <v>58</v>
      </c>
      <c r="F126" s="217"/>
      <c r="G126" s="217"/>
      <c r="H126" s="217"/>
      <c r="I126" s="217"/>
      <c r="J126" s="217"/>
      <c r="K126" s="323"/>
    </row>
    <row r="127" spans="1:11" ht="96.75" thickBot="1" x14ac:dyDescent="0.3">
      <c r="A127" s="323"/>
      <c r="B127" s="263">
        <v>42401</v>
      </c>
      <c r="C127" s="246">
        <v>1</v>
      </c>
      <c r="D127" s="275" t="s">
        <v>59</v>
      </c>
      <c r="E127" s="246"/>
      <c r="F127" s="217"/>
      <c r="G127" s="217"/>
      <c r="H127" s="217"/>
      <c r="I127" s="217"/>
      <c r="J127" s="217"/>
      <c r="K127" s="323"/>
    </row>
    <row r="128" spans="1:11" ht="15.75" thickBot="1" x14ac:dyDescent="0.3">
      <c r="A128" s="323"/>
      <c r="B128" s="276"/>
      <c r="C128" s="277"/>
      <c r="D128" s="217"/>
      <c r="E128" s="217"/>
      <c r="F128" s="217"/>
      <c r="G128" s="217"/>
      <c r="H128" s="217"/>
      <c r="I128" s="217"/>
      <c r="J128" s="217"/>
      <c r="K128" s="217"/>
    </row>
    <row r="129" spans="1:11" x14ac:dyDescent="0.25">
      <c r="A129" s="323"/>
      <c r="B129" s="265" t="s">
        <v>60</v>
      </c>
      <c r="C129" s="266"/>
      <c r="D129" s="217"/>
      <c r="E129" s="217"/>
      <c r="F129" s="217"/>
      <c r="G129" s="217"/>
      <c r="H129" s="217"/>
      <c r="I129" s="217"/>
      <c r="J129" s="217"/>
      <c r="K129" s="217"/>
    </row>
    <row r="130" spans="1:11" x14ac:dyDescent="0.25">
      <c r="A130" s="323"/>
      <c r="B130" s="834"/>
      <c r="C130" s="834"/>
      <c r="D130" s="834"/>
      <c r="E130" s="834"/>
      <c r="F130" s="834"/>
      <c r="G130" s="217"/>
      <c r="H130" s="217"/>
      <c r="I130" s="217"/>
      <c r="J130" s="217"/>
      <c r="K130" s="217"/>
    </row>
    <row r="131" spans="1:11" ht="44.1" customHeight="1" x14ac:dyDescent="0.25">
      <c r="A131" s="323"/>
      <c r="B131" s="834"/>
      <c r="C131" s="834"/>
      <c r="D131" s="834"/>
      <c r="E131" s="834"/>
      <c r="F131" s="834"/>
      <c r="G131" s="217"/>
      <c r="H131" s="217"/>
      <c r="I131" s="217"/>
      <c r="J131" s="217"/>
      <c r="K131" s="217"/>
    </row>
    <row r="132" spans="1:11" x14ac:dyDescent="0.25">
      <c r="A132" s="323"/>
      <c r="B132" s="218"/>
      <c r="C132" s="219"/>
      <c r="D132" s="217"/>
      <c r="E132" s="217"/>
      <c r="F132" s="217"/>
      <c r="G132" s="217"/>
      <c r="H132" s="217"/>
      <c r="I132" s="217"/>
      <c r="J132" s="217"/>
      <c r="K132" s="217"/>
    </row>
    <row r="133" spans="1:11" ht="15.75" thickBot="1" x14ac:dyDescent="0.3">
      <c r="A133" s="323"/>
      <c r="B133" s="286"/>
      <c r="C133" s="272"/>
      <c r="D133" s="217"/>
      <c r="E133" s="217"/>
      <c r="F133" s="217"/>
      <c r="G133" s="217"/>
      <c r="H133" s="217"/>
      <c r="I133" s="217"/>
      <c r="J133" s="217"/>
      <c r="K133" s="217"/>
    </row>
    <row r="134" spans="1:11" ht="15.75" thickBot="1" x14ac:dyDescent="0.3">
      <c r="A134" s="323"/>
      <c r="B134" s="337" t="s">
        <v>61</v>
      </c>
      <c r="C134" s="279"/>
      <c r="D134" s="217"/>
      <c r="E134" s="217"/>
      <c r="F134" s="217"/>
      <c r="G134" s="217"/>
      <c r="H134" s="217"/>
      <c r="I134" s="217"/>
      <c r="J134" s="217"/>
      <c r="K134" s="217"/>
    </row>
    <row r="135" spans="1:11" ht="15.75" thickBot="1" x14ac:dyDescent="0.3">
      <c r="A135" s="323"/>
      <c r="B135" s="286"/>
      <c r="C135" s="272"/>
      <c r="D135" s="217"/>
      <c r="E135" s="217"/>
      <c r="F135" s="217"/>
      <c r="G135" s="217"/>
      <c r="H135" s="217"/>
      <c r="I135" s="217"/>
      <c r="J135" s="217"/>
      <c r="K135" s="217"/>
    </row>
    <row r="136" spans="1:11" ht="48.75" customHeight="1" thickBot="1" x14ac:dyDescent="0.3">
      <c r="A136" s="323"/>
      <c r="B136" s="267" t="s">
        <v>62</v>
      </c>
      <c r="C136" s="268"/>
      <c r="D136" s="840" t="s">
        <v>63</v>
      </c>
      <c r="E136" s="841"/>
      <c r="F136" s="842"/>
      <c r="G136" s="217"/>
      <c r="H136" s="217"/>
      <c r="I136" s="217"/>
      <c r="J136" s="217"/>
      <c r="K136" s="217"/>
    </row>
    <row r="137" spans="1:11" x14ac:dyDescent="0.25">
      <c r="A137" s="323"/>
      <c r="B137" s="831" t="s">
        <v>64</v>
      </c>
      <c r="C137" s="236"/>
      <c r="D137" s="825" t="s">
        <v>65</v>
      </c>
      <c r="E137" s="826"/>
      <c r="F137" s="827"/>
      <c r="G137" s="217"/>
      <c r="H137" s="217"/>
      <c r="I137" s="217"/>
      <c r="J137" s="217"/>
      <c r="K137" s="217"/>
    </row>
    <row r="138" spans="1:11" x14ac:dyDescent="0.25">
      <c r="A138" s="323"/>
      <c r="B138" s="832"/>
      <c r="C138" s="244"/>
      <c r="D138" s="819" t="s">
        <v>66</v>
      </c>
      <c r="E138" s="820"/>
      <c r="F138" s="821"/>
      <c r="G138" s="217"/>
      <c r="H138" s="217"/>
      <c r="I138" s="217"/>
      <c r="J138" s="217"/>
      <c r="K138" s="217"/>
    </row>
    <row r="139" spans="1:11" x14ac:dyDescent="0.25">
      <c r="A139" s="323"/>
      <c r="B139" s="832"/>
      <c r="C139" s="244"/>
      <c r="D139" s="819" t="s">
        <v>67</v>
      </c>
      <c r="E139" s="820"/>
      <c r="F139" s="821"/>
      <c r="G139" s="217"/>
      <c r="H139" s="217"/>
      <c r="I139" s="217"/>
      <c r="J139" s="217"/>
      <c r="K139" s="217"/>
    </row>
    <row r="140" spans="1:11" x14ac:dyDescent="0.25">
      <c r="A140" s="323"/>
      <c r="B140" s="832"/>
      <c r="C140" s="244"/>
      <c r="D140" s="816" t="s">
        <v>68</v>
      </c>
      <c r="E140" s="817"/>
      <c r="F140" s="818"/>
      <c r="G140" s="217"/>
      <c r="H140" s="217"/>
      <c r="I140" s="217"/>
      <c r="J140" s="217"/>
      <c r="K140" s="217"/>
    </row>
    <row r="141" spans="1:11" x14ac:dyDescent="0.25">
      <c r="A141" s="323"/>
      <c r="B141" s="832"/>
      <c r="C141" s="244"/>
      <c r="D141" s="819" t="s">
        <v>69</v>
      </c>
      <c r="E141" s="820"/>
      <c r="F141" s="821"/>
      <c r="G141" s="217"/>
      <c r="H141" s="217"/>
      <c r="I141" s="217"/>
      <c r="J141" s="217"/>
      <c r="K141" s="217"/>
    </row>
    <row r="142" spans="1:11" x14ac:dyDescent="0.25">
      <c r="A142" s="323"/>
      <c r="B142" s="832"/>
      <c r="C142" s="244"/>
      <c r="D142" s="819" t="s">
        <v>70</v>
      </c>
      <c r="E142" s="820"/>
      <c r="F142" s="821"/>
      <c r="G142" s="217"/>
      <c r="H142" s="217"/>
      <c r="I142" s="217"/>
      <c r="J142" s="217"/>
      <c r="K142" s="217"/>
    </row>
    <row r="143" spans="1:11" x14ac:dyDescent="0.25">
      <c r="A143" s="323"/>
      <c r="B143" s="832"/>
      <c r="C143" s="244"/>
      <c r="D143" s="819" t="s">
        <v>71</v>
      </c>
      <c r="E143" s="820"/>
      <c r="F143" s="821"/>
      <c r="G143" s="217"/>
      <c r="H143" s="217"/>
      <c r="I143" s="217"/>
      <c r="J143" s="217"/>
      <c r="K143" s="217"/>
    </row>
    <row r="144" spans="1:11" x14ac:dyDescent="0.25">
      <c r="A144" s="323"/>
      <c r="B144" s="832"/>
      <c r="C144" s="244"/>
      <c r="D144" s="819" t="s">
        <v>72</v>
      </c>
      <c r="E144" s="820"/>
      <c r="F144" s="821"/>
      <c r="G144" s="217"/>
      <c r="H144" s="217"/>
      <c r="I144" s="217"/>
      <c r="J144" s="217"/>
      <c r="K144" s="217"/>
    </row>
    <row r="145" spans="1:11" x14ac:dyDescent="0.25">
      <c r="A145" s="323"/>
      <c r="B145" s="832"/>
      <c r="C145" s="244"/>
      <c r="D145" s="816" t="s">
        <v>73</v>
      </c>
      <c r="E145" s="817"/>
      <c r="F145" s="818"/>
      <c r="G145" s="217"/>
      <c r="H145" s="217"/>
      <c r="I145" s="217"/>
      <c r="J145" s="217"/>
      <c r="K145" s="217"/>
    </row>
    <row r="146" spans="1:11" x14ac:dyDescent="0.25">
      <c r="A146" s="323"/>
      <c r="B146" s="832"/>
      <c r="C146" s="244"/>
      <c r="D146" s="819" t="s">
        <v>74</v>
      </c>
      <c r="E146" s="820"/>
      <c r="F146" s="821"/>
      <c r="G146" s="217"/>
      <c r="H146" s="217"/>
      <c r="I146" s="217"/>
      <c r="J146" s="217"/>
      <c r="K146" s="217"/>
    </row>
    <row r="147" spans="1:11" x14ac:dyDescent="0.25">
      <c r="A147" s="323"/>
      <c r="B147" s="832"/>
      <c r="C147" s="244"/>
      <c r="D147" s="819" t="s">
        <v>75</v>
      </c>
      <c r="E147" s="820"/>
      <c r="F147" s="821"/>
      <c r="G147" s="217"/>
      <c r="H147" s="217"/>
      <c r="I147" s="217"/>
      <c r="J147" s="217"/>
      <c r="K147" s="217"/>
    </row>
    <row r="148" spans="1:11" ht="15.75" thickBot="1" x14ac:dyDescent="0.3">
      <c r="A148" s="323"/>
      <c r="B148" s="833"/>
      <c r="C148" s="254"/>
      <c r="D148" s="843" t="s">
        <v>76</v>
      </c>
      <c r="E148" s="844"/>
      <c r="F148" s="845"/>
      <c r="G148" s="217"/>
      <c r="H148" s="217"/>
      <c r="I148" s="217"/>
      <c r="J148" s="217"/>
      <c r="K148" s="217"/>
    </row>
    <row r="149" spans="1:11" ht="24.75" thickBot="1" x14ac:dyDescent="0.3">
      <c r="A149" s="323"/>
      <c r="B149" s="253" t="s">
        <v>77</v>
      </c>
      <c r="C149" s="254"/>
      <c r="D149" s="840"/>
      <c r="E149" s="841"/>
      <c r="F149" s="842"/>
      <c r="G149" s="217"/>
      <c r="H149" s="217"/>
      <c r="I149" s="217"/>
      <c r="J149" s="217"/>
      <c r="K149" s="217"/>
    </row>
    <row r="150" spans="1:11" x14ac:dyDescent="0.25">
      <c r="A150" s="323"/>
      <c r="B150" s="831" t="s">
        <v>78</v>
      </c>
      <c r="C150" s="236"/>
      <c r="D150" s="813" t="s">
        <v>79</v>
      </c>
      <c r="E150" s="814"/>
      <c r="F150" s="815"/>
      <c r="G150" s="217"/>
      <c r="H150" s="217"/>
      <c r="I150" s="217"/>
      <c r="J150" s="217"/>
      <c r="K150" s="217"/>
    </row>
    <row r="151" spans="1:11" x14ac:dyDescent="0.25">
      <c r="A151" s="323"/>
      <c r="B151" s="832"/>
      <c r="C151" s="244"/>
      <c r="D151" s="816" t="s">
        <v>80</v>
      </c>
      <c r="E151" s="817"/>
      <c r="F151" s="818"/>
      <c r="G151" s="217"/>
      <c r="H151" s="217"/>
      <c r="I151" s="217"/>
      <c r="J151" s="217"/>
      <c r="K151" s="217"/>
    </row>
    <row r="152" spans="1:11" x14ac:dyDescent="0.25">
      <c r="A152" s="323"/>
      <c r="B152" s="832"/>
      <c r="C152" s="244"/>
      <c r="D152" s="819" t="s">
        <v>81</v>
      </c>
      <c r="E152" s="820"/>
      <c r="F152" s="821"/>
      <c r="G152" s="217"/>
      <c r="H152" s="217"/>
      <c r="I152" s="217"/>
      <c r="J152" s="217"/>
      <c r="K152" s="217"/>
    </row>
    <row r="153" spans="1:11" x14ac:dyDescent="0.25">
      <c r="A153" s="323"/>
      <c r="B153" s="832"/>
      <c r="C153" s="244"/>
      <c r="D153" s="819" t="s">
        <v>82</v>
      </c>
      <c r="E153" s="820"/>
      <c r="F153" s="821"/>
      <c r="G153" s="217"/>
      <c r="H153" s="217"/>
      <c r="I153" s="217"/>
      <c r="J153" s="217"/>
      <c r="K153" s="217"/>
    </row>
    <row r="154" spans="1:11" x14ac:dyDescent="0.25">
      <c r="A154" s="323"/>
      <c r="B154" s="832"/>
      <c r="C154" s="244"/>
      <c r="D154" s="819" t="s">
        <v>83</v>
      </c>
      <c r="E154" s="820"/>
      <c r="F154" s="821"/>
      <c r="G154" s="217"/>
      <c r="H154" s="217"/>
      <c r="I154" s="217"/>
      <c r="J154" s="217"/>
      <c r="K154" s="217"/>
    </row>
    <row r="155" spans="1:11" x14ac:dyDescent="0.25">
      <c r="A155" s="323"/>
      <c r="B155" s="832"/>
      <c r="C155" s="244"/>
      <c r="D155" s="819" t="s">
        <v>84</v>
      </c>
      <c r="E155" s="820"/>
      <c r="F155" s="821"/>
      <c r="G155" s="217"/>
      <c r="H155" s="217"/>
      <c r="I155" s="217"/>
      <c r="J155" s="217"/>
      <c r="K155" s="217"/>
    </row>
    <row r="156" spans="1:11" x14ac:dyDescent="0.25">
      <c r="A156" s="323"/>
      <c r="B156" s="832"/>
      <c r="C156" s="244"/>
      <c r="D156" s="819" t="s">
        <v>85</v>
      </c>
      <c r="E156" s="820"/>
      <c r="F156" s="821"/>
      <c r="G156" s="217"/>
      <c r="H156" s="217"/>
      <c r="I156" s="217"/>
      <c r="J156" s="217"/>
      <c r="K156" s="217"/>
    </row>
    <row r="157" spans="1:11" x14ac:dyDescent="0.25">
      <c r="A157" s="323"/>
      <c r="B157" s="832"/>
      <c r="C157" s="244"/>
      <c r="D157" s="819" t="s">
        <v>86</v>
      </c>
      <c r="E157" s="820"/>
      <c r="F157" s="821"/>
      <c r="G157" s="217"/>
      <c r="H157" s="217"/>
      <c r="I157" s="217"/>
      <c r="J157" s="217"/>
      <c r="K157" s="217"/>
    </row>
    <row r="158" spans="1:11" x14ac:dyDescent="0.25">
      <c r="A158" s="323"/>
      <c r="B158" s="832"/>
      <c r="C158" s="244"/>
      <c r="D158" s="816" t="s">
        <v>87</v>
      </c>
      <c r="E158" s="817"/>
      <c r="F158" s="818"/>
      <c r="G158" s="217"/>
      <c r="H158" s="217"/>
      <c r="I158" s="217"/>
      <c r="J158" s="217"/>
      <c r="K158" s="217"/>
    </row>
    <row r="159" spans="1:11" x14ac:dyDescent="0.25">
      <c r="A159" s="323"/>
      <c r="B159" s="832"/>
      <c r="C159" s="244"/>
      <c r="D159" s="819" t="s">
        <v>88</v>
      </c>
      <c r="E159" s="820"/>
      <c r="F159" s="821"/>
      <c r="G159" s="217"/>
      <c r="H159" s="217"/>
      <c r="I159" s="217"/>
      <c r="J159" s="217"/>
      <c r="K159" s="217"/>
    </row>
    <row r="160" spans="1:11" x14ac:dyDescent="0.25">
      <c r="A160" s="323"/>
      <c r="B160" s="832"/>
      <c r="C160" s="244"/>
      <c r="D160" s="819" t="s">
        <v>89</v>
      </c>
      <c r="E160" s="820"/>
      <c r="F160" s="821"/>
      <c r="G160" s="217"/>
      <c r="H160" s="217"/>
      <c r="I160" s="217"/>
      <c r="J160" s="217"/>
      <c r="K160" s="217"/>
    </row>
    <row r="161" spans="1:11" x14ac:dyDescent="0.25">
      <c r="A161" s="323"/>
      <c r="B161" s="832"/>
      <c r="C161" s="244"/>
      <c r="D161" s="819" t="s">
        <v>90</v>
      </c>
      <c r="E161" s="820"/>
      <c r="F161" s="821"/>
      <c r="G161" s="217"/>
      <c r="H161" s="217"/>
      <c r="I161" s="217"/>
      <c r="J161" s="217"/>
      <c r="K161" s="217"/>
    </row>
    <row r="162" spans="1:11" x14ac:dyDescent="0.25">
      <c r="A162" s="323"/>
      <c r="B162" s="832"/>
      <c r="C162" s="244"/>
      <c r="D162" s="819" t="s">
        <v>91</v>
      </c>
      <c r="E162" s="820"/>
      <c r="F162" s="821"/>
      <c r="G162" s="217"/>
      <c r="H162" s="217"/>
      <c r="I162" s="217"/>
      <c r="J162" s="217"/>
      <c r="K162" s="217"/>
    </row>
    <row r="163" spans="1:11" x14ac:dyDescent="0.25">
      <c r="A163" s="323"/>
      <c r="B163" s="832"/>
      <c r="C163" s="244"/>
      <c r="D163" s="816" t="s">
        <v>92</v>
      </c>
      <c r="E163" s="817"/>
      <c r="F163" s="818"/>
      <c r="G163" s="217"/>
      <c r="H163" s="217"/>
      <c r="I163" s="217"/>
      <c r="J163" s="217"/>
      <c r="K163" s="217"/>
    </row>
    <row r="164" spans="1:11" x14ac:dyDescent="0.25">
      <c r="A164" s="323"/>
      <c r="B164" s="832"/>
      <c r="C164" s="244"/>
      <c r="D164" s="819" t="s">
        <v>93</v>
      </c>
      <c r="E164" s="820"/>
      <c r="F164" s="821"/>
      <c r="G164" s="217"/>
      <c r="H164" s="217"/>
      <c r="I164" s="217"/>
      <c r="J164" s="217"/>
      <c r="K164" s="217"/>
    </row>
    <row r="165" spans="1:11" x14ac:dyDescent="0.25">
      <c r="A165" s="323"/>
      <c r="B165" s="832"/>
      <c r="C165" s="244"/>
      <c r="D165" s="819" t="s">
        <v>89</v>
      </c>
      <c r="E165" s="820"/>
      <c r="F165" s="821"/>
      <c r="G165" s="217"/>
      <c r="H165" s="217"/>
      <c r="I165" s="217"/>
      <c r="J165" s="217"/>
      <c r="K165" s="217"/>
    </row>
    <row r="166" spans="1:11" x14ac:dyDescent="0.25">
      <c r="A166" s="323"/>
      <c r="B166" s="832"/>
      <c r="C166" s="244"/>
      <c r="D166" s="819" t="s">
        <v>90</v>
      </c>
      <c r="E166" s="820"/>
      <c r="F166" s="821"/>
      <c r="G166" s="217"/>
      <c r="H166" s="217"/>
      <c r="I166" s="217"/>
      <c r="J166" s="217"/>
      <c r="K166" s="217"/>
    </row>
    <row r="167" spans="1:11" ht="15.75" thickBot="1" x14ac:dyDescent="0.3">
      <c r="A167" s="323"/>
      <c r="B167" s="833"/>
      <c r="C167" s="254"/>
      <c r="D167" s="846" t="s">
        <v>94</v>
      </c>
      <c r="E167" s="847"/>
      <c r="F167" s="848"/>
      <c r="G167" s="217"/>
      <c r="H167" s="217"/>
      <c r="I167" s="217"/>
      <c r="J167" s="217"/>
      <c r="K167" s="217"/>
    </row>
    <row r="168" spans="1:11" x14ac:dyDescent="0.25">
      <c r="A168" s="323"/>
      <c r="B168" s="831" t="s">
        <v>95</v>
      </c>
      <c r="C168" s="236"/>
      <c r="D168" s="813"/>
      <c r="E168" s="814"/>
      <c r="F168" s="815"/>
      <c r="G168" s="217"/>
      <c r="H168" s="217"/>
      <c r="I168" s="217"/>
      <c r="J168" s="217"/>
      <c r="K168" s="217"/>
    </row>
    <row r="169" spans="1:11" x14ac:dyDescent="0.25">
      <c r="A169" s="323"/>
      <c r="B169" s="832"/>
      <c r="C169" s="244"/>
      <c r="D169" s="849"/>
      <c r="E169" s="850"/>
      <c r="F169" s="851"/>
      <c r="G169" s="217"/>
      <c r="H169" s="217"/>
      <c r="I169" s="217"/>
      <c r="J169" s="217"/>
      <c r="K169" s="217"/>
    </row>
    <row r="170" spans="1:11" x14ac:dyDescent="0.25">
      <c r="A170" s="323"/>
      <c r="B170" s="832"/>
      <c r="C170" s="244"/>
      <c r="D170" s="819" t="s">
        <v>96</v>
      </c>
      <c r="E170" s="820"/>
      <c r="F170" s="821"/>
      <c r="G170" s="217"/>
      <c r="H170" s="217"/>
      <c r="I170" s="217"/>
      <c r="J170" s="217"/>
      <c r="K170" s="217"/>
    </row>
    <row r="171" spans="1:11" x14ac:dyDescent="0.25">
      <c r="A171" s="323"/>
      <c r="B171" s="832"/>
      <c r="C171" s="244"/>
      <c r="D171" s="819" t="s">
        <v>97</v>
      </c>
      <c r="E171" s="820"/>
      <c r="F171" s="821"/>
      <c r="G171" s="217"/>
      <c r="H171" s="217"/>
      <c r="I171" s="217"/>
      <c r="J171" s="217"/>
      <c r="K171" s="217"/>
    </row>
    <row r="172" spans="1:11" x14ac:dyDescent="0.25">
      <c r="A172" s="323"/>
      <c r="B172" s="832"/>
      <c r="C172" s="244"/>
      <c r="D172" s="819" t="s">
        <v>98</v>
      </c>
      <c r="E172" s="820"/>
      <c r="F172" s="821"/>
      <c r="G172" s="217"/>
      <c r="H172" s="217"/>
      <c r="I172" s="217"/>
      <c r="J172" s="217"/>
      <c r="K172" s="217"/>
    </row>
    <row r="173" spans="1:11" x14ac:dyDescent="0.25">
      <c r="A173" s="323"/>
      <c r="B173" s="832"/>
      <c r="C173" s="244"/>
      <c r="D173" s="819" t="s">
        <v>99</v>
      </c>
      <c r="E173" s="820"/>
      <c r="F173" s="821"/>
      <c r="G173" s="217"/>
      <c r="H173" s="217"/>
      <c r="I173" s="217"/>
      <c r="J173" s="217"/>
      <c r="K173" s="217"/>
    </row>
    <row r="174" spans="1:11" x14ac:dyDescent="0.25">
      <c r="A174" s="323"/>
      <c r="B174" s="832"/>
      <c r="C174" s="244"/>
      <c r="D174" s="819" t="s">
        <v>100</v>
      </c>
      <c r="E174" s="820"/>
      <c r="F174" s="821"/>
      <c r="G174" s="217"/>
      <c r="H174" s="217"/>
      <c r="I174" s="217"/>
      <c r="J174" s="217"/>
      <c r="K174" s="217"/>
    </row>
    <row r="175" spans="1:11" x14ac:dyDescent="0.25">
      <c r="A175" s="323"/>
      <c r="B175" s="832"/>
      <c r="C175" s="244"/>
      <c r="D175" s="819" t="s">
        <v>101</v>
      </c>
      <c r="E175" s="820"/>
      <c r="F175" s="821"/>
      <c r="G175" s="217"/>
      <c r="H175" s="217"/>
      <c r="I175" s="217"/>
      <c r="J175" s="217"/>
      <c r="K175" s="217"/>
    </row>
    <row r="176" spans="1:11" x14ac:dyDescent="0.25">
      <c r="A176" s="323"/>
      <c r="B176" s="832"/>
      <c r="C176" s="244"/>
      <c r="D176" s="819" t="s">
        <v>102</v>
      </c>
      <c r="E176" s="820"/>
      <c r="F176" s="821"/>
      <c r="G176" s="217"/>
      <c r="H176" s="217"/>
      <c r="I176" s="217"/>
      <c r="J176" s="217"/>
      <c r="K176" s="217"/>
    </row>
    <row r="177" spans="1:11" x14ac:dyDescent="0.25">
      <c r="A177" s="323"/>
      <c r="B177" s="832"/>
      <c r="C177" s="244"/>
      <c r="D177" s="819" t="s">
        <v>103</v>
      </c>
      <c r="E177" s="820"/>
      <c r="F177" s="821"/>
      <c r="G177" s="217"/>
      <c r="H177" s="217"/>
      <c r="I177" s="217"/>
      <c r="J177" s="217"/>
      <c r="K177" s="217"/>
    </row>
    <row r="178" spans="1:11" x14ac:dyDescent="0.25">
      <c r="A178" s="323"/>
      <c r="B178" s="832"/>
      <c r="C178" s="244"/>
      <c r="D178" s="819" t="s">
        <v>104</v>
      </c>
      <c r="E178" s="820"/>
      <c r="F178" s="821"/>
      <c r="G178" s="217"/>
      <c r="H178" s="217"/>
      <c r="I178" s="217"/>
      <c r="J178" s="217"/>
      <c r="K178" s="217"/>
    </row>
    <row r="179" spans="1:11" x14ac:dyDescent="0.25">
      <c r="A179" s="323"/>
      <c r="B179" s="832"/>
      <c r="C179" s="244"/>
      <c r="D179" s="819" t="s">
        <v>105</v>
      </c>
      <c r="E179" s="820"/>
      <c r="F179" s="821"/>
      <c r="G179" s="217"/>
      <c r="H179" s="217"/>
      <c r="I179" s="217"/>
      <c r="J179" s="217"/>
      <c r="K179" s="217"/>
    </row>
    <row r="180" spans="1:11" x14ac:dyDescent="0.25">
      <c r="A180" s="323"/>
      <c r="B180" s="832"/>
      <c r="C180" s="244"/>
      <c r="D180" s="819" t="s">
        <v>106</v>
      </c>
      <c r="E180" s="820"/>
      <c r="F180" s="821"/>
      <c r="G180" s="217"/>
      <c r="H180" s="217"/>
      <c r="I180" s="217"/>
      <c r="J180" s="217"/>
      <c r="K180" s="217"/>
    </row>
    <row r="181" spans="1:11" ht="15.75" thickBot="1" x14ac:dyDescent="0.3">
      <c r="A181" s="323"/>
      <c r="B181" s="832"/>
      <c r="C181" s="244"/>
      <c r="D181" s="810" t="s">
        <v>107</v>
      </c>
      <c r="E181" s="811"/>
      <c r="F181" s="812"/>
      <c r="G181" s="217"/>
      <c r="H181" s="217"/>
      <c r="I181" s="217"/>
      <c r="J181" s="217"/>
      <c r="K181" s="217"/>
    </row>
    <row r="182" spans="1:11" ht="24.75" thickBot="1" x14ac:dyDescent="0.3">
      <c r="A182" s="323"/>
      <c r="B182" s="832"/>
      <c r="C182" s="240"/>
      <c r="D182" s="255" t="s">
        <v>108</v>
      </c>
      <c r="E182" s="255" t="s">
        <v>109</v>
      </c>
      <c r="F182" s="255" t="s">
        <v>110</v>
      </c>
      <c r="G182" s="217"/>
      <c r="H182" s="217"/>
      <c r="I182" s="217"/>
      <c r="J182" s="217"/>
      <c r="K182" s="217"/>
    </row>
    <row r="183" spans="1:11" ht="15.75" thickBot="1" x14ac:dyDescent="0.3">
      <c r="A183" s="323"/>
      <c r="B183" s="832"/>
      <c r="C183" s="240"/>
      <c r="D183" s="246" t="s">
        <v>111</v>
      </c>
      <c r="E183" s="338">
        <v>0.15</v>
      </c>
      <c r="F183" s="338">
        <v>0.15</v>
      </c>
      <c r="G183" s="217"/>
      <c r="H183" s="217"/>
      <c r="I183" s="217"/>
      <c r="J183" s="217"/>
      <c r="K183" s="217"/>
    </row>
    <row r="184" spans="1:11" ht="15.75" thickBot="1" x14ac:dyDescent="0.3">
      <c r="A184" s="323"/>
      <c r="B184" s="832"/>
      <c r="C184" s="240"/>
      <c r="D184" s="246" t="s">
        <v>112</v>
      </c>
      <c r="E184" s="338">
        <v>0.18</v>
      </c>
      <c r="F184" s="338">
        <v>0.33</v>
      </c>
      <c r="G184" s="217"/>
      <c r="H184" s="339"/>
      <c r="I184" s="217"/>
      <c r="J184" s="217"/>
      <c r="K184" s="217"/>
    </row>
    <row r="185" spans="1:11" ht="15.75" thickBot="1" x14ac:dyDescent="0.3">
      <c r="A185" s="323"/>
      <c r="B185" s="832"/>
      <c r="C185" s="240"/>
      <c r="D185" s="246" t="s">
        <v>113</v>
      </c>
      <c r="E185" s="338">
        <v>0.33</v>
      </c>
      <c r="F185" s="338">
        <v>0.66</v>
      </c>
      <c r="G185" s="217"/>
      <c r="H185" s="339"/>
      <c r="I185" s="217"/>
      <c r="J185" s="217"/>
      <c r="K185" s="217"/>
    </row>
    <row r="186" spans="1:11" ht="24.75" thickBot="1" x14ac:dyDescent="0.3">
      <c r="A186" s="323"/>
      <c r="B186" s="832"/>
      <c r="C186" s="240"/>
      <c r="D186" s="246" t="s">
        <v>114</v>
      </c>
      <c r="E186" s="338">
        <v>0.16</v>
      </c>
      <c r="F186" s="338">
        <v>0.82</v>
      </c>
      <c r="G186" s="217"/>
      <c r="H186" s="339"/>
      <c r="I186" s="217"/>
      <c r="J186" s="217"/>
      <c r="K186" s="217"/>
    </row>
    <row r="187" spans="1:11" ht="15.75" thickBot="1" x14ac:dyDescent="0.3">
      <c r="A187" s="323"/>
      <c r="B187" s="832"/>
      <c r="C187" s="240"/>
      <c r="D187" s="246" t="s">
        <v>115</v>
      </c>
      <c r="E187" s="338">
        <v>0.18</v>
      </c>
      <c r="F187" s="338">
        <v>1</v>
      </c>
      <c r="G187" s="217"/>
      <c r="H187" s="339"/>
      <c r="I187" s="217"/>
      <c r="J187" s="217"/>
      <c r="K187" s="217"/>
    </row>
    <row r="188" spans="1:11" x14ac:dyDescent="0.25">
      <c r="A188" s="323"/>
      <c r="B188" s="832"/>
      <c r="C188" s="244"/>
      <c r="D188" s="825"/>
      <c r="E188" s="826"/>
      <c r="F188" s="827"/>
      <c r="G188" s="217"/>
      <c r="H188" s="217"/>
      <c r="I188" s="217"/>
      <c r="J188" s="217"/>
      <c r="K188" s="217"/>
    </row>
    <row r="189" spans="1:11" ht="15.75" thickBot="1" x14ac:dyDescent="0.3">
      <c r="A189" s="323"/>
      <c r="B189" s="832"/>
      <c r="C189" s="244"/>
      <c r="D189" s="810" t="s">
        <v>87</v>
      </c>
      <c r="E189" s="811"/>
      <c r="F189" s="812"/>
      <c r="G189" s="217"/>
      <c r="H189" s="217"/>
      <c r="I189" s="217"/>
      <c r="J189" s="217"/>
      <c r="K189" s="217"/>
    </row>
    <row r="190" spans="1:11" ht="24.75" thickBot="1" x14ac:dyDescent="0.3">
      <c r="A190" s="323"/>
      <c r="B190" s="832"/>
      <c r="C190" s="240"/>
      <c r="D190" s="255" t="s">
        <v>108</v>
      </c>
      <c r="E190" s="255" t="s">
        <v>109</v>
      </c>
      <c r="F190" s="255" t="s">
        <v>110</v>
      </c>
      <c r="G190" s="217"/>
      <c r="H190" s="217"/>
      <c r="I190" s="217"/>
      <c r="J190" s="217"/>
      <c r="K190" s="217"/>
    </row>
    <row r="191" spans="1:11" ht="15.75" thickBot="1" x14ac:dyDescent="0.3">
      <c r="A191" s="323"/>
      <c r="B191" s="832"/>
      <c r="C191" s="240"/>
      <c r="D191" s="246" t="s">
        <v>116</v>
      </c>
      <c r="E191" s="338">
        <v>0.2</v>
      </c>
      <c r="F191" s="338">
        <v>0.2</v>
      </c>
      <c r="G191" s="217"/>
      <c r="H191" s="217"/>
      <c r="I191" s="217"/>
      <c r="J191" s="217"/>
      <c r="K191" s="217"/>
    </row>
    <row r="192" spans="1:11" ht="15.75" thickBot="1" x14ac:dyDescent="0.3">
      <c r="A192" s="323"/>
      <c r="B192" s="832"/>
      <c r="C192" s="240"/>
      <c r="D192" s="246" t="s">
        <v>117</v>
      </c>
      <c r="E192" s="338">
        <v>0.5</v>
      </c>
      <c r="F192" s="338">
        <v>0.7</v>
      </c>
      <c r="G192" s="217"/>
      <c r="H192" s="339"/>
      <c r="I192" s="217"/>
      <c r="J192" s="217"/>
      <c r="K192" s="217"/>
    </row>
    <row r="193" spans="1:11" ht="15.75" thickBot="1" x14ac:dyDescent="0.3">
      <c r="A193" s="323"/>
      <c r="B193" s="832"/>
      <c r="C193" s="240"/>
      <c r="D193" s="246" t="s">
        <v>118</v>
      </c>
      <c r="E193" s="338">
        <v>0.3</v>
      </c>
      <c r="F193" s="338">
        <v>1</v>
      </c>
      <c r="G193" s="217"/>
      <c r="H193" s="339"/>
      <c r="I193" s="217"/>
      <c r="J193" s="217"/>
      <c r="K193" s="217"/>
    </row>
    <row r="194" spans="1:11" x14ac:dyDescent="0.25">
      <c r="A194" s="323"/>
      <c r="B194" s="832"/>
      <c r="C194" s="244"/>
      <c r="D194" s="813"/>
      <c r="E194" s="814"/>
      <c r="F194" s="815"/>
      <c r="G194" s="217"/>
      <c r="H194" s="339"/>
      <c r="I194" s="217"/>
      <c r="J194" s="217"/>
      <c r="K194" s="217"/>
    </row>
    <row r="195" spans="1:11" ht="15.75" thickBot="1" x14ac:dyDescent="0.3">
      <c r="A195" s="323"/>
      <c r="B195" s="832"/>
      <c r="C195" s="244"/>
      <c r="D195" s="810" t="s">
        <v>119</v>
      </c>
      <c r="E195" s="811"/>
      <c r="F195" s="812"/>
      <c r="G195" s="217"/>
      <c r="H195" s="339"/>
      <c r="I195" s="217"/>
      <c r="J195" s="217"/>
      <c r="K195" s="217"/>
    </row>
    <row r="196" spans="1:11" ht="24.75" thickBot="1" x14ac:dyDescent="0.3">
      <c r="A196" s="323"/>
      <c r="B196" s="832"/>
      <c r="C196" s="240"/>
      <c r="D196" s="255" t="s">
        <v>108</v>
      </c>
      <c r="E196" s="255" t="s">
        <v>109</v>
      </c>
      <c r="F196" s="255" t="s">
        <v>110</v>
      </c>
      <c r="G196" s="217"/>
      <c r="H196" s="217"/>
      <c r="I196" s="217"/>
      <c r="J196" s="217"/>
      <c r="K196" s="217"/>
    </row>
    <row r="197" spans="1:11" ht="15.75" thickBot="1" x14ac:dyDescent="0.3">
      <c r="A197" s="323"/>
      <c r="B197" s="832"/>
      <c r="C197" s="240"/>
      <c r="D197" s="246" t="s">
        <v>120</v>
      </c>
      <c r="E197" s="338">
        <v>0.2</v>
      </c>
      <c r="F197" s="338">
        <v>0.2</v>
      </c>
      <c r="G197" s="217"/>
      <c r="H197" s="339"/>
      <c r="I197" s="217"/>
      <c r="J197" s="217"/>
      <c r="K197" s="217"/>
    </row>
    <row r="198" spans="1:11" ht="15.75" thickBot="1" x14ac:dyDescent="0.3">
      <c r="A198" s="323"/>
      <c r="B198" s="832"/>
      <c r="C198" s="240"/>
      <c r="D198" s="246" t="s">
        <v>117</v>
      </c>
      <c r="E198" s="338">
        <v>0.5</v>
      </c>
      <c r="F198" s="338">
        <v>0.7</v>
      </c>
      <c r="G198" s="217"/>
      <c r="H198" s="339"/>
      <c r="I198" s="217"/>
      <c r="J198" s="217"/>
      <c r="K198" s="217"/>
    </row>
    <row r="199" spans="1:11" ht="15.75" thickBot="1" x14ac:dyDescent="0.3">
      <c r="A199" s="323"/>
      <c r="B199" s="832"/>
      <c r="C199" s="240"/>
      <c r="D199" s="246" t="s">
        <v>118</v>
      </c>
      <c r="E199" s="338">
        <v>0.3</v>
      </c>
      <c r="F199" s="338">
        <v>1</v>
      </c>
      <c r="G199" s="217"/>
      <c r="H199" s="339"/>
      <c r="I199" s="217"/>
      <c r="J199" s="217"/>
      <c r="K199" s="217"/>
    </row>
    <row r="200" spans="1:11" x14ac:dyDescent="0.25">
      <c r="A200" s="323"/>
      <c r="B200" s="832"/>
      <c r="C200" s="244"/>
      <c r="D200" s="813"/>
      <c r="E200" s="814"/>
      <c r="F200" s="815"/>
      <c r="G200" s="217"/>
      <c r="H200" s="217"/>
      <c r="I200" s="217"/>
      <c r="J200" s="217"/>
      <c r="K200" s="217"/>
    </row>
    <row r="201" spans="1:11" x14ac:dyDescent="0.25">
      <c r="A201" s="323"/>
      <c r="B201" s="832"/>
      <c r="C201" s="244"/>
      <c r="D201" s="816" t="s">
        <v>121</v>
      </c>
      <c r="E201" s="817"/>
      <c r="F201" s="818"/>
      <c r="G201" s="217"/>
      <c r="H201" s="217"/>
      <c r="I201" s="217"/>
      <c r="J201" s="217"/>
      <c r="K201" s="217"/>
    </row>
    <row r="202" spans="1:11" x14ac:dyDescent="0.25">
      <c r="A202" s="323"/>
      <c r="B202" s="832"/>
      <c r="C202" s="244"/>
      <c r="D202" s="819" t="s">
        <v>122</v>
      </c>
      <c r="E202" s="820"/>
      <c r="F202" s="821"/>
      <c r="G202" s="217"/>
      <c r="H202" s="217"/>
      <c r="I202" s="217"/>
      <c r="J202" s="217"/>
      <c r="K202" s="217"/>
    </row>
    <row r="203" spans="1:11" x14ac:dyDescent="0.25">
      <c r="A203" s="323"/>
      <c r="B203" s="832"/>
      <c r="C203" s="244"/>
      <c r="D203" s="269"/>
      <c r="E203" s="340"/>
      <c r="F203" s="281"/>
      <c r="G203" s="217"/>
      <c r="H203" s="217"/>
      <c r="I203" s="217"/>
      <c r="J203" s="217"/>
      <c r="K203" s="217"/>
    </row>
    <row r="204" spans="1:11" x14ac:dyDescent="0.25">
      <c r="A204" s="323"/>
      <c r="B204" s="832"/>
      <c r="C204" s="244"/>
      <c r="D204" s="819" t="s">
        <v>123</v>
      </c>
      <c r="E204" s="820"/>
      <c r="F204" s="821"/>
      <c r="G204" s="217"/>
      <c r="H204" s="217"/>
      <c r="I204" s="217"/>
      <c r="J204" s="217"/>
      <c r="K204" s="217"/>
    </row>
    <row r="205" spans="1:11" x14ac:dyDescent="0.25">
      <c r="A205" s="323"/>
      <c r="B205" s="832"/>
      <c r="C205" s="244"/>
      <c r="D205" s="819" t="s">
        <v>124</v>
      </c>
      <c r="E205" s="820"/>
      <c r="F205" s="821"/>
      <c r="G205" s="217"/>
      <c r="H205" s="217"/>
      <c r="I205" s="217"/>
      <c r="J205" s="217"/>
      <c r="K205" s="217"/>
    </row>
    <row r="206" spans="1:11" x14ac:dyDescent="0.25">
      <c r="A206" s="323"/>
      <c r="B206" s="832"/>
      <c r="C206" s="244"/>
      <c r="D206" s="819" t="s">
        <v>125</v>
      </c>
      <c r="E206" s="820"/>
      <c r="F206" s="821"/>
      <c r="G206" s="217"/>
      <c r="H206" s="217"/>
      <c r="I206" s="217"/>
      <c r="J206" s="217"/>
      <c r="K206" s="217"/>
    </row>
    <row r="207" spans="1:11" x14ac:dyDescent="0.25">
      <c r="A207" s="323"/>
      <c r="B207" s="832"/>
      <c r="C207" s="244"/>
      <c r="D207" s="819" t="s">
        <v>126</v>
      </c>
      <c r="E207" s="820"/>
      <c r="F207" s="821"/>
      <c r="G207" s="217"/>
      <c r="H207" s="217"/>
      <c r="I207" s="217"/>
      <c r="J207" s="217"/>
      <c r="K207" s="217"/>
    </row>
    <row r="208" spans="1:11" x14ac:dyDescent="0.25">
      <c r="A208" s="323"/>
      <c r="B208" s="832"/>
      <c r="C208" s="244"/>
      <c r="D208" s="269"/>
      <c r="E208" s="340"/>
      <c r="F208" s="281"/>
      <c r="G208" s="217"/>
      <c r="H208" s="217"/>
      <c r="I208" s="217"/>
      <c r="J208" s="217"/>
      <c r="K208" s="217"/>
    </row>
    <row r="209" spans="1:11" x14ac:dyDescent="0.25">
      <c r="A209" s="323"/>
      <c r="B209" s="832"/>
      <c r="C209" s="244"/>
      <c r="D209" s="816" t="s">
        <v>127</v>
      </c>
      <c r="E209" s="817"/>
      <c r="F209" s="818"/>
      <c r="G209" s="217"/>
      <c r="H209" s="217"/>
      <c r="I209" s="217"/>
      <c r="J209" s="217"/>
      <c r="K209" s="217"/>
    </row>
    <row r="210" spans="1:11" x14ac:dyDescent="0.25">
      <c r="A210" s="323"/>
      <c r="B210" s="832"/>
      <c r="C210" s="244"/>
      <c r="D210" s="819" t="s">
        <v>128</v>
      </c>
      <c r="E210" s="820"/>
      <c r="F210" s="821"/>
      <c r="G210" s="217"/>
      <c r="H210" s="217"/>
      <c r="I210" s="217"/>
      <c r="J210" s="217"/>
      <c r="K210" s="217"/>
    </row>
    <row r="211" spans="1:11" ht="32.1" customHeight="1" x14ac:dyDescent="0.25">
      <c r="A211" s="323"/>
      <c r="B211" s="832"/>
      <c r="C211" s="244"/>
      <c r="D211" s="849"/>
      <c r="E211" s="850"/>
      <c r="F211" s="851"/>
      <c r="G211" s="217"/>
      <c r="H211" s="217"/>
      <c r="I211" s="217"/>
      <c r="J211" s="217"/>
      <c r="K211" s="217"/>
    </row>
    <row r="212" spans="1:11" x14ac:dyDescent="0.25">
      <c r="A212" s="323"/>
      <c r="B212" s="832"/>
      <c r="C212" s="244"/>
      <c r="D212" s="819" t="s">
        <v>129</v>
      </c>
      <c r="E212" s="820"/>
      <c r="F212" s="821"/>
      <c r="G212" s="217"/>
      <c r="H212" s="217"/>
      <c r="I212" s="217"/>
      <c r="J212" s="217"/>
      <c r="K212" s="217"/>
    </row>
    <row r="213" spans="1:11" x14ac:dyDescent="0.25">
      <c r="A213" s="323"/>
      <c r="B213" s="832"/>
      <c r="C213" s="244"/>
      <c r="D213" s="819" t="s">
        <v>130</v>
      </c>
      <c r="E213" s="820"/>
      <c r="F213" s="821"/>
      <c r="G213" s="217"/>
      <c r="H213" s="217"/>
      <c r="I213" s="217"/>
      <c r="J213" s="217"/>
      <c r="K213" s="217"/>
    </row>
    <row r="214" spans="1:11" x14ac:dyDescent="0.25">
      <c r="A214" s="323"/>
      <c r="B214" s="832"/>
      <c r="C214" s="244"/>
      <c r="D214" s="819" t="s">
        <v>131</v>
      </c>
      <c r="E214" s="820"/>
      <c r="F214" s="821"/>
      <c r="G214" s="217"/>
      <c r="H214" s="217"/>
      <c r="I214" s="217"/>
      <c r="J214" s="217"/>
      <c r="K214" s="217"/>
    </row>
    <row r="215" spans="1:11" ht="15.75" thickBot="1" x14ac:dyDescent="0.3">
      <c r="A215" s="323"/>
      <c r="B215" s="833"/>
      <c r="C215" s="254"/>
      <c r="D215" s="846" t="s">
        <v>132</v>
      </c>
      <c r="E215" s="847"/>
      <c r="F215" s="848"/>
      <c r="G215" s="217"/>
      <c r="H215" s="217"/>
      <c r="I215" s="217"/>
      <c r="J215" s="217"/>
      <c r="K215" s="217"/>
    </row>
  </sheetData>
  <sheetProtection insertRows="0"/>
  <mergeCells count="103">
    <mergeCell ref="A5:P5"/>
    <mergeCell ref="A1:P1"/>
    <mergeCell ref="A2:P2"/>
    <mergeCell ref="A3:P3"/>
    <mergeCell ref="A4:D4"/>
    <mergeCell ref="B10:D10"/>
    <mergeCell ref="F11:S11"/>
    <mergeCell ref="E12:R12"/>
    <mergeCell ref="E13:R13"/>
    <mergeCell ref="F10:S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5" priority="9" operator="containsText" text="ERROR">
      <formula>NOT(ISERROR(SEARCH("ERROR",D100)))</formula>
    </cfRule>
  </conditionalFormatting>
  <conditionalFormatting sqref="F10">
    <cfRule type="notContainsBlanks" dxfId="124" priority="8">
      <formula>LEN(TRIM(F10))&gt;0</formula>
    </cfRule>
  </conditionalFormatting>
  <conditionalFormatting sqref="F11:S11">
    <cfRule type="expression" dxfId="123" priority="5">
      <formula>E11="NO SE REPORTA"</formula>
    </cfRule>
    <cfRule type="expression" dxfId="122" priority="6">
      <formula>E10="NO APLICA"</formula>
    </cfRule>
  </conditionalFormatting>
  <conditionalFormatting sqref="E12:R12">
    <cfRule type="expression" dxfId="121" priority="2">
      <formula>E11="SI SE REPORTA"</formula>
    </cfRule>
  </conditionalFormatting>
  <dataValidations count="7">
    <dataValidation type="decimal" allowBlank="1" showInputMessage="1" showErrorMessage="1" errorTitle="ERROR" error="Escriba un valor entre 0% y 100%" sqref="E97:F99 G45:J58 G62:J75">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 ref="E112"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4"/>
  <sheetViews>
    <sheetView showGridLines="0" topLeftCell="B1" zoomScaleNormal="100" zoomScalePageLayoutView="90" workbookViewId="0">
      <selection activeCell="I18" sqref="I18"/>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24.85546875" customWidth="1"/>
    <col min="6" max="6" width="13" bestFit="1" customWidth="1"/>
    <col min="9" max="9" width="11.42578125" customWidth="1"/>
    <col min="10" max="10" width="45.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709</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6" t="s">
        <v>1198</v>
      </c>
      <c r="C8" s="194">
        <v>2019</v>
      </c>
      <c r="D8" s="198">
        <f>IF(E10="NO APLICA","NO APLICA",IF(E11="NO SE REPORTA","SIN INFORMACION",+I33))</f>
        <v>1.0000000000000002</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5.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1439</v>
      </c>
      <c r="F12" s="855"/>
      <c r="G12" s="855"/>
      <c r="H12" s="855"/>
      <c r="I12" s="855"/>
      <c r="J12" s="855"/>
      <c r="K12" s="855"/>
      <c r="L12" s="855"/>
      <c r="M12" s="855"/>
      <c r="N12" s="855"/>
      <c r="O12" s="855"/>
      <c r="P12" s="855"/>
      <c r="Q12" s="855"/>
      <c r="R12" s="855"/>
    </row>
    <row r="13" spans="1:21" s="373" customFormat="1" ht="55.5" customHeight="1" x14ac:dyDescent="0.25">
      <c r="A13" s="214"/>
      <c r="B13" s="428"/>
      <c r="C13" s="272"/>
      <c r="D13" s="433" t="s">
        <v>1257</v>
      </c>
      <c r="E13" s="1037" t="s">
        <v>1480</v>
      </c>
      <c r="F13" s="1038"/>
      <c r="G13" s="1038"/>
      <c r="H13" s="1038"/>
      <c r="I13" s="1038"/>
      <c r="J13" s="1038"/>
      <c r="K13" s="1038"/>
      <c r="L13" s="1038"/>
      <c r="M13" s="1038"/>
      <c r="N13" s="1038"/>
      <c r="O13" s="1038"/>
      <c r="P13" s="1038"/>
      <c r="Q13" s="1038"/>
      <c r="R13" s="1039"/>
    </row>
    <row r="14" spans="1:21" s="373" customFormat="1" ht="6.95" customHeight="1" thickBot="1" x14ac:dyDescent="0.3">
      <c r="B14" s="428"/>
      <c r="C14" s="81"/>
      <c r="D14" s="6"/>
      <c r="E14" s="6"/>
      <c r="F14" s="6"/>
      <c r="G14" s="6"/>
      <c r="H14" s="6"/>
      <c r="I14" s="6"/>
      <c r="J14" s="6"/>
      <c r="K14" s="6"/>
    </row>
    <row r="15" spans="1:21" ht="15" customHeight="1" thickTop="1" x14ac:dyDescent="0.25">
      <c r="B15" s="899" t="s">
        <v>2</v>
      </c>
      <c r="C15" s="83"/>
      <c r="D15" s="901" t="s">
        <v>344</v>
      </c>
      <c r="E15" s="902"/>
      <c r="F15" s="902"/>
      <c r="G15" s="902"/>
      <c r="H15" s="902"/>
      <c r="I15" s="902"/>
      <c r="J15" s="902"/>
      <c r="K15" s="902"/>
      <c r="L15" s="955"/>
    </row>
    <row r="16" spans="1:21" ht="15.75" thickBot="1" x14ac:dyDescent="0.3">
      <c r="B16" s="900"/>
      <c r="C16" s="86"/>
      <c r="D16" s="1009" t="s">
        <v>758</v>
      </c>
      <c r="E16" s="1010"/>
      <c r="F16" s="1010"/>
      <c r="G16" s="1010"/>
      <c r="H16" s="1010"/>
      <c r="I16" s="1010"/>
      <c r="J16" s="1010"/>
      <c r="K16" s="1010"/>
      <c r="L16" s="1040"/>
    </row>
    <row r="17" spans="2:12" ht="15.75" thickBot="1" x14ac:dyDescent="0.3">
      <c r="B17" s="900"/>
      <c r="C17" s="84" t="s">
        <v>24</v>
      </c>
      <c r="D17" s="38" t="s">
        <v>261</v>
      </c>
      <c r="E17" s="644" t="s">
        <v>25</v>
      </c>
      <c r="F17" s="644" t="s">
        <v>26</v>
      </c>
      <c r="G17" s="644" t="s">
        <v>1362</v>
      </c>
      <c r="H17" s="644" t="s">
        <v>28</v>
      </c>
      <c r="I17" s="38" t="s">
        <v>262</v>
      </c>
      <c r="J17" s="6"/>
      <c r="L17" s="21"/>
    </row>
    <row r="18" spans="2:12" ht="24.75" thickBot="1" x14ac:dyDescent="0.3">
      <c r="B18" s="900"/>
      <c r="C18" s="85" t="s">
        <v>158</v>
      </c>
      <c r="D18" s="40" t="s">
        <v>771</v>
      </c>
      <c r="E18" s="468"/>
      <c r="F18" s="468"/>
      <c r="G18" s="468"/>
      <c r="H18" s="468">
        <v>50</v>
      </c>
      <c r="I18" s="475">
        <f t="shared" ref="I18" si="0">SUM(E18:H18)</f>
        <v>50</v>
      </c>
      <c r="J18" s="6"/>
      <c r="L18" s="21"/>
    </row>
    <row r="19" spans="2:12" x14ac:dyDescent="0.25">
      <c r="B19" s="900"/>
      <c r="C19" s="86"/>
      <c r="D19" s="907"/>
      <c r="E19" s="908"/>
      <c r="F19" s="908"/>
      <c r="G19" s="908"/>
      <c r="H19" s="908"/>
      <c r="I19" s="908"/>
      <c r="J19" s="908"/>
      <c r="K19" s="908"/>
      <c r="L19" s="956"/>
    </row>
    <row r="20" spans="2:12" x14ac:dyDescent="0.25">
      <c r="B20" s="392"/>
      <c r="C20" s="86"/>
      <c r="D20" s="907" t="s">
        <v>772</v>
      </c>
      <c r="E20" s="908"/>
      <c r="F20" s="908"/>
      <c r="G20" s="908"/>
      <c r="H20" s="908"/>
      <c r="I20" s="908"/>
      <c r="J20" s="908"/>
      <c r="K20" s="908"/>
      <c r="L20" s="956"/>
    </row>
    <row r="21" spans="2:12" x14ac:dyDescent="0.25">
      <c r="B21" s="641"/>
      <c r="C21" s="1015" t="s">
        <v>24</v>
      </c>
      <c r="D21" s="1015" t="s">
        <v>278</v>
      </c>
      <c r="E21" s="1015" t="s">
        <v>630</v>
      </c>
      <c r="F21" s="1015" t="s">
        <v>631</v>
      </c>
      <c r="G21" s="1015"/>
      <c r="H21" s="1015"/>
      <c r="I21" s="1015"/>
      <c r="J21" s="1015"/>
      <c r="L21" s="21"/>
    </row>
    <row r="22" spans="2:12" ht="36" x14ac:dyDescent="0.25">
      <c r="B22" s="641"/>
      <c r="C22" s="1015"/>
      <c r="D22" s="1015"/>
      <c r="E22" s="1015"/>
      <c r="F22" s="643" t="s">
        <v>632</v>
      </c>
      <c r="G22" s="643" t="s">
        <v>633</v>
      </c>
      <c r="H22" s="643" t="s">
        <v>634</v>
      </c>
      <c r="I22" s="643" t="s">
        <v>635</v>
      </c>
      <c r="J22" s="643" t="s">
        <v>60</v>
      </c>
      <c r="L22" s="21"/>
    </row>
    <row r="23" spans="2:12" ht="132" x14ac:dyDescent="0.25">
      <c r="B23" s="641"/>
      <c r="C23" s="679">
        <v>1</v>
      </c>
      <c r="D23" s="680" t="s">
        <v>1481</v>
      </c>
      <c r="E23" s="1036" t="s">
        <v>1407</v>
      </c>
      <c r="F23" s="687">
        <v>0.75</v>
      </c>
      <c r="G23" s="687">
        <v>1</v>
      </c>
      <c r="H23" s="688">
        <v>0.2</v>
      </c>
      <c r="I23" s="676">
        <v>0.2</v>
      </c>
      <c r="J23" s="682" t="s">
        <v>1482</v>
      </c>
      <c r="L23" s="21"/>
    </row>
    <row r="24" spans="2:12" s="622" customFormat="1" ht="84" x14ac:dyDescent="0.25">
      <c r="B24" s="641"/>
      <c r="C24" s="679">
        <v>2</v>
      </c>
      <c r="D24" s="680" t="s">
        <v>1483</v>
      </c>
      <c r="E24" s="1036"/>
      <c r="F24" s="687">
        <v>0.75</v>
      </c>
      <c r="G24" s="687">
        <v>1</v>
      </c>
      <c r="H24" s="688">
        <v>0.2</v>
      </c>
      <c r="I24" s="676">
        <v>0.2</v>
      </c>
      <c r="J24" s="682" t="s">
        <v>1411</v>
      </c>
      <c r="L24" s="21"/>
    </row>
    <row r="25" spans="2:12" s="622" customFormat="1" ht="84" x14ac:dyDescent="0.25">
      <c r="B25" s="641"/>
      <c r="C25" s="679">
        <v>3</v>
      </c>
      <c r="D25" s="680" t="s">
        <v>1408</v>
      </c>
      <c r="E25" s="1036"/>
      <c r="F25" s="687">
        <v>0.75</v>
      </c>
      <c r="G25" s="687">
        <v>1</v>
      </c>
      <c r="H25" s="687">
        <v>0.15</v>
      </c>
      <c r="I25" s="676">
        <v>0.15</v>
      </c>
      <c r="J25" s="682" t="s">
        <v>1484</v>
      </c>
      <c r="L25" s="21"/>
    </row>
    <row r="26" spans="2:12" s="622" customFormat="1" ht="60" x14ac:dyDescent="0.25">
      <c r="B26" s="641"/>
      <c r="C26" s="679">
        <v>4</v>
      </c>
      <c r="D26" s="680" t="s">
        <v>1485</v>
      </c>
      <c r="E26" s="1036"/>
      <c r="F26" s="687">
        <v>0.75</v>
      </c>
      <c r="G26" s="687">
        <v>1</v>
      </c>
      <c r="H26" s="687">
        <v>0.05</v>
      </c>
      <c r="I26" s="676">
        <v>0.05</v>
      </c>
      <c r="J26" s="682" t="s">
        <v>1486</v>
      </c>
      <c r="L26" s="21"/>
    </row>
    <row r="27" spans="2:12" s="622" customFormat="1" ht="84" x14ac:dyDescent="0.25">
      <c r="B27" s="641"/>
      <c r="C27" s="679">
        <v>5</v>
      </c>
      <c r="D27" s="680" t="s">
        <v>1487</v>
      </c>
      <c r="E27" s="1036"/>
      <c r="F27" s="687">
        <v>0.75</v>
      </c>
      <c r="G27" s="687">
        <v>1</v>
      </c>
      <c r="H27" s="687">
        <v>0.1</v>
      </c>
      <c r="I27" s="676">
        <v>0.1</v>
      </c>
      <c r="J27" s="682" t="s">
        <v>1488</v>
      </c>
      <c r="L27" s="21"/>
    </row>
    <row r="28" spans="2:12" s="622" customFormat="1" ht="36" x14ac:dyDescent="0.25">
      <c r="B28" s="641"/>
      <c r="C28" s="679">
        <v>6</v>
      </c>
      <c r="D28" s="682" t="s">
        <v>1489</v>
      </c>
      <c r="E28" s="1036"/>
      <c r="F28" s="687">
        <v>0.75</v>
      </c>
      <c r="G28" s="687">
        <v>1</v>
      </c>
      <c r="H28" s="687">
        <v>0.05</v>
      </c>
      <c r="I28" s="676">
        <v>0.05</v>
      </c>
      <c r="J28" s="687" t="s">
        <v>1490</v>
      </c>
      <c r="L28" s="21"/>
    </row>
    <row r="29" spans="2:12" s="622" customFormat="1" ht="24.75" customHeight="1" x14ac:dyDescent="0.25">
      <c r="B29" s="641"/>
      <c r="C29" s="679">
        <v>7</v>
      </c>
      <c r="D29" s="682" t="s">
        <v>1491</v>
      </c>
      <c r="E29" s="1036" t="s">
        <v>1409</v>
      </c>
      <c r="F29" s="687">
        <v>0.75</v>
      </c>
      <c r="G29" s="687">
        <v>1</v>
      </c>
      <c r="H29" s="687">
        <v>0.1</v>
      </c>
      <c r="I29" s="676">
        <v>0.1</v>
      </c>
      <c r="J29" s="1041" t="s">
        <v>1492</v>
      </c>
      <c r="L29" s="21"/>
    </row>
    <row r="30" spans="2:12" s="622" customFormat="1" ht="36" x14ac:dyDescent="0.25">
      <c r="B30" s="641"/>
      <c r="C30" s="679">
        <v>8</v>
      </c>
      <c r="D30" s="682" t="s">
        <v>1493</v>
      </c>
      <c r="E30" s="1036"/>
      <c r="F30" s="687">
        <v>0.75</v>
      </c>
      <c r="G30" s="687">
        <v>1</v>
      </c>
      <c r="H30" s="687">
        <v>0.05</v>
      </c>
      <c r="I30" s="676">
        <v>0.05</v>
      </c>
      <c r="J30" s="1041"/>
      <c r="L30" s="21"/>
    </row>
    <row r="31" spans="2:12" s="622" customFormat="1" ht="60" x14ac:dyDescent="0.25">
      <c r="B31" s="641"/>
      <c r="C31" s="679">
        <v>9</v>
      </c>
      <c r="D31" s="682" t="s">
        <v>1494</v>
      </c>
      <c r="E31" s="1036"/>
      <c r="F31" s="687">
        <v>0.75</v>
      </c>
      <c r="G31" s="687">
        <v>1</v>
      </c>
      <c r="H31" s="687">
        <v>0.05</v>
      </c>
      <c r="I31" s="676">
        <v>0.05</v>
      </c>
      <c r="J31" s="1041"/>
      <c r="L31" s="21"/>
    </row>
    <row r="32" spans="2:12" s="622" customFormat="1" ht="72" x14ac:dyDescent="0.25">
      <c r="B32" s="641"/>
      <c r="C32" s="679">
        <v>10</v>
      </c>
      <c r="D32" s="682" t="s">
        <v>1495</v>
      </c>
      <c r="E32" s="683" t="s">
        <v>1410</v>
      </c>
      <c r="F32" s="687">
        <v>0.75</v>
      </c>
      <c r="G32" s="687">
        <v>1</v>
      </c>
      <c r="H32" s="687">
        <v>0.05</v>
      </c>
      <c r="I32" s="676">
        <v>0.05</v>
      </c>
      <c r="J32" s="689" t="s">
        <v>1412</v>
      </c>
      <c r="L32" s="21"/>
    </row>
    <row r="33" spans="2:12" s="537" customFormat="1" ht="15.75" thickBot="1" x14ac:dyDescent="0.3">
      <c r="B33" s="547"/>
      <c r="C33" s="502"/>
      <c r="D33" s="677"/>
      <c r="E33" s="677" t="s">
        <v>157</v>
      </c>
      <c r="F33" s="677"/>
      <c r="G33" s="677"/>
      <c r="H33" s="678">
        <f>SUM(H23:H32)</f>
        <v>1.0000000000000002</v>
      </c>
      <c r="I33" s="675">
        <f>SUM(I23:I32)</f>
        <v>1.0000000000000002</v>
      </c>
      <c r="J33" s="624"/>
      <c r="L33" s="576"/>
    </row>
    <row r="34" spans="2:12" x14ac:dyDescent="0.25">
      <c r="B34" s="392"/>
      <c r="C34" s="86"/>
      <c r="D34" s="907" t="s">
        <v>636</v>
      </c>
      <c r="E34" s="908"/>
      <c r="F34" s="908"/>
      <c r="G34" s="908"/>
      <c r="H34" s="908"/>
      <c r="I34" s="908"/>
      <c r="J34" s="908"/>
      <c r="K34" s="908"/>
      <c r="L34" s="956"/>
    </row>
    <row r="35" spans="2:12" x14ac:dyDescent="0.25">
      <c r="B35" s="392"/>
      <c r="C35" s="86"/>
      <c r="D35" s="904" t="s">
        <v>254</v>
      </c>
      <c r="E35" s="905"/>
      <c r="F35" s="905"/>
      <c r="G35" s="905"/>
      <c r="H35" s="905"/>
      <c r="I35" s="905"/>
      <c r="J35" s="905"/>
      <c r="K35" s="905"/>
      <c r="L35" s="957"/>
    </row>
    <row r="36" spans="2:12" ht="15.75" thickBot="1" x14ac:dyDescent="0.3">
      <c r="B36" s="392"/>
      <c r="C36" s="685"/>
      <c r="D36" s="979" t="s">
        <v>773</v>
      </c>
      <c r="E36" s="980"/>
      <c r="F36" s="980"/>
      <c r="G36" s="980"/>
      <c r="H36" s="980"/>
      <c r="I36" s="980"/>
      <c r="J36" s="980"/>
      <c r="K36" s="980"/>
      <c r="L36" s="1034"/>
    </row>
    <row r="37" spans="2:12" x14ac:dyDescent="0.25">
      <c r="B37" s="641"/>
      <c r="C37" s="1015" t="s">
        <v>24</v>
      </c>
      <c r="D37" s="1035" t="s">
        <v>278</v>
      </c>
      <c r="E37" s="1035" t="s">
        <v>630</v>
      </c>
      <c r="F37" s="1015" t="s">
        <v>699</v>
      </c>
      <c r="G37" s="1015"/>
      <c r="H37" s="1015"/>
      <c r="I37" s="1015"/>
      <c r="J37" s="1015"/>
      <c r="K37" s="1015"/>
      <c r="L37" s="684"/>
    </row>
    <row r="38" spans="2:12" ht="22.5" x14ac:dyDescent="0.25">
      <c r="B38" s="641"/>
      <c r="C38" s="1015"/>
      <c r="D38" s="1035"/>
      <c r="E38" s="1035"/>
      <c r="F38" s="686" t="s">
        <v>774</v>
      </c>
      <c r="G38" s="686" t="s">
        <v>352</v>
      </c>
      <c r="H38" s="686" t="s">
        <v>282</v>
      </c>
      <c r="I38" s="686" t="s">
        <v>283</v>
      </c>
      <c r="J38" s="686" t="s">
        <v>775</v>
      </c>
      <c r="K38" s="686" t="s">
        <v>776</v>
      </c>
      <c r="L38" s="14"/>
    </row>
    <row r="39" spans="2:12" ht="120" x14ac:dyDescent="0.25">
      <c r="B39" s="641"/>
      <c r="C39" s="679">
        <v>1</v>
      </c>
      <c r="D39" s="680" t="s">
        <v>1481</v>
      </c>
      <c r="E39" s="1036" t="s">
        <v>1407</v>
      </c>
      <c r="F39" s="681">
        <v>192501321</v>
      </c>
      <c r="G39" s="681">
        <v>192501321</v>
      </c>
      <c r="H39" s="681">
        <v>192501321</v>
      </c>
      <c r="I39" s="681">
        <v>192501321</v>
      </c>
      <c r="J39" s="676">
        <f>+H39/G39</f>
        <v>1</v>
      </c>
      <c r="K39" s="676">
        <f>+I39/H39</f>
        <v>1</v>
      </c>
      <c r="L39" s="14"/>
    </row>
    <row r="40" spans="2:12" ht="72" x14ac:dyDescent="0.25">
      <c r="B40" s="641"/>
      <c r="C40" s="679">
        <v>2</v>
      </c>
      <c r="D40" s="680" t="s">
        <v>1483</v>
      </c>
      <c r="E40" s="1036"/>
      <c r="F40" s="681">
        <v>192501321</v>
      </c>
      <c r="G40" s="681">
        <v>192501321</v>
      </c>
      <c r="H40" s="681">
        <v>192501321</v>
      </c>
      <c r="I40" s="681">
        <v>192501321</v>
      </c>
      <c r="J40" s="676">
        <f t="shared" ref="J40:J49" si="1">+H40/G40</f>
        <v>1</v>
      </c>
      <c r="K40" s="676">
        <f t="shared" ref="K40:K49" si="2">+I40/H40</f>
        <v>1</v>
      </c>
      <c r="L40" s="14"/>
    </row>
    <row r="41" spans="2:12" ht="84" x14ac:dyDescent="0.25">
      <c r="B41" s="641"/>
      <c r="C41" s="679">
        <v>3</v>
      </c>
      <c r="D41" s="680" t="s">
        <v>1408</v>
      </c>
      <c r="E41" s="1036"/>
      <c r="F41" s="681">
        <v>192501321</v>
      </c>
      <c r="G41" s="681">
        <v>192501321</v>
      </c>
      <c r="H41" s="681">
        <v>192501321</v>
      </c>
      <c r="I41" s="681">
        <v>192501321</v>
      </c>
      <c r="J41" s="676">
        <f t="shared" si="1"/>
        <v>1</v>
      </c>
      <c r="K41" s="676">
        <f t="shared" si="2"/>
        <v>1</v>
      </c>
      <c r="L41" s="14"/>
    </row>
    <row r="42" spans="2:12" ht="60" x14ac:dyDescent="0.25">
      <c r="B42" s="641"/>
      <c r="C42" s="679">
        <v>4</v>
      </c>
      <c r="D42" s="680" t="s">
        <v>1485</v>
      </c>
      <c r="E42" s="1036"/>
      <c r="F42" s="681">
        <v>192501321</v>
      </c>
      <c r="G42" s="681">
        <v>192501321</v>
      </c>
      <c r="H42" s="681">
        <v>192501321</v>
      </c>
      <c r="I42" s="681">
        <v>192501321</v>
      </c>
      <c r="J42" s="676">
        <f t="shared" si="1"/>
        <v>1</v>
      </c>
      <c r="K42" s="676">
        <f t="shared" si="2"/>
        <v>1</v>
      </c>
      <c r="L42" s="14"/>
    </row>
    <row r="43" spans="2:12" ht="72" x14ac:dyDescent="0.25">
      <c r="B43" s="641"/>
      <c r="C43" s="679">
        <v>5</v>
      </c>
      <c r="D43" s="680" t="s">
        <v>1487</v>
      </c>
      <c r="E43" s="1036"/>
      <c r="F43" s="681">
        <v>192501321</v>
      </c>
      <c r="G43" s="681">
        <v>192501321</v>
      </c>
      <c r="H43" s="681">
        <v>192501321</v>
      </c>
      <c r="I43" s="681">
        <v>192501321</v>
      </c>
      <c r="J43" s="676">
        <f t="shared" si="1"/>
        <v>1</v>
      </c>
      <c r="K43" s="676">
        <f t="shared" si="2"/>
        <v>1</v>
      </c>
      <c r="L43" s="14"/>
    </row>
    <row r="44" spans="2:12" ht="36" x14ac:dyDescent="0.25">
      <c r="B44" s="641"/>
      <c r="C44" s="679">
        <v>6</v>
      </c>
      <c r="D44" s="682" t="s">
        <v>1489</v>
      </c>
      <c r="E44" s="1036"/>
      <c r="F44" s="681">
        <v>192501321</v>
      </c>
      <c r="G44" s="681">
        <v>192501321</v>
      </c>
      <c r="H44" s="681">
        <v>192501321</v>
      </c>
      <c r="I44" s="681">
        <v>192501321</v>
      </c>
      <c r="J44" s="676">
        <f t="shared" si="1"/>
        <v>1</v>
      </c>
      <c r="K44" s="676">
        <f t="shared" si="2"/>
        <v>1</v>
      </c>
      <c r="L44" s="14"/>
    </row>
    <row r="45" spans="2:12" s="373" customFormat="1" ht="24" customHeight="1" x14ac:dyDescent="0.25">
      <c r="B45" s="641"/>
      <c r="C45" s="679">
        <v>7</v>
      </c>
      <c r="D45" s="682" t="s">
        <v>1491</v>
      </c>
      <c r="E45" s="1036" t="s">
        <v>1409</v>
      </c>
      <c r="F45" s="681">
        <v>192501321</v>
      </c>
      <c r="G45" s="681">
        <v>192501321</v>
      </c>
      <c r="H45" s="681">
        <v>192501321</v>
      </c>
      <c r="I45" s="681">
        <v>192501321</v>
      </c>
      <c r="J45" s="676">
        <f t="shared" si="1"/>
        <v>1</v>
      </c>
      <c r="K45" s="676">
        <f t="shared" si="2"/>
        <v>1</v>
      </c>
      <c r="L45" s="14"/>
    </row>
    <row r="46" spans="2:12" s="373" customFormat="1" ht="36" x14ac:dyDescent="0.25">
      <c r="B46" s="641"/>
      <c r="C46" s="679">
        <v>8</v>
      </c>
      <c r="D46" s="682" t="s">
        <v>1493</v>
      </c>
      <c r="E46" s="1036"/>
      <c r="F46" s="681">
        <v>192501321</v>
      </c>
      <c r="G46" s="681">
        <v>192501321</v>
      </c>
      <c r="H46" s="681">
        <v>192501321</v>
      </c>
      <c r="I46" s="681">
        <v>192501321</v>
      </c>
      <c r="J46" s="676">
        <f t="shared" si="1"/>
        <v>1</v>
      </c>
      <c r="K46" s="676">
        <f t="shared" si="2"/>
        <v>1</v>
      </c>
      <c r="L46" s="14"/>
    </row>
    <row r="47" spans="2:12" s="373" customFormat="1" ht="60" x14ac:dyDescent="0.25">
      <c r="B47" s="641"/>
      <c r="C47" s="679">
        <v>9</v>
      </c>
      <c r="D47" s="682" t="s">
        <v>1494</v>
      </c>
      <c r="E47" s="1036"/>
      <c r="F47" s="681">
        <v>192501321</v>
      </c>
      <c r="G47" s="681">
        <v>192501321</v>
      </c>
      <c r="H47" s="681">
        <v>192501321</v>
      </c>
      <c r="I47" s="681">
        <v>192501321</v>
      </c>
      <c r="J47" s="676">
        <f t="shared" si="1"/>
        <v>1</v>
      </c>
      <c r="K47" s="676">
        <f t="shared" si="2"/>
        <v>1</v>
      </c>
      <c r="L47" s="14"/>
    </row>
    <row r="48" spans="2:12" s="373" customFormat="1" ht="72" x14ac:dyDescent="0.25">
      <c r="B48" s="641"/>
      <c r="C48" s="679">
        <v>10</v>
      </c>
      <c r="D48" s="682" t="s">
        <v>1495</v>
      </c>
      <c r="E48" s="683" t="s">
        <v>1410</v>
      </c>
      <c r="F48" s="681">
        <v>41371326</v>
      </c>
      <c r="G48" s="681">
        <v>41371326</v>
      </c>
      <c r="H48" s="681">
        <v>41371326</v>
      </c>
      <c r="I48" s="681">
        <v>41371326</v>
      </c>
      <c r="J48" s="676">
        <f t="shared" si="1"/>
        <v>1</v>
      </c>
      <c r="K48" s="676">
        <f t="shared" si="2"/>
        <v>1</v>
      </c>
      <c r="L48" s="14"/>
    </row>
    <row r="49" spans="2:12" s="537" customFormat="1" ht="15.75" thickBot="1" x14ac:dyDescent="0.3">
      <c r="B49" s="547"/>
      <c r="C49" s="572"/>
      <c r="D49" s="573"/>
      <c r="E49" s="574" t="s">
        <v>157</v>
      </c>
      <c r="F49" s="504">
        <f>SUM(F39:F48)</f>
        <v>1773883215</v>
      </c>
      <c r="G49" s="504">
        <f>SUM(G39:G48)</f>
        <v>1773883215</v>
      </c>
      <c r="H49" s="504">
        <f>SUM(H39:H48)</f>
        <v>1773883215</v>
      </c>
      <c r="I49" s="504">
        <f>SUM(I39:I48)</f>
        <v>1773883215</v>
      </c>
      <c r="J49" s="575">
        <f t="shared" si="1"/>
        <v>1</v>
      </c>
      <c r="K49" s="575">
        <f t="shared" si="2"/>
        <v>1</v>
      </c>
      <c r="L49" s="571"/>
    </row>
    <row r="50" spans="2:12" ht="15.75" thickBot="1" x14ac:dyDescent="0.3">
      <c r="B50" s="393"/>
      <c r="C50" s="87"/>
      <c r="D50" s="937" t="s">
        <v>636</v>
      </c>
      <c r="E50" s="938"/>
      <c r="F50" s="938"/>
      <c r="G50" s="938"/>
      <c r="H50" s="938"/>
      <c r="I50" s="938"/>
      <c r="J50" s="938"/>
      <c r="K50" s="938"/>
      <c r="L50" s="958"/>
    </row>
    <row r="51" spans="2:12" ht="15.75" thickBot="1" x14ac:dyDescent="0.3">
      <c r="B51" s="37"/>
      <c r="C51" s="82"/>
      <c r="D51" s="6"/>
      <c r="E51" s="6"/>
      <c r="F51" s="6"/>
      <c r="G51" s="6"/>
      <c r="H51" s="6"/>
      <c r="I51" s="6"/>
      <c r="J51" s="6"/>
      <c r="K51" s="6"/>
    </row>
    <row r="52" spans="2:12" ht="72.75" thickBot="1" x14ac:dyDescent="0.3">
      <c r="B52" s="50" t="s">
        <v>39</v>
      </c>
      <c r="C52" s="92"/>
      <c r="D52" s="42" t="s">
        <v>777</v>
      </c>
      <c r="E52" s="6"/>
      <c r="F52" s="6"/>
      <c r="G52" s="6"/>
      <c r="H52" s="6"/>
      <c r="I52" s="6"/>
      <c r="J52" s="6"/>
      <c r="K52" s="6"/>
    </row>
    <row r="53" spans="2:12" ht="60.75" thickBot="1" x14ac:dyDescent="0.3">
      <c r="B53" s="50" t="s">
        <v>41</v>
      </c>
      <c r="C53" s="188"/>
      <c r="D53" s="50" t="s">
        <v>354</v>
      </c>
      <c r="E53" s="6"/>
      <c r="F53" s="6"/>
      <c r="G53" s="6"/>
      <c r="H53" s="6"/>
      <c r="I53" s="6"/>
      <c r="J53" s="6"/>
      <c r="K53" s="6"/>
    </row>
    <row r="54" spans="2:12" ht="15.75" thickBot="1" x14ac:dyDescent="0.3">
      <c r="B54" s="2"/>
      <c r="C54" s="70"/>
      <c r="D54" s="6"/>
      <c r="E54" s="6"/>
      <c r="F54" s="6"/>
      <c r="G54" s="6"/>
      <c r="H54" s="6"/>
      <c r="I54" s="6"/>
      <c r="J54" s="6"/>
      <c r="K54" s="6"/>
    </row>
    <row r="55" spans="2:12" ht="24" customHeight="1" thickBot="1" x14ac:dyDescent="0.3">
      <c r="B55" s="893" t="s">
        <v>43</v>
      </c>
      <c r="C55" s="894"/>
      <c r="D55" s="894"/>
      <c r="E55" s="895"/>
      <c r="F55" s="6"/>
      <c r="G55" s="6"/>
      <c r="H55" s="6"/>
      <c r="I55" s="6"/>
      <c r="J55" s="6"/>
      <c r="K55" s="6"/>
    </row>
    <row r="56" spans="2:12" ht="15.75" thickBot="1" x14ac:dyDescent="0.3">
      <c r="B56" s="890">
        <v>1</v>
      </c>
      <c r="C56" s="88"/>
      <c r="D56" s="46" t="s">
        <v>44</v>
      </c>
      <c r="E56" s="455" t="s">
        <v>1274</v>
      </c>
      <c r="F56" s="6"/>
      <c r="G56" s="6"/>
      <c r="H56" s="6"/>
      <c r="I56" s="6"/>
      <c r="J56" s="6"/>
      <c r="K56" s="6"/>
    </row>
    <row r="57" spans="2:12" ht="15.75" thickBot="1" x14ac:dyDescent="0.3">
      <c r="B57" s="891"/>
      <c r="C57" s="88"/>
      <c r="D57" s="40" t="s">
        <v>45</v>
      </c>
      <c r="E57" s="455" t="s">
        <v>1290</v>
      </c>
      <c r="F57" s="6"/>
      <c r="G57" s="6"/>
      <c r="H57" s="6"/>
      <c r="I57" s="6"/>
      <c r="J57" s="6"/>
      <c r="K57" s="6"/>
    </row>
    <row r="58" spans="2:12" ht="15.75" thickBot="1" x14ac:dyDescent="0.3">
      <c r="B58" s="891"/>
      <c r="C58" s="88"/>
      <c r="D58" s="40" t="s">
        <v>46</v>
      </c>
      <c r="E58" s="455" t="s">
        <v>1291</v>
      </c>
      <c r="F58" s="6"/>
      <c r="G58" s="6"/>
      <c r="H58" s="6"/>
      <c r="I58" s="6"/>
      <c r="J58" s="6"/>
      <c r="K58" s="6"/>
    </row>
    <row r="59" spans="2:12" ht="15.75" thickBot="1" x14ac:dyDescent="0.3">
      <c r="B59" s="891"/>
      <c r="C59" s="88"/>
      <c r="D59" s="40" t="s">
        <v>47</v>
      </c>
      <c r="E59" s="455" t="s">
        <v>1292</v>
      </c>
      <c r="F59" s="6"/>
      <c r="G59" s="6"/>
      <c r="H59" s="6"/>
      <c r="I59" s="6"/>
      <c r="J59" s="6"/>
      <c r="K59" s="6"/>
    </row>
    <row r="60" spans="2:12" ht="15.75" thickBot="1" x14ac:dyDescent="0.3">
      <c r="B60" s="891"/>
      <c r="C60" s="88"/>
      <c r="D60" s="40" t="s">
        <v>48</v>
      </c>
      <c r="E60" s="455" t="s">
        <v>1293</v>
      </c>
      <c r="F60" s="6"/>
      <c r="G60" s="6"/>
      <c r="H60" s="6"/>
      <c r="I60" s="6"/>
      <c r="J60" s="6"/>
      <c r="K60" s="6"/>
    </row>
    <row r="61" spans="2:12" ht="15.75" thickBot="1" x14ac:dyDescent="0.3">
      <c r="B61" s="891"/>
      <c r="C61" s="88"/>
      <c r="D61" s="40" t="s">
        <v>49</v>
      </c>
      <c r="E61" s="455" t="s">
        <v>1294</v>
      </c>
      <c r="F61" s="6"/>
      <c r="G61" s="6"/>
      <c r="H61" s="6"/>
      <c r="I61" s="6"/>
      <c r="J61" s="6"/>
      <c r="K61" s="6"/>
    </row>
    <row r="62" spans="2:12" ht="15.75" thickBot="1" x14ac:dyDescent="0.3">
      <c r="B62" s="892"/>
      <c r="C62" s="3"/>
      <c r="D62" s="40" t="s">
        <v>50</v>
      </c>
      <c r="E62" s="455" t="s">
        <v>1280</v>
      </c>
      <c r="F62" s="6"/>
      <c r="G62" s="6"/>
      <c r="H62" s="6"/>
      <c r="I62" s="6"/>
      <c r="J62" s="6"/>
      <c r="K62" s="6"/>
    </row>
    <row r="63" spans="2:12" ht="15.75" thickBot="1" x14ac:dyDescent="0.3">
      <c r="B63" s="2"/>
      <c r="C63" s="70"/>
      <c r="D63" s="6"/>
      <c r="E63" s="6"/>
      <c r="F63" s="6"/>
      <c r="G63" s="6"/>
      <c r="H63" s="6"/>
      <c r="I63" s="6"/>
      <c r="J63" s="6"/>
      <c r="K63" s="6"/>
    </row>
    <row r="64" spans="2:12" ht="15.75" thickBot="1" x14ac:dyDescent="0.3">
      <c r="B64" s="893" t="s">
        <v>51</v>
      </c>
      <c r="C64" s="894"/>
      <c r="D64" s="894"/>
      <c r="E64" s="895"/>
      <c r="F64" s="6"/>
      <c r="G64" s="6"/>
      <c r="H64" s="6"/>
      <c r="I64" s="6"/>
      <c r="J64" s="6"/>
      <c r="K64" s="6"/>
    </row>
    <row r="65" spans="2:11" ht="15.75" thickBot="1" x14ac:dyDescent="0.3">
      <c r="B65" s="890">
        <v>1</v>
      </c>
      <c r="C65" s="88"/>
      <c r="D65" s="46" t="s">
        <v>44</v>
      </c>
      <c r="E65" s="124" t="s">
        <v>52</v>
      </c>
      <c r="F65" s="6"/>
      <c r="G65" s="6"/>
      <c r="H65" s="6"/>
      <c r="I65" s="6"/>
      <c r="J65" s="6"/>
      <c r="K65" s="6"/>
    </row>
    <row r="66" spans="2:11" ht="15.75" thickBot="1" x14ac:dyDescent="0.3">
      <c r="B66" s="891"/>
      <c r="C66" s="88"/>
      <c r="D66" s="40" t="s">
        <v>45</v>
      </c>
      <c r="E66" s="153" t="s">
        <v>166</v>
      </c>
      <c r="F66" s="6"/>
      <c r="G66" s="6"/>
      <c r="H66" s="6"/>
      <c r="I66" s="6"/>
      <c r="J66" s="6"/>
      <c r="K66" s="6"/>
    </row>
    <row r="67" spans="2:11" ht="15.75" thickBot="1" x14ac:dyDescent="0.3">
      <c r="B67" s="891"/>
      <c r="C67" s="88"/>
      <c r="D67" s="40" t="s">
        <v>46</v>
      </c>
      <c r="E67" s="154"/>
      <c r="F67" s="6"/>
      <c r="G67" s="6"/>
      <c r="H67" s="6"/>
      <c r="I67" s="6"/>
      <c r="J67" s="6"/>
      <c r="K67" s="6"/>
    </row>
    <row r="68" spans="2:11" ht="15.75" thickBot="1" x14ac:dyDescent="0.3">
      <c r="B68" s="891"/>
      <c r="C68" s="88"/>
      <c r="D68" s="40" t="s">
        <v>47</v>
      </c>
      <c r="E68" s="154"/>
      <c r="F68" s="6"/>
      <c r="G68" s="6"/>
      <c r="H68" s="6"/>
      <c r="I68" s="6"/>
      <c r="J68" s="6"/>
      <c r="K68" s="6"/>
    </row>
    <row r="69" spans="2:11" ht="15.75" thickBot="1" x14ac:dyDescent="0.3">
      <c r="B69" s="891"/>
      <c r="C69" s="88"/>
      <c r="D69" s="40" t="s">
        <v>48</v>
      </c>
      <c r="E69" s="154"/>
      <c r="F69" s="6"/>
      <c r="G69" s="6"/>
      <c r="H69" s="6"/>
      <c r="I69" s="6"/>
      <c r="J69" s="6"/>
      <c r="K69" s="6"/>
    </row>
    <row r="70" spans="2:11" ht="15.75" thickBot="1" x14ac:dyDescent="0.3">
      <c r="B70" s="891"/>
      <c r="C70" s="88"/>
      <c r="D70" s="40" t="s">
        <v>49</v>
      </c>
      <c r="E70" s="154"/>
      <c r="F70" s="6"/>
      <c r="G70" s="6"/>
      <c r="H70" s="6"/>
      <c r="I70" s="6"/>
      <c r="J70" s="6"/>
      <c r="K70" s="6"/>
    </row>
    <row r="71" spans="2:11" ht="15.75" thickBot="1" x14ac:dyDescent="0.3">
      <c r="B71" s="892"/>
      <c r="C71" s="3"/>
      <c r="D71" s="40" t="s">
        <v>50</v>
      </c>
      <c r="E71" s="154"/>
      <c r="F71" s="6"/>
      <c r="G71" s="6"/>
      <c r="H71" s="6"/>
      <c r="I71" s="6"/>
      <c r="J71" s="6"/>
      <c r="K71" s="6"/>
    </row>
    <row r="72" spans="2:11" ht="15.75" thickBot="1" x14ac:dyDescent="0.3">
      <c r="B72" s="2"/>
      <c r="C72" s="70"/>
      <c r="D72" s="6"/>
      <c r="E72" s="6"/>
      <c r="F72" s="6"/>
      <c r="G72" s="6"/>
      <c r="H72" s="6"/>
      <c r="I72" s="6"/>
      <c r="J72" s="6"/>
      <c r="K72" s="6"/>
    </row>
    <row r="73" spans="2:11" ht="15" customHeight="1" thickBot="1" x14ac:dyDescent="0.3">
      <c r="B73" s="117" t="s">
        <v>54</v>
      </c>
      <c r="C73" s="118"/>
      <c r="D73" s="118"/>
      <c r="E73" s="119"/>
      <c r="G73" s="6"/>
      <c r="H73" s="6"/>
      <c r="I73" s="6"/>
      <c r="J73" s="6"/>
      <c r="K73" s="6"/>
    </row>
    <row r="74" spans="2:11" ht="24.75" thickBot="1" x14ac:dyDescent="0.3">
      <c r="B74" s="45" t="s">
        <v>55</v>
      </c>
      <c r="C74" s="40" t="s">
        <v>56</v>
      </c>
      <c r="D74" s="40" t="s">
        <v>57</v>
      </c>
      <c r="E74" s="40" t="s">
        <v>58</v>
      </c>
      <c r="F74" s="6"/>
      <c r="G74" s="6"/>
      <c r="H74" s="6"/>
      <c r="I74" s="6"/>
      <c r="J74" s="6"/>
    </row>
    <row r="75" spans="2:11" ht="72.75" thickBot="1" x14ac:dyDescent="0.3">
      <c r="B75" s="47">
        <v>42401</v>
      </c>
      <c r="C75" s="40">
        <v>1</v>
      </c>
      <c r="D75" s="40" t="s">
        <v>778</v>
      </c>
      <c r="E75" s="40"/>
      <c r="F75" s="6"/>
      <c r="G75" s="6"/>
      <c r="H75" s="6"/>
      <c r="I75" s="6"/>
      <c r="J75" s="6"/>
    </row>
    <row r="76" spans="2:11" ht="15.75" thickBot="1" x14ac:dyDescent="0.3">
      <c r="B76" s="4"/>
      <c r="C76" s="89"/>
      <c r="D76" s="6"/>
      <c r="E76" s="6"/>
      <c r="F76" s="6"/>
      <c r="G76" s="6"/>
      <c r="H76" s="6"/>
      <c r="I76" s="6"/>
      <c r="J76" s="6"/>
      <c r="K76" s="6"/>
    </row>
    <row r="77" spans="2:11" ht="15.75" thickBot="1" x14ac:dyDescent="0.3">
      <c r="B77" s="173" t="s">
        <v>60</v>
      </c>
      <c r="C77" s="90"/>
      <c r="D77" s="6"/>
      <c r="E77" s="6"/>
      <c r="F77" s="6"/>
      <c r="G77" s="6"/>
      <c r="H77" s="6"/>
      <c r="I77" s="6"/>
      <c r="J77" s="6"/>
      <c r="K77" s="6"/>
    </row>
    <row r="78" spans="2:11" x14ac:dyDescent="0.25">
      <c r="B78" s="1042"/>
      <c r="C78" s="1043"/>
      <c r="D78" s="1043"/>
      <c r="E78" s="1044"/>
      <c r="F78" s="6"/>
      <c r="G78" s="6"/>
      <c r="H78" s="6"/>
      <c r="I78" s="6"/>
      <c r="J78" s="6"/>
      <c r="K78" s="6"/>
    </row>
    <row r="79" spans="2:11" ht="15.75" thickBot="1" x14ac:dyDescent="0.3">
      <c r="B79" s="1045"/>
      <c r="C79" s="1046"/>
      <c r="D79" s="1046"/>
      <c r="E79" s="1047"/>
      <c r="F79" s="6"/>
      <c r="G79" s="6"/>
      <c r="H79" s="6"/>
      <c r="I79" s="6"/>
      <c r="J79" s="6"/>
      <c r="K79" s="6"/>
    </row>
    <row r="80" spans="2:11" ht="15.75" thickBot="1" x14ac:dyDescent="0.3">
      <c r="B80" s="6"/>
      <c r="D80" s="6"/>
      <c r="E80" s="6"/>
      <c r="F80" s="6"/>
      <c r="G80" s="6"/>
      <c r="H80" s="6"/>
      <c r="I80" s="6"/>
      <c r="J80" s="6"/>
      <c r="K80" s="6"/>
    </row>
    <row r="81" spans="2:11" ht="15.75" thickBot="1" x14ac:dyDescent="0.3">
      <c r="B81" s="893" t="s">
        <v>61</v>
      </c>
      <c r="C81" s="894"/>
      <c r="D81" s="895"/>
      <c r="E81" s="6"/>
      <c r="F81" s="6"/>
      <c r="G81" s="6"/>
      <c r="H81" s="6"/>
      <c r="I81" s="6"/>
      <c r="J81" s="6"/>
      <c r="K81" s="6"/>
    </row>
    <row r="82" spans="2:11" ht="60.75" thickBot="1" x14ac:dyDescent="0.3">
      <c r="B82" s="45" t="s">
        <v>62</v>
      </c>
      <c r="C82" s="3"/>
      <c r="D82" s="40" t="s">
        <v>710</v>
      </c>
      <c r="E82" s="6"/>
      <c r="F82" s="6"/>
      <c r="G82" s="6"/>
      <c r="H82" s="6"/>
      <c r="I82" s="6"/>
      <c r="J82" s="6"/>
      <c r="K82" s="6"/>
    </row>
    <row r="83" spans="2:11" x14ac:dyDescent="0.25">
      <c r="B83" s="890" t="s">
        <v>64</v>
      </c>
      <c r="C83" s="88"/>
      <c r="D83" s="51" t="s">
        <v>65</v>
      </c>
      <c r="E83" s="6"/>
      <c r="F83" s="6"/>
      <c r="G83" s="6"/>
      <c r="H83" s="6"/>
      <c r="I83" s="6"/>
      <c r="J83" s="6"/>
      <c r="K83" s="6"/>
    </row>
    <row r="84" spans="2:11" ht="96" x14ac:dyDescent="0.25">
      <c r="B84" s="891"/>
      <c r="C84" s="88"/>
      <c r="D84" s="44" t="s">
        <v>711</v>
      </c>
      <c r="E84" s="6"/>
      <c r="F84" s="6"/>
      <c r="G84" s="6"/>
      <c r="H84" s="6"/>
      <c r="I84" s="6"/>
      <c r="J84" s="6"/>
      <c r="K84" s="6"/>
    </row>
    <row r="85" spans="2:11" x14ac:dyDescent="0.25">
      <c r="B85" s="891"/>
      <c r="C85" s="88"/>
      <c r="D85" s="51" t="s">
        <v>68</v>
      </c>
      <c r="E85" s="6"/>
      <c r="F85" s="6"/>
      <c r="G85" s="6"/>
      <c r="H85" s="6"/>
      <c r="I85" s="6"/>
      <c r="J85" s="6"/>
      <c r="K85" s="6"/>
    </row>
    <row r="86" spans="2:11" x14ac:dyDescent="0.25">
      <c r="B86" s="891"/>
      <c r="C86" s="88"/>
      <c r="D86" s="44" t="s">
        <v>69</v>
      </c>
      <c r="E86" s="6"/>
      <c r="F86" s="6"/>
      <c r="G86" s="6"/>
      <c r="H86" s="6"/>
      <c r="I86" s="6"/>
      <c r="J86" s="6"/>
      <c r="K86" s="6"/>
    </row>
    <row r="87" spans="2:11" x14ac:dyDescent="0.25">
      <c r="B87" s="891"/>
      <c r="C87" s="88"/>
      <c r="D87" s="44" t="s">
        <v>712</v>
      </c>
      <c r="E87" s="6"/>
      <c r="F87" s="6"/>
      <c r="G87" s="6"/>
      <c r="H87" s="6"/>
      <c r="I87" s="6"/>
      <c r="J87" s="6"/>
      <c r="K87" s="6"/>
    </row>
    <row r="88" spans="2:11" x14ac:dyDescent="0.25">
      <c r="B88" s="891"/>
      <c r="C88" s="88"/>
      <c r="D88" s="44" t="s">
        <v>70</v>
      </c>
      <c r="E88" s="6"/>
      <c r="F88" s="6"/>
      <c r="G88" s="6"/>
      <c r="H88" s="6"/>
      <c r="I88" s="6"/>
      <c r="J88" s="6"/>
      <c r="K88" s="6"/>
    </row>
    <row r="89" spans="2:11" x14ac:dyDescent="0.25">
      <c r="B89" s="891"/>
      <c r="C89" s="88"/>
      <c r="D89" s="44" t="s">
        <v>713</v>
      </c>
      <c r="E89" s="6"/>
      <c r="F89" s="6"/>
      <c r="G89" s="6"/>
      <c r="H89" s="6"/>
      <c r="I89" s="6"/>
      <c r="J89" s="6"/>
      <c r="K89" s="6"/>
    </row>
    <row r="90" spans="2:11" ht="24" x14ac:dyDescent="0.25">
      <c r="B90" s="891"/>
      <c r="C90" s="88"/>
      <c r="D90" s="44" t="s">
        <v>714</v>
      </c>
      <c r="E90" s="6"/>
      <c r="F90" s="6"/>
      <c r="G90" s="6"/>
      <c r="H90" s="6"/>
      <c r="I90" s="6"/>
      <c r="J90" s="6"/>
      <c r="K90" s="6"/>
    </row>
    <row r="91" spans="2:11" x14ac:dyDescent="0.25">
      <c r="B91" s="891"/>
      <c r="C91" s="88"/>
      <c r="D91" s="51" t="s">
        <v>296</v>
      </c>
      <c r="E91" s="6"/>
      <c r="F91" s="6"/>
      <c r="G91" s="6"/>
      <c r="H91" s="6"/>
      <c r="I91" s="6"/>
      <c r="J91" s="6"/>
      <c r="K91" s="6"/>
    </row>
    <row r="92" spans="2:11" x14ac:dyDescent="0.25">
      <c r="B92" s="891"/>
      <c r="C92" s="88"/>
      <c r="D92" s="44" t="s">
        <v>363</v>
      </c>
      <c r="E92" s="6"/>
      <c r="F92" s="6"/>
      <c r="G92" s="6"/>
      <c r="H92" s="6"/>
      <c r="I92" s="6"/>
      <c r="J92" s="6"/>
      <c r="K92" s="6"/>
    </row>
    <row r="93" spans="2:11" x14ac:dyDescent="0.25">
      <c r="B93" s="891"/>
      <c r="C93" s="88"/>
      <c r="D93" s="44" t="s">
        <v>715</v>
      </c>
      <c r="E93" s="6"/>
      <c r="F93" s="6"/>
      <c r="G93" s="6"/>
      <c r="H93" s="6"/>
      <c r="I93" s="6"/>
      <c r="J93" s="6"/>
      <c r="K93" s="6"/>
    </row>
    <row r="94" spans="2:11" ht="24" x14ac:dyDescent="0.25">
      <c r="B94" s="891"/>
      <c r="C94" s="88"/>
      <c r="D94" s="44" t="s">
        <v>716</v>
      </c>
      <c r="E94" s="6"/>
      <c r="F94" s="6"/>
      <c r="G94" s="6"/>
      <c r="H94" s="6"/>
      <c r="I94" s="6"/>
      <c r="J94" s="6"/>
      <c r="K94" s="6"/>
    </row>
    <row r="95" spans="2:11" ht="24" x14ac:dyDescent="0.25">
      <c r="B95" s="891"/>
      <c r="C95" s="88"/>
      <c r="D95" s="44" t="s">
        <v>717</v>
      </c>
      <c r="E95" s="6"/>
      <c r="F95" s="6"/>
      <c r="G95" s="6"/>
      <c r="H95" s="6"/>
      <c r="I95" s="6"/>
      <c r="J95" s="6"/>
      <c r="K95" s="6"/>
    </row>
    <row r="96" spans="2:11" ht="36" x14ac:dyDescent="0.25">
      <c r="B96" s="891"/>
      <c r="C96" s="88"/>
      <c r="D96" s="44" t="s">
        <v>718</v>
      </c>
      <c r="E96" s="6"/>
      <c r="F96" s="6"/>
      <c r="G96" s="6"/>
      <c r="H96" s="6"/>
      <c r="I96" s="6"/>
      <c r="J96" s="6"/>
      <c r="K96" s="6"/>
    </row>
    <row r="97" spans="2:11" x14ac:dyDescent="0.25">
      <c r="B97" s="891"/>
      <c r="C97" s="88"/>
      <c r="D97" s="44" t="s">
        <v>719</v>
      </c>
      <c r="E97" s="6"/>
      <c r="F97" s="6"/>
      <c r="G97" s="6"/>
      <c r="H97" s="6"/>
      <c r="I97" s="6"/>
      <c r="J97" s="6"/>
      <c r="K97" s="6"/>
    </row>
    <row r="98" spans="2:11" x14ac:dyDescent="0.25">
      <c r="B98" s="891"/>
      <c r="C98" s="88"/>
      <c r="D98" s="44" t="s">
        <v>720</v>
      </c>
      <c r="E98" s="6"/>
      <c r="F98" s="6"/>
      <c r="G98" s="6"/>
      <c r="H98" s="6"/>
      <c r="I98" s="6"/>
      <c r="J98" s="6"/>
      <c r="K98" s="6"/>
    </row>
    <row r="99" spans="2:11" ht="15.75" thickBot="1" x14ac:dyDescent="0.3">
      <c r="B99" s="892"/>
      <c r="C99" s="3"/>
      <c r="D99" s="40" t="s">
        <v>721</v>
      </c>
      <c r="E99" s="6"/>
      <c r="F99" s="6"/>
      <c r="G99" s="6"/>
      <c r="H99" s="6"/>
      <c r="I99" s="6"/>
      <c r="J99" s="6"/>
      <c r="K99" s="6"/>
    </row>
    <row r="100" spans="2:11" ht="24.75" thickBot="1" x14ac:dyDescent="0.3">
      <c r="B100" s="45" t="s">
        <v>77</v>
      </c>
      <c r="C100" s="3"/>
      <c r="D100" s="40"/>
      <c r="E100" s="6"/>
      <c r="F100" s="6"/>
      <c r="G100" s="6"/>
      <c r="H100" s="6"/>
      <c r="I100" s="6"/>
      <c r="J100" s="6"/>
      <c r="K100" s="6"/>
    </row>
    <row r="101" spans="2:11" ht="252" x14ac:dyDescent="0.25">
      <c r="B101" s="890" t="s">
        <v>78</v>
      </c>
      <c r="C101" s="88"/>
      <c r="D101" s="44" t="s">
        <v>722</v>
      </c>
      <c r="E101" s="6"/>
      <c r="F101" s="6"/>
      <c r="G101" s="6"/>
      <c r="H101" s="6"/>
      <c r="I101" s="6"/>
      <c r="J101" s="6"/>
      <c r="K101" s="6"/>
    </row>
    <row r="102" spans="2:11" ht="24" x14ac:dyDescent="0.25">
      <c r="B102" s="891"/>
      <c r="C102" s="88"/>
      <c r="D102" s="44" t="s">
        <v>723</v>
      </c>
      <c r="E102" s="6"/>
      <c r="F102" s="6"/>
      <c r="G102" s="6"/>
      <c r="H102" s="6"/>
      <c r="I102" s="6"/>
      <c r="J102" s="6"/>
      <c r="K102" s="6"/>
    </row>
    <row r="103" spans="2:11" ht="108" x14ac:dyDescent="0.25">
      <c r="B103" s="891"/>
      <c r="C103" s="88"/>
      <c r="D103" s="44" t="s">
        <v>724</v>
      </c>
      <c r="E103" s="6"/>
      <c r="F103" s="6"/>
      <c r="G103" s="6"/>
      <c r="H103" s="6"/>
      <c r="I103" s="6"/>
      <c r="J103" s="6"/>
      <c r="K103" s="6"/>
    </row>
    <row r="104" spans="2:11" ht="384" x14ac:dyDescent="0.25">
      <c r="B104" s="891"/>
      <c r="C104" s="88"/>
      <c r="D104" s="44" t="s">
        <v>725</v>
      </c>
      <c r="E104" s="6"/>
      <c r="F104" s="6"/>
      <c r="G104" s="6"/>
      <c r="H104" s="6"/>
      <c r="I104" s="6"/>
      <c r="J104" s="6"/>
      <c r="K104" s="6"/>
    </row>
    <row r="105" spans="2:11" ht="192" x14ac:dyDescent="0.25">
      <c r="B105" s="891"/>
      <c r="C105" s="88"/>
      <c r="D105" s="44" t="s">
        <v>726</v>
      </c>
      <c r="E105" s="6"/>
      <c r="F105" s="6"/>
      <c r="G105" s="6"/>
      <c r="H105" s="6"/>
      <c r="I105" s="6"/>
      <c r="J105" s="6"/>
      <c r="K105" s="6"/>
    </row>
    <row r="106" spans="2:11" ht="72" x14ac:dyDescent="0.25">
      <c r="B106" s="891"/>
      <c r="C106" s="88"/>
      <c r="D106" s="44" t="s">
        <v>727</v>
      </c>
      <c r="E106" s="6"/>
      <c r="F106" s="6"/>
      <c r="G106" s="6"/>
      <c r="H106" s="6"/>
      <c r="I106" s="6"/>
      <c r="J106" s="6"/>
      <c r="K106" s="6"/>
    </row>
    <row r="107" spans="2:11" ht="24" x14ac:dyDescent="0.25">
      <c r="B107" s="891"/>
      <c r="C107" s="88"/>
      <c r="D107" s="44" t="s">
        <v>728</v>
      </c>
      <c r="E107" s="6"/>
      <c r="F107" s="6"/>
      <c r="G107" s="6"/>
      <c r="H107" s="6"/>
      <c r="I107" s="6"/>
      <c r="J107" s="6"/>
      <c r="K107" s="6"/>
    </row>
    <row r="108" spans="2:11" ht="24" x14ac:dyDescent="0.25">
      <c r="B108" s="891"/>
      <c r="C108" s="88"/>
      <c r="D108" s="44" t="s">
        <v>729</v>
      </c>
      <c r="E108" s="6"/>
      <c r="F108" s="6"/>
      <c r="G108" s="6"/>
      <c r="H108" s="6"/>
      <c r="I108" s="6"/>
      <c r="J108" s="6"/>
      <c r="K108" s="6"/>
    </row>
    <row r="109" spans="2:11" ht="24" x14ac:dyDescent="0.25">
      <c r="B109" s="891"/>
      <c r="C109" s="88"/>
      <c r="D109" s="44" t="s">
        <v>730</v>
      </c>
      <c r="E109" s="6"/>
      <c r="F109" s="6"/>
      <c r="G109" s="6"/>
      <c r="H109" s="6"/>
      <c r="I109" s="6"/>
      <c r="J109" s="6"/>
      <c r="K109" s="6"/>
    </row>
    <row r="110" spans="2:11" ht="84" x14ac:dyDescent="0.25">
      <c r="B110" s="891"/>
      <c r="C110" s="88"/>
      <c r="D110" s="44" t="s">
        <v>731</v>
      </c>
      <c r="E110" s="6"/>
      <c r="F110" s="6"/>
      <c r="G110" s="6"/>
      <c r="H110" s="6"/>
      <c r="I110" s="6"/>
      <c r="J110" s="6"/>
      <c r="K110" s="6"/>
    </row>
    <row r="111" spans="2:11" ht="24" x14ac:dyDescent="0.25">
      <c r="B111" s="891"/>
      <c r="C111" s="88"/>
      <c r="D111" s="44" t="s">
        <v>732</v>
      </c>
      <c r="E111" s="6"/>
      <c r="F111" s="6"/>
      <c r="G111" s="6"/>
      <c r="H111" s="6"/>
      <c r="I111" s="6"/>
      <c r="J111" s="6"/>
      <c r="K111" s="6"/>
    </row>
    <row r="112" spans="2:11" ht="24" x14ac:dyDescent="0.25">
      <c r="B112" s="891"/>
      <c r="C112" s="88"/>
      <c r="D112" s="44" t="s">
        <v>733</v>
      </c>
      <c r="E112" s="6"/>
      <c r="F112" s="6"/>
      <c r="G112" s="6"/>
      <c r="H112" s="6"/>
      <c r="I112" s="6"/>
      <c r="J112" s="6"/>
      <c r="K112" s="6"/>
    </row>
    <row r="113" spans="2:11" x14ac:dyDescent="0.25">
      <c r="B113" s="891"/>
      <c r="C113" s="88"/>
      <c r="D113" s="44" t="s">
        <v>734</v>
      </c>
      <c r="E113" s="6"/>
      <c r="F113" s="6"/>
      <c r="G113" s="6"/>
      <c r="H113" s="6"/>
      <c r="I113" s="6"/>
      <c r="J113" s="6"/>
      <c r="K113" s="6"/>
    </row>
    <row r="114" spans="2:11" ht="24" x14ac:dyDescent="0.25">
      <c r="B114" s="891"/>
      <c r="C114" s="88"/>
      <c r="D114" s="44" t="s">
        <v>735</v>
      </c>
      <c r="E114" s="6"/>
      <c r="F114" s="6"/>
      <c r="G114" s="6"/>
      <c r="H114" s="6"/>
      <c r="I114" s="6"/>
      <c r="J114" s="6"/>
      <c r="K114" s="6"/>
    </row>
    <row r="115" spans="2:11" ht="36" x14ac:dyDescent="0.25">
      <c r="B115" s="891"/>
      <c r="C115" s="88"/>
      <c r="D115" s="44" t="s">
        <v>736</v>
      </c>
      <c r="E115" s="6"/>
      <c r="F115" s="6"/>
      <c r="G115" s="6"/>
      <c r="H115" s="6"/>
      <c r="I115" s="6"/>
      <c r="J115" s="6"/>
      <c r="K115" s="6"/>
    </row>
    <row r="116" spans="2:11" ht="24" x14ac:dyDescent="0.25">
      <c r="B116" s="891"/>
      <c r="C116" s="88"/>
      <c r="D116" s="44" t="s">
        <v>737</v>
      </c>
      <c r="E116" s="6"/>
      <c r="F116" s="6"/>
      <c r="G116" s="6"/>
      <c r="H116" s="6"/>
      <c r="I116" s="6"/>
      <c r="J116" s="6"/>
      <c r="K116" s="6"/>
    </row>
    <row r="117" spans="2:11" ht="24" x14ac:dyDescent="0.25">
      <c r="B117" s="891"/>
      <c r="C117" s="88"/>
      <c r="D117" s="44" t="s">
        <v>738</v>
      </c>
      <c r="E117" s="6"/>
      <c r="F117" s="6"/>
      <c r="G117" s="6"/>
      <c r="H117" s="6"/>
      <c r="I117" s="6"/>
      <c r="J117" s="6"/>
      <c r="K117" s="6"/>
    </row>
    <row r="118" spans="2:11" ht="72" x14ac:dyDescent="0.25">
      <c r="B118" s="891"/>
      <c r="C118" s="88"/>
      <c r="D118" s="44" t="s">
        <v>739</v>
      </c>
      <c r="E118" s="6"/>
      <c r="F118" s="6"/>
      <c r="G118" s="6"/>
      <c r="H118" s="6"/>
      <c r="I118" s="6"/>
      <c r="J118" s="6"/>
      <c r="K118" s="6"/>
    </row>
    <row r="119" spans="2:11" ht="48" x14ac:dyDescent="0.25">
      <c r="B119" s="891"/>
      <c r="C119" s="88"/>
      <c r="D119" s="44" t="s">
        <v>740</v>
      </c>
      <c r="E119" s="6"/>
      <c r="F119" s="6"/>
      <c r="G119" s="6"/>
      <c r="H119" s="6"/>
      <c r="I119" s="6"/>
      <c r="J119" s="6"/>
      <c r="K119" s="6"/>
    </row>
    <row r="120" spans="2:11" ht="48" x14ac:dyDescent="0.25">
      <c r="B120" s="891"/>
      <c r="C120" s="88"/>
      <c r="D120" s="44" t="s">
        <v>741</v>
      </c>
      <c r="E120" s="6"/>
      <c r="F120" s="6"/>
      <c r="G120" s="6"/>
      <c r="H120" s="6"/>
      <c r="I120" s="6"/>
      <c r="J120" s="6"/>
      <c r="K120" s="6"/>
    </row>
    <row r="121" spans="2:11" ht="36" x14ac:dyDescent="0.25">
      <c r="B121" s="891"/>
      <c r="C121" s="88"/>
      <c r="D121" s="44" t="s">
        <v>742</v>
      </c>
      <c r="E121" s="6"/>
      <c r="F121" s="6"/>
      <c r="G121" s="6"/>
      <c r="H121" s="6"/>
      <c r="I121" s="6"/>
      <c r="J121" s="6"/>
      <c r="K121" s="6"/>
    </row>
    <row r="122" spans="2:11" ht="24" x14ac:dyDescent="0.25">
      <c r="B122" s="891"/>
      <c r="C122" s="88"/>
      <c r="D122" s="44" t="s">
        <v>743</v>
      </c>
      <c r="E122" s="6"/>
      <c r="F122" s="6"/>
      <c r="G122" s="6"/>
      <c r="H122" s="6"/>
      <c r="I122" s="6"/>
      <c r="J122" s="6"/>
      <c r="K122" s="6"/>
    </row>
    <row r="123" spans="2:11" ht="36" x14ac:dyDescent="0.25">
      <c r="B123" s="891"/>
      <c r="C123" s="88"/>
      <c r="D123" s="44" t="s">
        <v>744</v>
      </c>
      <c r="E123" s="6"/>
      <c r="F123" s="6"/>
      <c r="G123" s="6"/>
      <c r="H123" s="6"/>
      <c r="I123" s="6"/>
      <c r="J123" s="6"/>
      <c r="K123" s="6"/>
    </row>
    <row r="124" spans="2:11" ht="24" x14ac:dyDescent="0.25">
      <c r="B124" s="891"/>
      <c r="C124" s="88"/>
      <c r="D124" s="44" t="s">
        <v>745</v>
      </c>
      <c r="E124" s="6"/>
      <c r="F124" s="6"/>
      <c r="G124" s="6"/>
      <c r="H124" s="6"/>
      <c r="I124" s="6"/>
      <c r="J124" s="6"/>
      <c r="K124" s="6"/>
    </row>
    <row r="125" spans="2:11" ht="36" x14ac:dyDescent="0.25">
      <c r="B125" s="891"/>
      <c r="C125" s="88"/>
      <c r="D125" s="44" t="s">
        <v>746</v>
      </c>
      <c r="E125" s="6"/>
      <c r="F125" s="6"/>
      <c r="G125" s="6"/>
      <c r="H125" s="6"/>
      <c r="I125" s="6"/>
      <c r="J125" s="6"/>
      <c r="K125" s="6"/>
    </row>
    <row r="126" spans="2:11" ht="36" x14ac:dyDescent="0.25">
      <c r="B126" s="891"/>
      <c r="C126" s="88"/>
      <c r="D126" s="44" t="s">
        <v>747</v>
      </c>
      <c r="E126" s="6"/>
      <c r="F126" s="6"/>
      <c r="G126" s="6"/>
      <c r="H126" s="6"/>
      <c r="I126" s="6"/>
      <c r="J126" s="6"/>
      <c r="K126" s="6"/>
    </row>
    <row r="127" spans="2:11" ht="36" x14ac:dyDescent="0.25">
      <c r="B127" s="891"/>
      <c r="C127" s="88"/>
      <c r="D127" s="44" t="s">
        <v>748</v>
      </c>
      <c r="E127" s="6"/>
      <c r="F127" s="6"/>
      <c r="G127" s="6"/>
      <c r="H127" s="6"/>
      <c r="I127" s="6"/>
      <c r="J127" s="6"/>
      <c r="K127" s="6"/>
    </row>
    <row r="128" spans="2:11" ht="60" x14ac:dyDescent="0.25">
      <c r="B128" s="891"/>
      <c r="C128" s="88"/>
      <c r="D128" s="44" t="s">
        <v>749</v>
      </c>
      <c r="E128" s="6"/>
      <c r="F128" s="6"/>
      <c r="G128" s="6"/>
      <c r="H128" s="6"/>
      <c r="I128" s="6"/>
      <c r="J128" s="6"/>
      <c r="K128" s="6"/>
    </row>
    <row r="129" spans="2:11" ht="48" x14ac:dyDescent="0.25">
      <c r="B129" s="891"/>
      <c r="C129" s="88"/>
      <c r="D129" s="44" t="s">
        <v>750</v>
      </c>
      <c r="E129" s="6"/>
      <c r="F129" s="6"/>
      <c r="G129" s="6"/>
      <c r="H129" s="6"/>
      <c r="I129" s="6"/>
      <c r="J129" s="6"/>
      <c r="K129" s="6"/>
    </row>
    <row r="130" spans="2:11" ht="24" x14ac:dyDescent="0.25">
      <c r="B130" s="891"/>
      <c r="C130" s="88"/>
      <c r="D130" s="44" t="s">
        <v>751</v>
      </c>
      <c r="E130" s="6"/>
      <c r="F130" s="6"/>
      <c r="G130" s="6"/>
      <c r="H130" s="6"/>
      <c r="I130" s="6"/>
      <c r="J130" s="6"/>
      <c r="K130" s="6"/>
    </row>
    <row r="131" spans="2:11" ht="24" x14ac:dyDescent="0.25">
      <c r="B131" s="891"/>
      <c r="C131" s="88"/>
      <c r="D131" s="44" t="s">
        <v>752</v>
      </c>
      <c r="E131" s="6"/>
      <c r="F131" s="6"/>
      <c r="G131" s="6"/>
      <c r="H131" s="6"/>
      <c r="I131" s="6"/>
      <c r="J131" s="6"/>
      <c r="K131" s="6"/>
    </row>
    <row r="132" spans="2:11" ht="24" x14ac:dyDescent="0.25">
      <c r="B132" s="891"/>
      <c r="C132" s="88"/>
      <c r="D132" s="44" t="s">
        <v>753</v>
      </c>
      <c r="E132" s="6"/>
      <c r="F132" s="6"/>
      <c r="G132" s="6"/>
      <c r="H132" s="6"/>
      <c r="I132" s="6"/>
      <c r="J132" s="6"/>
      <c r="K132" s="6"/>
    </row>
    <row r="133" spans="2:11" ht="24" x14ac:dyDescent="0.25">
      <c r="B133" s="891"/>
      <c r="C133" s="88"/>
      <c r="D133" s="44" t="s">
        <v>754</v>
      </c>
      <c r="E133" s="6"/>
      <c r="F133" s="6"/>
      <c r="G133" s="6"/>
      <c r="H133" s="6"/>
      <c r="I133" s="6"/>
      <c r="J133" s="6"/>
      <c r="K133" s="6"/>
    </row>
    <row r="134" spans="2:11" ht="48" x14ac:dyDescent="0.25">
      <c r="B134" s="891"/>
      <c r="C134" s="88"/>
      <c r="D134" s="44" t="s">
        <v>755</v>
      </c>
      <c r="E134" s="6"/>
      <c r="F134" s="6"/>
      <c r="G134" s="6"/>
      <c r="H134" s="6"/>
      <c r="I134" s="6"/>
      <c r="J134" s="6"/>
      <c r="K134" s="6"/>
    </row>
    <row r="135" spans="2:11" ht="24" x14ac:dyDescent="0.25">
      <c r="B135" s="891"/>
      <c r="C135" s="88"/>
      <c r="D135" s="44" t="s">
        <v>756</v>
      </c>
      <c r="E135" s="6"/>
      <c r="F135" s="6"/>
      <c r="G135" s="6"/>
      <c r="H135" s="6"/>
      <c r="I135" s="6"/>
      <c r="J135" s="6"/>
      <c r="K135" s="6"/>
    </row>
    <row r="136" spans="2:11" ht="36.75" thickBot="1" x14ac:dyDescent="0.3">
      <c r="B136" s="892"/>
      <c r="C136" s="3"/>
      <c r="D136" s="40" t="s">
        <v>757</v>
      </c>
      <c r="E136" s="6"/>
      <c r="F136" s="6"/>
      <c r="G136" s="6"/>
      <c r="H136" s="6"/>
      <c r="I136" s="6"/>
      <c r="J136" s="6"/>
      <c r="K136" s="6"/>
    </row>
    <row r="137" spans="2:11" ht="24" x14ac:dyDescent="0.25">
      <c r="B137" s="890" t="s">
        <v>95</v>
      </c>
      <c r="C137" s="88"/>
      <c r="D137" s="51" t="s">
        <v>758</v>
      </c>
      <c r="E137" s="6"/>
      <c r="F137" s="6"/>
      <c r="G137" s="6"/>
      <c r="H137" s="6"/>
      <c r="I137" s="6"/>
      <c r="J137" s="6"/>
      <c r="K137" s="6"/>
    </row>
    <row r="138" spans="2:11" ht="25.35" customHeight="1" x14ac:dyDescent="0.25">
      <c r="B138" s="891"/>
      <c r="C138" s="88"/>
      <c r="D138" s="44" t="s">
        <v>256</v>
      </c>
      <c r="E138" s="6"/>
      <c r="F138" s="6"/>
      <c r="G138" s="6"/>
      <c r="H138" s="6"/>
      <c r="I138" s="6"/>
      <c r="J138" s="6"/>
      <c r="K138" s="6"/>
    </row>
    <row r="139" spans="2:11" x14ac:dyDescent="0.25">
      <c r="B139" s="891"/>
      <c r="C139" s="88"/>
      <c r="D139" s="44" t="s">
        <v>96</v>
      </c>
      <c r="E139" s="6"/>
      <c r="F139" s="6"/>
      <c r="G139" s="6"/>
      <c r="H139" s="6"/>
      <c r="I139" s="6"/>
      <c r="J139" s="6"/>
      <c r="K139" s="6"/>
    </row>
    <row r="140" spans="2:11" ht="37.5" x14ac:dyDescent="0.25">
      <c r="B140" s="891"/>
      <c r="C140" s="88"/>
      <c r="D140" s="44" t="s">
        <v>759</v>
      </c>
      <c r="E140" s="6"/>
      <c r="F140" s="6"/>
      <c r="G140" s="6"/>
      <c r="H140" s="6"/>
      <c r="I140" s="6"/>
      <c r="J140" s="6"/>
      <c r="K140" s="6"/>
    </row>
    <row r="141" spans="2:11" ht="37.5" x14ac:dyDescent="0.25">
      <c r="B141" s="891"/>
      <c r="C141" s="88"/>
      <c r="D141" s="44" t="s">
        <v>760</v>
      </c>
      <c r="E141" s="6"/>
      <c r="F141" s="6"/>
      <c r="G141" s="6"/>
      <c r="H141" s="6"/>
      <c r="I141" s="6"/>
      <c r="J141" s="6"/>
      <c r="K141" s="6"/>
    </row>
    <row r="142" spans="2:11" ht="37.5" x14ac:dyDescent="0.25">
      <c r="B142" s="891"/>
      <c r="C142" s="88"/>
      <c r="D142" s="44" t="s">
        <v>761</v>
      </c>
      <c r="E142" s="6"/>
      <c r="F142" s="6"/>
      <c r="G142" s="6"/>
      <c r="H142" s="6"/>
      <c r="I142" s="6"/>
      <c r="J142" s="6"/>
      <c r="K142" s="6"/>
    </row>
    <row r="143" spans="2:11" ht="37.5" x14ac:dyDescent="0.25">
      <c r="B143" s="891"/>
      <c r="C143" s="88"/>
      <c r="D143" s="44" t="s">
        <v>762</v>
      </c>
      <c r="E143" s="6"/>
      <c r="F143" s="6"/>
      <c r="G143" s="6"/>
      <c r="H143" s="6"/>
      <c r="I143" s="6"/>
      <c r="J143" s="6"/>
      <c r="K143" s="6"/>
    </row>
    <row r="144" spans="2:11" x14ac:dyDescent="0.25">
      <c r="B144" s="891"/>
      <c r="C144" s="88"/>
      <c r="D144" s="44" t="s">
        <v>763</v>
      </c>
      <c r="E144" s="6"/>
      <c r="F144" s="6"/>
      <c r="G144" s="6"/>
      <c r="H144" s="6"/>
      <c r="I144" s="6"/>
      <c r="J144" s="6"/>
      <c r="K144" s="6"/>
    </row>
    <row r="145" spans="2:11" x14ac:dyDescent="0.25">
      <c r="B145" s="891"/>
      <c r="C145" s="88"/>
      <c r="D145" s="44" t="s">
        <v>764</v>
      </c>
      <c r="E145" s="6"/>
      <c r="F145" s="6"/>
      <c r="G145" s="6"/>
      <c r="H145" s="6"/>
      <c r="I145" s="6"/>
      <c r="J145" s="6"/>
      <c r="K145" s="6"/>
    </row>
    <row r="146" spans="2:11" x14ac:dyDescent="0.25">
      <c r="B146" s="891"/>
      <c r="C146" s="88"/>
      <c r="D146" s="44" t="s">
        <v>765</v>
      </c>
      <c r="E146" s="6"/>
      <c r="F146" s="6"/>
      <c r="G146" s="6"/>
      <c r="H146" s="6"/>
      <c r="I146" s="6"/>
      <c r="J146" s="6"/>
      <c r="K146" s="6"/>
    </row>
    <row r="147" spans="2:11" x14ac:dyDescent="0.25">
      <c r="B147" s="891"/>
      <c r="C147" s="88"/>
      <c r="D147" s="44" t="s">
        <v>766</v>
      </c>
      <c r="E147" s="6"/>
      <c r="F147" s="6"/>
      <c r="G147" s="6"/>
      <c r="H147" s="6"/>
      <c r="I147" s="6"/>
      <c r="J147" s="6"/>
      <c r="K147" s="6"/>
    </row>
    <row r="148" spans="2:11" ht="84" x14ac:dyDescent="0.25">
      <c r="B148" s="891"/>
      <c r="C148" s="88"/>
      <c r="D148" s="52" t="s">
        <v>243</v>
      </c>
      <c r="E148" s="6"/>
      <c r="F148" s="6"/>
      <c r="G148" s="6"/>
      <c r="H148" s="6"/>
      <c r="I148" s="6"/>
      <c r="J148" s="6"/>
      <c r="K148" s="6"/>
    </row>
    <row r="149" spans="2:11" x14ac:dyDescent="0.25">
      <c r="B149" s="891"/>
      <c r="C149" s="88"/>
      <c r="D149" s="55" t="s">
        <v>254</v>
      </c>
      <c r="E149" s="6"/>
      <c r="F149" s="6"/>
      <c r="G149" s="6"/>
      <c r="H149" s="6"/>
      <c r="I149" s="6"/>
      <c r="J149" s="6"/>
      <c r="K149" s="6"/>
    </row>
    <row r="150" spans="2:11" ht="24" x14ac:dyDescent="0.25">
      <c r="B150" s="891"/>
      <c r="C150" s="88"/>
      <c r="D150" s="51" t="s">
        <v>767</v>
      </c>
      <c r="E150" s="6"/>
      <c r="F150" s="6"/>
      <c r="G150" s="6"/>
      <c r="H150" s="6"/>
      <c r="I150" s="6"/>
      <c r="J150" s="6"/>
      <c r="K150" s="6"/>
    </row>
    <row r="151" spans="2:11" ht="23.1" customHeight="1" x14ac:dyDescent="0.25">
      <c r="B151" s="891"/>
      <c r="C151" s="88"/>
      <c r="D151" s="44" t="s">
        <v>256</v>
      </c>
      <c r="E151" s="6"/>
      <c r="F151" s="6"/>
      <c r="G151" s="6"/>
      <c r="H151" s="6"/>
      <c r="I151" s="6"/>
      <c r="J151" s="6"/>
      <c r="K151" s="6"/>
    </row>
    <row r="152" spans="2:11" x14ac:dyDescent="0.25">
      <c r="B152" s="891"/>
      <c r="C152" s="88"/>
      <c r="D152" s="44" t="s">
        <v>96</v>
      </c>
      <c r="E152" s="6"/>
      <c r="F152" s="6"/>
      <c r="G152" s="6"/>
      <c r="H152" s="6"/>
      <c r="I152" s="6"/>
      <c r="J152" s="6"/>
      <c r="K152" s="6"/>
    </row>
    <row r="153" spans="2:11" ht="37.5" x14ac:dyDescent="0.25">
      <c r="B153" s="891"/>
      <c r="C153" s="88"/>
      <c r="D153" s="44" t="s">
        <v>768</v>
      </c>
      <c r="E153" s="6"/>
      <c r="F153" s="6"/>
      <c r="G153" s="6"/>
      <c r="H153" s="6"/>
      <c r="I153" s="6"/>
      <c r="J153" s="6"/>
      <c r="K153" s="6"/>
    </row>
    <row r="154" spans="2:11" ht="37.5" x14ac:dyDescent="0.25">
      <c r="B154" s="891"/>
      <c r="C154" s="88"/>
      <c r="D154" s="44" t="s">
        <v>769</v>
      </c>
      <c r="E154" s="6"/>
      <c r="F154" s="6"/>
      <c r="G154" s="6"/>
      <c r="H154" s="6"/>
      <c r="I154" s="6"/>
      <c r="J154" s="6"/>
      <c r="K154" s="6"/>
    </row>
    <row r="155" spans="2:11" ht="38.25" thickBot="1" x14ac:dyDescent="0.3">
      <c r="B155" s="892"/>
      <c r="C155" s="3"/>
      <c r="D155" s="40" t="s">
        <v>770</v>
      </c>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sheetData>
  <sheetProtection insertColumns="0" insertRows="0"/>
  <mergeCells count="41">
    <mergeCell ref="A1:P1"/>
    <mergeCell ref="A2:P2"/>
    <mergeCell ref="A3:P3"/>
    <mergeCell ref="A4:D4"/>
    <mergeCell ref="A5:P5"/>
    <mergeCell ref="B81:D81"/>
    <mergeCell ref="B83:B99"/>
    <mergeCell ref="B101:B136"/>
    <mergeCell ref="B137:B155"/>
    <mergeCell ref="B55:E55"/>
    <mergeCell ref="B56:B62"/>
    <mergeCell ref="B64:E64"/>
    <mergeCell ref="B65:B71"/>
    <mergeCell ref="B78:E79"/>
    <mergeCell ref="D20:L20"/>
    <mergeCell ref="D34:L34"/>
    <mergeCell ref="D35:L35"/>
    <mergeCell ref="D21:D22"/>
    <mergeCell ref="E23:E28"/>
    <mergeCell ref="E29:E31"/>
    <mergeCell ref="J29:J31"/>
    <mergeCell ref="F10:S10"/>
    <mergeCell ref="F11:S11"/>
    <mergeCell ref="E12:R12"/>
    <mergeCell ref="E13:R13"/>
    <mergeCell ref="D15:L15"/>
    <mergeCell ref="B10:D10"/>
    <mergeCell ref="B15:B19"/>
    <mergeCell ref="D16:L16"/>
    <mergeCell ref="D19:L19"/>
    <mergeCell ref="D50:L50"/>
    <mergeCell ref="E21:E22"/>
    <mergeCell ref="F21:J21"/>
    <mergeCell ref="C37:C38"/>
    <mergeCell ref="D36:L36"/>
    <mergeCell ref="D37:D38"/>
    <mergeCell ref="E37:E38"/>
    <mergeCell ref="F37:K37"/>
    <mergeCell ref="C21:C22"/>
    <mergeCell ref="E39:E44"/>
    <mergeCell ref="E45:E47"/>
  </mergeCells>
  <conditionalFormatting sqref="H33">
    <cfRule type="containsText" dxfId="52" priority="5" operator="containsText" text="ERROR">
      <formula>NOT(ISERROR(SEARCH("ERROR",H33)))</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39:I48">
      <formula1>0</formula1>
    </dataValidation>
    <dataValidation allowBlank="1" showInputMessage="1" showErrorMessage="1" sqref="G49:I49 H33 J39:K49 I23:I33"/>
    <dataValidation type="list" allowBlank="1" showInputMessage="1" showErrorMessage="1" sqref="E11">
      <formula1>REPORTE</formula1>
    </dataValidation>
    <dataValidation type="list" allowBlank="1" showInputMessage="1" showErrorMessage="1" sqref="E10">
      <formula1>SI</formula1>
    </dataValidation>
    <dataValidation type="decimal" allowBlank="1" showInputMessage="1" showErrorMessage="1" errorTitle="ERROR" error="Escriba un valor entre 0% y 100%" sqref="F29:H29">
      <formula1>0</formula1>
      <formula2>1</formula2>
    </dataValidation>
  </dataValidations>
  <hyperlinks>
    <hyperlink ref="B9" location="'ANEXO 3'!A1" display="VOLVER AL INDICE"/>
  </hyperlinks>
  <pageMargins left="0.25" right="0.25" top="0.75" bottom="0.75" header="0.3" footer="0.3"/>
  <pageSetup paperSize="178" orientation="landscape" horizontalDpi="1200" verticalDpi="1200" r:id="rId1"/>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90"/>
  <sheetViews>
    <sheetView showGridLines="0" zoomScaleNormal="100" zoomScalePageLayoutView="98" workbookViewId="0">
      <selection activeCell="H17" sqref="H17:H19"/>
    </sheetView>
  </sheetViews>
  <sheetFormatPr baseColWidth="10" defaultRowHeight="15" x14ac:dyDescent="0.25"/>
  <cols>
    <col min="1" max="1" width="1.85546875" customWidth="1"/>
    <col min="2" max="2" width="10.85546875" customWidth="1"/>
    <col min="3" max="3" width="5" style="81" bestFit="1" customWidth="1"/>
    <col min="4" max="4" width="34.85546875" customWidth="1"/>
    <col min="5" max="5" width="18.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779</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6" t="s">
        <v>1198</v>
      </c>
      <c r="C8" s="194">
        <v>2019</v>
      </c>
      <c r="D8" s="198">
        <f>IF(E10="NO APLICA","NO APLICA",IF(E11="NO SE REPORTA","SIN INFORMACION",+E52))</f>
        <v>1</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7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1342</v>
      </c>
      <c r="F12" s="855"/>
      <c r="G12" s="855"/>
      <c r="H12" s="855"/>
      <c r="I12" s="855"/>
      <c r="J12" s="855"/>
      <c r="K12" s="855"/>
      <c r="L12" s="855"/>
      <c r="M12" s="855"/>
      <c r="N12" s="855"/>
      <c r="O12" s="855"/>
      <c r="P12" s="855"/>
      <c r="Q12" s="855"/>
      <c r="R12" s="855"/>
    </row>
    <row r="13" spans="1:21" s="373" customFormat="1" ht="54.75" customHeight="1" x14ac:dyDescent="0.25">
      <c r="A13" s="214"/>
      <c r="B13" s="428"/>
      <c r="C13" s="272"/>
      <c r="D13" s="433" t="s">
        <v>1257</v>
      </c>
      <c r="E13" s="861" t="s">
        <v>1441</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ht="15.6" customHeight="1" thickTop="1" thickBot="1" x14ac:dyDescent="0.3">
      <c r="B15" s="943" t="s">
        <v>2</v>
      </c>
      <c r="C15" s="83"/>
      <c r="D15" s="901" t="s">
        <v>344</v>
      </c>
      <c r="E15" s="902"/>
      <c r="F15" s="902"/>
      <c r="G15" s="902"/>
      <c r="H15" s="902"/>
      <c r="I15" s="902"/>
      <c r="J15" s="902"/>
      <c r="K15" s="902"/>
      <c r="L15" s="955"/>
    </row>
    <row r="16" spans="1:21" ht="15.75" thickBot="1" x14ac:dyDescent="0.3">
      <c r="B16" s="944"/>
      <c r="C16" s="84" t="s">
        <v>24</v>
      </c>
      <c r="D16" s="38" t="s">
        <v>261</v>
      </c>
      <c r="E16" s="644" t="s">
        <v>25</v>
      </c>
      <c r="F16" s="644" t="s">
        <v>26</v>
      </c>
      <c r="G16" s="644" t="s">
        <v>1362</v>
      </c>
      <c r="H16" s="644" t="s">
        <v>28</v>
      </c>
      <c r="I16" s="38" t="s">
        <v>262</v>
      </c>
      <c r="J16" s="6"/>
      <c r="L16" s="21"/>
    </row>
    <row r="17" spans="2:12" ht="48.75" thickBot="1" x14ac:dyDescent="0.3">
      <c r="B17" s="944"/>
      <c r="C17" s="85" t="s">
        <v>158</v>
      </c>
      <c r="D17" s="40" t="s">
        <v>830</v>
      </c>
      <c r="E17" s="627"/>
      <c r="F17" s="627"/>
      <c r="G17" s="627"/>
      <c r="H17" s="613">
        <v>16</v>
      </c>
      <c r="I17" s="475">
        <f t="shared" ref="I17:I19" si="0">SUM(E17:H17)</f>
        <v>16</v>
      </c>
      <c r="J17" s="6"/>
      <c r="L17" s="21"/>
    </row>
    <row r="18" spans="2:12" ht="15.75" thickBot="1" x14ac:dyDescent="0.3">
      <c r="B18" s="944"/>
      <c r="C18" s="85" t="s">
        <v>160</v>
      </c>
      <c r="D18" s="40" t="s">
        <v>774</v>
      </c>
      <c r="E18" s="627"/>
      <c r="F18" s="627"/>
      <c r="G18" s="627"/>
      <c r="H18" s="789">
        <f>H40</f>
        <v>952964985</v>
      </c>
      <c r="I18" s="549">
        <f t="shared" si="0"/>
        <v>952964985</v>
      </c>
      <c r="J18" s="6"/>
      <c r="L18" s="21"/>
    </row>
    <row r="19" spans="2:12" ht="15.75" thickBot="1" x14ac:dyDescent="0.3">
      <c r="B19" s="944"/>
      <c r="C19" s="85" t="s">
        <v>162</v>
      </c>
      <c r="D19" s="40" t="s">
        <v>831</v>
      </c>
      <c r="E19" s="627"/>
      <c r="F19" s="627"/>
      <c r="G19" s="627"/>
      <c r="H19" s="789">
        <f>I40</f>
        <v>832616985</v>
      </c>
      <c r="I19" s="549">
        <f t="shared" si="0"/>
        <v>832616985</v>
      </c>
      <c r="J19" s="6"/>
      <c r="L19" s="21"/>
    </row>
    <row r="20" spans="2:12" x14ac:dyDescent="0.25">
      <c r="B20" s="392"/>
      <c r="C20" s="86"/>
      <c r="D20" s="907"/>
      <c r="E20" s="908"/>
      <c r="F20" s="908"/>
      <c r="G20" s="908"/>
      <c r="H20" s="908"/>
      <c r="I20" s="908"/>
      <c r="J20" s="908"/>
      <c r="K20" s="908"/>
      <c r="L20" s="956"/>
    </row>
    <row r="21" spans="2:12" ht="15.75" thickBot="1" x14ac:dyDescent="0.3">
      <c r="B21" s="392"/>
      <c r="C21" s="86"/>
      <c r="D21" s="937" t="s">
        <v>832</v>
      </c>
      <c r="E21" s="938"/>
      <c r="F21" s="938"/>
      <c r="G21" s="938"/>
      <c r="H21" s="938"/>
      <c r="I21" s="938"/>
      <c r="J21" s="938"/>
      <c r="K21" s="938"/>
      <c r="L21" s="958"/>
    </row>
    <row r="22" spans="2:12" ht="15" customHeight="1" thickBot="1" x14ac:dyDescent="0.3">
      <c r="B22" s="392"/>
      <c r="C22" s="1001" t="s">
        <v>24</v>
      </c>
      <c r="D22" s="890" t="s">
        <v>278</v>
      </c>
      <c r="E22" s="890" t="s">
        <v>630</v>
      </c>
      <c r="F22" s="896" t="s">
        <v>631</v>
      </c>
      <c r="G22" s="898"/>
      <c r="H22" s="896" t="s">
        <v>699</v>
      </c>
      <c r="I22" s="897"/>
      <c r="J22" s="897"/>
      <c r="K22" s="898"/>
      <c r="L22" s="113"/>
    </row>
    <row r="23" spans="2:12" ht="34.5" thickBot="1" x14ac:dyDescent="0.3">
      <c r="B23" s="392"/>
      <c r="C23" s="1002"/>
      <c r="D23" s="892"/>
      <c r="E23" s="892"/>
      <c r="F23" s="63" t="s">
        <v>632</v>
      </c>
      <c r="G23" s="64" t="s">
        <v>633</v>
      </c>
      <c r="H23" s="63" t="s">
        <v>774</v>
      </c>
      <c r="I23" s="63" t="s">
        <v>352</v>
      </c>
      <c r="J23" s="63" t="s">
        <v>282</v>
      </c>
      <c r="K23" s="63" t="s">
        <v>283</v>
      </c>
      <c r="L23" s="12"/>
    </row>
    <row r="24" spans="2:12" ht="204.75" thickBot="1" x14ac:dyDescent="0.3">
      <c r="B24" s="392"/>
      <c r="C24" s="721">
        <v>1</v>
      </c>
      <c r="D24" s="722" t="s">
        <v>1453</v>
      </c>
      <c r="E24" s="723" t="s">
        <v>1413</v>
      </c>
      <c r="F24" s="724">
        <v>1</v>
      </c>
      <c r="G24" s="724">
        <v>1</v>
      </c>
      <c r="H24" s="725">
        <v>615276950</v>
      </c>
      <c r="I24" s="725">
        <v>615276950</v>
      </c>
      <c r="J24" s="627"/>
      <c r="K24" s="690"/>
      <c r="L24" s="734"/>
    </row>
    <row r="25" spans="2:12" ht="132.75" thickBot="1" x14ac:dyDescent="0.3">
      <c r="B25" s="392"/>
      <c r="C25" s="721">
        <v>2</v>
      </c>
      <c r="D25" s="726" t="s">
        <v>1454</v>
      </c>
      <c r="E25" s="723" t="s">
        <v>1413</v>
      </c>
      <c r="F25" s="724">
        <v>1</v>
      </c>
      <c r="G25" s="727">
        <v>1</v>
      </c>
      <c r="H25" s="725">
        <v>20000000</v>
      </c>
      <c r="I25" s="725">
        <v>20000000</v>
      </c>
      <c r="J25" s="627"/>
      <c r="K25" s="690"/>
      <c r="L25" s="734" t="s">
        <v>1470</v>
      </c>
    </row>
    <row r="26" spans="2:12" ht="240.75" thickBot="1" x14ac:dyDescent="0.3">
      <c r="B26" s="392"/>
      <c r="C26" s="721">
        <v>3</v>
      </c>
      <c r="D26" s="726" t="s">
        <v>1455</v>
      </c>
      <c r="E26" s="723" t="s">
        <v>1413</v>
      </c>
      <c r="F26" s="724">
        <v>1</v>
      </c>
      <c r="G26" s="727">
        <v>0.9</v>
      </c>
      <c r="H26" s="725">
        <v>26878035</v>
      </c>
      <c r="I26" s="725">
        <f>SUM(H26+13000000)</f>
        <v>39878035</v>
      </c>
      <c r="J26" s="627"/>
      <c r="K26" s="690"/>
      <c r="L26" s="734" t="s">
        <v>1471</v>
      </c>
    </row>
    <row r="27" spans="2:12" ht="156.75" thickBot="1" x14ac:dyDescent="0.3">
      <c r="B27" s="392"/>
      <c r="C27" s="721">
        <v>4</v>
      </c>
      <c r="D27" s="726" t="s">
        <v>1456</v>
      </c>
      <c r="E27" s="723" t="s">
        <v>1413</v>
      </c>
      <c r="F27" s="724">
        <v>1</v>
      </c>
      <c r="G27" s="727">
        <v>0.2</v>
      </c>
      <c r="H27" s="725">
        <v>136310000</v>
      </c>
      <c r="I27" s="725">
        <v>27262000</v>
      </c>
      <c r="J27" s="627"/>
      <c r="K27" s="690"/>
      <c r="L27" s="734" t="s">
        <v>1472</v>
      </c>
    </row>
    <row r="28" spans="2:12" ht="96.75" thickBot="1" x14ac:dyDescent="0.3">
      <c r="B28" s="392"/>
      <c r="C28" s="721">
        <v>5</v>
      </c>
      <c r="D28" s="726" t="s">
        <v>1457</v>
      </c>
      <c r="E28" s="723" t="s">
        <v>1413</v>
      </c>
      <c r="F28" s="724">
        <v>1</v>
      </c>
      <c r="G28" s="727">
        <v>0.1</v>
      </c>
      <c r="H28" s="725">
        <v>27000000</v>
      </c>
      <c r="I28" s="725">
        <v>2700000</v>
      </c>
      <c r="J28" s="627"/>
      <c r="K28" s="690"/>
      <c r="L28" s="734"/>
    </row>
    <row r="29" spans="2:12" s="622" customFormat="1" ht="132.75" thickBot="1" x14ac:dyDescent="0.3">
      <c r="B29" s="642"/>
      <c r="C29" s="721">
        <v>6</v>
      </c>
      <c r="D29" s="726" t="s">
        <v>1458</v>
      </c>
      <c r="E29" s="723" t="s">
        <v>1413</v>
      </c>
      <c r="F29" s="724">
        <v>1</v>
      </c>
      <c r="G29" s="727">
        <v>0.2</v>
      </c>
      <c r="H29" s="725">
        <v>79500000</v>
      </c>
      <c r="I29" s="725">
        <v>79500000</v>
      </c>
      <c r="J29" s="627"/>
      <c r="K29" s="690"/>
      <c r="L29" s="734"/>
    </row>
    <row r="30" spans="2:12" s="622" customFormat="1" ht="135.75" thickBot="1" x14ac:dyDescent="0.3">
      <c r="B30" s="710"/>
      <c r="C30" s="721">
        <v>7</v>
      </c>
      <c r="D30" s="726" t="s">
        <v>1459</v>
      </c>
      <c r="E30" s="723" t="s">
        <v>1413</v>
      </c>
      <c r="F30" s="724">
        <v>1</v>
      </c>
      <c r="G30" s="727">
        <v>1</v>
      </c>
      <c r="H30" s="725">
        <v>2500000</v>
      </c>
      <c r="I30" s="725">
        <v>2500000</v>
      </c>
      <c r="J30" s="627"/>
      <c r="K30" s="690"/>
      <c r="L30" s="735" t="s">
        <v>1473</v>
      </c>
    </row>
    <row r="31" spans="2:12" s="622" customFormat="1" ht="165.75" thickBot="1" x14ac:dyDescent="0.3">
      <c r="B31" s="710"/>
      <c r="C31" s="721">
        <v>8</v>
      </c>
      <c r="D31" s="726" t="s">
        <v>1460</v>
      </c>
      <c r="E31" s="723" t="s">
        <v>1461</v>
      </c>
      <c r="F31" s="724">
        <v>1</v>
      </c>
      <c r="G31" s="727">
        <v>1</v>
      </c>
      <c r="H31" s="725">
        <v>5000000</v>
      </c>
      <c r="I31" s="725">
        <v>5000000</v>
      </c>
      <c r="J31" s="627"/>
      <c r="K31" s="690"/>
      <c r="L31" s="735" t="s">
        <v>1474</v>
      </c>
    </row>
    <row r="32" spans="2:12" s="622" customFormat="1" ht="135.75" thickBot="1" x14ac:dyDescent="0.3">
      <c r="B32" s="710"/>
      <c r="C32" s="721">
        <v>9</v>
      </c>
      <c r="D32" s="726" t="s">
        <v>1462</v>
      </c>
      <c r="E32" s="723" t="s">
        <v>1414</v>
      </c>
      <c r="F32" s="724">
        <v>1</v>
      </c>
      <c r="G32" s="727">
        <v>1</v>
      </c>
      <c r="H32" s="725">
        <v>16000000</v>
      </c>
      <c r="I32" s="725">
        <v>16000000</v>
      </c>
      <c r="J32" s="627"/>
      <c r="K32" s="690"/>
      <c r="L32" s="734" t="s">
        <v>1475</v>
      </c>
    </row>
    <row r="33" spans="2:12" s="622" customFormat="1" ht="72.75" thickBot="1" x14ac:dyDescent="0.3">
      <c r="B33" s="710"/>
      <c r="C33" s="721">
        <v>10</v>
      </c>
      <c r="D33" s="722" t="s">
        <v>1463</v>
      </c>
      <c r="E33" s="723" t="s">
        <v>1414</v>
      </c>
      <c r="F33" s="724">
        <v>1</v>
      </c>
      <c r="G33" s="727">
        <v>1</v>
      </c>
      <c r="H33" s="725">
        <v>5000000</v>
      </c>
      <c r="I33" s="725">
        <v>5000000</v>
      </c>
      <c r="J33" s="627"/>
      <c r="K33" s="690"/>
      <c r="L33" s="735" t="s">
        <v>1476</v>
      </c>
    </row>
    <row r="34" spans="2:12" s="622" customFormat="1" ht="165.75" thickBot="1" x14ac:dyDescent="0.3">
      <c r="B34" s="710"/>
      <c r="C34" s="721">
        <v>11</v>
      </c>
      <c r="D34" s="722" t="s">
        <v>1464</v>
      </c>
      <c r="E34" s="723" t="s">
        <v>1414</v>
      </c>
      <c r="F34" s="724">
        <v>1</v>
      </c>
      <c r="G34" s="727">
        <v>1</v>
      </c>
      <c r="H34" s="725">
        <v>6000000</v>
      </c>
      <c r="I34" s="725">
        <v>6000000</v>
      </c>
      <c r="J34" s="627"/>
      <c r="K34" s="690"/>
      <c r="L34" s="735" t="s">
        <v>1474</v>
      </c>
    </row>
    <row r="35" spans="2:12" s="622" customFormat="1" ht="90.75" thickBot="1" x14ac:dyDescent="0.3">
      <c r="B35" s="710"/>
      <c r="C35" s="721">
        <v>12</v>
      </c>
      <c r="D35" s="722" t="s">
        <v>1465</v>
      </c>
      <c r="E35" s="723" t="s">
        <v>1414</v>
      </c>
      <c r="F35" s="724">
        <v>1</v>
      </c>
      <c r="G35" s="727">
        <v>1</v>
      </c>
      <c r="H35" s="725">
        <v>0</v>
      </c>
      <c r="I35" s="725">
        <v>0</v>
      </c>
      <c r="J35" s="627"/>
      <c r="K35" s="690"/>
      <c r="L35" s="735" t="s">
        <v>1477</v>
      </c>
    </row>
    <row r="36" spans="2:12" s="622" customFormat="1" ht="144.75" thickBot="1" x14ac:dyDescent="0.3">
      <c r="B36" s="710"/>
      <c r="C36" s="721">
        <v>13</v>
      </c>
      <c r="D36" s="722" t="s">
        <v>1466</v>
      </c>
      <c r="E36" s="723" t="s">
        <v>1414</v>
      </c>
      <c r="F36" s="724">
        <v>1</v>
      </c>
      <c r="G36" s="727">
        <v>1</v>
      </c>
      <c r="H36" s="725">
        <v>2500000</v>
      </c>
      <c r="I36" s="725">
        <v>2500000</v>
      </c>
      <c r="J36" s="627"/>
      <c r="K36" s="690"/>
      <c r="L36" s="735" t="s">
        <v>1476</v>
      </c>
    </row>
    <row r="37" spans="2:12" s="622" customFormat="1" ht="144.75" thickBot="1" x14ac:dyDescent="0.3">
      <c r="B37" s="710"/>
      <c r="C37" s="721">
        <v>14</v>
      </c>
      <c r="D37" s="722" t="s">
        <v>1467</v>
      </c>
      <c r="E37" s="723" t="s">
        <v>1414</v>
      </c>
      <c r="F37" s="724">
        <v>1</v>
      </c>
      <c r="G37" s="727">
        <v>1</v>
      </c>
      <c r="H37" s="725">
        <v>5000000</v>
      </c>
      <c r="I37" s="725">
        <v>5000000</v>
      </c>
      <c r="J37" s="627"/>
      <c r="K37" s="690"/>
      <c r="L37" s="735" t="s">
        <v>1478</v>
      </c>
    </row>
    <row r="38" spans="2:12" s="622" customFormat="1" ht="84.75" thickBot="1" x14ac:dyDescent="0.3">
      <c r="B38" s="710"/>
      <c r="C38" s="721">
        <v>15</v>
      </c>
      <c r="D38" s="722" t="s">
        <v>1468</v>
      </c>
      <c r="E38" s="723" t="s">
        <v>1414</v>
      </c>
      <c r="F38" s="724">
        <v>1</v>
      </c>
      <c r="G38" s="727">
        <v>1</v>
      </c>
      <c r="H38" s="725">
        <v>6000000</v>
      </c>
      <c r="I38" s="725">
        <v>6000000</v>
      </c>
      <c r="J38" s="627"/>
      <c r="K38" s="690"/>
      <c r="L38" s="735"/>
    </row>
    <row r="39" spans="2:12" s="622" customFormat="1" ht="105.75" thickBot="1" x14ac:dyDescent="0.3">
      <c r="B39" s="642"/>
      <c r="C39" s="728">
        <v>16</v>
      </c>
      <c r="D39" s="729" t="s">
        <v>1469</v>
      </c>
      <c r="E39" s="730" t="s">
        <v>1414</v>
      </c>
      <c r="F39" s="731">
        <v>1</v>
      </c>
      <c r="G39" s="732">
        <v>1</v>
      </c>
      <c r="H39" s="733">
        <v>0</v>
      </c>
      <c r="I39" s="733">
        <v>0</v>
      </c>
      <c r="J39" s="627"/>
      <c r="K39" s="690"/>
      <c r="L39" s="736" t="s">
        <v>1479</v>
      </c>
    </row>
    <row r="40" spans="2:12" ht="15.75" thickBot="1" x14ac:dyDescent="0.3">
      <c r="B40" s="392"/>
      <c r="C40" s="70"/>
      <c r="D40" s="43" t="s">
        <v>157</v>
      </c>
      <c r="E40" s="124"/>
      <c r="F40" s="125"/>
      <c r="G40" s="126"/>
      <c r="H40" s="737">
        <f>SUM(H24:H39)</f>
        <v>952964985</v>
      </c>
      <c r="I40" s="737">
        <f>SUM(I24:I39)</f>
        <v>832616985</v>
      </c>
      <c r="J40" s="132">
        <f>SUM(J24:J39)</f>
        <v>0</v>
      </c>
      <c r="K40" s="132">
        <f>SUM(K24:K39)</f>
        <v>0</v>
      </c>
      <c r="L40" s="13"/>
    </row>
    <row r="41" spans="2:12" x14ac:dyDescent="0.25">
      <c r="B41" s="392"/>
      <c r="C41" s="86"/>
      <c r="D41" s="907" t="s">
        <v>833</v>
      </c>
      <c r="E41" s="908"/>
      <c r="F41" s="908"/>
      <c r="G41" s="908"/>
      <c r="H41" s="908"/>
      <c r="I41" s="908"/>
      <c r="J41" s="908"/>
      <c r="K41" s="908"/>
      <c r="L41" s="956"/>
    </row>
    <row r="42" spans="2:12" ht="24" customHeight="1" thickBot="1" x14ac:dyDescent="0.3">
      <c r="B42" s="392"/>
      <c r="C42" s="86"/>
      <c r="D42" s="907" t="s">
        <v>834</v>
      </c>
      <c r="E42" s="908"/>
      <c r="F42" s="908"/>
      <c r="G42" s="908"/>
      <c r="H42" s="908"/>
      <c r="I42" s="908"/>
      <c r="J42" s="908"/>
      <c r="K42" s="908"/>
      <c r="L42" s="956"/>
    </row>
    <row r="43" spans="2:12" ht="15.75" thickBot="1" x14ac:dyDescent="0.3">
      <c r="B43" s="392"/>
      <c r="C43" s="1054" t="s">
        <v>24</v>
      </c>
      <c r="D43" s="1057" t="s">
        <v>703</v>
      </c>
      <c r="E43" s="501" t="s">
        <v>835</v>
      </c>
      <c r="F43" s="1060" t="s">
        <v>704</v>
      </c>
      <c r="G43" s="1061"/>
      <c r="H43" s="1062" t="s">
        <v>60</v>
      </c>
      <c r="I43" s="6"/>
      <c r="J43" s="6"/>
      <c r="L43" s="21"/>
    </row>
    <row r="44" spans="2:12" x14ac:dyDescent="0.25">
      <c r="B44" s="392"/>
      <c r="C44" s="1055"/>
      <c r="D44" s="1058"/>
      <c r="E44" s="984" t="s">
        <v>836</v>
      </c>
      <c r="F44" s="984" t="s">
        <v>705</v>
      </c>
      <c r="G44" s="502" t="s">
        <v>706</v>
      </c>
      <c r="H44" s="1063"/>
      <c r="I44" s="6"/>
      <c r="J44" s="6"/>
      <c r="L44" s="21"/>
    </row>
    <row r="45" spans="2:12" ht="24.75" thickBot="1" x14ac:dyDescent="0.3">
      <c r="B45" s="392"/>
      <c r="C45" s="1056"/>
      <c r="D45" s="1059"/>
      <c r="E45" s="986"/>
      <c r="F45" s="986"/>
      <c r="G45" s="185" t="s">
        <v>701</v>
      </c>
      <c r="H45" s="1064"/>
      <c r="I45" s="6"/>
      <c r="J45" s="6"/>
      <c r="L45" s="21"/>
    </row>
    <row r="46" spans="2:12" ht="15.75" thickBot="1" x14ac:dyDescent="0.3">
      <c r="B46" s="392"/>
      <c r="C46" s="636">
        <v>1</v>
      </c>
      <c r="D46" s="637">
        <v>0.2</v>
      </c>
      <c r="E46" s="626">
        <v>1</v>
      </c>
      <c r="F46" s="137">
        <f t="shared" ref="F46:G50" si="1">IFERROR(J24/I24,0)</f>
        <v>0</v>
      </c>
      <c r="G46" s="137">
        <f t="shared" si="1"/>
        <v>0</v>
      </c>
      <c r="H46" s="30"/>
      <c r="I46" s="6"/>
      <c r="J46" s="6"/>
      <c r="L46" s="21"/>
    </row>
    <row r="47" spans="2:12" ht="15.75" thickBot="1" x14ac:dyDescent="0.3">
      <c r="B47" s="392"/>
      <c r="C47" s="636">
        <v>2</v>
      </c>
      <c r="D47" s="637">
        <v>0.1</v>
      </c>
      <c r="E47" s="626">
        <v>1</v>
      </c>
      <c r="F47" s="137">
        <f t="shared" si="1"/>
        <v>0</v>
      </c>
      <c r="G47" s="137">
        <f t="shared" si="1"/>
        <v>0</v>
      </c>
      <c r="H47" s="30"/>
      <c r="I47" s="6"/>
      <c r="J47" s="6"/>
      <c r="L47" s="21"/>
    </row>
    <row r="48" spans="2:12" ht="15.75" thickBot="1" x14ac:dyDescent="0.3">
      <c r="B48" s="392"/>
      <c r="C48" s="636">
        <v>3</v>
      </c>
      <c r="D48" s="637">
        <v>0.1</v>
      </c>
      <c r="E48" s="626">
        <v>1</v>
      </c>
      <c r="F48" s="137">
        <f t="shared" si="1"/>
        <v>0</v>
      </c>
      <c r="G48" s="137">
        <f t="shared" si="1"/>
        <v>0</v>
      </c>
      <c r="H48" s="30"/>
      <c r="I48" s="6"/>
      <c r="J48" s="6"/>
      <c r="L48" s="21"/>
    </row>
    <row r="49" spans="2:14" ht="15.75" thickBot="1" x14ac:dyDescent="0.3">
      <c r="B49" s="392"/>
      <c r="C49" s="636">
        <v>4</v>
      </c>
      <c r="D49" s="637">
        <v>0.1</v>
      </c>
      <c r="E49" s="626">
        <v>1</v>
      </c>
      <c r="F49" s="137">
        <f t="shared" si="1"/>
        <v>0</v>
      </c>
      <c r="G49" s="137">
        <f t="shared" si="1"/>
        <v>0</v>
      </c>
      <c r="H49" s="30"/>
      <c r="I49" s="6"/>
      <c r="J49" s="6"/>
      <c r="L49" s="21"/>
    </row>
    <row r="50" spans="2:14" ht="15.75" thickBot="1" x14ac:dyDescent="0.3">
      <c r="B50" s="392"/>
      <c r="C50" s="636">
        <v>5</v>
      </c>
      <c r="D50" s="637">
        <v>0.2</v>
      </c>
      <c r="E50" s="626">
        <v>1</v>
      </c>
      <c r="F50" s="137">
        <f t="shared" si="1"/>
        <v>0</v>
      </c>
      <c r="G50" s="137">
        <f t="shared" si="1"/>
        <v>0</v>
      </c>
      <c r="H50" s="30"/>
      <c r="I50" s="6"/>
      <c r="J50" s="6"/>
      <c r="L50" s="21"/>
    </row>
    <row r="51" spans="2:14" ht="15.75" thickBot="1" x14ac:dyDescent="0.3">
      <c r="B51" s="392"/>
      <c r="C51" s="636">
        <v>6</v>
      </c>
      <c r="D51" s="637">
        <v>0.3</v>
      </c>
      <c r="E51" s="628">
        <v>1</v>
      </c>
      <c r="F51" s="137">
        <f>IFERROR(#REF!/#REF!,0)</f>
        <v>0</v>
      </c>
      <c r="G51" s="137">
        <f>IFERROR(#REF!/#REF!,0)</f>
        <v>0</v>
      </c>
      <c r="H51" s="30"/>
      <c r="I51" s="6"/>
      <c r="J51" s="6"/>
      <c r="L51" s="21"/>
    </row>
    <row r="52" spans="2:14" ht="15.75" thickBot="1" x14ac:dyDescent="0.3">
      <c r="B52" s="393"/>
      <c r="C52" s="100"/>
      <c r="D52" s="183">
        <f>Formulas!$D$24</f>
        <v>1</v>
      </c>
      <c r="E52" s="189">
        <f>+D46*E46+D47*E47+D48*E48+D49*E49+D50*E50+D51*E51</f>
        <v>1</v>
      </c>
      <c r="F52" s="189">
        <f>+D46*F46+D47*F47+D48*F48+D49*F49+D50*F50+D51*F51</f>
        <v>0</v>
      </c>
      <c r="G52" s="137" t="e">
        <f>Formulas!F24</f>
        <v>#DIV/0!</v>
      </c>
      <c r="H52" s="30"/>
      <c r="I52" s="22"/>
      <c r="J52" s="22"/>
      <c r="K52" s="22"/>
      <c r="L52" s="23"/>
      <c r="N52" t="s">
        <v>1207</v>
      </c>
    </row>
    <row r="53" spans="2:14" ht="15.75" thickBot="1" x14ac:dyDescent="0.3">
      <c r="B53" s="37"/>
      <c r="C53" s="82"/>
      <c r="D53" s="6"/>
      <c r="E53" s="6"/>
      <c r="F53" s="6"/>
      <c r="G53" s="6"/>
      <c r="H53" s="6"/>
      <c r="I53" s="6"/>
      <c r="J53" s="6"/>
      <c r="K53" s="6"/>
    </row>
    <row r="54" spans="2:14" ht="108.75" thickBot="1" x14ac:dyDescent="0.3">
      <c r="B54" s="50" t="s">
        <v>39</v>
      </c>
      <c r="C54" s="92"/>
      <c r="D54" s="42" t="s">
        <v>837</v>
      </c>
      <c r="E54" s="6"/>
      <c r="F54" s="6"/>
      <c r="G54" s="6"/>
      <c r="H54" s="6"/>
      <c r="I54" s="6"/>
      <c r="J54" s="6"/>
      <c r="K54" s="6"/>
    </row>
    <row r="55" spans="2:14" ht="48.6" customHeight="1" thickBot="1" x14ac:dyDescent="0.3">
      <c r="B55" s="45" t="s">
        <v>41</v>
      </c>
      <c r="C55" s="3"/>
      <c r="D55" s="40" t="s">
        <v>354</v>
      </c>
      <c r="E55" s="6"/>
      <c r="F55" s="6"/>
      <c r="G55" s="6"/>
      <c r="H55" s="6"/>
      <c r="I55" s="6"/>
      <c r="J55" s="6"/>
      <c r="K55" s="6"/>
    </row>
    <row r="56" spans="2:14" ht="15.75" thickBot="1" x14ac:dyDescent="0.3">
      <c r="B56" s="2"/>
      <c r="C56" s="70"/>
      <c r="D56" s="6"/>
      <c r="E56" s="6"/>
      <c r="F56" s="6"/>
      <c r="G56" s="6"/>
      <c r="H56" s="6"/>
      <c r="I56" s="6"/>
      <c r="J56" s="6"/>
      <c r="K56" s="6"/>
    </row>
    <row r="57" spans="2:14" ht="24" customHeight="1" thickBot="1" x14ac:dyDescent="0.3">
      <c r="B57" s="893" t="s">
        <v>43</v>
      </c>
      <c r="C57" s="894"/>
      <c r="D57" s="894"/>
      <c r="E57" s="895"/>
      <c r="F57" s="6"/>
      <c r="G57" s="6"/>
      <c r="H57" s="6"/>
      <c r="I57" s="6"/>
      <c r="J57" s="6"/>
      <c r="K57" s="6"/>
    </row>
    <row r="58" spans="2:14" ht="15.75" thickBot="1" x14ac:dyDescent="0.3">
      <c r="B58" s="890">
        <v>1</v>
      </c>
      <c r="C58" s="88"/>
      <c r="D58" s="46" t="s">
        <v>44</v>
      </c>
      <c r="E58" s="455" t="s">
        <v>1274</v>
      </c>
      <c r="F58" s="6"/>
      <c r="G58" s="6"/>
      <c r="H58" s="6"/>
      <c r="I58" s="6"/>
      <c r="J58" s="6"/>
      <c r="K58" s="6"/>
    </row>
    <row r="59" spans="2:14" ht="15.75" thickBot="1" x14ac:dyDescent="0.3">
      <c r="B59" s="891"/>
      <c r="C59" s="88"/>
      <c r="D59" s="40" t="s">
        <v>45</v>
      </c>
      <c r="E59" s="455" t="s">
        <v>1285</v>
      </c>
      <c r="F59" s="6"/>
      <c r="G59" s="6"/>
      <c r="H59" s="6"/>
      <c r="I59" s="6"/>
      <c r="J59" s="6"/>
      <c r="K59" s="6"/>
    </row>
    <row r="60" spans="2:14" ht="15.75" thickBot="1" x14ac:dyDescent="0.3">
      <c r="B60" s="891"/>
      <c r="C60" s="88"/>
      <c r="D60" s="40" t="s">
        <v>46</v>
      </c>
      <c r="E60" s="455" t="s">
        <v>1286</v>
      </c>
      <c r="F60" s="6"/>
      <c r="G60" s="6"/>
      <c r="H60" s="6"/>
      <c r="I60" s="6"/>
      <c r="J60" s="6"/>
      <c r="K60" s="6"/>
    </row>
    <row r="61" spans="2:14" ht="15.75" thickBot="1" x14ac:dyDescent="0.3">
      <c r="B61" s="891"/>
      <c r="C61" s="88"/>
      <c r="D61" s="40" t="s">
        <v>47</v>
      </c>
      <c r="E61" s="455" t="s">
        <v>1287</v>
      </c>
      <c r="F61" s="6"/>
      <c r="G61" s="6"/>
      <c r="H61" s="6"/>
      <c r="I61" s="6"/>
      <c r="J61" s="6"/>
      <c r="K61" s="6"/>
    </row>
    <row r="62" spans="2:14" ht="15.75" thickBot="1" x14ac:dyDescent="0.3">
      <c r="B62" s="891"/>
      <c r="C62" s="88"/>
      <c r="D62" s="40" t="s">
        <v>48</v>
      </c>
      <c r="E62" s="455" t="s">
        <v>1288</v>
      </c>
      <c r="F62" s="6"/>
      <c r="G62" s="6"/>
      <c r="H62" s="6"/>
      <c r="I62" s="6"/>
      <c r="J62" s="6"/>
      <c r="K62" s="6"/>
    </row>
    <row r="63" spans="2:14" ht="15.75" thickBot="1" x14ac:dyDescent="0.3">
      <c r="B63" s="891"/>
      <c r="C63" s="88"/>
      <c r="D63" s="40" t="s">
        <v>49</v>
      </c>
      <c r="E63" s="455" t="s">
        <v>1289</v>
      </c>
      <c r="F63" s="6"/>
      <c r="G63" s="6"/>
      <c r="H63" s="6"/>
      <c r="I63" s="6"/>
      <c r="J63" s="6"/>
      <c r="K63" s="6"/>
    </row>
    <row r="64" spans="2:14" ht="15.75" thickBot="1" x14ac:dyDescent="0.3">
      <c r="B64" s="892"/>
      <c r="C64" s="3"/>
      <c r="D64" s="40" t="s">
        <v>50</v>
      </c>
      <c r="E64" s="455" t="s">
        <v>1280</v>
      </c>
      <c r="F64" s="6"/>
      <c r="G64" s="6"/>
      <c r="H64" s="6"/>
      <c r="I64" s="6"/>
      <c r="J64" s="6"/>
      <c r="K64" s="6"/>
    </row>
    <row r="65" spans="2:11" ht="15.75" thickBot="1" x14ac:dyDescent="0.3">
      <c r="B65" s="2"/>
      <c r="C65" s="70"/>
      <c r="D65" s="6"/>
      <c r="E65" s="6"/>
      <c r="F65" s="6"/>
      <c r="G65" s="6"/>
      <c r="H65" s="6"/>
      <c r="I65" s="6"/>
      <c r="J65" s="6"/>
      <c r="K65" s="6"/>
    </row>
    <row r="66" spans="2:11" ht="15.75" thickBot="1" x14ac:dyDescent="0.3">
      <c r="B66" s="893" t="s">
        <v>51</v>
      </c>
      <c r="C66" s="894"/>
      <c r="D66" s="894"/>
      <c r="E66" s="895"/>
      <c r="F66" s="6"/>
      <c r="G66" s="6"/>
      <c r="H66" s="6"/>
      <c r="I66" s="6"/>
      <c r="J66" s="6"/>
      <c r="K66" s="6"/>
    </row>
    <row r="67" spans="2:11" ht="15.75" thickBot="1" x14ac:dyDescent="0.3">
      <c r="B67" s="890">
        <v>1</v>
      </c>
      <c r="C67" s="88"/>
      <c r="D67" s="46" t="s">
        <v>44</v>
      </c>
      <c r="E67" s="396" t="s">
        <v>52</v>
      </c>
      <c r="F67" s="6"/>
      <c r="G67" s="6"/>
      <c r="H67" s="6"/>
      <c r="I67" s="6"/>
      <c r="J67" s="6"/>
      <c r="K67" s="6"/>
    </row>
    <row r="68" spans="2:11" ht="15.75" thickBot="1" x14ac:dyDescent="0.3">
      <c r="B68" s="891"/>
      <c r="C68" s="88"/>
      <c r="D68" s="40" t="s">
        <v>45</v>
      </c>
      <c r="E68" s="396" t="s">
        <v>166</v>
      </c>
      <c r="F68" s="6"/>
      <c r="G68" s="6"/>
      <c r="H68" s="6"/>
      <c r="I68" s="6"/>
      <c r="J68" s="6"/>
      <c r="K68" s="6"/>
    </row>
    <row r="69" spans="2:11" ht="15.75" thickBot="1" x14ac:dyDescent="0.3">
      <c r="B69" s="891"/>
      <c r="C69" s="88"/>
      <c r="D69" s="40" t="s">
        <v>46</v>
      </c>
      <c r="E69" s="151"/>
      <c r="F69" s="6"/>
      <c r="G69" s="6"/>
      <c r="H69" s="6"/>
      <c r="I69" s="6"/>
      <c r="J69" s="6"/>
      <c r="K69" s="6"/>
    </row>
    <row r="70" spans="2:11" ht="15.75" thickBot="1" x14ac:dyDescent="0.3">
      <c r="B70" s="891"/>
      <c r="C70" s="88"/>
      <c r="D70" s="40" t="s">
        <v>47</v>
      </c>
      <c r="E70" s="151"/>
      <c r="F70" s="6"/>
      <c r="G70" s="6"/>
      <c r="H70" s="6"/>
      <c r="I70" s="6"/>
      <c r="J70" s="6"/>
      <c r="K70" s="6"/>
    </row>
    <row r="71" spans="2:11" ht="15.75" thickBot="1" x14ac:dyDescent="0.3">
      <c r="B71" s="891"/>
      <c r="C71" s="88"/>
      <c r="D71" s="40" t="s">
        <v>48</v>
      </c>
      <c r="E71" s="151"/>
      <c r="F71" s="6"/>
      <c r="G71" s="6"/>
      <c r="H71" s="6"/>
      <c r="I71" s="6"/>
      <c r="J71" s="6"/>
      <c r="K71" s="6"/>
    </row>
    <row r="72" spans="2:11" ht="15.75" thickBot="1" x14ac:dyDescent="0.3">
      <c r="B72" s="891"/>
      <c r="C72" s="88"/>
      <c r="D72" s="40" t="s">
        <v>49</v>
      </c>
      <c r="E72" s="151"/>
      <c r="F72" s="6"/>
      <c r="G72" s="6"/>
      <c r="H72" s="6"/>
      <c r="I72" s="6"/>
      <c r="J72" s="6"/>
      <c r="K72" s="6"/>
    </row>
    <row r="73" spans="2:11" ht="15.75" thickBot="1" x14ac:dyDescent="0.3">
      <c r="B73" s="892"/>
      <c r="C73" s="3"/>
      <c r="D73" s="40" t="s">
        <v>50</v>
      </c>
      <c r="E73" s="151"/>
      <c r="F73" s="6"/>
      <c r="G73" s="6"/>
      <c r="H73" s="6"/>
      <c r="I73" s="6"/>
      <c r="J73" s="6"/>
      <c r="K73" s="6"/>
    </row>
    <row r="74" spans="2:11" ht="15.75" thickBot="1" x14ac:dyDescent="0.3">
      <c r="B74" s="2"/>
      <c r="C74" s="70"/>
      <c r="D74" s="6"/>
      <c r="E74" s="6"/>
      <c r="F74" s="6"/>
      <c r="G74" s="6"/>
      <c r="H74" s="6"/>
      <c r="I74" s="6"/>
      <c r="J74" s="6"/>
      <c r="K74" s="6"/>
    </row>
    <row r="75" spans="2:11" ht="15" customHeight="1" thickBot="1" x14ac:dyDescent="0.3">
      <c r="B75" s="117" t="s">
        <v>54</v>
      </c>
      <c r="C75" s="118"/>
      <c r="D75" s="118"/>
      <c r="E75" s="119"/>
      <c r="G75" s="6"/>
      <c r="H75" s="6"/>
      <c r="I75" s="6"/>
      <c r="J75" s="6"/>
      <c r="K75" s="6"/>
    </row>
    <row r="76" spans="2:11" ht="24.75" thickBot="1" x14ac:dyDescent="0.3">
      <c r="B76" s="45" t="s">
        <v>55</v>
      </c>
      <c r="C76" s="40" t="s">
        <v>56</v>
      </c>
      <c r="D76" s="40" t="s">
        <v>57</v>
      </c>
      <c r="E76" s="40" t="s">
        <v>58</v>
      </c>
      <c r="F76" s="6"/>
      <c r="G76" s="6"/>
      <c r="H76" s="6"/>
      <c r="I76" s="6"/>
      <c r="J76" s="6"/>
    </row>
    <row r="77" spans="2:11" ht="72.75" thickBot="1" x14ac:dyDescent="0.3">
      <c r="B77" s="47">
        <v>42401</v>
      </c>
      <c r="C77" s="40">
        <v>0.01</v>
      </c>
      <c r="D77" s="48" t="s">
        <v>838</v>
      </c>
      <c r="E77" s="40"/>
      <c r="F77" s="6"/>
      <c r="G77" s="6"/>
      <c r="H77" s="6"/>
      <c r="I77" s="6"/>
      <c r="J77" s="6"/>
    </row>
    <row r="78" spans="2:11" ht="15.75" thickBot="1" x14ac:dyDescent="0.3">
      <c r="B78" s="4"/>
      <c r="C78" s="89"/>
      <c r="D78" s="6"/>
      <c r="E78" s="6"/>
      <c r="F78" s="6"/>
      <c r="G78" s="6"/>
      <c r="H78" s="6"/>
      <c r="I78" s="6"/>
      <c r="J78" s="6"/>
      <c r="K78" s="6"/>
    </row>
    <row r="79" spans="2:11" ht="15.75" thickBot="1" x14ac:dyDescent="0.3">
      <c r="B79" s="422" t="s">
        <v>60</v>
      </c>
      <c r="C79" s="90"/>
      <c r="D79" s="6"/>
      <c r="E79" s="6"/>
      <c r="F79" s="6"/>
      <c r="G79" s="6"/>
      <c r="H79" s="6"/>
      <c r="I79" s="6"/>
      <c r="J79" s="6"/>
      <c r="K79" s="6"/>
    </row>
    <row r="80" spans="2:11" x14ac:dyDescent="0.25">
      <c r="B80" s="1048"/>
      <c r="C80" s="1049"/>
      <c r="D80" s="1049"/>
      <c r="E80" s="1050"/>
      <c r="F80" s="6"/>
      <c r="G80" s="6"/>
      <c r="H80" s="6"/>
      <c r="I80" s="6"/>
      <c r="J80" s="6"/>
      <c r="K80" s="6"/>
    </row>
    <row r="81" spans="2:11" ht="15.75" thickBot="1" x14ac:dyDescent="0.3">
      <c r="B81" s="1051"/>
      <c r="C81" s="1052"/>
      <c r="D81" s="1052"/>
      <c r="E81" s="1053"/>
      <c r="F81" s="6"/>
      <c r="G81" s="6"/>
      <c r="H81" s="6"/>
      <c r="I81" s="6"/>
      <c r="J81" s="6"/>
      <c r="K81" s="6"/>
    </row>
    <row r="82" spans="2:11" x14ac:dyDescent="0.25">
      <c r="B82" s="2"/>
      <c r="C82" s="70"/>
      <c r="D82" s="6"/>
      <c r="E82" s="6"/>
      <c r="F82" s="6"/>
      <c r="G82" s="6"/>
      <c r="H82" s="6"/>
      <c r="I82" s="6"/>
      <c r="J82" s="6"/>
      <c r="K82" s="6"/>
    </row>
    <row r="83" spans="2:11" ht="15.75" thickBot="1" x14ac:dyDescent="0.3">
      <c r="B83" s="6"/>
      <c r="D83" s="6"/>
      <c r="E83" s="6"/>
      <c r="F83" s="6"/>
      <c r="G83" s="6"/>
      <c r="H83" s="6"/>
      <c r="I83" s="6"/>
      <c r="J83" s="6"/>
      <c r="K83" s="6"/>
    </row>
    <row r="84" spans="2:11" ht="24.75" thickBot="1" x14ac:dyDescent="0.3">
      <c r="B84" s="49" t="s">
        <v>61</v>
      </c>
      <c r="C84" s="91"/>
      <c r="D84" s="6"/>
      <c r="E84" s="6"/>
      <c r="F84" s="6"/>
      <c r="G84" s="6"/>
      <c r="H84" s="6"/>
      <c r="I84" s="6"/>
      <c r="J84" s="6"/>
      <c r="K84" s="6"/>
    </row>
    <row r="85" spans="2:11" ht="15.75" thickBot="1" x14ac:dyDescent="0.3">
      <c r="B85" s="37"/>
      <c r="C85" s="82"/>
      <c r="D85" s="6"/>
      <c r="E85" s="6"/>
      <c r="F85" s="6"/>
      <c r="G85" s="6"/>
      <c r="H85" s="6"/>
      <c r="I85" s="6"/>
      <c r="J85" s="6"/>
      <c r="K85" s="6"/>
    </row>
    <row r="86" spans="2:11" ht="48.75" thickBot="1" x14ac:dyDescent="0.3">
      <c r="B86" s="50" t="s">
        <v>62</v>
      </c>
      <c r="C86" s="92"/>
      <c r="D86" s="42" t="s">
        <v>780</v>
      </c>
      <c r="E86" s="6"/>
      <c r="F86" s="6"/>
      <c r="G86" s="6"/>
      <c r="H86" s="6"/>
      <c r="I86" s="6"/>
      <c r="J86" s="6"/>
      <c r="K86" s="6"/>
    </row>
    <row r="87" spans="2:11" x14ac:dyDescent="0.25">
      <c r="B87" s="890" t="s">
        <v>64</v>
      </c>
      <c r="C87" s="88"/>
      <c r="D87" s="51" t="s">
        <v>65</v>
      </c>
      <c r="E87" s="6"/>
      <c r="F87" s="6"/>
      <c r="G87" s="6"/>
      <c r="H87" s="6"/>
      <c r="I87" s="6"/>
      <c r="J87" s="6"/>
      <c r="K87" s="6"/>
    </row>
    <row r="88" spans="2:11" ht="108" x14ac:dyDescent="0.25">
      <c r="B88" s="891"/>
      <c r="C88" s="88"/>
      <c r="D88" s="44" t="s">
        <v>781</v>
      </c>
      <c r="E88" s="6"/>
      <c r="F88" s="6"/>
      <c r="G88" s="6"/>
      <c r="H88" s="6"/>
      <c r="I88" s="6"/>
      <c r="J88" s="6"/>
      <c r="K88" s="6"/>
    </row>
    <row r="89" spans="2:11" x14ac:dyDescent="0.25">
      <c r="B89" s="891"/>
      <c r="C89" s="88"/>
      <c r="D89" s="44" t="s">
        <v>782</v>
      </c>
      <c r="E89" s="6"/>
      <c r="F89" s="6"/>
      <c r="G89" s="6"/>
      <c r="H89" s="6"/>
      <c r="I89" s="6"/>
      <c r="J89" s="6"/>
      <c r="K89" s="6"/>
    </row>
    <row r="90" spans="2:11" ht="24" x14ac:dyDescent="0.25">
      <c r="B90" s="891"/>
      <c r="C90" s="88"/>
      <c r="D90" s="44" t="s">
        <v>783</v>
      </c>
      <c r="E90" s="6"/>
      <c r="F90" s="6"/>
      <c r="G90" s="6"/>
      <c r="H90" s="6"/>
      <c r="I90" s="6"/>
      <c r="J90" s="6"/>
      <c r="K90" s="6"/>
    </row>
    <row r="91" spans="2:11" ht="24" x14ac:dyDescent="0.25">
      <c r="B91" s="891"/>
      <c r="C91" s="88"/>
      <c r="D91" s="44" t="s">
        <v>784</v>
      </c>
      <c r="E91" s="6"/>
      <c r="F91" s="6"/>
      <c r="G91" s="6"/>
      <c r="H91" s="6"/>
      <c r="I91" s="6"/>
      <c r="J91" s="6"/>
      <c r="K91" s="6"/>
    </row>
    <row r="92" spans="2:11" x14ac:dyDescent="0.25">
      <c r="B92" s="891"/>
      <c r="C92" s="88"/>
      <c r="D92" s="51" t="s">
        <v>296</v>
      </c>
      <c r="E92" s="6"/>
      <c r="F92" s="6"/>
      <c r="G92" s="6"/>
      <c r="H92" s="6"/>
      <c r="I92" s="6"/>
      <c r="J92" s="6"/>
      <c r="K92" s="6"/>
    </row>
    <row r="93" spans="2:11" ht="24" x14ac:dyDescent="0.25">
      <c r="B93" s="891"/>
      <c r="C93" s="88"/>
      <c r="D93" s="44" t="s">
        <v>785</v>
      </c>
      <c r="E93" s="6"/>
      <c r="F93" s="6"/>
      <c r="G93" s="6"/>
      <c r="H93" s="6"/>
      <c r="I93" s="6"/>
      <c r="J93" s="6"/>
      <c r="K93" s="6"/>
    </row>
    <row r="94" spans="2:11" x14ac:dyDescent="0.25">
      <c r="B94" s="891"/>
      <c r="C94" s="88"/>
      <c r="D94" s="44" t="s">
        <v>786</v>
      </c>
      <c r="E94" s="6"/>
      <c r="F94" s="6"/>
      <c r="G94" s="6"/>
      <c r="H94" s="6"/>
      <c r="I94" s="6"/>
      <c r="J94" s="6"/>
      <c r="K94" s="6"/>
    </row>
    <row r="95" spans="2:11" ht="36" x14ac:dyDescent="0.25">
      <c r="B95" s="891"/>
      <c r="C95" s="88"/>
      <c r="D95" s="44" t="s">
        <v>787</v>
      </c>
      <c r="E95" s="6"/>
      <c r="F95" s="6"/>
      <c r="G95" s="6"/>
      <c r="H95" s="6"/>
      <c r="I95" s="6"/>
      <c r="J95" s="6"/>
      <c r="K95" s="6"/>
    </row>
    <row r="96" spans="2:11" ht="36" x14ac:dyDescent="0.25">
      <c r="B96" s="891"/>
      <c r="C96" s="88"/>
      <c r="D96" s="44" t="s">
        <v>788</v>
      </c>
      <c r="E96" s="6"/>
      <c r="F96" s="6"/>
      <c r="G96" s="6"/>
      <c r="H96" s="6"/>
      <c r="I96" s="6"/>
      <c r="J96" s="6"/>
      <c r="K96" s="6"/>
    </row>
    <row r="97" spans="2:11" ht="24" x14ac:dyDescent="0.25">
      <c r="B97" s="891"/>
      <c r="C97" s="88"/>
      <c r="D97" s="44" t="s">
        <v>789</v>
      </c>
      <c r="E97" s="6"/>
      <c r="F97" s="6"/>
      <c r="G97" s="6"/>
      <c r="H97" s="6"/>
      <c r="I97" s="6"/>
      <c r="J97" s="6"/>
      <c r="K97" s="6"/>
    </row>
    <row r="98" spans="2:11" ht="48" x14ac:dyDescent="0.25">
      <c r="B98" s="891"/>
      <c r="C98" s="88"/>
      <c r="D98" s="44" t="s">
        <v>790</v>
      </c>
      <c r="E98" s="6"/>
      <c r="F98" s="6"/>
      <c r="G98" s="6"/>
      <c r="H98" s="6"/>
      <c r="I98" s="6"/>
      <c r="J98" s="6"/>
      <c r="K98" s="6"/>
    </row>
    <row r="99" spans="2:11" ht="36" x14ac:dyDescent="0.25">
      <c r="B99" s="891"/>
      <c r="C99" s="88"/>
      <c r="D99" s="44" t="s">
        <v>791</v>
      </c>
      <c r="E99" s="6"/>
      <c r="F99" s="6"/>
      <c r="G99" s="6"/>
      <c r="H99" s="6"/>
      <c r="I99" s="6"/>
      <c r="J99" s="6"/>
      <c r="K99" s="6"/>
    </row>
    <row r="100" spans="2:11" ht="24" x14ac:dyDescent="0.25">
      <c r="B100" s="891"/>
      <c r="C100" s="88"/>
      <c r="D100" s="44" t="s">
        <v>792</v>
      </c>
      <c r="E100" s="6"/>
      <c r="F100" s="6"/>
      <c r="G100" s="6"/>
      <c r="H100" s="6"/>
      <c r="I100" s="6"/>
      <c r="J100" s="6"/>
      <c r="K100" s="6"/>
    </row>
    <row r="101" spans="2:11" ht="24" x14ac:dyDescent="0.25">
      <c r="B101" s="891"/>
      <c r="C101" s="88"/>
      <c r="D101" s="44" t="s">
        <v>793</v>
      </c>
      <c r="E101" s="6"/>
      <c r="F101" s="6"/>
      <c r="G101" s="6"/>
      <c r="H101" s="6"/>
      <c r="I101" s="6"/>
      <c r="J101" s="6"/>
      <c r="K101" s="6"/>
    </row>
    <row r="102" spans="2:11" ht="60.75" thickBot="1" x14ac:dyDescent="0.3">
      <c r="B102" s="892"/>
      <c r="C102" s="3"/>
      <c r="D102" s="54" t="s">
        <v>794</v>
      </c>
      <c r="E102" s="6"/>
      <c r="F102" s="6"/>
      <c r="G102" s="6"/>
      <c r="H102" s="6"/>
      <c r="I102" s="6"/>
      <c r="J102" s="6"/>
      <c r="K102" s="6"/>
    </row>
    <row r="103" spans="2:11" x14ac:dyDescent="0.25">
      <c r="B103" s="890" t="s">
        <v>77</v>
      </c>
      <c r="C103" s="93"/>
      <c r="D103" s="890"/>
      <c r="E103" s="6"/>
      <c r="F103" s="6"/>
      <c r="G103" s="6"/>
      <c r="H103" s="6"/>
      <c r="I103" s="6"/>
      <c r="J103" s="6"/>
      <c r="K103" s="6"/>
    </row>
    <row r="104" spans="2:11" ht="15.75" thickBot="1" x14ac:dyDescent="0.3">
      <c r="B104" s="892"/>
      <c r="C104" s="94"/>
      <c r="D104" s="892"/>
      <c r="E104" s="6"/>
      <c r="F104" s="6"/>
      <c r="G104" s="6"/>
      <c r="H104" s="6"/>
      <c r="I104" s="6"/>
      <c r="J104" s="6"/>
      <c r="K104" s="6"/>
    </row>
    <row r="105" spans="2:11" ht="144" x14ac:dyDescent="0.25">
      <c r="B105" s="890" t="s">
        <v>78</v>
      </c>
      <c r="C105" s="88"/>
      <c r="D105" s="44" t="s">
        <v>795</v>
      </c>
      <c r="E105" s="6"/>
      <c r="F105" s="6"/>
      <c r="G105" s="6"/>
      <c r="H105" s="6"/>
      <c r="I105" s="6"/>
      <c r="J105" s="6"/>
      <c r="K105" s="6"/>
    </row>
    <row r="106" spans="2:11" ht="192" x14ac:dyDescent="0.25">
      <c r="B106" s="891"/>
      <c r="C106" s="88"/>
      <c r="D106" s="44" t="s">
        <v>796</v>
      </c>
      <c r="E106" s="6"/>
      <c r="F106" s="6"/>
      <c r="G106" s="6"/>
      <c r="H106" s="6"/>
      <c r="I106" s="6"/>
      <c r="J106" s="6"/>
      <c r="K106" s="6"/>
    </row>
    <row r="107" spans="2:11" ht="36" x14ac:dyDescent="0.25">
      <c r="B107" s="891"/>
      <c r="C107" s="88"/>
      <c r="D107" s="44" t="s">
        <v>797</v>
      </c>
      <c r="E107" s="6"/>
      <c r="F107" s="6"/>
      <c r="G107" s="6"/>
      <c r="H107" s="6"/>
      <c r="I107" s="6"/>
      <c r="J107" s="6"/>
      <c r="K107" s="6"/>
    </row>
    <row r="108" spans="2:11" ht="36" x14ac:dyDescent="0.25">
      <c r="B108" s="891"/>
      <c r="C108" s="88"/>
      <c r="D108" s="44" t="s">
        <v>798</v>
      </c>
      <c r="E108" s="6"/>
      <c r="F108" s="6"/>
      <c r="G108" s="6"/>
      <c r="H108" s="6"/>
      <c r="I108" s="6"/>
      <c r="J108" s="6"/>
      <c r="K108" s="6"/>
    </row>
    <row r="109" spans="2:11" ht="36" x14ac:dyDescent="0.25">
      <c r="B109" s="891"/>
      <c r="C109" s="88"/>
      <c r="D109" s="44" t="s">
        <v>799</v>
      </c>
      <c r="E109" s="6"/>
      <c r="F109" s="6"/>
      <c r="G109" s="6"/>
      <c r="H109" s="6"/>
      <c r="I109" s="6"/>
      <c r="J109" s="6"/>
      <c r="K109" s="6"/>
    </row>
    <row r="110" spans="2:11" ht="48" x14ac:dyDescent="0.25">
      <c r="B110" s="891"/>
      <c r="C110" s="88"/>
      <c r="D110" s="44" t="s">
        <v>800</v>
      </c>
      <c r="E110" s="6"/>
      <c r="F110" s="6"/>
      <c r="G110" s="6"/>
      <c r="H110" s="6"/>
      <c r="I110" s="6"/>
      <c r="J110" s="6"/>
      <c r="K110" s="6"/>
    </row>
    <row r="111" spans="2:11" ht="48" x14ac:dyDescent="0.25">
      <c r="B111" s="891"/>
      <c r="C111" s="88"/>
      <c r="D111" s="44" t="s">
        <v>801</v>
      </c>
      <c r="E111" s="6"/>
      <c r="F111" s="6"/>
      <c r="G111" s="6"/>
      <c r="H111" s="6"/>
      <c r="I111" s="6"/>
      <c r="J111" s="6"/>
      <c r="K111" s="6"/>
    </row>
    <row r="112" spans="2:11" ht="36" x14ac:dyDescent="0.25">
      <c r="B112" s="891"/>
      <c r="C112" s="88"/>
      <c r="D112" s="25" t="s">
        <v>802</v>
      </c>
      <c r="E112" s="6"/>
      <c r="F112" s="6"/>
      <c r="G112" s="6"/>
      <c r="H112" s="6"/>
      <c r="I112" s="6"/>
      <c r="J112" s="6"/>
      <c r="K112" s="6"/>
    </row>
    <row r="113" spans="2:11" ht="36" x14ac:dyDescent="0.25">
      <c r="B113" s="891"/>
      <c r="C113" s="88"/>
      <c r="D113" s="25" t="s">
        <v>803</v>
      </c>
      <c r="E113" s="6"/>
      <c r="F113" s="6"/>
      <c r="G113" s="6"/>
      <c r="H113" s="6"/>
      <c r="I113" s="6"/>
      <c r="J113" s="6"/>
      <c r="K113" s="6"/>
    </row>
    <row r="114" spans="2:11" ht="24" x14ac:dyDescent="0.25">
      <c r="B114" s="891"/>
      <c r="C114" s="88"/>
      <c r="D114" s="25" t="s">
        <v>804</v>
      </c>
      <c r="E114" s="6"/>
      <c r="F114" s="6"/>
      <c r="G114" s="6"/>
      <c r="H114" s="6"/>
      <c r="I114" s="6"/>
      <c r="J114" s="6"/>
      <c r="K114" s="6"/>
    </row>
    <row r="115" spans="2:11" ht="24" x14ac:dyDescent="0.25">
      <c r="B115" s="891"/>
      <c r="C115" s="88"/>
      <c r="D115" s="25" t="s">
        <v>805</v>
      </c>
      <c r="E115" s="6"/>
      <c r="F115" s="6"/>
      <c r="G115" s="6"/>
      <c r="H115" s="6"/>
      <c r="I115" s="6"/>
      <c r="J115" s="6"/>
      <c r="K115" s="6"/>
    </row>
    <row r="116" spans="2:11" ht="60" x14ac:dyDescent="0.25">
      <c r="B116" s="891"/>
      <c r="C116" s="88"/>
      <c r="D116" s="25" t="s">
        <v>806</v>
      </c>
      <c r="E116" s="6"/>
      <c r="F116" s="6"/>
      <c r="G116" s="6"/>
      <c r="H116" s="6"/>
      <c r="I116" s="6"/>
      <c r="J116" s="6"/>
      <c r="K116" s="6"/>
    </row>
    <row r="117" spans="2:11" ht="36" x14ac:dyDescent="0.25">
      <c r="B117" s="891"/>
      <c r="C117" s="88"/>
      <c r="D117" s="25" t="s">
        <v>807</v>
      </c>
      <c r="E117" s="6"/>
      <c r="F117" s="6"/>
      <c r="G117" s="6"/>
      <c r="H117" s="6"/>
      <c r="I117" s="6"/>
      <c r="J117" s="6"/>
      <c r="K117" s="6"/>
    </row>
    <row r="118" spans="2:11" ht="36" x14ac:dyDescent="0.25">
      <c r="B118" s="891"/>
      <c r="C118" s="88"/>
      <c r="D118" s="25" t="s">
        <v>808</v>
      </c>
      <c r="E118" s="6"/>
      <c r="F118" s="6"/>
      <c r="G118" s="6"/>
      <c r="H118" s="6"/>
      <c r="I118" s="6"/>
      <c r="J118" s="6"/>
      <c r="K118" s="6"/>
    </row>
    <row r="119" spans="2:11" ht="60" x14ac:dyDescent="0.25">
      <c r="B119" s="891"/>
      <c r="C119" s="88"/>
      <c r="D119" s="25" t="s">
        <v>809</v>
      </c>
      <c r="E119" s="6"/>
      <c r="F119" s="6"/>
      <c r="G119" s="6"/>
      <c r="H119" s="6"/>
      <c r="I119" s="6"/>
      <c r="J119" s="6"/>
      <c r="K119" s="6"/>
    </row>
    <row r="120" spans="2:11" ht="24" x14ac:dyDescent="0.25">
      <c r="B120" s="891"/>
      <c r="C120" s="88"/>
      <c r="D120" s="25" t="s">
        <v>810</v>
      </c>
      <c r="E120" s="6"/>
      <c r="F120" s="6"/>
      <c r="G120" s="6"/>
      <c r="H120" s="6"/>
      <c r="I120" s="6"/>
      <c r="J120" s="6"/>
      <c r="K120" s="6"/>
    </row>
    <row r="121" spans="2:11" ht="24" x14ac:dyDescent="0.25">
      <c r="B121" s="891"/>
      <c r="C121" s="88"/>
      <c r="D121" s="25" t="s">
        <v>811</v>
      </c>
      <c r="E121" s="6"/>
      <c r="F121" s="6"/>
      <c r="G121" s="6"/>
      <c r="H121" s="6"/>
      <c r="I121" s="6"/>
      <c r="J121" s="6"/>
      <c r="K121" s="6"/>
    </row>
    <row r="122" spans="2:11" x14ac:dyDescent="0.25">
      <c r="B122" s="891"/>
      <c r="C122" s="88"/>
      <c r="D122" s="25" t="s">
        <v>812</v>
      </c>
      <c r="E122" s="6"/>
      <c r="F122" s="6"/>
      <c r="G122" s="6"/>
      <c r="H122" s="6"/>
      <c r="I122" s="6"/>
      <c r="J122" s="6"/>
      <c r="K122" s="6"/>
    </row>
    <row r="123" spans="2:11" ht="36" x14ac:dyDescent="0.25">
      <c r="B123" s="891"/>
      <c r="C123" s="88"/>
      <c r="D123" s="25" t="s">
        <v>813</v>
      </c>
      <c r="E123" s="6"/>
      <c r="F123" s="6"/>
      <c r="G123" s="6"/>
      <c r="H123" s="6"/>
      <c r="I123" s="6"/>
      <c r="J123" s="6"/>
      <c r="K123" s="6"/>
    </row>
    <row r="124" spans="2:11" ht="36" x14ac:dyDescent="0.25">
      <c r="B124" s="891"/>
      <c r="C124" s="88"/>
      <c r="D124" s="25" t="s">
        <v>814</v>
      </c>
      <c r="E124" s="6"/>
      <c r="F124" s="6"/>
      <c r="G124" s="6"/>
      <c r="H124" s="6"/>
      <c r="I124" s="6"/>
      <c r="J124" s="6"/>
      <c r="K124" s="6"/>
    </row>
    <row r="125" spans="2:11" ht="36" x14ac:dyDescent="0.25">
      <c r="B125" s="891"/>
      <c r="C125" s="88"/>
      <c r="D125" s="25" t="s">
        <v>815</v>
      </c>
      <c r="E125" s="6"/>
      <c r="F125" s="6"/>
      <c r="G125" s="6"/>
      <c r="H125" s="6"/>
      <c r="I125" s="6"/>
      <c r="J125" s="6"/>
      <c r="K125" s="6"/>
    </row>
    <row r="126" spans="2:11" ht="252" x14ac:dyDescent="0.25">
      <c r="B126" s="891"/>
      <c r="C126" s="88"/>
      <c r="D126" s="44" t="s">
        <v>816</v>
      </c>
      <c r="E126" s="6"/>
      <c r="F126" s="6"/>
      <c r="G126" s="6"/>
      <c r="H126" s="6"/>
      <c r="I126" s="6"/>
      <c r="J126" s="6"/>
      <c r="K126" s="6"/>
    </row>
    <row r="127" spans="2:11" ht="60.75" thickBot="1" x14ac:dyDescent="0.3">
      <c r="B127" s="892"/>
      <c r="C127" s="3"/>
      <c r="D127" s="40" t="s">
        <v>817</v>
      </c>
      <c r="E127" s="6"/>
      <c r="F127" s="6"/>
      <c r="G127" s="6"/>
      <c r="H127" s="6"/>
      <c r="I127" s="6"/>
      <c r="J127" s="6"/>
      <c r="K127" s="6"/>
    </row>
    <row r="128" spans="2:11" ht="24" x14ac:dyDescent="0.25">
      <c r="B128" s="890" t="s">
        <v>95</v>
      </c>
      <c r="C128" s="88"/>
      <c r="D128" s="51" t="s">
        <v>779</v>
      </c>
      <c r="E128" s="6"/>
      <c r="F128" s="6"/>
      <c r="G128" s="6"/>
      <c r="H128" s="6"/>
      <c r="I128" s="6"/>
      <c r="J128" s="6"/>
      <c r="K128" s="6"/>
    </row>
    <row r="129" spans="2:11" ht="20.45" customHeight="1" x14ac:dyDescent="0.25">
      <c r="B129" s="891"/>
      <c r="C129" s="88"/>
      <c r="D129" s="16"/>
      <c r="E129" s="6"/>
      <c r="F129" s="6"/>
      <c r="G129" s="6"/>
      <c r="H129" s="6"/>
      <c r="I129" s="6"/>
      <c r="J129" s="6"/>
      <c r="K129" s="6"/>
    </row>
    <row r="130" spans="2:11" x14ac:dyDescent="0.25">
      <c r="B130" s="891"/>
      <c r="C130" s="88"/>
      <c r="D130" s="44" t="s">
        <v>96</v>
      </c>
      <c r="E130" s="6"/>
      <c r="F130" s="6"/>
      <c r="G130" s="6"/>
      <c r="H130" s="6"/>
      <c r="I130" s="6"/>
      <c r="J130" s="6"/>
      <c r="K130" s="6"/>
    </row>
    <row r="131" spans="2:11" ht="37.5" x14ac:dyDescent="0.25">
      <c r="B131" s="891"/>
      <c r="C131" s="88"/>
      <c r="D131" s="44" t="s">
        <v>818</v>
      </c>
      <c r="E131" s="6"/>
      <c r="F131" s="6"/>
      <c r="G131" s="6"/>
      <c r="H131" s="6"/>
      <c r="I131" s="6"/>
      <c r="J131" s="6"/>
      <c r="K131" s="6"/>
    </row>
    <row r="132" spans="2:11" ht="37.5" x14ac:dyDescent="0.25">
      <c r="B132" s="891"/>
      <c r="C132" s="88"/>
      <c r="D132" s="44" t="s">
        <v>819</v>
      </c>
      <c r="E132" s="6"/>
      <c r="F132" s="6"/>
      <c r="G132" s="6"/>
      <c r="H132" s="6"/>
      <c r="I132" s="6"/>
      <c r="J132" s="6"/>
      <c r="K132" s="6"/>
    </row>
    <row r="133" spans="2:11" ht="37.5" x14ac:dyDescent="0.25">
      <c r="B133" s="891"/>
      <c r="C133" s="88"/>
      <c r="D133" s="44" t="s">
        <v>820</v>
      </c>
      <c r="E133" s="6"/>
      <c r="F133" s="6"/>
      <c r="G133" s="6"/>
      <c r="H133" s="6"/>
      <c r="I133" s="6"/>
      <c r="J133" s="6"/>
      <c r="K133" s="6"/>
    </row>
    <row r="134" spans="2:11" ht="37.5" x14ac:dyDescent="0.25">
      <c r="B134" s="891"/>
      <c r="C134" s="88"/>
      <c r="D134" s="44" t="s">
        <v>821</v>
      </c>
      <c r="E134" s="6"/>
      <c r="F134" s="6"/>
      <c r="G134" s="6"/>
      <c r="H134" s="6"/>
      <c r="I134" s="6"/>
      <c r="J134" s="6"/>
      <c r="K134" s="6"/>
    </row>
    <row r="135" spans="2:11" x14ac:dyDescent="0.25">
      <c r="B135" s="891"/>
      <c r="C135" s="88"/>
      <c r="D135" s="44" t="s">
        <v>822</v>
      </c>
      <c r="E135" s="6"/>
      <c r="F135" s="6"/>
      <c r="G135" s="6"/>
      <c r="H135" s="6"/>
      <c r="I135" s="6"/>
      <c r="J135" s="6"/>
      <c r="K135" s="6"/>
    </row>
    <row r="136" spans="2:11" x14ac:dyDescent="0.25">
      <c r="B136" s="891"/>
      <c r="C136" s="88"/>
      <c r="D136" s="44" t="s">
        <v>823</v>
      </c>
      <c r="E136" s="6"/>
      <c r="F136" s="6"/>
      <c r="G136" s="6"/>
      <c r="H136" s="6"/>
      <c r="I136" s="6"/>
      <c r="J136" s="6"/>
      <c r="K136" s="6"/>
    </row>
    <row r="137" spans="2:11" x14ac:dyDescent="0.25">
      <c r="B137" s="891"/>
      <c r="C137" s="88"/>
      <c r="D137" s="44" t="s">
        <v>824</v>
      </c>
      <c r="E137" s="6"/>
      <c r="F137" s="6"/>
      <c r="G137" s="6"/>
      <c r="H137" s="6"/>
      <c r="I137" s="6"/>
      <c r="J137" s="6"/>
      <c r="K137" s="6"/>
    </row>
    <row r="138" spans="2:11" x14ac:dyDescent="0.25">
      <c r="B138" s="891"/>
      <c r="C138" s="88"/>
      <c r="D138" s="44" t="s">
        <v>825</v>
      </c>
      <c r="E138" s="6"/>
      <c r="F138" s="6"/>
      <c r="G138" s="6"/>
      <c r="H138" s="6"/>
      <c r="I138" s="6"/>
      <c r="J138" s="6"/>
      <c r="K138" s="6"/>
    </row>
    <row r="139" spans="2:11" ht="84" x14ac:dyDescent="0.25">
      <c r="B139" s="891"/>
      <c r="C139" s="88"/>
      <c r="D139" s="52" t="s">
        <v>243</v>
      </c>
      <c r="E139" s="6"/>
      <c r="F139" s="6"/>
      <c r="G139" s="6"/>
      <c r="H139" s="6"/>
      <c r="I139" s="6"/>
      <c r="J139" s="6"/>
      <c r="K139" s="6"/>
    </row>
    <row r="140" spans="2:11" x14ac:dyDescent="0.25">
      <c r="B140" s="891"/>
      <c r="C140" s="88"/>
      <c r="D140" s="44" t="s">
        <v>254</v>
      </c>
      <c r="E140" s="6"/>
      <c r="F140" s="6"/>
      <c r="G140" s="6"/>
      <c r="H140" s="6"/>
      <c r="I140" s="6"/>
      <c r="J140" s="6"/>
      <c r="K140" s="6"/>
    </row>
    <row r="141" spans="2:11" ht="48" x14ac:dyDescent="0.25">
      <c r="B141" s="891"/>
      <c r="C141" s="88"/>
      <c r="D141" s="51" t="s">
        <v>826</v>
      </c>
      <c r="E141" s="6"/>
      <c r="F141" s="6"/>
      <c r="G141" s="6"/>
      <c r="H141" s="6"/>
      <c r="I141" s="6"/>
      <c r="J141" s="6"/>
      <c r="K141" s="6"/>
    </row>
    <row r="142" spans="2:11" x14ac:dyDescent="0.25">
      <c r="B142" s="891"/>
      <c r="C142" s="88"/>
      <c r="D142" s="16"/>
      <c r="E142" s="6"/>
      <c r="F142" s="6"/>
      <c r="G142" s="6"/>
      <c r="H142" s="6"/>
      <c r="I142" s="6"/>
      <c r="J142" s="6"/>
      <c r="K142" s="6"/>
    </row>
    <row r="143" spans="2:11" x14ac:dyDescent="0.25">
      <c r="B143" s="891"/>
      <c r="C143" s="88"/>
      <c r="D143" s="44" t="s">
        <v>96</v>
      </c>
      <c r="E143" s="6"/>
      <c r="F143" s="6"/>
      <c r="G143" s="6"/>
      <c r="H143" s="6"/>
      <c r="I143" s="6"/>
      <c r="J143" s="6"/>
      <c r="K143" s="6"/>
    </row>
    <row r="144" spans="2:11" ht="49.5" x14ac:dyDescent="0.25">
      <c r="B144" s="891"/>
      <c r="C144" s="88"/>
      <c r="D144" s="44" t="s">
        <v>827</v>
      </c>
      <c r="E144" s="6"/>
      <c r="F144" s="6"/>
      <c r="G144" s="6"/>
      <c r="H144" s="6"/>
      <c r="I144" s="6"/>
      <c r="J144" s="6"/>
      <c r="K144" s="6"/>
    </row>
    <row r="145" spans="2:11" ht="49.5" x14ac:dyDescent="0.25">
      <c r="B145" s="891"/>
      <c r="C145" s="88"/>
      <c r="D145" s="44" t="s">
        <v>828</v>
      </c>
      <c r="E145" s="6"/>
      <c r="F145" s="6"/>
      <c r="G145" s="6"/>
      <c r="H145" s="6"/>
      <c r="I145" s="6"/>
      <c r="J145" s="6"/>
      <c r="K145" s="6"/>
    </row>
    <row r="146" spans="2:11" ht="38.25" thickBot="1" x14ac:dyDescent="0.3">
      <c r="B146" s="892"/>
      <c r="C146" s="3"/>
      <c r="D146" s="40" t="s">
        <v>829</v>
      </c>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row r="189" spans="2:11" x14ac:dyDescent="0.25">
      <c r="B189" s="6"/>
      <c r="D189" s="6"/>
      <c r="E189" s="6"/>
      <c r="F189" s="6"/>
      <c r="G189" s="6"/>
      <c r="H189" s="6"/>
      <c r="I189" s="6"/>
      <c r="J189" s="6"/>
      <c r="K189" s="6"/>
    </row>
    <row r="190" spans="2:11" x14ac:dyDescent="0.25">
      <c r="B190" s="6"/>
      <c r="D190" s="6"/>
      <c r="E190" s="6"/>
      <c r="F190" s="6"/>
      <c r="G190" s="6"/>
      <c r="H190" s="6"/>
      <c r="I190" s="6"/>
      <c r="J190" s="6"/>
      <c r="K190" s="6"/>
    </row>
  </sheetData>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43:G43"/>
    <mergeCell ref="H43:H45"/>
    <mergeCell ref="E44:E45"/>
    <mergeCell ref="F44:F45"/>
    <mergeCell ref="D41:L41"/>
    <mergeCell ref="D42:L42"/>
    <mergeCell ref="B128:B146"/>
    <mergeCell ref="B80:E81"/>
    <mergeCell ref="C22:C23"/>
    <mergeCell ref="B87:B102"/>
    <mergeCell ref="B103:B104"/>
    <mergeCell ref="D103:D104"/>
    <mergeCell ref="B105:B127"/>
    <mergeCell ref="C43:C45"/>
    <mergeCell ref="D43:D45"/>
    <mergeCell ref="B57:E57"/>
    <mergeCell ref="B58:B64"/>
    <mergeCell ref="B66:E66"/>
    <mergeCell ref="B67:B73"/>
    <mergeCell ref="B10:D10"/>
    <mergeCell ref="F10:S10"/>
    <mergeCell ref="F11:S11"/>
    <mergeCell ref="E12:R12"/>
    <mergeCell ref="E13:R13"/>
  </mergeCells>
  <conditionalFormatting sqref="D52">
    <cfRule type="containsText" dxfId="47" priority="5" operator="containsText" text="ERROR">
      <formula>NOT(ISERROR(SEARCH("ERROR",D52)))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H24:K39 E18:E19 G18:G19 H19">
      <formula1>0</formula1>
    </dataValidation>
    <dataValidation type="decimal" allowBlank="1" showInputMessage="1" showErrorMessage="1" errorTitle="ERROR" error="Escriba un valor entre 0% y 100%" sqref="E46:E51 F24:G39">
      <formula1>0</formula1>
      <formula2>1</formula2>
    </dataValidation>
    <dataValidation allowBlank="1" showInputMessage="1" showErrorMessage="1" sqref="D52:E52 F46:G52 H40:K40 H18"/>
    <dataValidation type="list" allowBlank="1" showInputMessage="1" showErrorMessage="1" sqref="E11">
      <formula1>REPORTE</formula1>
    </dataValidation>
    <dataValidation type="list" allowBlank="1" showInputMessage="1" showErrorMessage="1" sqref="E10">
      <formula1>SI</formula1>
    </dataValidation>
  </dataValidations>
  <hyperlinks>
    <hyperlink ref="D102" r:id="rId1"/>
    <hyperlink ref="B9" location="'ANEXO 3'!A1" display="VOLVER AL INDICE"/>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9"/>
  <sheetViews>
    <sheetView showGridLines="0" zoomScaleNormal="100" zoomScalePageLayoutView="98" workbookViewId="0">
      <selection activeCell="E19" sqref="E19"/>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9" max="9" width="10.85546875" style="13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839</v>
      </c>
      <c r="B5" s="794"/>
      <c r="C5" s="794"/>
      <c r="D5" s="794"/>
      <c r="E5" s="794"/>
      <c r="F5" s="794"/>
      <c r="G5" s="794"/>
      <c r="H5" s="794"/>
      <c r="I5" s="794"/>
      <c r="J5" s="794"/>
      <c r="K5" s="794"/>
      <c r="L5" s="794"/>
      <c r="M5" s="794"/>
      <c r="N5" s="794"/>
      <c r="O5" s="794"/>
      <c r="P5" s="795"/>
    </row>
    <row r="6" spans="1:21" x14ac:dyDescent="0.25">
      <c r="B6" s="4" t="s">
        <v>1</v>
      </c>
      <c r="C6" s="89"/>
      <c r="D6" s="6"/>
      <c r="E6" s="68"/>
      <c r="F6" s="6" t="s">
        <v>133</v>
      </c>
      <c r="G6" s="6"/>
      <c r="H6" s="6"/>
      <c r="I6" s="81"/>
      <c r="J6" s="6"/>
      <c r="K6" s="6"/>
    </row>
    <row r="7" spans="1:21" ht="15.75" thickBot="1" x14ac:dyDescent="0.3">
      <c r="B7" s="69"/>
      <c r="C7" s="71"/>
      <c r="D7" s="6"/>
      <c r="E7" s="17"/>
      <c r="F7" s="6" t="s">
        <v>134</v>
      </c>
      <c r="G7" s="6"/>
      <c r="H7" s="6"/>
      <c r="I7" s="81"/>
      <c r="J7" s="6"/>
      <c r="K7" s="6"/>
    </row>
    <row r="8" spans="1:21" ht="15.75" thickBot="1" x14ac:dyDescent="0.3">
      <c r="B8" s="157" t="s">
        <v>1198</v>
      </c>
      <c r="C8" s="194">
        <v>2019</v>
      </c>
      <c r="D8" s="198">
        <f>IF(E10="NO APLICA","NO APLICA",IF(E11="NO SE REPORTA","SIN INFORMACION",+G57))</f>
        <v>0.93348946135831379</v>
      </c>
      <c r="E8" s="195"/>
      <c r="F8" s="6" t="s">
        <v>135</v>
      </c>
      <c r="G8" s="6"/>
      <c r="H8" s="6"/>
      <c r="I8" s="81"/>
      <c r="J8" s="6"/>
      <c r="K8" s="6"/>
    </row>
    <row r="9" spans="1:21" x14ac:dyDescent="0.25">
      <c r="B9" s="428" t="s">
        <v>1199</v>
      </c>
      <c r="D9" s="6"/>
      <c r="E9" s="6"/>
      <c r="F9" s="6"/>
      <c r="G9" s="6"/>
      <c r="H9" s="6"/>
      <c r="I9" s="81"/>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7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1343</v>
      </c>
      <c r="F12" s="855"/>
      <c r="G12" s="855"/>
      <c r="H12" s="855"/>
      <c r="I12" s="855"/>
      <c r="J12" s="855"/>
      <c r="K12" s="855"/>
      <c r="L12" s="855"/>
      <c r="M12" s="855"/>
      <c r="N12" s="855"/>
      <c r="O12" s="855"/>
      <c r="P12" s="855"/>
      <c r="Q12" s="855"/>
      <c r="R12" s="855"/>
    </row>
    <row r="13" spans="1:21" s="373" customFormat="1" ht="27.75" customHeight="1" x14ac:dyDescent="0.25">
      <c r="A13" s="214"/>
      <c r="B13" s="428"/>
      <c r="C13" s="272"/>
      <c r="D13" s="433" t="s">
        <v>1257</v>
      </c>
      <c r="E13" s="861" t="s">
        <v>1537</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81"/>
      <c r="J14" s="6"/>
      <c r="K14" s="6"/>
    </row>
    <row r="15" spans="1:21" x14ac:dyDescent="0.25">
      <c r="B15" s="890" t="s">
        <v>2</v>
      </c>
      <c r="C15" s="83"/>
      <c r="D15" s="901" t="s">
        <v>3</v>
      </c>
      <c r="E15" s="902"/>
      <c r="F15" s="902"/>
      <c r="G15" s="902"/>
      <c r="H15" s="902"/>
      <c r="I15" s="903"/>
      <c r="J15" s="6"/>
      <c r="K15" s="6"/>
    </row>
    <row r="16" spans="1:21" x14ac:dyDescent="0.25">
      <c r="B16" s="891"/>
      <c r="C16" s="86"/>
      <c r="D16" s="1009" t="s">
        <v>866</v>
      </c>
      <c r="E16" s="1010"/>
      <c r="F16" s="1010"/>
      <c r="G16" s="1010"/>
      <c r="H16" s="1010"/>
      <c r="I16" s="1011"/>
      <c r="J16" s="6"/>
      <c r="K16" s="6"/>
    </row>
    <row r="17" spans="2:11" ht="15.75" thickBot="1" x14ac:dyDescent="0.3">
      <c r="B17" s="891"/>
      <c r="C17" s="86"/>
      <c r="D17" s="937"/>
      <c r="E17" s="938"/>
      <c r="F17" s="938"/>
      <c r="G17" s="938"/>
      <c r="H17" s="938"/>
      <c r="I17" s="939"/>
      <c r="J17" s="6"/>
      <c r="K17" s="6"/>
    </row>
    <row r="18" spans="2:11" ht="15.75" thickBot="1" x14ac:dyDescent="0.3">
      <c r="B18" s="891"/>
      <c r="C18" s="88"/>
      <c r="D18" s="42" t="s">
        <v>156</v>
      </c>
      <c r="E18" s="644" t="s">
        <v>25</v>
      </c>
      <c r="F18" s="644" t="s">
        <v>26</v>
      </c>
      <c r="G18" s="644" t="s">
        <v>1362</v>
      </c>
      <c r="H18" s="644" t="s">
        <v>28</v>
      </c>
      <c r="I18" s="498" t="s">
        <v>157</v>
      </c>
      <c r="J18" s="6"/>
      <c r="K18" s="6"/>
    </row>
    <row r="19" spans="2:11" ht="36.75" thickBot="1" x14ac:dyDescent="0.3">
      <c r="B19" s="891"/>
      <c r="C19" s="88"/>
      <c r="D19" s="121" t="s">
        <v>867</v>
      </c>
      <c r="E19" s="742">
        <v>854</v>
      </c>
      <c r="F19" s="613"/>
      <c r="G19" s="468"/>
      <c r="H19" s="468"/>
      <c r="I19" s="475">
        <f t="shared" ref="I19:I20" si="0">SUM(E19:H19)</f>
        <v>854</v>
      </c>
      <c r="J19" s="6"/>
      <c r="K19" s="6">
        <f>95*E20</f>
        <v>570</v>
      </c>
    </row>
    <row r="20" spans="2:11" ht="24.75" thickBot="1" x14ac:dyDescent="0.3">
      <c r="B20" s="891"/>
      <c r="C20" s="88"/>
      <c r="D20" s="121" t="s">
        <v>868</v>
      </c>
      <c r="E20" s="742">
        <v>6</v>
      </c>
      <c r="F20" s="613"/>
      <c r="G20" s="468"/>
      <c r="H20" s="468"/>
      <c r="I20" s="475">
        <f t="shared" si="0"/>
        <v>6</v>
      </c>
      <c r="J20" s="6"/>
      <c r="K20" s="6"/>
    </row>
    <row r="21" spans="2:11" ht="36.75" thickBot="1" x14ac:dyDescent="0.3">
      <c r="B21" s="891"/>
      <c r="C21" s="88"/>
      <c r="D21" s="121" t="s">
        <v>869</v>
      </c>
      <c r="E21" s="508">
        <f>+E19/E20</f>
        <v>142.33333333333334</v>
      </c>
      <c r="F21" s="508" t="e">
        <f t="shared" ref="F21:I21" si="1">+F19/F20</f>
        <v>#DIV/0!</v>
      </c>
      <c r="G21" s="508" t="e">
        <f t="shared" si="1"/>
        <v>#DIV/0!</v>
      </c>
      <c r="H21" s="508" t="e">
        <f t="shared" si="1"/>
        <v>#DIV/0!</v>
      </c>
      <c r="I21" s="508">
        <f t="shared" si="1"/>
        <v>142.33333333333334</v>
      </c>
      <c r="J21" s="6"/>
      <c r="K21" s="6"/>
    </row>
    <row r="22" spans="2:11" x14ac:dyDescent="0.25">
      <c r="B22" s="891"/>
      <c r="C22" s="86"/>
      <c r="D22" s="901"/>
      <c r="E22" s="902"/>
      <c r="F22" s="902"/>
      <c r="G22" s="902"/>
      <c r="H22" s="902"/>
      <c r="I22" s="903"/>
      <c r="J22" s="6"/>
      <c r="K22" s="6"/>
    </row>
    <row r="23" spans="2:11" x14ac:dyDescent="0.25">
      <c r="B23" s="891"/>
      <c r="C23" s="86"/>
      <c r="D23" s="1009" t="s">
        <v>870</v>
      </c>
      <c r="E23" s="1010"/>
      <c r="F23" s="1010"/>
      <c r="G23" s="1010"/>
      <c r="H23" s="1010"/>
      <c r="I23" s="1011"/>
      <c r="J23" s="6"/>
      <c r="K23" s="6"/>
    </row>
    <row r="24" spans="2:11" ht="15.75" thickBot="1" x14ac:dyDescent="0.3">
      <c r="B24" s="891"/>
      <c r="C24" s="86"/>
      <c r="D24" s="910"/>
      <c r="E24" s="911"/>
      <c r="F24" s="911"/>
      <c r="G24" s="911"/>
      <c r="H24" s="911"/>
      <c r="I24" s="912"/>
      <c r="J24" s="6"/>
      <c r="K24" s="6"/>
    </row>
    <row r="25" spans="2:11" ht="15.75" thickBot="1" x14ac:dyDescent="0.3">
      <c r="B25" s="891"/>
      <c r="C25" s="88"/>
      <c r="D25" s="42" t="s">
        <v>156</v>
      </c>
      <c r="E25" s="644" t="s">
        <v>25</v>
      </c>
      <c r="F25" s="644" t="s">
        <v>26</v>
      </c>
      <c r="G25" s="644" t="s">
        <v>1362</v>
      </c>
      <c r="H25" s="644" t="s">
        <v>28</v>
      </c>
      <c r="I25" s="498" t="s">
        <v>157</v>
      </c>
      <c r="J25" s="6"/>
      <c r="K25" s="6"/>
    </row>
    <row r="26" spans="2:11" ht="36.75" thickBot="1" x14ac:dyDescent="0.3">
      <c r="B26" s="891"/>
      <c r="C26" s="88"/>
      <c r="D26" s="500" t="s">
        <v>1326</v>
      </c>
      <c r="E26" s="742">
        <v>23904</v>
      </c>
      <c r="F26" s="613"/>
      <c r="G26" s="468"/>
      <c r="H26" s="468"/>
      <c r="I26" s="475">
        <f t="shared" ref="I26:I27" si="2">SUM(E26:H26)</f>
        <v>23904</v>
      </c>
      <c r="J26" s="6"/>
      <c r="K26" s="6"/>
    </row>
    <row r="27" spans="2:11" ht="36.75" thickBot="1" x14ac:dyDescent="0.3">
      <c r="B27" s="891"/>
      <c r="C27" s="88"/>
      <c r="D27" s="121" t="s">
        <v>871</v>
      </c>
      <c r="E27" s="742">
        <v>747</v>
      </c>
      <c r="F27" s="613"/>
      <c r="G27" s="468"/>
      <c r="H27" s="468"/>
      <c r="I27" s="475">
        <f t="shared" si="2"/>
        <v>747</v>
      </c>
      <c r="J27" s="6"/>
      <c r="K27" s="6"/>
    </row>
    <row r="28" spans="2:11" ht="36.75" thickBot="1" x14ac:dyDescent="0.3">
      <c r="B28" s="891"/>
      <c r="C28" s="88"/>
      <c r="D28" s="121" t="s">
        <v>872</v>
      </c>
      <c r="E28" s="508">
        <f t="shared" ref="E28:I28" si="3">+E26/E27</f>
        <v>32</v>
      </c>
      <c r="F28" s="508" t="e">
        <f t="shared" si="3"/>
        <v>#DIV/0!</v>
      </c>
      <c r="G28" s="508" t="e">
        <f t="shared" si="3"/>
        <v>#DIV/0!</v>
      </c>
      <c r="H28" s="508" t="e">
        <f t="shared" si="3"/>
        <v>#DIV/0!</v>
      </c>
      <c r="I28" s="508">
        <f t="shared" si="3"/>
        <v>32</v>
      </c>
      <c r="J28" s="6"/>
      <c r="K28" s="6"/>
    </row>
    <row r="29" spans="2:11" x14ac:dyDescent="0.25">
      <c r="B29" s="891"/>
      <c r="C29" s="86"/>
      <c r="D29" s="901"/>
      <c r="E29" s="902"/>
      <c r="F29" s="902"/>
      <c r="G29" s="902"/>
      <c r="H29" s="902"/>
      <c r="I29" s="903"/>
      <c r="J29" s="6"/>
      <c r="K29" s="6"/>
    </row>
    <row r="30" spans="2:11" x14ac:dyDescent="0.25">
      <c r="B30" s="891"/>
      <c r="C30" s="86"/>
      <c r="D30" s="1009" t="s">
        <v>873</v>
      </c>
      <c r="E30" s="1010"/>
      <c r="F30" s="1010"/>
      <c r="G30" s="1010"/>
      <c r="H30" s="1010"/>
      <c r="I30" s="1011"/>
      <c r="J30" s="6"/>
      <c r="K30" s="6"/>
    </row>
    <row r="31" spans="2:11" ht="15.75" thickBot="1" x14ac:dyDescent="0.3">
      <c r="B31" s="891"/>
      <c r="C31" s="86"/>
      <c r="D31" s="937"/>
      <c r="E31" s="938"/>
      <c r="F31" s="938"/>
      <c r="G31" s="938"/>
      <c r="H31" s="938"/>
      <c r="I31" s="939"/>
      <c r="J31" s="6"/>
      <c r="K31" s="6"/>
    </row>
    <row r="32" spans="2:11" ht="15.75" thickBot="1" x14ac:dyDescent="0.3">
      <c r="B32" s="891"/>
      <c r="C32" s="88"/>
      <c r="D32" s="42" t="s">
        <v>156</v>
      </c>
      <c r="E32" s="644" t="s">
        <v>25</v>
      </c>
      <c r="F32" s="644" t="s">
        <v>26</v>
      </c>
      <c r="G32" s="644" t="s">
        <v>1362</v>
      </c>
      <c r="H32" s="644" t="s">
        <v>28</v>
      </c>
      <c r="I32" s="498" t="s">
        <v>157</v>
      </c>
      <c r="J32" s="6"/>
      <c r="K32" s="6"/>
    </row>
    <row r="33" spans="2:11" ht="36.75" thickBot="1" x14ac:dyDescent="0.3">
      <c r="B33" s="891"/>
      <c r="C33" s="88"/>
      <c r="D33" s="121" t="s">
        <v>874</v>
      </c>
      <c r="E33" s="742">
        <v>8496</v>
      </c>
      <c r="F33" s="613"/>
      <c r="G33" s="468"/>
      <c r="H33" s="468"/>
      <c r="I33" s="475">
        <f>SUM(E33:H33)</f>
        <v>8496</v>
      </c>
      <c r="J33" s="6"/>
      <c r="K33" s="6"/>
    </row>
    <row r="34" spans="2:11" ht="24.75" thickBot="1" x14ac:dyDescent="0.3">
      <c r="B34" s="891"/>
      <c r="C34" s="88"/>
      <c r="D34" s="121" t="s">
        <v>1327</v>
      </c>
      <c r="E34" s="742">
        <v>177</v>
      </c>
      <c r="F34" s="613"/>
      <c r="G34" s="468"/>
      <c r="H34" s="468"/>
      <c r="I34" s="475">
        <f>SUM(E34:H34)</f>
        <v>177</v>
      </c>
      <c r="J34" s="6"/>
      <c r="K34" s="6"/>
    </row>
    <row r="35" spans="2:11" ht="36.75" thickBot="1" x14ac:dyDescent="0.3">
      <c r="B35" s="891"/>
      <c r="C35" s="88"/>
      <c r="D35" s="121" t="s">
        <v>875</v>
      </c>
      <c r="E35" s="508">
        <f>+E33/E34</f>
        <v>48</v>
      </c>
      <c r="F35" s="508" t="e">
        <f>+F33/F34</f>
        <v>#DIV/0!</v>
      </c>
      <c r="G35" s="508" t="e">
        <f t="shared" ref="G35" si="4">+G33/G34</f>
        <v>#DIV/0!</v>
      </c>
      <c r="H35" s="508" t="e">
        <f t="shared" ref="H35" si="5">+H33/H34</f>
        <v>#DIV/0!</v>
      </c>
      <c r="I35" s="508">
        <f t="shared" ref="I35" si="6">+I33/I34</f>
        <v>48</v>
      </c>
      <c r="J35" s="6"/>
      <c r="K35" s="6"/>
    </row>
    <row r="36" spans="2:11" x14ac:dyDescent="0.25">
      <c r="B36" s="891"/>
      <c r="C36" s="86"/>
      <c r="D36" s="1065"/>
      <c r="E36" s="1066"/>
      <c r="F36" s="1066"/>
      <c r="G36" s="1066"/>
      <c r="H36" s="1066"/>
      <c r="I36" s="1067"/>
      <c r="J36" s="6"/>
      <c r="K36" s="6"/>
    </row>
    <row r="37" spans="2:11" x14ac:dyDescent="0.25">
      <c r="B37" s="891"/>
      <c r="C37" s="86"/>
      <c r="D37" s="1009" t="s">
        <v>876</v>
      </c>
      <c r="E37" s="1010"/>
      <c r="F37" s="1010"/>
      <c r="G37" s="1010"/>
      <c r="H37" s="1010"/>
      <c r="I37" s="1011"/>
      <c r="J37" s="6"/>
      <c r="K37" s="6"/>
    </row>
    <row r="38" spans="2:11" ht="15.75" thickBot="1" x14ac:dyDescent="0.3">
      <c r="B38" s="891"/>
      <c r="C38" s="86"/>
      <c r="D38" s="937"/>
      <c r="E38" s="938"/>
      <c r="F38" s="938"/>
      <c r="G38" s="938"/>
      <c r="H38" s="938"/>
      <c r="I38" s="939"/>
      <c r="J38" s="6"/>
      <c r="K38" s="6"/>
    </row>
    <row r="39" spans="2:11" ht="15.75" thickBot="1" x14ac:dyDescent="0.3">
      <c r="B39" s="891"/>
      <c r="C39" s="88"/>
      <c r="D39" s="42" t="s">
        <v>156</v>
      </c>
      <c r="E39" s="644" t="s">
        <v>25</v>
      </c>
      <c r="F39" s="644" t="s">
        <v>26</v>
      </c>
      <c r="G39" s="644" t="s">
        <v>1362</v>
      </c>
      <c r="H39" s="644" t="s">
        <v>28</v>
      </c>
      <c r="I39" s="498" t="s">
        <v>157</v>
      </c>
      <c r="J39" s="6"/>
      <c r="K39" s="6"/>
    </row>
    <row r="40" spans="2:11" ht="48.75" thickBot="1" x14ac:dyDescent="0.3">
      <c r="B40" s="891"/>
      <c r="C40" s="88"/>
      <c r="D40" s="121" t="s">
        <v>1328</v>
      </c>
      <c r="E40" s="742">
        <v>18452</v>
      </c>
      <c r="F40" s="613"/>
      <c r="G40" s="468"/>
      <c r="H40" s="468"/>
      <c r="I40" s="475">
        <f t="shared" ref="I40:I41" si="7">SUM(E40:H40)</f>
        <v>18452</v>
      </c>
      <c r="J40" s="6"/>
      <c r="K40" s="6"/>
    </row>
    <row r="41" spans="2:11" ht="36.75" thickBot="1" x14ac:dyDescent="0.3">
      <c r="B41" s="891"/>
      <c r="C41" s="88"/>
      <c r="D41" s="121" t="s">
        <v>877</v>
      </c>
      <c r="E41" s="742">
        <v>659</v>
      </c>
      <c r="F41" s="613"/>
      <c r="G41" s="468"/>
      <c r="H41" s="468"/>
      <c r="I41" s="475">
        <f t="shared" si="7"/>
        <v>659</v>
      </c>
      <c r="J41" s="6"/>
      <c r="K41" s="6"/>
    </row>
    <row r="42" spans="2:11" ht="36.75" thickBot="1" x14ac:dyDescent="0.3">
      <c r="B42" s="891"/>
      <c r="C42" s="88"/>
      <c r="D42" s="121" t="s">
        <v>878</v>
      </c>
      <c r="E42" s="508">
        <f t="shared" ref="E42" si="8">+E40/E41</f>
        <v>28</v>
      </c>
      <c r="F42" s="508" t="e">
        <f t="shared" ref="F42" si="9">+F40/F41</f>
        <v>#DIV/0!</v>
      </c>
      <c r="G42" s="508" t="e">
        <f t="shared" ref="G42" si="10">+G40/G41</f>
        <v>#DIV/0!</v>
      </c>
      <c r="H42" s="508" t="e">
        <f t="shared" ref="H42" si="11">+H40/H41</f>
        <v>#DIV/0!</v>
      </c>
      <c r="I42" s="508">
        <f t="shared" ref="I42" si="12">+I40/I41</f>
        <v>28</v>
      </c>
      <c r="J42" s="6"/>
      <c r="K42" s="6"/>
    </row>
    <row r="43" spans="2:11" x14ac:dyDescent="0.25">
      <c r="B43" s="891"/>
      <c r="C43" s="86"/>
      <c r="D43" s="901"/>
      <c r="E43" s="902"/>
      <c r="F43" s="902"/>
      <c r="G43" s="902"/>
      <c r="H43" s="902"/>
      <c r="I43" s="903"/>
      <c r="J43" s="6"/>
      <c r="K43" s="6"/>
    </row>
    <row r="44" spans="2:11" x14ac:dyDescent="0.25">
      <c r="B44" s="891"/>
      <c r="C44" s="86"/>
      <c r="D44" s="1009" t="s">
        <v>879</v>
      </c>
      <c r="E44" s="1010"/>
      <c r="F44" s="1010"/>
      <c r="G44" s="1010"/>
      <c r="H44" s="1010"/>
      <c r="I44" s="1011"/>
      <c r="J44" s="6"/>
      <c r="K44" s="6"/>
    </row>
    <row r="45" spans="2:11" ht="15.75" thickBot="1" x14ac:dyDescent="0.3">
      <c r="B45" s="891"/>
      <c r="C45" s="86"/>
      <c r="D45" s="937"/>
      <c r="E45" s="938"/>
      <c r="F45" s="938"/>
      <c r="G45" s="938"/>
      <c r="H45" s="938"/>
      <c r="I45" s="939"/>
      <c r="J45" s="6"/>
      <c r="K45" s="6"/>
    </row>
    <row r="46" spans="2:11" ht="15.75" thickBot="1" x14ac:dyDescent="0.3">
      <c r="B46" s="891"/>
      <c r="C46" s="88"/>
      <c r="D46" s="42" t="s">
        <v>156</v>
      </c>
      <c r="E46" s="644" t="s">
        <v>25</v>
      </c>
      <c r="F46" s="644" t="s">
        <v>26</v>
      </c>
      <c r="G46" s="644" t="s">
        <v>1362</v>
      </c>
      <c r="H46" s="644" t="s">
        <v>28</v>
      </c>
      <c r="I46" s="498" t="s">
        <v>157</v>
      </c>
      <c r="J46" s="6"/>
      <c r="K46" s="6"/>
    </row>
    <row r="47" spans="2:11" ht="36.75" thickBot="1" x14ac:dyDescent="0.3">
      <c r="B47" s="891"/>
      <c r="C47" s="88"/>
      <c r="D47" s="121" t="s">
        <v>880</v>
      </c>
      <c r="E47" s="742">
        <v>241</v>
      </c>
      <c r="F47" s="613"/>
      <c r="G47" s="7"/>
      <c r="H47" s="7"/>
      <c r="I47" s="475">
        <f t="shared" ref="I47:I48" si="13">SUM(E47:H47)</f>
        <v>241</v>
      </c>
      <c r="J47" s="6"/>
      <c r="K47" s="6"/>
    </row>
    <row r="48" spans="2:11" ht="36.75" thickBot="1" x14ac:dyDescent="0.3">
      <c r="B48" s="891"/>
      <c r="C48" s="88"/>
      <c r="D48" s="121" t="s">
        <v>881</v>
      </c>
      <c r="E48" s="742">
        <v>13</v>
      </c>
      <c r="F48" s="613"/>
      <c r="G48" s="7"/>
      <c r="H48" s="7"/>
      <c r="I48" s="475">
        <f t="shared" si="13"/>
        <v>13</v>
      </c>
      <c r="J48" s="6"/>
      <c r="K48" s="6"/>
    </row>
    <row r="49" spans="2:11" ht="36.75" thickBot="1" x14ac:dyDescent="0.3">
      <c r="B49" s="892"/>
      <c r="C49" s="3"/>
      <c r="D49" s="121" t="s">
        <v>882</v>
      </c>
      <c r="E49" s="508">
        <f t="shared" ref="E49" si="14">+E47/E48</f>
        <v>18.53846153846154</v>
      </c>
      <c r="F49" s="138" t="e">
        <f t="shared" ref="F49" si="15">+F47/F48</f>
        <v>#DIV/0!</v>
      </c>
      <c r="G49" s="138" t="e">
        <f t="shared" ref="G49" si="16">+G47/G48</f>
        <v>#DIV/0!</v>
      </c>
      <c r="H49" s="138" t="e">
        <f t="shared" ref="H49" si="17">+H47/H48</f>
        <v>#DIV/0!</v>
      </c>
      <c r="I49" s="508">
        <f t="shared" ref="I49" si="18">+I47/I48</f>
        <v>18.53846153846154</v>
      </c>
      <c r="J49" s="6"/>
      <c r="K49" s="6"/>
    </row>
    <row r="50" spans="2:11" s="373" customFormat="1" ht="15.75" thickBot="1" x14ac:dyDescent="0.3"/>
    <row r="51" spans="2:11" s="373" customFormat="1" ht="24.75" thickBot="1" x14ac:dyDescent="0.3">
      <c r="D51" s="511" t="s">
        <v>1244</v>
      </c>
      <c r="E51" s="403" t="s">
        <v>1247</v>
      </c>
      <c r="F51" s="403" t="s">
        <v>1248</v>
      </c>
      <c r="G51" s="403" t="s">
        <v>1249</v>
      </c>
    </row>
    <row r="52" spans="2:11" s="373" customFormat="1" ht="15.75" thickBot="1" x14ac:dyDescent="0.3">
      <c r="D52" s="267" t="str">
        <f>+D16</f>
        <v>Licencias ambientales</v>
      </c>
      <c r="E52" s="508">
        <f>+E21</f>
        <v>142.33333333333334</v>
      </c>
      <c r="F52" s="509">
        <v>95</v>
      </c>
      <c r="G52" s="474">
        <f>IF(F52/E52&gt;1,1,F52/E52)</f>
        <v>0.66744730679156905</v>
      </c>
    </row>
    <row r="53" spans="2:11" s="373" customFormat="1" ht="15.75" thickBot="1" x14ac:dyDescent="0.3">
      <c r="D53" s="267" t="str">
        <f>+D23</f>
        <v>Concesiones de agua</v>
      </c>
      <c r="E53" s="508">
        <f>+E28</f>
        <v>32</v>
      </c>
      <c r="F53" s="509">
        <v>57</v>
      </c>
      <c r="G53" s="474">
        <f>IF(F53/E53&gt;1,1,F53/E53)</f>
        <v>1</v>
      </c>
    </row>
    <row r="54" spans="2:11" s="373" customFormat="1" ht="15.75" thickBot="1" x14ac:dyDescent="0.3">
      <c r="D54" s="267" t="str">
        <f>+D30</f>
        <v>Permisos de vertimiento de agua</v>
      </c>
      <c r="E54" s="508">
        <f>+E35</f>
        <v>48</v>
      </c>
      <c r="F54" s="509">
        <v>57</v>
      </c>
      <c r="G54" s="474">
        <f t="shared" ref="G54:G56" si="19">IF(F54/E54&gt;1,1,F54/E54)</f>
        <v>1</v>
      </c>
    </row>
    <row r="55" spans="2:11" s="373" customFormat="1" ht="15.75" thickBot="1" x14ac:dyDescent="0.3">
      <c r="D55" s="267" t="str">
        <f>+D37</f>
        <v>Permisos de aprovechamiento forestal</v>
      </c>
      <c r="E55" s="508">
        <f>+E42</f>
        <v>28</v>
      </c>
      <c r="F55" s="509">
        <v>57</v>
      </c>
      <c r="G55" s="474">
        <f t="shared" si="19"/>
        <v>1</v>
      </c>
    </row>
    <row r="56" spans="2:11" s="373" customFormat="1" ht="15.75" thickBot="1" x14ac:dyDescent="0.3">
      <c r="D56" s="267" t="str">
        <f>+D44</f>
        <v>Permisos de emisiones atmosféricas</v>
      </c>
      <c r="E56" s="508">
        <f>+E49</f>
        <v>18.53846153846154</v>
      </c>
      <c r="F56" s="510">
        <v>57</v>
      </c>
      <c r="G56" s="474">
        <f t="shared" si="19"/>
        <v>1</v>
      </c>
    </row>
    <row r="57" spans="2:11" s="373" customFormat="1" ht="24.75" thickBot="1" x14ac:dyDescent="0.3">
      <c r="D57" s="267" t="s">
        <v>1243</v>
      </c>
      <c r="E57" s="508">
        <f>AVERAGE(E52:E56)</f>
        <v>53.774358974358975</v>
      </c>
      <c r="F57" s="508">
        <f>AVERAGE(F52:F56)</f>
        <v>64.599999999999994</v>
      </c>
      <c r="G57" s="474">
        <f>AVERAGE(G52:G56)</f>
        <v>0.93348946135831379</v>
      </c>
    </row>
    <row r="58" spans="2:11" s="373" customFormat="1" x14ac:dyDescent="0.25"/>
    <row r="59" spans="2:11" s="373" customFormat="1" ht="15.75" thickBot="1" x14ac:dyDescent="0.3"/>
    <row r="60" spans="2:11" ht="60" customHeight="1" thickBot="1" x14ac:dyDescent="0.3">
      <c r="B60" s="50" t="s">
        <v>39</v>
      </c>
      <c r="C60" s="188"/>
      <c r="D60" s="896" t="s">
        <v>883</v>
      </c>
      <c r="E60" s="897"/>
      <c r="F60" s="897"/>
      <c r="G60" s="897"/>
      <c r="H60" s="897"/>
      <c r="I60" s="898"/>
      <c r="J60" s="6"/>
      <c r="K60" s="6"/>
    </row>
    <row r="61" spans="2:11" ht="36" customHeight="1" thickBot="1" x14ac:dyDescent="0.3">
      <c r="B61" s="45" t="s">
        <v>41</v>
      </c>
      <c r="C61" s="87"/>
      <c r="D61" s="896" t="s">
        <v>165</v>
      </c>
      <c r="E61" s="897"/>
      <c r="F61" s="897"/>
      <c r="G61" s="897"/>
      <c r="H61" s="897"/>
      <c r="I61" s="898"/>
      <c r="J61" s="6"/>
      <c r="K61" s="6"/>
    </row>
    <row r="62" spans="2:11" ht="15.75" thickBot="1" x14ac:dyDescent="0.3">
      <c r="B62" s="2"/>
      <c r="C62" s="70"/>
      <c r="D62" s="6"/>
      <c r="E62" s="6"/>
      <c r="F62" s="6"/>
      <c r="G62" s="6"/>
      <c r="H62" s="6"/>
      <c r="I62" s="81"/>
      <c r="J62" s="6"/>
      <c r="K62" s="6"/>
    </row>
    <row r="63" spans="2:11" ht="24" customHeight="1" thickBot="1" x14ac:dyDescent="0.3">
      <c r="B63" s="893" t="s">
        <v>43</v>
      </c>
      <c r="C63" s="894"/>
      <c r="D63" s="894"/>
      <c r="E63" s="895"/>
      <c r="F63" s="6"/>
      <c r="G63" s="6"/>
      <c r="H63" s="6"/>
      <c r="I63" s="81"/>
      <c r="J63" s="6"/>
      <c r="K63" s="6"/>
    </row>
    <row r="64" spans="2:11" ht="15.75" thickBot="1" x14ac:dyDescent="0.3">
      <c r="B64" s="890">
        <v>1</v>
      </c>
      <c r="C64" s="88"/>
      <c r="D64" s="46" t="s">
        <v>44</v>
      </c>
      <c r="E64" s="455" t="s">
        <v>1274</v>
      </c>
      <c r="F64" s="6"/>
      <c r="G64" s="6"/>
      <c r="H64" s="6"/>
      <c r="I64" s="81"/>
      <c r="J64" s="6"/>
      <c r="K64" s="6"/>
    </row>
    <row r="65" spans="2:11" ht="15.75" thickBot="1" x14ac:dyDescent="0.3">
      <c r="B65" s="891"/>
      <c r="C65" s="88"/>
      <c r="D65" s="40" t="s">
        <v>45</v>
      </c>
      <c r="E65" s="455" t="s">
        <v>1357</v>
      </c>
      <c r="F65" s="6"/>
      <c r="G65" s="6"/>
      <c r="H65" s="6"/>
      <c r="I65" s="81"/>
      <c r="J65" s="6"/>
      <c r="K65" s="6"/>
    </row>
    <row r="66" spans="2:11" ht="15.75" thickBot="1" x14ac:dyDescent="0.3">
      <c r="B66" s="891"/>
      <c r="C66" s="88"/>
      <c r="D66" s="40" t="s">
        <v>46</v>
      </c>
      <c r="E66" s="457" t="s">
        <v>1356</v>
      </c>
      <c r="F66" s="6"/>
      <c r="G66" s="6"/>
      <c r="H66" s="6"/>
      <c r="I66" s="81"/>
      <c r="J66" s="6"/>
      <c r="K66" s="6"/>
    </row>
    <row r="67" spans="2:11" ht="15.75" thickBot="1" x14ac:dyDescent="0.3">
      <c r="B67" s="891"/>
      <c r="C67" s="88"/>
      <c r="D67" s="40" t="s">
        <v>47</v>
      </c>
      <c r="E67" s="455" t="s">
        <v>1355</v>
      </c>
      <c r="F67" s="6"/>
      <c r="G67" s="6"/>
      <c r="H67" s="6"/>
      <c r="I67" s="81"/>
      <c r="J67" s="6"/>
      <c r="K67" s="6"/>
    </row>
    <row r="68" spans="2:11" ht="15.75" thickBot="1" x14ac:dyDescent="0.3">
      <c r="B68" s="891"/>
      <c r="C68" s="88"/>
      <c r="D68" s="40" t="s">
        <v>48</v>
      </c>
      <c r="E68" s="583" t="s">
        <v>1358</v>
      </c>
      <c r="F68" s="6"/>
      <c r="G68" s="6"/>
      <c r="H68" s="6"/>
      <c r="I68" s="81"/>
      <c r="J68" s="6"/>
      <c r="K68" s="6"/>
    </row>
    <row r="69" spans="2:11" ht="15.75" thickBot="1" x14ac:dyDescent="0.3">
      <c r="B69" s="891"/>
      <c r="C69" s="88"/>
      <c r="D69" s="40" t="s">
        <v>49</v>
      </c>
      <c r="E69" s="455">
        <v>5461616</v>
      </c>
      <c r="F69" s="6"/>
      <c r="G69" s="6"/>
      <c r="H69" s="6"/>
      <c r="I69" s="81"/>
      <c r="J69" s="6"/>
      <c r="K69" s="6"/>
    </row>
    <row r="70" spans="2:11" ht="15.75" thickBot="1" x14ac:dyDescent="0.3">
      <c r="B70" s="892"/>
      <c r="C70" s="3"/>
      <c r="D70" s="40" t="s">
        <v>50</v>
      </c>
      <c r="E70" s="455" t="s">
        <v>1280</v>
      </c>
      <c r="F70" s="6"/>
      <c r="G70" s="6"/>
      <c r="H70" s="6"/>
      <c r="I70" s="81"/>
      <c r="J70" s="6"/>
      <c r="K70" s="6"/>
    </row>
    <row r="71" spans="2:11" ht="15.75" thickBot="1" x14ac:dyDescent="0.3">
      <c r="B71" s="2"/>
      <c r="C71" s="70"/>
      <c r="D71" s="6"/>
      <c r="E71" s="6"/>
      <c r="F71" s="6"/>
      <c r="G71" s="6"/>
      <c r="H71" s="6"/>
      <c r="I71" s="81"/>
      <c r="J71" s="6"/>
      <c r="K71" s="6"/>
    </row>
    <row r="72" spans="2:11" ht="15.75" thickBot="1" x14ac:dyDescent="0.3">
      <c r="B72" s="893" t="s">
        <v>51</v>
      </c>
      <c r="C72" s="894"/>
      <c r="D72" s="894"/>
      <c r="E72" s="895"/>
      <c r="F72" s="6"/>
      <c r="G72" s="6"/>
      <c r="H72" s="6"/>
      <c r="I72" s="81"/>
      <c r="J72" s="6"/>
      <c r="K72" s="6"/>
    </row>
    <row r="73" spans="2:11" ht="15.75" thickBot="1" x14ac:dyDescent="0.3">
      <c r="B73" s="890">
        <v>1</v>
      </c>
      <c r="C73" s="88"/>
      <c r="D73" s="46" t="s">
        <v>44</v>
      </c>
      <c r="E73" s="124" t="s">
        <v>52</v>
      </c>
      <c r="F73" s="6"/>
      <c r="G73" s="6"/>
      <c r="H73" s="6"/>
      <c r="I73" s="81"/>
      <c r="J73" s="6"/>
      <c r="K73" s="6"/>
    </row>
    <row r="74" spans="2:11" ht="15.75" thickBot="1" x14ac:dyDescent="0.3">
      <c r="B74" s="891"/>
      <c r="C74" s="88"/>
      <c r="D74" s="40" t="s">
        <v>45</v>
      </c>
      <c r="E74" s="124" t="s">
        <v>166</v>
      </c>
      <c r="F74" s="6"/>
      <c r="G74" s="6"/>
      <c r="H74" s="6"/>
      <c r="I74" s="81"/>
      <c r="J74" s="6"/>
      <c r="K74" s="6"/>
    </row>
    <row r="75" spans="2:11" ht="15.75" thickBot="1" x14ac:dyDescent="0.3">
      <c r="B75" s="891"/>
      <c r="C75" s="88"/>
      <c r="D75" s="40" t="s">
        <v>46</v>
      </c>
      <c r="E75" s="155"/>
      <c r="F75" s="6"/>
      <c r="G75" s="6"/>
      <c r="H75" s="6"/>
      <c r="I75" s="81"/>
      <c r="J75" s="6"/>
      <c r="K75" s="6"/>
    </row>
    <row r="76" spans="2:11" ht="15.75" thickBot="1" x14ac:dyDescent="0.3">
      <c r="B76" s="891"/>
      <c r="C76" s="88"/>
      <c r="D76" s="40" t="s">
        <v>47</v>
      </c>
      <c r="E76" s="155"/>
      <c r="F76" s="6"/>
      <c r="G76" s="6"/>
      <c r="H76" s="6"/>
      <c r="I76" s="81"/>
      <c r="J76" s="6"/>
      <c r="K76" s="6"/>
    </row>
    <row r="77" spans="2:11" ht="15.75" thickBot="1" x14ac:dyDescent="0.3">
      <c r="B77" s="891"/>
      <c r="C77" s="88"/>
      <c r="D77" s="40" t="s">
        <v>48</v>
      </c>
      <c r="E77" s="155"/>
      <c r="F77" s="6"/>
      <c r="G77" s="6"/>
      <c r="H77" s="6"/>
      <c r="I77" s="81"/>
      <c r="J77" s="6"/>
      <c r="K77" s="6"/>
    </row>
    <row r="78" spans="2:11" ht="15.75" thickBot="1" x14ac:dyDescent="0.3">
      <c r="B78" s="891"/>
      <c r="C78" s="88"/>
      <c r="D78" s="40" t="s">
        <v>49</v>
      </c>
      <c r="E78" s="155"/>
      <c r="F78" s="6"/>
      <c r="G78" s="6"/>
      <c r="H78" s="6"/>
      <c r="I78" s="81"/>
      <c r="J78" s="6"/>
      <c r="K78" s="6"/>
    </row>
    <row r="79" spans="2:11" ht="15.75" thickBot="1" x14ac:dyDescent="0.3">
      <c r="B79" s="892"/>
      <c r="C79" s="3"/>
      <c r="D79" s="40" t="s">
        <v>50</v>
      </c>
      <c r="E79" s="155"/>
      <c r="F79" s="6"/>
      <c r="G79" s="6"/>
      <c r="H79" s="6"/>
      <c r="I79" s="81"/>
      <c r="J79" s="6"/>
      <c r="K79" s="6"/>
    </row>
    <row r="80" spans="2:11" ht="15.75" thickBot="1" x14ac:dyDescent="0.3">
      <c r="B80" s="2"/>
      <c r="C80" s="70"/>
      <c r="D80" s="6"/>
      <c r="E80" s="6"/>
      <c r="F80" s="6"/>
      <c r="G80" s="6"/>
      <c r="H80" s="6"/>
      <c r="I80" s="81"/>
      <c r="J80" s="6"/>
      <c r="K80" s="6"/>
    </row>
    <row r="81" spans="2:11" ht="15" customHeight="1" thickBot="1" x14ac:dyDescent="0.3">
      <c r="B81" s="114" t="s">
        <v>54</v>
      </c>
      <c r="C81" s="115"/>
      <c r="D81" s="115"/>
      <c r="E81" s="116"/>
      <c r="G81" s="6"/>
      <c r="H81" s="6"/>
      <c r="I81" s="81"/>
      <c r="J81" s="6"/>
      <c r="K81" s="6"/>
    </row>
    <row r="82" spans="2:11" ht="24.75" thickBot="1" x14ac:dyDescent="0.3">
      <c r="B82" s="45" t="s">
        <v>55</v>
      </c>
      <c r="C82" s="40" t="s">
        <v>56</v>
      </c>
      <c r="D82" s="40" t="s">
        <v>57</v>
      </c>
      <c r="E82" s="40" t="s">
        <v>58</v>
      </c>
      <c r="F82" s="6"/>
      <c r="G82" s="6"/>
      <c r="H82" s="6"/>
      <c r="I82" s="81"/>
      <c r="J82" s="6"/>
    </row>
    <row r="83" spans="2:11" ht="72.75" thickBot="1" x14ac:dyDescent="0.3">
      <c r="B83" s="47">
        <v>42401</v>
      </c>
      <c r="C83" s="40">
        <v>0.01</v>
      </c>
      <c r="D83" s="48" t="s">
        <v>884</v>
      </c>
      <c r="E83" s="40"/>
      <c r="F83" s="6"/>
      <c r="G83" s="6"/>
      <c r="H83" s="6"/>
      <c r="I83" s="81"/>
      <c r="J83" s="6"/>
    </row>
    <row r="84" spans="2:11" ht="15.75" thickBot="1" x14ac:dyDescent="0.3">
      <c r="B84" s="2"/>
      <c r="C84" s="70"/>
      <c r="D84" s="6"/>
      <c r="E84" s="6"/>
      <c r="F84" s="6"/>
      <c r="G84" s="6"/>
      <c r="H84" s="6"/>
      <c r="I84" s="81"/>
      <c r="J84" s="6"/>
      <c r="K84" s="6"/>
    </row>
    <row r="85" spans="2:11" ht="15.75" thickBot="1" x14ac:dyDescent="0.3">
      <c r="B85" s="395" t="s">
        <v>60</v>
      </c>
      <c r="C85" s="90"/>
      <c r="D85" s="6"/>
      <c r="E85" s="6"/>
      <c r="F85" s="6"/>
      <c r="G85" s="6"/>
      <c r="H85" s="6"/>
      <c r="I85" s="81"/>
      <c r="J85" s="6"/>
      <c r="K85" s="6"/>
    </row>
    <row r="86" spans="2:11" x14ac:dyDescent="0.25">
      <c r="B86" s="1048"/>
      <c r="C86" s="1049"/>
      <c r="D86" s="1050"/>
      <c r="E86" s="6"/>
      <c r="F86" s="6"/>
      <c r="G86" s="6"/>
      <c r="H86" s="6"/>
      <c r="I86" s="81"/>
      <c r="J86" s="6"/>
      <c r="K86" s="6"/>
    </row>
    <row r="87" spans="2:11" ht="15.75" thickBot="1" x14ac:dyDescent="0.3">
      <c r="B87" s="1051"/>
      <c r="C87" s="1052"/>
      <c r="D87" s="1053"/>
      <c r="E87" s="6"/>
      <c r="F87" s="6"/>
      <c r="G87" s="6"/>
      <c r="H87" s="6"/>
      <c r="I87" s="81"/>
      <c r="J87" s="6"/>
      <c r="K87" s="6"/>
    </row>
    <row r="88" spans="2:11" ht="15.75" thickBot="1" x14ac:dyDescent="0.3">
      <c r="B88" s="6"/>
      <c r="D88" s="6"/>
      <c r="E88" s="6"/>
      <c r="F88" s="6"/>
      <c r="G88" s="6"/>
      <c r="H88" s="6"/>
      <c r="I88" s="81"/>
      <c r="J88" s="6"/>
      <c r="K88" s="6"/>
    </row>
    <row r="89" spans="2:11" ht="24.75" thickBot="1" x14ac:dyDescent="0.3">
      <c r="B89" s="49" t="s">
        <v>61</v>
      </c>
      <c r="C89" s="91"/>
      <c r="D89" s="6"/>
      <c r="E89" s="6"/>
      <c r="F89" s="6"/>
      <c r="G89" s="6"/>
      <c r="H89" s="6"/>
      <c r="I89" s="81"/>
      <c r="J89" s="6"/>
      <c r="K89" s="6"/>
    </row>
    <row r="90" spans="2:11" ht="15.75" thickBot="1" x14ac:dyDescent="0.3">
      <c r="B90" s="2"/>
      <c r="C90" s="70"/>
      <c r="D90" s="6"/>
      <c r="E90" s="6"/>
      <c r="F90" s="6"/>
      <c r="G90" s="6"/>
      <c r="H90" s="6"/>
      <c r="I90" s="81"/>
      <c r="J90" s="6"/>
      <c r="K90" s="6"/>
    </row>
    <row r="91" spans="2:11" ht="144" x14ac:dyDescent="0.25">
      <c r="B91" s="890" t="s">
        <v>62</v>
      </c>
      <c r="C91" s="99"/>
      <c r="D91" s="61" t="s">
        <v>840</v>
      </c>
      <c r="E91" s="6"/>
      <c r="F91" s="6"/>
      <c r="G91" s="6"/>
      <c r="H91" s="6"/>
      <c r="I91" s="81"/>
      <c r="J91" s="6"/>
      <c r="K91" s="6"/>
    </row>
    <row r="92" spans="2:11" ht="120.75" thickBot="1" x14ac:dyDescent="0.3">
      <c r="B92" s="892"/>
      <c r="C92" s="3"/>
      <c r="D92" s="40" t="s">
        <v>841</v>
      </c>
      <c r="E92" s="6"/>
      <c r="F92" s="6"/>
      <c r="G92" s="6"/>
      <c r="H92" s="6"/>
      <c r="I92" s="81"/>
      <c r="J92" s="6"/>
      <c r="K92" s="6"/>
    </row>
    <row r="93" spans="2:11" x14ac:dyDescent="0.25">
      <c r="B93" s="890" t="s">
        <v>64</v>
      </c>
      <c r="C93" s="88"/>
      <c r="D93" s="51" t="s">
        <v>65</v>
      </c>
      <c r="E93" s="6"/>
      <c r="F93" s="6"/>
      <c r="G93" s="6"/>
      <c r="H93" s="6"/>
      <c r="I93" s="81"/>
      <c r="J93" s="6"/>
      <c r="K93" s="6"/>
    </row>
    <row r="94" spans="2:11" ht="108" x14ac:dyDescent="0.25">
      <c r="B94" s="891"/>
      <c r="C94" s="88"/>
      <c r="D94" s="44" t="s">
        <v>842</v>
      </c>
      <c r="E94" s="6"/>
      <c r="F94" s="6"/>
      <c r="G94" s="6"/>
      <c r="H94" s="6"/>
      <c r="I94" s="81"/>
      <c r="J94" s="6"/>
      <c r="K94" s="6"/>
    </row>
    <row r="95" spans="2:11" x14ac:dyDescent="0.25">
      <c r="B95" s="891"/>
      <c r="C95" s="88"/>
      <c r="D95" s="51" t="s">
        <v>139</v>
      </c>
      <c r="E95" s="6"/>
      <c r="F95" s="6"/>
      <c r="G95" s="6"/>
      <c r="H95" s="6"/>
      <c r="I95" s="81"/>
      <c r="J95" s="6"/>
      <c r="K95" s="6"/>
    </row>
    <row r="96" spans="2:11" x14ac:dyDescent="0.25">
      <c r="B96" s="891"/>
      <c r="C96" s="88"/>
      <c r="D96" s="44" t="s">
        <v>69</v>
      </c>
      <c r="E96" s="6"/>
      <c r="F96" s="6"/>
      <c r="G96" s="6"/>
      <c r="H96" s="6"/>
      <c r="I96" s="81"/>
      <c r="J96" s="6"/>
      <c r="K96" s="6"/>
    </row>
    <row r="97" spans="2:11" x14ac:dyDescent="0.25">
      <c r="B97" s="891"/>
      <c r="C97" s="88"/>
      <c r="D97" s="44" t="s">
        <v>70</v>
      </c>
      <c r="E97" s="6"/>
      <c r="F97" s="6"/>
      <c r="G97" s="6"/>
      <c r="H97" s="6"/>
      <c r="I97" s="81"/>
      <c r="J97" s="6"/>
      <c r="K97" s="6"/>
    </row>
    <row r="98" spans="2:11" x14ac:dyDescent="0.25">
      <c r="B98" s="891"/>
      <c r="C98" s="88"/>
      <c r="D98" s="44" t="s">
        <v>843</v>
      </c>
      <c r="E98" s="6"/>
      <c r="F98" s="6"/>
      <c r="G98" s="6"/>
      <c r="H98" s="6"/>
      <c r="I98" s="81"/>
      <c r="J98" s="6"/>
      <c r="K98" s="6"/>
    </row>
    <row r="99" spans="2:11" ht="24" x14ac:dyDescent="0.25">
      <c r="B99" s="891"/>
      <c r="C99" s="88"/>
      <c r="D99" s="44" t="s">
        <v>844</v>
      </c>
      <c r="E99" s="6"/>
      <c r="F99" s="6"/>
      <c r="G99" s="6"/>
      <c r="H99" s="6"/>
      <c r="I99" s="81"/>
      <c r="J99" s="6"/>
      <c r="K99" s="6"/>
    </row>
    <row r="100" spans="2:11" ht="24" x14ac:dyDescent="0.25">
      <c r="B100" s="891"/>
      <c r="C100" s="88"/>
      <c r="D100" s="44" t="s">
        <v>845</v>
      </c>
      <c r="E100" s="6"/>
      <c r="F100" s="6"/>
      <c r="G100" s="6"/>
      <c r="H100" s="6"/>
      <c r="I100" s="81"/>
      <c r="J100" s="6"/>
      <c r="K100" s="6"/>
    </row>
    <row r="101" spans="2:11" ht="24" x14ac:dyDescent="0.25">
      <c r="B101" s="891"/>
      <c r="C101" s="88"/>
      <c r="D101" s="44" t="s">
        <v>846</v>
      </c>
      <c r="E101" s="6"/>
      <c r="F101" s="6"/>
      <c r="G101" s="6"/>
      <c r="H101" s="6"/>
      <c r="I101" s="81"/>
      <c r="J101" s="6"/>
      <c r="K101" s="6"/>
    </row>
    <row r="102" spans="2:11" ht="48" x14ac:dyDescent="0.25">
      <c r="B102" s="891"/>
      <c r="C102" s="88"/>
      <c r="D102" s="44" t="s">
        <v>847</v>
      </c>
      <c r="E102" s="6"/>
      <c r="F102" s="6"/>
      <c r="G102" s="6"/>
      <c r="H102" s="6"/>
      <c r="I102" s="81"/>
      <c r="J102" s="6"/>
      <c r="K102" s="6"/>
    </row>
    <row r="103" spans="2:11" ht="36.75" thickBot="1" x14ac:dyDescent="0.3">
      <c r="B103" s="892"/>
      <c r="C103" s="3"/>
      <c r="D103" s="40" t="s">
        <v>848</v>
      </c>
      <c r="E103" s="6"/>
      <c r="F103" s="6"/>
      <c r="G103" s="6"/>
      <c r="H103" s="6"/>
      <c r="I103" s="81"/>
      <c r="J103" s="6"/>
      <c r="K103" s="6"/>
    </row>
    <row r="104" spans="2:11" ht="24.75" thickBot="1" x14ac:dyDescent="0.3">
      <c r="B104" s="45" t="s">
        <v>77</v>
      </c>
      <c r="C104" s="3"/>
      <c r="D104" s="40"/>
      <c r="E104" s="6"/>
      <c r="F104" s="6"/>
      <c r="G104" s="6"/>
      <c r="H104" s="6"/>
      <c r="I104" s="81"/>
      <c r="J104" s="6"/>
      <c r="K104" s="6"/>
    </row>
    <row r="105" spans="2:11" ht="252" x14ac:dyDescent="0.25">
      <c r="B105" s="890" t="s">
        <v>78</v>
      </c>
      <c r="C105" s="88"/>
      <c r="D105" s="44" t="s">
        <v>849</v>
      </c>
      <c r="E105" s="6"/>
      <c r="F105" s="6"/>
      <c r="G105" s="6"/>
      <c r="H105" s="6"/>
      <c r="I105" s="81"/>
      <c r="J105" s="6"/>
      <c r="K105" s="6"/>
    </row>
    <row r="106" spans="2:11" ht="72" x14ac:dyDescent="0.25">
      <c r="B106" s="891"/>
      <c r="C106" s="88"/>
      <c r="D106" s="44" t="s">
        <v>850</v>
      </c>
      <c r="E106" s="6"/>
      <c r="F106" s="6"/>
      <c r="G106" s="6"/>
      <c r="H106" s="6"/>
      <c r="I106" s="81"/>
      <c r="J106" s="6"/>
      <c r="K106" s="6"/>
    </row>
    <row r="107" spans="2:11" ht="72" x14ac:dyDescent="0.25">
      <c r="B107" s="891"/>
      <c r="C107" s="88"/>
      <c r="D107" s="44" t="s">
        <v>851</v>
      </c>
      <c r="E107" s="6"/>
      <c r="F107" s="6"/>
      <c r="G107" s="6"/>
      <c r="H107" s="6"/>
      <c r="I107" s="81"/>
      <c r="J107" s="6"/>
      <c r="K107" s="6"/>
    </row>
    <row r="108" spans="2:11" ht="156" x14ac:dyDescent="0.25">
      <c r="B108" s="891"/>
      <c r="C108" s="88"/>
      <c r="D108" s="44" t="s">
        <v>852</v>
      </c>
      <c r="E108" s="6"/>
      <c r="F108" s="6"/>
      <c r="G108" s="6"/>
      <c r="H108" s="6"/>
      <c r="I108" s="81"/>
      <c r="J108" s="6"/>
      <c r="K108" s="6"/>
    </row>
    <row r="109" spans="2:11" ht="168" x14ac:dyDescent="0.25">
      <c r="B109" s="891"/>
      <c r="C109" s="88"/>
      <c r="D109" s="44" t="s">
        <v>853</v>
      </c>
      <c r="E109" s="6"/>
      <c r="F109" s="6"/>
      <c r="G109" s="6"/>
      <c r="H109" s="6"/>
      <c r="I109" s="81"/>
      <c r="J109" s="6"/>
      <c r="K109" s="6"/>
    </row>
    <row r="110" spans="2:11" ht="108" x14ac:dyDescent="0.25">
      <c r="B110" s="891"/>
      <c r="C110" s="88"/>
      <c r="D110" s="44" t="s">
        <v>854</v>
      </c>
      <c r="E110" s="6"/>
      <c r="F110" s="6"/>
      <c r="G110" s="6"/>
      <c r="H110" s="6"/>
      <c r="I110" s="81"/>
      <c r="J110" s="6"/>
      <c r="K110" s="6"/>
    </row>
    <row r="111" spans="2:11" ht="60.75" thickBot="1" x14ac:dyDescent="0.3">
      <c r="B111" s="892"/>
      <c r="C111" s="3"/>
      <c r="D111" s="40" t="s">
        <v>855</v>
      </c>
      <c r="E111" s="6"/>
      <c r="F111" s="6"/>
      <c r="G111" s="6"/>
      <c r="H111" s="6"/>
      <c r="I111" s="81"/>
      <c r="J111" s="6"/>
      <c r="K111" s="6"/>
    </row>
    <row r="112" spans="2:11" ht="36" x14ac:dyDescent="0.25">
      <c r="B112" s="890" t="s">
        <v>95</v>
      </c>
      <c r="C112" s="88"/>
      <c r="D112" s="51" t="s">
        <v>839</v>
      </c>
      <c r="E112" s="6"/>
      <c r="F112" s="6"/>
      <c r="G112" s="6"/>
      <c r="H112" s="6"/>
      <c r="I112" s="81"/>
      <c r="J112" s="6"/>
      <c r="K112" s="6"/>
    </row>
    <row r="113" spans="2:11" x14ac:dyDescent="0.25">
      <c r="B113" s="891"/>
      <c r="C113" s="88"/>
      <c r="D113" s="16"/>
      <c r="E113" s="6"/>
      <c r="F113" s="6"/>
      <c r="G113" s="6"/>
      <c r="H113" s="6"/>
      <c r="I113" s="81"/>
      <c r="J113" s="6"/>
      <c r="K113" s="6"/>
    </row>
    <row r="114" spans="2:11" x14ac:dyDescent="0.25">
      <c r="B114" s="891"/>
      <c r="C114" s="88"/>
      <c r="D114" s="44" t="s">
        <v>96</v>
      </c>
      <c r="E114" s="6"/>
      <c r="F114" s="6"/>
      <c r="G114" s="6"/>
      <c r="H114" s="6"/>
      <c r="I114" s="81"/>
      <c r="J114" s="6"/>
      <c r="K114" s="6"/>
    </row>
    <row r="115" spans="2:11" ht="24" x14ac:dyDescent="0.25">
      <c r="B115" s="891"/>
      <c r="C115" s="88"/>
      <c r="D115" s="44" t="s">
        <v>856</v>
      </c>
      <c r="E115" s="6"/>
      <c r="F115" s="6"/>
      <c r="G115" s="6"/>
      <c r="H115" s="6"/>
      <c r="I115" s="81"/>
      <c r="J115" s="6"/>
      <c r="K115" s="6"/>
    </row>
    <row r="116" spans="2:11" ht="24" x14ac:dyDescent="0.25">
      <c r="B116" s="891"/>
      <c r="C116" s="88"/>
      <c r="D116" s="44" t="s">
        <v>857</v>
      </c>
      <c r="E116" s="6"/>
      <c r="F116" s="6"/>
      <c r="G116" s="6"/>
      <c r="H116" s="6"/>
      <c r="I116" s="81"/>
      <c r="J116" s="6"/>
      <c r="K116" s="6"/>
    </row>
    <row r="117" spans="2:11" ht="60" x14ac:dyDescent="0.25">
      <c r="B117" s="891"/>
      <c r="C117" s="88"/>
      <c r="D117" s="44" t="s">
        <v>858</v>
      </c>
      <c r="E117" s="6"/>
      <c r="F117" s="6"/>
      <c r="G117" s="6"/>
      <c r="H117" s="6"/>
      <c r="I117" s="81"/>
      <c r="J117" s="6"/>
      <c r="K117" s="6"/>
    </row>
    <row r="118" spans="2:11" ht="60" x14ac:dyDescent="0.25">
      <c r="B118" s="891"/>
      <c r="C118" s="88"/>
      <c r="D118" s="44" t="s">
        <v>859</v>
      </c>
      <c r="E118" s="6"/>
      <c r="F118" s="6"/>
      <c r="G118" s="6"/>
      <c r="H118" s="6"/>
      <c r="I118" s="81"/>
      <c r="J118" s="6"/>
      <c r="K118" s="6"/>
    </row>
    <row r="119" spans="2:11" ht="60" x14ac:dyDescent="0.25">
      <c r="B119" s="891"/>
      <c r="C119" s="88"/>
      <c r="D119" s="56" t="s">
        <v>860</v>
      </c>
      <c r="E119" s="6"/>
      <c r="F119" s="6"/>
      <c r="G119" s="6"/>
      <c r="H119" s="6"/>
      <c r="I119" s="81"/>
      <c r="J119" s="6"/>
      <c r="K119" s="6"/>
    </row>
    <row r="120" spans="2:11" ht="36" x14ac:dyDescent="0.25">
      <c r="B120" s="891"/>
      <c r="C120" s="88"/>
      <c r="D120" s="44" t="s">
        <v>861</v>
      </c>
      <c r="E120" s="6"/>
      <c r="F120" s="6"/>
      <c r="G120" s="6"/>
      <c r="H120" s="6"/>
      <c r="I120" s="81"/>
      <c r="J120" s="6"/>
      <c r="K120" s="6"/>
    </row>
    <row r="121" spans="2:11" ht="36" x14ac:dyDescent="0.25">
      <c r="B121" s="891"/>
      <c r="C121" s="88"/>
      <c r="D121" s="44" t="s">
        <v>862</v>
      </c>
      <c r="E121" s="6"/>
      <c r="F121" s="6"/>
      <c r="G121" s="6"/>
      <c r="H121" s="6"/>
      <c r="I121" s="81"/>
      <c r="J121" s="6"/>
      <c r="K121" s="6"/>
    </row>
    <row r="122" spans="2:11" ht="36" x14ac:dyDescent="0.25">
      <c r="B122" s="891"/>
      <c r="C122" s="88"/>
      <c r="D122" s="44" t="s">
        <v>863</v>
      </c>
      <c r="E122" s="6"/>
      <c r="F122" s="6"/>
      <c r="G122" s="6"/>
      <c r="H122" s="6"/>
      <c r="I122" s="81"/>
      <c r="J122" s="6"/>
      <c r="K122" s="6"/>
    </row>
    <row r="123" spans="2:11" ht="36" x14ac:dyDescent="0.25">
      <c r="B123" s="891"/>
      <c r="C123" s="88"/>
      <c r="D123" s="44" t="s">
        <v>864</v>
      </c>
      <c r="E123" s="6"/>
      <c r="F123" s="6"/>
      <c r="G123" s="6"/>
      <c r="H123" s="6"/>
      <c r="I123" s="81"/>
      <c r="J123" s="6"/>
      <c r="K123" s="6"/>
    </row>
    <row r="124" spans="2:11" ht="36.75" thickBot="1" x14ac:dyDescent="0.3">
      <c r="B124" s="892"/>
      <c r="C124" s="3"/>
      <c r="D124" s="40" t="s">
        <v>865</v>
      </c>
      <c r="E124" s="6"/>
      <c r="F124" s="6"/>
      <c r="G124" s="6"/>
      <c r="H124" s="6"/>
      <c r="I124" s="81"/>
      <c r="J124" s="6"/>
      <c r="K124" s="6"/>
    </row>
    <row r="125" spans="2:11" x14ac:dyDescent="0.25">
      <c r="B125" s="6"/>
      <c r="D125" s="6"/>
      <c r="E125" s="6"/>
      <c r="F125" s="6"/>
      <c r="G125" s="6"/>
      <c r="H125" s="6"/>
      <c r="I125" s="81"/>
      <c r="J125" s="6"/>
      <c r="K125" s="6"/>
    </row>
    <row r="126" spans="2:11" x14ac:dyDescent="0.25">
      <c r="B126" s="6"/>
      <c r="D126" s="6"/>
      <c r="E126" s="6"/>
      <c r="F126" s="6"/>
      <c r="G126" s="6"/>
      <c r="H126" s="6"/>
      <c r="I126" s="81"/>
      <c r="J126" s="6"/>
      <c r="K126" s="6"/>
    </row>
    <row r="127" spans="2:11" x14ac:dyDescent="0.25">
      <c r="B127" s="6"/>
      <c r="D127" s="6"/>
      <c r="E127" s="6"/>
      <c r="F127" s="6"/>
      <c r="G127" s="6"/>
      <c r="H127" s="6"/>
      <c r="I127" s="81"/>
      <c r="J127" s="6"/>
      <c r="K127" s="6"/>
    </row>
    <row r="128" spans="2:11" x14ac:dyDescent="0.25">
      <c r="B128" s="6"/>
      <c r="D128" s="6"/>
      <c r="E128" s="6"/>
      <c r="F128" s="6"/>
      <c r="G128" s="6"/>
      <c r="H128" s="6"/>
      <c r="I128" s="81"/>
      <c r="J128" s="6"/>
      <c r="K128" s="6"/>
    </row>
    <row r="129" spans="2:11" x14ac:dyDescent="0.25">
      <c r="B129" s="6"/>
      <c r="D129" s="6"/>
      <c r="E129" s="6"/>
      <c r="F129" s="6"/>
      <c r="G129" s="6"/>
      <c r="H129" s="6"/>
      <c r="I129" s="81"/>
      <c r="J129" s="6"/>
      <c r="K129" s="6"/>
    </row>
    <row r="130" spans="2:11" x14ac:dyDescent="0.25">
      <c r="B130" s="6"/>
      <c r="D130" s="6"/>
      <c r="E130" s="6"/>
      <c r="F130" s="6"/>
      <c r="G130" s="6"/>
      <c r="H130" s="6"/>
      <c r="I130" s="81"/>
      <c r="J130" s="6"/>
      <c r="K130" s="6"/>
    </row>
    <row r="131" spans="2:11" x14ac:dyDescent="0.25">
      <c r="B131" s="6"/>
      <c r="D131" s="6"/>
      <c r="E131" s="6"/>
      <c r="F131" s="6"/>
      <c r="G131" s="6"/>
      <c r="H131" s="6"/>
      <c r="I131" s="81"/>
      <c r="J131" s="6"/>
      <c r="K131" s="6"/>
    </row>
    <row r="132" spans="2:11" x14ac:dyDescent="0.25">
      <c r="B132" s="6"/>
      <c r="D132" s="6"/>
      <c r="E132" s="6"/>
      <c r="F132" s="6"/>
      <c r="G132" s="6"/>
      <c r="H132" s="6"/>
      <c r="I132" s="81"/>
      <c r="J132" s="6"/>
      <c r="K132" s="6"/>
    </row>
    <row r="133" spans="2:11" x14ac:dyDescent="0.25">
      <c r="B133" s="6"/>
      <c r="D133" s="6"/>
      <c r="E133" s="6"/>
      <c r="F133" s="6"/>
      <c r="G133" s="6"/>
      <c r="H133" s="6"/>
      <c r="I133" s="81"/>
      <c r="J133" s="6"/>
      <c r="K133" s="6"/>
    </row>
    <row r="134" spans="2:11" x14ac:dyDescent="0.25">
      <c r="B134" s="6"/>
      <c r="D134" s="6"/>
      <c r="E134" s="6"/>
      <c r="F134" s="6"/>
      <c r="G134" s="6"/>
      <c r="H134" s="6"/>
      <c r="I134" s="81"/>
      <c r="J134" s="6"/>
      <c r="K134" s="6"/>
    </row>
    <row r="135" spans="2:11" x14ac:dyDescent="0.25">
      <c r="B135" s="6"/>
      <c r="D135" s="6"/>
      <c r="E135" s="6"/>
      <c r="F135" s="6"/>
      <c r="G135" s="6"/>
      <c r="H135" s="6"/>
      <c r="I135" s="81"/>
      <c r="J135" s="6"/>
      <c r="K135" s="6"/>
    </row>
    <row r="136" spans="2:11" x14ac:dyDescent="0.25">
      <c r="B136" s="6"/>
      <c r="D136" s="6"/>
      <c r="E136" s="6"/>
      <c r="F136" s="6"/>
      <c r="G136" s="6"/>
      <c r="H136" s="6"/>
      <c r="I136" s="81"/>
      <c r="J136" s="6"/>
      <c r="K136" s="6"/>
    </row>
    <row r="137" spans="2:11" x14ac:dyDescent="0.25">
      <c r="B137" s="6"/>
      <c r="D137" s="6"/>
      <c r="E137" s="6"/>
      <c r="F137" s="6"/>
      <c r="G137" s="6"/>
      <c r="H137" s="6"/>
      <c r="I137" s="81"/>
      <c r="J137" s="6"/>
      <c r="K137" s="6"/>
    </row>
    <row r="138" spans="2:11" x14ac:dyDescent="0.25">
      <c r="B138" s="6"/>
      <c r="D138" s="6"/>
      <c r="E138" s="6"/>
      <c r="F138" s="6"/>
      <c r="G138" s="6"/>
      <c r="H138" s="6"/>
      <c r="I138" s="81"/>
      <c r="J138" s="6"/>
      <c r="K138" s="6"/>
    </row>
    <row r="139" spans="2:11" x14ac:dyDescent="0.25">
      <c r="B139" s="6"/>
      <c r="D139" s="6"/>
      <c r="E139" s="6"/>
      <c r="F139" s="6"/>
      <c r="G139" s="6"/>
      <c r="H139" s="6"/>
      <c r="I139" s="81"/>
      <c r="J139" s="6"/>
      <c r="K139" s="6"/>
    </row>
    <row r="140" spans="2:11" x14ac:dyDescent="0.25">
      <c r="B140" s="6"/>
      <c r="D140" s="6"/>
      <c r="E140" s="6"/>
      <c r="F140" s="6"/>
      <c r="G140" s="6"/>
      <c r="H140" s="6"/>
      <c r="I140" s="81"/>
      <c r="J140" s="6"/>
      <c r="K140" s="6"/>
    </row>
    <row r="141" spans="2:11" x14ac:dyDescent="0.25">
      <c r="B141" s="6"/>
      <c r="D141" s="6"/>
      <c r="E141" s="6"/>
      <c r="F141" s="6"/>
      <c r="G141" s="6"/>
      <c r="H141" s="6"/>
      <c r="I141" s="81"/>
      <c r="J141" s="6"/>
      <c r="K141" s="6"/>
    </row>
    <row r="142" spans="2:11" x14ac:dyDescent="0.25">
      <c r="B142" s="6"/>
      <c r="D142" s="6"/>
      <c r="E142" s="6"/>
      <c r="F142" s="6"/>
      <c r="G142" s="6"/>
      <c r="H142" s="6"/>
      <c r="I142" s="81"/>
      <c r="J142" s="6"/>
      <c r="K142" s="6"/>
    </row>
    <row r="143" spans="2:11" x14ac:dyDescent="0.25">
      <c r="B143" s="6"/>
      <c r="D143" s="6"/>
      <c r="E143" s="6"/>
      <c r="F143" s="6"/>
      <c r="G143" s="6"/>
      <c r="H143" s="6"/>
      <c r="I143" s="81"/>
      <c r="J143" s="6"/>
      <c r="K143" s="6"/>
    </row>
    <row r="144" spans="2:11" x14ac:dyDescent="0.25">
      <c r="B144" s="6"/>
      <c r="D144" s="6"/>
      <c r="E144" s="6"/>
      <c r="F144" s="6"/>
      <c r="G144" s="6"/>
      <c r="H144" s="6"/>
      <c r="I144" s="81"/>
      <c r="J144" s="6"/>
      <c r="K144" s="6"/>
    </row>
    <row r="145" spans="2:11" x14ac:dyDescent="0.25">
      <c r="B145" s="6"/>
      <c r="D145" s="6"/>
      <c r="E145" s="6"/>
      <c r="F145" s="6"/>
      <c r="G145" s="6"/>
      <c r="H145" s="6"/>
      <c r="I145" s="81"/>
      <c r="J145" s="6"/>
      <c r="K145" s="6"/>
    </row>
    <row r="146" spans="2:11" x14ac:dyDescent="0.25">
      <c r="B146" s="6"/>
      <c r="D146" s="6"/>
      <c r="E146" s="6"/>
      <c r="F146" s="6"/>
      <c r="G146" s="6"/>
      <c r="H146" s="6"/>
      <c r="I146" s="81"/>
      <c r="J146" s="6"/>
      <c r="K146" s="6"/>
    </row>
    <row r="147" spans="2:11" x14ac:dyDescent="0.25">
      <c r="B147" s="6"/>
      <c r="D147" s="6"/>
      <c r="E147" s="6"/>
      <c r="F147" s="6"/>
      <c r="G147" s="6"/>
      <c r="H147" s="6"/>
      <c r="I147" s="81"/>
      <c r="J147" s="6"/>
      <c r="K147" s="6"/>
    </row>
    <row r="148" spans="2:11" x14ac:dyDescent="0.25">
      <c r="B148" s="6"/>
      <c r="D148" s="6"/>
      <c r="E148" s="6"/>
      <c r="F148" s="6"/>
      <c r="G148" s="6"/>
      <c r="H148" s="6"/>
      <c r="I148" s="81"/>
      <c r="J148" s="6"/>
      <c r="K148" s="6"/>
    </row>
    <row r="149" spans="2:11" x14ac:dyDescent="0.25">
      <c r="B149" s="6"/>
      <c r="D149" s="6"/>
      <c r="E149" s="6"/>
      <c r="F149" s="6"/>
      <c r="G149" s="6"/>
      <c r="H149" s="6"/>
      <c r="I149" s="81"/>
      <c r="J149" s="6"/>
      <c r="K149" s="6"/>
    </row>
    <row r="150" spans="2:11" x14ac:dyDescent="0.25">
      <c r="B150" s="6"/>
      <c r="D150" s="6"/>
      <c r="E150" s="6"/>
      <c r="F150" s="6"/>
      <c r="G150" s="6"/>
      <c r="H150" s="6"/>
      <c r="I150" s="81"/>
      <c r="J150" s="6"/>
      <c r="K150" s="6"/>
    </row>
    <row r="151" spans="2:11" x14ac:dyDescent="0.25">
      <c r="B151" s="6"/>
      <c r="D151" s="6"/>
      <c r="E151" s="6"/>
      <c r="F151" s="6"/>
      <c r="G151" s="6"/>
      <c r="H151" s="6"/>
      <c r="I151" s="81"/>
      <c r="J151" s="6"/>
      <c r="K151" s="6"/>
    </row>
    <row r="152" spans="2:11" x14ac:dyDescent="0.25">
      <c r="B152" s="6"/>
      <c r="D152" s="6"/>
      <c r="E152" s="6"/>
      <c r="F152" s="6"/>
      <c r="G152" s="6"/>
      <c r="H152" s="6"/>
      <c r="I152" s="81"/>
      <c r="J152" s="6"/>
      <c r="K152" s="6"/>
    </row>
    <row r="153" spans="2:11" x14ac:dyDescent="0.25">
      <c r="B153" s="6"/>
      <c r="D153" s="6"/>
      <c r="E153" s="6"/>
      <c r="F153" s="6"/>
      <c r="G153" s="6"/>
      <c r="H153" s="6"/>
      <c r="I153" s="81"/>
      <c r="J153" s="6"/>
      <c r="K153" s="6"/>
    </row>
    <row r="154" spans="2:11" x14ac:dyDescent="0.25">
      <c r="B154" s="6"/>
      <c r="D154" s="6"/>
      <c r="E154" s="6"/>
      <c r="F154" s="6"/>
      <c r="G154" s="6"/>
      <c r="H154" s="6"/>
      <c r="I154" s="81"/>
      <c r="J154" s="6"/>
      <c r="K154" s="6"/>
    </row>
    <row r="155" spans="2:11" x14ac:dyDescent="0.25">
      <c r="B155" s="6"/>
      <c r="D155" s="6"/>
      <c r="E155" s="6"/>
      <c r="F155" s="6"/>
      <c r="G155" s="6"/>
      <c r="H155" s="6"/>
      <c r="I155" s="81"/>
      <c r="J155" s="6"/>
      <c r="K155" s="6"/>
    </row>
    <row r="156" spans="2:11" x14ac:dyDescent="0.25">
      <c r="B156" s="6"/>
      <c r="D156" s="6"/>
      <c r="E156" s="6"/>
      <c r="F156" s="6"/>
      <c r="G156" s="6"/>
      <c r="H156" s="6"/>
      <c r="I156" s="81"/>
      <c r="J156" s="6"/>
      <c r="K156" s="6"/>
    </row>
    <row r="157" spans="2:11" x14ac:dyDescent="0.25">
      <c r="B157" s="6"/>
      <c r="D157" s="6"/>
      <c r="E157" s="6"/>
      <c r="F157" s="6"/>
      <c r="G157" s="6"/>
      <c r="H157" s="6"/>
      <c r="I157" s="81"/>
      <c r="J157" s="6"/>
      <c r="K157" s="6"/>
    </row>
    <row r="158" spans="2:11" x14ac:dyDescent="0.25">
      <c r="B158" s="6"/>
      <c r="D158" s="6"/>
      <c r="E158" s="6"/>
      <c r="F158" s="6"/>
      <c r="G158" s="6"/>
      <c r="H158" s="6"/>
      <c r="I158" s="81"/>
      <c r="J158" s="6"/>
      <c r="K158" s="6"/>
    </row>
    <row r="159" spans="2:11" x14ac:dyDescent="0.25">
      <c r="B159" s="6"/>
      <c r="D159" s="6"/>
      <c r="E159" s="6"/>
      <c r="F159" s="6"/>
      <c r="G159" s="6"/>
      <c r="H159" s="6"/>
      <c r="I159" s="81"/>
      <c r="J159" s="6"/>
      <c r="K159" s="6"/>
    </row>
    <row r="160" spans="2:11" x14ac:dyDescent="0.25">
      <c r="B160" s="6"/>
      <c r="D160" s="6"/>
      <c r="E160" s="6"/>
      <c r="F160" s="6"/>
      <c r="G160" s="6"/>
      <c r="H160" s="6"/>
      <c r="I160" s="81"/>
      <c r="J160" s="6"/>
      <c r="K160" s="6"/>
    </row>
    <row r="161" spans="2:11" x14ac:dyDescent="0.25">
      <c r="B161" s="6"/>
      <c r="D161" s="6"/>
      <c r="E161" s="6"/>
      <c r="F161" s="6"/>
      <c r="G161" s="6"/>
      <c r="H161" s="6"/>
      <c r="I161" s="81"/>
      <c r="J161" s="6"/>
      <c r="K161" s="6"/>
    </row>
    <row r="162" spans="2:11" x14ac:dyDescent="0.25">
      <c r="B162" s="6"/>
      <c r="D162" s="6"/>
      <c r="E162" s="6"/>
      <c r="F162" s="6"/>
      <c r="G162" s="6"/>
      <c r="H162" s="6"/>
      <c r="I162" s="81"/>
      <c r="J162" s="6"/>
      <c r="K162" s="6"/>
    </row>
    <row r="163" spans="2:11" x14ac:dyDescent="0.25">
      <c r="B163" s="6"/>
      <c r="D163" s="6"/>
      <c r="E163" s="6"/>
      <c r="F163" s="6"/>
      <c r="G163" s="6"/>
      <c r="H163" s="6"/>
      <c r="I163" s="81"/>
      <c r="J163" s="6"/>
      <c r="K163" s="6"/>
    </row>
    <row r="164" spans="2:11" x14ac:dyDescent="0.25">
      <c r="B164" s="6"/>
      <c r="D164" s="6"/>
      <c r="E164" s="6"/>
      <c r="F164" s="6"/>
      <c r="G164" s="6"/>
      <c r="H164" s="6"/>
      <c r="I164" s="81"/>
      <c r="J164" s="6"/>
      <c r="K164" s="6"/>
    </row>
    <row r="165" spans="2:11" x14ac:dyDescent="0.25">
      <c r="B165" s="6"/>
      <c r="D165" s="6"/>
      <c r="E165" s="6"/>
      <c r="F165" s="6"/>
      <c r="G165" s="6"/>
      <c r="H165" s="6"/>
      <c r="I165" s="81"/>
      <c r="J165" s="6"/>
      <c r="K165" s="6"/>
    </row>
    <row r="166" spans="2:11" x14ac:dyDescent="0.25">
      <c r="B166" s="6"/>
      <c r="D166" s="6"/>
      <c r="E166" s="6"/>
      <c r="F166" s="6"/>
      <c r="G166" s="6"/>
      <c r="H166" s="6"/>
      <c r="I166" s="81"/>
      <c r="J166" s="6"/>
      <c r="K166" s="6"/>
    </row>
    <row r="167" spans="2:11" x14ac:dyDescent="0.25">
      <c r="B167" s="6"/>
      <c r="D167" s="6"/>
      <c r="E167" s="6"/>
      <c r="F167" s="6"/>
      <c r="G167" s="6"/>
      <c r="H167" s="6"/>
      <c r="I167" s="81"/>
      <c r="J167" s="6"/>
      <c r="K167" s="6"/>
    </row>
    <row r="168" spans="2:11" x14ac:dyDescent="0.25">
      <c r="B168" s="6"/>
      <c r="D168" s="6"/>
      <c r="E168" s="6"/>
      <c r="F168" s="6"/>
      <c r="G168" s="6"/>
      <c r="H168" s="6"/>
      <c r="I168" s="81"/>
      <c r="J168" s="6"/>
      <c r="K168" s="6"/>
    </row>
    <row r="169" spans="2:11" x14ac:dyDescent="0.25">
      <c r="B169" s="6"/>
      <c r="D169" s="6"/>
      <c r="E169" s="6"/>
      <c r="F169" s="6"/>
      <c r="G169" s="6"/>
      <c r="H169" s="6"/>
      <c r="I169" s="81"/>
      <c r="J169" s="6"/>
      <c r="K169" s="6"/>
    </row>
    <row r="170" spans="2:11" x14ac:dyDescent="0.25">
      <c r="B170" s="6"/>
      <c r="D170" s="6"/>
      <c r="E170" s="6"/>
      <c r="F170" s="6"/>
      <c r="G170" s="6"/>
      <c r="H170" s="6"/>
      <c r="I170" s="81"/>
      <c r="J170" s="6"/>
      <c r="K170" s="6"/>
    </row>
    <row r="171" spans="2:11" x14ac:dyDescent="0.25">
      <c r="B171" s="6"/>
      <c r="D171" s="6"/>
      <c r="E171" s="6"/>
      <c r="F171" s="6"/>
      <c r="G171" s="6"/>
      <c r="H171" s="6"/>
      <c r="I171" s="81"/>
      <c r="J171" s="6"/>
      <c r="K171" s="6"/>
    </row>
    <row r="172" spans="2:11" x14ac:dyDescent="0.25">
      <c r="B172" s="6"/>
      <c r="D172" s="6"/>
      <c r="E172" s="6"/>
      <c r="F172" s="6"/>
      <c r="G172" s="6"/>
      <c r="H172" s="6"/>
      <c r="I172" s="81"/>
      <c r="J172" s="6"/>
      <c r="K172" s="6"/>
    </row>
    <row r="173" spans="2:11" x14ac:dyDescent="0.25">
      <c r="B173" s="6"/>
      <c r="D173" s="6"/>
      <c r="E173" s="6"/>
      <c r="F173" s="6"/>
      <c r="G173" s="6"/>
      <c r="H173" s="6"/>
      <c r="I173" s="81"/>
      <c r="J173" s="6"/>
      <c r="K173" s="6"/>
    </row>
    <row r="174" spans="2:11" x14ac:dyDescent="0.25">
      <c r="B174" s="6"/>
      <c r="D174" s="6"/>
      <c r="E174" s="6"/>
      <c r="F174" s="6"/>
      <c r="G174" s="6"/>
      <c r="H174" s="6"/>
      <c r="I174" s="81"/>
      <c r="J174" s="6"/>
      <c r="K174" s="6"/>
    </row>
    <row r="175" spans="2:11" x14ac:dyDescent="0.25">
      <c r="B175" s="6"/>
      <c r="D175" s="6"/>
      <c r="E175" s="6"/>
      <c r="F175" s="6"/>
      <c r="G175" s="6"/>
      <c r="H175" s="6"/>
      <c r="I175" s="81"/>
      <c r="J175" s="6"/>
      <c r="K175" s="6"/>
    </row>
    <row r="176" spans="2:11" x14ac:dyDescent="0.25">
      <c r="B176" s="6"/>
      <c r="D176" s="6"/>
      <c r="E176" s="6"/>
      <c r="F176" s="6"/>
      <c r="G176" s="6"/>
      <c r="H176" s="6"/>
      <c r="I176" s="81"/>
      <c r="J176" s="6"/>
      <c r="K176" s="6"/>
    </row>
    <row r="177" spans="2:11" x14ac:dyDescent="0.25">
      <c r="B177" s="6"/>
      <c r="D177" s="6"/>
      <c r="E177" s="6"/>
      <c r="F177" s="6"/>
      <c r="G177" s="6"/>
      <c r="H177" s="6"/>
      <c r="I177" s="81"/>
      <c r="J177" s="6"/>
      <c r="K177" s="6"/>
    </row>
    <row r="178" spans="2:11" x14ac:dyDescent="0.25">
      <c r="B178" s="6"/>
      <c r="D178" s="6"/>
      <c r="E178" s="6"/>
      <c r="F178" s="6"/>
      <c r="G178" s="6"/>
      <c r="H178" s="6"/>
      <c r="I178" s="81"/>
      <c r="J178" s="6"/>
      <c r="K178" s="6"/>
    </row>
    <row r="179" spans="2:11" x14ac:dyDescent="0.25">
      <c r="B179" s="6"/>
      <c r="D179" s="6"/>
      <c r="E179" s="6"/>
      <c r="F179" s="6"/>
      <c r="G179" s="6"/>
      <c r="H179" s="6"/>
      <c r="I179" s="81"/>
      <c r="J179" s="6"/>
      <c r="K179" s="6"/>
    </row>
    <row r="180" spans="2:11" x14ac:dyDescent="0.25">
      <c r="B180" s="6"/>
      <c r="D180" s="6"/>
      <c r="E180" s="6"/>
      <c r="F180" s="6"/>
      <c r="G180" s="6"/>
      <c r="H180" s="6"/>
      <c r="I180" s="81"/>
      <c r="J180" s="6"/>
      <c r="K180" s="6"/>
    </row>
    <row r="181" spans="2:11" x14ac:dyDescent="0.25">
      <c r="B181" s="6"/>
      <c r="D181" s="6"/>
      <c r="E181" s="6"/>
      <c r="F181" s="6"/>
      <c r="G181" s="6"/>
      <c r="H181" s="6"/>
      <c r="I181" s="81"/>
      <c r="J181" s="6"/>
      <c r="K181" s="6"/>
    </row>
    <row r="182" spans="2:11" x14ac:dyDescent="0.25">
      <c r="B182" s="6"/>
      <c r="D182" s="6"/>
      <c r="E182" s="6"/>
      <c r="F182" s="6"/>
      <c r="G182" s="6"/>
      <c r="H182" s="6"/>
      <c r="I182" s="81"/>
      <c r="J182" s="6"/>
      <c r="K182" s="6"/>
    </row>
    <row r="183" spans="2:11" x14ac:dyDescent="0.25">
      <c r="B183" s="6"/>
      <c r="D183" s="6"/>
      <c r="E183" s="6"/>
      <c r="F183" s="6"/>
      <c r="G183" s="6"/>
      <c r="H183" s="6"/>
      <c r="I183" s="81"/>
      <c r="J183" s="6"/>
      <c r="K183" s="6"/>
    </row>
    <row r="184" spans="2:11" x14ac:dyDescent="0.25">
      <c r="B184" s="6"/>
      <c r="D184" s="6"/>
      <c r="E184" s="6"/>
      <c r="F184" s="6"/>
      <c r="G184" s="6"/>
      <c r="H184" s="6"/>
      <c r="I184" s="81"/>
      <c r="J184" s="6"/>
      <c r="K184" s="6"/>
    </row>
    <row r="185" spans="2:11" x14ac:dyDescent="0.25">
      <c r="B185" s="6"/>
      <c r="D185" s="6"/>
      <c r="E185" s="6"/>
      <c r="F185" s="6"/>
      <c r="G185" s="6"/>
      <c r="H185" s="6"/>
      <c r="I185" s="81"/>
      <c r="J185" s="6"/>
      <c r="K185" s="6"/>
    </row>
    <row r="186" spans="2:11" x14ac:dyDescent="0.25">
      <c r="B186" s="6"/>
      <c r="D186" s="6"/>
      <c r="E186" s="6"/>
      <c r="F186" s="6"/>
      <c r="G186" s="6"/>
      <c r="H186" s="6"/>
      <c r="I186" s="81"/>
      <c r="J186" s="6"/>
      <c r="K186" s="6"/>
    </row>
    <row r="187" spans="2:11" x14ac:dyDescent="0.25">
      <c r="B187" s="6"/>
      <c r="D187" s="6"/>
      <c r="E187" s="6"/>
      <c r="F187" s="6"/>
      <c r="G187" s="6"/>
      <c r="H187" s="6"/>
      <c r="I187" s="81"/>
      <c r="J187" s="6"/>
      <c r="K187" s="6"/>
    </row>
    <row r="188" spans="2:11" x14ac:dyDescent="0.25">
      <c r="B188" s="6"/>
      <c r="D188" s="6"/>
      <c r="E188" s="6"/>
      <c r="F188" s="6"/>
      <c r="G188" s="6"/>
      <c r="H188" s="6"/>
      <c r="I188" s="81"/>
      <c r="J188" s="6"/>
      <c r="K188" s="6"/>
    </row>
    <row r="189" spans="2:11" x14ac:dyDescent="0.25">
      <c r="B189" s="6"/>
      <c r="D189" s="6"/>
      <c r="E189" s="6"/>
      <c r="F189" s="6"/>
      <c r="G189" s="6"/>
      <c r="H189" s="6"/>
      <c r="I189" s="81"/>
      <c r="J189" s="6"/>
      <c r="K189" s="6"/>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26:H27 E33:H34 E40:H41 E19:H20 E47:H48">
      <formula1>0</formula1>
    </dataValidation>
    <dataValidation allowBlank="1" showInputMessage="1" showErrorMessage="1" sqref="E49:H49 E52:E57 G52:G57 F57 E21:H21 I26:I28 E28:H28 E35:I35 I33:I34 I40:I42 E42:H42 I47:I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97"/>
  <sheetViews>
    <sheetView showGridLines="0" zoomScaleNormal="100" zoomScalePageLayoutView="98" workbookViewId="0">
      <selection activeCell="G69" sqref="G69"/>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9" max="9" width="10.85546875" style="13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885</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81"/>
      <c r="J6" s="6"/>
      <c r="K6" s="6"/>
    </row>
    <row r="7" spans="1:21" ht="15.75" thickBot="1" x14ac:dyDescent="0.3">
      <c r="B7" s="69"/>
      <c r="C7" s="71"/>
      <c r="D7" s="6"/>
      <c r="E7" s="17"/>
      <c r="F7" s="6" t="s">
        <v>134</v>
      </c>
      <c r="G7" s="6"/>
      <c r="H7" s="6"/>
      <c r="I7" s="81"/>
      <c r="J7" s="6"/>
      <c r="K7" s="6"/>
    </row>
    <row r="8" spans="1:21" ht="15.75" thickBot="1" x14ac:dyDescent="0.3">
      <c r="B8" s="157" t="s">
        <v>1198</v>
      </c>
      <c r="C8" s="194">
        <v>2019</v>
      </c>
      <c r="D8" s="198">
        <f>IF(E10="NO APLICA","NO APLICA",IF(E11="NO SE REPORTA","SIN INFORMACION",+G122))</f>
        <v>0.96183516483516485</v>
      </c>
      <c r="E8" s="195"/>
      <c r="F8" s="6" t="s">
        <v>135</v>
      </c>
      <c r="G8" s="6"/>
      <c r="H8" s="6"/>
      <c r="I8" s="81"/>
      <c r="J8" s="6"/>
      <c r="K8" s="6"/>
    </row>
    <row r="9" spans="1:21" x14ac:dyDescent="0.25">
      <c r="A9" s="214"/>
      <c r="B9" s="428" t="s">
        <v>1199</v>
      </c>
      <c r="C9" s="272"/>
      <c r="D9" s="217"/>
      <c r="E9" s="217"/>
      <c r="F9" s="217"/>
      <c r="G9" s="217"/>
      <c r="H9" s="217"/>
      <c r="I9" s="234"/>
      <c r="J9" s="217"/>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5.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1343</v>
      </c>
      <c r="F12" s="855"/>
      <c r="G12" s="855"/>
      <c r="H12" s="855"/>
      <c r="I12" s="855"/>
      <c r="J12" s="855"/>
      <c r="K12" s="855"/>
      <c r="L12" s="855"/>
      <c r="M12" s="855"/>
      <c r="N12" s="855"/>
      <c r="O12" s="855"/>
      <c r="P12" s="855"/>
      <c r="Q12" s="855"/>
      <c r="R12" s="855"/>
    </row>
    <row r="13" spans="1:21" s="373" customFormat="1" ht="15.75" customHeight="1" x14ac:dyDescent="0.25">
      <c r="A13" s="214"/>
      <c r="B13" s="428"/>
      <c r="C13" s="272"/>
      <c r="D13" s="433" t="s">
        <v>1257</v>
      </c>
      <c r="E13" s="861" t="s">
        <v>1538</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72"/>
      <c r="D14" s="217"/>
      <c r="E14" s="217"/>
      <c r="F14" s="217"/>
      <c r="G14" s="217"/>
      <c r="H14" s="217"/>
      <c r="I14" s="234"/>
      <c r="J14" s="217"/>
      <c r="K14" s="6"/>
    </row>
    <row r="15" spans="1:21" x14ac:dyDescent="0.25">
      <c r="A15" s="214"/>
      <c r="B15" s="831" t="s">
        <v>2</v>
      </c>
      <c r="C15" s="236"/>
      <c r="D15" s="813" t="s">
        <v>3</v>
      </c>
      <c r="E15" s="814"/>
      <c r="F15" s="814"/>
      <c r="G15" s="814"/>
      <c r="H15" s="814"/>
      <c r="I15" s="815"/>
      <c r="J15" s="217"/>
      <c r="K15" s="6"/>
    </row>
    <row r="16" spans="1:21" x14ac:dyDescent="0.25">
      <c r="A16" s="214"/>
      <c r="B16" s="832"/>
      <c r="C16" s="244"/>
      <c r="D16" s="1073" t="s">
        <v>903</v>
      </c>
      <c r="E16" s="1074"/>
      <c r="F16" s="1074"/>
      <c r="G16" s="1074"/>
      <c r="H16" s="1074"/>
      <c r="I16" s="1075"/>
      <c r="J16" s="217"/>
      <c r="K16" s="6"/>
    </row>
    <row r="17" spans="1:11" ht="15.75" thickBot="1" x14ac:dyDescent="0.3">
      <c r="A17" s="214"/>
      <c r="B17" s="832"/>
      <c r="C17" s="244"/>
      <c r="D17" s="819"/>
      <c r="E17" s="867"/>
      <c r="F17" s="867"/>
      <c r="G17" s="867"/>
      <c r="H17" s="867"/>
      <c r="I17" s="821"/>
      <c r="J17" s="217"/>
      <c r="K17" s="6"/>
    </row>
    <row r="18" spans="1:11" ht="36.75" thickBot="1" x14ac:dyDescent="0.3">
      <c r="A18" s="214"/>
      <c r="B18" s="832"/>
      <c r="C18" s="240"/>
      <c r="D18" s="379" t="s">
        <v>904</v>
      </c>
      <c r="E18" s="741">
        <v>199</v>
      </c>
      <c r="F18" s="217"/>
      <c r="G18" s="217"/>
      <c r="H18" s="217"/>
      <c r="I18" s="398"/>
      <c r="J18" s="217"/>
      <c r="K18" s="6"/>
    </row>
    <row r="19" spans="1:11" ht="36.75" thickBot="1" x14ac:dyDescent="0.3">
      <c r="A19" s="214"/>
      <c r="B19" s="832"/>
      <c r="C19" s="240"/>
      <c r="D19" s="384" t="s">
        <v>905</v>
      </c>
      <c r="E19" s="741">
        <v>199</v>
      </c>
      <c r="F19" s="217"/>
      <c r="G19" s="217"/>
      <c r="H19" s="217"/>
      <c r="I19" s="398"/>
      <c r="J19" s="217"/>
      <c r="K19" s="6"/>
    </row>
    <row r="20" spans="1:11" ht="15.75" thickBot="1" x14ac:dyDescent="0.3">
      <c r="A20" s="214"/>
      <c r="B20" s="832"/>
      <c r="C20" s="244"/>
      <c r="D20" s="843"/>
      <c r="E20" s="844"/>
      <c r="F20" s="844"/>
      <c r="G20" s="844"/>
      <c r="H20" s="844"/>
      <c r="I20" s="845"/>
      <c r="J20" s="217"/>
      <c r="K20" s="6"/>
    </row>
    <row r="21" spans="1:11" ht="15.75" thickBot="1" x14ac:dyDescent="0.3">
      <c r="A21" s="214"/>
      <c r="B21" s="832"/>
      <c r="C21" s="240"/>
      <c r="D21" s="379" t="s">
        <v>156</v>
      </c>
      <c r="E21" s="691" t="s">
        <v>25</v>
      </c>
      <c r="F21" s="691" t="s">
        <v>26</v>
      </c>
      <c r="G21" s="691" t="s">
        <v>1362</v>
      </c>
      <c r="H21" s="691" t="s">
        <v>28</v>
      </c>
      <c r="I21" s="285" t="s">
        <v>157</v>
      </c>
      <c r="J21" s="217"/>
      <c r="K21" s="6"/>
    </row>
    <row r="22" spans="1:11" ht="24.75" thickBot="1" x14ac:dyDescent="0.3">
      <c r="A22" s="214"/>
      <c r="B22" s="832"/>
      <c r="C22" s="240"/>
      <c r="D22" s="384" t="s">
        <v>906</v>
      </c>
      <c r="E22" s="741">
        <v>364</v>
      </c>
      <c r="F22" s="531"/>
      <c r="G22" s="139"/>
      <c r="H22" s="139"/>
      <c r="I22" s="472">
        <f t="shared" ref="I22:I23" si="0">SUM(E22:H22)</f>
        <v>364</v>
      </c>
      <c r="J22" s="217"/>
      <c r="K22" s="609"/>
    </row>
    <row r="23" spans="1:11" ht="24.75" thickBot="1" x14ac:dyDescent="0.3">
      <c r="A23" s="214"/>
      <c r="B23" s="832"/>
      <c r="C23" s="240"/>
      <c r="D23" s="384" t="s">
        <v>907</v>
      </c>
      <c r="E23" s="741">
        <v>335</v>
      </c>
      <c r="F23" s="531"/>
      <c r="G23" s="139"/>
      <c r="H23" s="139"/>
      <c r="I23" s="472">
        <f t="shared" si="0"/>
        <v>335</v>
      </c>
      <c r="J23" s="217"/>
      <c r="K23" s="609"/>
    </row>
    <row r="24" spans="1:11" ht="24.75" thickBot="1" x14ac:dyDescent="0.3">
      <c r="A24" s="214"/>
      <c r="B24" s="832"/>
      <c r="C24" s="240"/>
      <c r="D24" s="384" t="s">
        <v>908</v>
      </c>
      <c r="E24" s="474">
        <f>+E23/E22</f>
        <v>0.92032967032967028</v>
      </c>
      <c r="F24" s="174" t="e">
        <f t="shared" ref="F24:I24" si="1">+F23/F22</f>
        <v>#DIV/0!</v>
      </c>
      <c r="G24" s="174" t="e">
        <f t="shared" si="1"/>
        <v>#DIV/0!</v>
      </c>
      <c r="H24" s="174" t="e">
        <f t="shared" si="1"/>
        <v>#DIV/0!</v>
      </c>
      <c r="I24" s="174">
        <f t="shared" si="1"/>
        <v>0.92032967032967028</v>
      </c>
      <c r="J24" s="217"/>
      <c r="K24" s="6"/>
    </row>
    <row r="25" spans="1:11" x14ac:dyDescent="0.25">
      <c r="A25" s="214"/>
      <c r="B25" s="832"/>
      <c r="C25" s="244"/>
      <c r="D25" s="813" t="s">
        <v>909</v>
      </c>
      <c r="E25" s="814"/>
      <c r="F25" s="814"/>
      <c r="G25" s="814"/>
      <c r="H25" s="814"/>
      <c r="I25" s="815"/>
      <c r="J25" s="217"/>
      <c r="K25" s="6"/>
    </row>
    <row r="26" spans="1:11" ht="15.75" thickBot="1" x14ac:dyDescent="0.3">
      <c r="A26" s="214"/>
      <c r="B26" s="832"/>
      <c r="C26" s="244"/>
      <c r="D26" s="819"/>
      <c r="E26" s="867"/>
      <c r="F26" s="867"/>
      <c r="G26" s="867"/>
      <c r="H26" s="867"/>
      <c r="I26" s="821"/>
      <c r="J26" s="217"/>
      <c r="K26" s="6"/>
    </row>
    <row r="27" spans="1:11" ht="24" x14ac:dyDescent="0.25">
      <c r="A27" s="214"/>
      <c r="B27" s="832"/>
      <c r="C27" s="240"/>
      <c r="D27" s="815" t="s">
        <v>910</v>
      </c>
      <c r="E27" s="1071" t="s">
        <v>911</v>
      </c>
      <c r="F27" s="1071" t="s">
        <v>912</v>
      </c>
      <c r="G27" s="1071" t="s">
        <v>913</v>
      </c>
      <c r="H27" s="546" t="s">
        <v>914</v>
      </c>
      <c r="I27" s="398"/>
      <c r="J27" s="217"/>
      <c r="K27" s="6"/>
    </row>
    <row r="28" spans="1:11" ht="15.75" thickBot="1" x14ac:dyDescent="0.3">
      <c r="A28" s="214"/>
      <c r="B28" s="832"/>
      <c r="C28" s="240"/>
      <c r="D28" s="845"/>
      <c r="E28" s="1072"/>
      <c r="F28" s="1072"/>
      <c r="G28" s="1072"/>
      <c r="H28" s="579" t="s">
        <v>915</v>
      </c>
      <c r="I28" s="398"/>
      <c r="J28" s="217"/>
      <c r="K28" s="6"/>
    </row>
    <row r="29" spans="1:11" ht="15.75" thickBot="1" x14ac:dyDescent="0.3">
      <c r="A29" s="214"/>
      <c r="B29" s="832"/>
      <c r="C29" s="240"/>
      <c r="D29" s="455" t="s">
        <v>1298</v>
      </c>
      <c r="E29" s="512">
        <v>2</v>
      </c>
      <c r="F29" s="608"/>
      <c r="G29" s="608">
        <v>8</v>
      </c>
      <c r="H29" s="531"/>
      <c r="I29" s="398"/>
      <c r="J29" s="217"/>
      <c r="K29" s="6"/>
    </row>
    <row r="30" spans="1:11" ht="15.75" thickBot="1" x14ac:dyDescent="0.3">
      <c r="A30" s="214"/>
      <c r="B30" s="832"/>
      <c r="C30" s="240"/>
      <c r="D30" s="455" t="s">
        <v>1299</v>
      </c>
      <c r="E30" s="512">
        <v>56</v>
      </c>
      <c r="F30" s="608">
        <v>50</v>
      </c>
      <c r="G30" s="608">
        <v>528</v>
      </c>
      <c r="H30" s="531"/>
      <c r="I30" s="398"/>
      <c r="J30" s="217"/>
      <c r="K30" s="6"/>
    </row>
    <row r="31" spans="1:11" ht="15.75" thickBot="1" x14ac:dyDescent="0.3">
      <c r="A31" s="214"/>
      <c r="B31" s="832"/>
      <c r="C31" s="240"/>
      <c r="D31" s="455" t="s">
        <v>1344</v>
      </c>
      <c r="E31" s="512">
        <v>5</v>
      </c>
      <c r="F31" s="608">
        <v>4</v>
      </c>
      <c r="G31" s="608">
        <v>104</v>
      </c>
      <c r="H31" s="531"/>
      <c r="I31" s="398"/>
      <c r="J31" s="217"/>
      <c r="K31" s="6"/>
    </row>
    <row r="32" spans="1:11" s="373" customFormat="1" ht="15.75" thickBot="1" x14ac:dyDescent="0.3">
      <c r="A32" s="214"/>
      <c r="B32" s="832"/>
      <c r="C32" s="240"/>
      <c r="D32" s="455" t="s">
        <v>1300</v>
      </c>
      <c r="E32" s="512">
        <v>6</v>
      </c>
      <c r="F32" s="608">
        <v>0</v>
      </c>
      <c r="G32" s="608">
        <v>24</v>
      </c>
      <c r="H32" s="531"/>
      <c r="I32" s="398"/>
      <c r="J32" s="217"/>
      <c r="K32" s="6"/>
    </row>
    <row r="33" spans="1:11" s="373" customFormat="1" ht="24.75" thickBot="1" x14ac:dyDescent="0.3">
      <c r="A33" s="214"/>
      <c r="B33" s="832"/>
      <c r="C33" s="240"/>
      <c r="D33" s="456" t="s">
        <v>1345</v>
      </c>
      <c r="E33" s="512">
        <v>42</v>
      </c>
      <c r="F33" s="608">
        <v>18</v>
      </c>
      <c r="G33" s="608">
        <v>800</v>
      </c>
      <c r="H33" s="531"/>
      <c r="I33" s="398"/>
      <c r="J33" s="217"/>
      <c r="K33" s="6"/>
    </row>
    <row r="34" spans="1:11" s="373" customFormat="1" ht="15.75" thickBot="1" x14ac:dyDescent="0.3">
      <c r="A34" s="214"/>
      <c r="B34" s="832"/>
      <c r="C34" s="240"/>
      <c r="D34" s="455" t="s">
        <v>1346</v>
      </c>
      <c r="E34" s="512">
        <v>4</v>
      </c>
      <c r="F34" s="608">
        <v>1</v>
      </c>
      <c r="G34" s="608">
        <v>80</v>
      </c>
      <c r="H34" s="531"/>
      <c r="I34" s="398"/>
      <c r="J34" s="217"/>
      <c r="K34" s="6"/>
    </row>
    <row r="35" spans="1:11" s="373" customFormat="1" ht="15.75" thickBot="1" x14ac:dyDescent="0.3">
      <c r="A35" s="214"/>
      <c r="B35" s="832"/>
      <c r="C35" s="240"/>
      <c r="D35" s="455" t="s">
        <v>1301</v>
      </c>
      <c r="E35" s="512">
        <v>3</v>
      </c>
      <c r="F35" s="608">
        <v>1</v>
      </c>
      <c r="G35" s="608">
        <v>120</v>
      </c>
      <c r="H35" s="531"/>
      <c r="I35" s="398"/>
      <c r="J35" s="217"/>
      <c r="K35" s="6"/>
    </row>
    <row r="36" spans="1:11" s="373" customFormat="1" ht="15.75" thickBot="1" x14ac:dyDescent="0.3">
      <c r="A36" s="214"/>
      <c r="B36" s="832"/>
      <c r="C36" s="240"/>
      <c r="D36" s="455" t="s">
        <v>1302</v>
      </c>
      <c r="E36" s="512">
        <v>27</v>
      </c>
      <c r="F36" s="608">
        <v>24</v>
      </c>
      <c r="G36" s="608">
        <v>16</v>
      </c>
      <c r="H36" s="531"/>
      <c r="I36" s="398"/>
      <c r="J36" s="217"/>
      <c r="K36" s="6"/>
    </row>
    <row r="37" spans="1:11" s="373" customFormat="1" ht="15.75" thickBot="1" x14ac:dyDescent="0.3">
      <c r="A37" s="214"/>
      <c r="B37" s="832"/>
      <c r="C37" s="240"/>
      <c r="D37" s="30" t="s">
        <v>1330</v>
      </c>
      <c r="E37" s="531">
        <v>6</v>
      </c>
      <c r="F37" s="608">
        <v>3</v>
      </c>
      <c r="G37" s="608">
        <v>8</v>
      </c>
      <c r="H37" s="531"/>
      <c r="I37" s="398"/>
      <c r="J37" s="217"/>
      <c r="K37" s="6"/>
    </row>
    <row r="38" spans="1:11" s="373" customFormat="1" ht="15.75" thickBot="1" x14ac:dyDescent="0.3">
      <c r="A38" s="214"/>
      <c r="B38" s="832"/>
      <c r="C38" s="240"/>
      <c r="D38" s="30"/>
      <c r="E38" s="531"/>
      <c r="F38" s="531"/>
      <c r="G38" s="531"/>
      <c r="H38" s="531"/>
      <c r="I38" s="398"/>
      <c r="J38" s="217"/>
      <c r="K38" s="6"/>
    </row>
    <row r="39" spans="1:11" s="373" customFormat="1" ht="15.75" thickBot="1" x14ac:dyDescent="0.3">
      <c r="A39" s="214"/>
      <c r="B39" s="832"/>
      <c r="C39" s="240"/>
      <c r="D39" s="30"/>
      <c r="E39" s="531"/>
      <c r="F39" s="531"/>
      <c r="G39" s="531"/>
      <c r="H39" s="531"/>
      <c r="I39" s="398"/>
      <c r="J39" s="217"/>
      <c r="K39" s="6"/>
    </row>
    <row r="40" spans="1:11" ht="15.75" thickBot="1" x14ac:dyDescent="0.3">
      <c r="A40" s="214"/>
      <c r="B40" s="832"/>
      <c r="C40" s="240"/>
      <c r="D40" s="30"/>
      <c r="E40" s="531"/>
      <c r="F40" s="531"/>
      <c r="G40" s="531"/>
      <c r="H40" s="531"/>
      <c r="I40" s="398"/>
      <c r="J40" s="217"/>
      <c r="K40" s="6"/>
    </row>
    <row r="41" spans="1:11" ht="15.75" thickBot="1" x14ac:dyDescent="0.3">
      <c r="A41" s="214"/>
      <c r="B41" s="832"/>
      <c r="C41" s="240"/>
      <c r="D41" s="384" t="s">
        <v>157</v>
      </c>
      <c r="E41" s="534">
        <f t="shared" ref="E41" si="2">SUM(E29:E40)</f>
        <v>151</v>
      </c>
      <c r="F41" s="534">
        <f>SUM(F29:F40)</f>
        <v>101</v>
      </c>
      <c r="G41" s="534">
        <f t="shared" ref="G41:H41" si="3">SUM(G29:G40)</f>
        <v>1688</v>
      </c>
      <c r="H41" s="534">
        <f t="shared" si="3"/>
        <v>0</v>
      </c>
      <c r="I41" s="398"/>
      <c r="J41" s="217"/>
      <c r="K41" s="6"/>
    </row>
    <row r="42" spans="1:11" x14ac:dyDescent="0.25">
      <c r="A42" s="214"/>
      <c r="B42" s="832"/>
      <c r="C42" s="244"/>
      <c r="D42" s="819"/>
      <c r="E42" s="867"/>
      <c r="F42" s="867"/>
      <c r="G42" s="867"/>
      <c r="H42" s="867"/>
      <c r="I42" s="821"/>
      <c r="J42" s="217"/>
      <c r="K42" s="6"/>
    </row>
    <row r="43" spans="1:11" x14ac:dyDescent="0.25">
      <c r="A43" s="214"/>
      <c r="B43" s="832"/>
      <c r="C43" s="244"/>
      <c r="D43" s="1073" t="s">
        <v>916</v>
      </c>
      <c r="E43" s="1074"/>
      <c r="F43" s="1074"/>
      <c r="G43" s="1074"/>
      <c r="H43" s="1074"/>
      <c r="I43" s="1075"/>
      <c r="J43" s="217"/>
      <c r="K43" s="6"/>
    </row>
    <row r="44" spans="1:11" ht="15.75" thickBot="1" x14ac:dyDescent="0.3">
      <c r="A44" s="214"/>
      <c r="B44" s="832"/>
      <c r="C44" s="244"/>
      <c r="D44" s="819"/>
      <c r="E44" s="867"/>
      <c r="F44" s="867"/>
      <c r="G44" s="867"/>
      <c r="H44" s="867"/>
      <c r="I44" s="821"/>
      <c r="J44" s="217"/>
      <c r="K44" s="6"/>
    </row>
    <row r="45" spans="1:11" ht="15.75" thickBot="1" x14ac:dyDescent="0.3">
      <c r="A45" s="214"/>
      <c r="B45" s="832"/>
      <c r="C45" s="240"/>
      <c r="D45" s="379" t="s">
        <v>156</v>
      </c>
      <c r="E45" s="248" t="s">
        <v>917</v>
      </c>
      <c r="F45" s="217"/>
      <c r="G45" s="217"/>
      <c r="H45" s="217"/>
      <c r="I45" s="398"/>
      <c r="J45" s="217"/>
      <c r="K45" s="6"/>
    </row>
    <row r="46" spans="1:11" ht="15.75" thickBot="1" x14ac:dyDescent="0.3">
      <c r="A46" s="214"/>
      <c r="B46" s="832"/>
      <c r="C46" s="240"/>
      <c r="D46" s="384" t="s">
        <v>918</v>
      </c>
      <c r="E46" s="608">
        <v>5035</v>
      </c>
      <c r="F46" s="217"/>
      <c r="G46" s="217"/>
      <c r="H46" s="217"/>
      <c r="I46" s="398"/>
      <c r="J46" s="217"/>
      <c r="K46" s="6"/>
    </row>
    <row r="47" spans="1:11" ht="24.75" thickBot="1" x14ac:dyDescent="0.3">
      <c r="A47" s="214"/>
      <c r="B47" s="832"/>
      <c r="C47" s="240"/>
      <c r="D47" s="384" t="s">
        <v>919</v>
      </c>
      <c r="E47" s="608">
        <v>5035</v>
      </c>
      <c r="F47" s="631"/>
      <c r="G47" s="217"/>
      <c r="H47" s="217"/>
      <c r="I47" s="398"/>
      <c r="J47" s="217"/>
      <c r="K47" s="6"/>
    </row>
    <row r="48" spans="1:11" ht="24.75" thickBot="1" x14ac:dyDescent="0.3">
      <c r="A48" s="214"/>
      <c r="B48" s="832"/>
      <c r="C48" s="240"/>
      <c r="D48" s="384" t="s">
        <v>920</v>
      </c>
      <c r="E48" s="630">
        <v>5035</v>
      </c>
      <c r="F48" s="217"/>
      <c r="G48" s="217"/>
      <c r="H48" s="217"/>
      <c r="I48" s="398"/>
      <c r="J48" s="217"/>
      <c r="K48" s="6"/>
    </row>
    <row r="49" spans="1:11" x14ac:dyDescent="0.25">
      <c r="A49" s="214"/>
      <c r="B49" s="832"/>
      <c r="C49" s="244"/>
      <c r="D49" s="819"/>
      <c r="E49" s="867"/>
      <c r="F49" s="867"/>
      <c r="G49" s="867"/>
      <c r="H49" s="867"/>
      <c r="I49" s="821"/>
      <c r="J49" s="217"/>
      <c r="K49" s="6"/>
    </row>
    <row r="50" spans="1:11" x14ac:dyDescent="0.25">
      <c r="A50" s="214"/>
      <c r="B50" s="832"/>
      <c r="C50" s="244"/>
      <c r="D50" s="819" t="s">
        <v>921</v>
      </c>
      <c r="E50" s="867"/>
      <c r="F50" s="867"/>
      <c r="G50" s="867"/>
      <c r="H50" s="867"/>
      <c r="I50" s="821"/>
      <c r="J50" s="217"/>
      <c r="K50" s="6"/>
    </row>
    <row r="51" spans="1:11" ht="15.75" thickBot="1" x14ac:dyDescent="0.3">
      <c r="A51" s="214"/>
      <c r="B51" s="832"/>
      <c r="C51" s="244"/>
      <c r="D51" s="843"/>
      <c r="E51" s="844"/>
      <c r="F51" s="844"/>
      <c r="G51" s="844"/>
      <c r="H51" s="844"/>
      <c r="I51" s="845"/>
      <c r="J51" s="217"/>
      <c r="K51" s="6"/>
    </row>
    <row r="52" spans="1:11" ht="15.75" thickBot="1" x14ac:dyDescent="0.3">
      <c r="A52" s="214"/>
      <c r="B52" s="832"/>
      <c r="C52" s="240"/>
      <c r="D52" s="379" t="s">
        <v>156</v>
      </c>
      <c r="E52" s="691" t="s">
        <v>25</v>
      </c>
      <c r="F52" s="691" t="s">
        <v>26</v>
      </c>
      <c r="G52" s="691" t="s">
        <v>1362</v>
      </c>
      <c r="H52" s="691" t="s">
        <v>28</v>
      </c>
      <c r="I52" s="285" t="s">
        <v>157</v>
      </c>
      <c r="J52" s="217"/>
      <c r="K52" s="6"/>
    </row>
    <row r="53" spans="1:11" ht="24.75" thickBot="1" x14ac:dyDescent="0.3">
      <c r="A53" s="214"/>
      <c r="B53" s="832"/>
      <c r="C53" s="240"/>
      <c r="D53" s="384" t="s">
        <v>922</v>
      </c>
      <c r="E53" s="630">
        <v>600</v>
      </c>
      <c r="F53" s="512"/>
      <c r="G53" s="139"/>
      <c r="H53" s="139"/>
      <c r="I53" s="399">
        <f t="shared" ref="I53:I54" si="4">SUM(E53:H53)</f>
        <v>600</v>
      </c>
      <c r="J53" s="217"/>
      <c r="K53" s="6"/>
    </row>
    <row r="54" spans="1:11" ht="24.75" thickBot="1" x14ac:dyDescent="0.3">
      <c r="A54" s="214"/>
      <c r="B54" s="832"/>
      <c r="C54" s="240"/>
      <c r="D54" s="384" t="s">
        <v>923</v>
      </c>
      <c r="E54" s="630">
        <v>612</v>
      </c>
      <c r="F54" s="512"/>
      <c r="G54" s="139"/>
      <c r="H54" s="139"/>
      <c r="I54" s="399">
        <f t="shared" si="4"/>
        <v>612</v>
      </c>
      <c r="J54" s="217"/>
      <c r="K54" s="6"/>
    </row>
    <row r="55" spans="1:11" ht="24.75" thickBot="1" x14ac:dyDescent="0.3">
      <c r="A55" s="214"/>
      <c r="B55" s="832"/>
      <c r="C55" s="240"/>
      <c r="D55" s="384" t="s">
        <v>924</v>
      </c>
      <c r="E55" s="174">
        <f>+E54/E53</f>
        <v>1.02</v>
      </c>
      <c r="F55" s="174" t="e">
        <f t="shared" ref="F55:I55" si="5">+F54/F53</f>
        <v>#DIV/0!</v>
      </c>
      <c r="G55" s="174" t="e">
        <f t="shared" si="5"/>
        <v>#DIV/0!</v>
      </c>
      <c r="H55" s="174" t="e">
        <f t="shared" si="5"/>
        <v>#DIV/0!</v>
      </c>
      <c r="I55" s="174">
        <f t="shared" si="5"/>
        <v>1.02</v>
      </c>
      <c r="J55" s="217"/>
      <c r="K55" s="6"/>
    </row>
    <row r="56" spans="1:11" x14ac:dyDescent="0.25">
      <c r="A56" s="214"/>
      <c r="B56" s="832"/>
      <c r="C56" s="244"/>
      <c r="D56" s="813"/>
      <c r="E56" s="814"/>
      <c r="F56" s="814"/>
      <c r="G56" s="814"/>
      <c r="H56" s="814"/>
      <c r="I56" s="815"/>
      <c r="J56" s="217"/>
      <c r="K56" s="6"/>
    </row>
    <row r="57" spans="1:11" x14ac:dyDescent="0.25">
      <c r="A57" s="214"/>
      <c r="B57" s="832"/>
      <c r="C57" s="244"/>
      <c r="D57" s="819" t="s">
        <v>925</v>
      </c>
      <c r="E57" s="867"/>
      <c r="F57" s="867"/>
      <c r="G57" s="867"/>
      <c r="H57" s="867"/>
      <c r="I57" s="821"/>
      <c r="J57" s="217"/>
      <c r="K57" s="6"/>
    </row>
    <row r="58" spans="1:11" ht="15.75" thickBot="1" x14ac:dyDescent="0.3">
      <c r="A58" s="214"/>
      <c r="B58" s="832"/>
      <c r="C58" s="244"/>
      <c r="D58" s="843"/>
      <c r="E58" s="844"/>
      <c r="F58" s="844"/>
      <c r="G58" s="844"/>
      <c r="H58" s="844"/>
      <c r="I58" s="845"/>
      <c r="J58" s="217"/>
      <c r="K58" s="6"/>
    </row>
    <row r="59" spans="1:11" ht="15.75" thickBot="1" x14ac:dyDescent="0.3">
      <c r="A59" s="214"/>
      <c r="B59" s="832"/>
      <c r="C59" s="240"/>
      <c r="D59" s="379" t="s">
        <v>156</v>
      </c>
      <c r="E59" s="691" t="s">
        <v>25</v>
      </c>
      <c r="F59" s="691" t="s">
        <v>26</v>
      </c>
      <c r="G59" s="691" t="s">
        <v>1362</v>
      </c>
      <c r="H59" s="691" t="s">
        <v>28</v>
      </c>
      <c r="I59" s="285" t="s">
        <v>157</v>
      </c>
      <c r="J59" s="217"/>
      <c r="K59" s="6"/>
    </row>
    <row r="60" spans="1:11" ht="24.75" thickBot="1" x14ac:dyDescent="0.3">
      <c r="A60" s="214"/>
      <c r="B60" s="832"/>
      <c r="C60" s="240"/>
      <c r="D60" s="384" t="s">
        <v>926</v>
      </c>
      <c r="E60" s="464">
        <v>2</v>
      </c>
      <c r="F60" s="139"/>
      <c r="G60" s="139"/>
      <c r="H60" s="139"/>
      <c r="I60" s="399">
        <f t="shared" ref="I60:I61" si="6">SUM(E60:H60)</f>
        <v>2</v>
      </c>
      <c r="J60" s="217"/>
      <c r="K60" s="6"/>
    </row>
    <row r="61" spans="1:11" ht="24.75" thickBot="1" x14ac:dyDescent="0.3">
      <c r="A61" s="214"/>
      <c r="B61" s="832"/>
      <c r="C61" s="240"/>
      <c r="D61" s="384" t="s">
        <v>927</v>
      </c>
      <c r="E61" s="464">
        <v>2</v>
      </c>
      <c r="F61" s="139"/>
      <c r="G61" s="139"/>
      <c r="H61" s="139"/>
      <c r="I61" s="399">
        <f t="shared" si="6"/>
        <v>2</v>
      </c>
      <c r="J61" s="217"/>
      <c r="K61" s="6"/>
    </row>
    <row r="62" spans="1:11" ht="24.75" thickBot="1" x14ac:dyDescent="0.3">
      <c r="A62" s="214"/>
      <c r="B62" s="832"/>
      <c r="C62" s="240"/>
      <c r="D62" s="384" t="s">
        <v>928</v>
      </c>
      <c r="E62" s="174">
        <f t="shared" ref="E62:I62" si="7">+E61/E60</f>
        <v>1</v>
      </c>
      <c r="F62" s="174" t="e">
        <f t="shared" si="7"/>
        <v>#DIV/0!</v>
      </c>
      <c r="G62" s="174" t="e">
        <f t="shared" si="7"/>
        <v>#DIV/0!</v>
      </c>
      <c r="H62" s="174" t="e">
        <f t="shared" si="7"/>
        <v>#DIV/0!</v>
      </c>
      <c r="I62" s="174">
        <f t="shared" si="7"/>
        <v>1</v>
      </c>
      <c r="J62" s="217"/>
      <c r="K62" s="6"/>
    </row>
    <row r="63" spans="1:11" x14ac:dyDescent="0.25">
      <c r="A63" s="214"/>
      <c r="B63" s="832"/>
      <c r="C63" s="244"/>
      <c r="D63" s="813"/>
      <c r="E63" s="814"/>
      <c r="F63" s="814"/>
      <c r="G63" s="814"/>
      <c r="H63" s="814"/>
      <c r="I63" s="815"/>
      <c r="J63" s="217"/>
      <c r="K63" s="6"/>
    </row>
    <row r="64" spans="1:11" x14ac:dyDescent="0.25">
      <c r="A64" s="214"/>
      <c r="B64" s="832"/>
      <c r="C64" s="244"/>
      <c r="D64" s="1073" t="s">
        <v>1242</v>
      </c>
      <c r="E64" s="1074"/>
      <c r="F64" s="1074"/>
      <c r="G64" s="1074"/>
      <c r="H64" s="1074"/>
      <c r="I64" s="1075"/>
      <c r="J64" s="217"/>
      <c r="K64" s="6"/>
    </row>
    <row r="65" spans="1:11" ht="15.75" thickBot="1" x14ac:dyDescent="0.3">
      <c r="A65" s="214"/>
      <c r="B65" s="832"/>
      <c r="C65" s="244"/>
      <c r="D65" s="819"/>
      <c r="E65" s="867"/>
      <c r="F65" s="867"/>
      <c r="G65" s="867"/>
      <c r="H65" s="867"/>
      <c r="I65" s="821"/>
      <c r="J65" s="217"/>
      <c r="K65" s="6"/>
    </row>
    <row r="66" spans="1:11" ht="15.75" thickBot="1" x14ac:dyDescent="0.3">
      <c r="A66" s="214"/>
      <c r="B66" s="832"/>
      <c r="C66" s="240"/>
      <c r="D66" s="379" t="s">
        <v>156</v>
      </c>
      <c r="E66" s="248" t="s">
        <v>917</v>
      </c>
      <c r="F66" s="217"/>
      <c r="G66" s="217"/>
      <c r="H66" s="217"/>
      <c r="I66" s="398"/>
      <c r="J66" s="217"/>
      <c r="K66" s="6"/>
    </row>
    <row r="67" spans="1:11" ht="24.75" thickBot="1" x14ac:dyDescent="0.3">
      <c r="A67" s="214"/>
      <c r="B67" s="832"/>
      <c r="C67" s="240"/>
      <c r="D67" s="384" t="s">
        <v>929</v>
      </c>
      <c r="E67" s="139"/>
      <c r="F67" s="217"/>
      <c r="G67" s="217"/>
      <c r="H67" s="217"/>
      <c r="I67" s="398"/>
      <c r="J67" s="217"/>
      <c r="K67" s="6"/>
    </row>
    <row r="68" spans="1:11" ht="24.75" thickBot="1" x14ac:dyDescent="0.3">
      <c r="A68" s="214"/>
      <c r="B68" s="832"/>
      <c r="C68" s="240"/>
      <c r="D68" s="384" t="s">
        <v>930</v>
      </c>
      <c r="E68" s="608">
        <v>878</v>
      </c>
      <c r="F68" s="631"/>
      <c r="G68" s="217"/>
      <c r="H68" s="217"/>
      <c r="I68" s="398"/>
      <c r="J68" s="217"/>
      <c r="K68" s="6"/>
    </row>
    <row r="69" spans="1:11" ht="24.75" thickBot="1" x14ac:dyDescent="0.3">
      <c r="A69" s="214"/>
      <c r="B69" s="832"/>
      <c r="C69" s="240"/>
      <c r="D69" s="384" t="s">
        <v>931</v>
      </c>
      <c r="E69" s="139"/>
      <c r="F69" s="217"/>
      <c r="G69" s="217"/>
      <c r="H69" s="217"/>
      <c r="I69" s="398"/>
      <c r="J69" s="217"/>
      <c r="K69" s="6"/>
    </row>
    <row r="70" spans="1:11" x14ac:dyDescent="0.25">
      <c r="A70" s="214"/>
      <c r="B70" s="832"/>
      <c r="C70" s="244"/>
      <c r="D70" s="819"/>
      <c r="E70" s="867"/>
      <c r="F70" s="867"/>
      <c r="G70" s="867"/>
      <c r="H70" s="867"/>
      <c r="I70" s="821"/>
      <c r="J70" s="217"/>
      <c r="K70" s="6"/>
    </row>
    <row r="71" spans="1:11" x14ac:dyDescent="0.25">
      <c r="A71" s="214"/>
      <c r="B71" s="832"/>
      <c r="C71" s="244"/>
      <c r="D71" s="819" t="s">
        <v>932</v>
      </c>
      <c r="E71" s="867"/>
      <c r="F71" s="867"/>
      <c r="G71" s="867"/>
      <c r="H71" s="867"/>
      <c r="I71" s="821"/>
      <c r="J71" s="217"/>
      <c r="K71" s="6"/>
    </row>
    <row r="72" spans="1:11" ht="15.75" thickBot="1" x14ac:dyDescent="0.3">
      <c r="A72" s="214"/>
      <c r="B72" s="832"/>
      <c r="C72" s="244"/>
      <c r="D72" s="843"/>
      <c r="E72" s="844"/>
      <c r="F72" s="844"/>
      <c r="G72" s="844"/>
      <c r="H72" s="844"/>
      <c r="I72" s="845"/>
      <c r="J72" s="217"/>
      <c r="K72" s="6"/>
    </row>
    <row r="73" spans="1:11" ht="15.75" thickBot="1" x14ac:dyDescent="0.3">
      <c r="A73" s="214"/>
      <c r="B73" s="832"/>
      <c r="C73" s="240"/>
      <c r="D73" s="379" t="s">
        <v>156</v>
      </c>
      <c r="E73" s="691" t="s">
        <v>25</v>
      </c>
      <c r="F73" s="691" t="s">
        <v>26</v>
      </c>
      <c r="G73" s="691" t="s">
        <v>1362</v>
      </c>
      <c r="H73" s="691" t="s">
        <v>28</v>
      </c>
      <c r="I73" s="285" t="s">
        <v>157</v>
      </c>
      <c r="J73" s="217"/>
      <c r="K73" s="6"/>
    </row>
    <row r="74" spans="1:11" ht="36.75" thickBot="1" x14ac:dyDescent="0.3">
      <c r="A74" s="214"/>
      <c r="B74" s="832"/>
      <c r="C74" s="240"/>
      <c r="D74" s="384" t="s">
        <v>933</v>
      </c>
      <c r="E74" s="630">
        <v>700</v>
      </c>
      <c r="F74" s="512"/>
      <c r="G74" s="139"/>
      <c r="H74" s="139"/>
      <c r="I74" s="399">
        <f t="shared" ref="I74:I75" si="8">SUM(E74:H74)</f>
        <v>700</v>
      </c>
      <c r="J74" s="217"/>
      <c r="K74" s="6"/>
    </row>
    <row r="75" spans="1:11" ht="24.75" thickBot="1" x14ac:dyDescent="0.3">
      <c r="A75" s="214"/>
      <c r="B75" s="832"/>
      <c r="C75" s="240"/>
      <c r="D75" s="384" t="s">
        <v>934</v>
      </c>
      <c r="E75" s="630">
        <v>675</v>
      </c>
      <c r="F75" s="512"/>
      <c r="G75" s="139"/>
      <c r="H75" s="139"/>
      <c r="I75" s="399">
        <f t="shared" si="8"/>
        <v>675</v>
      </c>
      <c r="J75" s="217"/>
      <c r="K75" s="6"/>
    </row>
    <row r="76" spans="1:11" ht="24.75" thickBot="1" x14ac:dyDescent="0.3">
      <c r="A76" s="214"/>
      <c r="B76" s="832"/>
      <c r="C76" s="240"/>
      <c r="D76" s="384" t="s">
        <v>935</v>
      </c>
      <c r="E76" s="174">
        <f t="shared" ref="E76" si="9">+E75/E74</f>
        <v>0.9642857142857143</v>
      </c>
      <c r="F76" s="174" t="e">
        <f t="shared" ref="F76" si="10">+F75/F74</f>
        <v>#DIV/0!</v>
      </c>
      <c r="G76" s="174" t="e">
        <f t="shared" ref="G76" si="11">+G75/G74</f>
        <v>#DIV/0!</v>
      </c>
      <c r="H76" s="174" t="e">
        <f t="shared" ref="H76" si="12">+H75/H74</f>
        <v>#DIV/0!</v>
      </c>
      <c r="I76" s="174">
        <f t="shared" ref="I76" si="13">+I75/I74</f>
        <v>0.9642857142857143</v>
      </c>
      <c r="J76" s="217"/>
      <c r="K76" s="6"/>
    </row>
    <row r="77" spans="1:11" ht="15.75" thickBot="1" x14ac:dyDescent="0.3">
      <c r="A77" s="214"/>
      <c r="B77" s="832"/>
      <c r="C77" s="366"/>
      <c r="D77" s="378"/>
      <c r="E77" s="400"/>
      <c r="F77" s="400"/>
      <c r="G77" s="400"/>
      <c r="H77" s="400"/>
      <c r="I77" s="401"/>
      <c r="J77" s="217"/>
      <c r="K77" s="6"/>
    </row>
    <row r="78" spans="1:11" x14ac:dyDescent="0.25">
      <c r="A78" s="214"/>
      <c r="B78" s="832"/>
      <c r="C78" s="244"/>
      <c r="D78" s="813" t="s">
        <v>936</v>
      </c>
      <c r="E78" s="814"/>
      <c r="F78" s="814"/>
      <c r="G78" s="814"/>
      <c r="H78" s="814"/>
      <c r="I78" s="815"/>
      <c r="J78" s="217"/>
      <c r="K78" s="6"/>
    </row>
    <row r="79" spans="1:11" ht="15.75" thickBot="1" x14ac:dyDescent="0.3">
      <c r="A79" s="214"/>
      <c r="B79" s="832"/>
      <c r="C79" s="244"/>
      <c r="D79" s="843"/>
      <c r="E79" s="844"/>
      <c r="F79" s="844"/>
      <c r="G79" s="844"/>
      <c r="H79" s="844"/>
      <c r="I79" s="845"/>
      <c r="J79" s="217"/>
      <c r="K79" s="6"/>
    </row>
    <row r="80" spans="1:11" ht="15.75" thickBot="1" x14ac:dyDescent="0.3">
      <c r="A80" s="214"/>
      <c r="B80" s="832"/>
      <c r="C80" s="240"/>
      <c r="D80" s="379" t="s">
        <v>156</v>
      </c>
      <c r="E80" s="691" t="s">
        <v>25</v>
      </c>
      <c r="F80" s="691" t="s">
        <v>26</v>
      </c>
      <c r="G80" s="691" t="s">
        <v>1362</v>
      </c>
      <c r="H80" s="691" t="s">
        <v>28</v>
      </c>
      <c r="I80" s="285" t="s">
        <v>157</v>
      </c>
      <c r="J80" s="217"/>
      <c r="K80" s="6"/>
    </row>
    <row r="81" spans="1:11" ht="24.75" thickBot="1" x14ac:dyDescent="0.3">
      <c r="A81" s="214"/>
      <c r="B81" s="832"/>
      <c r="C81" s="240"/>
      <c r="D81" s="384" t="s">
        <v>937</v>
      </c>
      <c r="E81" s="464">
        <v>1</v>
      </c>
      <c r="F81" s="139"/>
      <c r="G81" s="139"/>
      <c r="H81" s="139"/>
      <c r="I81" s="399">
        <f t="shared" ref="I81:I82" si="14">SUM(E81:H81)</f>
        <v>1</v>
      </c>
      <c r="J81" s="217"/>
      <c r="K81" s="6"/>
    </row>
    <row r="82" spans="1:11" ht="24.75" thickBot="1" x14ac:dyDescent="0.3">
      <c r="A82" s="214"/>
      <c r="B82" s="832"/>
      <c r="C82" s="240"/>
      <c r="D82" s="384" t="s">
        <v>938</v>
      </c>
      <c r="E82" s="464">
        <v>1</v>
      </c>
      <c r="F82" s="139"/>
      <c r="G82" s="139"/>
      <c r="H82" s="139"/>
      <c r="I82" s="399">
        <f t="shared" si="14"/>
        <v>1</v>
      </c>
      <c r="J82" s="217"/>
      <c r="K82" s="6"/>
    </row>
    <row r="83" spans="1:11" ht="24.75" thickBot="1" x14ac:dyDescent="0.3">
      <c r="A83" s="214"/>
      <c r="B83" s="832"/>
      <c r="C83" s="240"/>
      <c r="D83" s="384" t="s">
        <v>939</v>
      </c>
      <c r="E83" s="174">
        <f t="shared" ref="E83" si="15">+E82/E81</f>
        <v>1</v>
      </c>
      <c r="F83" s="174" t="e">
        <f t="shared" ref="F83" si="16">+F82/F81</f>
        <v>#DIV/0!</v>
      </c>
      <c r="G83" s="174" t="e">
        <f t="shared" ref="G83" si="17">+G82/G81</f>
        <v>#DIV/0!</v>
      </c>
      <c r="H83" s="174" t="e">
        <f t="shared" ref="H83" si="18">+H82/H81</f>
        <v>#DIV/0!</v>
      </c>
      <c r="I83" s="174">
        <f t="shared" ref="I83" si="19">+I82/I81</f>
        <v>1</v>
      </c>
      <c r="J83" s="217"/>
      <c r="K83" s="6"/>
    </row>
    <row r="84" spans="1:11" x14ac:dyDescent="0.25">
      <c r="A84" s="214"/>
      <c r="B84" s="832"/>
      <c r="C84" s="244"/>
      <c r="D84" s="813"/>
      <c r="E84" s="814"/>
      <c r="F84" s="814"/>
      <c r="G84" s="814"/>
      <c r="H84" s="814"/>
      <c r="I84" s="815"/>
      <c r="J84" s="217"/>
      <c r="K84" s="6"/>
    </row>
    <row r="85" spans="1:11" ht="15.75" thickBot="1" x14ac:dyDescent="0.3">
      <c r="A85" s="214"/>
      <c r="B85" s="832"/>
      <c r="C85" s="244"/>
      <c r="D85" s="1073" t="s">
        <v>940</v>
      </c>
      <c r="E85" s="1074"/>
      <c r="F85" s="1074"/>
      <c r="G85" s="1074"/>
      <c r="H85" s="1074"/>
      <c r="I85" s="1075"/>
      <c r="J85" s="217"/>
      <c r="K85" s="6"/>
    </row>
    <row r="86" spans="1:11" ht="15.75" thickBot="1" x14ac:dyDescent="0.3">
      <c r="A86" s="214"/>
      <c r="B86" s="832"/>
      <c r="C86" s="240"/>
      <c r="D86" s="379" t="s">
        <v>156</v>
      </c>
      <c r="E86" s="248" t="s">
        <v>917</v>
      </c>
      <c r="F86" s="217"/>
      <c r="G86" s="217"/>
      <c r="H86" s="217"/>
      <c r="I86" s="398"/>
      <c r="J86" s="217"/>
      <c r="K86" s="6"/>
    </row>
    <row r="87" spans="1:11" ht="24.75" thickBot="1" x14ac:dyDescent="0.3">
      <c r="A87" s="214"/>
      <c r="B87" s="832"/>
      <c r="C87" s="240"/>
      <c r="D87" s="384" t="s">
        <v>941</v>
      </c>
      <c r="E87" s="139"/>
      <c r="F87" s="217"/>
      <c r="G87" s="217"/>
      <c r="H87" s="217"/>
      <c r="I87" s="398"/>
      <c r="J87" s="217"/>
      <c r="K87" s="6"/>
    </row>
    <row r="88" spans="1:11" ht="24.75" thickBot="1" x14ac:dyDescent="0.3">
      <c r="A88" s="214"/>
      <c r="B88" s="832"/>
      <c r="C88" s="240"/>
      <c r="D88" s="384" t="s">
        <v>942</v>
      </c>
      <c r="E88" s="608">
        <v>2859</v>
      </c>
      <c r="F88" s="1076" t="s">
        <v>1415</v>
      </c>
      <c r="G88" s="1077"/>
      <c r="H88" s="217"/>
      <c r="I88" s="398"/>
      <c r="J88" s="217"/>
      <c r="K88" s="6"/>
    </row>
    <row r="89" spans="1:11" x14ac:dyDescent="0.25">
      <c r="A89" s="214"/>
      <c r="B89" s="832"/>
      <c r="C89" s="244"/>
      <c r="D89" s="819"/>
      <c r="E89" s="867"/>
      <c r="F89" s="867"/>
      <c r="G89" s="867"/>
      <c r="H89" s="867"/>
      <c r="I89" s="821"/>
      <c r="J89" s="217"/>
      <c r="K89" s="6"/>
    </row>
    <row r="90" spans="1:11" ht="15.75" thickBot="1" x14ac:dyDescent="0.3">
      <c r="A90" s="214"/>
      <c r="B90" s="832"/>
      <c r="C90" s="244"/>
      <c r="D90" s="843" t="s">
        <v>943</v>
      </c>
      <c r="E90" s="844"/>
      <c r="F90" s="844"/>
      <c r="G90" s="844"/>
      <c r="H90" s="844"/>
      <c r="I90" s="845"/>
      <c r="J90" s="217"/>
      <c r="K90" s="6"/>
    </row>
    <row r="91" spans="1:11" ht="15.75" thickBot="1" x14ac:dyDescent="0.3">
      <c r="A91" s="214"/>
      <c r="B91" s="832"/>
      <c r="C91" s="240"/>
      <c r="D91" s="379" t="s">
        <v>156</v>
      </c>
      <c r="E91" s="691" t="s">
        <v>25</v>
      </c>
      <c r="F91" s="691" t="s">
        <v>26</v>
      </c>
      <c r="G91" s="691" t="s">
        <v>1362</v>
      </c>
      <c r="H91" s="691" t="s">
        <v>28</v>
      </c>
      <c r="I91" s="285" t="s">
        <v>157</v>
      </c>
      <c r="J91" s="217"/>
      <c r="K91" s="6"/>
    </row>
    <row r="92" spans="1:11" ht="36.75" thickBot="1" x14ac:dyDescent="0.3">
      <c r="A92" s="214"/>
      <c r="B92" s="832"/>
      <c r="C92" s="240"/>
      <c r="D92" s="384" t="s">
        <v>944</v>
      </c>
      <c r="E92" s="630">
        <v>300</v>
      </c>
      <c r="F92" s="531"/>
      <c r="G92" s="139"/>
      <c r="H92" s="139"/>
      <c r="I92" s="399">
        <f t="shared" ref="I92:I93" si="20">SUM(E92:H92)</f>
        <v>300</v>
      </c>
      <c r="J92" s="217"/>
      <c r="K92" s="6"/>
    </row>
    <row r="93" spans="1:11" ht="24.75" thickBot="1" x14ac:dyDescent="0.3">
      <c r="A93" s="214"/>
      <c r="B93" s="832"/>
      <c r="C93" s="240"/>
      <c r="D93" s="384" t="s">
        <v>945</v>
      </c>
      <c r="E93" s="630">
        <v>255</v>
      </c>
      <c r="F93" s="531"/>
      <c r="G93" s="139"/>
      <c r="H93" s="139"/>
      <c r="I93" s="399">
        <f t="shared" si="20"/>
        <v>255</v>
      </c>
      <c r="J93" s="217"/>
      <c r="K93" s="6"/>
    </row>
    <row r="94" spans="1:11" ht="36.75" thickBot="1" x14ac:dyDescent="0.3">
      <c r="A94" s="214"/>
      <c r="B94" s="832"/>
      <c r="C94" s="240"/>
      <c r="D94" s="384" t="s">
        <v>946</v>
      </c>
      <c r="E94" s="174">
        <f t="shared" ref="E94" si="21">+E93/E92</f>
        <v>0.85</v>
      </c>
      <c r="F94" s="174" t="e">
        <f t="shared" ref="F94" si="22">+F93/F92</f>
        <v>#DIV/0!</v>
      </c>
      <c r="G94" s="174" t="e">
        <f t="shared" ref="G94" si="23">+G93/G92</f>
        <v>#DIV/0!</v>
      </c>
      <c r="H94" s="174" t="e">
        <f t="shared" ref="H94" si="24">+H93/H92</f>
        <v>#DIV/0!</v>
      </c>
      <c r="I94" s="174">
        <f t="shared" ref="I94" si="25">+I93/I92</f>
        <v>0.85</v>
      </c>
      <c r="J94" s="217"/>
      <c r="K94" s="6"/>
    </row>
    <row r="95" spans="1:11" x14ac:dyDescent="0.25">
      <c r="A95" s="214"/>
      <c r="B95" s="832"/>
      <c r="C95" s="244"/>
      <c r="D95" s="813"/>
      <c r="E95" s="814"/>
      <c r="F95" s="814"/>
      <c r="G95" s="814"/>
      <c r="H95" s="814"/>
      <c r="I95" s="815"/>
      <c r="J95" s="217"/>
      <c r="K95" s="6"/>
    </row>
    <row r="96" spans="1:11" x14ac:dyDescent="0.25">
      <c r="A96" s="214"/>
      <c r="B96" s="832"/>
      <c r="C96" s="244"/>
      <c r="D96" s="819" t="s">
        <v>947</v>
      </c>
      <c r="E96" s="867"/>
      <c r="F96" s="867"/>
      <c r="G96" s="867"/>
      <c r="H96" s="867"/>
      <c r="I96" s="821"/>
      <c r="J96" s="217"/>
      <c r="K96" s="6"/>
    </row>
    <row r="97" spans="1:11" ht="15.75" thickBot="1" x14ac:dyDescent="0.3">
      <c r="A97" s="214"/>
      <c r="B97" s="832"/>
      <c r="C97" s="244"/>
      <c r="D97" s="843"/>
      <c r="E97" s="844"/>
      <c r="F97" s="844"/>
      <c r="G97" s="844"/>
      <c r="H97" s="844"/>
      <c r="I97" s="845"/>
      <c r="J97" s="217"/>
      <c r="K97" s="6"/>
    </row>
    <row r="98" spans="1:11" ht="15.75" thickBot="1" x14ac:dyDescent="0.3">
      <c r="A98" s="214"/>
      <c r="B98" s="832"/>
      <c r="C98" s="240"/>
      <c r="D98" s="379" t="s">
        <v>156</v>
      </c>
      <c r="E98" s="691" t="s">
        <v>25</v>
      </c>
      <c r="F98" s="691" t="s">
        <v>26</v>
      </c>
      <c r="G98" s="691" t="s">
        <v>1362</v>
      </c>
      <c r="H98" s="691" t="s">
        <v>28</v>
      </c>
      <c r="I98" s="285" t="s">
        <v>157</v>
      </c>
      <c r="J98" s="217"/>
      <c r="K98" s="6"/>
    </row>
    <row r="99" spans="1:11" ht="24.75" thickBot="1" x14ac:dyDescent="0.3">
      <c r="A99" s="214"/>
      <c r="B99" s="832"/>
      <c r="C99" s="240"/>
      <c r="D99" s="384" t="s">
        <v>948</v>
      </c>
      <c r="E99" s="630">
        <v>450</v>
      </c>
      <c r="F99" s="139"/>
      <c r="G99" s="139"/>
      <c r="H99" s="139"/>
      <c r="I99" s="399">
        <f t="shared" ref="I99:I100" si="26">SUM(E99:H99)</f>
        <v>450</v>
      </c>
      <c r="J99" s="217"/>
      <c r="K99" s="6"/>
    </row>
    <row r="100" spans="1:11" ht="24.75" thickBot="1" x14ac:dyDescent="0.3">
      <c r="A100" s="214"/>
      <c r="B100" s="832"/>
      <c r="C100" s="240"/>
      <c r="D100" s="384" t="s">
        <v>949</v>
      </c>
      <c r="E100" s="630">
        <v>401</v>
      </c>
      <c r="F100" s="139"/>
      <c r="G100" s="139"/>
      <c r="H100" s="139"/>
      <c r="I100" s="399">
        <f t="shared" si="26"/>
        <v>401</v>
      </c>
      <c r="J100" s="217"/>
      <c r="K100" s="6"/>
    </row>
    <row r="101" spans="1:11" ht="36.75" thickBot="1" x14ac:dyDescent="0.3">
      <c r="A101" s="214"/>
      <c r="B101" s="832"/>
      <c r="C101" s="240"/>
      <c r="D101" s="384" t="s">
        <v>950</v>
      </c>
      <c r="E101" s="174">
        <f t="shared" ref="E101" si="27">+E100/E99</f>
        <v>0.89111111111111108</v>
      </c>
      <c r="F101" s="174" t="e">
        <f t="shared" ref="F101" si="28">+F100/F99</f>
        <v>#DIV/0!</v>
      </c>
      <c r="G101" s="174" t="e">
        <f t="shared" ref="G101" si="29">+G100/G99</f>
        <v>#DIV/0!</v>
      </c>
      <c r="H101" s="174" t="e">
        <f t="shared" ref="H101" si="30">+H100/H99</f>
        <v>#DIV/0!</v>
      </c>
      <c r="I101" s="174">
        <f t="shared" ref="I101" si="31">+I100/I99</f>
        <v>0.89111111111111108</v>
      </c>
      <c r="J101" s="217"/>
      <c r="K101" s="6"/>
    </row>
    <row r="102" spans="1:11" x14ac:dyDescent="0.25">
      <c r="A102" s="214"/>
      <c r="B102" s="832"/>
      <c r="C102" s="244"/>
      <c r="D102" s="813"/>
      <c r="E102" s="814"/>
      <c r="F102" s="814"/>
      <c r="G102" s="814"/>
      <c r="H102" s="814"/>
      <c r="I102" s="815"/>
      <c r="J102" s="217"/>
      <c r="K102" s="6"/>
    </row>
    <row r="103" spans="1:11" x14ac:dyDescent="0.25">
      <c r="A103" s="214"/>
      <c r="B103" s="832"/>
      <c r="C103" s="244"/>
      <c r="D103" s="1073" t="s">
        <v>951</v>
      </c>
      <c r="E103" s="1074"/>
      <c r="F103" s="1074"/>
      <c r="G103" s="1074"/>
      <c r="H103" s="1074"/>
      <c r="I103" s="1075"/>
      <c r="J103" s="217"/>
      <c r="K103" s="6"/>
    </row>
    <row r="104" spans="1:11" ht="15.75" thickBot="1" x14ac:dyDescent="0.3">
      <c r="A104" s="214"/>
      <c r="B104" s="832"/>
      <c r="C104" s="244"/>
      <c r="D104" s="819"/>
      <c r="E104" s="867"/>
      <c r="F104" s="867"/>
      <c r="G104" s="867"/>
      <c r="H104" s="867"/>
      <c r="I104" s="821"/>
      <c r="J104" s="217"/>
      <c r="K104" s="6"/>
    </row>
    <row r="105" spans="1:11" ht="15.75" thickBot="1" x14ac:dyDescent="0.3">
      <c r="A105" s="214"/>
      <c r="B105" s="832"/>
      <c r="C105" s="240"/>
      <c r="D105" s="379" t="s">
        <v>156</v>
      </c>
      <c r="E105" s="248" t="s">
        <v>917</v>
      </c>
      <c r="F105" s="217"/>
      <c r="G105" s="217"/>
      <c r="H105" s="217"/>
      <c r="I105" s="398"/>
      <c r="J105" s="217"/>
      <c r="K105" s="6"/>
    </row>
    <row r="106" spans="1:11" ht="24.75" thickBot="1" x14ac:dyDescent="0.3">
      <c r="A106" s="214"/>
      <c r="B106" s="832"/>
      <c r="C106" s="240"/>
      <c r="D106" s="384" t="s">
        <v>952</v>
      </c>
      <c r="E106" s="531">
        <v>30</v>
      </c>
      <c r="F106" s="217"/>
      <c r="G106" s="217"/>
      <c r="H106" s="217"/>
      <c r="I106" s="398"/>
      <c r="J106" s="217"/>
      <c r="K106" s="6"/>
    </row>
    <row r="107" spans="1:11" ht="24.75" thickBot="1" x14ac:dyDescent="0.3">
      <c r="A107" s="214"/>
      <c r="B107" s="832"/>
      <c r="C107" s="240"/>
      <c r="D107" s="384" t="s">
        <v>953</v>
      </c>
      <c r="E107" s="531">
        <v>30</v>
      </c>
      <c r="F107" s="217"/>
      <c r="G107" s="217"/>
      <c r="H107" s="217"/>
      <c r="I107" s="398"/>
      <c r="J107" s="217"/>
      <c r="K107" s="6"/>
    </row>
    <row r="108" spans="1:11" x14ac:dyDescent="0.25">
      <c r="A108" s="214"/>
      <c r="B108" s="832"/>
      <c r="C108" s="244"/>
      <c r="D108" s="819"/>
      <c r="E108" s="867"/>
      <c r="F108" s="867"/>
      <c r="G108" s="867"/>
      <c r="H108" s="867"/>
      <c r="I108" s="821"/>
      <c r="J108" s="217"/>
      <c r="K108" s="6"/>
    </row>
    <row r="109" spans="1:11" x14ac:dyDescent="0.25">
      <c r="A109" s="214"/>
      <c r="B109" s="832"/>
      <c r="C109" s="244"/>
      <c r="D109" s="819" t="s">
        <v>954</v>
      </c>
      <c r="E109" s="867"/>
      <c r="F109" s="867"/>
      <c r="G109" s="867"/>
      <c r="H109" s="867"/>
      <c r="I109" s="821"/>
      <c r="J109" s="217"/>
      <c r="K109" s="6"/>
    </row>
    <row r="110" spans="1:11" ht="15.75" thickBot="1" x14ac:dyDescent="0.3">
      <c r="A110" s="214"/>
      <c r="B110" s="832"/>
      <c r="C110" s="244"/>
      <c r="D110" s="843"/>
      <c r="E110" s="844"/>
      <c r="F110" s="844"/>
      <c r="G110" s="844"/>
      <c r="H110" s="844"/>
      <c r="I110" s="845"/>
      <c r="J110" s="217"/>
      <c r="K110" s="6"/>
    </row>
    <row r="111" spans="1:11" ht="15.75" thickBot="1" x14ac:dyDescent="0.3">
      <c r="A111" s="214"/>
      <c r="B111" s="832"/>
      <c r="C111" s="240"/>
      <c r="D111" s="379" t="s">
        <v>156</v>
      </c>
      <c r="E111" s="691" t="s">
        <v>25</v>
      </c>
      <c r="F111" s="691" t="s">
        <v>26</v>
      </c>
      <c r="G111" s="691" t="s">
        <v>1362</v>
      </c>
      <c r="H111" s="691" t="s">
        <v>28</v>
      </c>
      <c r="I111" s="285" t="s">
        <v>157</v>
      </c>
      <c r="J111" s="217"/>
      <c r="K111" s="6"/>
    </row>
    <row r="112" spans="1:11" ht="36.75" thickBot="1" x14ac:dyDescent="0.3">
      <c r="A112" s="214"/>
      <c r="B112" s="832"/>
      <c r="C112" s="240"/>
      <c r="D112" s="384" t="s">
        <v>955</v>
      </c>
      <c r="E112" s="608">
        <v>30</v>
      </c>
      <c r="F112" s="531"/>
      <c r="G112" s="139"/>
      <c r="H112" s="139"/>
      <c r="I112" s="399">
        <f t="shared" ref="I112:I113" si="32">SUM(E112:H112)</f>
        <v>30</v>
      </c>
      <c r="J112" s="217"/>
      <c r="K112" s="6"/>
    </row>
    <row r="113" spans="1:11" ht="24.75" thickBot="1" x14ac:dyDescent="0.3">
      <c r="A113" s="214"/>
      <c r="B113" s="832"/>
      <c r="C113" s="240"/>
      <c r="D113" s="384" t="s">
        <v>956</v>
      </c>
      <c r="E113" s="608">
        <v>30</v>
      </c>
      <c r="F113" s="531"/>
      <c r="G113" s="139"/>
      <c r="H113" s="139"/>
      <c r="I113" s="399">
        <f t="shared" si="32"/>
        <v>30</v>
      </c>
      <c r="J113" s="217"/>
      <c r="K113" s="6"/>
    </row>
    <row r="114" spans="1:11" ht="24.75" thickBot="1" x14ac:dyDescent="0.3">
      <c r="A114" s="214"/>
      <c r="B114" s="833"/>
      <c r="C114" s="386"/>
      <c r="D114" s="384" t="s">
        <v>957</v>
      </c>
      <c r="E114" s="174">
        <f t="shared" ref="E114" si="33">+E113/E112</f>
        <v>1</v>
      </c>
      <c r="F114" s="174" t="e">
        <f t="shared" ref="F114" si="34">+F113/F112</f>
        <v>#DIV/0!</v>
      </c>
      <c r="G114" s="174" t="e">
        <f t="shared" ref="G114" si="35">+G113/G112</f>
        <v>#DIV/0!</v>
      </c>
      <c r="H114" s="174" t="e">
        <f t="shared" ref="H114" si="36">+H113/H112</f>
        <v>#DIV/0!</v>
      </c>
      <c r="I114" s="174">
        <f t="shared" ref="I114" si="37">+I113/I112</f>
        <v>1</v>
      </c>
      <c r="J114" s="217"/>
      <c r="K114" s="6"/>
    </row>
    <row r="115" spans="1:11" ht="15.75" thickBot="1" x14ac:dyDescent="0.3">
      <c r="A115" s="214"/>
      <c r="B115" s="286"/>
      <c r="C115" s="272"/>
      <c r="D115" s="217"/>
      <c r="E115" s="217"/>
      <c r="F115" s="217"/>
      <c r="G115" s="217"/>
      <c r="H115" s="217"/>
      <c r="I115" s="234"/>
      <c r="J115" s="217"/>
      <c r="K115" s="6"/>
    </row>
    <row r="116" spans="1:11" s="373" customFormat="1" ht="24.75" thickBot="1" x14ac:dyDescent="0.3">
      <c r="A116" s="214"/>
      <c r="B116" s="286"/>
      <c r="C116" s="272"/>
      <c r="D116" s="267" t="s">
        <v>1244</v>
      </c>
      <c r="E116" s="403" t="s">
        <v>1245</v>
      </c>
      <c r="F116" s="403" t="s">
        <v>703</v>
      </c>
      <c r="G116" s="403" t="s">
        <v>1246</v>
      </c>
      <c r="H116" s="217"/>
      <c r="I116" s="234"/>
      <c r="J116" s="217"/>
      <c r="K116" s="6"/>
    </row>
    <row r="117" spans="1:11" s="373" customFormat="1" ht="24.75" thickBot="1" x14ac:dyDescent="0.3">
      <c r="A117" s="214"/>
      <c r="B117" s="286"/>
      <c r="C117" s="272"/>
      <c r="D117" s="267" t="str">
        <f>+D24</f>
        <v>Porcentaje de licencias ambientales con seguimiento (PLACS)</v>
      </c>
      <c r="E117" s="474">
        <f>+E24</f>
        <v>0.92032967032967028</v>
      </c>
      <c r="F117" s="486">
        <v>0.15</v>
      </c>
      <c r="G117" s="474">
        <f>+E117*F117</f>
        <v>0.13804945054945053</v>
      </c>
      <c r="H117" s="491"/>
      <c r="I117" s="234"/>
      <c r="J117" s="217"/>
      <c r="K117" s="6"/>
    </row>
    <row r="118" spans="1:11" s="373" customFormat="1" ht="24.75" thickBot="1" x14ac:dyDescent="0.3">
      <c r="A118" s="214"/>
      <c r="B118" s="286"/>
      <c r="C118" s="272"/>
      <c r="D118" s="267" t="str">
        <f>+D55</f>
        <v>Porcentaje de concesiones de agua con seguimiento (PCACS)</v>
      </c>
      <c r="E118" s="474">
        <f>+E55</f>
        <v>1.02</v>
      </c>
      <c r="F118" s="486">
        <v>0.35</v>
      </c>
      <c r="G118" s="474">
        <f t="shared" ref="G118:G121" si="38">+E118*F118</f>
        <v>0.35699999999999998</v>
      </c>
      <c r="H118" s="217"/>
      <c r="I118" s="234"/>
      <c r="J118" s="217"/>
      <c r="K118" s="6"/>
    </row>
    <row r="119" spans="1:11" s="373" customFormat="1" ht="24.75" thickBot="1" x14ac:dyDescent="0.3">
      <c r="A119" s="214"/>
      <c r="B119" s="286"/>
      <c r="C119" s="272"/>
      <c r="D119" s="267" t="str">
        <f>+D76</f>
        <v>Porcentaje de permisos de vertimiento de agua con seguimiento (PVACS)</v>
      </c>
      <c r="E119" s="474">
        <f>+E76</f>
        <v>0.9642857142857143</v>
      </c>
      <c r="F119" s="486">
        <v>0.3</v>
      </c>
      <c r="G119" s="474">
        <f t="shared" si="38"/>
        <v>0.28928571428571426</v>
      </c>
      <c r="H119" s="217"/>
      <c r="I119" s="234"/>
      <c r="J119" s="217"/>
      <c r="K119" s="6"/>
    </row>
    <row r="120" spans="1:11" s="373" customFormat="1" ht="36.75" thickBot="1" x14ac:dyDescent="0.3">
      <c r="A120" s="214"/>
      <c r="B120" s="286"/>
      <c r="C120" s="272"/>
      <c r="D120" s="267" t="str">
        <f>+D94</f>
        <v>Porcentaje de permisos de aprovechamiento forestal con seguimiento (PPAFCS)</v>
      </c>
      <c r="E120" s="474">
        <f>+E94</f>
        <v>0.85</v>
      </c>
      <c r="F120" s="486">
        <v>0.15</v>
      </c>
      <c r="G120" s="474">
        <f t="shared" si="38"/>
        <v>0.1275</v>
      </c>
      <c r="H120" s="217"/>
      <c r="I120" s="234"/>
      <c r="J120" s="217"/>
      <c r="K120" s="6"/>
    </row>
    <row r="121" spans="1:11" s="373" customFormat="1" ht="24.75" thickBot="1" x14ac:dyDescent="0.3">
      <c r="A121" s="214"/>
      <c r="B121" s="286"/>
      <c r="C121" s="272"/>
      <c r="D121" s="267" t="str">
        <f>+D114</f>
        <v>Porcentaje de permisos de emisiones atmosféricas con seguimiento (PEACS)</v>
      </c>
      <c r="E121" s="474">
        <f>+E114</f>
        <v>1</v>
      </c>
      <c r="F121" s="486">
        <v>0.05</v>
      </c>
      <c r="G121" s="474">
        <f t="shared" si="38"/>
        <v>0.05</v>
      </c>
      <c r="H121" s="217"/>
      <c r="I121" s="234"/>
      <c r="J121" s="217"/>
      <c r="K121" s="6"/>
    </row>
    <row r="122" spans="1:11" s="373" customFormat="1" ht="24.75" thickBot="1" x14ac:dyDescent="0.3">
      <c r="A122" s="214"/>
      <c r="B122" s="286"/>
      <c r="C122" s="272"/>
      <c r="D122" s="267" t="s">
        <v>1243</v>
      </c>
      <c r="E122" s="403"/>
      <c r="F122" s="582">
        <f>SUM(F117:F121)</f>
        <v>1</v>
      </c>
      <c r="G122" s="474">
        <f>SUM(G117:G121)</f>
        <v>0.96183516483516485</v>
      </c>
      <c r="H122" s="217"/>
      <c r="I122" s="234"/>
      <c r="J122" s="217"/>
      <c r="K122" s="6"/>
    </row>
    <row r="123" spans="1:11" s="373" customFormat="1" ht="15.75" thickBot="1" x14ac:dyDescent="0.3">
      <c r="B123" s="37"/>
      <c r="C123" s="82"/>
      <c r="D123" s="6"/>
      <c r="E123" s="6"/>
      <c r="F123" s="6"/>
      <c r="G123" s="6"/>
      <c r="H123" s="6"/>
      <c r="I123" s="81"/>
      <c r="J123" s="6"/>
      <c r="K123" s="6"/>
    </row>
    <row r="124" spans="1:11" ht="108.75" thickBot="1" x14ac:dyDescent="0.3">
      <c r="B124" s="50" t="s">
        <v>39</v>
      </c>
      <c r="C124" s="92"/>
      <c r="D124" s="42" t="s">
        <v>958</v>
      </c>
      <c r="E124" s="6"/>
      <c r="F124" s="6"/>
      <c r="G124" s="6"/>
      <c r="H124" s="6"/>
      <c r="I124" s="81"/>
      <c r="J124" s="6"/>
      <c r="K124" s="6"/>
    </row>
    <row r="125" spans="1:11" ht="72.75" thickBot="1" x14ac:dyDescent="0.3">
      <c r="B125" s="45" t="s">
        <v>41</v>
      </c>
      <c r="C125" s="3"/>
      <c r="D125" s="40" t="s">
        <v>165</v>
      </c>
      <c r="E125" s="6"/>
      <c r="F125" s="6"/>
      <c r="G125" s="6"/>
      <c r="H125" s="6"/>
      <c r="I125" s="81"/>
      <c r="J125" s="6"/>
      <c r="K125" s="6"/>
    </row>
    <row r="126" spans="1:11" ht="15.75" thickBot="1" x14ac:dyDescent="0.3">
      <c r="B126" s="2"/>
      <c r="C126" s="70"/>
      <c r="D126" s="6"/>
      <c r="E126" s="6"/>
      <c r="F126" s="6"/>
      <c r="G126" s="6"/>
      <c r="H126" s="6"/>
      <c r="I126" s="81"/>
      <c r="J126" s="6"/>
      <c r="K126" s="6"/>
    </row>
    <row r="127" spans="1:11" ht="24" customHeight="1" thickBot="1" x14ac:dyDescent="0.3">
      <c r="B127" s="893" t="s">
        <v>43</v>
      </c>
      <c r="C127" s="894"/>
      <c r="D127" s="894"/>
      <c r="E127" s="895"/>
      <c r="F127" s="6"/>
      <c r="G127" s="6"/>
      <c r="H127" s="6"/>
      <c r="I127" s="81"/>
      <c r="J127" s="6"/>
      <c r="K127" s="6"/>
    </row>
    <row r="128" spans="1:11" ht="15.75" thickBot="1" x14ac:dyDescent="0.3">
      <c r="B128" s="890">
        <v>1</v>
      </c>
      <c r="C128" s="88"/>
      <c r="D128" s="46" t="s">
        <v>44</v>
      </c>
      <c r="E128" s="455" t="s">
        <v>1274</v>
      </c>
      <c r="F128" s="6"/>
      <c r="G128" s="6"/>
      <c r="H128" s="6"/>
      <c r="I128" s="81"/>
      <c r="J128" s="6"/>
      <c r="K128" s="6"/>
    </row>
    <row r="129" spans="2:11" ht="15.75" thickBot="1" x14ac:dyDescent="0.3">
      <c r="B129" s="891"/>
      <c r="C129" s="88"/>
      <c r="D129" s="40" t="s">
        <v>45</v>
      </c>
      <c r="E129" s="455" t="s">
        <v>1357</v>
      </c>
      <c r="F129" s="6"/>
      <c r="G129" s="6"/>
      <c r="H129" s="6"/>
      <c r="I129" s="81"/>
      <c r="J129" s="6"/>
      <c r="K129" s="6"/>
    </row>
    <row r="130" spans="2:11" ht="15.75" thickBot="1" x14ac:dyDescent="0.3">
      <c r="B130" s="891"/>
      <c r="C130" s="88"/>
      <c r="D130" s="40" t="s">
        <v>46</v>
      </c>
      <c r="E130" s="457" t="s">
        <v>1356</v>
      </c>
      <c r="F130" s="6"/>
      <c r="G130" s="6"/>
      <c r="H130" s="6"/>
      <c r="I130" s="81"/>
      <c r="J130" s="6"/>
      <c r="K130" s="6"/>
    </row>
    <row r="131" spans="2:11" ht="15.75" thickBot="1" x14ac:dyDescent="0.3">
      <c r="B131" s="891"/>
      <c r="C131" s="88"/>
      <c r="D131" s="40" t="s">
        <v>47</v>
      </c>
      <c r="E131" s="455" t="s">
        <v>1355</v>
      </c>
      <c r="F131" s="6"/>
      <c r="G131" s="6"/>
      <c r="H131" s="6"/>
      <c r="I131" s="81"/>
      <c r="J131" s="6"/>
      <c r="K131" s="6"/>
    </row>
    <row r="132" spans="2:11" ht="15.75" thickBot="1" x14ac:dyDescent="0.3">
      <c r="B132" s="891"/>
      <c r="C132" s="88"/>
      <c r="D132" s="40" t="s">
        <v>48</v>
      </c>
      <c r="E132" s="583" t="s">
        <v>1358</v>
      </c>
      <c r="F132" s="6"/>
      <c r="G132" s="6"/>
      <c r="H132" s="6"/>
      <c r="I132" s="81"/>
      <c r="J132" s="6"/>
      <c r="K132" s="6"/>
    </row>
    <row r="133" spans="2:11" ht="15.75" thickBot="1" x14ac:dyDescent="0.3">
      <c r="B133" s="891"/>
      <c r="C133" s="88"/>
      <c r="D133" s="40" t="s">
        <v>49</v>
      </c>
      <c r="E133" s="455">
        <v>5461616</v>
      </c>
      <c r="F133" s="6"/>
      <c r="G133" s="6"/>
      <c r="H133" s="6"/>
      <c r="I133" s="81"/>
      <c r="J133" s="6"/>
      <c r="K133" s="6"/>
    </row>
    <row r="134" spans="2:11" ht="15.75" thickBot="1" x14ac:dyDescent="0.3">
      <c r="B134" s="892"/>
      <c r="C134" s="3"/>
      <c r="D134" s="40" t="s">
        <v>50</v>
      </c>
      <c r="E134" s="455" t="s">
        <v>1280</v>
      </c>
      <c r="F134" s="6"/>
      <c r="G134" s="6"/>
      <c r="H134" s="6"/>
      <c r="I134" s="81"/>
      <c r="J134" s="6"/>
      <c r="K134" s="6"/>
    </row>
    <row r="135" spans="2:11" ht="15.75" thickBot="1" x14ac:dyDescent="0.3">
      <c r="B135" s="2"/>
      <c r="C135" s="70"/>
      <c r="D135" s="6"/>
      <c r="E135" s="6"/>
      <c r="F135" s="6"/>
      <c r="G135" s="6"/>
      <c r="H135" s="6"/>
      <c r="I135" s="81"/>
      <c r="J135" s="6"/>
      <c r="K135" s="6"/>
    </row>
    <row r="136" spans="2:11" ht="15.75" thickBot="1" x14ac:dyDescent="0.3">
      <c r="B136" s="893" t="s">
        <v>51</v>
      </c>
      <c r="C136" s="894"/>
      <c r="D136" s="894"/>
      <c r="E136" s="895"/>
      <c r="F136" s="6"/>
      <c r="G136" s="6"/>
      <c r="H136" s="6"/>
      <c r="I136" s="81"/>
      <c r="J136" s="6"/>
      <c r="K136" s="6"/>
    </row>
    <row r="137" spans="2:11" ht="15.75" thickBot="1" x14ac:dyDescent="0.3">
      <c r="B137" s="890">
        <v>1</v>
      </c>
      <c r="C137" s="88"/>
      <c r="D137" s="46" t="s">
        <v>44</v>
      </c>
      <c r="E137" s="390" t="s">
        <v>52</v>
      </c>
      <c r="F137" s="6"/>
      <c r="G137" s="6"/>
      <c r="H137" s="6"/>
      <c r="I137" s="81"/>
      <c r="J137" s="6"/>
      <c r="K137" s="6"/>
    </row>
    <row r="138" spans="2:11" ht="15.75" thickBot="1" x14ac:dyDescent="0.3">
      <c r="B138" s="891"/>
      <c r="C138" s="88"/>
      <c r="D138" s="40" t="s">
        <v>45</v>
      </c>
      <c r="E138" s="390" t="s">
        <v>166</v>
      </c>
      <c r="F138" s="6"/>
      <c r="G138" s="6"/>
      <c r="H138" s="6"/>
      <c r="I138" s="81"/>
      <c r="J138" s="6"/>
      <c r="K138" s="6"/>
    </row>
    <row r="139" spans="2:11" ht="15.75" thickBot="1" x14ac:dyDescent="0.3">
      <c r="B139" s="891"/>
      <c r="C139" s="88"/>
      <c r="D139" s="40" t="s">
        <v>46</v>
      </c>
      <c r="E139" s="151"/>
      <c r="F139" s="6"/>
      <c r="G139" s="6"/>
      <c r="H139" s="6"/>
      <c r="I139" s="81"/>
      <c r="J139" s="6"/>
      <c r="K139" s="6"/>
    </row>
    <row r="140" spans="2:11" ht="15.75" thickBot="1" x14ac:dyDescent="0.3">
      <c r="B140" s="891"/>
      <c r="C140" s="88"/>
      <c r="D140" s="40" t="s">
        <v>47</v>
      </c>
      <c r="E140" s="151"/>
      <c r="F140" s="6"/>
      <c r="G140" s="6"/>
      <c r="H140" s="6"/>
      <c r="I140" s="81"/>
      <c r="J140" s="6"/>
      <c r="K140" s="6"/>
    </row>
    <row r="141" spans="2:11" ht="15.75" thickBot="1" x14ac:dyDescent="0.3">
      <c r="B141" s="891"/>
      <c r="C141" s="88"/>
      <c r="D141" s="40" t="s">
        <v>48</v>
      </c>
      <c r="E141" s="151"/>
      <c r="F141" s="6"/>
      <c r="G141" s="6"/>
      <c r="H141" s="6"/>
      <c r="I141" s="81"/>
      <c r="J141" s="6"/>
      <c r="K141" s="6"/>
    </row>
    <row r="142" spans="2:11" ht="15.75" thickBot="1" x14ac:dyDescent="0.3">
      <c r="B142" s="891"/>
      <c r="C142" s="88"/>
      <c r="D142" s="40" t="s">
        <v>49</v>
      </c>
      <c r="E142" s="151"/>
      <c r="F142" s="6"/>
      <c r="G142" s="6"/>
      <c r="H142" s="6"/>
      <c r="I142" s="81"/>
      <c r="J142" s="6"/>
      <c r="K142" s="6"/>
    </row>
    <row r="143" spans="2:11" ht="15.75" thickBot="1" x14ac:dyDescent="0.3">
      <c r="B143" s="892"/>
      <c r="C143" s="3"/>
      <c r="D143" s="40" t="s">
        <v>50</v>
      </c>
      <c r="E143" s="151"/>
      <c r="F143" s="6"/>
      <c r="G143" s="6"/>
      <c r="H143" s="6"/>
      <c r="I143" s="81"/>
      <c r="J143" s="6"/>
      <c r="K143" s="6"/>
    </row>
    <row r="144" spans="2:11" ht="15.75" thickBot="1" x14ac:dyDescent="0.3">
      <c r="B144" s="2"/>
      <c r="C144" s="70"/>
      <c r="D144" s="6"/>
      <c r="E144" s="6"/>
      <c r="F144" s="6"/>
      <c r="G144" s="6"/>
      <c r="H144" s="6"/>
      <c r="I144" s="81"/>
      <c r="J144" s="6"/>
      <c r="K144" s="6"/>
    </row>
    <row r="145" spans="2:11" ht="15" customHeight="1" thickBot="1" x14ac:dyDescent="0.3">
      <c r="B145" s="150" t="s">
        <v>54</v>
      </c>
      <c r="C145" s="118"/>
      <c r="D145" s="118"/>
      <c r="E145" s="119"/>
      <c r="G145" s="6"/>
      <c r="H145" s="6"/>
      <c r="I145" s="81"/>
      <c r="J145" s="6"/>
      <c r="K145" s="6"/>
    </row>
    <row r="146" spans="2:11" ht="24.75" thickBot="1" x14ac:dyDescent="0.3">
      <c r="B146" s="45" t="s">
        <v>55</v>
      </c>
      <c r="C146" s="40" t="s">
        <v>56</v>
      </c>
      <c r="D146" s="40" t="s">
        <v>57</v>
      </c>
      <c r="E146" s="40" t="s">
        <v>58</v>
      </c>
      <c r="F146" s="6"/>
      <c r="G146" s="6"/>
      <c r="H146" s="6"/>
      <c r="I146" s="81"/>
      <c r="J146" s="6"/>
    </row>
    <row r="147" spans="2:11" ht="60.75" thickBot="1" x14ac:dyDescent="0.3">
      <c r="B147" s="47">
        <v>42401</v>
      </c>
      <c r="C147" s="40">
        <v>0.01</v>
      </c>
      <c r="D147" s="48" t="s">
        <v>959</v>
      </c>
      <c r="E147" s="40"/>
      <c r="F147" s="6"/>
      <c r="G147" s="6"/>
      <c r="H147" s="6"/>
      <c r="I147" s="81"/>
      <c r="J147" s="6"/>
    </row>
    <row r="148" spans="2:11" ht="15.75" thickBot="1" x14ac:dyDescent="0.3">
      <c r="B148" s="4"/>
      <c r="C148" s="89"/>
      <c r="D148" s="6"/>
      <c r="E148" s="6"/>
      <c r="F148" s="6"/>
      <c r="G148" s="6"/>
      <c r="H148" s="6"/>
      <c r="I148" s="81"/>
      <c r="J148" s="6"/>
      <c r="K148" s="6"/>
    </row>
    <row r="149" spans="2:11" ht="15.75" thickBot="1" x14ac:dyDescent="0.3">
      <c r="B149" s="395" t="s">
        <v>60</v>
      </c>
      <c r="C149" s="90"/>
      <c r="D149" s="6"/>
      <c r="E149" s="6"/>
      <c r="F149" s="6"/>
      <c r="G149" s="6"/>
      <c r="H149" s="6"/>
      <c r="I149" s="81"/>
      <c r="J149" s="6"/>
      <c r="K149" s="6"/>
    </row>
    <row r="150" spans="2:11" ht="63" customHeight="1" thickBot="1" x14ac:dyDescent="0.3">
      <c r="B150" s="1068"/>
      <c r="C150" s="1069"/>
      <c r="D150" s="1069"/>
      <c r="E150" s="1070"/>
      <c r="F150" s="6"/>
      <c r="G150" s="6"/>
      <c r="H150" s="6"/>
      <c r="I150" s="81"/>
      <c r="J150" s="6"/>
      <c r="K150" s="6"/>
    </row>
    <row r="151" spans="2:11" ht="15.75" thickBot="1" x14ac:dyDescent="0.3">
      <c r="B151" s="6"/>
      <c r="D151" s="6"/>
      <c r="E151" s="6"/>
      <c r="F151" s="6"/>
      <c r="G151" s="6"/>
      <c r="H151" s="6"/>
      <c r="I151" s="81"/>
      <c r="J151" s="6"/>
      <c r="K151" s="6"/>
    </row>
    <row r="152" spans="2:11" ht="24.75" thickBot="1" x14ac:dyDescent="0.3">
      <c r="B152" s="49" t="s">
        <v>61</v>
      </c>
      <c r="C152" s="91"/>
      <c r="D152" s="6"/>
      <c r="E152" s="6"/>
      <c r="F152" s="6"/>
      <c r="G152" s="6"/>
      <c r="H152" s="6"/>
      <c r="I152" s="81"/>
      <c r="J152" s="6"/>
      <c r="K152" s="6"/>
    </row>
    <row r="153" spans="2:11" ht="15.75" thickBot="1" x14ac:dyDescent="0.3">
      <c r="B153" s="2" t="s">
        <v>886</v>
      </c>
      <c r="C153" s="70"/>
      <c r="D153" s="6"/>
      <c r="E153" s="6"/>
      <c r="F153" s="6"/>
      <c r="G153" s="6"/>
      <c r="H153" s="6"/>
      <c r="I153" s="81"/>
      <c r="J153" s="6"/>
      <c r="K153" s="6"/>
    </row>
    <row r="154" spans="2:11" ht="60.75" thickBot="1" x14ac:dyDescent="0.3">
      <c r="B154" s="50" t="s">
        <v>62</v>
      </c>
      <c r="C154" s="92"/>
      <c r="D154" s="42" t="s">
        <v>887</v>
      </c>
      <c r="E154" s="6"/>
      <c r="F154" s="6"/>
      <c r="G154" s="6"/>
      <c r="H154" s="6"/>
      <c r="I154" s="81"/>
      <c r="J154" s="6"/>
      <c r="K154" s="6"/>
    </row>
    <row r="155" spans="2:11" x14ac:dyDescent="0.25">
      <c r="B155" s="890" t="s">
        <v>64</v>
      </c>
      <c r="C155" s="88"/>
      <c r="D155" s="51" t="s">
        <v>65</v>
      </c>
      <c r="E155" s="6"/>
      <c r="F155" s="6"/>
      <c r="G155" s="6"/>
      <c r="H155" s="6"/>
      <c r="I155" s="81"/>
      <c r="J155" s="6"/>
      <c r="K155" s="6"/>
    </row>
    <row r="156" spans="2:11" ht="108" x14ac:dyDescent="0.25">
      <c r="B156" s="891"/>
      <c r="C156" s="88"/>
      <c r="D156" s="44" t="s">
        <v>888</v>
      </c>
      <c r="E156" s="6"/>
      <c r="F156" s="6"/>
      <c r="G156" s="6"/>
      <c r="H156" s="6"/>
      <c r="I156" s="81"/>
      <c r="J156" s="6"/>
      <c r="K156" s="6"/>
    </row>
    <row r="157" spans="2:11" x14ac:dyDescent="0.25">
      <c r="B157" s="891"/>
      <c r="C157" s="88"/>
      <c r="D157" s="51" t="s">
        <v>139</v>
      </c>
      <c r="E157" s="6"/>
      <c r="F157" s="6"/>
      <c r="G157" s="6"/>
      <c r="H157" s="6"/>
      <c r="I157" s="81"/>
      <c r="J157" s="6"/>
      <c r="K157" s="6"/>
    </row>
    <row r="158" spans="2:11" x14ac:dyDescent="0.25">
      <c r="B158" s="891"/>
      <c r="C158" s="88"/>
      <c r="D158" s="44" t="s">
        <v>69</v>
      </c>
      <c r="E158" s="6"/>
      <c r="F158" s="6"/>
      <c r="G158" s="6"/>
      <c r="H158" s="6"/>
      <c r="I158" s="81"/>
      <c r="J158" s="6"/>
      <c r="K158" s="6"/>
    </row>
    <row r="159" spans="2:11" x14ac:dyDescent="0.25">
      <c r="B159" s="891"/>
      <c r="C159" s="88"/>
      <c r="D159" s="44" t="s">
        <v>70</v>
      </c>
      <c r="E159" s="6"/>
      <c r="F159" s="6"/>
      <c r="G159" s="6"/>
      <c r="H159" s="6"/>
      <c r="I159" s="81"/>
      <c r="J159" s="6"/>
      <c r="K159" s="6"/>
    </row>
    <row r="160" spans="2:11" x14ac:dyDescent="0.25">
      <c r="B160" s="891"/>
      <c r="C160" s="88"/>
      <c r="D160" s="44" t="s">
        <v>843</v>
      </c>
      <c r="E160" s="6"/>
      <c r="F160" s="6"/>
      <c r="G160" s="6"/>
      <c r="H160" s="6"/>
      <c r="I160" s="81"/>
      <c r="J160" s="6"/>
      <c r="K160" s="6"/>
    </row>
    <row r="161" spans="2:11" ht="36.75" thickBot="1" x14ac:dyDescent="0.3">
      <c r="B161" s="892"/>
      <c r="C161" s="3"/>
      <c r="D161" s="40" t="s">
        <v>889</v>
      </c>
      <c r="E161" s="6"/>
      <c r="F161" s="6"/>
      <c r="G161" s="6"/>
      <c r="H161" s="6"/>
      <c r="I161" s="81"/>
      <c r="J161" s="6"/>
      <c r="K161" s="6"/>
    </row>
    <row r="162" spans="2:11" ht="24.75" thickBot="1" x14ac:dyDescent="0.3">
      <c r="B162" s="45" t="s">
        <v>77</v>
      </c>
      <c r="C162" s="3"/>
      <c r="D162" s="40"/>
      <c r="E162" s="6"/>
      <c r="F162" s="6"/>
      <c r="G162" s="6"/>
      <c r="H162" s="6"/>
      <c r="I162" s="81"/>
      <c r="J162" s="6"/>
      <c r="K162" s="6"/>
    </row>
    <row r="163" spans="2:11" ht="312" x14ac:dyDescent="0.25">
      <c r="B163" s="890" t="s">
        <v>78</v>
      </c>
      <c r="C163" s="88"/>
      <c r="D163" s="44" t="s">
        <v>890</v>
      </c>
      <c r="E163" s="6"/>
      <c r="F163" s="6"/>
      <c r="G163" s="6"/>
      <c r="H163" s="6"/>
      <c r="I163" s="81"/>
      <c r="J163" s="6"/>
      <c r="K163" s="6"/>
    </row>
    <row r="164" spans="2:11" ht="324" x14ac:dyDescent="0.25">
      <c r="B164" s="891"/>
      <c r="C164" s="88"/>
      <c r="D164" s="44" t="s">
        <v>891</v>
      </c>
      <c r="E164" s="6"/>
      <c r="F164" s="6"/>
      <c r="G164" s="6"/>
      <c r="H164" s="6"/>
      <c r="I164" s="81"/>
      <c r="J164" s="6"/>
      <c r="K164" s="6"/>
    </row>
    <row r="165" spans="2:11" ht="108" x14ac:dyDescent="0.25">
      <c r="B165" s="891"/>
      <c r="C165" s="88"/>
      <c r="D165" s="44" t="s">
        <v>892</v>
      </c>
      <c r="E165" s="6"/>
      <c r="F165" s="6"/>
      <c r="G165" s="6"/>
      <c r="H165" s="6"/>
      <c r="I165" s="81"/>
      <c r="J165" s="6"/>
      <c r="K165" s="6"/>
    </row>
    <row r="166" spans="2:11" ht="72.75" thickBot="1" x14ac:dyDescent="0.3">
      <c r="B166" s="892"/>
      <c r="C166" s="3"/>
      <c r="D166" s="40" t="s">
        <v>893</v>
      </c>
      <c r="E166" s="6"/>
      <c r="F166" s="6"/>
      <c r="G166" s="6"/>
      <c r="H166" s="6"/>
      <c r="I166" s="81"/>
      <c r="J166" s="6"/>
      <c r="K166" s="6"/>
    </row>
    <row r="167" spans="2:11" ht="24" x14ac:dyDescent="0.25">
      <c r="B167" s="890" t="s">
        <v>95</v>
      </c>
      <c r="C167" s="88"/>
      <c r="D167" s="51" t="s">
        <v>885</v>
      </c>
      <c r="E167" s="6"/>
      <c r="F167" s="6"/>
      <c r="G167" s="6"/>
      <c r="H167" s="6"/>
      <c r="I167" s="81"/>
      <c r="J167" s="6"/>
      <c r="K167" s="6"/>
    </row>
    <row r="168" spans="2:11" x14ac:dyDescent="0.25">
      <c r="B168" s="891"/>
      <c r="C168" s="88"/>
      <c r="D168" s="16"/>
      <c r="E168" s="6"/>
      <c r="F168" s="6"/>
      <c r="G168" s="6"/>
      <c r="H168" s="6"/>
      <c r="I168" s="81"/>
      <c r="J168" s="6"/>
      <c r="K168" s="6"/>
    </row>
    <row r="169" spans="2:11" x14ac:dyDescent="0.25">
      <c r="B169" s="891"/>
      <c r="C169" s="88"/>
      <c r="D169" s="44" t="s">
        <v>96</v>
      </c>
      <c r="E169" s="6"/>
      <c r="F169" s="6"/>
      <c r="G169" s="6"/>
      <c r="H169" s="6"/>
      <c r="I169" s="81"/>
      <c r="J169" s="6"/>
      <c r="K169" s="6"/>
    </row>
    <row r="170" spans="2:11" ht="37.5" x14ac:dyDescent="0.25">
      <c r="B170" s="891"/>
      <c r="C170" s="88"/>
      <c r="D170" s="44" t="s">
        <v>894</v>
      </c>
      <c r="E170" s="6"/>
      <c r="F170" s="6"/>
      <c r="G170" s="6"/>
      <c r="H170" s="6"/>
      <c r="I170" s="81"/>
      <c r="J170" s="6"/>
      <c r="K170" s="6"/>
    </row>
    <row r="171" spans="2:11" ht="37.5" x14ac:dyDescent="0.25">
      <c r="B171" s="891"/>
      <c r="C171" s="88"/>
      <c r="D171" s="44" t="s">
        <v>895</v>
      </c>
      <c r="E171" s="6"/>
      <c r="F171" s="6"/>
      <c r="G171" s="6"/>
      <c r="H171" s="6"/>
      <c r="I171" s="81"/>
      <c r="J171" s="6"/>
      <c r="K171" s="6"/>
    </row>
    <row r="172" spans="2:11" ht="60" x14ac:dyDescent="0.25">
      <c r="B172" s="891"/>
      <c r="C172" s="88"/>
      <c r="D172" s="44" t="s">
        <v>896</v>
      </c>
      <c r="E172" s="6"/>
      <c r="F172" s="6"/>
      <c r="G172" s="6"/>
      <c r="H172" s="6"/>
      <c r="I172" s="81"/>
      <c r="J172" s="6"/>
      <c r="K172" s="6"/>
    </row>
    <row r="173" spans="2:11" ht="97.5" x14ac:dyDescent="0.25">
      <c r="B173" s="891"/>
      <c r="C173" s="88"/>
      <c r="D173" s="44" t="s">
        <v>897</v>
      </c>
      <c r="E173" s="6"/>
      <c r="F173" s="6"/>
      <c r="G173" s="6"/>
      <c r="H173" s="6"/>
      <c r="I173" s="81"/>
      <c r="J173" s="6"/>
      <c r="K173" s="6"/>
    </row>
    <row r="174" spans="2:11" ht="24" x14ac:dyDescent="0.25">
      <c r="B174" s="891"/>
      <c r="C174" s="88"/>
      <c r="D174" s="51" t="s">
        <v>898</v>
      </c>
      <c r="E174" s="6"/>
      <c r="F174" s="6"/>
      <c r="G174" s="6"/>
      <c r="H174" s="6"/>
      <c r="I174" s="81"/>
      <c r="J174" s="6"/>
      <c r="K174" s="6"/>
    </row>
    <row r="175" spans="2:11" x14ac:dyDescent="0.25">
      <c r="B175" s="891"/>
      <c r="C175" s="88"/>
      <c r="D175" s="16"/>
      <c r="E175" s="6"/>
      <c r="F175" s="6"/>
      <c r="G175" s="6"/>
      <c r="H175" s="6"/>
      <c r="I175" s="81"/>
      <c r="J175" s="6"/>
      <c r="K175" s="6"/>
    </row>
    <row r="176" spans="2:11" x14ac:dyDescent="0.25">
      <c r="B176" s="891"/>
      <c r="C176" s="88"/>
      <c r="D176" s="44" t="s">
        <v>96</v>
      </c>
      <c r="E176" s="6"/>
      <c r="F176" s="6"/>
      <c r="G176" s="6"/>
      <c r="H176" s="6"/>
      <c r="I176" s="81"/>
      <c r="J176" s="6"/>
      <c r="K176" s="6"/>
    </row>
    <row r="177" spans="2:11" ht="37.5" x14ac:dyDescent="0.25">
      <c r="B177" s="891"/>
      <c r="C177" s="88"/>
      <c r="D177" s="44" t="s">
        <v>899</v>
      </c>
      <c r="E177" s="6"/>
      <c r="F177" s="6"/>
      <c r="G177" s="6"/>
      <c r="H177" s="6"/>
      <c r="I177" s="81"/>
      <c r="J177" s="6"/>
      <c r="K177" s="6"/>
    </row>
    <row r="178" spans="2:11" ht="37.5" x14ac:dyDescent="0.25">
      <c r="B178" s="891"/>
      <c r="C178" s="88"/>
      <c r="D178" s="44" t="s">
        <v>900</v>
      </c>
      <c r="E178" s="6"/>
      <c r="F178" s="6"/>
      <c r="G178" s="6"/>
      <c r="H178" s="6"/>
      <c r="I178" s="81"/>
      <c r="J178" s="6"/>
      <c r="K178" s="6"/>
    </row>
    <row r="179" spans="2:11" ht="37.5" x14ac:dyDescent="0.25">
      <c r="B179" s="891"/>
      <c r="C179" s="88"/>
      <c r="D179" s="44" t="s">
        <v>901</v>
      </c>
      <c r="E179" s="6"/>
      <c r="F179" s="6"/>
      <c r="G179" s="6"/>
      <c r="H179" s="6"/>
      <c r="I179" s="81"/>
      <c r="J179" s="6"/>
      <c r="K179" s="6"/>
    </row>
    <row r="180" spans="2:11" ht="60" x14ac:dyDescent="0.25">
      <c r="B180" s="891"/>
      <c r="C180" s="88"/>
      <c r="D180" s="44" t="s">
        <v>896</v>
      </c>
      <c r="E180" s="6"/>
      <c r="F180" s="6"/>
      <c r="G180" s="6"/>
      <c r="H180" s="6"/>
      <c r="I180" s="81"/>
      <c r="J180" s="6"/>
      <c r="K180" s="6"/>
    </row>
    <row r="181" spans="2:11" ht="60.75" thickBot="1" x14ac:dyDescent="0.3">
      <c r="B181" s="892"/>
      <c r="C181" s="3"/>
      <c r="D181" s="40" t="s">
        <v>902</v>
      </c>
      <c r="E181" s="6"/>
      <c r="F181" s="6"/>
      <c r="G181" s="6"/>
      <c r="H181" s="6"/>
      <c r="I181" s="81"/>
      <c r="J181" s="6"/>
      <c r="K181" s="6"/>
    </row>
    <row r="182" spans="2:11" x14ac:dyDescent="0.25">
      <c r="B182" s="6"/>
      <c r="D182" s="6"/>
      <c r="E182" s="6"/>
      <c r="F182" s="6"/>
      <c r="G182" s="6"/>
      <c r="H182" s="6"/>
      <c r="I182" s="81"/>
      <c r="J182" s="6"/>
      <c r="K182" s="6"/>
    </row>
    <row r="183" spans="2:11" x14ac:dyDescent="0.25">
      <c r="B183" s="6"/>
      <c r="D183" s="6"/>
      <c r="E183" s="6"/>
      <c r="F183" s="6"/>
      <c r="G183" s="6"/>
      <c r="H183" s="6"/>
      <c r="I183" s="81"/>
      <c r="J183" s="6"/>
      <c r="K183" s="6"/>
    </row>
    <row r="184" spans="2:11" x14ac:dyDescent="0.25">
      <c r="B184" s="6"/>
      <c r="D184" s="6"/>
      <c r="E184" s="6"/>
      <c r="F184" s="6"/>
      <c r="G184" s="6"/>
      <c r="H184" s="6"/>
      <c r="I184" s="81"/>
      <c r="J184" s="6"/>
      <c r="K184" s="6"/>
    </row>
    <row r="185" spans="2:11" x14ac:dyDescent="0.25">
      <c r="B185" s="6"/>
      <c r="D185" s="6"/>
      <c r="E185" s="6"/>
      <c r="F185" s="6"/>
      <c r="G185" s="6"/>
      <c r="H185" s="6"/>
      <c r="I185" s="81"/>
      <c r="J185" s="6"/>
      <c r="K185" s="6"/>
    </row>
    <row r="186" spans="2:11" x14ac:dyDescent="0.25">
      <c r="B186" s="6"/>
      <c r="D186" s="6"/>
      <c r="E186" s="6"/>
      <c r="F186" s="6"/>
      <c r="G186" s="6"/>
      <c r="H186" s="6"/>
      <c r="I186" s="81"/>
      <c r="J186" s="6"/>
      <c r="K186" s="6"/>
    </row>
    <row r="187" spans="2:11" x14ac:dyDescent="0.25">
      <c r="B187" s="6"/>
      <c r="D187" s="6"/>
      <c r="E187" s="6"/>
      <c r="F187" s="6"/>
      <c r="G187" s="6"/>
      <c r="H187" s="6"/>
      <c r="I187" s="81"/>
      <c r="J187" s="6"/>
      <c r="K187" s="6"/>
    </row>
    <row r="188" spans="2:11" x14ac:dyDescent="0.25">
      <c r="B188" s="6"/>
      <c r="D188" s="6"/>
      <c r="E188" s="6"/>
      <c r="F188" s="6"/>
      <c r="G188" s="6"/>
      <c r="H188" s="6"/>
      <c r="I188" s="81"/>
      <c r="J188" s="6"/>
      <c r="K188" s="6"/>
    </row>
    <row r="189" spans="2:11" x14ac:dyDescent="0.25">
      <c r="B189" s="6"/>
      <c r="D189" s="6"/>
      <c r="E189" s="6"/>
      <c r="F189" s="6"/>
      <c r="G189" s="6"/>
      <c r="H189" s="6"/>
      <c r="I189" s="81"/>
      <c r="J189" s="6"/>
      <c r="K189" s="6"/>
    </row>
    <row r="190" spans="2:11" x14ac:dyDescent="0.25">
      <c r="B190" s="6"/>
      <c r="D190" s="6"/>
      <c r="E190" s="6"/>
      <c r="F190" s="6"/>
      <c r="G190" s="6"/>
      <c r="H190" s="6"/>
      <c r="I190" s="81"/>
      <c r="J190" s="6"/>
      <c r="K190" s="6"/>
    </row>
    <row r="191" spans="2:11" x14ac:dyDescent="0.25">
      <c r="B191" s="6"/>
      <c r="D191" s="6"/>
      <c r="E191" s="6"/>
      <c r="F191" s="6"/>
      <c r="G191" s="6"/>
      <c r="H191" s="6"/>
      <c r="I191" s="81"/>
      <c r="J191" s="6"/>
      <c r="K191" s="6"/>
    </row>
    <row r="192" spans="2:11" x14ac:dyDescent="0.25">
      <c r="B192" s="6"/>
      <c r="D192" s="6"/>
      <c r="E192" s="6"/>
      <c r="F192" s="6"/>
      <c r="G192" s="6"/>
      <c r="H192" s="6"/>
      <c r="I192" s="81"/>
      <c r="J192" s="6"/>
      <c r="K192" s="6"/>
    </row>
    <row r="193" spans="2:11" x14ac:dyDescent="0.25">
      <c r="B193" s="6"/>
      <c r="D193" s="6"/>
      <c r="E193" s="6"/>
      <c r="F193" s="6"/>
      <c r="G193" s="6"/>
      <c r="H193" s="6"/>
      <c r="I193" s="81"/>
      <c r="J193" s="6"/>
      <c r="K193" s="6"/>
    </row>
    <row r="194" spans="2:11" x14ac:dyDescent="0.25">
      <c r="B194" s="6"/>
      <c r="D194" s="6"/>
      <c r="E194" s="6"/>
      <c r="F194" s="6"/>
      <c r="G194" s="6"/>
      <c r="H194" s="6"/>
      <c r="I194" s="81"/>
      <c r="J194" s="6"/>
      <c r="K194" s="6"/>
    </row>
    <row r="195" spans="2:11" x14ac:dyDescent="0.25">
      <c r="B195" s="6"/>
      <c r="D195" s="6"/>
      <c r="E195" s="6"/>
      <c r="F195" s="6"/>
      <c r="G195" s="6"/>
      <c r="H195" s="6"/>
      <c r="I195" s="81"/>
      <c r="J195" s="6"/>
      <c r="K195" s="6"/>
    </row>
    <row r="196" spans="2:11" x14ac:dyDescent="0.25">
      <c r="B196" s="6"/>
      <c r="D196" s="6"/>
      <c r="E196" s="6"/>
      <c r="F196" s="6"/>
      <c r="G196" s="6"/>
      <c r="H196" s="6"/>
      <c r="I196" s="81"/>
      <c r="J196" s="6"/>
      <c r="K196" s="6"/>
    </row>
    <row r="197" spans="2:11" x14ac:dyDescent="0.25">
      <c r="B197" s="6"/>
      <c r="D197" s="6"/>
      <c r="E197" s="6"/>
      <c r="F197" s="6"/>
      <c r="G197" s="6"/>
      <c r="H197" s="6"/>
      <c r="I197" s="81"/>
      <c r="J197" s="6"/>
      <c r="K197" s="6"/>
    </row>
  </sheetData>
  <mergeCells count="60">
    <mergeCell ref="B137:B143"/>
    <mergeCell ref="D104:I104"/>
    <mergeCell ref="D108:I108"/>
    <mergeCell ref="D109:I109"/>
    <mergeCell ref="D110:I110"/>
    <mergeCell ref="B127:E127"/>
    <mergeCell ref="B128:B134"/>
    <mergeCell ref="D95:I95"/>
    <mergeCell ref="D96:I96"/>
    <mergeCell ref="D97:I97"/>
    <mergeCell ref="D102:I102"/>
    <mergeCell ref="B136:E136"/>
    <mergeCell ref="D84:I84"/>
    <mergeCell ref="D85:I85"/>
    <mergeCell ref="D89:I89"/>
    <mergeCell ref="D90:I90"/>
    <mergeCell ref="D79:I79"/>
    <mergeCell ref="F88:G8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B10:D10"/>
    <mergeCell ref="F10:S10"/>
    <mergeCell ref="F11:S11"/>
    <mergeCell ref="E12:R12"/>
    <mergeCell ref="E13:R13"/>
    <mergeCell ref="A1:P1"/>
    <mergeCell ref="A2:P2"/>
    <mergeCell ref="A3:P3"/>
    <mergeCell ref="A4:D4"/>
    <mergeCell ref="A5:P5"/>
  </mergeCells>
  <conditionalFormatting sqref="F122">
    <cfRule type="containsText" dxfId="38" priority="6" operator="containsText" text="ERROR">
      <formula>NOT(ISERROR(SEARCH("ERROR",F122)))</formula>
    </cfRule>
  </conditionalFormatting>
  <conditionalFormatting sqref="F10">
    <cfRule type="notContainsBlanks" dxfId="37" priority="5">
      <formula>LEN(TRIM(F10))&gt;0</formula>
    </cfRule>
  </conditionalFormatting>
  <conditionalFormatting sqref="F11:S11">
    <cfRule type="expression" dxfId="36" priority="3">
      <formula>E11="NO SE REPORTA"</formula>
    </cfRule>
    <cfRule type="expression" dxfId="35" priority="4">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12:H113 E92:H93 E18:E19 E67:E69 E29:H40 E60:H61 E22:H23 E81:H82 E74:H75 E87:E88 E53:H54 E46:E48 E99:H100">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132"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79"/>
  <sheetViews>
    <sheetView showGridLines="0" zoomScaleNormal="100" zoomScalePageLayoutView="98" workbookViewId="0">
      <selection activeCell="K18" sqref="K18"/>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960</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6"/>
    </row>
    <row r="7" spans="1:21" ht="15.75" thickBot="1" x14ac:dyDescent="0.3">
      <c r="A7" s="214"/>
      <c r="B7" s="220"/>
      <c r="C7" s="221"/>
      <c r="D7" s="217"/>
      <c r="E7" s="222"/>
      <c r="F7" s="217" t="s">
        <v>134</v>
      </c>
      <c r="G7" s="217"/>
      <c r="H7" s="217"/>
      <c r="I7" s="217"/>
      <c r="J7" s="217"/>
      <c r="K7" s="6"/>
    </row>
    <row r="8" spans="1:21" ht="15.75" thickBot="1" x14ac:dyDescent="0.3">
      <c r="A8" s="214"/>
      <c r="B8" s="230" t="s">
        <v>1198</v>
      </c>
      <c r="C8" s="231">
        <v>2019</v>
      </c>
      <c r="D8" s="226">
        <f>H21</f>
        <v>0.91666666666666663</v>
      </c>
      <c r="E8" s="233"/>
      <c r="F8" s="217" t="s">
        <v>135</v>
      </c>
      <c r="G8" s="217"/>
      <c r="H8" s="217"/>
      <c r="I8" s="217"/>
      <c r="J8" s="217"/>
      <c r="K8" s="6"/>
    </row>
    <row r="9" spans="1:21" x14ac:dyDescent="0.25">
      <c r="A9" s="214"/>
      <c r="B9" s="428" t="s">
        <v>1199</v>
      </c>
      <c r="C9" s="234"/>
      <c r="D9" s="217"/>
      <c r="E9" s="217"/>
      <c r="F9" s="217"/>
      <c r="G9" s="217"/>
      <c r="H9" s="217"/>
      <c r="I9" s="217"/>
      <c r="J9" s="217"/>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8.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1343</v>
      </c>
      <c r="F12" s="855"/>
      <c r="G12" s="855"/>
      <c r="H12" s="855"/>
      <c r="I12" s="855"/>
      <c r="J12" s="855"/>
      <c r="K12" s="855"/>
      <c r="L12" s="855"/>
      <c r="M12" s="855"/>
      <c r="N12" s="855"/>
      <c r="O12" s="855"/>
      <c r="P12" s="855"/>
      <c r="Q12" s="855"/>
      <c r="R12" s="855"/>
    </row>
    <row r="13" spans="1:21" s="373" customFormat="1" ht="25.5" customHeight="1" x14ac:dyDescent="0.25">
      <c r="A13" s="214"/>
      <c r="B13" s="428"/>
      <c r="C13" s="272"/>
      <c r="D13" s="433" t="s">
        <v>1257</v>
      </c>
      <c r="E13" s="940" t="s">
        <v>1559</v>
      </c>
      <c r="F13" s="941"/>
      <c r="G13" s="941"/>
      <c r="H13" s="941"/>
      <c r="I13" s="941"/>
      <c r="J13" s="941"/>
      <c r="K13" s="941"/>
      <c r="L13" s="941"/>
      <c r="M13" s="941"/>
      <c r="N13" s="941"/>
      <c r="O13" s="941"/>
      <c r="P13" s="941"/>
      <c r="Q13" s="941"/>
      <c r="R13" s="942"/>
    </row>
    <row r="14" spans="1:21" s="373" customFormat="1" ht="6.95" customHeight="1" thickBot="1" x14ac:dyDescent="0.3">
      <c r="A14" s="214"/>
      <c r="B14" s="428"/>
      <c r="C14" s="234"/>
      <c r="D14" s="217"/>
      <c r="E14" s="217"/>
      <c r="F14" s="217"/>
      <c r="G14" s="217"/>
      <c r="H14" s="217"/>
      <c r="I14" s="217"/>
      <c r="J14" s="217"/>
      <c r="K14" s="6"/>
    </row>
    <row r="15" spans="1:21" x14ac:dyDescent="0.25">
      <c r="A15" s="214"/>
      <c r="B15" s="831" t="s">
        <v>2</v>
      </c>
      <c r="C15" s="236"/>
      <c r="D15" s="813"/>
      <c r="E15" s="814"/>
      <c r="F15" s="814"/>
      <c r="G15" s="814"/>
      <c r="H15" s="814"/>
      <c r="I15" s="815"/>
      <c r="J15" s="217"/>
      <c r="K15" s="6"/>
    </row>
    <row r="16" spans="1:21" ht="15.75" thickBot="1" x14ac:dyDescent="0.3">
      <c r="A16" s="214"/>
      <c r="B16" s="832"/>
      <c r="C16" s="244"/>
      <c r="D16" s="843" t="s">
        <v>3</v>
      </c>
      <c r="E16" s="844"/>
      <c r="F16" s="844"/>
      <c r="G16" s="844"/>
      <c r="H16" s="844"/>
      <c r="I16" s="845"/>
      <c r="J16" s="217"/>
      <c r="K16" s="6"/>
    </row>
    <row r="17" spans="1:11" ht="15.75" thickBot="1" x14ac:dyDescent="0.3">
      <c r="A17" s="214"/>
      <c r="B17" s="832"/>
      <c r="C17" s="240"/>
      <c r="D17" s="379" t="s">
        <v>156</v>
      </c>
      <c r="E17" s="634"/>
      <c r="F17" s="634"/>
      <c r="G17" s="634"/>
      <c r="H17" s="775">
        <v>2019</v>
      </c>
      <c r="I17" s="248" t="s">
        <v>157</v>
      </c>
      <c r="J17" s="217"/>
      <c r="K17" s="6"/>
    </row>
    <row r="18" spans="1:11" ht="36.75" thickBot="1" x14ac:dyDescent="0.3">
      <c r="A18" s="214"/>
      <c r="B18" s="832"/>
      <c r="C18" s="240"/>
      <c r="D18" s="384" t="s">
        <v>975</v>
      </c>
      <c r="E18" s="608"/>
      <c r="F18" s="608"/>
      <c r="G18" s="608"/>
      <c r="H18" s="531">
        <v>132</v>
      </c>
      <c r="I18" s="472">
        <f>SUM(E18:H18)</f>
        <v>132</v>
      </c>
      <c r="J18" s="491"/>
      <c r="K18" s="6"/>
    </row>
    <row r="19" spans="1:11" ht="36.75" thickBot="1" x14ac:dyDescent="0.3">
      <c r="A19" s="214"/>
      <c r="B19" s="832"/>
      <c r="C19" s="240"/>
      <c r="D19" s="384" t="s">
        <v>976</v>
      </c>
      <c r="E19" s="608"/>
      <c r="F19" s="608"/>
      <c r="G19" s="608"/>
      <c r="H19" s="531">
        <v>96</v>
      </c>
      <c r="I19" s="472">
        <f>SUM(E19:H19)</f>
        <v>96</v>
      </c>
      <c r="J19" s="610"/>
      <c r="K19" s="6"/>
    </row>
    <row r="20" spans="1:11" ht="36.75" thickBot="1" x14ac:dyDescent="0.3">
      <c r="A20" s="214"/>
      <c r="B20" s="832"/>
      <c r="C20" s="240"/>
      <c r="D20" s="384" t="s">
        <v>977</v>
      </c>
      <c r="E20" s="608"/>
      <c r="F20" s="608"/>
      <c r="G20" s="531"/>
      <c r="H20" s="531">
        <v>25</v>
      </c>
      <c r="I20" s="472">
        <f>SUM(E20:H20)</f>
        <v>25</v>
      </c>
      <c r="J20" s="217"/>
      <c r="K20" s="6"/>
    </row>
    <row r="21" spans="1:11" ht="24.75" thickBot="1" x14ac:dyDescent="0.3">
      <c r="A21" s="214"/>
      <c r="B21" s="833"/>
      <c r="C21" s="386"/>
      <c r="D21" s="384" t="s">
        <v>978</v>
      </c>
      <c r="E21" s="532" t="e">
        <f>+(E19+E20)/E18</f>
        <v>#DIV/0!</v>
      </c>
      <c r="F21" s="532" t="e">
        <f>+(F19+F20)/F18</f>
        <v>#DIV/0!</v>
      </c>
      <c r="G21" s="532" t="e">
        <f t="shared" ref="G21:H21" si="0">+(G19+G20)/G18</f>
        <v>#DIV/0!</v>
      </c>
      <c r="H21" s="532">
        <f t="shared" si="0"/>
        <v>0.91666666666666663</v>
      </c>
      <c r="I21" s="532">
        <f>+(I19+I20)/I18</f>
        <v>0.91666666666666663</v>
      </c>
      <c r="J21" s="217"/>
      <c r="K21" s="6"/>
    </row>
    <row r="22" spans="1:11" ht="36" customHeight="1" thickBot="1" x14ac:dyDescent="0.3">
      <c r="A22" s="214"/>
      <c r="B22" s="383" t="s">
        <v>39</v>
      </c>
      <c r="C22" s="254"/>
      <c r="D22" s="840" t="s">
        <v>979</v>
      </c>
      <c r="E22" s="841"/>
      <c r="F22" s="841"/>
      <c r="G22" s="841"/>
      <c r="H22" s="841"/>
      <c r="I22" s="842"/>
      <c r="J22" s="217"/>
      <c r="K22" s="6"/>
    </row>
    <row r="23" spans="1:11" ht="36" customHeight="1" thickBot="1" x14ac:dyDescent="0.3">
      <c r="A23" s="214"/>
      <c r="B23" s="383" t="s">
        <v>41</v>
      </c>
      <c r="C23" s="254"/>
      <c r="D23" s="840" t="s">
        <v>165</v>
      </c>
      <c r="E23" s="841"/>
      <c r="F23" s="841"/>
      <c r="G23" s="841"/>
      <c r="H23" s="841"/>
      <c r="I23" s="842"/>
      <c r="J23" s="217"/>
      <c r="K23" s="6"/>
    </row>
    <row r="24" spans="1:11" ht="15.75" thickBot="1" x14ac:dyDescent="0.3">
      <c r="A24" s="214"/>
      <c r="B24" s="218"/>
      <c r="C24" s="219"/>
      <c r="D24" s="217"/>
      <c r="E24" s="217"/>
      <c r="F24" s="217"/>
      <c r="G24" s="217"/>
      <c r="H24" s="217"/>
      <c r="I24" s="217"/>
      <c r="J24" s="217"/>
      <c r="K24" s="6"/>
    </row>
    <row r="25" spans="1:11" ht="24" customHeight="1" thickBot="1" x14ac:dyDescent="0.3">
      <c r="A25" s="214"/>
      <c r="B25" s="828" t="s">
        <v>43</v>
      </c>
      <c r="C25" s="829"/>
      <c r="D25" s="829"/>
      <c r="E25" s="830"/>
      <c r="F25" s="217"/>
      <c r="G25" s="217"/>
      <c r="H25" s="217"/>
      <c r="I25" s="217"/>
      <c r="J25" s="217"/>
      <c r="K25" s="6"/>
    </row>
    <row r="26" spans="1:11" ht="15.75" thickBot="1" x14ac:dyDescent="0.3">
      <c r="A26" s="214"/>
      <c r="B26" s="831">
        <v>1</v>
      </c>
      <c r="C26" s="240"/>
      <c r="D26" s="257" t="s">
        <v>44</v>
      </c>
      <c r="E26" s="457" t="s">
        <v>1274</v>
      </c>
      <c r="F26" s="217"/>
      <c r="G26" s="217"/>
      <c r="H26" s="217"/>
      <c r="I26" s="217"/>
      <c r="J26" s="217"/>
      <c r="K26" s="6"/>
    </row>
    <row r="27" spans="1:11" ht="15.75" thickBot="1" x14ac:dyDescent="0.3">
      <c r="A27" s="214"/>
      <c r="B27" s="832"/>
      <c r="C27" s="240"/>
      <c r="D27" s="384" t="s">
        <v>45</v>
      </c>
      <c r="E27" s="457" t="s">
        <v>1306</v>
      </c>
      <c r="F27" s="217"/>
      <c r="G27" s="217"/>
      <c r="H27" s="217"/>
      <c r="I27" s="217"/>
      <c r="J27" s="217"/>
      <c r="K27" s="6"/>
    </row>
    <row r="28" spans="1:11" ht="15.75" thickBot="1" x14ac:dyDescent="0.3">
      <c r="A28" s="214"/>
      <c r="B28" s="832"/>
      <c r="C28" s="240"/>
      <c r="D28" s="384" t="s">
        <v>46</v>
      </c>
      <c r="E28" s="457" t="s">
        <v>1307</v>
      </c>
      <c r="F28" s="217"/>
      <c r="G28" s="217"/>
      <c r="H28" s="217"/>
      <c r="I28" s="217"/>
      <c r="J28" s="217"/>
      <c r="K28" s="6"/>
    </row>
    <row r="29" spans="1:11" ht="15.75" thickBot="1" x14ac:dyDescent="0.3">
      <c r="A29" s="214"/>
      <c r="B29" s="832"/>
      <c r="C29" s="240"/>
      <c r="D29" s="384" t="s">
        <v>47</v>
      </c>
      <c r="E29" s="457" t="s">
        <v>1308</v>
      </c>
      <c r="F29" s="217"/>
      <c r="G29" s="217"/>
      <c r="H29" s="217"/>
      <c r="I29" s="217"/>
      <c r="J29" s="217"/>
      <c r="K29" s="6"/>
    </row>
    <row r="30" spans="1:11" ht="15.75" thickBot="1" x14ac:dyDescent="0.3">
      <c r="A30" s="214"/>
      <c r="B30" s="832"/>
      <c r="C30" s="240"/>
      <c r="D30" s="384" t="s">
        <v>48</v>
      </c>
      <c r="E30" s="457" t="s">
        <v>1309</v>
      </c>
      <c r="F30" s="217"/>
      <c r="G30" s="217"/>
      <c r="H30" s="217"/>
      <c r="I30" s="217"/>
      <c r="J30" s="217"/>
      <c r="K30" s="6"/>
    </row>
    <row r="31" spans="1:11" ht="15.75" thickBot="1" x14ac:dyDescent="0.3">
      <c r="A31" s="214"/>
      <c r="B31" s="832"/>
      <c r="C31" s="240"/>
      <c r="D31" s="384" t="s">
        <v>49</v>
      </c>
      <c r="E31" s="457" t="s">
        <v>1310</v>
      </c>
      <c r="F31" s="217"/>
      <c r="G31" s="217"/>
      <c r="H31" s="217"/>
      <c r="I31" s="217"/>
      <c r="J31" s="217"/>
      <c r="K31" s="6"/>
    </row>
    <row r="32" spans="1:11" ht="15.75" thickBot="1" x14ac:dyDescent="0.3">
      <c r="A32" s="214"/>
      <c r="B32" s="833"/>
      <c r="C32" s="386"/>
      <c r="D32" s="384" t="s">
        <v>50</v>
      </c>
      <c r="E32" s="455" t="s">
        <v>1280</v>
      </c>
      <c r="F32" s="217"/>
      <c r="G32" s="217"/>
      <c r="H32" s="217"/>
      <c r="I32" s="217"/>
      <c r="J32" s="217"/>
      <c r="K32" s="6"/>
    </row>
    <row r="33" spans="1:11" ht="15.75" thickBot="1" x14ac:dyDescent="0.3">
      <c r="A33" s="214"/>
      <c r="B33" s="218"/>
      <c r="C33" s="219"/>
      <c r="D33" s="217"/>
      <c r="E33" s="217"/>
      <c r="F33" s="217"/>
      <c r="G33" s="217"/>
      <c r="H33" s="217"/>
      <c r="I33" s="217"/>
      <c r="J33" s="217"/>
      <c r="K33" s="6"/>
    </row>
    <row r="34" spans="1:11" ht="15.75" thickBot="1" x14ac:dyDescent="0.3">
      <c r="A34" s="214"/>
      <c r="B34" s="828" t="s">
        <v>51</v>
      </c>
      <c r="C34" s="829"/>
      <c r="D34" s="829"/>
      <c r="E34" s="830"/>
      <c r="F34" s="217"/>
      <c r="G34" s="217"/>
      <c r="H34" s="217"/>
      <c r="I34" s="217"/>
      <c r="J34" s="217"/>
      <c r="K34" s="6"/>
    </row>
    <row r="35" spans="1:11" ht="15.75" thickBot="1" x14ac:dyDescent="0.3">
      <c r="A35" s="214"/>
      <c r="B35" s="831">
        <v>1</v>
      </c>
      <c r="C35" s="240"/>
      <c r="D35" s="257" t="s">
        <v>44</v>
      </c>
      <c r="E35" s="390" t="s">
        <v>52</v>
      </c>
      <c r="F35" s="217"/>
      <c r="G35" s="217"/>
      <c r="H35" s="217"/>
      <c r="I35" s="217"/>
      <c r="J35" s="217"/>
      <c r="K35" s="6"/>
    </row>
    <row r="36" spans="1:11" ht="15.75" thickBot="1" x14ac:dyDescent="0.3">
      <c r="A36" s="214"/>
      <c r="B36" s="832"/>
      <c r="C36" s="240"/>
      <c r="D36" s="384" t="s">
        <v>45</v>
      </c>
      <c r="E36" s="402" t="s">
        <v>53</v>
      </c>
      <c r="F36" s="217"/>
      <c r="G36" s="217"/>
      <c r="H36" s="217"/>
      <c r="I36" s="217"/>
      <c r="J36" s="217"/>
      <c r="K36" s="6"/>
    </row>
    <row r="37" spans="1:11" ht="15.75" thickBot="1" x14ac:dyDescent="0.3">
      <c r="A37" s="214"/>
      <c r="B37" s="832"/>
      <c r="C37" s="240"/>
      <c r="D37" s="384" t="s">
        <v>46</v>
      </c>
      <c r="E37" s="151"/>
      <c r="F37" s="217"/>
      <c r="G37" s="217"/>
      <c r="H37" s="217"/>
      <c r="I37" s="217"/>
      <c r="J37" s="217"/>
      <c r="K37" s="6"/>
    </row>
    <row r="38" spans="1:11" ht="15.75" thickBot="1" x14ac:dyDescent="0.3">
      <c r="A38" s="214"/>
      <c r="B38" s="832"/>
      <c r="C38" s="240"/>
      <c r="D38" s="384" t="s">
        <v>47</v>
      </c>
      <c r="E38" s="151"/>
      <c r="F38" s="217"/>
      <c r="G38" s="217"/>
      <c r="H38" s="217"/>
      <c r="I38" s="217"/>
      <c r="J38" s="217"/>
      <c r="K38" s="6"/>
    </row>
    <row r="39" spans="1:11" ht="15.75" thickBot="1" x14ac:dyDescent="0.3">
      <c r="A39" s="214"/>
      <c r="B39" s="832"/>
      <c r="C39" s="240"/>
      <c r="D39" s="384" t="s">
        <v>48</v>
      </c>
      <c r="E39" s="151"/>
      <c r="F39" s="217"/>
      <c r="G39" s="217"/>
      <c r="H39" s="217"/>
      <c r="I39" s="217"/>
      <c r="J39" s="217"/>
      <c r="K39" s="6"/>
    </row>
    <row r="40" spans="1:11" ht="15.75" thickBot="1" x14ac:dyDescent="0.3">
      <c r="A40" s="214"/>
      <c r="B40" s="832"/>
      <c r="C40" s="240"/>
      <c r="D40" s="384" t="s">
        <v>49</v>
      </c>
      <c r="E40" s="151"/>
      <c r="F40" s="217"/>
      <c r="G40" s="217"/>
      <c r="H40" s="217"/>
      <c r="I40" s="217"/>
      <c r="J40" s="217"/>
      <c r="K40" s="6"/>
    </row>
    <row r="41" spans="1:11" ht="15.75" thickBot="1" x14ac:dyDescent="0.3">
      <c r="A41" s="214"/>
      <c r="B41" s="833"/>
      <c r="C41" s="386"/>
      <c r="D41" s="384" t="s">
        <v>50</v>
      </c>
      <c r="E41" s="151"/>
      <c r="F41" s="217"/>
      <c r="G41" s="217"/>
      <c r="H41" s="217"/>
      <c r="I41" s="217"/>
      <c r="J41" s="217"/>
      <c r="K41" s="6"/>
    </row>
    <row r="42" spans="1:11" ht="15.75" thickBot="1" x14ac:dyDescent="0.3">
      <c r="A42" s="214"/>
      <c r="B42" s="218"/>
      <c r="C42" s="219"/>
      <c r="D42" s="217"/>
      <c r="E42" s="217"/>
      <c r="F42" s="217"/>
      <c r="G42" s="217"/>
      <c r="H42" s="217"/>
      <c r="I42" s="217"/>
      <c r="J42" s="217"/>
      <c r="K42" s="6"/>
    </row>
    <row r="43" spans="1:11" ht="15" customHeight="1" thickBot="1" x14ac:dyDescent="0.3">
      <c r="A43" s="214"/>
      <c r="B43" s="380" t="s">
        <v>54</v>
      </c>
      <c r="C43" s="381"/>
      <c r="D43" s="381"/>
      <c r="E43" s="382"/>
      <c r="F43" s="214"/>
      <c r="G43" s="217"/>
      <c r="H43" s="217"/>
      <c r="I43" s="217"/>
      <c r="J43" s="217"/>
      <c r="K43" s="6"/>
    </row>
    <row r="44" spans="1:11" ht="24.75" thickBot="1" x14ac:dyDescent="0.3">
      <c r="A44" s="214"/>
      <c r="B44" s="383" t="s">
        <v>55</v>
      </c>
      <c r="C44" s="384" t="s">
        <v>56</v>
      </c>
      <c r="D44" s="384" t="s">
        <v>57</v>
      </c>
      <c r="E44" s="384" t="s">
        <v>58</v>
      </c>
      <c r="F44" s="217"/>
      <c r="G44" s="217"/>
      <c r="H44" s="217"/>
      <c r="I44" s="217"/>
      <c r="J44" s="217"/>
    </row>
    <row r="45" spans="1:11" ht="60.75" thickBot="1" x14ac:dyDescent="0.3">
      <c r="A45" s="214"/>
      <c r="B45" s="263">
        <v>42401</v>
      </c>
      <c r="C45" s="384">
        <v>0.01</v>
      </c>
      <c r="D45" s="385" t="s">
        <v>980</v>
      </c>
      <c r="E45" s="384"/>
      <c r="F45" s="217"/>
      <c r="G45" s="217"/>
      <c r="H45" s="217"/>
      <c r="I45" s="217"/>
      <c r="J45" s="217"/>
    </row>
    <row r="46" spans="1:11" ht="15.75" thickBot="1" x14ac:dyDescent="0.3">
      <c r="A46" s="214"/>
      <c r="B46" s="218"/>
      <c r="C46" s="219"/>
      <c r="D46" s="217"/>
      <c r="E46" s="217"/>
      <c r="F46" s="217"/>
      <c r="G46" s="217"/>
      <c r="H46" s="217"/>
      <c r="I46" s="217"/>
      <c r="J46" s="217"/>
      <c r="K46" s="6"/>
    </row>
    <row r="47" spans="1:11" x14ac:dyDescent="0.25">
      <c r="A47" s="214"/>
      <c r="B47" s="265" t="s">
        <v>60</v>
      </c>
      <c r="C47" s="266"/>
      <c r="D47" s="217"/>
      <c r="E47" s="217"/>
      <c r="F47" s="217"/>
      <c r="G47" s="217"/>
      <c r="H47" s="217"/>
      <c r="I47" s="217"/>
      <c r="J47" s="217"/>
      <c r="K47" s="6"/>
    </row>
    <row r="48" spans="1:11" x14ac:dyDescent="0.25">
      <c r="A48" s="214"/>
      <c r="B48" s="1078"/>
      <c r="C48" s="1079"/>
      <c r="D48" s="1079"/>
      <c r="E48" s="1080"/>
      <c r="F48" s="217"/>
      <c r="G48" s="217"/>
      <c r="H48" s="217"/>
      <c r="I48" s="217"/>
      <c r="J48" s="217"/>
      <c r="K48" s="6"/>
    </row>
    <row r="49" spans="1:11" x14ac:dyDescent="0.25">
      <c r="A49" s="214"/>
      <c r="B49" s="1081"/>
      <c r="C49" s="1082"/>
      <c r="D49" s="1082"/>
      <c r="E49" s="1083"/>
      <c r="F49" s="217"/>
      <c r="G49" s="217"/>
      <c r="H49" s="217"/>
      <c r="I49" s="217"/>
      <c r="J49" s="217"/>
      <c r="K49" s="6"/>
    </row>
    <row r="50" spans="1:11" ht="15.75" thickBot="1" x14ac:dyDescent="0.3">
      <c r="A50" s="214"/>
      <c r="B50" s="217"/>
      <c r="C50" s="234"/>
      <c r="D50" s="217"/>
      <c r="E50" s="217"/>
      <c r="F50" s="217"/>
      <c r="G50" s="217"/>
      <c r="H50" s="217"/>
      <c r="I50" s="217"/>
      <c r="J50" s="217"/>
      <c r="K50" s="6"/>
    </row>
    <row r="51" spans="1:11" ht="24.75" thickBot="1" x14ac:dyDescent="0.3">
      <c r="B51" s="49" t="s">
        <v>61</v>
      </c>
      <c r="C51" s="91"/>
      <c r="D51" s="6"/>
      <c r="E51" s="6"/>
      <c r="F51" s="6"/>
      <c r="G51" s="6"/>
      <c r="H51" s="6"/>
      <c r="I51" s="6"/>
      <c r="J51" s="6"/>
      <c r="K51" s="6"/>
    </row>
    <row r="52" spans="1:11" ht="15.75" thickBot="1" x14ac:dyDescent="0.3">
      <c r="B52" s="2"/>
      <c r="C52" s="70"/>
      <c r="D52" s="6"/>
      <c r="E52" s="6"/>
      <c r="F52" s="6"/>
      <c r="G52" s="6"/>
      <c r="H52" s="6"/>
      <c r="I52" s="6"/>
      <c r="J52" s="6"/>
      <c r="K52" s="6"/>
    </row>
    <row r="53" spans="1:11" ht="84.75" thickBot="1" x14ac:dyDescent="0.3">
      <c r="B53" s="50" t="s">
        <v>62</v>
      </c>
      <c r="C53" s="92"/>
      <c r="D53" s="42" t="s">
        <v>961</v>
      </c>
      <c r="E53" s="6"/>
      <c r="F53" s="6"/>
      <c r="G53" s="6"/>
      <c r="H53" s="6"/>
      <c r="I53" s="6"/>
      <c r="J53" s="6"/>
      <c r="K53" s="6"/>
    </row>
    <row r="54" spans="1:11" x14ac:dyDescent="0.25">
      <c r="B54" s="890" t="s">
        <v>64</v>
      </c>
      <c r="C54" s="88"/>
      <c r="D54" s="51" t="s">
        <v>65</v>
      </c>
      <c r="E54" s="6"/>
      <c r="F54" s="6"/>
      <c r="G54" s="6"/>
      <c r="H54" s="6"/>
      <c r="I54" s="6"/>
      <c r="J54" s="6"/>
      <c r="K54" s="6"/>
    </row>
    <row r="55" spans="1:11" ht="72" x14ac:dyDescent="0.25">
      <c r="B55" s="891"/>
      <c r="C55" s="88"/>
      <c r="D55" s="51" t="s">
        <v>962</v>
      </c>
      <c r="E55" s="6"/>
      <c r="F55" s="6"/>
      <c r="G55" s="6"/>
      <c r="H55" s="6"/>
      <c r="I55" s="6"/>
      <c r="J55" s="6"/>
      <c r="K55" s="6"/>
    </row>
    <row r="56" spans="1:11" x14ac:dyDescent="0.25">
      <c r="B56" s="891"/>
      <c r="C56" s="88"/>
      <c r="D56" s="51" t="s">
        <v>139</v>
      </c>
      <c r="E56" s="6"/>
      <c r="F56" s="6"/>
      <c r="G56" s="6"/>
      <c r="H56" s="6"/>
      <c r="I56" s="6"/>
      <c r="J56" s="6"/>
      <c r="K56" s="6"/>
    </row>
    <row r="57" spans="1:11" ht="24" x14ac:dyDescent="0.25">
      <c r="B57" s="891"/>
      <c r="C57" s="88"/>
      <c r="D57" s="44" t="s">
        <v>963</v>
      </c>
      <c r="E57" s="6"/>
      <c r="F57" s="6"/>
      <c r="G57" s="6"/>
      <c r="H57" s="6"/>
      <c r="I57" s="6"/>
      <c r="J57" s="6"/>
      <c r="K57" s="6"/>
    </row>
    <row r="58" spans="1:11" ht="24" x14ac:dyDescent="0.25">
      <c r="B58" s="891"/>
      <c r="C58" s="88"/>
      <c r="D58" s="44" t="s">
        <v>964</v>
      </c>
      <c r="E58" s="6"/>
      <c r="F58" s="6"/>
      <c r="G58" s="6"/>
      <c r="H58" s="6"/>
      <c r="I58" s="6"/>
      <c r="J58" s="6"/>
      <c r="K58" s="6"/>
    </row>
    <row r="59" spans="1:11" ht="15.75" thickBot="1" x14ac:dyDescent="0.3">
      <c r="B59" s="892"/>
      <c r="C59" s="3"/>
      <c r="D59" s="40" t="s">
        <v>70</v>
      </c>
      <c r="E59" s="6"/>
      <c r="F59" s="6"/>
      <c r="G59" s="6"/>
      <c r="H59" s="6"/>
      <c r="I59" s="6"/>
      <c r="J59" s="6"/>
      <c r="K59" s="6"/>
    </row>
    <row r="60" spans="1:11" ht="24.75" thickBot="1" x14ac:dyDescent="0.3">
      <c r="B60" s="45" t="s">
        <v>77</v>
      </c>
      <c r="C60" s="3"/>
      <c r="D60" s="40"/>
      <c r="E60" s="6"/>
      <c r="F60" s="6"/>
      <c r="G60" s="6"/>
      <c r="H60" s="6"/>
      <c r="I60" s="6"/>
      <c r="J60" s="6"/>
      <c r="K60" s="6"/>
    </row>
    <row r="61" spans="1:11" ht="132" x14ac:dyDescent="0.25">
      <c r="B61" s="890" t="s">
        <v>78</v>
      </c>
      <c r="C61" s="88"/>
      <c r="D61" s="44" t="s">
        <v>965</v>
      </c>
      <c r="E61" s="6"/>
      <c r="F61" s="6"/>
      <c r="G61" s="6"/>
      <c r="H61" s="6"/>
      <c r="I61" s="6"/>
      <c r="J61" s="6"/>
      <c r="K61" s="6"/>
    </row>
    <row r="62" spans="1:11" ht="324" x14ac:dyDescent="0.25">
      <c r="B62" s="891"/>
      <c r="C62" s="88"/>
      <c r="D62" s="44" t="s">
        <v>966</v>
      </c>
      <c r="E62" s="6"/>
      <c r="F62" s="6"/>
      <c r="G62" s="6"/>
      <c r="H62" s="6"/>
      <c r="I62" s="6"/>
      <c r="J62" s="6"/>
      <c r="K62" s="6"/>
    </row>
    <row r="63" spans="1:11" ht="84" x14ac:dyDescent="0.25">
      <c r="B63" s="891"/>
      <c r="C63" s="88"/>
      <c r="D63" s="44" t="s">
        <v>967</v>
      </c>
      <c r="E63" s="6"/>
      <c r="F63" s="6"/>
      <c r="G63" s="6"/>
      <c r="H63" s="6"/>
      <c r="I63" s="6"/>
      <c r="J63" s="6"/>
      <c r="K63" s="6"/>
    </row>
    <row r="64" spans="1:11" ht="72" x14ac:dyDescent="0.25">
      <c r="B64" s="891"/>
      <c r="C64" s="88"/>
      <c r="D64" s="44" t="s">
        <v>968</v>
      </c>
      <c r="E64" s="6"/>
      <c r="F64" s="6"/>
      <c r="G64" s="6"/>
      <c r="H64" s="6"/>
      <c r="I64" s="6"/>
      <c r="J64" s="6"/>
      <c r="K64" s="6"/>
    </row>
    <row r="65" spans="2:11" ht="60.75" thickBot="1" x14ac:dyDescent="0.3">
      <c r="B65" s="892"/>
      <c r="C65" s="3"/>
      <c r="D65" s="40" t="s">
        <v>969</v>
      </c>
      <c r="E65" s="6"/>
      <c r="F65" s="6"/>
      <c r="G65" s="6"/>
      <c r="H65" s="6"/>
      <c r="I65" s="6"/>
      <c r="J65" s="6"/>
      <c r="K65" s="6"/>
    </row>
    <row r="66" spans="2:11" x14ac:dyDescent="0.25">
      <c r="B66" s="890" t="s">
        <v>95</v>
      </c>
      <c r="C66" s="88"/>
      <c r="D66" s="44"/>
      <c r="E66" s="6"/>
      <c r="F66" s="6"/>
      <c r="G66" s="6"/>
      <c r="H66" s="6"/>
      <c r="I66" s="6"/>
      <c r="J66" s="6"/>
      <c r="K66" s="6"/>
    </row>
    <row r="67" spans="2:11" x14ac:dyDescent="0.25">
      <c r="B67" s="891"/>
      <c r="C67" s="88"/>
      <c r="D67" s="16"/>
      <c r="E67" s="6"/>
      <c r="F67" s="6"/>
      <c r="G67" s="6"/>
      <c r="H67" s="6"/>
      <c r="I67" s="6"/>
      <c r="J67" s="6"/>
      <c r="K67" s="6"/>
    </row>
    <row r="68" spans="2:11" x14ac:dyDescent="0.25">
      <c r="B68" s="891"/>
      <c r="C68" s="88"/>
      <c r="D68" s="44" t="s">
        <v>96</v>
      </c>
      <c r="E68" s="6"/>
      <c r="F68" s="6"/>
      <c r="G68" s="6"/>
      <c r="H68" s="6"/>
      <c r="I68" s="6"/>
      <c r="J68" s="6"/>
      <c r="K68" s="6"/>
    </row>
    <row r="69" spans="2:11" ht="25.5" x14ac:dyDescent="0.25">
      <c r="B69" s="891"/>
      <c r="C69" s="88"/>
      <c r="D69" s="44" t="s">
        <v>970</v>
      </c>
      <c r="E69" s="6"/>
      <c r="F69" s="6"/>
      <c r="G69" s="6"/>
      <c r="H69" s="6"/>
      <c r="I69" s="6"/>
      <c r="J69" s="6"/>
      <c r="K69" s="6"/>
    </row>
    <row r="70" spans="2:11" ht="37.5" x14ac:dyDescent="0.25">
      <c r="B70" s="891"/>
      <c r="C70" s="88"/>
      <c r="D70" s="44" t="s">
        <v>971</v>
      </c>
      <c r="E70" s="6"/>
      <c r="F70" s="6"/>
      <c r="G70" s="6"/>
      <c r="H70" s="6"/>
      <c r="I70" s="6"/>
      <c r="J70" s="6"/>
      <c r="K70" s="6"/>
    </row>
    <row r="71" spans="2:11" ht="37.5" x14ac:dyDescent="0.25">
      <c r="B71" s="891"/>
      <c r="C71" s="88"/>
      <c r="D71" s="44" t="s">
        <v>972</v>
      </c>
      <c r="E71" s="6"/>
      <c r="F71" s="6"/>
      <c r="G71" s="6"/>
      <c r="H71" s="6"/>
      <c r="I71" s="6"/>
      <c r="J71" s="6"/>
      <c r="K71" s="6"/>
    </row>
    <row r="72" spans="2:11" ht="36" x14ac:dyDescent="0.25">
      <c r="B72" s="891"/>
      <c r="C72" s="88"/>
      <c r="D72" s="44" t="s">
        <v>973</v>
      </c>
      <c r="E72" s="6"/>
      <c r="F72" s="6"/>
      <c r="G72" s="6"/>
      <c r="H72" s="6"/>
      <c r="I72" s="6"/>
      <c r="J72" s="6"/>
      <c r="K72" s="6"/>
    </row>
    <row r="73" spans="2:11" ht="120.75" thickBot="1" x14ac:dyDescent="0.3">
      <c r="B73" s="892"/>
      <c r="C73" s="3"/>
      <c r="D73" s="40" t="s">
        <v>974</v>
      </c>
      <c r="E73" s="6"/>
      <c r="F73" s="6"/>
      <c r="G73" s="6"/>
      <c r="H73" s="6"/>
      <c r="I73" s="6"/>
      <c r="J73" s="6"/>
      <c r="K73" s="6"/>
    </row>
    <row r="74" spans="2:11" x14ac:dyDescent="0.25">
      <c r="B74" s="6"/>
      <c r="D74" s="6"/>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F10">
    <cfRule type="notContainsBlanks" dxfId="33" priority="5">
      <formula>LEN(TRIM(F10))&gt;0</formula>
    </cfRule>
  </conditionalFormatting>
  <conditionalFormatting sqref="F11:S11">
    <cfRule type="expression" dxfId="32" priority="3">
      <formula>E11="NO SE REPORTA"</formula>
    </cfRule>
    <cfRule type="expression" dxfId="31" priority="4">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85"/>
  <sheetViews>
    <sheetView showGridLines="0" zoomScaleNormal="100" zoomScalePageLayoutView="98" workbookViewId="0">
      <selection activeCell="O16" sqref="O16"/>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6" max="6" width="15.7109375" customWidth="1"/>
    <col min="7" max="7" width="18.42578125" customWidth="1"/>
    <col min="8" max="10" width="11.42578125" style="704"/>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693"/>
      <c r="I4" s="693"/>
      <c r="J4" s="693"/>
      <c r="K4" s="451"/>
      <c r="L4" s="452"/>
      <c r="M4" s="452"/>
      <c r="N4" s="452"/>
      <c r="O4" s="452"/>
      <c r="P4" s="453"/>
      <c r="Q4" s="373"/>
      <c r="R4" s="373"/>
    </row>
    <row r="5" spans="1:21" s="214" customFormat="1" ht="16.5" customHeight="1" thickBot="1" x14ac:dyDescent="0.3">
      <c r="A5" s="793" t="s">
        <v>981</v>
      </c>
      <c r="B5" s="794"/>
      <c r="C5" s="794"/>
      <c r="D5" s="794"/>
      <c r="E5" s="794"/>
      <c r="F5" s="794"/>
      <c r="G5" s="794"/>
      <c r="H5" s="794"/>
      <c r="I5" s="794"/>
      <c r="J5" s="794"/>
      <c r="K5" s="794"/>
      <c r="L5" s="794"/>
      <c r="M5" s="794"/>
      <c r="N5" s="794"/>
      <c r="O5" s="794"/>
      <c r="P5" s="795"/>
    </row>
    <row r="6" spans="1:21" ht="15.75" thickBot="1" x14ac:dyDescent="0.3">
      <c r="B6" s="218" t="s">
        <v>1</v>
      </c>
      <c r="C6" s="70"/>
      <c r="D6" s="6"/>
      <c r="E6" s="68"/>
      <c r="F6" s="6" t="s">
        <v>133</v>
      </c>
      <c r="G6" s="6"/>
      <c r="H6" s="694"/>
      <c r="I6" s="694"/>
      <c r="J6" s="694"/>
      <c r="K6" s="6"/>
    </row>
    <row r="7" spans="1:21" ht="15.75" thickBot="1" x14ac:dyDescent="0.3">
      <c r="B7" s="230" t="s">
        <v>1198</v>
      </c>
      <c r="C7" s="194">
        <v>2019</v>
      </c>
      <c r="D7" s="196">
        <f>IF(E9="NO APLICA","NO APLICA",IF(E10="NO SE REPORTA","SIN INFORMACION",+E17))</f>
        <v>1</v>
      </c>
      <c r="E7" s="211"/>
      <c r="F7" s="6" t="s">
        <v>134</v>
      </c>
      <c r="G7" s="6"/>
      <c r="H7" s="694"/>
      <c r="I7" s="694"/>
      <c r="J7" s="694"/>
      <c r="K7" s="6"/>
    </row>
    <row r="8" spans="1:21" x14ac:dyDescent="0.25">
      <c r="B8" s="428" t="s">
        <v>1199</v>
      </c>
      <c r="E8" s="195"/>
      <c r="F8" s="6" t="s">
        <v>135</v>
      </c>
      <c r="G8" s="6"/>
      <c r="H8" s="694"/>
      <c r="I8" s="694"/>
      <c r="J8" s="694"/>
      <c r="K8" s="6"/>
    </row>
    <row r="9" spans="1:21" s="373" customFormat="1" x14ac:dyDescent="0.25">
      <c r="A9" s="214"/>
      <c r="B9" s="852" t="s">
        <v>1255</v>
      </c>
      <c r="C9" s="852"/>
      <c r="D9" s="852"/>
      <c r="E9" s="434" t="s">
        <v>1252</v>
      </c>
      <c r="F9" s="859"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860"/>
      <c r="H9" s="860"/>
      <c r="I9" s="860"/>
      <c r="J9" s="860"/>
      <c r="K9" s="860"/>
      <c r="L9" s="860"/>
      <c r="M9" s="860"/>
      <c r="N9" s="860"/>
      <c r="O9" s="860"/>
      <c r="P9" s="860"/>
      <c r="Q9" s="860"/>
      <c r="R9" s="860"/>
      <c r="S9" s="860"/>
      <c r="T9" s="430"/>
      <c r="U9" s="430"/>
    </row>
    <row r="10" spans="1:21" s="373" customFormat="1" ht="14.45" customHeight="1" x14ac:dyDescent="0.25">
      <c r="A10" s="214"/>
      <c r="B10" s="431"/>
      <c r="C10" s="432"/>
      <c r="D10" s="433" t="str">
        <f>IF(E9="SI APLICA","¿El indicador no se reporta por limitaciones de información disponible? ","")</f>
        <v xml:space="preserve">¿El indicador no se reporta por limitaciones de información disponible? </v>
      </c>
      <c r="E10" s="435" t="s">
        <v>1254</v>
      </c>
      <c r="F10" s="870"/>
      <c r="G10" s="871"/>
      <c r="H10" s="871"/>
      <c r="I10" s="871"/>
      <c r="J10" s="871"/>
      <c r="K10" s="871"/>
      <c r="L10" s="871"/>
      <c r="M10" s="871"/>
      <c r="N10" s="871"/>
      <c r="O10" s="871"/>
      <c r="P10" s="871"/>
      <c r="Q10" s="871"/>
      <c r="R10" s="871"/>
      <c r="S10" s="871"/>
    </row>
    <row r="11" spans="1:21" s="373" customFormat="1" ht="27.75" customHeight="1" x14ac:dyDescent="0.25">
      <c r="A11" s="214"/>
      <c r="B11" s="428"/>
      <c r="C11" s="272"/>
      <c r="D11" s="433" t="str">
        <f>IF(E10="SI SE REPORTA","¿Qué programas o proyectos del Plan de Acción están asociados al indicador? ","")</f>
        <v xml:space="preserve">¿Qué programas o proyectos del Plan de Acción están asociados al indicador? </v>
      </c>
      <c r="E11" s="855" t="s">
        <v>1439</v>
      </c>
      <c r="F11" s="855"/>
      <c r="G11" s="855"/>
      <c r="H11" s="855"/>
      <c r="I11" s="855"/>
      <c r="J11" s="855"/>
      <c r="K11" s="855"/>
      <c r="L11" s="855"/>
      <c r="M11" s="855"/>
      <c r="N11" s="855"/>
      <c r="O11" s="855"/>
      <c r="P11" s="855"/>
      <c r="Q11" s="855"/>
      <c r="R11" s="855"/>
    </row>
    <row r="12" spans="1:21" s="373" customFormat="1" ht="40.5" customHeight="1" thickBot="1" x14ac:dyDescent="0.3">
      <c r="A12" s="214"/>
      <c r="B12" s="428"/>
      <c r="C12" s="272"/>
      <c r="D12" s="433" t="s">
        <v>1257</v>
      </c>
      <c r="E12" s="1037" t="s">
        <v>1557</v>
      </c>
      <c r="F12" s="1038"/>
      <c r="G12" s="1038"/>
      <c r="H12" s="1038"/>
      <c r="I12" s="1038"/>
      <c r="J12" s="1038"/>
      <c r="K12" s="1038"/>
      <c r="L12" s="1038"/>
      <c r="M12" s="1038"/>
      <c r="N12" s="1038"/>
      <c r="O12" s="1038"/>
      <c r="P12" s="1038"/>
      <c r="Q12" s="1038"/>
      <c r="R12" s="1039"/>
    </row>
    <row r="13" spans="1:21" ht="18" customHeight="1" thickBot="1" x14ac:dyDescent="0.3">
      <c r="B13" s="1084" t="s">
        <v>2</v>
      </c>
      <c r="C13" s="96"/>
      <c r="D13" s="896" t="s">
        <v>3</v>
      </c>
      <c r="E13" s="897"/>
      <c r="F13" s="897"/>
      <c r="G13" s="897"/>
      <c r="H13" s="897"/>
      <c r="I13" s="902"/>
      <c r="J13" s="903"/>
      <c r="K13" s="6"/>
    </row>
    <row r="14" spans="1:21" ht="15.75" thickBot="1" x14ac:dyDescent="0.3">
      <c r="B14" s="1028"/>
      <c r="C14" s="497" t="s">
        <v>24</v>
      </c>
      <c r="D14" s="497" t="s">
        <v>156</v>
      </c>
      <c r="E14" s="691">
        <v>2019</v>
      </c>
      <c r="F14" s="691"/>
      <c r="G14" s="691"/>
      <c r="H14" s="695"/>
      <c r="I14" s="696"/>
      <c r="J14" s="697"/>
      <c r="K14" s="6"/>
    </row>
    <row r="15" spans="1:21" ht="84.75" thickBot="1" x14ac:dyDescent="0.3">
      <c r="B15" s="1028"/>
      <c r="C15" s="185" t="s">
        <v>158</v>
      </c>
      <c r="D15" s="499" t="s">
        <v>1002</v>
      </c>
      <c r="E15" s="468">
        <v>26</v>
      </c>
      <c r="F15" s="468"/>
      <c r="G15" s="7"/>
      <c r="H15" s="698"/>
      <c r="I15" s="699"/>
      <c r="J15" s="700"/>
      <c r="K15" s="6"/>
    </row>
    <row r="16" spans="1:21" ht="84.75" thickBot="1" x14ac:dyDescent="0.3">
      <c r="B16" s="1028"/>
      <c r="C16" s="185" t="s">
        <v>160</v>
      </c>
      <c r="D16" s="499" t="s">
        <v>1003</v>
      </c>
      <c r="E16" s="468">
        <v>26</v>
      </c>
      <c r="F16" s="468"/>
      <c r="G16" s="7"/>
      <c r="H16" s="698"/>
      <c r="I16" s="699"/>
      <c r="J16" s="700"/>
      <c r="K16" s="6"/>
    </row>
    <row r="17" spans="2:11" ht="99" customHeight="1" thickBot="1" x14ac:dyDescent="0.3">
      <c r="B17" s="1028"/>
      <c r="C17" s="185" t="s">
        <v>162</v>
      </c>
      <c r="D17" s="499" t="s">
        <v>1004</v>
      </c>
      <c r="E17" s="140">
        <f>+E16/E15</f>
        <v>1</v>
      </c>
      <c r="F17" s="140" t="e">
        <f t="shared" ref="F17:H17" si="0">+F16/F15</f>
        <v>#DIV/0!</v>
      </c>
      <c r="G17" s="140" t="e">
        <f t="shared" si="0"/>
        <v>#DIV/0!</v>
      </c>
      <c r="H17" s="701" t="e">
        <f t="shared" si="0"/>
        <v>#DIV/0!</v>
      </c>
      <c r="I17" s="702"/>
      <c r="J17" s="703"/>
      <c r="K17" s="6"/>
    </row>
    <row r="18" spans="2:11" ht="12" customHeight="1" x14ac:dyDescent="0.25">
      <c r="B18" s="1028"/>
      <c r="C18" s="97"/>
      <c r="D18" s="901"/>
      <c r="E18" s="902"/>
      <c r="F18" s="902"/>
      <c r="G18" s="902"/>
      <c r="H18" s="902"/>
      <c r="I18" s="978"/>
      <c r="J18" s="909"/>
      <c r="K18" s="6"/>
    </row>
    <row r="19" spans="2:11" ht="24" customHeight="1" thickBot="1" x14ac:dyDescent="0.3">
      <c r="B19" s="1028"/>
      <c r="C19" s="97"/>
      <c r="D19" s="907" t="s">
        <v>1005</v>
      </c>
      <c r="E19" s="908"/>
      <c r="F19" s="908"/>
      <c r="G19" s="908"/>
      <c r="H19" s="908"/>
      <c r="I19" s="908"/>
      <c r="J19" s="909"/>
      <c r="K19" s="6"/>
    </row>
    <row r="20" spans="2:11" ht="24.75" thickBot="1" x14ac:dyDescent="0.3">
      <c r="B20" s="1028"/>
      <c r="C20" s="497" t="s">
        <v>24</v>
      </c>
      <c r="D20" s="498" t="s">
        <v>317</v>
      </c>
      <c r="E20" s="497" t="s">
        <v>1006</v>
      </c>
      <c r="F20" s="497" t="s">
        <v>1007</v>
      </c>
      <c r="G20" s="497" t="s">
        <v>60</v>
      </c>
      <c r="H20" s="694"/>
      <c r="J20" s="700"/>
      <c r="K20" s="6"/>
    </row>
    <row r="21" spans="2:11" ht="240.75" thickBot="1" x14ac:dyDescent="0.3">
      <c r="B21" s="1028"/>
      <c r="C21" s="692">
        <v>1</v>
      </c>
      <c r="D21" s="567" t="s">
        <v>1416</v>
      </c>
      <c r="E21" s="613">
        <v>4</v>
      </c>
      <c r="F21" s="567" t="s">
        <v>1496</v>
      </c>
      <c r="G21" s="625" t="s">
        <v>1417</v>
      </c>
      <c r="H21" s="694"/>
      <c r="J21" s="700"/>
      <c r="K21" s="6"/>
    </row>
    <row r="22" spans="2:11" ht="348.75" thickBot="1" x14ac:dyDescent="0.3">
      <c r="B22" s="1028"/>
      <c r="C22" s="692">
        <v>2</v>
      </c>
      <c r="D22" s="567" t="s">
        <v>1418</v>
      </c>
      <c r="E22" s="613">
        <v>9</v>
      </c>
      <c r="F22" s="567" t="s">
        <v>1419</v>
      </c>
      <c r="G22" s="625" t="s">
        <v>1497</v>
      </c>
      <c r="H22" s="694"/>
      <c r="J22" s="700"/>
      <c r="K22" s="6"/>
    </row>
    <row r="23" spans="2:11" s="373" customFormat="1" ht="409.6" thickBot="1" x14ac:dyDescent="0.3">
      <c r="B23" s="1028"/>
      <c r="C23" s="692">
        <v>3</v>
      </c>
      <c r="D23" s="567" t="s">
        <v>1420</v>
      </c>
      <c r="E23" s="613">
        <v>26</v>
      </c>
      <c r="F23" s="567" t="s">
        <v>1421</v>
      </c>
      <c r="G23" s="625" t="s">
        <v>1498</v>
      </c>
      <c r="H23" s="694"/>
      <c r="I23" s="704"/>
      <c r="J23" s="700"/>
      <c r="K23" s="6"/>
    </row>
    <row r="24" spans="2:11" s="373" customFormat="1" ht="252.75" thickBot="1" x14ac:dyDescent="0.3">
      <c r="B24" s="1028"/>
      <c r="C24" s="692">
        <v>4</v>
      </c>
      <c r="D24" s="567" t="s">
        <v>1422</v>
      </c>
      <c r="E24" s="613">
        <v>26</v>
      </c>
      <c r="F24" s="567" t="s">
        <v>1421</v>
      </c>
      <c r="G24" s="625" t="s">
        <v>1499</v>
      </c>
      <c r="H24" s="694"/>
      <c r="I24" s="704"/>
      <c r="J24" s="700"/>
      <c r="K24" s="6"/>
    </row>
    <row r="25" spans="2:11" ht="24" customHeight="1" thickBot="1" x14ac:dyDescent="0.3">
      <c r="B25" s="58" t="s">
        <v>39</v>
      </c>
      <c r="C25" s="98"/>
      <c r="D25" s="896" t="s">
        <v>1008</v>
      </c>
      <c r="E25" s="897"/>
      <c r="F25" s="897"/>
      <c r="G25" s="897"/>
      <c r="H25" s="897"/>
      <c r="I25" s="897"/>
      <c r="J25" s="898"/>
      <c r="K25" s="6"/>
    </row>
    <row r="26" spans="2:11" ht="18.75" thickBot="1" x14ac:dyDescent="0.3">
      <c r="B26" s="58" t="s">
        <v>41</v>
      </c>
      <c r="C26" s="98"/>
      <c r="D26" s="896" t="s">
        <v>286</v>
      </c>
      <c r="E26" s="897"/>
      <c r="F26" s="897"/>
      <c r="G26" s="897"/>
      <c r="H26" s="897"/>
      <c r="I26" s="897"/>
      <c r="J26" s="898"/>
      <c r="K26" s="6"/>
    </row>
    <row r="27" spans="2:11" ht="15.75" thickBot="1" x14ac:dyDescent="0.3">
      <c r="B27" s="2"/>
      <c r="C27" s="70"/>
      <c r="D27" s="6"/>
      <c r="E27" s="6"/>
      <c r="F27" s="6"/>
      <c r="G27" s="6"/>
      <c r="H27" s="694"/>
      <c r="I27" s="694"/>
      <c r="J27" s="694"/>
      <c r="K27" s="6"/>
    </row>
    <row r="28" spans="2:11" ht="24" customHeight="1" thickBot="1" x14ac:dyDescent="0.3">
      <c r="B28" s="893" t="s">
        <v>43</v>
      </c>
      <c r="C28" s="894"/>
      <c r="D28" s="894"/>
      <c r="E28" s="895"/>
      <c r="F28" s="6"/>
      <c r="G28" s="6"/>
      <c r="H28" s="694"/>
      <c r="I28" s="694"/>
      <c r="J28" s="694"/>
      <c r="K28" s="6"/>
    </row>
    <row r="29" spans="2:11" ht="15.75" thickBot="1" x14ac:dyDescent="0.3">
      <c r="B29" s="890">
        <v>1</v>
      </c>
      <c r="C29" s="88"/>
      <c r="D29" s="46" t="s">
        <v>44</v>
      </c>
      <c r="E29" s="455" t="s">
        <v>1274</v>
      </c>
      <c r="F29" s="6"/>
      <c r="G29" s="6"/>
      <c r="H29" s="694"/>
      <c r="I29" s="694"/>
      <c r="J29" s="694"/>
      <c r="K29" s="6"/>
    </row>
    <row r="30" spans="2:11" ht="15.75" thickBot="1" x14ac:dyDescent="0.3">
      <c r="B30" s="891"/>
      <c r="C30" s="88"/>
      <c r="D30" s="40" t="s">
        <v>45</v>
      </c>
      <c r="E30" s="455" t="s">
        <v>1290</v>
      </c>
      <c r="F30" s="6"/>
      <c r="G30" s="6"/>
      <c r="H30" s="694"/>
      <c r="I30" s="694"/>
      <c r="J30" s="694"/>
      <c r="K30" s="6"/>
    </row>
    <row r="31" spans="2:11" ht="15.75" thickBot="1" x14ac:dyDescent="0.3">
      <c r="B31" s="891"/>
      <c r="C31" s="88"/>
      <c r="D31" s="40" t="s">
        <v>46</v>
      </c>
      <c r="E31" s="455" t="s">
        <v>1291</v>
      </c>
      <c r="F31" s="6"/>
      <c r="G31" s="6"/>
      <c r="H31" s="694"/>
      <c r="I31" s="694"/>
      <c r="J31" s="694"/>
      <c r="K31" s="6"/>
    </row>
    <row r="32" spans="2:11" ht="15.75" thickBot="1" x14ac:dyDescent="0.3">
      <c r="B32" s="891"/>
      <c r="C32" s="88"/>
      <c r="D32" s="40" t="s">
        <v>47</v>
      </c>
      <c r="E32" s="455" t="s">
        <v>1292</v>
      </c>
      <c r="F32" s="6"/>
      <c r="G32" s="6"/>
      <c r="H32" s="694"/>
      <c r="I32" s="694"/>
      <c r="J32" s="694"/>
      <c r="K32" s="6"/>
    </row>
    <row r="33" spans="2:11" ht="15.75" thickBot="1" x14ac:dyDescent="0.3">
      <c r="B33" s="891"/>
      <c r="C33" s="88"/>
      <c r="D33" s="40" t="s">
        <v>48</v>
      </c>
      <c r="E33" s="455" t="s">
        <v>1293</v>
      </c>
      <c r="F33" s="6"/>
      <c r="G33" s="6"/>
      <c r="H33" s="694"/>
      <c r="I33" s="694"/>
      <c r="J33" s="694"/>
      <c r="K33" s="6"/>
    </row>
    <row r="34" spans="2:11" ht="15.75" thickBot="1" x14ac:dyDescent="0.3">
      <c r="B34" s="891"/>
      <c r="C34" s="88"/>
      <c r="D34" s="40" t="s">
        <v>49</v>
      </c>
      <c r="E34" s="455" t="s">
        <v>1294</v>
      </c>
      <c r="F34" s="6"/>
      <c r="G34" s="6"/>
      <c r="H34" s="694"/>
      <c r="I34" s="694"/>
      <c r="J34" s="694"/>
      <c r="K34" s="6"/>
    </row>
    <row r="35" spans="2:11" ht="15.75" thickBot="1" x14ac:dyDescent="0.3">
      <c r="B35" s="892"/>
      <c r="C35" s="3"/>
      <c r="D35" s="40" t="s">
        <v>50</v>
      </c>
      <c r="E35" s="455" t="s">
        <v>1280</v>
      </c>
      <c r="F35" s="6"/>
      <c r="G35" s="6"/>
      <c r="H35" s="694"/>
      <c r="I35" s="694"/>
      <c r="J35" s="694"/>
      <c r="K35" s="6"/>
    </row>
    <row r="36" spans="2:11" ht="15.75" thickBot="1" x14ac:dyDescent="0.3">
      <c r="B36" s="2"/>
      <c r="C36" s="70"/>
      <c r="D36" s="6"/>
      <c r="E36" s="6"/>
      <c r="F36" s="6"/>
      <c r="G36" s="6"/>
      <c r="H36" s="694"/>
      <c r="I36" s="694"/>
      <c r="J36" s="694"/>
      <c r="K36" s="6"/>
    </row>
    <row r="37" spans="2:11" ht="15.75" thickBot="1" x14ac:dyDescent="0.3">
      <c r="B37" s="893" t="s">
        <v>51</v>
      </c>
      <c r="C37" s="894"/>
      <c r="D37" s="894"/>
      <c r="E37" s="895"/>
      <c r="F37" s="6"/>
      <c r="G37" s="6"/>
      <c r="H37" s="694"/>
      <c r="I37" s="694"/>
      <c r="J37" s="694"/>
      <c r="K37" s="6"/>
    </row>
    <row r="38" spans="2:11" ht="15.75" thickBot="1" x14ac:dyDescent="0.3">
      <c r="B38" s="890">
        <v>1</v>
      </c>
      <c r="C38" s="88"/>
      <c r="D38" s="46" t="s">
        <v>44</v>
      </c>
      <c r="E38" s="396" t="s">
        <v>52</v>
      </c>
      <c r="F38" s="6"/>
      <c r="G38" s="6"/>
      <c r="H38" s="694"/>
      <c r="I38" s="694"/>
      <c r="J38" s="694"/>
      <c r="K38" s="6"/>
    </row>
    <row r="39" spans="2:11" ht="15.75" thickBot="1" x14ac:dyDescent="0.3">
      <c r="B39" s="891"/>
      <c r="C39" s="88"/>
      <c r="D39" s="40" t="s">
        <v>45</v>
      </c>
      <c r="E39" s="396" t="s">
        <v>53</v>
      </c>
      <c r="F39" s="6"/>
      <c r="G39" s="6"/>
      <c r="H39" s="694"/>
      <c r="I39" s="694"/>
      <c r="J39" s="694"/>
      <c r="K39" s="6"/>
    </row>
    <row r="40" spans="2:11" ht="15.75" thickBot="1" x14ac:dyDescent="0.3">
      <c r="B40" s="891"/>
      <c r="C40" s="88"/>
      <c r="D40" s="40" t="s">
        <v>46</v>
      </c>
      <c r="E40" s="417"/>
      <c r="F40" s="6"/>
      <c r="G40" s="6"/>
      <c r="H40" s="694"/>
      <c r="I40" s="694"/>
      <c r="J40" s="694"/>
      <c r="K40" s="6"/>
    </row>
    <row r="41" spans="2:11" ht="15.75" thickBot="1" x14ac:dyDescent="0.3">
      <c r="B41" s="891"/>
      <c r="C41" s="88"/>
      <c r="D41" s="40" t="s">
        <v>47</v>
      </c>
      <c r="E41" s="417"/>
      <c r="F41" s="6"/>
      <c r="G41" s="6"/>
      <c r="H41" s="694"/>
      <c r="I41" s="694"/>
      <c r="J41" s="694"/>
      <c r="K41" s="6"/>
    </row>
    <row r="42" spans="2:11" ht="15.75" thickBot="1" x14ac:dyDescent="0.3">
      <c r="B42" s="891"/>
      <c r="C42" s="88"/>
      <c r="D42" s="40" t="s">
        <v>48</v>
      </c>
      <c r="E42" s="417"/>
      <c r="F42" s="6"/>
      <c r="G42" s="6"/>
      <c r="H42" s="694"/>
      <c r="I42" s="694"/>
      <c r="J42" s="694"/>
      <c r="K42" s="6"/>
    </row>
    <row r="43" spans="2:11" ht="15.75" thickBot="1" x14ac:dyDescent="0.3">
      <c r="B43" s="891"/>
      <c r="C43" s="88"/>
      <c r="D43" s="40" t="s">
        <v>49</v>
      </c>
      <c r="E43" s="417"/>
      <c r="F43" s="6"/>
      <c r="G43" s="6"/>
      <c r="H43" s="694"/>
      <c r="I43" s="694"/>
      <c r="J43" s="694"/>
      <c r="K43" s="6"/>
    </row>
    <row r="44" spans="2:11" ht="15.75" thickBot="1" x14ac:dyDescent="0.3">
      <c r="B44" s="892"/>
      <c r="C44" s="3"/>
      <c r="D44" s="40" t="s">
        <v>50</v>
      </c>
      <c r="E44" s="417"/>
      <c r="F44" s="6"/>
      <c r="G44" s="6"/>
      <c r="H44" s="694"/>
      <c r="I44" s="694"/>
      <c r="J44" s="694"/>
      <c r="K44" s="6"/>
    </row>
    <row r="45" spans="2:11" x14ac:dyDescent="0.25">
      <c r="B45" s="2"/>
      <c r="C45" s="70"/>
      <c r="D45" s="6"/>
      <c r="E45" s="6"/>
      <c r="F45" s="6"/>
      <c r="G45" s="6"/>
      <c r="H45" s="694"/>
      <c r="I45" s="694"/>
      <c r="J45" s="694"/>
      <c r="K45" s="6"/>
    </row>
    <row r="46" spans="2:11" ht="15.75" thickBot="1" x14ac:dyDescent="0.3">
      <c r="B46" s="2"/>
      <c r="C46" s="70"/>
      <c r="D46" s="6"/>
      <c r="E46" s="6"/>
      <c r="F46" s="6"/>
      <c r="G46" s="6"/>
      <c r="H46" s="694"/>
      <c r="I46" s="694"/>
      <c r="J46" s="694"/>
      <c r="K46" s="6"/>
    </row>
    <row r="47" spans="2:11" ht="15" customHeight="1" thickBot="1" x14ac:dyDescent="0.3">
      <c r="B47" s="114" t="s">
        <v>54</v>
      </c>
      <c r="C47" s="115"/>
      <c r="D47" s="115"/>
      <c r="E47" s="116"/>
      <c r="G47" s="6"/>
      <c r="H47" s="694"/>
      <c r="I47" s="694"/>
      <c r="J47" s="694"/>
      <c r="K47" s="6"/>
    </row>
    <row r="48" spans="2:11" ht="24.75" thickBot="1" x14ac:dyDescent="0.3">
      <c r="B48" s="45" t="s">
        <v>55</v>
      </c>
      <c r="C48" s="40" t="s">
        <v>56</v>
      </c>
      <c r="D48" s="40" t="s">
        <v>57</v>
      </c>
      <c r="E48" s="40" t="s">
        <v>58</v>
      </c>
      <c r="F48" s="6"/>
      <c r="G48" s="6"/>
      <c r="H48" s="694"/>
      <c r="I48" s="694"/>
      <c r="J48" s="694"/>
    </row>
    <row r="49" spans="2:11" ht="120.75" thickBot="1" x14ac:dyDescent="0.3">
      <c r="B49" s="47">
        <v>42401</v>
      </c>
      <c r="C49" s="40">
        <v>0.01</v>
      </c>
      <c r="D49" s="48" t="s">
        <v>1009</v>
      </c>
      <c r="E49" s="40"/>
      <c r="F49" s="6"/>
      <c r="G49" s="6"/>
      <c r="H49" s="694"/>
      <c r="I49" s="694"/>
      <c r="J49" s="694"/>
    </row>
    <row r="50" spans="2:11" ht="15.75" thickBot="1" x14ac:dyDescent="0.3">
      <c r="B50" s="4"/>
      <c r="C50" s="89"/>
      <c r="D50" s="6"/>
      <c r="E50" s="6"/>
      <c r="F50" s="6"/>
      <c r="G50" s="6"/>
      <c r="H50" s="694"/>
      <c r="I50" s="694"/>
      <c r="J50" s="694"/>
      <c r="K50" s="6"/>
    </row>
    <row r="51" spans="2:11" x14ac:dyDescent="0.25">
      <c r="B51" s="127" t="s">
        <v>60</v>
      </c>
      <c r="C51" s="90"/>
      <c r="D51" s="6"/>
      <c r="E51" s="6"/>
      <c r="F51" s="6"/>
      <c r="G51" s="6"/>
      <c r="H51" s="694"/>
      <c r="I51" s="694"/>
      <c r="J51" s="694"/>
      <c r="K51" s="6"/>
    </row>
    <row r="52" spans="2:11" x14ac:dyDescent="0.25">
      <c r="B52" s="1078"/>
      <c r="C52" s="1079"/>
      <c r="D52" s="1079"/>
      <c r="E52" s="1080"/>
      <c r="F52" s="6"/>
      <c r="G52" s="6"/>
      <c r="H52" s="694"/>
      <c r="I52" s="694"/>
      <c r="J52" s="694"/>
      <c r="K52" s="6"/>
    </row>
    <row r="53" spans="2:11" x14ac:dyDescent="0.25">
      <c r="B53" s="1081"/>
      <c r="C53" s="1082"/>
      <c r="D53" s="1082"/>
      <c r="E53" s="1083"/>
      <c r="F53" s="6"/>
      <c r="G53" s="6"/>
      <c r="H53" s="694"/>
      <c r="I53" s="694"/>
      <c r="J53" s="694"/>
      <c r="K53" s="6"/>
    </row>
    <row r="54" spans="2:11" x14ac:dyDescent="0.25">
      <c r="B54" s="2"/>
      <c r="C54" s="70"/>
      <c r="D54" s="6"/>
      <c r="E54" s="6"/>
      <c r="F54" s="6"/>
      <c r="G54" s="6"/>
      <c r="H54" s="694"/>
      <c r="I54" s="694"/>
      <c r="J54" s="694"/>
      <c r="K54" s="6"/>
    </row>
    <row r="55" spans="2:11" ht="15.75" thickBot="1" x14ac:dyDescent="0.3">
      <c r="B55" s="6"/>
      <c r="D55" s="6"/>
      <c r="E55" s="6"/>
      <c r="F55" s="6"/>
      <c r="G55" s="6"/>
      <c r="H55" s="694"/>
      <c r="I55" s="694"/>
      <c r="J55" s="694"/>
      <c r="K55" s="6"/>
    </row>
    <row r="56" spans="2:11" ht="15.75" thickBot="1" x14ac:dyDescent="0.3">
      <c r="B56" s="893" t="s">
        <v>61</v>
      </c>
      <c r="C56" s="894"/>
      <c r="D56" s="895"/>
      <c r="E56" s="6"/>
      <c r="F56" s="6"/>
      <c r="G56" s="6"/>
      <c r="H56" s="694"/>
      <c r="I56" s="694"/>
      <c r="J56" s="694"/>
      <c r="K56" s="6"/>
    </row>
    <row r="57" spans="2:11" ht="120" x14ac:dyDescent="0.25">
      <c r="B57" s="890" t="s">
        <v>62</v>
      </c>
      <c r="C57" s="88"/>
      <c r="D57" s="44" t="s">
        <v>982</v>
      </c>
      <c r="E57" s="6"/>
      <c r="F57" s="6"/>
      <c r="G57" s="6"/>
      <c r="H57" s="694"/>
      <c r="I57" s="694"/>
      <c r="J57" s="694"/>
      <c r="K57" s="6"/>
    </row>
    <row r="58" spans="2:11" x14ac:dyDescent="0.25">
      <c r="B58" s="891"/>
      <c r="C58" s="88"/>
      <c r="D58" s="51" t="s">
        <v>65</v>
      </c>
      <c r="E58" s="6"/>
      <c r="F58" s="6"/>
      <c r="G58" s="6"/>
      <c r="H58" s="694"/>
      <c r="I58" s="694"/>
      <c r="J58" s="694"/>
      <c r="K58" s="6"/>
    </row>
    <row r="59" spans="2:11" ht="144" x14ac:dyDescent="0.25">
      <c r="B59" s="891"/>
      <c r="C59" s="88"/>
      <c r="D59" s="44" t="s">
        <v>983</v>
      </c>
      <c r="E59" s="6"/>
      <c r="F59" s="6"/>
      <c r="G59" s="6"/>
      <c r="H59" s="694"/>
      <c r="I59" s="694"/>
      <c r="J59" s="694"/>
      <c r="K59" s="6"/>
    </row>
    <row r="60" spans="2:11" x14ac:dyDescent="0.25">
      <c r="B60" s="891"/>
      <c r="C60" s="88"/>
      <c r="D60" s="51" t="s">
        <v>68</v>
      </c>
      <c r="E60" s="6"/>
      <c r="F60" s="6"/>
      <c r="G60" s="6"/>
      <c r="H60" s="694"/>
      <c r="I60" s="694"/>
      <c r="J60" s="694"/>
      <c r="K60" s="6"/>
    </row>
    <row r="61" spans="2:11" ht="372.75" thickBot="1" x14ac:dyDescent="0.3">
      <c r="B61" s="892"/>
      <c r="C61" s="3"/>
      <c r="D61" s="40" t="s">
        <v>984</v>
      </c>
      <c r="E61" s="6"/>
      <c r="F61" s="6"/>
      <c r="G61" s="6"/>
      <c r="H61" s="694"/>
      <c r="I61" s="694"/>
      <c r="J61" s="694"/>
      <c r="K61" s="6"/>
    </row>
    <row r="62" spans="2:11" ht="348" x14ac:dyDescent="0.25">
      <c r="B62" s="890" t="s">
        <v>64</v>
      </c>
      <c r="C62" s="88"/>
      <c r="D62" s="25" t="s">
        <v>985</v>
      </c>
      <c r="E62" s="6"/>
      <c r="F62" s="6"/>
      <c r="G62" s="6"/>
      <c r="H62" s="694"/>
      <c r="I62" s="694"/>
      <c r="J62" s="694"/>
      <c r="K62" s="6"/>
    </row>
    <row r="63" spans="2:11" ht="264" x14ac:dyDescent="0.25">
      <c r="B63" s="891"/>
      <c r="C63" s="88"/>
      <c r="D63" s="25" t="s">
        <v>986</v>
      </c>
      <c r="E63" s="6"/>
      <c r="F63" s="6"/>
      <c r="G63" s="6"/>
      <c r="H63" s="694"/>
      <c r="I63" s="694"/>
      <c r="J63" s="694"/>
      <c r="K63" s="6"/>
    </row>
    <row r="64" spans="2:11" ht="36" x14ac:dyDescent="0.25">
      <c r="B64" s="891"/>
      <c r="C64" s="88"/>
      <c r="D64" s="25" t="s">
        <v>987</v>
      </c>
      <c r="E64" s="6"/>
      <c r="F64" s="6"/>
      <c r="G64" s="6"/>
      <c r="H64" s="694"/>
      <c r="I64" s="694"/>
      <c r="J64" s="694"/>
      <c r="K64" s="6"/>
    </row>
    <row r="65" spans="2:11" ht="24" x14ac:dyDescent="0.25">
      <c r="B65" s="891"/>
      <c r="C65" s="88"/>
      <c r="D65" s="25" t="s">
        <v>988</v>
      </c>
      <c r="E65" s="6"/>
      <c r="F65" s="6"/>
      <c r="G65" s="6"/>
      <c r="H65" s="694"/>
      <c r="I65" s="694"/>
      <c r="J65" s="694"/>
      <c r="K65" s="6"/>
    </row>
    <row r="66" spans="2:11" x14ac:dyDescent="0.25">
      <c r="B66" s="891"/>
      <c r="C66" s="88"/>
      <c r="D66" s="51" t="s">
        <v>296</v>
      </c>
      <c r="E66" s="6"/>
      <c r="F66" s="6"/>
      <c r="G66" s="6"/>
      <c r="H66" s="694"/>
      <c r="I66" s="694"/>
      <c r="J66" s="694"/>
      <c r="K66" s="6"/>
    </row>
    <row r="67" spans="2:11" ht="15.75" thickBot="1" x14ac:dyDescent="0.3">
      <c r="B67" s="892"/>
      <c r="C67" s="3"/>
      <c r="D67" s="40" t="s">
        <v>297</v>
      </c>
      <c r="E67" s="6"/>
      <c r="F67" s="6"/>
      <c r="G67" s="6"/>
      <c r="H67" s="694"/>
      <c r="I67" s="694"/>
      <c r="J67" s="694"/>
      <c r="K67" s="6"/>
    </row>
    <row r="68" spans="2:11" ht="24.75" thickBot="1" x14ac:dyDescent="0.3">
      <c r="B68" s="45" t="s">
        <v>77</v>
      </c>
      <c r="C68" s="3"/>
      <c r="D68" s="40"/>
      <c r="E68" s="6"/>
      <c r="F68" s="6"/>
      <c r="G68" s="6"/>
      <c r="H68" s="694"/>
      <c r="I68" s="694"/>
      <c r="J68" s="694"/>
      <c r="K68" s="6"/>
    </row>
    <row r="69" spans="2:11" ht="396" x14ac:dyDescent="0.25">
      <c r="B69" s="890" t="s">
        <v>78</v>
      </c>
      <c r="C69" s="88"/>
      <c r="D69" s="44" t="s">
        <v>989</v>
      </c>
      <c r="E69" s="6"/>
      <c r="F69" s="6"/>
      <c r="G69" s="6"/>
      <c r="H69" s="694"/>
      <c r="I69" s="694"/>
      <c r="J69" s="694"/>
      <c r="K69" s="6"/>
    </row>
    <row r="70" spans="2:11" ht="216" x14ac:dyDescent="0.25">
      <c r="B70" s="891"/>
      <c r="C70" s="88"/>
      <c r="D70" s="44" t="s">
        <v>990</v>
      </c>
      <c r="E70" s="6"/>
      <c r="F70" s="6"/>
      <c r="G70" s="6"/>
      <c r="H70" s="694"/>
      <c r="I70" s="694"/>
      <c r="J70" s="694"/>
      <c r="K70" s="6"/>
    </row>
    <row r="71" spans="2:11" ht="120" x14ac:dyDescent="0.25">
      <c r="B71" s="891"/>
      <c r="C71" s="88"/>
      <c r="D71" s="44" t="s">
        <v>991</v>
      </c>
      <c r="E71" s="6"/>
      <c r="F71" s="6"/>
      <c r="G71" s="6"/>
      <c r="H71" s="694"/>
      <c r="I71" s="694"/>
      <c r="J71" s="694"/>
      <c r="K71" s="6"/>
    </row>
    <row r="72" spans="2:11" ht="108" x14ac:dyDescent="0.25">
      <c r="B72" s="891"/>
      <c r="C72" s="88"/>
      <c r="D72" s="44" t="s">
        <v>992</v>
      </c>
      <c r="E72" s="6"/>
      <c r="F72" s="6"/>
      <c r="G72" s="6"/>
      <c r="H72" s="694"/>
      <c r="I72" s="694"/>
      <c r="J72" s="694"/>
      <c r="K72" s="6"/>
    </row>
    <row r="73" spans="2:11" ht="252" x14ac:dyDescent="0.25">
      <c r="B73" s="891"/>
      <c r="C73" s="88"/>
      <c r="D73" s="44" t="s">
        <v>993</v>
      </c>
      <c r="E73" s="6"/>
      <c r="F73" s="6"/>
      <c r="G73" s="6"/>
      <c r="H73" s="694"/>
      <c r="I73" s="694"/>
      <c r="J73" s="694"/>
      <c r="K73" s="6"/>
    </row>
    <row r="74" spans="2:11" ht="48" x14ac:dyDescent="0.25">
      <c r="B74" s="891"/>
      <c r="C74" s="88"/>
      <c r="D74" s="44" t="s">
        <v>994</v>
      </c>
      <c r="E74" s="6"/>
      <c r="F74" s="6"/>
      <c r="G74" s="6"/>
      <c r="H74" s="694"/>
      <c r="I74" s="694"/>
      <c r="J74" s="694"/>
      <c r="K74" s="6"/>
    </row>
    <row r="75" spans="2:11" ht="96" x14ac:dyDescent="0.25">
      <c r="B75" s="891"/>
      <c r="C75" s="88"/>
      <c r="D75" s="59" t="s">
        <v>995</v>
      </c>
      <c r="E75" s="6"/>
      <c r="F75" s="6"/>
      <c r="G75" s="6"/>
      <c r="H75" s="694"/>
      <c r="I75" s="694"/>
      <c r="J75" s="694"/>
      <c r="K75" s="6"/>
    </row>
    <row r="76" spans="2:11" ht="60" x14ac:dyDescent="0.25">
      <c r="B76" s="891"/>
      <c r="C76" s="88"/>
      <c r="D76" s="59" t="s">
        <v>996</v>
      </c>
      <c r="E76" s="6"/>
      <c r="F76" s="6"/>
      <c r="G76" s="6"/>
      <c r="H76" s="694"/>
      <c r="I76" s="694"/>
      <c r="J76" s="694"/>
      <c r="K76" s="6"/>
    </row>
    <row r="77" spans="2:11" ht="52.5" thickBot="1" x14ac:dyDescent="0.3">
      <c r="B77" s="892"/>
      <c r="C77" s="3"/>
      <c r="D77" s="60" t="s">
        <v>997</v>
      </c>
      <c r="E77" s="6"/>
      <c r="F77" s="6"/>
      <c r="G77" s="6"/>
      <c r="H77" s="694"/>
      <c r="I77" s="694"/>
      <c r="J77" s="694"/>
      <c r="K77" s="6"/>
    </row>
    <row r="78" spans="2:11" ht="15.75" thickBot="1" x14ac:dyDescent="0.3">
      <c r="B78" s="2"/>
      <c r="C78" s="70"/>
      <c r="D78" s="6"/>
      <c r="E78" s="6"/>
      <c r="F78" s="6"/>
      <c r="G78" s="6"/>
      <c r="H78" s="694"/>
      <c r="I78" s="694"/>
      <c r="J78" s="694"/>
      <c r="K78" s="6"/>
    </row>
    <row r="79" spans="2:11" ht="48" x14ac:dyDescent="0.25">
      <c r="B79" s="890" t="s">
        <v>95</v>
      </c>
      <c r="C79" s="99"/>
      <c r="D79" s="62" t="s">
        <v>998</v>
      </c>
      <c r="E79" s="6"/>
      <c r="F79" s="6"/>
      <c r="G79" s="6"/>
      <c r="H79" s="694"/>
      <c r="I79" s="694"/>
      <c r="J79" s="694"/>
      <c r="K79" s="6"/>
    </row>
    <row r="80" spans="2:11" x14ac:dyDescent="0.25">
      <c r="B80" s="891"/>
      <c r="C80" s="88"/>
      <c r="D80" s="16"/>
      <c r="E80" s="6"/>
      <c r="F80" s="6"/>
      <c r="G80" s="6"/>
      <c r="H80" s="694"/>
      <c r="I80" s="694"/>
      <c r="J80" s="694"/>
      <c r="K80" s="6"/>
    </row>
    <row r="81" spans="2:11" x14ac:dyDescent="0.25">
      <c r="B81" s="891"/>
      <c r="C81" s="88"/>
      <c r="D81" s="44" t="s">
        <v>96</v>
      </c>
      <c r="E81" s="6"/>
      <c r="F81" s="6"/>
      <c r="G81" s="6"/>
      <c r="H81" s="694"/>
      <c r="I81" s="694"/>
      <c r="J81" s="694"/>
      <c r="K81" s="6"/>
    </row>
    <row r="82" spans="2:11" ht="109.5" x14ac:dyDescent="0.25">
      <c r="B82" s="891"/>
      <c r="C82" s="88"/>
      <c r="D82" s="44" t="s">
        <v>999</v>
      </c>
      <c r="E82" s="6"/>
      <c r="F82" s="6"/>
      <c r="G82" s="6"/>
      <c r="H82" s="694"/>
      <c r="I82" s="694"/>
      <c r="J82" s="694"/>
      <c r="K82" s="6"/>
    </row>
    <row r="83" spans="2:11" ht="97.5" x14ac:dyDescent="0.25">
      <c r="B83" s="891"/>
      <c r="C83" s="88"/>
      <c r="D83" s="44" t="s">
        <v>1000</v>
      </c>
      <c r="E83" s="6"/>
      <c r="F83" s="6"/>
      <c r="G83" s="6"/>
      <c r="H83" s="694"/>
      <c r="I83" s="694"/>
      <c r="J83" s="694"/>
      <c r="K83" s="6"/>
    </row>
    <row r="84" spans="2:11" ht="98.25" thickBot="1" x14ac:dyDescent="0.3">
      <c r="B84" s="892"/>
      <c r="C84" s="3"/>
      <c r="D84" s="40" t="s">
        <v>1001</v>
      </c>
      <c r="E84" s="6"/>
      <c r="F84" s="6"/>
      <c r="G84" s="6"/>
      <c r="H84" s="694"/>
      <c r="I84" s="694"/>
      <c r="J84" s="694"/>
      <c r="K84" s="6"/>
    </row>
    <row r="85" spans="2:11" x14ac:dyDescent="0.25">
      <c r="B85" s="6"/>
      <c r="D85" s="6"/>
      <c r="E85" s="6"/>
      <c r="F85" s="6"/>
      <c r="G85" s="6"/>
      <c r="H85" s="694"/>
      <c r="I85" s="694"/>
      <c r="J85" s="694"/>
      <c r="K85" s="6"/>
    </row>
  </sheetData>
  <sheetProtection insertRows="0"/>
  <mergeCells count="26">
    <mergeCell ref="B57:B61"/>
    <mergeCell ref="B62:B67"/>
    <mergeCell ref="B69:B77"/>
    <mergeCell ref="B79:B84"/>
    <mergeCell ref="D13:J13"/>
    <mergeCell ref="D18:J18"/>
    <mergeCell ref="D19:J19"/>
    <mergeCell ref="B56:D56"/>
    <mergeCell ref="D25:J25"/>
    <mergeCell ref="D26:J26"/>
    <mergeCell ref="B28:E28"/>
    <mergeCell ref="B29:B35"/>
    <mergeCell ref="B37:E37"/>
    <mergeCell ref="B38:B44"/>
    <mergeCell ref="B52:E53"/>
    <mergeCell ref="B13:B24"/>
    <mergeCell ref="B9:D9"/>
    <mergeCell ref="F9:S9"/>
    <mergeCell ref="F10:S10"/>
    <mergeCell ref="E11:R11"/>
    <mergeCell ref="E12:R12"/>
    <mergeCell ref="A1:P1"/>
    <mergeCell ref="A2:P2"/>
    <mergeCell ref="A3:P3"/>
    <mergeCell ref="A4:D4"/>
    <mergeCell ref="A5:P5"/>
  </mergeCells>
  <conditionalFormatting sqref="F9">
    <cfRule type="notContainsBlanks" dxfId="29" priority="5">
      <formula>LEN(TRIM(F9))&gt;0</formula>
    </cfRule>
  </conditionalFormatting>
  <conditionalFormatting sqref="F10:S10">
    <cfRule type="expression" dxfId="28" priority="3">
      <formula>E10="NO SE REPORTA"</formula>
    </cfRule>
    <cfRule type="expression" dxfId="27" priority="4">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24">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s>
  <pageMargins left="0.25" right="0.25" top="0.75" bottom="0.75" header="0.3" footer="0.3"/>
  <pageSetup paperSize="178" orientation="landscape" horizontalDpi="1200" verticalDpi="1200"/>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39"/>
  <sheetViews>
    <sheetView showGridLines="0" zoomScaleNormal="100" zoomScalePageLayoutView="98" workbookViewId="0">
      <selection activeCell="J23" sqref="J23"/>
    </sheetView>
  </sheetViews>
  <sheetFormatPr baseColWidth="10" defaultRowHeight="15" x14ac:dyDescent="0.25"/>
  <cols>
    <col min="1" max="1" width="1.85546875" customWidth="1"/>
    <col min="2" max="2" width="10.42578125" customWidth="1"/>
    <col min="3" max="3" width="5" style="81" bestFit="1" customWidth="1"/>
    <col min="4" max="4" width="34.85546875" customWidth="1"/>
    <col min="5" max="8" width="15.7109375" customWidth="1"/>
    <col min="18" max="18" width="14.425781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1010</v>
      </c>
      <c r="B5" s="794"/>
      <c r="C5" s="794"/>
      <c r="D5" s="794"/>
      <c r="E5" s="794"/>
      <c r="F5" s="794"/>
      <c r="G5" s="794"/>
      <c r="H5" s="794"/>
      <c r="I5" s="794"/>
      <c r="J5" s="794"/>
      <c r="K5" s="794"/>
      <c r="L5" s="794"/>
      <c r="M5" s="794"/>
      <c r="N5" s="794"/>
      <c r="O5" s="794"/>
      <c r="P5" s="795"/>
    </row>
    <row r="6" spans="1:21" x14ac:dyDescent="0.25">
      <c r="B6" s="2" t="s">
        <v>1</v>
      </c>
      <c r="C6" s="70"/>
      <c r="D6" s="6"/>
      <c r="E6" s="193"/>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7" t="s">
        <v>1198</v>
      </c>
      <c r="C8" s="194">
        <v>2019</v>
      </c>
      <c r="D8" s="198">
        <f>IF(E10="NO APLICA","NO APLICA",IF(E11="NO SE REPORTA","SIN INFORMACION",+F81))</f>
        <v>0.97333333333333338</v>
      </c>
      <c r="E8" s="195"/>
      <c r="F8" s="6" t="s">
        <v>135</v>
      </c>
      <c r="G8" s="6"/>
      <c r="H8" s="6"/>
      <c r="I8" s="6"/>
      <c r="J8" s="6"/>
      <c r="K8" s="6"/>
    </row>
    <row r="9" spans="1:21" x14ac:dyDescent="0.25">
      <c r="B9" s="428" t="s">
        <v>1199</v>
      </c>
      <c r="C9" s="82"/>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39"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1347</v>
      </c>
      <c r="F12" s="855"/>
      <c r="G12" s="855"/>
      <c r="H12" s="855"/>
      <c r="I12" s="855"/>
      <c r="J12" s="855"/>
      <c r="K12" s="855"/>
      <c r="L12" s="855"/>
      <c r="M12" s="855"/>
      <c r="N12" s="855"/>
      <c r="O12" s="855"/>
      <c r="P12" s="855"/>
      <c r="Q12" s="855"/>
      <c r="R12" s="855"/>
    </row>
    <row r="13" spans="1:21" s="373" customFormat="1" ht="42" customHeight="1" x14ac:dyDescent="0.25">
      <c r="A13" s="214"/>
      <c r="B13" s="428"/>
      <c r="C13" s="272"/>
      <c r="D13" s="433" t="s">
        <v>1257</v>
      </c>
      <c r="E13" s="861" t="s">
        <v>1556</v>
      </c>
      <c r="F13" s="862"/>
      <c r="G13" s="862"/>
      <c r="H13" s="862"/>
      <c r="I13" s="862"/>
      <c r="J13" s="862"/>
      <c r="K13" s="862"/>
      <c r="L13" s="862"/>
      <c r="M13" s="862"/>
      <c r="N13" s="862"/>
      <c r="O13" s="862"/>
      <c r="P13" s="862"/>
      <c r="Q13" s="862"/>
      <c r="R13" s="863"/>
    </row>
    <row r="14" spans="1:21" s="373" customFormat="1" ht="6.95" customHeight="1" thickBot="1" x14ac:dyDescent="0.3">
      <c r="B14" s="428"/>
      <c r="C14" s="82"/>
      <c r="D14" s="6"/>
      <c r="E14" s="6"/>
      <c r="F14" s="6"/>
      <c r="G14" s="6"/>
      <c r="H14" s="6"/>
      <c r="I14" s="6"/>
      <c r="J14" s="6"/>
      <c r="K14" s="6"/>
    </row>
    <row r="15" spans="1:21" ht="15" customHeight="1" thickTop="1" x14ac:dyDescent="0.25">
      <c r="B15" s="899" t="s">
        <v>2</v>
      </c>
      <c r="C15" s="83"/>
      <c r="D15" s="901" t="s">
        <v>3</v>
      </c>
      <c r="E15" s="902"/>
      <c r="F15" s="902"/>
      <c r="G15" s="902"/>
      <c r="H15" s="902"/>
      <c r="I15" s="902"/>
      <c r="J15" s="902"/>
      <c r="K15" s="902"/>
      <c r="L15" s="1089"/>
      <c r="M15" s="955"/>
    </row>
    <row r="16" spans="1:21" x14ac:dyDescent="0.25">
      <c r="B16" s="900"/>
      <c r="C16" s="86"/>
      <c r="D16" s="1009" t="s">
        <v>1029</v>
      </c>
      <c r="E16" s="1010"/>
      <c r="F16" s="1010"/>
      <c r="G16" s="1010"/>
      <c r="H16" s="1010"/>
      <c r="I16" s="1010"/>
      <c r="J16" s="1010"/>
      <c r="K16" s="1010"/>
      <c r="L16" s="1090"/>
      <c r="M16" s="1040"/>
    </row>
    <row r="17" spans="2:13" ht="15.75" thickBot="1" x14ac:dyDescent="0.3">
      <c r="B17" s="900"/>
      <c r="C17" s="86"/>
      <c r="D17" s="907" t="s">
        <v>1030</v>
      </c>
      <c r="E17" s="908"/>
      <c r="F17" s="908"/>
      <c r="G17" s="908"/>
      <c r="H17" s="908"/>
      <c r="I17" s="908"/>
      <c r="J17" s="908"/>
      <c r="K17" s="908"/>
      <c r="L17" s="1085"/>
      <c r="M17" s="956"/>
    </row>
    <row r="18" spans="2:13" ht="15.75" thickBot="1" x14ac:dyDescent="0.3">
      <c r="B18" s="900"/>
      <c r="C18" s="88"/>
      <c r="D18" s="1093" t="s">
        <v>1031</v>
      </c>
      <c r="E18" s="1087" t="s">
        <v>1032</v>
      </c>
      <c r="F18" s="1088"/>
      <c r="G18" s="1087" t="s">
        <v>1033</v>
      </c>
      <c r="H18" s="1088"/>
      <c r="I18" s="1087" t="s">
        <v>157</v>
      </c>
      <c r="J18" s="1088"/>
      <c r="K18" s="57"/>
      <c r="M18" s="14"/>
    </row>
    <row r="19" spans="2:13" ht="15.75" thickBot="1" x14ac:dyDescent="0.3">
      <c r="B19" s="900"/>
      <c r="C19" s="88"/>
      <c r="D19" s="1094"/>
      <c r="E19" s="526" t="s">
        <v>1034</v>
      </c>
      <c r="F19" s="526" t="s">
        <v>1035</v>
      </c>
      <c r="G19" s="526" t="s">
        <v>1034</v>
      </c>
      <c r="H19" s="526" t="s">
        <v>1035</v>
      </c>
      <c r="I19" s="526" t="s">
        <v>1034</v>
      </c>
      <c r="J19" s="526" t="s">
        <v>1035</v>
      </c>
      <c r="M19" s="14"/>
    </row>
    <row r="20" spans="2:13" ht="15.75" thickBot="1" x14ac:dyDescent="0.3">
      <c r="B20" s="392"/>
      <c r="C20" s="88"/>
      <c r="D20" s="39" t="s">
        <v>1036</v>
      </c>
      <c r="E20" s="468">
        <v>0</v>
      </c>
      <c r="F20" s="468">
        <v>0</v>
      </c>
      <c r="G20" s="468">
        <v>33</v>
      </c>
      <c r="H20" s="468">
        <v>32</v>
      </c>
      <c r="I20" s="535">
        <f>+E20+G20</f>
        <v>33</v>
      </c>
      <c r="J20" s="535">
        <f>+F20+H20</f>
        <v>32</v>
      </c>
      <c r="M20" s="14"/>
    </row>
    <row r="21" spans="2:13" x14ac:dyDescent="0.25">
      <c r="B21" s="392"/>
      <c r="C21" s="95"/>
      <c r="D21" s="907"/>
      <c r="E21" s="908"/>
      <c r="F21" s="908"/>
      <c r="G21" s="908"/>
      <c r="H21" s="908"/>
      <c r="I21" s="908"/>
      <c r="J21" s="908"/>
      <c r="K21" s="908"/>
      <c r="L21" s="1085"/>
      <c r="M21" s="956"/>
    </row>
    <row r="22" spans="2:13" ht="15.75" thickBot="1" x14ac:dyDescent="0.3">
      <c r="B22" s="392"/>
      <c r="C22" s="86"/>
      <c r="D22" s="394"/>
      <c r="E22" s="596"/>
      <c r="F22" s="597" t="s">
        <v>60</v>
      </c>
      <c r="G22" s="394"/>
      <c r="H22" s="394"/>
      <c r="I22" s="394"/>
      <c r="J22" s="394"/>
      <c r="K22" s="394"/>
      <c r="L22" s="423"/>
      <c r="M22" s="424"/>
    </row>
    <row r="23" spans="2:13" ht="24.75" thickBot="1" x14ac:dyDescent="0.3">
      <c r="B23" s="392"/>
      <c r="C23" s="88"/>
      <c r="D23" s="577" t="s">
        <v>1037</v>
      </c>
      <c r="E23" s="533">
        <f>+I20</f>
        <v>33</v>
      </c>
      <c r="F23" s="595"/>
      <c r="G23" s="6"/>
      <c r="H23" s="6"/>
      <c r="I23" s="6"/>
      <c r="J23" s="6"/>
      <c r="K23" s="6"/>
      <c r="M23" s="14"/>
    </row>
    <row r="24" spans="2:13" ht="135.75" thickBot="1" x14ac:dyDescent="0.3">
      <c r="B24" s="392"/>
      <c r="C24" s="88"/>
      <c r="D24" s="557" t="s">
        <v>1038</v>
      </c>
      <c r="E24" s="533">
        <f>+J20</f>
        <v>32</v>
      </c>
      <c r="F24" s="598" t="s">
        <v>1311</v>
      </c>
      <c r="G24" s="6"/>
      <c r="H24" s="6"/>
      <c r="I24" s="6"/>
      <c r="J24" s="6"/>
      <c r="K24" s="6"/>
      <c r="M24" s="14"/>
    </row>
    <row r="25" spans="2:13" ht="24.75" thickBot="1" x14ac:dyDescent="0.3">
      <c r="B25" s="392"/>
      <c r="C25" s="88"/>
      <c r="D25" s="557" t="s">
        <v>1039</v>
      </c>
      <c r="E25" s="416">
        <f>+E24/E23</f>
        <v>0.96969696969696972</v>
      </c>
      <c r="F25" s="415"/>
      <c r="G25" s="6"/>
      <c r="H25" s="6"/>
      <c r="I25" s="6"/>
      <c r="J25" s="6"/>
      <c r="K25" s="6"/>
      <c r="M25" s="14"/>
    </row>
    <row r="26" spans="2:13" x14ac:dyDescent="0.25">
      <c r="B26" s="392"/>
      <c r="C26" s="86"/>
      <c r="D26" s="1009" t="s">
        <v>1040</v>
      </c>
      <c r="E26" s="1010"/>
      <c r="F26" s="1010"/>
      <c r="G26" s="1010"/>
      <c r="H26" s="1010"/>
      <c r="I26" s="1010"/>
      <c r="J26" s="1010"/>
      <c r="K26" s="1010"/>
      <c r="L26" s="1090"/>
      <c r="M26" s="1040"/>
    </row>
    <row r="27" spans="2:13" ht="15.75" thickBot="1" x14ac:dyDescent="0.3">
      <c r="B27" s="392"/>
      <c r="C27" s="86"/>
      <c r="D27" s="904" t="s">
        <v>1041</v>
      </c>
      <c r="E27" s="905"/>
      <c r="F27" s="905"/>
      <c r="G27" s="905"/>
      <c r="H27" s="905"/>
      <c r="I27" s="905"/>
      <c r="J27" s="905"/>
      <c r="K27" s="905"/>
      <c r="L27" s="1086"/>
      <c r="M27" s="957"/>
    </row>
    <row r="28" spans="2:13" ht="24.75" thickBot="1" x14ac:dyDescent="0.3">
      <c r="B28" s="392"/>
      <c r="C28" s="88"/>
      <c r="D28" s="42" t="s">
        <v>1042</v>
      </c>
      <c r="E28" s="415">
        <v>2</v>
      </c>
      <c r="F28" s="6"/>
      <c r="G28" s="6"/>
      <c r="H28" s="6"/>
      <c r="I28" s="6"/>
      <c r="J28" s="6"/>
      <c r="K28" s="6"/>
      <c r="M28" s="14"/>
    </row>
    <row r="29" spans="2:13" ht="24.75" thickBot="1" x14ac:dyDescent="0.3">
      <c r="B29" s="392"/>
      <c r="C29" s="88"/>
      <c r="D29" s="40" t="s">
        <v>1043</v>
      </c>
      <c r="E29" s="415">
        <v>4</v>
      </c>
      <c r="F29" s="6"/>
      <c r="G29" s="6"/>
      <c r="H29" s="6"/>
      <c r="I29" s="6"/>
      <c r="J29" s="6"/>
      <c r="K29" s="6"/>
      <c r="M29" s="14"/>
    </row>
    <row r="30" spans="2:13" ht="24.75" thickBot="1" x14ac:dyDescent="0.3">
      <c r="B30" s="392"/>
      <c r="C30" s="88"/>
      <c r="D30" s="40" t="s">
        <v>1044</v>
      </c>
      <c r="E30" s="415">
        <v>4</v>
      </c>
      <c r="F30" s="6"/>
      <c r="G30" s="6"/>
      <c r="H30" s="6"/>
      <c r="I30" s="6"/>
      <c r="J30" s="6"/>
      <c r="K30" s="6"/>
      <c r="M30" s="14"/>
    </row>
    <row r="31" spans="2:13" ht="15.75" thickBot="1" x14ac:dyDescent="0.3">
      <c r="B31" s="392"/>
      <c r="C31" s="86"/>
      <c r="D31" s="937" t="s">
        <v>1045</v>
      </c>
      <c r="E31" s="978"/>
      <c r="F31" s="978"/>
      <c r="G31" s="978"/>
      <c r="H31" s="978"/>
      <c r="I31" s="978"/>
      <c r="J31" s="978"/>
      <c r="K31" s="978"/>
      <c r="L31" s="1092"/>
      <c r="M31" s="958"/>
    </row>
    <row r="32" spans="2:13" ht="15.75" thickBot="1" x14ac:dyDescent="0.3">
      <c r="B32" s="392"/>
      <c r="C32" s="92" t="s">
        <v>24</v>
      </c>
      <c r="D32" s="513" t="s">
        <v>1046</v>
      </c>
      <c r="E32" s="738" t="s">
        <v>1312</v>
      </c>
      <c r="F32" s="738" t="s">
        <v>1312</v>
      </c>
      <c r="G32" s="738" t="s">
        <v>1312</v>
      </c>
      <c r="H32" s="738" t="s">
        <v>1312</v>
      </c>
      <c r="I32" s="738" t="s">
        <v>1312</v>
      </c>
      <c r="J32" s="738" t="s">
        <v>1319</v>
      </c>
      <c r="K32" s="738" t="s">
        <v>1319</v>
      </c>
      <c r="L32" s="519"/>
      <c r="M32" s="515"/>
    </row>
    <row r="33" spans="2:13" ht="15.75" thickBot="1" x14ac:dyDescent="0.3">
      <c r="B33" s="392"/>
      <c r="C33" s="3" t="s">
        <v>158</v>
      </c>
      <c r="D33" s="514" t="s">
        <v>1047</v>
      </c>
      <c r="E33" s="738" t="s">
        <v>1313</v>
      </c>
      <c r="F33" s="738" t="s">
        <v>1314</v>
      </c>
      <c r="G33" s="738" t="s">
        <v>1315</v>
      </c>
      <c r="H33" s="738" t="s">
        <v>1500</v>
      </c>
      <c r="I33" s="738" t="s">
        <v>1501</v>
      </c>
      <c r="J33" s="738" t="s">
        <v>1313</v>
      </c>
      <c r="K33" s="738" t="s">
        <v>1313</v>
      </c>
      <c r="L33" s="519"/>
      <c r="M33" s="14"/>
    </row>
    <row r="34" spans="2:13" ht="60.75" thickBot="1" x14ac:dyDescent="0.3">
      <c r="B34" s="392"/>
      <c r="C34" s="3" t="s">
        <v>160</v>
      </c>
      <c r="D34" s="514" t="s">
        <v>1048</v>
      </c>
      <c r="E34" s="715" t="s">
        <v>1316</v>
      </c>
      <c r="F34" s="739" t="s">
        <v>1317</v>
      </c>
      <c r="G34" s="739" t="s">
        <v>1318</v>
      </c>
      <c r="H34" s="739" t="s">
        <v>1502</v>
      </c>
      <c r="I34" s="739" t="s">
        <v>1503</v>
      </c>
      <c r="J34" s="739" t="s">
        <v>1504</v>
      </c>
      <c r="K34" s="739" t="s">
        <v>1505</v>
      </c>
      <c r="L34" s="517"/>
      <c r="M34" s="14"/>
    </row>
    <row r="35" spans="2:13" ht="24.75" thickBot="1" x14ac:dyDescent="0.3">
      <c r="B35" s="392"/>
      <c r="C35" s="3" t="s">
        <v>162</v>
      </c>
      <c r="D35" s="514" t="s">
        <v>1049</v>
      </c>
      <c r="E35" s="624">
        <v>45</v>
      </c>
      <c r="F35" s="624">
        <v>30</v>
      </c>
      <c r="G35" s="624">
        <v>30</v>
      </c>
      <c r="H35" s="624">
        <v>15</v>
      </c>
      <c r="I35" s="624">
        <v>15</v>
      </c>
      <c r="J35" s="624">
        <v>45</v>
      </c>
      <c r="K35" s="624">
        <v>45</v>
      </c>
      <c r="L35" s="517"/>
      <c r="M35" s="14"/>
    </row>
    <row r="36" spans="2:13" ht="24.75" thickBot="1" x14ac:dyDescent="0.3">
      <c r="B36" s="392"/>
      <c r="C36" s="3" t="s">
        <v>266</v>
      </c>
      <c r="D36" s="514" t="s">
        <v>1050</v>
      </c>
      <c r="E36" s="624">
        <v>45</v>
      </c>
      <c r="F36" s="624">
        <v>30</v>
      </c>
      <c r="G36" s="624">
        <v>30</v>
      </c>
      <c r="H36" s="624">
        <v>15</v>
      </c>
      <c r="I36" s="624">
        <v>15</v>
      </c>
      <c r="J36" s="624">
        <v>45</v>
      </c>
      <c r="K36" s="624">
        <v>45</v>
      </c>
      <c r="L36" s="517"/>
      <c r="M36" s="14"/>
    </row>
    <row r="37" spans="2:13" ht="24" x14ac:dyDescent="0.25">
      <c r="B37" s="392"/>
      <c r="C37" s="1001" t="s">
        <v>268</v>
      </c>
      <c r="D37" s="503" t="s">
        <v>1051</v>
      </c>
      <c r="E37" s="520">
        <f>IFERROR(E36/E35,"N.A.")</f>
        <v>1</v>
      </c>
      <c r="F37" s="520">
        <f t="shared" ref="F37:L37" si="0">IFERROR(F36/F35,"N.A.")</f>
        <v>1</v>
      </c>
      <c r="G37" s="520">
        <f t="shared" si="0"/>
        <v>1</v>
      </c>
      <c r="H37" s="520">
        <f t="shared" si="0"/>
        <v>1</v>
      </c>
      <c r="I37" s="520">
        <f t="shared" si="0"/>
        <v>1</v>
      </c>
      <c r="J37" s="520">
        <f t="shared" si="0"/>
        <v>1</v>
      </c>
      <c r="K37" s="520">
        <f t="shared" si="0"/>
        <v>1</v>
      </c>
      <c r="L37" s="520" t="str">
        <f t="shared" si="0"/>
        <v>N.A.</v>
      </c>
      <c r="M37" s="14"/>
    </row>
    <row r="38" spans="2:13" ht="24.75" thickBot="1" x14ac:dyDescent="0.3">
      <c r="B38" s="392"/>
      <c r="C38" s="1002"/>
      <c r="D38" s="514" t="s">
        <v>1052</v>
      </c>
      <c r="E38" s="521">
        <f>+IF(E37="N.A.","N.A.",IF(E37&gt;=75%,1,0))</f>
        <v>1</v>
      </c>
      <c r="F38" s="521">
        <f t="shared" ref="F38:L38" si="1">+IF(F37="N.A.","N.A.",IF(F37&gt;=75%,1,0))</f>
        <v>1</v>
      </c>
      <c r="G38" s="521">
        <f t="shared" si="1"/>
        <v>1</v>
      </c>
      <c r="H38" s="521">
        <f t="shared" si="1"/>
        <v>1</v>
      </c>
      <c r="I38" s="521">
        <f t="shared" si="1"/>
        <v>1</v>
      </c>
      <c r="J38" s="521">
        <f t="shared" si="1"/>
        <v>1</v>
      </c>
      <c r="K38" s="521">
        <f t="shared" si="1"/>
        <v>1</v>
      </c>
      <c r="L38" s="521" t="str">
        <f t="shared" si="1"/>
        <v>N.A.</v>
      </c>
      <c r="M38" s="14"/>
    </row>
    <row r="39" spans="2:13" ht="60.75" thickBot="1" x14ac:dyDescent="0.3">
      <c r="B39" s="392"/>
      <c r="C39" s="3" t="s">
        <v>270</v>
      </c>
      <c r="D39" s="514" t="s">
        <v>1053</v>
      </c>
      <c r="E39" s="715" t="s">
        <v>1348</v>
      </c>
      <c r="F39" s="715" t="s">
        <v>1348</v>
      </c>
      <c r="G39" s="715" t="s">
        <v>1348</v>
      </c>
      <c r="H39" s="715" t="s">
        <v>1348</v>
      </c>
      <c r="I39" s="715" t="s">
        <v>1348</v>
      </c>
      <c r="J39" s="715" t="s">
        <v>1348</v>
      </c>
      <c r="K39" s="715" t="s">
        <v>1348</v>
      </c>
      <c r="L39" s="518"/>
      <c r="M39" s="516"/>
    </row>
    <row r="40" spans="2:13" x14ac:dyDescent="0.25">
      <c r="B40" s="392"/>
      <c r="C40" s="86"/>
      <c r="D40" s="901"/>
      <c r="E40" s="978"/>
      <c r="F40" s="978"/>
      <c r="G40" s="978"/>
      <c r="H40" s="978"/>
      <c r="I40" s="978"/>
      <c r="J40" s="978"/>
      <c r="K40" s="978"/>
      <c r="L40" s="1092"/>
      <c r="M40" s="955"/>
    </row>
    <row r="41" spans="2:13" ht="15.75" thickBot="1" x14ac:dyDescent="0.3">
      <c r="B41" s="392"/>
      <c r="C41" s="86"/>
      <c r="D41" s="907" t="s">
        <v>1054</v>
      </c>
      <c r="E41" s="908"/>
      <c r="F41" s="908"/>
      <c r="G41" s="908"/>
      <c r="H41" s="908"/>
      <c r="I41" s="908"/>
      <c r="J41" s="908"/>
      <c r="K41" s="908"/>
      <c r="L41" s="1085"/>
      <c r="M41" s="956"/>
    </row>
    <row r="42" spans="2:13" ht="15.75" thickBot="1" x14ac:dyDescent="0.3">
      <c r="B42" s="392"/>
      <c r="C42" s="92" t="s">
        <v>24</v>
      </c>
      <c r="D42" s="42" t="s">
        <v>1055</v>
      </c>
      <c r="E42" s="613">
        <v>1</v>
      </c>
      <c r="F42" s="613">
        <v>2</v>
      </c>
      <c r="G42" s="468"/>
      <c r="H42" s="497" t="s">
        <v>157</v>
      </c>
      <c r="I42" s="6"/>
      <c r="J42" s="144"/>
      <c r="K42" s="6"/>
      <c r="M42" s="14"/>
    </row>
    <row r="43" spans="2:13" ht="15.75" thickBot="1" x14ac:dyDescent="0.3">
      <c r="B43" s="392"/>
      <c r="C43" s="3" t="s">
        <v>272</v>
      </c>
      <c r="D43" s="40" t="s">
        <v>1056</v>
      </c>
      <c r="E43" s="624" t="s">
        <v>1057</v>
      </c>
      <c r="F43" s="624" t="s">
        <v>1058</v>
      </c>
      <c r="G43" s="477"/>
      <c r="H43" s="522">
        <f>MAX(E42:G42)</f>
        <v>2</v>
      </c>
      <c r="I43" s="6"/>
      <c r="K43" s="6"/>
      <c r="M43" s="14"/>
    </row>
    <row r="44" spans="2:13" ht="15.75" thickBot="1" x14ac:dyDescent="0.3">
      <c r="B44" s="392"/>
      <c r="C44" s="3" t="s">
        <v>274</v>
      </c>
      <c r="D44" s="40" t="s">
        <v>1059</v>
      </c>
      <c r="E44" s="613">
        <v>5</v>
      </c>
      <c r="F44" s="613">
        <v>2</v>
      </c>
      <c r="G44" s="468"/>
      <c r="H44" s="523">
        <f>SUM(E44:G44)</f>
        <v>7</v>
      </c>
      <c r="I44" s="6"/>
      <c r="J44" s="6"/>
      <c r="K44" s="6"/>
      <c r="M44" s="14"/>
    </row>
    <row r="45" spans="2:13" ht="36.75" thickBot="1" x14ac:dyDescent="0.3">
      <c r="B45" s="392"/>
      <c r="C45" s="3" t="s">
        <v>276</v>
      </c>
      <c r="D45" s="40" t="s">
        <v>1060</v>
      </c>
      <c r="E45" s="613">
        <v>5</v>
      </c>
      <c r="F45" s="613">
        <v>2</v>
      </c>
      <c r="G45" s="468"/>
      <c r="H45" s="523">
        <f>SUM(E45:G45)</f>
        <v>7</v>
      </c>
      <c r="I45" s="6"/>
      <c r="J45" s="6"/>
      <c r="K45" s="6"/>
      <c r="M45" s="14"/>
    </row>
    <row r="46" spans="2:13" ht="24.75" thickBot="1" x14ac:dyDescent="0.3">
      <c r="B46" s="392"/>
      <c r="C46" s="1001" t="s">
        <v>1061</v>
      </c>
      <c r="D46" s="44" t="s">
        <v>1062</v>
      </c>
      <c r="E46" s="507">
        <f>IFERROR(E45/E44,"N.A.")</f>
        <v>1</v>
      </c>
      <c r="F46" s="507">
        <f t="shared" ref="F46:G46" si="2">IFERROR(F45/F44,"N.A.")</f>
        <v>1</v>
      </c>
      <c r="G46" s="507" t="str">
        <f t="shared" si="2"/>
        <v>N.A.</v>
      </c>
      <c r="H46" s="524"/>
      <c r="I46" s="6"/>
      <c r="J46" s="6"/>
      <c r="K46" s="6"/>
      <c r="M46" s="14"/>
    </row>
    <row r="47" spans="2:13" ht="24.75" thickBot="1" x14ac:dyDescent="0.3">
      <c r="B47" s="392"/>
      <c r="C47" s="1002"/>
      <c r="D47" s="40" t="s">
        <v>1063</v>
      </c>
      <c r="E47" s="525">
        <f>+IF(E46="N.A.","N.A.",IF(E46&gt;=75%,1,0))</f>
        <v>1</v>
      </c>
      <c r="F47" s="525">
        <f t="shared" ref="F47:G47" si="3">+IF(F46="N.A.","N.A.",IF(F46&gt;=75%,1,0))</f>
        <v>1</v>
      </c>
      <c r="G47" s="525" t="str">
        <f t="shared" si="3"/>
        <v>N.A.</v>
      </c>
      <c r="H47" s="523">
        <f>SUM(E47:G47)</f>
        <v>2</v>
      </c>
      <c r="I47" s="6"/>
      <c r="J47" s="6"/>
      <c r="K47" s="6"/>
      <c r="M47" s="14"/>
    </row>
    <row r="48" spans="2:13" ht="15.75" thickBot="1" x14ac:dyDescent="0.3">
      <c r="B48" s="392"/>
      <c r="C48" s="3" t="s">
        <v>1064</v>
      </c>
      <c r="D48" s="896" t="s">
        <v>1065</v>
      </c>
      <c r="E48" s="897"/>
      <c r="F48" s="897"/>
      <c r="G48" s="898"/>
      <c r="H48" s="192">
        <f>IFERROR(H47/H43,"N.A.")</f>
        <v>1</v>
      </c>
      <c r="I48" s="6"/>
      <c r="J48" s="6"/>
      <c r="K48" s="6"/>
      <c r="M48" s="14"/>
    </row>
    <row r="49" spans="2:13" ht="15.75" thickBot="1" x14ac:dyDescent="0.3">
      <c r="B49" s="392"/>
      <c r="C49" s="86"/>
      <c r="D49" s="1009" t="s">
        <v>1066</v>
      </c>
      <c r="E49" s="1010"/>
      <c r="F49" s="1010"/>
      <c r="G49" s="1010"/>
      <c r="H49" s="1010"/>
      <c r="I49" s="1010"/>
      <c r="J49" s="1010"/>
      <c r="K49" s="1010"/>
      <c r="L49" s="1090"/>
      <c r="M49" s="1040"/>
    </row>
    <row r="50" spans="2:13" ht="24.75" thickBot="1" x14ac:dyDescent="0.3">
      <c r="B50" s="392"/>
      <c r="C50" s="88"/>
      <c r="D50" s="42" t="s">
        <v>1042</v>
      </c>
      <c r="E50" s="613">
        <v>2</v>
      </c>
      <c r="F50" s="6"/>
      <c r="G50" s="6"/>
      <c r="H50" s="6"/>
      <c r="I50" s="6"/>
      <c r="J50" s="6"/>
      <c r="K50" s="6"/>
      <c r="M50" s="14"/>
    </row>
    <row r="51" spans="2:13" ht="24.75" thickBot="1" x14ac:dyDescent="0.3">
      <c r="B51" s="392"/>
      <c r="C51" s="88"/>
      <c r="D51" s="40" t="s">
        <v>1043</v>
      </c>
      <c r="E51" s="613">
        <v>7</v>
      </c>
      <c r="F51" s="6"/>
      <c r="G51" s="6"/>
      <c r="H51" s="6"/>
      <c r="I51" s="6"/>
      <c r="J51" s="6"/>
      <c r="K51" s="6"/>
      <c r="M51" s="14"/>
    </row>
    <row r="52" spans="2:13" ht="24.75" thickBot="1" x14ac:dyDescent="0.3">
      <c r="B52" s="392"/>
      <c r="C52" s="88"/>
      <c r="D52" s="40" t="s">
        <v>1044</v>
      </c>
      <c r="E52" s="613">
        <v>7</v>
      </c>
      <c r="F52" s="6"/>
      <c r="G52" s="6"/>
      <c r="H52" s="6"/>
      <c r="I52" s="6"/>
      <c r="J52" s="6"/>
      <c r="K52" s="6"/>
      <c r="M52" s="14"/>
    </row>
    <row r="53" spans="2:13" ht="15.75" thickBot="1" x14ac:dyDescent="0.3">
      <c r="B53" s="392"/>
      <c r="C53" s="86"/>
      <c r="D53" s="937" t="s">
        <v>1045</v>
      </c>
      <c r="E53" s="938"/>
      <c r="F53" s="938"/>
      <c r="G53" s="938"/>
      <c r="H53" s="938"/>
      <c r="I53" s="938"/>
      <c r="J53" s="938"/>
      <c r="K53" s="938"/>
      <c r="L53" s="1091"/>
      <c r="M53" s="958"/>
    </row>
    <row r="54" spans="2:13" ht="15.75" thickBot="1" x14ac:dyDescent="0.3">
      <c r="B54" s="392"/>
      <c r="C54" s="92" t="s">
        <v>24</v>
      </c>
      <c r="D54" s="42" t="s">
        <v>1046</v>
      </c>
      <c r="E54" s="738" t="s">
        <v>1312</v>
      </c>
      <c r="F54" s="738" t="s">
        <v>1312</v>
      </c>
      <c r="G54" s="738" t="s">
        <v>1312</v>
      </c>
      <c r="H54" s="738" t="s">
        <v>1312</v>
      </c>
      <c r="I54" s="738" t="s">
        <v>1312</v>
      </c>
      <c r="J54" s="738" t="s">
        <v>1319</v>
      </c>
      <c r="K54" s="738" t="s">
        <v>1319</v>
      </c>
      <c r="L54" s="413"/>
      <c r="M54" s="113"/>
    </row>
    <row r="55" spans="2:13" ht="15.75" thickBot="1" x14ac:dyDescent="0.3">
      <c r="B55" s="392"/>
      <c r="C55" s="3" t="s">
        <v>158</v>
      </c>
      <c r="D55" s="40" t="s">
        <v>1047</v>
      </c>
      <c r="E55" s="738" t="s">
        <v>1313</v>
      </c>
      <c r="F55" s="738" t="s">
        <v>1314</v>
      </c>
      <c r="G55" s="738" t="s">
        <v>1315</v>
      </c>
      <c r="H55" s="738" t="s">
        <v>1500</v>
      </c>
      <c r="I55" s="738" t="s">
        <v>1501</v>
      </c>
      <c r="J55" s="738" t="s">
        <v>1313</v>
      </c>
      <c r="K55" s="738" t="s">
        <v>1313</v>
      </c>
      <c r="L55" s="414"/>
      <c r="M55" s="12"/>
    </row>
    <row r="56" spans="2:13" ht="60.75" thickBot="1" x14ac:dyDescent="0.3">
      <c r="B56" s="392"/>
      <c r="C56" s="3" t="s">
        <v>160</v>
      </c>
      <c r="D56" s="40" t="s">
        <v>1048</v>
      </c>
      <c r="E56" s="715" t="s">
        <v>1316</v>
      </c>
      <c r="F56" s="739" t="s">
        <v>1317</v>
      </c>
      <c r="G56" s="739" t="s">
        <v>1318</v>
      </c>
      <c r="H56" s="739" t="s">
        <v>1502</v>
      </c>
      <c r="I56" s="739" t="s">
        <v>1503</v>
      </c>
      <c r="J56" s="739" t="s">
        <v>1504</v>
      </c>
      <c r="K56" s="739" t="s">
        <v>1505</v>
      </c>
      <c r="L56" s="414"/>
      <c r="M56" s="12"/>
    </row>
    <row r="57" spans="2:13" ht="24.75" thickBot="1" x14ac:dyDescent="0.3">
      <c r="B57" s="392"/>
      <c r="C57" s="3" t="s">
        <v>162</v>
      </c>
      <c r="D57" s="40" t="s">
        <v>1049</v>
      </c>
      <c r="E57" s="624">
        <v>45</v>
      </c>
      <c r="F57" s="624">
        <v>30</v>
      </c>
      <c r="G57" s="624">
        <v>30</v>
      </c>
      <c r="H57" s="624">
        <v>15</v>
      </c>
      <c r="I57" s="624">
        <v>15</v>
      </c>
      <c r="J57" s="624">
        <v>45</v>
      </c>
      <c r="K57" s="624">
        <v>45</v>
      </c>
      <c r="L57" s="415"/>
      <c r="M57" s="12"/>
    </row>
    <row r="58" spans="2:13" ht="24.75" thickBot="1" x14ac:dyDescent="0.3">
      <c r="B58" s="392"/>
      <c r="C58" s="3" t="s">
        <v>266</v>
      </c>
      <c r="D58" s="40" t="s">
        <v>1050</v>
      </c>
      <c r="E58" s="624">
        <v>45</v>
      </c>
      <c r="F58" s="624">
        <v>30</v>
      </c>
      <c r="G58" s="624">
        <v>30</v>
      </c>
      <c r="H58" s="624">
        <v>15</v>
      </c>
      <c r="I58" s="624">
        <v>15</v>
      </c>
      <c r="J58" s="624">
        <v>45</v>
      </c>
      <c r="K58" s="624">
        <v>45</v>
      </c>
      <c r="L58" s="415"/>
      <c r="M58" s="12"/>
    </row>
    <row r="59" spans="2:13" ht="24.75" thickBot="1" x14ac:dyDescent="0.3">
      <c r="B59" s="392"/>
      <c r="C59" s="1001" t="s">
        <v>268</v>
      </c>
      <c r="D59" s="44" t="s">
        <v>1051</v>
      </c>
      <c r="E59" s="507">
        <f>IFERROR(E58/E57,"N.A.")</f>
        <v>1</v>
      </c>
      <c r="F59" s="507">
        <f t="shared" ref="F59" si="4">IFERROR(F58/F57,"N.A.")</f>
        <v>1</v>
      </c>
      <c r="G59" s="507">
        <f t="shared" ref="G59" si="5">IFERROR(G58/G57,"N.A.")</f>
        <v>1</v>
      </c>
      <c r="H59" s="507">
        <f t="shared" ref="H59" si="6">IFERROR(H58/H57,"N.A.")</f>
        <v>1</v>
      </c>
      <c r="I59" s="141">
        <f t="shared" ref="I59" si="7">IFERROR(I58/I57,"N.A.")</f>
        <v>1</v>
      </c>
      <c r="J59" s="141">
        <f t="shared" ref="J59" si="8">IFERROR(J58/J57,"N.A.")</f>
        <v>1</v>
      </c>
      <c r="K59" s="141">
        <f t="shared" ref="K59" si="9">IFERROR(K58/K57,"N.A.")</f>
        <v>1</v>
      </c>
      <c r="L59" s="141" t="str">
        <f t="shared" ref="L59" si="10">IFERROR(L58/L57,"N.A.")</f>
        <v>N.A.</v>
      </c>
      <c r="M59" s="12"/>
    </row>
    <row r="60" spans="2:13" ht="24.75" thickBot="1" x14ac:dyDescent="0.3">
      <c r="B60" s="392"/>
      <c r="C60" s="1002"/>
      <c r="D60" s="40" t="s">
        <v>1067</v>
      </c>
      <c r="E60" s="525">
        <f>+IF(E59="N.A.","N.A.",IF(E59&gt;=75%,1,0))</f>
        <v>1</v>
      </c>
      <c r="F60" s="525">
        <f t="shared" ref="F60:L60" si="11">+IF(F59="N.A.","N.A.",IF(F59&gt;=75%,1,0))</f>
        <v>1</v>
      </c>
      <c r="G60" s="525">
        <f t="shared" si="11"/>
        <v>1</v>
      </c>
      <c r="H60" s="525">
        <f t="shared" si="11"/>
        <v>1</v>
      </c>
      <c r="I60" s="142">
        <f t="shared" si="11"/>
        <v>1</v>
      </c>
      <c r="J60" s="142">
        <f t="shared" si="11"/>
        <v>1</v>
      </c>
      <c r="K60" s="142">
        <f t="shared" si="11"/>
        <v>1</v>
      </c>
      <c r="L60" s="142" t="str">
        <f t="shared" si="11"/>
        <v>N.A.</v>
      </c>
      <c r="M60" s="12"/>
    </row>
    <row r="61" spans="2:13" ht="60.75" thickBot="1" x14ac:dyDescent="0.3">
      <c r="B61" s="392"/>
      <c r="C61" s="3" t="s">
        <v>270</v>
      </c>
      <c r="D61" s="40" t="s">
        <v>1053</v>
      </c>
      <c r="E61" s="715" t="s">
        <v>1348</v>
      </c>
      <c r="F61" s="715" t="s">
        <v>1348</v>
      </c>
      <c r="G61" s="715" t="s">
        <v>1348</v>
      </c>
      <c r="H61" s="715" t="s">
        <v>1348</v>
      </c>
      <c r="I61" s="715" t="s">
        <v>1348</v>
      </c>
      <c r="J61" s="715" t="s">
        <v>1348</v>
      </c>
      <c r="K61" s="715" t="s">
        <v>1348</v>
      </c>
      <c r="L61" s="414"/>
      <c r="M61" s="13"/>
    </row>
    <row r="62" spans="2:13" x14ac:dyDescent="0.25">
      <c r="B62" s="392"/>
      <c r="C62" s="86"/>
      <c r="D62" s="901"/>
      <c r="E62" s="902"/>
      <c r="F62" s="902"/>
      <c r="G62" s="902"/>
      <c r="H62" s="902"/>
      <c r="I62" s="902"/>
      <c r="J62" s="902"/>
      <c r="K62" s="902"/>
      <c r="L62" s="1089"/>
      <c r="M62" s="955"/>
    </row>
    <row r="63" spans="2:13" ht="15.75" thickBot="1" x14ac:dyDescent="0.3">
      <c r="B63" s="392"/>
      <c r="C63" s="86"/>
      <c r="D63" s="907" t="s">
        <v>1054</v>
      </c>
      <c r="E63" s="908"/>
      <c r="F63" s="908"/>
      <c r="G63" s="908"/>
      <c r="H63" s="908"/>
      <c r="I63" s="908"/>
      <c r="J63" s="908"/>
      <c r="K63" s="908"/>
      <c r="L63" s="1085"/>
      <c r="M63" s="956"/>
    </row>
    <row r="64" spans="2:13" ht="15.75" thickBot="1" x14ac:dyDescent="0.3">
      <c r="B64" s="392"/>
      <c r="C64" s="92" t="s">
        <v>24</v>
      </c>
      <c r="D64" s="42" t="s">
        <v>1055</v>
      </c>
      <c r="E64" s="613">
        <v>1</v>
      </c>
      <c r="F64" s="613">
        <v>2</v>
      </c>
      <c r="G64" s="497"/>
      <c r="H64" s="497" t="s">
        <v>157</v>
      </c>
      <c r="I64" s="6"/>
      <c r="J64" s="6"/>
      <c r="K64" s="6"/>
      <c r="M64" s="14"/>
    </row>
    <row r="65" spans="2:13" ht="15.75" thickBot="1" x14ac:dyDescent="0.3">
      <c r="B65" s="392"/>
      <c r="C65" s="3" t="s">
        <v>272</v>
      </c>
      <c r="D65" s="40" t="s">
        <v>1056</v>
      </c>
      <c r="E65" s="624" t="s">
        <v>1057</v>
      </c>
      <c r="F65" s="624" t="s">
        <v>1058</v>
      </c>
      <c r="G65" s="526"/>
      <c r="H65" s="522">
        <f>MAX(E64:G64)</f>
        <v>2</v>
      </c>
      <c r="I65" s="6"/>
      <c r="J65" s="6"/>
      <c r="K65" s="6"/>
      <c r="M65" s="14"/>
    </row>
    <row r="66" spans="2:13" ht="15.75" thickBot="1" x14ac:dyDescent="0.3">
      <c r="B66" s="392"/>
      <c r="C66" s="3" t="s">
        <v>274</v>
      </c>
      <c r="D66" s="40" t="s">
        <v>1059</v>
      </c>
      <c r="E66" s="613">
        <v>5</v>
      </c>
      <c r="F66" s="613">
        <v>2</v>
      </c>
      <c r="G66" s="468"/>
      <c r="H66" s="523">
        <f>SUM(E66:G66)</f>
        <v>7</v>
      </c>
      <c r="I66" s="6"/>
      <c r="J66" s="6"/>
      <c r="K66" s="6"/>
      <c r="M66" s="14"/>
    </row>
    <row r="67" spans="2:13" ht="36.75" thickBot="1" x14ac:dyDescent="0.3">
      <c r="B67" s="392"/>
      <c r="C67" s="3" t="s">
        <v>276</v>
      </c>
      <c r="D67" s="40" t="s">
        <v>1068</v>
      </c>
      <c r="E67" s="613">
        <v>5</v>
      </c>
      <c r="F67" s="613">
        <v>2</v>
      </c>
      <c r="G67" s="468"/>
      <c r="H67" s="523">
        <f>SUM(E67:G67)</f>
        <v>7</v>
      </c>
      <c r="I67" s="6"/>
      <c r="J67" s="6"/>
      <c r="K67" s="6"/>
      <c r="M67" s="14"/>
    </row>
    <row r="68" spans="2:13" ht="24.75" thickBot="1" x14ac:dyDescent="0.3">
      <c r="B68" s="392"/>
      <c r="C68" s="1001" t="s">
        <v>1061</v>
      </c>
      <c r="D68" s="44" t="s">
        <v>1062</v>
      </c>
      <c r="E68" s="507">
        <f>+E67/E66</f>
        <v>1</v>
      </c>
      <c r="F68" s="507">
        <f t="shared" ref="F68" si="12">+F67/F66</f>
        <v>1</v>
      </c>
      <c r="G68" s="507" t="e">
        <f t="shared" ref="G68" si="13">+G67/G66</f>
        <v>#DIV/0!</v>
      </c>
      <c r="H68" s="524"/>
      <c r="I68" s="6"/>
      <c r="J68" s="6"/>
      <c r="K68" s="6"/>
      <c r="M68" s="14"/>
    </row>
    <row r="69" spans="2:13" ht="24.75" thickBot="1" x14ac:dyDescent="0.3">
      <c r="B69" s="392"/>
      <c r="C69" s="1002"/>
      <c r="D69" s="40" t="s">
        <v>1063</v>
      </c>
      <c r="E69" s="525">
        <f>+IF(E68&gt;=75%,1,0)</f>
        <v>1</v>
      </c>
      <c r="F69" s="525">
        <f t="shared" ref="F69" si="14">+IF(F68&gt;=75%,1,0)</f>
        <v>1</v>
      </c>
      <c r="G69" s="525" t="e">
        <f t="shared" ref="G69" si="15">+IF(G68&gt;=75%,1,0)</f>
        <v>#DIV/0!</v>
      </c>
      <c r="H69" s="523" t="e">
        <f>SUM(G69:G6869)</f>
        <v>#DIV/0!</v>
      </c>
      <c r="I69" s="6"/>
      <c r="J69" s="6"/>
      <c r="K69" s="6"/>
      <c r="M69" s="14"/>
    </row>
    <row r="70" spans="2:13" ht="15.75" thickBot="1" x14ac:dyDescent="0.3">
      <c r="B70" s="392"/>
      <c r="C70" s="3" t="s">
        <v>1064</v>
      </c>
      <c r="D70" s="896" t="s">
        <v>1065</v>
      </c>
      <c r="E70" s="897"/>
      <c r="F70" s="897"/>
      <c r="G70" s="898"/>
      <c r="H70" s="143" t="str">
        <f>IFERROR(H69/H65,"N.A.")</f>
        <v>N.A.</v>
      </c>
      <c r="I70" s="6"/>
      <c r="J70" s="6"/>
      <c r="K70" s="6"/>
      <c r="M70" s="14"/>
    </row>
    <row r="71" spans="2:13" x14ac:dyDescent="0.25">
      <c r="B71" s="392"/>
      <c r="C71" s="86"/>
      <c r="D71" s="907"/>
      <c r="E71" s="908"/>
      <c r="F71" s="908"/>
      <c r="G71" s="908"/>
      <c r="H71" s="908"/>
      <c r="I71" s="908"/>
      <c r="J71" s="908"/>
      <c r="K71" s="908"/>
      <c r="L71" s="1085"/>
      <c r="M71" s="956"/>
    </row>
    <row r="72" spans="2:13" ht="15.75" thickBot="1" x14ac:dyDescent="0.3">
      <c r="B72" s="392"/>
      <c r="C72" s="86"/>
      <c r="D72" s="904" t="s">
        <v>1069</v>
      </c>
      <c r="E72" s="905"/>
      <c r="F72" s="905"/>
      <c r="G72" s="905"/>
      <c r="H72" s="905"/>
      <c r="I72" s="905"/>
      <c r="J72" s="905"/>
      <c r="K72" s="905"/>
      <c r="L72" s="1086"/>
      <c r="M72" s="957"/>
    </row>
    <row r="73" spans="2:13" ht="15.75" thickBot="1" x14ac:dyDescent="0.3">
      <c r="B73" s="392"/>
      <c r="C73" s="92" t="s">
        <v>1070</v>
      </c>
      <c r="D73" s="38" t="s">
        <v>1071</v>
      </c>
      <c r="E73" s="527">
        <f>+H48</f>
        <v>1</v>
      </c>
      <c r="F73" s="6"/>
      <c r="G73" s="6"/>
      <c r="H73" s="6"/>
      <c r="I73" s="6"/>
      <c r="J73" s="6"/>
      <c r="K73" s="6"/>
      <c r="M73" s="14"/>
    </row>
    <row r="74" spans="2:13" ht="15.75" thickBot="1" x14ac:dyDescent="0.3">
      <c r="B74" s="392"/>
      <c r="C74" s="3" t="s">
        <v>1072</v>
      </c>
      <c r="D74" s="39" t="s">
        <v>1073</v>
      </c>
      <c r="E74" s="528" t="str">
        <f>+H70</f>
        <v>N.A.</v>
      </c>
      <c r="F74" s="6"/>
      <c r="G74" s="6"/>
      <c r="H74" s="6"/>
      <c r="I74" s="6"/>
      <c r="J74" s="6"/>
      <c r="K74" s="6"/>
      <c r="M74" s="14"/>
    </row>
    <row r="75" spans="2:13" ht="36.75" thickBot="1" x14ac:dyDescent="0.3">
      <c r="B75" s="392"/>
      <c r="C75" s="3" t="s">
        <v>24</v>
      </c>
      <c r="D75" s="121" t="s">
        <v>1074</v>
      </c>
      <c r="E75" s="528">
        <f>AVERAGE(E73:E74)</f>
        <v>1</v>
      </c>
      <c r="F75" s="6"/>
      <c r="G75" s="6"/>
      <c r="H75" s="6"/>
      <c r="I75" s="6"/>
      <c r="J75" s="6"/>
      <c r="K75" s="6"/>
      <c r="M75" s="14"/>
    </row>
    <row r="76" spans="2:13" x14ac:dyDescent="0.25">
      <c r="B76" s="392"/>
      <c r="C76" s="86"/>
      <c r="D76" s="907"/>
      <c r="E76" s="908"/>
      <c r="F76" s="908"/>
      <c r="G76" s="908"/>
      <c r="H76" s="908"/>
      <c r="I76" s="908"/>
      <c r="J76" s="908"/>
      <c r="K76" s="908"/>
      <c r="L76" s="1085"/>
      <c r="M76" s="956"/>
    </row>
    <row r="77" spans="2:13" ht="15.75" thickBot="1" x14ac:dyDescent="0.3">
      <c r="B77" s="392"/>
      <c r="C77" s="86"/>
      <c r="D77" s="904" t="s">
        <v>1075</v>
      </c>
      <c r="E77" s="905"/>
      <c r="F77" s="905"/>
      <c r="G77" s="905"/>
      <c r="H77" s="905"/>
      <c r="I77" s="905"/>
      <c r="J77" s="905"/>
      <c r="K77" s="905"/>
      <c r="L77" s="1086"/>
      <c r="M77" s="957"/>
    </row>
    <row r="78" spans="2:13" ht="15.75" thickBot="1" x14ac:dyDescent="0.3">
      <c r="B78" s="392"/>
      <c r="C78" s="88"/>
      <c r="D78" s="24"/>
      <c r="E78" s="593" t="s">
        <v>1076</v>
      </c>
      <c r="F78" s="593" t="s">
        <v>1077</v>
      </c>
      <c r="H78" s="6"/>
      <c r="I78" s="6"/>
      <c r="J78" s="6"/>
      <c r="K78" s="6"/>
      <c r="M78" s="14"/>
    </row>
    <row r="79" spans="2:13" ht="24.75" thickBot="1" x14ac:dyDescent="0.3">
      <c r="B79" s="392"/>
      <c r="C79" s="88"/>
      <c r="D79" s="121" t="s">
        <v>1078</v>
      </c>
      <c r="E79" s="528">
        <f>+E25</f>
        <v>0.96969696969696972</v>
      </c>
      <c r="F79" s="462">
        <v>0.88</v>
      </c>
      <c r="G79" s="6"/>
      <c r="H79" s="6"/>
      <c r="I79" s="6"/>
      <c r="J79" s="6"/>
      <c r="K79" s="6"/>
      <c r="M79" s="14"/>
    </row>
    <row r="80" spans="2:13" ht="24.75" thickBot="1" x14ac:dyDescent="0.3">
      <c r="B80" s="392"/>
      <c r="C80" s="88"/>
      <c r="D80" s="121" t="s">
        <v>1079</v>
      </c>
      <c r="E80" s="528">
        <f>+E75</f>
        <v>1</v>
      </c>
      <c r="F80" s="462">
        <v>0.12</v>
      </c>
      <c r="G80" s="6"/>
      <c r="H80" s="6"/>
      <c r="I80" s="6"/>
      <c r="J80" s="6"/>
      <c r="K80" s="6"/>
      <c r="M80" s="14"/>
    </row>
    <row r="81" spans="2:13" ht="24.75" thickBot="1" x14ac:dyDescent="0.3">
      <c r="B81" s="393"/>
      <c r="C81" s="3"/>
      <c r="D81" s="121" t="s">
        <v>1010</v>
      </c>
      <c r="E81" s="529" t="str">
        <f>Formulas!$D$29</f>
        <v/>
      </c>
      <c r="F81" s="530">
        <f>IFERROR(Formulas!$E$29,0)</f>
        <v>0.97333333333333338</v>
      </c>
      <c r="G81" s="22"/>
      <c r="H81" s="22"/>
      <c r="I81" s="22"/>
      <c r="J81" s="22"/>
      <c r="K81" s="22"/>
      <c r="L81" s="15"/>
      <c r="M81" s="11"/>
    </row>
    <row r="82" spans="2:13" ht="24" customHeight="1" thickBot="1" x14ac:dyDescent="0.3">
      <c r="B82" s="45" t="s">
        <v>39</v>
      </c>
      <c r="C82" s="87"/>
      <c r="D82" s="896" t="s">
        <v>1080</v>
      </c>
      <c r="E82" s="897"/>
      <c r="F82" s="897"/>
      <c r="G82" s="897"/>
      <c r="H82" s="897"/>
      <c r="I82" s="897"/>
      <c r="J82" s="897"/>
      <c r="K82" s="897"/>
      <c r="L82" s="981"/>
      <c r="M82" s="959"/>
    </row>
    <row r="83" spans="2:13" ht="48.75" thickBot="1" x14ac:dyDescent="0.3">
      <c r="B83" s="45" t="s">
        <v>41</v>
      </c>
      <c r="C83" s="87"/>
      <c r="D83" s="896" t="s">
        <v>165</v>
      </c>
      <c r="E83" s="897"/>
      <c r="F83" s="897"/>
      <c r="G83" s="897"/>
      <c r="H83" s="897"/>
      <c r="I83" s="897"/>
      <c r="J83" s="897"/>
      <c r="K83" s="897"/>
      <c r="L83" s="981"/>
      <c r="M83" s="959"/>
    </row>
    <row r="84" spans="2:13" ht="15.75" thickBot="1" x14ac:dyDescent="0.3">
      <c r="B84" s="2"/>
      <c r="C84" s="70"/>
      <c r="D84" s="6"/>
      <c r="E84" s="6"/>
      <c r="F84" s="6"/>
      <c r="G84" s="6"/>
      <c r="H84" s="6"/>
      <c r="I84" s="6"/>
      <c r="J84" s="6"/>
      <c r="K84" s="6"/>
    </row>
    <row r="85" spans="2:13" ht="24" customHeight="1" thickBot="1" x14ac:dyDescent="0.3">
      <c r="B85" s="893" t="s">
        <v>43</v>
      </c>
      <c r="C85" s="894"/>
      <c r="D85" s="894"/>
      <c r="E85" s="895"/>
      <c r="F85" s="6"/>
      <c r="G85" s="6"/>
      <c r="H85" s="6"/>
      <c r="I85" s="6"/>
      <c r="J85" s="6"/>
      <c r="K85" s="6"/>
    </row>
    <row r="86" spans="2:13" ht="15.75" thickBot="1" x14ac:dyDescent="0.3">
      <c r="B86" s="890">
        <v>1</v>
      </c>
      <c r="C86" s="88"/>
      <c r="D86" s="46" t="s">
        <v>44</v>
      </c>
      <c r="E86" s="455" t="s">
        <v>1274</v>
      </c>
      <c r="F86" s="6"/>
      <c r="G86" s="6"/>
      <c r="H86" s="6"/>
      <c r="I86" s="6"/>
      <c r="J86" s="6"/>
      <c r="K86" s="6"/>
    </row>
    <row r="87" spans="2:13" ht="15.75" thickBot="1" x14ac:dyDescent="0.3">
      <c r="B87" s="891"/>
      <c r="C87" s="88"/>
      <c r="D87" s="40" t="s">
        <v>45</v>
      </c>
      <c r="E87" s="455" t="s">
        <v>1303</v>
      </c>
      <c r="F87" s="6"/>
      <c r="G87" s="6"/>
      <c r="H87" s="6"/>
      <c r="I87" s="6"/>
      <c r="J87" s="6"/>
      <c r="K87" s="6"/>
    </row>
    <row r="88" spans="2:13" ht="15.75" thickBot="1" x14ac:dyDescent="0.3">
      <c r="B88" s="891"/>
      <c r="C88" s="88"/>
      <c r="D88" s="40" t="s">
        <v>46</v>
      </c>
      <c r="E88" s="455" t="s">
        <v>1320</v>
      </c>
      <c r="F88" s="6"/>
      <c r="G88" s="6"/>
      <c r="H88" s="6"/>
      <c r="I88" s="6"/>
      <c r="J88" s="6"/>
      <c r="K88" s="6"/>
    </row>
    <row r="89" spans="2:13" ht="15.75" thickBot="1" x14ac:dyDescent="0.3">
      <c r="B89" s="891"/>
      <c r="C89" s="88"/>
      <c r="D89" s="40" t="s">
        <v>47</v>
      </c>
      <c r="E89" s="455" t="s">
        <v>1321</v>
      </c>
      <c r="F89" s="6"/>
      <c r="G89" s="6"/>
      <c r="H89" s="6"/>
      <c r="I89" s="6"/>
      <c r="J89" s="6"/>
      <c r="K89" s="6"/>
    </row>
    <row r="90" spans="2:13" ht="15.75" thickBot="1" x14ac:dyDescent="0.3">
      <c r="B90" s="891"/>
      <c r="C90" s="88"/>
      <c r="D90" s="40" t="s">
        <v>48</v>
      </c>
      <c r="E90" s="459" t="s">
        <v>1322</v>
      </c>
      <c r="F90" s="6"/>
      <c r="G90" s="6"/>
      <c r="H90" s="6"/>
      <c r="I90" s="6"/>
      <c r="J90" s="6"/>
      <c r="K90" s="6"/>
    </row>
    <row r="91" spans="2:13" ht="15.75" thickBot="1" x14ac:dyDescent="0.3">
      <c r="B91" s="891"/>
      <c r="C91" s="88"/>
      <c r="D91" s="40" t="s">
        <v>49</v>
      </c>
      <c r="E91" s="455" t="s">
        <v>1323</v>
      </c>
      <c r="F91" s="6"/>
      <c r="G91" s="6"/>
      <c r="H91" s="6"/>
      <c r="I91" s="6"/>
      <c r="J91" s="6"/>
      <c r="K91" s="6"/>
    </row>
    <row r="92" spans="2:13" ht="15.75" thickBot="1" x14ac:dyDescent="0.3">
      <c r="B92" s="892"/>
      <c r="C92" s="3"/>
      <c r="D92" s="40" t="s">
        <v>50</v>
      </c>
      <c r="E92" s="455" t="s">
        <v>1280</v>
      </c>
      <c r="F92" s="6"/>
      <c r="G92" s="6"/>
      <c r="H92" s="6"/>
      <c r="I92" s="6"/>
      <c r="J92" s="6"/>
      <c r="K92" s="6"/>
    </row>
    <row r="93" spans="2:13" ht="15.75" thickBot="1" x14ac:dyDescent="0.3">
      <c r="B93" s="2"/>
      <c r="C93" s="70"/>
      <c r="D93" s="6"/>
      <c r="E93" s="6"/>
      <c r="F93" s="6"/>
      <c r="G93" s="6"/>
      <c r="H93" s="6"/>
      <c r="I93" s="6"/>
      <c r="J93" s="6"/>
      <c r="K93" s="6"/>
    </row>
    <row r="94" spans="2:13" ht="15.75" thickBot="1" x14ac:dyDescent="0.3">
      <c r="B94" s="893" t="s">
        <v>51</v>
      </c>
      <c r="C94" s="894"/>
      <c r="D94" s="894"/>
      <c r="E94" s="895"/>
      <c r="F94" s="6"/>
      <c r="G94" s="6"/>
      <c r="H94" s="6"/>
      <c r="I94" s="6"/>
      <c r="J94" s="6"/>
      <c r="K94" s="6"/>
    </row>
    <row r="95" spans="2:13" ht="15.75" thickBot="1" x14ac:dyDescent="0.3">
      <c r="B95" s="890">
        <v>1</v>
      </c>
      <c r="C95" s="88"/>
      <c r="D95" s="46" t="s">
        <v>44</v>
      </c>
      <c r="E95" s="396" t="s">
        <v>52</v>
      </c>
      <c r="F95" s="6"/>
      <c r="G95" s="6"/>
      <c r="H95" s="6"/>
      <c r="I95" s="6"/>
      <c r="J95" s="6"/>
      <c r="K95" s="6"/>
    </row>
    <row r="96" spans="2:13" ht="15.75" thickBot="1" x14ac:dyDescent="0.3">
      <c r="B96" s="891"/>
      <c r="C96" s="88"/>
      <c r="D96" s="40" t="s">
        <v>45</v>
      </c>
      <c r="E96" s="396" t="s">
        <v>166</v>
      </c>
      <c r="F96" s="6"/>
      <c r="G96" s="6"/>
      <c r="H96" s="6"/>
      <c r="I96" s="6"/>
      <c r="J96" s="6"/>
      <c r="K96" s="6"/>
    </row>
    <row r="97" spans="2:11" ht="15.75" thickBot="1" x14ac:dyDescent="0.3">
      <c r="B97" s="891"/>
      <c r="C97" s="88"/>
      <c r="D97" s="40" t="s">
        <v>46</v>
      </c>
      <c r="E97" s="151"/>
      <c r="F97" s="6"/>
      <c r="G97" s="6"/>
      <c r="H97" s="6"/>
      <c r="I97" s="6"/>
      <c r="J97" s="6"/>
      <c r="K97" s="6"/>
    </row>
    <row r="98" spans="2:11" ht="15.75" thickBot="1" x14ac:dyDescent="0.3">
      <c r="B98" s="891"/>
      <c r="C98" s="88"/>
      <c r="D98" s="40" t="s">
        <v>47</v>
      </c>
      <c r="E98" s="151"/>
      <c r="F98" s="6"/>
      <c r="G98" s="6"/>
      <c r="H98" s="6"/>
      <c r="I98" s="6"/>
      <c r="J98" s="6"/>
      <c r="K98" s="6"/>
    </row>
    <row r="99" spans="2:11" ht="15.75" thickBot="1" x14ac:dyDescent="0.3">
      <c r="B99" s="891"/>
      <c r="C99" s="88"/>
      <c r="D99" s="40" t="s">
        <v>48</v>
      </c>
      <c r="E99" s="151"/>
      <c r="F99" s="6"/>
      <c r="G99" s="6"/>
      <c r="H99" s="6"/>
      <c r="I99" s="6"/>
      <c r="J99" s="6"/>
      <c r="K99" s="6"/>
    </row>
    <row r="100" spans="2:11" ht="15.75" thickBot="1" x14ac:dyDescent="0.3">
      <c r="B100" s="891"/>
      <c r="C100" s="88"/>
      <c r="D100" s="40" t="s">
        <v>49</v>
      </c>
      <c r="E100" s="151"/>
      <c r="F100" s="6"/>
      <c r="G100" s="6"/>
      <c r="H100" s="6"/>
      <c r="I100" s="6"/>
      <c r="J100" s="6"/>
      <c r="K100" s="6"/>
    </row>
    <row r="101" spans="2:11" ht="15.75" thickBot="1" x14ac:dyDescent="0.3">
      <c r="B101" s="892"/>
      <c r="C101" s="3"/>
      <c r="D101" s="40" t="s">
        <v>50</v>
      </c>
      <c r="E101" s="151"/>
      <c r="F101" s="6"/>
      <c r="G101" s="6"/>
      <c r="H101" s="6"/>
      <c r="I101" s="6"/>
      <c r="J101" s="6"/>
      <c r="K101" s="6"/>
    </row>
    <row r="102" spans="2:11" ht="15.75" thickBot="1" x14ac:dyDescent="0.3">
      <c r="B102" s="2"/>
      <c r="C102" s="70"/>
      <c r="D102" s="6"/>
      <c r="E102" s="6"/>
      <c r="F102" s="6"/>
      <c r="G102" s="6"/>
      <c r="H102" s="6"/>
      <c r="I102" s="6"/>
      <c r="J102" s="6"/>
      <c r="K102" s="6"/>
    </row>
    <row r="103" spans="2:11" ht="15" customHeight="1" thickBot="1" x14ac:dyDescent="0.3">
      <c r="B103" s="117" t="s">
        <v>54</v>
      </c>
      <c r="C103" s="118"/>
      <c r="D103" s="118"/>
      <c r="E103" s="119"/>
      <c r="G103" s="6"/>
      <c r="H103" s="6"/>
      <c r="I103" s="6"/>
      <c r="J103" s="6"/>
      <c r="K103" s="6"/>
    </row>
    <row r="104" spans="2:11" ht="24.75" thickBot="1" x14ac:dyDescent="0.3">
      <c r="B104" s="45" t="s">
        <v>55</v>
      </c>
      <c r="C104" s="40" t="s">
        <v>56</v>
      </c>
      <c r="D104" s="40" t="s">
        <v>57</v>
      </c>
      <c r="E104" s="40" t="s">
        <v>58</v>
      </c>
      <c r="F104" s="6"/>
      <c r="G104" s="6"/>
      <c r="H104" s="6"/>
      <c r="I104" s="6"/>
      <c r="J104" s="6"/>
    </row>
    <row r="105" spans="2:11" ht="72.75" thickBot="1" x14ac:dyDescent="0.3">
      <c r="B105" s="47">
        <v>42401</v>
      </c>
      <c r="C105" s="40">
        <v>1</v>
      </c>
      <c r="D105" s="48" t="s">
        <v>1081</v>
      </c>
      <c r="E105" s="40"/>
      <c r="F105" s="6"/>
      <c r="G105" s="6"/>
      <c r="H105" s="6"/>
      <c r="I105" s="6"/>
      <c r="J105" s="6"/>
    </row>
    <row r="106" spans="2:11" ht="15.75" thickBot="1" x14ac:dyDescent="0.3">
      <c r="B106" s="4"/>
      <c r="C106" s="89"/>
      <c r="D106" s="6"/>
      <c r="E106" s="6"/>
      <c r="F106" s="6"/>
      <c r="G106" s="6"/>
      <c r="H106" s="6"/>
      <c r="I106" s="6"/>
      <c r="J106" s="6"/>
      <c r="K106" s="6"/>
    </row>
    <row r="107" spans="2:11" ht="24.75" thickBot="1" x14ac:dyDescent="0.3">
      <c r="B107" s="127" t="s">
        <v>60</v>
      </c>
      <c r="C107" s="90"/>
      <c r="D107" s="6"/>
      <c r="E107" s="6"/>
      <c r="F107" s="6"/>
      <c r="G107" s="6"/>
      <c r="H107" s="6"/>
      <c r="I107" s="6"/>
      <c r="J107" s="6"/>
      <c r="K107" s="6"/>
    </row>
    <row r="108" spans="2:11" x14ac:dyDescent="0.25">
      <c r="B108" s="1048"/>
      <c r="C108" s="1049"/>
      <c r="D108" s="1049"/>
      <c r="E108" s="1049"/>
      <c r="F108" s="1049"/>
      <c r="G108" s="1049"/>
      <c r="H108" s="1049"/>
      <c r="I108" s="1050"/>
      <c r="J108" s="6"/>
      <c r="K108" s="6"/>
    </row>
    <row r="109" spans="2:11" ht="15.75" thickBot="1" x14ac:dyDescent="0.3">
      <c r="B109" s="1051"/>
      <c r="C109" s="1052"/>
      <c r="D109" s="1052"/>
      <c r="E109" s="1052"/>
      <c r="F109" s="1052"/>
      <c r="G109" s="1052"/>
      <c r="H109" s="1052"/>
      <c r="I109" s="1053"/>
      <c r="J109" s="6"/>
      <c r="K109" s="6"/>
    </row>
    <row r="110" spans="2:11" ht="15.75" thickBot="1" x14ac:dyDescent="0.3">
      <c r="B110" s="6"/>
      <c r="D110" s="6"/>
      <c r="E110" s="6"/>
      <c r="F110" s="6"/>
      <c r="G110" s="6"/>
      <c r="H110" s="6"/>
      <c r="I110" s="6"/>
      <c r="J110" s="6"/>
      <c r="K110" s="6"/>
    </row>
    <row r="111" spans="2:11" ht="24.75" thickBot="1" x14ac:dyDescent="0.3">
      <c r="B111" s="49" t="s">
        <v>61</v>
      </c>
      <c r="C111" s="91"/>
      <c r="D111" s="6"/>
      <c r="E111" s="6"/>
      <c r="F111" s="6"/>
      <c r="G111" s="6"/>
      <c r="H111" s="6"/>
      <c r="I111" s="6"/>
      <c r="J111" s="6"/>
      <c r="K111" s="6"/>
    </row>
    <row r="112" spans="2:11" ht="15.75" thickBot="1" x14ac:dyDescent="0.3">
      <c r="B112" s="2"/>
      <c r="C112" s="70"/>
      <c r="D112" s="6"/>
      <c r="E112" s="6"/>
      <c r="F112" s="6"/>
      <c r="G112" s="6"/>
      <c r="H112" s="6"/>
      <c r="I112" s="6"/>
      <c r="J112" s="6"/>
      <c r="K112" s="6"/>
    </row>
    <row r="113" spans="2:11" ht="72.75" thickBot="1" x14ac:dyDescent="0.3">
      <c r="B113" s="50" t="s">
        <v>62</v>
      </c>
      <c r="C113" s="92"/>
      <c r="D113" s="42" t="s">
        <v>1011</v>
      </c>
      <c r="E113" s="6"/>
      <c r="F113" s="6"/>
      <c r="G113" s="6"/>
      <c r="H113" s="6"/>
      <c r="I113" s="6"/>
      <c r="J113" s="6"/>
      <c r="K113" s="6"/>
    </row>
    <row r="114" spans="2:11" x14ac:dyDescent="0.25">
      <c r="B114" s="890" t="s">
        <v>64</v>
      </c>
      <c r="C114" s="88"/>
      <c r="D114" s="51" t="s">
        <v>65</v>
      </c>
      <c r="E114" s="6"/>
      <c r="F114" s="6"/>
      <c r="G114" s="6"/>
      <c r="H114" s="6"/>
      <c r="I114" s="6"/>
      <c r="J114" s="6"/>
      <c r="K114" s="6"/>
    </row>
    <row r="115" spans="2:11" ht="108" x14ac:dyDescent="0.25">
      <c r="B115" s="891"/>
      <c r="C115" s="88"/>
      <c r="D115" s="44" t="s">
        <v>1012</v>
      </c>
      <c r="E115" s="6"/>
      <c r="F115" s="6"/>
      <c r="G115" s="6"/>
      <c r="H115" s="6"/>
      <c r="I115" s="6"/>
      <c r="J115" s="6"/>
      <c r="K115" s="6"/>
    </row>
    <row r="116" spans="2:11" x14ac:dyDescent="0.25">
      <c r="B116" s="891"/>
      <c r="C116" s="88"/>
      <c r="D116" s="51" t="s">
        <v>139</v>
      </c>
      <c r="E116" s="6"/>
      <c r="F116" s="6"/>
      <c r="G116" s="6"/>
      <c r="H116" s="6"/>
      <c r="I116" s="6"/>
      <c r="J116" s="6"/>
      <c r="K116" s="6"/>
    </row>
    <row r="117" spans="2:11" x14ac:dyDescent="0.25">
      <c r="B117" s="891"/>
      <c r="C117" s="88"/>
      <c r="D117" s="44" t="s">
        <v>1013</v>
      </c>
      <c r="E117" s="6"/>
      <c r="F117" s="6"/>
      <c r="G117" s="6"/>
      <c r="H117" s="6"/>
      <c r="I117" s="6"/>
      <c r="J117" s="6"/>
      <c r="K117" s="6"/>
    </row>
    <row r="118" spans="2:11" ht="48" x14ac:dyDescent="0.25">
      <c r="B118" s="891"/>
      <c r="C118" s="88"/>
      <c r="D118" s="44" t="s">
        <v>1014</v>
      </c>
      <c r="E118" s="6"/>
      <c r="F118" s="6"/>
      <c r="G118" s="6"/>
      <c r="H118" s="6"/>
      <c r="I118" s="6"/>
      <c r="J118" s="6"/>
      <c r="K118" s="6"/>
    </row>
    <row r="119" spans="2:11" x14ac:dyDescent="0.25">
      <c r="B119" s="891"/>
      <c r="C119" s="88"/>
      <c r="D119" s="53" t="s">
        <v>1015</v>
      </c>
      <c r="E119" s="6"/>
      <c r="F119" s="6"/>
      <c r="G119" s="6"/>
      <c r="H119" s="6"/>
      <c r="I119" s="6"/>
      <c r="J119" s="6"/>
      <c r="K119" s="6"/>
    </row>
    <row r="120" spans="2:11" ht="15.75" thickBot="1" x14ac:dyDescent="0.3">
      <c r="B120" s="892"/>
      <c r="C120" s="3"/>
      <c r="D120" s="54" t="s">
        <v>1016</v>
      </c>
      <c r="E120" s="6"/>
      <c r="F120" s="6"/>
      <c r="G120" s="6"/>
      <c r="H120" s="6"/>
      <c r="I120" s="6"/>
      <c r="J120" s="6"/>
      <c r="K120" s="6"/>
    </row>
    <row r="121" spans="2:11" ht="24.75" thickBot="1" x14ac:dyDescent="0.3">
      <c r="B121" s="45" t="s">
        <v>77</v>
      </c>
      <c r="C121" s="3"/>
      <c r="D121" s="40"/>
      <c r="E121" s="6"/>
      <c r="F121" s="6"/>
      <c r="G121" s="6"/>
      <c r="H121" s="6"/>
      <c r="I121" s="6"/>
      <c r="J121" s="6"/>
      <c r="K121" s="6"/>
    </row>
    <row r="122" spans="2:11" ht="72" x14ac:dyDescent="0.25">
      <c r="B122" s="890" t="s">
        <v>78</v>
      </c>
      <c r="C122" s="88"/>
      <c r="D122" s="44" t="s">
        <v>1017</v>
      </c>
      <c r="E122" s="6"/>
      <c r="F122" s="6"/>
      <c r="G122" s="6"/>
      <c r="H122" s="6"/>
      <c r="I122" s="6"/>
      <c r="J122" s="6"/>
      <c r="K122" s="6"/>
    </row>
    <row r="123" spans="2:11" ht="228" x14ac:dyDescent="0.25">
      <c r="B123" s="891"/>
      <c r="C123" s="88"/>
      <c r="D123" s="44" t="s">
        <v>1018</v>
      </c>
      <c r="E123" s="6"/>
      <c r="F123" s="6"/>
      <c r="G123" s="6"/>
      <c r="H123" s="6"/>
      <c r="I123" s="6"/>
      <c r="J123" s="6"/>
      <c r="K123" s="6"/>
    </row>
    <row r="124" spans="2:11" ht="84" x14ac:dyDescent="0.25">
      <c r="B124" s="891"/>
      <c r="C124" s="88"/>
      <c r="D124" s="44" t="s">
        <v>1019</v>
      </c>
      <c r="E124" s="6"/>
      <c r="F124" s="6"/>
      <c r="G124" s="6"/>
      <c r="H124" s="6"/>
      <c r="I124" s="6"/>
      <c r="J124" s="6"/>
      <c r="K124" s="6"/>
    </row>
    <row r="125" spans="2:11" ht="216.75" thickBot="1" x14ac:dyDescent="0.3">
      <c r="B125" s="892"/>
      <c r="C125" s="3"/>
      <c r="D125" s="40" t="s">
        <v>1020</v>
      </c>
      <c r="E125" s="6"/>
      <c r="F125" s="6"/>
      <c r="G125" s="6"/>
      <c r="H125" s="6"/>
      <c r="I125" s="6"/>
      <c r="J125" s="6"/>
      <c r="K125" s="6"/>
    </row>
    <row r="126" spans="2:11" x14ac:dyDescent="0.25">
      <c r="B126" s="890" t="s">
        <v>95</v>
      </c>
      <c r="C126" s="88"/>
      <c r="D126" s="44"/>
      <c r="E126" s="6"/>
      <c r="F126" s="6"/>
      <c r="G126" s="6"/>
      <c r="H126" s="6"/>
      <c r="I126" s="6"/>
      <c r="J126" s="6"/>
      <c r="K126" s="6"/>
    </row>
    <row r="127" spans="2:11" x14ac:dyDescent="0.25">
      <c r="B127" s="891"/>
      <c r="C127" s="88"/>
      <c r="D127" s="16"/>
      <c r="E127" s="6"/>
      <c r="F127" s="6"/>
      <c r="G127" s="6"/>
      <c r="H127" s="6"/>
      <c r="I127" s="6"/>
      <c r="J127" s="6"/>
      <c r="K127" s="6"/>
    </row>
    <row r="128" spans="2:11" x14ac:dyDescent="0.25">
      <c r="B128" s="891"/>
      <c r="C128" s="88"/>
      <c r="D128" s="44" t="s">
        <v>96</v>
      </c>
      <c r="E128" s="6"/>
      <c r="F128" s="6"/>
      <c r="G128" s="6"/>
      <c r="H128" s="6"/>
      <c r="I128" s="6"/>
      <c r="J128" s="6"/>
      <c r="K128" s="6"/>
    </row>
    <row r="129" spans="2:11" ht="37.5" x14ac:dyDescent="0.25">
      <c r="B129" s="891"/>
      <c r="C129" s="88"/>
      <c r="D129" s="44" t="s">
        <v>1021</v>
      </c>
      <c r="E129" s="6"/>
      <c r="F129" s="6"/>
      <c r="G129" s="6"/>
      <c r="H129" s="6"/>
      <c r="I129" s="6"/>
      <c r="J129" s="6"/>
      <c r="K129" s="6"/>
    </row>
    <row r="130" spans="2:11" ht="37.5" x14ac:dyDescent="0.25">
      <c r="B130" s="891"/>
      <c r="C130" s="88"/>
      <c r="D130" s="44" t="s">
        <v>1022</v>
      </c>
      <c r="E130" s="6"/>
      <c r="F130" s="6"/>
      <c r="G130" s="6"/>
      <c r="H130" s="6"/>
      <c r="I130" s="6"/>
      <c r="J130" s="6"/>
      <c r="K130" s="6"/>
    </row>
    <row r="131" spans="2:11" ht="37.5" x14ac:dyDescent="0.25">
      <c r="B131" s="891"/>
      <c r="C131" s="88"/>
      <c r="D131" s="44" t="s">
        <v>1023</v>
      </c>
      <c r="E131" s="6"/>
      <c r="F131" s="6"/>
      <c r="G131" s="6"/>
      <c r="H131" s="6"/>
      <c r="I131" s="6"/>
      <c r="J131" s="6"/>
      <c r="K131" s="6"/>
    </row>
    <row r="132" spans="2:11" ht="37.5" x14ac:dyDescent="0.25">
      <c r="B132" s="891"/>
      <c r="C132" s="88"/>
      <c r="D132" s="44" t="s">
        <v>1024</v>
      </c>
      <c r="E132" s="6"/>
      <c r="F132" s="6"/>
      <c r="G132" s="6"/>
      <c r="H132" s="6"/>
      <c r="I132" s="6"/>
      <c r="J132" s="6"/>
      <c r="K132" s="6"/>
    </row>
    <row r="133" spans="2:11" x14ac:dyDescent="0.25">
      <c r="B133" s="891"/>
      <c r="C133" s="88"/>
      <c r="D133" s="44" t="s">
        <v>1025</v>
      </c>
      <c r="E133" s="6"/>
      <c r="F133" s="6"/>
      <c r="G133" s="6"/>
      <c r="H133" s="6"/>
      <c r="I133" s="6"/>
      <c r="J133" s="6"/>
      <c r="K133" s="6"/>
    </row>
    <row r="134" spans="2:11" x14ac:dyDescent="0.25">
      <c r="B134" s="891"/>
      <c r="C134" s="88"/>
      <c r="D134" s="44" t="s">
        <v>1026</v>
      </c>
      <c r="E134" s="6"/>
      <c r="F134" s="6"/>
      <c r="G134" s="6"/>
      <c r="H134" s="6"/>
      <c r="I134" s="6"/>
      <c r="J134" s="6"/>
      <c r="K134" s="6"/>
    </row>
    <row r="135" spans="2:11" x14ac:dyDescent="0.25">
      <c r="B135" s="891"/>
      <c r="C135" s="88"/>
      <c r="D135" s="44" t="s">
        <v>1027</v>
      </c>
      <c r="E135" s="6"/>
      <c r="F135" s="6"/>
      <c r="G135" s="6"/>
      <c r="H135" s="6"/>
      <c r="I135" s="6"/>
      <c r="J135" s="6"/>
      <c r="K135" s="6"/>
    </row>
    <row r="136" spans="2:11" x14ac:dyDescent="0.25">
      <c r="B136" s="891"/>
      <c r="C136" s="88"/>
      <c r="D136" s="44" t="s">
        <v>104</v>
      </c>
      <c r="E136" s="6"/>
      <c r="F136" s="6"/>
      <c r="G136" s="6"/>
      <c r="H136" s="6"/>
      <c r="I136" s="6"/>
      <c r="J136" s="6"/>
      <c r="K136" s="6"/>
    </row>
    <row r="137" spans="2:11" ht="60.75" thickBot="1" x14ac:dyDescent="0.3">
      <c r="B137" s="892"/>
      <c r="C137" s="3"/>
      <c r="D137" s="40" t="s">
        <v>1028</v>
      </c>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sheetData>
  <sheetProtection insertColumns="0" insertRows="0"/>
  <mergeCells count="48">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D77:M77"/>
    <mergeCell ref="B114:B120"/>
    <mergeCell ref="B122:B125"/>
    <mergeCell ref="B126:B137"/>
    <mergeCell ref="D82:M82"/>
    <mergeCell ref="D76:M76"/>
    <mergeCell ref="D70:G70"/>
    <mergeCell ref="C68:C69"/>
    <mergeCell ref="D63:M63"/>
    <mergeCell ref="D71:M71"/>
    <mergeCell ref="D72:M72"/>
    <mergeCell ref="B10:D10"/>
    <mergeCell ref="F10:S10"/>
    <mergeCell ref="F11:S11"/>
    <mergeCell ref="E12:R12"/>
    <mergeCell ref="E13:R13"/>
    <mergeCell ref="A1:P1"/>
    <mergeCell ref="A2:P2"/>
    <mergeCell ref="A3:P3"/>
    <mergeCell ref="A4:D4"/>
    <mergeCell ref="A5:P5"/>
  </mergeCells>
  <conditionalFormatting sqref="E81">
    <cfRule type="containsText" dxfId="25" priority="6" operator="containsText" text="ERROR">
      <formula>NOT(ISERROR(SEARCH("ERROR",E81)))</formula>
    </cfRule>
  </conditionalFormatting>
  <conditionalFormatting sqref="F10">
    <cfRule type="notContainsBlanks" dxfId="24" priority="5">
      <formula>LEN(TRIM(F10))&gt;0</formula>
    </cfRule>
  </conditionalFormatting>
  <conditionalFormatting sqref="F11:S11">
    <cfRule type="expression" dxfId="23" priority="3">
      <formula>E11="NO SE REPORTA"</formula>
    </cfRule>
    <cfRule type="expression" dxfId="22" priority="4">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0:E52 E35:L36 E28:E30 E57:L58 E44:G45 E66:G67">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 ref="E90" r:id="rId3" display="giral@cornare.gov.co"/>
  </hyperlinks>
  <pageMargins left="0.25" right="0.25" top="0.75" bottom="0.75" header="0.3" footer="0.3"/>
  <pageSetup paperSize="178" orientation="landscape" horizontalDpi="1200" verticalDpi="1200" r:id="rId4"/>
  <drawing r:id="rId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83"/>
  <sheetViews>
    <sheetView showGridLines="0" zoomScaleNormal="100" zoomScalePageLayoutView="98" workbookViewId="0">
      <selection activeCell="H21" sqref="H21"/>
    </sheetView>
  </sheetViews>
  <sheetFormatPr baseColWidth="10" defaultRowHeight="15" x14ac:dyDescent="0.25"/>
  <cols>
    <col min="1" max="1" width="1.85546875" customWidth="1"/>
    <col min="2" max="2" width="12.85546875" customWidth="1"/>
    <col min="3" max="3" width="5.140625" style="81" bestFit="1" customWidth="1"/>
    <col min="4" max="4" width="34.85546875" customWidth="1"/>
    <col min="5" max="5" width="12.140625" customWidth="1"/>
    <col min="11" max="11" width="22"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1082</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7" t="s">
        <v>1198</v>
      </c>
      <c r="C8" s="194">
        <v>2019</v>
      </c>
      <c r="D8" s="198">
        <f>IF(E10="NO APLICA","NO APLICA",IF(E11="NO SE REPORTA","SIN INFORMACION",+E30))</f>
        <v>1</v>
      </c>
      <c r="E8" s="195"/>
      <c r="F8" s="6" t="s">
        <v>135</v>
      </c>
      <c r="G8" s="6"/>
      <c r="H8" s="6"/>
      <c r="I8" s="6"/>
      <c r="J8" s="6"/>
      <c r="K8" s="6"/>
    </row>
    <row r="9" spans="1:21" x14ac:dyDescent="0.25">
      <c r="B9" s="428" t="s">
        <v>1199</v>
      </c>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9.2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1442</v>
      </c>
      <c r="F12" s="855"/>
      <c r="G12" s="855"/>
      <c r="H12" s="855"/>
      <c r="I12" s="855"/>
      <c r="J12" s="855"/>
      <c r="K12" s="855"/>
      <c r="L12" s="855"/>
      <c r="M12" s="855"/>
      <c r="N12" s="855"/>
      <c r="O12" s="855"/>
      <c r="P12" s="855"/>
      <c r="Q12" s="855"/>
      <c r="R12" s="855"/>
    </row>
    <row r="13" spans="1:21" s="373" customFormat="1" ht="17.25" customHeight="1" x14ac:dyDescent="0.25">
      <c r="A13" s="214"/>
      <c r="B13" s="428"/>
      <c r="C13" s="272"/>
      <c r="D13" s="433" t="s">
        <v>1257</v>
      </c>
      <c r="E13" s="861" t="s">
        <v>1558</v>
      </c>
      <c r="F13" s="862"/>
      <c r="G13" s="862"/>
      <c r="H13" s="862"/>
      <c r="I13" s="862"/>
      <c r="J13" s="862"/>
      <c r="K13" s="862"/>
      <c r="L13" s="862"/>
      <c r="M13" s="862"/>
      <c r="N13" s="862"/>
      <c r="O13" s="862"/>
      <c r="P13" s="862"/>
      <c r="Q13" s="862"/>
      <c r="R13" s="863"/>
    </row>
    <row r="14" spans="1:21" s="373" customFormat="1" ht="6.95" customHeight="1" thickBot="1" x14ac:dyDescent="0.3">
      <c r="B14" s="428"/>
      <c r="C14" s="81"/>
      <c r="D14" s="6"/>
      <c r="E14" s="6"/>
      <c r="F14" s="6"/>
      <c r="G14" s="6"/>
      <c r="H14" s="6"/>
      <c r="I14" s="6"/>
      <c r="J14" s="6"/>
      <c r="K14" s="6"/>
    </row>
    <row r="15" spans="1:21" x14ac:dyDescent="0.25">
      <c r="B15" s="890" t="s">
        <v>2</v>
      </c>
      <c r="C15" s="83"/>
      <c r="D15" s="1095" t="s">
        <v>1096</v>
      </c>
      <c r="E15" s="1096"/>
      <c r="F15" s="1096"/>
      <c r="G15" s="1096"/>
      <c r="H15" s="1097"/>
      <c r="I15" s="6"/>
      <c r="J15" s="6"/>
      <c r="K15" s="6"/>
      <c r="L15" s="6"/>
      <c r="M15" s="6"/>
      <c r="N15" s="6"/>
      <c r="O15" s="6"/>
    </row>
    <row r="16" spans="1:21" x14ac:dyDescent="0.25">
      <c r="B16" s="891"/>
      <c r="C16" s="86"/>
      <c r="D16" s="904" t="s">
        <v>1114</v>
      </c>
      <c r="E16" s="905"/>
      <c r="F16" s="905"/>
      <c r="G16" s="905"/>
      <c r="H16" s="906"/>
      <c r="I16" s="6"/>
      <c r="J16" s="6"/>
      <c r="K16" s="6"/>
      <c r="L16" s="6"/>
      <c r="M16" s="6"/>
      <c r="N16" s="6"/>
      <c r="O16" s="6"/>
    </row>
    <row r="17" spans="1:15" ht="15.75" thickBot="1" x14ac:dyDescent="0.3">
      <c r="B17" s="891"/>
      <c r="C17" s="86"/>
      <c r="D17" s="937" t="s">
        <v>3</v>
      </c>
      <c r="E17" s="938"/>
      <c r="F17" s="938"/>
      <c r="G17" s="938"/>
      <c r="H17" s="939"/>
      <c r="I17" s="6"/>
      <c r="J17" s="6"/>
      <c r="K17" s="6"/>
      <c r="L17" s="6"/>
      <c r="M17" s="6"/>
      <c r="N17" s="6"/>
      <c r="O17" s="6"/>
    </row>
    <row r="18" spans="1:15" ht="15.75" thickBot="1" x14ac:dyDescent="0.3">
      <c r="B18" s="891"/>
      <c r="C18" s="92" t="s">
        <v>24</v>
      </c>
      <c r="D18" s="38" t="s">
        <v>1115</v>
      </c>
      <c r="E18" s="498" t="s">
        <v>1116</v>
      </c>
      <c r="F18" s="498" t="s">
        <v>1117</v>
      </c>
      <c r="G18" s="498" t="s">
        <v>1118</v>
      </c>
      <c r="H18" s="110"/>
      <c r="I18" s="6"/>
      <c r="J18" s="6"/>
      <c r="K18" s="6"/>
      <c r="L18" s="6"/>
      <c r="M18" s="6"/>
      <c r="N18" s="6"/>
      <c r="O18" s="6"/>
    </row>
    <row r="19" spans="1:15" ht="24.75" thickBot="1" x14ac:dyDescent="0.3">
      <c r="B19" s="891"/>
      <c r="C19" s="3" t="s">
        <v>158</v>
      </c>
      <c r="D19" s="121" t="s">
        <v>1119</v>
      </c>
      <c r="E19" s="709"/>
      <c r="F19" s="709">
        <v>225</v>
      </c>
      <c r="G19" s="708">
        <v>674</v>
      </c>
      <c r="H19" s="111"/>
      <c r="I19" s="6"/>
      <c r="J19" s="6"/>
      <c r="K19" s="6"/>
      <c r="L19" s="6"/>
      <c r="M19" s="6"/>
      <c r="N19" s="6"/>
      <c r="O19" s="6"/>
    </row>
    <row r="20" spans="1:15" ht="24.75" thickBot="1" x14ac:dyDescent="0.3">
      <c r="B20" s="891"/>
      <c r="C20" s="3" t="s">
        <v>160</v>
      </c>
      <c r="D20" s="121" t="s">
        <v>1120</v>
      </c>
      <c r="E20" s="709"/>
      <c r="F20" s="709">
        <v>225</v>
      </c>
      <c r="G20" s="708">
        <v>674</v>
      </c>
      <c r="H20" s="111"/>
      <c r="I20" s="6"/>
      <c r="J20" s="6"/>
      <c r="K20" s="6"/>
      <c r="L20" s="6"/>
      <c r="M20" s="6"/>
      <c r="N20" s="6"/>
      <c r="O20" s="6"/>
    </row>
    <row r="21" spans="1:15" ht="24.75" thickBot="1" x14ac:dyDescent="0.3">
      <c r="B21" s="891"/>
      <c r="C21" s="3" t="s">
        <v>162</v>
      </c>
      <c r="D21" s="121" t="s">
        <v>1329</v>
      </c>
      <c r="E21" s="140" t="str">
        <f>IFERROR(E19/E20,"N.A")</f>
        <v>N.A</v>
      </c>
      <c r="F21" s="140">
        <f t="shared" ref="F21:G21" si="0">IFERROR(F19/F20,"N.A")</f>
        <v>1</v>
      </c>
      <c r="G21" s="140">
        <f t="shared" si="0"/>
        <v>1</v>
      </c>
      <c r="H21" s="112"/>
      <c r="I21" s="6"/>
      <c r="J21" s="6"/>
      <c r="K21" s="6"/>
      <c r="L21" s="6"/>
      <c r="M21" s="6"/>
      <c r="N21" s="6"/>
      <c r="O21" s="6"/>
    </row>
    <row r="22" spans="1:15" x14ac:dyDescent="0.25">
      <c r="B22" s="891"/>
      <c r="C22" s="86"/>
      <c r="D22" s="901"/>
      <c r="E22" s="902"/>
      <c r="F22" s="902"/>
      <c r="G22" s="902"/>
      <c r="H22" s="903"/>
      <c r="I22" s="6"/>
      <c r="J22" s="6"/>
      <c r="K22" s="6"/>
      <c r="L22" s="6"/>
      <c r="M22" s="6"/>
      <c r="N22" s="6"/>
      <c r="O22" s="6"/>
    </row>
    <row r="23" spans="1:15" ht="24" customHeight="1" thickBot="1" x14ac:dyDescent="0.3">
      <c r="B23" s="891"/>
      <c r="C23" s="86"/>
      <c r="D23" s="904" t="s">
        <v>1109</v>
      </c>
      <c r="E23" s="905"/>
      <c r="F23" s="905"/>
      <c r="G23" s="905"/>
      <c r="H23" s="906"/>
      <c r="I23" s="6"/>
      <c r="J23" s="6"/>
      <c r="K23" s="6"/>
      <c r="L23" s="6"/>
      <c r="M23" s="6"/>
      <c r="N23" s="6"/>
      <c r="O23" s="6"/>
    </row>
    <row r="24" spans="1:15" ht="15.75" thickBot="1" x14ac:dyDescent="0.3">
      <c r="B24" s="891"/>
      <c r="C24" s="92" t="s">
        <v>24</v>
      </c>
      <c r="D24" s="38" t="s">
        <v>1115</v>
      </c>
      <c r="E24" s="498" t="s">
        <v>1121</v>
      </c>
      <c r="F24" s="498" t="s">
        <v>1122</v>
      </c>
      <c r="H24" s="21"/>
      <c r="I24" s="6"/>
      <c r="J24" s="6"/>
      <c r="K24" s="6"/>
      <c r="L24" s="6"/>
      <c r="M24" s="6"/>
      <c r="N24" s="6"/>
      <c r="O24" s="6"/>
    </row>
    <row r="25" spans="1:15" ht="24.75" thickBot="1" x14ac:dyDescent="0.3">
      <c r="B25" s="891"/>
      <c r="C25" s="3" t="s">
        <v>158</v>
      </c>
      <c r="D25" s="121" t="s">
        <v>1123</v>
      </c>
      <c r="E25" s="630">
        <v>248</v>
      </c>
      <c r="F25" s="630">
        <v>64</v>
      </c>
      <c r="H25" s="21"/>
      <c r="I25" s="6"/>
      <c r="J25" s="6"/>
      <c r="K25" s="6"/>
      <c r="L25" s="6"/>
      <c r="M25" s="6"/>
      <c r="N25" s="6"/>
      <c r="O25" s="6"/>
    </row>
    <row r="26" spans="1:15" ht="24.75" thickBot="1" x14ac:dyDescent="0.3">
      <c r="B26" s="891"/>
      <c r="C26" s="3" t="s">
        <v>160</v>
      </c>
      <c r="D26" s="121" t="s">
        <v>1124</v>
      </c>
      <c r="E26" s="630">
        <v>248</v>
      </c>
      <c r="F26" s="630">
        <v>64</v>
      </c>
      <c r="H26" s="21"/>
      <c r="I26" s="6"/>
      <c r="J26" s="6"/>
      <c r="K26" s="6"/>
      <c r="L26" s="6"/>
      <c r="M26" s="6"/>
      <c r="N26" s="6"/>
      <c r="O26" s="6"/>
    </row>
    <row r="27" spans="1:15" ht="24.75" thickBot="1" x14ac:dyDescent="0.3">
      <c r="B27" s="891"/>
      <c r="C27" s="122" t="s">
        <v>162</v>
      </c>
      <c r="D27" s="121" t="s">
        <v>1193</v>
      </c>
      <c r="E27" s="140">
        <f>IFERROR(E25/E26,"N.A.")</f>
        <v>1</v>
      </c>
      <c r="F27" s="140">
        <f>IFERROR(F25/F26,"N.A.")</f>
        <v>1</v>
      </c>
      <c r="H27" s="21"/>
      <c r="I27" s="6"/>
      <c r="J27" s="6"/>
      <c r="K27" s="6"/>
    </row>
    <row r="28" spans="1:15" ht="15.75" thickBot="1" x14ac:dyDescent="0.3">
      <c r="B28" s="892"/>
      <c r="C28" s="122"/>
      <c r="D28" s="120"/>
      <c r="E28" s="120"/>
      <c r="F28" s="120"/>
      <c r="G28" s="120"/>
      <c r="H28" s="23"/>
      <c r="I28" s="6"/>
      <c r="J28" s="6"/>
      <c r="K28" s="6"/>
    </row>
    <row r="29" spans="1:15" s="373" customFormat="1" ht="15.75" thickBot="1" x14ac:dyDescent="0.3">
      <c r="A29" s="6"/>
      <c r="B29" s="6"/>
      <c r="C29" s="6"/>
      <c r="D29" s="6"/>
      <c r="E29" s="6"/>
      <c r="F29" s="6"/>
      <c r="G29" s="6"/>
      <c r="H29" s="6"/>
      <c r="I29" s="6"/>
      <c r="J29" s="6"/>
      <c r="K29" s="6"/>
    </row>
    <row r="30" spans="1:15" s="373" customFormat="1" ht="25.7" customHeight="1" thickBot="1" x14ac:dyDescent="0.3">
      <c r="A30" s="6"/>
      <c r="B30" s="6"/>
      <c r="C30" s="6"/>
      <c r="D30" s="50" t="s">
        <v>1250</v>
      </c>
      <c r="E30" s="140">
        <f>AVERAGE(E21:G21,E27:F27)</f>
        <v>1</v>
      </c>
      <c r="F30" s="389"/>
      <c r="G30" s="389"/>
      <c r="H30" s="387"/>
      <c r="I30" s="6"/>
      <c r="J30" s="6"/>
      <c r="K30" s="6"/>
    </row>
    <row r="31" spans="1:15" s="373" customFormat="1" x14ac:dyDescent="0.25">
      <c r="A31" s="6"/>
      <c r="B31" s="6"/>
      <c r="C31" s="6"/>
      <c r="D31" s="6"/>
      <c r="E31" s="6"/>
      <c r="F31" s="6"/>
      <c r="G31" s="6"/>
      <c r="H31" s="6"/>
      <c r="I31" s="6"/>
      <c r="J31" s="6"/>
      <c r="K31" s="6"/>
    </row>
    <row r="32" spans="1:15" s="373" customFormat="1" ht="15.75" thickBot="1" x14ac:dyDescent="0.3">
      <c r="A32" s="6"/>
      <c r="B32" s="6"/>
      <c r="C32" s="6"/>
      <c r="D32" s="6"/>
      <c r="E32" s="6"/>
      <c r="F32" s="6"/>
      <c r="G32" s="6"/>
      <c r="H32" s="6"/>
      <c r="I32" s="6"/>
      <c r="J32" s="6"/>
      <c r="K32" s="6"/>
    </row>
    <row r="33" spans="2:11" ht="36" customHeight="1" thickBot="1" x14ac:dyDescent="0.3">
      <c r="B33" s="50" t="s">
        <v>39</v>
      </c>
      <c r="C33" s="388"/>
      <c r="D33" s="896" t="s">
        <v>1125</v>
      </c>
      <c r="E33" s="897"/>
      <c r="F33" s="897"/>
      <c r="G33" s="897"/>
      <c r="H33" s="898"/>
      <c r="I33" s="6"/>
      <c r="J33" s="6"/>
      <c r="K33" s="6"/>
    </row>
    <row r="34" spans="2:11" ht="48" customHeight="1" thickBot="1" x14ac:dyDescent="0.3">
      <c r="B34" s="45" t="s">
        <v>41</v>
      </c>
      <c r="C34" s="87"/>
      <c r="D34" s="896" t="s">
        <v>1126</v>
      </c>
      <c r="E34" s="897"/>
      <c r="F34" s="897"/>
      <c r="G34" s="897"/>
      <c r="H34" s="898"/>
      <c r="I34" s="6"/>
      <c r="J34" s="6"/>
      <c r="K34" s="6"/>
    </row>
    <row r="35" spans="2:11" ht="15.75" thickBot="1" x14ac:dyDescent="0.3">
      <c r="B35" s="2"/>
      <c r="C35" s="70"/>
      <c r="D35" s="6"/>
      <c r="E35" s="6"/>
      <c r="F35" s="6"/>
      <c r="G35" s="6"/>
      <c r="H35" s="6"/>
      <c r="I35" s="6"/>
      <c r="J35" s="6"/>
      <c r="K35" s="6"/>
    </row>
    <row r="36" spans="2:11" ht="24" customHeight="1" thickBot="1" x14ac:dyDescent="0.3">
      <c r="B36" s="893" t="s">
        <v>43</v>
      </c>
      <c r="C36" s="894"/>
      <c r="D36" s="894"/>
      <c r="E36" s="895"/>
      <c r="F36" s="6"/>
      <c r="G36" s="6"/>
      <c r="H36" s="6"/>
      <c r="I36" s="6"/>
      <c r="J36" s="6"/>
      <c r="K36" s="6"/>
    </row>
    <row r="37" spans="2:11" ht="15.75" thickBot="1" x14ac:dyDescent="0.3">
      <c r="B37" s="890">
        <v>1</v>
      </c>
      <c r="C37" s="88"/>
      <c r="D37" s="46" t="s">
        <v>44</v>
      </c>
      <c r="E37" s="457" t="s">
        <v>1274</v>
      </c>
      <c r="F37" s="6"/>
      <c r="G37" s="6"/>
      <c r="H37" s="6"/>
      <c r="I37" s="6"/>
      <c r="J37" s="6"/>
      <c r="K37" s="6"/>
    </row>
    <row r="38" spans="2:11" ht="15.75" thickBot="1" x14ac:dyDescent="0.3">
      <c r="B38" s="891"/>
      <c r="C38" s="88"/>
      <c r="D38" s="40" t="s">
        <v>45</v>
      </c>
      <c r="E38" s="457" t="s">
        <v>1275</v>
      </c>
      <c r="F38" s="6"/>
      <c r="G38" s="6"/>
      <c r="H38" s="6"/>
      <c r="I38" s="6"/>
      <c r="J38" s="6"/>
      <c r="K38" s="6"/>
    </row>
    <row r="39" spans="2:11" ht="15.75" thickBot="1" x14ac:dyDescent="0.3">
      <c r="B39" s="891"/>
      <c r="C39" s="88"/>
      <c r="D39" s="40" t="s">
        <v>46</v>
      </c>
      <c r="E39" s="457" t="s">
        <v>1276</v>
      </c>
      <c r="F39" s="6"/>
      <c r="G39" s="6"/>
      <c r="H39" s="6"/>
      <c r="I39" s="6"/>
      <c r="J39" s="6"/>
      <c r="K39" s="6"/>
    </row>
    <row r="40" spans="2:11" ht="15.75" thickBot="1" x14ac:dyDescent="0.3">
      <c r="B40" s="891"/>
      <c r="C40" s="88"/>
      <c r="D40" s="40" t="s">
        <v>47</v>
      </c>
      <c r="E40" s="457" t="s">
        <v>1277</v>
      </c>
      <c r="F40" s="6"/>
      <c r="G40" s="6"/>
      <c r="H40" s="6"/>
      <c r="I40" s="6"/>
      <c r="J40" s="6"/>
      <c r="K40" s="6"/>
    </row>
    <row r="41" spans="2:11" ht="15.75" thickBot="1" x14ac:dyDescent="0.3">
      <c r="B41" s="891"/>
      <c r="C41" s="88"/>
      <c r="D41" s="40" t="s">
        <v>48</v>
      </c>
      <c r="E41" s="457" t="s">
        <v>1278</v>
      </c>
      <c r="F41" s="6"/>
      <c r="G41" s="6"/>
      <c r="H41" s="6"/>
      <c r="I41" s="6"/>
      <c r="J41" s="6"/>
      <c r="K41" s="6"/>
    </row>
    <row r="42" spans="2:11" ht="15.75" thickBot="1" x14ac:dyDescent="0.3">
      <c r="B42" s="891"/>
      <c r="C42" s="88"/>
      <c r="D42" s="40" t="s">
        <v>49</v>
      </c>
      <c r="E42" s="457" t="s">
        <v>1279</v>
      </c>
      <c r="F42" s="6"/>
      <c r="G42" s="6"/>
      <c r="H42" s="6"/>
      <c r="I42" s="6"/>
      <c r="J42" s="6"/>
      <c r="K42" s="6"/>
    </row>
    <row r="43" spans="2:11" ht="15.75" thickBot="1" x14ac:dyDescent="0.3">
      <c r="B43" s="892"/>
      <c r="C43" s="3"/>
      <c r="D43" s="40" t="s">
        <v>50</v>
      </c>
      <c r="E43" s="455" t="s">
        <v>1280</v>
      </c>
      <c r="F43" s="6"/>
      <c r="G43" s="6"/>
      <c r="H43" s="6"/>
      <c r="I43" s="6"/>
      <c r="J43" s="6"/>
      <c r="K43" s="6"/>
    </row>
    <row r="44" spans="2:11" ht="15.75" thickBot="1" x14ac:dyDescent="0.3">
      <c r="B44" s="2"/>
      <c r="C44" s="70"/>
      <c r="D44" s="6"/>
      <c r="E44" s="6"/>
      <c r="F44" s="6"/>
      <c r="G44" s="6"/>
      <c r="H44" s="6"/>
      <c r="I44" s="6"/>
      <c r="J44" s="6"/>
      <c r="K44" s="6"/>
    </row>
    <row r="45" spans="2:11" ht="15.75" thickBot="1" x14ac:dyDescent="0.3">
      <c r="B45" s="893" t="s">
        <v>51</v>
      </c>
      <c r="C45" s="894"/>
      <c r="D45" s="894"/>
      <c r="E45" s="895"/>
      <c r="F45" s="6"/>
      <c r="G45" s="6"/>
      <c r="H45" s="6"/>
      <c r="I45" s="6"/>
      <c r="J45" s="6"/>
      <c r="K45" s="6"/>
    </row>
    <row r="46" spans="2:11" ht="15.75" thickBot="1" x14ac:dyDescent="0.3">
      <c r="B46" s="890">
        <v>1</v>
      </c>
      <c r="C46" s="88"/>
      <c r="D46" s="46" t="s">
        <v>44</v>
      </c>
      <c r="E46" s="18" t="s">
        <v>52</v>
      </c>
      <c r="F46" s="6"/>
      <c r="G46" s="6"/>
      <c r="H46" s="6"/>
      <c r="I46" s="6"/>
      <c r="J46" s="6"/>
      <c r="K46" s="6"/>
    </row>
    <row r="47" spans="2:11" ht="15.75" thickBot="1" x14ac:dyDescent="0.3">
      <c r="B47" s="891"/>
      <c r="C47" s="88"/>
      <c r="D47" s="40" t="s">
        <v>45</v>
      </c>
      <c r="E47" s="18" t="s">
        <v>166</v>
      </c>
      <c r="F47" s="6"/>
      <c r="G47" s="6"/>
      <c r="H47" s="6"/>
      <c r="I47" s="6"/>
      <c r="J47" s="6"/>
      <c r="K47" s="6"/>
    </row>
    <row r="48" spans="2:11" ht="15.75" thickBot="1" x14ac:dyDescent="0.3">
      <c r="B48" s="891"/>
      <c r="C48" s="88"/>
      <c r="D48" s="40" t="s">
        <v>46</v>
      </c>
      <c r="E48" s="151"/>
      <c r="F48" s="6"/>
      <c r="G48" s="6"/>
      <c r="H48" s="6"/>
      <c r="I48" s="6"/>
      <c r="J48" s="6"/>
      <c r="K48" s="6"/>
    </row>
    <row r="49" spans="2:11" ht="15.75" thickBot="1" x14ac:dyDescent="0.3">
      <c r="B49" s="891"/>
      <c r="C49" s="88"/>
      <c r="D49" s="40" t="s">
        <v>47</v>
      </c>
      <c r="E49" s="151"/>
      <c r="F49" s="6"/>
      <c r="G49" s="6"/>
      <c r="H49" s="6"/>
      <c r="I49" s="6"/>
      <c r="J49" s="6"/>
      <c r="K49" s="6"/>
    </row>
    <row r="50" spans="2:11" ht="15.75" thickBot="1" x14ac:dyDescent="0.3">
      <c r="B50" s="891"/>
      <c r="C50" s="88"/>
      <c r="D50" s="40" t="s">
        <v>48</v>
      </c>
      <c r="E50" s="151"/>
      <c r="F50" s="6"/>
      <c r="G50" s="6"/>
      <c r="H50" s="6"/>
      <c r="I50" s="6"/>
      <c r="J50" s="6"/>
      <c r="K50" s="6"/>
    </row>
    <row r="51" spans="2:11" ht="15.75" thickBot="1" x14ac:dyDescent="0.3">
      <c r="B51" s="891"/>
      <c r="C51" s="88"/>
      <c r="D51" s="40" t="s">
        <v>49</v>
      </c>
      <c r="E51" s="151"/>
      <c r="F51" s="6"/>
      <c r="G51" s="6"/>
      <c r="H51" s="6"/>
      <c r="I51" s="6"/>
      <c r="J51" s="6"/>
      <c r="K51" s="6"/>
    </row>
    <row r="52" spans="2:11" ht="15.75" thickBot="1" x14ac:dyDescent="0.3">
      <c r="B52" s="892"/>
      <c r="C52" s="3"/>
      <c r="D52" s="40" t="s">
        <v>50</v>
      </c>
      <c r="E52" s="151"/>
      <c r="F52" s="6"/>
      <c r="G52" s="6"/>
      <c r="H52" s="6"/>
      <c r="I52" s="6"/>
      <c r="J52" s="6"/>
      <c r="K52" s="6"/>
    </row>
    <row r="53" spans="2:11" ht="15.75" thickBot="1" x14ac:dyDescent="0.3">
      <c r="B53" s="2"/>
      <c r="C53" s="70"/>
      <c r="D53" s="6"/>
      <c r="E53" s="6"/>
      <c r="F53" s="6"/>
      <c r="G53" s="6"/>
      <c r="H53" s="6"/>
      <c r="I53" s="6"/>
      <c r="J53" s="6"/>
      <c r="K53" s="6"/>
    </row>
    <row r="54" spans="2:11" ht="15" customHeight="1" thickBot="1" x14ac:dyDescent="0.3">
      <c r="B54" s="117" t="s">
        <v>54</v>
      </c>
      <c r="C54" s="118"/>
      <c r="D54" s="118"/>
      <c r="E54" s="119"/>
      <c r="G54" s="6"/>
      <c r="H54" s="6"/>
      <c r="I54" s="6"/>
      <c r="J54" s="6"/>
      <c r="K54" s="6"/>
    </row>
    <row r="55" spans="2:11" ht="24.75" thickBot="1" x14ac:dyDescent="0.3">
      <c r="B55" s="45" t="s">
        <v>55</v>
      </c>
      <c r="C55" s="40" t="s">
        <v>56</v>
      </c>
      <c r="D55" s="40" t="s">
        <v>57</v>
      </c>
      <c r="E55" s="40" t="s">
        <v>58</v>
      </c>
      <c r="F55" s="6"/>
      <c r="G55" s="6"/>
      <c r="H55" s="6"/>
      <c r="I55" s="6"/>
      <c r="J55" s="6"/>
    </row>
    <row r="56" spans="2:11" ht="60.75" thickBot="1" x14ac:dyDescent="0.3">
      <c r="B56" s="47">
        <v>42401</v>
      </c>
      <c r="C56" s="40">
        <v>0.01</v>
      </c>
      <c r="D56" s="48" t="s">
        <v>1127</v>
      </c>
      <c r="E56" s="40"/>
      <c r="F56" s="6"/>
      <c r="G56" s="6"/>
      <c r="H56" s="6"/>
      <c r="I56" s="6"/>
      <c r="J56" s="6"/>
    </row>
    <row r="57" spans="2:11" ht="15.75" thickBot="1" x14ac:dyDescent="0.3">
      <c r="B57" s="4"/>
      <c r="C57" s="89"/>
      <c r="D57" s="6"/>
      <c r="E57" s="6"/>
      <c r="F57" s="6"/>
      <c r="G57" s="6"/>
      <c r="H57" s="6"/>
      <c r="I57" s="6"/>
      <c r="J57" s="6"/>
      <c r="K57" s="6"/>
    </row>
    <row r="58" spans="2:11" ht="15.75" thickBot="1" x14ac:dyDescent="0.3">
      <c r="B58" s="127" t="s">
        <v>60</v>
      </c>
      <c r="C58" s="90"/>
      <c r="D58" s="6"/>
      <c r="E58" s="6"/>
      <c r="F58" s="6"/>
      <c r="G58" s="6"/>
      <c r="H58" s="6"/>
      <c r="I58" s="6"/>
      <c r="J58" s="6"/>
      <c r="K58" s="6"/>
    </row>
    <row r="59" spans="2:11" x14ac:dyDescent="0.25">
      <c r="B59" s="1003"/>
      <c r="C59" s="1004"/>
      <c r="D59" s="1004"/>
      <c r="E59" s="1005"/>
      <c r="F59" s="6"/>
      <c r="G59" s="6"/>
      <c r="H59" s="6"/>
      <c r="I59" s="6"/>
      <c r="J59" s="6"/>
      <c r="K59" s="6"/>
    </row>
    <row r="60" spans="2:11" ht="15.75" thickBot="1" x14ac:dyDescent="0.3">
      <c r="B60" s="1006"/>
      <c r="C60" s="1007"/>
      <c r="D60" s="1007"/>
      <c r="E60" s="1008"/>
      <c r="F60" s="6"/>
      <c r="G60" s="6"/>
      <c r="H60" s="6"/>
      <c r="I60" s="6"/>
      <c r="J60" s="6"/>
      <c r="K60" s="6"/>
    </row>
    <row r="61" spans="2:11" ht="15.75" thickBot="1" x14ac:dyDescent="0.3">
      <c r="B61" s="6"/>
      <c r="D61" s="6"/>
      <c r="E61" s="6"/>
      <c r="F61" s="6"/>
      <c r="G61" s="6"/>
      <c r="H61" s="6"/>
      <c r="I61" s="6"/>
      <c r="J61" s="6"/>
      <c r="K61" s="6"/>
    </row>
    <row r="62" spans="2:11" ht="24.75" thickBot="1" x14ac:dyDescent="0.3">
      <c r="B62" s="49" t="s">
        <v>61</v>
      </c>
      <c r="C62" s="91"/>
      <c r="D62" s="6"/>
      <c r="E62" s="6"/>
      <c r="F62" s="6"/>
      <c r="G62" s="6"/>
      <c r="H62" s="6"/>
      <c r="I62" s="6"/>
      <c r="J62" s="6"/>
      <c r="K62" s="6"/>
    </row>
    <row r="63" spans="2:11" ht="15.75" thickBot="1" x14ac:dyDescent="0.3">
      <c r="B63" s="2"/>
      <c r="C63" s="70"/>
      <c r="D63" s="6"/>
      <c r="E63" s="6"/>
      <c r="F63" s="6"/>
      <c r="G63" s="6"/>
      <c r="H63" s="6"/>
      <c r="I63" s="6"/>
      <c r="J63" s="6"/>
      <c r="K63" s="6"/>
    </row>
    <row r="64" spans="2:11" ht="60.75" thickBot="1" x14ac:dyDescent="0.3">
      <c r="B64" s="50" t="s">
        <v>62</v>
      </c>
      <c r="C64" s="92"/>
      <c r="D64" s="42" t="s">
        <v>1083</v>
      </c>
      <c r="E64" s="6"/>
      <c r="F64" s="6"/>
      <c r="G64" s="6"/>
      <c r="H64" s="6"/>
      <c r="I64" s="6"/>
      <c r="J64" s="6"/>
      <c r="K64" s="6"/>
    </row>
    <row r="65" spans="2:11" x14ac:dyDescent="0.25">
      <c r="B65" s="890" t="s">
        <v>64</v>
      </c>
      <c r="C65" s="88"/>
      <c r="D65" s="51" t="s">
        <v>65</v>
      </c>
      <c r="E65" s="6"/>
      <c r="F65" s="6"/>
      <c r="G65" s="6"/>
      <c r="H65" s="6"/>
      <c r="I65" s="6"/>
      <c r="J65" s="6"/>
      <c r="K65" s="6"/>
    </row>
    <row r="66" spans="2:11" ht="48" x14ac:dyDescent="0.25">
      <c r="B66" s="891"/>
      <c r="C66" s="88"/>
      <c r="D66" s="44" t="s">
        <v>1084</v>
      </c>
      <c r="E66" s="6"/>
      <c r="F66" s="6"/>
      <c r="G66" s="6"/>
      <c r="H66" s="6"/>
      <c r="I66" s="6"/>
      <c r="J66" s="6"/>
      <c r="K66" s="6"/>
    </row>
    <row r="67" spans="2:11" x14ac:dyDescent="0.25">
      <c r="B67" s="891"/>
      <c r="C67" s="88"/>
      <c r="D67" s="51" t="s">
        <v>139</v>
      </c>
      <c r="E67" s="6"/>
      <c r="F67" s="6"/>
      <c r="G67" s="6"/>
      <c r="H67" s="6"/>
      <c r="I67" s="6"/>
      <c r="J67" s="6"/>
      <c r="K67" s="6"/>
    </row>
    <row r="68" spans="2:11" x14ac:dyDescent="0.25">
      <c r="B68" s="891"/>
      <c r="C68" s="88"/>
      <c r="D68" s="44" t="s">
        <v>70</v>
      </c>
      <c r="E68" s="6"/>
      <c r="F68" s="6"/>
      <c r="G68" s="6"/>
      <c r="H68" s="6"/>
      <c r="I68" s="6"/>
      <c r="J68" s="6"/>
      <c r="K68" s="6"/>
    </row>
    <row r="69" spans="2:11" x14ac:dyDescent="0.25">
      <c r="B69" s="891"/>
      <c r="C69" s="88"/>
      <c r="D69" s="44" t="s">
        <v>1013</v>
      </c>
      <c r="E69" s="6"/>
      <c r="F69" s="6"/>
      <c r="G69" s="6"/>
      <c r="H69" s="6"/>
      <c r="I69" s="6"/>
      <c r="J69" s="6"/>
      <c r="K69" s="6"/>
    </row>
    <row r="70" spans="2:11" ht="48" x14ac:dyDescent="0.25">
      <c r="B70" s="891"/>
      <c r="C70" s="88"/>
      <c r="D70" s="44" t="s">
        <v>1014</v>
      </c>
      <c r="E70" s="6"/>
      <c r="F70" s="6"/>
      <c r="G70" s="6"/>
      <c r="H70" s="6"/>
      <c r="I70" s="6"/>
      <c r="J70" s="6"/>
      <c r="K70" s="6"/>
    </row>
    <row r="71" spans="2:11" ht="24" x14ac:dyDescent="0.25">
      <c r="B71" s="891"/>
      <c r="C71" s="88"/>
      <c r="D71" s="44" t="s">
        <v>1085</v>
      </c>
      <c r="E71" s="6"/>
      <c r="F71" s="6"/>
      <c r="G71" s="6"/>
      <c r="H71" s="6"/>
      <c r="I71" s="6"/>
      <c r="J71" s="6"/>
      <c r="K71" s="6"/>
    </row>
    <row r="72" spans="2:11" x14ac:dyDescent="0.25">
      <c r="B72" s="891"/>
      <c r="C72" s="88"/>
      <c r="D72" s="44" t="s">
        <v>1086</v>
      </c>
      <c r="E72" s="6"/>
      <c r="F72" s="6"/>
      <c r="G72" s="6"/>
      <c r="H72" s="6"/>
      <c r="I72" s="6"/>
      <c r="J72" s="6"/>
      <c r="K72" s="6"/>
    </row>
    <row r="73" spans="2:11" x14ac:dyDescent="0.25">
      <c r="B73" s="891"/>
      <c r="C73" s="88"/>
      <c r="D73" s="51" t="s">
        <v>1087</v>
      </c>
      <c r="E73" s="6"/>
      <c r="F73" s="6"/>
      <c r="G73" s="6"/>
      <c r="H73" s="6"/>
      <c r="I73" s="6"/>
      <c r="J73" s="6"/>
      <c r="K73" s="6"/>
    </row>
    <row r="74" spans="2:11" ht="60" x14ac:dyDescent="0.25">
      <c r="B74" s="891"/>
      <c r="C74" s="88"/>
      <c r="D74" s="44" t="s">
        <v>1088</v>
      </c>
      <c r="E74" s="6"/>
      <c r="F74" s="6"/>
      <c r="G74" s="6"/>
      <c r="H74" s="6"/>
      <c r="I74" s="6"/>
      <c r="J74" s="6"/>
      <c r="K74" s="6"/>
    </row>
    <row r="75" spans="2:11" x14ac:dyDescent="0.25">
      <c r="B75" s="891"/>
      <c r="C75" s="88"/>
      <c r="D75" s="53" t="s">
        <v>1015</v>
      </c>
      <c r="E75" s="6"/>
      <c r="F75" s="6"/>
      <c r="G75" s="6"/>
      <c r="H75" s="6"/>
      <c r="I75" s="6"/>
      <c r="J75" s="6"/>
      <c r="K75" s="6"/>
    </row>
    <row r="76" spans="2:11" ht="15.75" thickBot="1" x14ac:dyDescent="0.3">
      <c r="B76" s="892"/>
      <c r="C76" s="3"/>
      <c r="D76" s="54" t="s">
        <v>1016</v>
      </c>
      <c r="E76" s="6"/>
      <c r="F76" s="6"/>
      <c r="G76" s="6"/>
      <c r="H76" s="6"/>
      <c r="I76" s="6"/>
      <c r="J76" s="6"/>
      <c r="K76" s="6"/>
    </row>
    <row r="77" spans="2:11" ht="24.75" thickBot="1" x14ac:dyDescent="0.3">
      <c r="B77" s="45" t="s">
        <v>77</v>
      </c>
      <c r="C77" s="3"/>
      <c r="D77" s="40" t="s">
        <v>1089</v>
      </c>
      <c r="E77" s="6"/>
      <c r="F77" s="6"/>
      <c r="G77" s="6"/>
      <c r="H77" s="6"/>
      <c r="I77" s="6"/>
      <c r="J77" s="6"/>
      <c r="K77" s="6"/>
    </row>
    <row r="78" spans="2:11" ht="108" x14ac:dyDescent="0.25">
      <c r="B78" s="890" t="s">
        <v>78</v>
      </c>
      <c r="C78" s="88"/>
      <c r="D78" s="44" t="s">
        <v>1090</v>
      </c>
      <c r="E78" s="6"/>
      <c r="F78" s="6"/>
      <c r="G78" s="6"/>
      <c r="H78" s="6"/>
      <c r="I78" s="6"/>
      <c r="J78" s="6"/>
      <c r="K78" s="6"/>
    </row>
    <row r="79" spans="2:11" ht="204" x14ac:dyDescent="0.25">
      <c r="B79" s="891"/>
      <c r="C79" s="88"/>
      <c r="D79" s="44" t="s">
        <v>1091</v>
      </c>
      <c r="E79" s="6"/>
      <c r="F79" s="6"/>
      <c r="G79" s="6"/>
      <c r="H79" s="6"/>
      <c r="I79" s="6"/>
      <c r="J79" s="6"/>
      <c r="K79" s="6"/>
    </row>
    <row r="80" spans="2:11" ht="240" x14ac:dyDescent="0.25">
      <c r="B80" s="891"/>
      <c r="C80" s="88"/>
      <c r="D80" s="44" t="s">
        <v>1092</v>
      </c>
      <c r="E80" s="6"/>
      <c r="F80" s="6"/>
      <c r="G80" s="6"/>
      <c r="H80" s="6"/>
      <c r="I80" s="6"/>
      <c r="J80" s="6"/>
      <c r="K80" s="6"/>
    </row>
    <row r="81" spans="2:11" ht="84" x14ac:dyDescent="0.25">
      <c r="B81" s="891"/>
      <c r="C81" s="88"/>
      <c r="D81" s="44" t="s">
        <v>1093</v>
      </c>
      <c r="E81" s="6"/>
      <c r="F81" s="6"/>
      <c r="G81" s="6"/>
      <c r="H81" s="6"/>
      <c r="I81" s="6"/>
      <c r="J81" s="6"/>
      <c r="K81" s="6"/>
    </row>
    <row r="82" spans="2:11" ht="216" x14ac:dyDescent="0.25">
      <c r="B82" s="891"/>
      <c r="C82" s="88"/>
      <c r="D82" s="44" t="s">
        <v>1020</v>
      </c>
      <c r="E82" s="6"/>
      <c r="F82" s="6"/>
      <c r="G82" s="6"/>
      <c r="H82" s="6"/>
      <c r="I82" s="6"/>
      <c r="J82" s="6"/>
      <c r="K82" s="6"/>
    </row>
    <row r="83" spans="2:11" ht="180" x14ac:dyDescent="0.25">
      <c r="B83" s="891"/>
      <c r="C83" s="88"/>
      <c r="D83" s="44" t="s">
        <v>1094</v>
      </c>
      <c r="E83" s="6"/>
      <c r="F83" s="6"/>
      <c r="G83" s="6"/>
      <c r="H83" s="6"/>
      <c r="I83" s="6"/>
      <c r="J83" s="6"/>
      <c r="K83" s="6"/>
    </row>
    <row r="84" spans="2:11" ht="132.75" thickBot="1" x14ac:dyDescent="0.3">
      <c r="B84" s="892"/>
      <c r="C84" s="3"/>
      <c r="D84" s="40" t="s">
        <v>1095</v>
      </c>
      <c r="E84" s="6"/>
      <c r="F84" s="6"/>
      <c r="G84" s="6"/>
      <c r="H84" s="6"/>
      <c r="I84" s="6"/>
      <c r="J84" s="6"/>
      <c r="K84" s="6"/>
    </row>
    <row r="85" spans="2:11" ht="24" x14ac:dyDescent="0.25">
      <c r="B85" s="890" t="s">
        <v>95</v>
      </c>
      <c r="C85" s="88"/>
      <c r="D85" s="55" t="s">
        <v>1096</v>
      </c>
      <c r="E85" s="6"/>
      <c r="F85" s="6"/>
      <c r="G85" s="6"/>
      <c r="H85" s="6"/>
      <c r="I85" s="6"/>
      <c r="J85" s="6"/>
      <c r="K85" s="6"/>
    </row>
    <row r="86" spans="2:11" x14ac:dyDescent="0.25">
      <c r="B86" s="891"/>
      <c r="C86" s="88"/>
      <c r="D86" s="16"/>
      <c r="E86" s="6"/>
      <c r="F86" s="6"/>
      <c r="G86" s="6"/>
      <c r="H86" s="6"/>
      <c r="I86" s="6"/>
      <c r="J86" s="6"/>
      <c r="K86" s="6"/>
    </row>
    <row r="87" spans="2:11" x14ac:dyDescent="0.25">
      <c r="B87" s="891"/>
      <c r="C87" s="88"/>
      <c r="D87" s="44" t="s">
        <v>96</v>
      </c>
      <c r="E87" s="6"/>
      <c r="F87" s="6"/>
      <c r="G87" s="6"/>
      <c r="H87" s="6"/>
      <c r="I87" s="6"/>
      <c r="J87" s="6"/>
      <c r="K87" s="6"/>
    </row>
    <row r="88" spans="2:11" ht="37.5" x14ac:dyDescent="0.25">
      <c r="B88" s="891"/>
      <c r="C88" s="88"/>
      <c r="D88" s="44" t="s">
        <v>1097</v>
      </c>
      <c r="E88" s="6"/>
      <c r="F88" s="6"/>
      <c r="G88" s="6"/>
      <c r="H88" s="6"/>
      <c r="I88" s="6"/>
      <c r="J88" s="6"/>
      <c r="K88" s="6"/>
    </row>
    <row r="89" spans="2:11" ht="37.5" x14ac:dyDescent="0.25">
      <c r="B89" s="891"/>
      <c r="C89" s="88"/>
      <c r="D89" s="44" t="s">
        <v>1098</v>
      </c>
      <c r="E89" s="6"/>
      <c r="F89" s="6"/>
      <c r="G89" s="6"/>
      <c r="H89" s="6"/>
      <c r="I89" s="6"/>
      <c r="J89" s="6"/>
      <c r="K89" s="6"/>
    </row>
    <row r="90" spans="2:11" x14ac:dyDescent="0.25">
      <c r="B90" s="891"/>
      <c r="C90" s="88"/>
      <c r="D90" s="44" t="s">
        <v>1099</v>
      </c>
      <c r="E90" s="6"/>
      <c r="F90" s="6"/>
      <c r="G90" s="6"/>
      <c r="H90" s="6"/>
      <c r="I90" s="6"/>
      <c r="J90" s="6"/>
      <c r="K90" s="6"/>
    </row>
    <row r="91" spans="2:11" ht="49.5" x14ac:dyDescent="0.25">
      <c r="B91" s="891"/>
      <c r="C91" s="88"/>
      <c r="D91" s="44" t="s">
        <v>1100</v>
      </c>
      <c r="E91" s="6"/>
      <c r="F91" s="6"/>
      <c r="G91" s="6"/>
      <c r="H91" s="6"/>
      <c r="I91" s="6"/>
      <c r="J91" s="6"/>
      <c r="K91" s="6"/>
    </row>
    <row r="92" spans="2:11" ht="60" x14ac:dyDescent="0.25">
      <c r="B92" s="891"/>
      <c r="C92" s="88"/>
      <c r="D92" s="44" t="s">
        <v>1101</v>
      </c>
      <c r="E92" s="6"/>
      <c r="F92" s="6"/>
      <c r="G92" s="6"/>
      <c r="H92" s="6"/>
      <c r="I92" s="6"/>
      <c r="J92" s="6"/>
      <c r="K92" s="6"/>
    </row>
    <row r="93" spans="2:11" ht="48" x14ac:dyDescent="0.25">
      <c r="B93" s="891"/>
      <c r="C93" s="88"/>
      <c r="D93" s="44" t="s">
        <v>1102</v>
      </c>
      <c r="E93" s="6"/>
      <c r="F93" s="6"/>
      <c r="G93" s="6"/>
      <c r="H93" s="6"/>
      <c r="I93" s="6"/>
      <c r="J93" s="6"/>
      <c r="K93" s="6"/>
    </row>
    <row r="94" spans="2:11" ht="24" x14ac:dyDescent="0.25">
      <c r="B94" s="891"/>
      <c r="C94" s="88"/>
      <c r="D94" s="51" t="s">
        <v>1103</v>
      </c>
      <c r="E94" s="6"/>
      <c r="F94" s="6"/>
      <c r="G94" s="6"/>
      <c r="H94" s="6"/>
      <c r="I94" s="6"/>
      <c r="J94" s="6"/>
      <c r="K94" s="6"/>
    </row>
    <row r="95" spans="2:11" x14ac:dyDescent="0.25">
      <c r="B95" s="891"/>
      <c r="C95" s="88"/>
      <c r="D95" s="16"/>
      <c r="E95" s="6"/>
      <c r="F95" s="6"/>
      <c r="G95" s="6"/>
      <c r="H95" s="6"/>
      <c r="I95" s="6"/>
      <c r="J95" s="6"/>
      <c r="K95" s="6"/>
    </row>
    <row r="96" spans="2:11" x14ac:dyDescent="0.25">
      <c r="B96" s="891"/>
      <c r="C96" s="88"/>
      <c r="D96" s="44" t="s">
        <v>96</v>
      </c>
      <c r="E96" s="6"/>
      <c r="F96" s="6"/>
      <c r="G96" s="6"/>
      <c r="H96" s="6"/>
      <c r="I96" s="6"/>
      <c r="J96" s="6"/>
      <c r="K96" s="6"/>
    </row>
    <row r="97" spans="2:11" ht="37.5" x14ac:dyDescent="0.25">
      <c r="B97" s="891"/>
      <c r="C97" s="88"/>
      <c r="D97" s="44" t="s">
        <v>1104</v>
      </c>
      <c r="E97" s="6"/>
      <c r="F97" s="6"/>
      <c r="G97" s="6"/>
      <c r="H97" s="6"/>
      <c r="I97" s="6"/>
      <c r="J97" s="6"/>
      <c r="K97" s="6"/>
    </row>
    <row r="98" spans="2:11" ht="25.5" x14ac:dyDescent="0.25">
      <c r="B98" s="891"/>
      <c r="C98" s="88"/>
      <c r="D98" s="44" t="s">
        <v>1105</v>
      </c>
      <c r="E98" s="6"/>
      <c r="F98" s="6"/>
      <c r="G98" s="6"/>
      <c r="H98" s="6"/>
      <c r="I98" s="6"/>
      <c r="J98" s="6"/>
      <c r="K98" s="6"/>
    </row>
    <row r="99" spans="2:11" ht="37.5" x14ac:dyDescent="0.25">
      <c r="B99" s="891"/>
      <c r="C99" s="88"/>
      <c r="D99" s="44" t="s">
        <v>1106</v>
      </c>
      <c r="E99" s="6"/>
      <c r="F99" s="6"/>
      <c r="G99" s="6"/>
      <c r="H99" s="6"/>
      <c r="I99" s="6"/>
      <c r="J99" s="6"/>
      <c r="K99" s="6"/>
    </row>
    <row r="100" spans="2:11" x14ac:dyDescent="0.25">
      <c r="B100" s="891"/>
      <c r="C100" s="88"/>
      <c r="D100" s="56" t="s">
        <v>1107</v>
      </c>
      <c r="E100" s="6"/>
      <c r="F100" s="6"/>
      <c r="G100" s="6"/>
      <c r="H100" s="6"/>
      <c r="I100" s="6"/>
      <c r="J100" s="6"/>
      <c r="K100" s="6"/>
    </row>
    <row r="101" spans="2:11" ht="72" x14ac:dyDescent="0.25">
      <c r="B101" s="891"/>
      <c r="C101" s="88"/>
      <c r="D101" s="44" t="s">
        <v>1108</v>
      </c>
      <c r="E101" s="6"/>
      <c r="F101" s="6"/>
      <c r="G101" s="6"/>
      <c r="H101" s="6"/>
      <c r="I101" s="6"/>
      <c r="J101" s="6"/>
      <c r="K101" s="6"/>
    </row>
    <row r="102" spans="2:11" ht="36" x14ac:dyDescent="0.25">
      <c r="B102" s="891"/>
      <c r="C102" s="88"/>
      <c r="D102" s="51" t="s">
        <v>1109</v>
      </c>
      <c r="E102" s="6"/>
      <c r="F102" s="6"/>
      <c r="G102" s="6"/>
      <c r="H102" s="6"/>
      <c r="I102" s="6"/>
      <c r="J102" s="6"/>
      <c r="K102" s="6"/>
    </row>
    <row r="103" spans="2:11" x14ac:dyDescent="0.25">
      <c r="B103" s="891"/>
      <c r="C103" s="88"/>
      <c r="D103" s="16"/>
      <c r="E103" s="6"/>
      <c r="F103" s="6"/>
      <c r="G103" s="6"/>
      <c r="H103" s="6"/>
      <c r="I103" s="6"/>
      <c r="J103" s="6"/>
      <c r="K103" s="6"/>
    </row>
    <row r="104" spans="2:11" x14ac:dyDescent="0.25">
      <c r="B104" s="891"/>
      <c r="C104" s="88"/>
      <c r="D104" s="44" t="s">
        <v>96</v>
      </c>
      <c r="E104" s="6"/>
      <c r="F104" s="6"/>
      <c r="G104" s="6"/>
      <c r="H104" s="6"/>
      <c r="I104" s="6"/>
      <c r="J104" s="6"/>
      <c r="K104" s="6"/>
    </row>
    <row r="105" spans="2:11" ht="49.5" x14ac:dyDescent="0.25">
      <c r="B105" s="891"/>
      <c r="C105" s="88"/>
      <c r="D105" s="44" t="s">
        <v>1110</v>
      </c>
      <c r="E105" s="6"/>
      <c r="F105" s="6"/>
      <c r="G105" s="6"/>
      <c r="H105" s="6"/>
      <c r="I105" s="6"/>
      <c r="J105" s="6"/>
      <c r="K105" s="6"/>
    </row>
    <row r="106" spans="2:11" ht="49.5" x14ac:dyDescent="0.25">
      <c r="B106" s="891"/>
      <c r="C106" s="88"/>
      <c r="D106" s="44" t="s">
        <v>1111</v>
      </c>
      <c r="E106" s="6"/>
      <c r="F106" s="6"/>
      <c r="G106" s="6"/>
      <c r="H106" s="6"/>
      <c r="I106" s="6"/>
      <c r="J106" s="6"/>
      <c r="K106" s="6"/>
    </row>
    <row r="107" spans="2:11" ht="37.5" x14ac:dyDescent="0.25">
      <c r="B107" s="891"/>
      <c r="C107" s="88"/>
      <c r="D107" s="44" t="s">
        <v>1112</v>
      </c>
      <c r="E107" s="6"/>
      <c r="F107" s="6"/>
      <c r="G107" s="6"/>
      <c r="H107" s="6"/>
      <c r="I107" s="6"/>
      <c r="J107" s="6"/>
      <c r="K107" s="6"/>
    </row>
    <row r="108" spans="2:11" ht="15.75" thickBot="1" x14ac:dyDescent="0.3">
      <c r="B108" s="892"/>
      <c r="C108" s="3"/>
      <c r="D108" s="40" t="s">
        <v>1113</v>
      </c>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sheetData>
  <mergeCells count="2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S10"/>
    <mergeCell ref="F11:S11"/>
    <mergeCell ref="E12:R12"/>
    <mergeCell ref="E13:R13"/>
    <mergeCell ref="A1:P1"/>
    <mergeCell ref="A2:P2"/>
    <mergeCell ref="A3:P3"/>
    <mergeCell ref="A4:D4"/>
    <mergeCell ref="A5:P5"/>
  </mergeCells>
  <conditionalFormatting sqref="F10">
    <cfRule type="notContainsBlanks" dxfId="20" priority="5">
      <formula>LEN(TRIM(F10))&gt;0</formula>
    </cfRule>
  </conditionalFormatting>
  <conditionalFormatting sqref="F11:S11">
    <cfRule type="expression" dxfId="19" priority="3">
      <formula>E11="NO SE REPORTA"</formula>
    </cfRule>
    <cfRule type="expression" dxfId="18" priority="4">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21"/>
  <sheetViews>
    <sheetView showGridLines="0" zoomScale="80" zoomScaleNormal="80" zoomScalePageLayoutView="98" workbookViewId="0">
      <selection activeCell="D20" sqref="D20:K20"/>
    </sheetView>
  </sheetViews>
  <sheetFormatPr baseColWidth="10" defaultRowHeight="15" x14ac:dyDescent="0.25"/>
  <cols>
    <col min="1" max="1" width="1.85546875" customWidth="1"/>
    <col min="2" max="2" width="11.140625" customWidth="1"/>
    <col min="3" max="3" width="6.42578125" style="81" customWidth="1"/>
    <col min="4" max="4" width="34.85546875" customWidth="1"/>
    <col min="5" max="5" width="17.5703125" customWidth="1"/>
    <col min="6" max="6" width="15.7109375" customWidth="1"/>
    <col min="7" max="8" width="14" customWidth="1"/>
    <col min="9" max="9" width="14.5703125" customWidth="1"/>
    <col min="10" max="10" width="17.28515625" customWidth="1"/>
    <col min="11" max="11" width="100.42578125" customWidth="1"/>
    <col min="12" max="12" width="61.425781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1128</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c r="L6" s="214"/>
      <c r="M6" s="214"/>
      <c r="N6" s="214"/>
      <c r="O6" s="214"/>
      <c r="P6" s="214"/>
      <c r="Q6" s="214"/>
      <c r="R6" s="214"/>
      <c r="S6" s="214"/>
    </row>
    <row r="7" spans="1:21" ht="15.75" thickBot="1" x14ac:dyDescent="0.3">
      <c r="A7" s="214"/>
      <c r="B7" s="220"/>
      <c r="C7" s="221"/>
      <c r="D7" s="217"/>
      <c r="E7" s="222"/>
      <c r="F7" s="217" t="s">
        <v>134</v>
      </c>
      <c r="G7" s="217"/>
      <c r="H7" s="217"/>
      <c r="I7" s="217"/>
      <c r="J7" s="217"/>
      <c r="K7" s="217"/>
      <c r="L7" s="214"/>
      <c r="M7" s="214"/>
      <c r="N7" s="214"/>
      <c r="O7" s="214"/>
      <c r="P7" s="214"/>
      <c r="Q7" s="214"/>
      <c r="R7" s="214"/>
      <c r="S7" s="214"/>
    </row>
    <row r="8" spans="1:21" ht="15.75" thickBot="1" x14ac:dyDescent="0.3">
      <c r="A8" s="214"/>
      <c r="B8" s="224" t="s">
        <v>1198</v>
      </c>
      <c r="C8" s="231">
        <v>2019</v>
      </c>
      <c r="D8" s="226">
        <f>IF(E10="NO APLICA","NO APLICA",IF(E11="NO SE REPORTA","SIN INFORMACION",+E39))</f>
        <v>1</v>
      </c>
      <c r="E8" s="233"/>
      <c r="F8" s="217" t="s">
        <v>135</v>
      </c>
      <c r="G8" s="217"/>
      <c r="H8" s="217"/>
      <c r="I8" s="217"/>
      <c r="J8" s="217"/>
      <c r="K8" s="217"/>
      <c r="L8" s="214"/>
      <c r="M8" s="214"/>
      <c r="N8" s="214"/>
      <c r="O8" s="214"/>
      <c r="P8" s="214"/>
      <c r="Q8" s="214"/>
      <c r="R8" s="214"/>
      <c r="S8" s="214"/>
    </row>
    <row r="9" spans="1:21" x14ac:dyDescent="0.25">
      <c r="A9" s="214"/>
      <c r="B9" s="439" t="s">
        <v>1199</v>
      </c>
      <c r="C9" s="272"/>
      <c r="D9" s="217"/>
      <c r="E9" s="217"/>
      <c r="F9" s="217"/>
      <c r="G9" s="217"/>
      <c r="H9" s="217"/>
      <c r="I9" s="217"/>
      <c r="J9" s="217"/>
      <c r="K9" s="217"/>
      <c r="L9" s="214"/>
      <c r="M9" s="214"/>
      <c r="N9" s="214"/>
      <c r="O9" s="214"/>
      <c r="P9" s="214"/>
      <c r="Q9" s="214"/>
      <c r="R9" s="214"/>
      <c r="S9" s="214"/>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40"/>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52.5" customHeight="1" x14ac:dyDescent="0.25">
      <c r="A12" s="214"/>
      <c r="B12" s="439"/>
      <c r="C12" s="272"/>
      <c r="D12" s="433" t="str">
        <f>IF(E11="SI SE REPORTA","¿Qué programas o proyectos del Plan de Acción están asociados al indicador? ","")</f>
        <v xml:space="preserve">¿Qué programas o proyectos del Plan de Acción están asociados al indicador? </v>
      </c>
      <c r="E12" s="855" t="s">
        <v>1443</v>
      </c>
      <c r="F12" s="855"/>
      <c r="G12" s="855"/>
      <c r="H12" s="855"/>
      <c r="I12" s="855"/>
      <c r="J12" s="855"/>
      <c r="K12" s="855"/>
      <c r="L12" s="855"/>
      <c r="M12" s="855"/>
      <c r="N12" s="855"/>
      <c r="O12" s="855"/>
      <c r="P12" s="855"/>
      <c r="Q12" s="855"/>
      <c r="R12" s="855"/>
      <c r="S12" s="214"/>
    </row>
    <row r="13" spans="1:21" s="373" customFormat="1" ht="15" customHeight="1" x14ac:dyDescent="0.25">
      <c r="A13" s="214"/>
      <c r="B13" s="439"/>
      <c r="C13" s="272"/>
      <c r="D13" s="433" t="s">
        <v>1257</v>
      </c>
      <c r="E13" s="861" t="s">
        <v>1423</v>
      </c>
      <c r="F13" s="862"/>
      <c r="G13" s="862"/>
      <c r="H13" s="862"/>
      <c r="I13" s="862"/>
      <c r="J13" s="862"/>
      <c r="K13" s="862"/>
      <c r="L13" s="862"/>
      <c r="M13" s="862"/>
      <c r="N13" s="862"/>
      <c r="O13" s="862"/>
      <c r="P13" s="862"/>
      <c r="Q13" s="862"/>
      <c r="R13" s="863"/>
      <c r="S13" s="214"/>
    </row>
    <row r="14" spans="1:21" s="373" customFormat="1" ht="6.95" customHeight="1" thickBot="1" x14ac:dyDescent="0.3">
      <c r="A14" s="214"/>
      <c r="B14" s="439"/>
      <c r="C14" s="272"/>
      <c r="D14" s="217"/>
      <c r="E14" s="217"/>
      <c r="F14" s="217"/>
      <c r="G14" s="217"/>
      <c r="H14" s="217"/>
      <c r="I14" s="217"/>
      <c r="J14" s="217"/>
      <c r="K14" s="217"/>
      <c r="L14" s="214"/>
      <c r="M14" s="214"/>
      <c r="N14" s="214"/>
      <c r="O14" s="214"/>
      <c r="P14" s="214"/>
      <c r="Q14" s="214"/>
      <c r="R14" s="214"/>
      <c r="S14" s="214"/>
    </row>
    <row r="15" spans="1:21" ht="15.75" thickBot="1" x14ac:dyDescent="0.3">
      <c r="A15" s="214"/>
      <c r="B15" s="831" t="s">
        <v>2</v>
      </c>
      <c r="C15" s="236"/>
      <c r="D15" s="813" t="s">
        <v>344</v>
      </c>
      <c r="E15" s="814"/>
      <c r="F15" s="814"/>
      <c r="G15" s="814"/>
      <c r="H15" s="814"/>
      <c r="I15" s="814"/>
      <c r="J15" s="814"/>
      <c r="K15" s="815"/>
      <c r="L15" s="176"/>
      <c r="M15" s="176"/>
      <c r="N15" s="176"/>
      <c r="O15" s="176"/>
      <c r="P15" s="176"/>
      <c r="Q15" s="176"/>
      <c r="R15" s="176"/>
      <c r="S15" s="214"/>
    </row>
    <row r="16" spans="1:21" ht="15.75" thickBot="1" x14ac:dyDescent="0.3">
      <c r="A16" s="214"/>
      <c r="B16" s="832"/>
      <c r="C16" s="285" t="s">
        <v>24</v>
      </c>
      <c r="D16" s="248" t="s">
        <v>261</v>
      </c>
      <c r="E16" s="691" t="s">
        <v>25</v>
      </c>
      <c r="F16" s="691" t="s">
        <v>26</v>
      </c>
      <c r="G16" s="691" t="s">
        <v>1362</v>
      </c>
      <c r="H16" s="695" t="s">
        <v>28</v>
      </c>
      <c r="I16" s="490" t="s">
        <v>262</v>
      </c>
      <c r="J16" s="214"/>
      <c r="K16" s="242"/>
      <c r="L16" s="176"/>
      <c r="M16" s="176"/>
      <c r="N16" s="176"/>
      <c r="O16" s="176"/>
      <c r="P16" s="176"/>
      <c r="Q16" s="176"/>
      <c r="R16" s="176"/>
      <c r="S16" s="214"/>
    </row>
    <row r="17" spans="1:19" ht="24.75" thickBot="1" x14ac:dyDescent="0.3">
      <c r="A17" s="214"/>
      <c r="B17" s="832"/>
      <c r="C17" s="441" t="s">
        <v>158</v>
      </c>
      <c r="D17" s="436" t="s">
        <v>1156</v>
      </c>
      <c r="E17" s="638">
        <v>350</v>
      </c>
      <c r="F17" s="468"/>
      <c r="G17" s="468"/>
      <c r="H17" s="468"/>
      <c r="I17" s="492">
        <f t="shared" ref="I17:I19" si="0">SUM(E17:H17)</f>
        <v>350</v>
      </c>
      <c r="J17" s="214"/>
      <c r="K17" s="242"/>
      <c r="L17" s="176"/>
      <c r="M17" s="176"/>
      <c r="N17" s="176"/>
      <c r="O17" s="176"/>
      <c r="P17" s="176"/>
      <c r="Q17" s="176"/>
      <c r="R17" s="176"/>
      <c r="S17" s="214"/>
    </row>
    <row r="18" spans="1:19" ht="15.75" thickBot="1" x14ac:dyDescent="0.3">
      <c r="A18" s="214"/>
      <c r="B18" s="832"/>
      <c r="C18" s="441" t="s">
        <v>160</v>
      </c>
      <c r="D18" s="436" t="s">
        <v>774</v>
      </c>
      <c r="E18" s="639">
        <v>4944974375</v>
      </c>
      <c r="F18" s="467"/>
      <c r="G18" s="467"/>
      <c r="H18" s="467"/>
      <c r="I18" s="472">
        <f t="shared" si="0"/>
        <v>4944974375</v>
      </c>
      <c r="J18" s="214"/>
      <c r="K18" s="242"/>
      <c r="L18" s="176"/>
      <c r="M18" s="176"/>
      <c r="N18" s="176"/>
      <c r="O18" s="176"/>
      <c r="P18" s="176"/>
      <c r="Q18" s="176"/>
      <c r="R18" s="176"/>
      <c r="S18" s="214"/>
    </row>
    <row r="19" spans="1:19" ht="15.75" thickBot="1" x14ac:dyDescent="0.3">
      <c r="A19" s="214"/>
      <c r="B19" s="832"/>
      <c r="C19" s="441" t="s">
        <v>162</v>
      </c>
      <c r="D19" s="436" t="s">
        <v>831</v>
      </c>
      <c r="E19" s="639">
        <v>4417026532</v>
      </c>
      <c r="F19" s="467"/>
      <c r="G19" s="467"/>
      <c r="H19" s="467"/>
      <c r="I19" s="472">
        <f t="shared" si="0"/>
        <v>4417026532</v>
      </c>
      <c r="J19" s="214"/>
      <c r="K19" s="242"/>
      <c r="L19" s="176"/>
      <c r="M19" s="176"/>
      <c r="N19" s="176"/>
      <c r="O19" s="176"/>
      <c r="P19" s="176"/>
      <c r="Q19" s="176"/>
      <c r="R19" s="176"/>
      <c r="S19" s="214"/>
    </row>
    <row r="20" spans="1:19" x14ac:dyDescent="0.25">
      <c r="A20" s="214"/>
      <c r="B20" s="832"/>
      <c r="C20" s="244"/>
      <c r="D20" s="819"/>
      <c r="E20" s="867"/>
      <c r="F20" s="867"/>
      <c r="G20" s="867"/>
      <c r="H20" s="867"/>
      <c r="I20" s="867"/>
      <c r="J20" s="867"/>
      <c r="K20" s="821"/>
      <c r="L20" s="176"/>
      <c r="M20" s="176"/>
      <c r="N20" s="176"/>
      <c r="O20" s="176"/>
      <c r="P20" s="176"/>
      <c r="Q20" s="176"/>
      <c r="R20" s="176"/>
      <c r="S20" s="214"/>
    </row>
    <row r="21" spans="1:19" ht="15.75" thickBot="1" x14ac:dyDescent="0.3">
      <c r="A21" s="214"/>
      <c r="B21" s="832"/>
      <c r="C21" s="244"/>
      <c r="D21" s="843" t="s">
        <v>1157</v>
      </c>
      <c r="E21" s="844"/>
      <c r="F21" s="844"/>
      <c r="G21" s="844"/>
      <c r="H21" s="844"/>
      <c r="I21" s="844"/>
      <c r="J21" s="844"/>
      <c r="K21" s="845"/>
      <c r="L21" s="176"/>
      <c r="M21" s="176"/>
      <c r="N21" s="176"/>
      <c r="O21" s="176"/>
      <c r="P21" s="176"/>
      <c r="Q21" s="176"/>
      <c r="R21" s="176"/>
      <c r="S21" s="214"/>
    </row>
    <row r="22" spans="1:19" ht="15.75" thickBot="1" x14ac:dyDescent="0.3">
      <c r="A22" s="214"/>
      <c r="B22" s="832"/>
      <c r="C22" s="913" t="s">
        <v>24</v>
      </c>
      <c r="D22" s="1071" t="s">
        <v>278</v>
      </c>
      <c r="E22" s="1113" t="s">
        <v>631</v>
      </c>
      <c r="F22" s="1114"/>
      <c r="G22" s="1113" t="s">
        <v>699</v>
      </c>
      <c r="H22" s="1115"/>
      <c r="I22" s="1115"/>
      <c r="J22" s="1114"/>
      <c r="K22" s="578"/>
      <c r="L22" s="176"/>
      <c r="M22" s="176"/>
      <c r="N22" s="176"/>
      <c r="O22" s="176"/>
      <c r="P22" s="176"/>
      <c r="Q22" s="176"/>
      <c r="R22" s="176"/>
      <c r="S22" s="214"/>
    </row>
    <row r="23" spans="1:19" ht="24.75" thickBot="1" x14ac:dyDescent="0.3">
      <c r="A23" s="214"/>
      <c r="B23" s="832"/>
      <c r="C23" s="914"/>
      <c r="D23" s="1072"/>
      <c r="E23" s="579" t="s">
        <v>632</v>
      </c>
      <c r="F23" s="489" t="s">
        <v>633</v>
      </c>
      <c r="G23" s="579" t="s">
        <v>774</v>
      </c>
      <c r="H23" s="579" t="s">
        <v>352</v>
      </c>
      <c r="I23" s="579" t="s">
        <v>282</v>
      </c>
      <c r="J23" s="579" t="s">
        <v>283</v>
      </c>
      <c r="K23" s="579" t="s">
        <v>60</v>
      </c>
      <c r="L23" s="176"/>
      <c r="M23" s="176"/>
      <c r="N23" s="176"/>
      <c r="O23" s="176"/>
      <c r="P23" s="176"/>
      <c r="Q23" s="176"/>
      <c r="R23" s="176"/>
      <c r="S23" s="214"/>
    </row>
    <row r="24" spans="1:19" ht="237" thickBot="1" x14ac:dyDescent="0.3">
      <c r="A24" s="214"/>
      <c r="B24" s="832"/>
      <c r="C24" s="629">
        <v>1</v>
      </c>
      <c r="D24" s="776" t="s">
        <v>1424</v>
      </c>
      <c r="E24" s="777">
        <v>0.25</v>
      </c>
      <c r="F24" s="777">
        <v>1</v>
      </c>
      <c r="G24" s="627"/>
      <c r="H24" s="627"/>
      <c r="I24" s="627"/>
      <c r="J24" s="627"/>
      <c r="K24" s="663" t="s">
        <v>1540</v>
      </c>
      <c r="L24" s="176"/>
      <c r="M24" s="176"/>
      <c r="N24" s="176"/>
      <c r="O24" s="176"/>
      <c r="P24" s="176"/>
      <c r="Q24" s="176"/>
      <c r="R24" s="176"/>
      <c r="S24" s="214"/>
    </row>
    <row r="25" spans="1:19" ht="255.75" customHeight="1" thickBot="1" x14ac:dyDescent="0.3">
      <c r="A25" s="214"/>
      <c r="B25" s="832"/>
      <c r="C25" s="629">
        <v>2</v>
      </c>
      <c r="D25" s="778" t="s">
        <v>1425</v>
      </c>
      <c r="E25" s="777">
        <v>0.25</v>
      </c>
      <c r="F25" s="777">
        <v>1</v>
      </c>
      <c r="G25" s="627"/>
      <c r="H25" s="627"/>
      <c r="I25" s="627"/>
      <c r="J25" s="627"/>
      <c r="K25" s="663" t="s">
        <v>1541</v>
      </c>
      <c r="L25" s="176"/>
      <c r="M25" s="176"/>
      <c r="N25" s="176"/>
      <c r="O25" s="176"/>
      <c r="P25" s="176"/>
      <c r="Q25" s="176"/>
      <c r="R25" s="176"/>
      <c r="S25" s="214"/>
    </row>
    <row r="26" spans="1:19" ht="127.5" customHeight="1" thickBot="1" x14ac:dyDescent="0.3">
      <c r="A26" s="214"/>
      <c r="B26" s="832"/>
      <c r="C26" s="629">
        <v>3</v>
      </c>
      <c r="D26" s="778" t="s">
        <v>1426</v>
      </c>
      <c r="E26" s="777">
        <v>0.25</v>
      </c>
      <c r="F26" s="777">
        <v>1</v>
      </c>
      <c r="G26" s="627"/>
      <c r="H26" s="627"/>
      <c r="I26" s="627"/>
      <c r="J26" s="627"/>
      <c r="K26" s="663" t="s">
        <v>1542</v>
      </c>
      <c r="L26" s="176"/>
      <c r="M26" s="176"/>
      <c r="N26" s="176"/>
      <c r="O26" s="176"/>
      <c r="P26" s="176"/>
      <c r="Q26" s="176"/>
      <c r="R26" s="176"/>
      <c r="S26" s="214"/>
    </row>
    <row r="27" spans="1:19" ht="15.75" thickBot="1" x14ac:dyDescent="0.3">
      <c r="A27" s="214"/>
      <c r="B27" s="832"/>
      <c r="C27" s="219"/>
      <c r="D27" s="548" t="s">
        <v>157</v>
      </c>
      <c r="E27" s="594"/>
      <c r="F27" s="594"/>
      <c r="G27" s="556">
        <f>SUM(G24:G26)</f>
        <v>0</v>
      </c>
      <c r="H27" s="556">
        <f>SUM(H24:H26)</f>
        <v>0</v>
      </c>
      <c r="I27" s="556">
        <f>SUM(I24:I26)</f>
        <v>0</v>
      </c>
      <c r="J27" s="556">
        <f>SUM(J24:J26)</f>
        <v>0</v>
      </c>
      <c r="K27" s="467"/>
      <c r="L27" s="176"/>
      <c r="M27" s="176"/>
      <c r="N27" s="176"/>
      <c r="O27" s="176"/>
      <c r="P27" s="176"/>
      <c r="Q27" s="176"/>
      <c r="R27" s="176"/>
      <c r="S27" s="214"/>
    </row>
    <row r="28" spans="1:19" x14ac:dyDescent="0.25">
      <c r="A28" s="214"/>
      <c r="B28" s="832"/>
      <c r="C28" s="244"/>
      <c r="D28" s="819" t="s">
        <v>833</v>
      </c>
      <c r="E28" s="867"/>
      <c r="F28" s="867"/>
      <c r="G28" s="867"/>
      <c r="H28" s="867"/>
      <c r="I28" s="867"/>
      <c r="J28" s="867"/>
      <c r="K28" s="821"/>
      <c r="L28" s="176"/>
      <c r="M28" s="176"/>
      <c r="N28" s="176"/>
      <c r="O28" s="176"/>
      <c r="P28" s="176"/>
      <c r="Q28" s="176"/>
      <c r="R28" s="176"/>
      <c r="S28" s="214"/>
    </row>
    <row r="29" spans="1:19" ht="15.75" thickBot="1" x14ac:dyDescent="0.3">
      <c r="A29" s="214"/>
      <c r="B29" s="832"/>
      <c r="C29" s="244"/>
      <c r="D29" s="819" t="s">
        <v>1158</v>
      </c>
      <c r="E29" s="867"/>
      <c r="F29" s="867"/>
      <c r="G29" s="867"/>
      <c r="H29" s="867"/>
      <c r="I29" s="867"/>
      <c r="J29" s="867"/>
      <c r="K29" s="821"/>
      <c r="L29" s="176"/>
      <c r="M29" s="176"/>
      <c r="N29" s="176"/>
      <c r="O29" s="176"/>
      <c r="P29" s="176"/>
      <c r="Q29" s="176"/>
      <c r="R29" s="176"/>
      <c r="S29" s="214"/>
    </row>
    <row r="30" spans="1:19" ht="15.75" thickBot="1" x14ac:dyDescent="0.3">
      <c r="A30" s="214"/>
      <c r="B30" s="832"/>
      <c r="C30" s="913" t="s">
        <v>24</v>
      </c>
      <c r="D30" s="1110" t="s">
        <v>703</v>
      </c>
      <c r="E30" s="490" t="s">
        <v>835</v>
      </c>
      <c r="F30" s="1101" t="s">
        <v>704</v>
      </c>
      <c r="G30" s="1102"/>
      <c r="H30" s="489"/>
      <c r="I30" s="217"/>
      <c r="J30" s="214"/>
      <c r="K30" s="242"/>
      <c r="L30" s="176"/>
      <c r="M30" s="176"/>
      <c r="N30" s="176"/>
      <c r="O30" s="176"/>
      <c r="P30" s="176"/>
      <c r="Q30" s="176"/>
      <c r="R30" s="176"/>
      <c r="S30" s="214"/>
    </row>
    <row r="31" spans="1:19" x14ac:dyDescent="0.25">
      <c r="A31" s="214"/>
      <c r="B31" s="832"/>
      <c r="C31" s="1109"/>
      <c r="D31" s="1111"/>
      <c r="E31" s="1071" t="s">
        <v>1159</v>
      </c>
      <c r="F31" s="1071" t="s">
        <v>705</v>
      </c>
      <c r="G31" s="580" t="s">
        <v>706</v>
      </c>
      <c r="H31" s="1071" t="s">
        <v>60</v>
      </c>
      <c r="I31" s="217"/>
      <c r="J31" s="214"/>
      <c r="K31" s="242"/>
      <c r="L31" s="176"/>
      <c r="M31" s="176"/>
      <c r="N31" s="176"/>
      <c r="O31" s="176"/>
      <c r="P31" s="176"/>
      <c r="Q31" s="176"/>
      <c r="R31" s="176"/>
      <c r="S31" s="214"/>
    </row>
    <row r="32" spans="1:19" ht="15.75" thickBot="1" x14ac:dyDescent="0.3">
      <c r="A32" s="214"/>
      <c r="B32" s="832"/>
      <c r="C32" s="914"/>
      <c r="D32" s="1112"/>
      <c r="E32" s="1072"/>
      <c r="F32" s="1072"/>
      <c r="G32" s="579" t="s">
        <v>701</v>
      </c>
      <c r="H32" s="1072"/>
      <c r="I32" s="217"/>
      <c r="J32" s="214"/>
      <c r="K32" s="242"/>
      <c r="L32" s="176"/>
      <c r="M32" s="176"/>
      <c r="N32" s="176"/>
      <c r="O32" s="176"/>
      <c r="P32" s="176"/>
      <c r="Q32" s="176"/>
      <c r="R32" s="176"/>
      <c r="S32" s="214"/>
    </row>
    <row r="33" spans="1:19" ht="15.75" thickBot="1" x14ac:dyDescent="0.3">
      <c r="A33" s="214"/>
      <c r="B33" s="832"/>
      <c r="C33" s="437">
        <v>1</v>
      </c>
      <c r="D33" s="559">
        <v>0.2</v>
      </c>
      <c r="E33" s="581">
        <f>+F24</f>
        <v>1</v>
      </c>
      <c r="F33" s="532">
        <f t="shared" ref="F33:G35" si="1">IFERROR(I24/H24,0)</f>
        <v>0</v>
      </c>
      <c r="G33" s="532">
        <f t="shared" si="1"/>
        <v>0</v>
      </c>
      <c r="H33" s="477"/>
      <c r="I33" s="217"/>
      <c r="J33" s="442"/>
      <c r="K33" s="242"/>
      <c r="L33" s="176"/>
      <c r="M33" s="176"/>
      <c r="N33" s="176"/>
      <c r="O33" s="176"/>
      <c r="P33" s="176"/>
      <c r="Q33" s="176"/>
      <c r="R33" s="176"/>
      <c r="S33" s="214"/>
    </row>
    <row r="34" spans="1:19" ht="15.75" thickBot="1" x14ac:dyDescent="0.3">
      <c r="A34" s="214"/>
      <c r="B34" s="832"/>
      <c r="C34" s="437">
        <v>2</v>
      </c>
      <c r="D34" s="559">
        <v>0.3</v>
      </c>
      <c r="E34" s="581">
        <f>+F25</f>
        <v>1</v>
      </c>
      <c r="F34" s="532">
        <f t="shared" si="1"/>
        <v>0</v>
      </c>
      <c r="G34" s="532">
        <f t="shared" si="1"/>
        <v>0</v>
      </c>
      <c r="H34" s="477"/>
      <c r="I34" s="217"/>
      <c r="J34" s="214"/>
      <c r="K34" s="242"/>
      <c r="L34" s="176"/>
      <c r="M34" s="176"/>
      <c r="N34" s="176"/>
      <c r="O34" s="176"/>
      <c r="P34" s="176"/>
      <c r="Q34" s="176"/>
      <c r="R34" s="176"/>
      <c r="S34" s="214"/>
    </row>
    <row r="35" spans="1:19" ht="15.75" thickBot="1" x14ac:dyDescent="0.3">
      <c r="A35" s="214"/>
      <c r="B35" s="832"/>
      <c r="C35" s="437">
        <v>3</v>
      </c>
      <c r="D35" s="559">
        <v>0.5</v>
      </c>
      <c r="E35" s="581">
        <f>+F26</f>
        <v>1</v>
      </c>
      <c r="F35" s="532">
        <f t="shared" si="1"/>
        <v>0</v>
      </c>
      <c r="G35" s="532">
        <f t="shared" si="1"/>
        <v>0</v>
      </c>
      <c r="H35" s="477"/>
      <c r="I35" s="217"/>
      <c r="J35" s="214"/>
      <c r="K35" s="242"/>
      <c r="L35" s="176"/>
      <c r="M35" s="176"/>
      <c r="N35" s="176"/>
      <c r="O35" s="176"/>
      <c r="P35" s="176"/>
      <c r="Q35" s="176"/>
      <c r="R35" s="176"/>
      <c r="S35" s="214"/>
    </row>
    <row r="36" spans="1:19" ht="15.75" thickBot="1" x14ac:dyDescent="0.3">
      <c r="A36" s="214"/>
      <c r="B36" s="832"/>
      <c r="C36" s="437">
        <v>4</v>
      </c>
      <c r="D36" s="559"/>
      <c r="E36" s="532">
        <f>IFERROR(#REF!/#REF!,0)</f>
        <v>0</v>
      </c>
      <c r="F36" s="532">
        <f>IFERROR(#REF!/#REF!,0)</f>
        <v>0</v>
      </c>
      <c r="G36" s="532">
        <f>IFERROR(#REF!/#REF!,0)</f>
        <v>0</v>
      </c>
      <c r="H36" s="477"/>
      <c r="I36" s="217"/>
      <c r="J36" s="214"/>
      <c r="K36" s="242"/>
      <c r="L36" s="176"/>
      <c r="M36" s="176"/>
      <c r="N36" s="176"/>
      <c r="O36" s="176"/>
      <c r="P36" s="176"/>
      <c r="Q36" s="176"/>
      <c r="R36" s="176"/>
      <c r="S36" s="214"/>
    </row>
    <row r="37" spans="1:19" ht="15.75" thickBot="1" x14ac:dyDescent="0.3">
      <c r="A37" s="214"/>
      <c r="B37" s="832"/>
      <c r="C37" s="437">
        <v>5</v>
      </c>
      <c r="D37" s="559"/>
      <c r="E37" s="532">
        <f>IFERROR(#REF!/#REF!,0)</f>
        <v>0</v>
      </c>
      <c r="F37" s="532">
        <f>IFERROR(#REF!/#REF!,0)</f>
        <v>0</v>
      </c>
      <c r="G37" s="532">
        <f>IFERROR(#REF!/#REF!,0)</f>
        <v>0</v>
      </c>
      <c r="H37" s="477"/>
      <c r="I37" s="217"/>
      <c r="J37" s="214"/>
      <c r="K37" s="242"/>
      <c r="L37" s="176"/>
      <c r="M37" s="176"/>
      <c r="N37" s="176"/>
      <c r="O37" s="176"/>
      <c r="P37" s="176"/>
      <c r="Q37" s="176"/>
      <c r="R37" s="176"/>
      <c r="S37" s="214"/>
    </row>
    <row r="38" spans="1:19" ht="15.75" thickBot="1" x14ac:dyDescent="0.3">
      <c r="A38" s="214"/>
      <c r="B38" s="832"/>
      <c r="C38" s="437">
        <v>6</v>
      </c>
      <c r="D38" s="559"/>
      <c r="E38" s="532">
        <f>IFERROR(#REF!/#REF!,0)</f>
        <v>0</v>
      </c>
      <c r="F38" s="532">
        <f>IFERROR(#REF!/#REF!,0)</f>
        <v>0</v>
      </c>
      <c r="G38" s="532">
        <f>IFERROR(#REF!/#REF!,0)</f>
        <v>0</v>
      </c>
      <c r="H38" s="477"/>
      <c r="I38" s="217"/>
      <c r="J38" s="214"/>
      <c r="K38" s="242"/>
      <c r="L38" s="176"/>
      <c r="M38" s="176"/>
      <c r="N38" s="176"/>
      <c r="O38" s="176"/>
      <c r="P38" s="176"/>
      <c r="Q38" s="176"/>
      <c r="R38" s="176"/>
      <c r="S38" s="214"/>
    </row>
    <row r="39" spans="1:19" ht="15.75" thickBot="1" x14ac:dyDescent="0.3">
      <c r="A39" s="214"/>
      <c r="B39" s="833"/>
      <c r="C39" s="437"/>
      <c r="D39" s="570">
        <f>+Formulas!D31</f>
        <v>1</v>
      </c>
      <c r="E39" s="582">
        <f>+D33*E33+D34*E34+D35*E35+D36*E36+D37*E37+D38*E38</f>
        <v>1</v>
      </c>
      <c r="F39" s="582">
        <f>+D33*F33+D34*F34+D35*F35+D36*F36+D37*F37+D38*F38</f>
        <v>0</v>
      </c>
      <c r="G39" s="532">
        <f>IFERROR(I27/J27,0)</f>
        <v>0</v>
      </c>
      <c r="H39" s="477"/>
      <c r="I39" s="443"/>
      <c r="J39" s="214"/>
      <c r="K39" s="294"/>
      <c r="L39" s="176"/>
      <c r="M39" s="176" t="s">
        <v>1207</v>
      </c>
      <c r="N39" s="176"/>
      <c r="O39" s="176"/>
      <c r="P39" s="176"/>
      <c r="Q39" s="176"/>
      <c r="R39" s="176"/>
      <c r="S39" s="214"/>
    </row>
    <row r="40" spans="1:19" ht="24" customHeight="1" thickBot="1" x14ac:dyDescent="0.3">
      <c r="B40" s="167" t="s">
        <v>39</v>
      </c>
      <c r="C40" s="80"/>
      <c r="D40" s="1103" t="s">
        <v>1160</v>
      </c>
      <c r="E40" s="1104"/>
      <c r="F40" s="1104"/>
      <c r="G40" s="1104"/>
      <c r="H40" s="1104"/>
      <c r="I40" s="1104"/>
      <c r="J40" s="1104"/>
      <c r="K40" s="1105"/>
      <c r="L40" s="176"/>
      <c r="M40" s="176"/>
      <c r="N40" s="176"/>
      <c r="O40" s="176"/>
      <c r="P40" s="176"/>
      <c r="Q40" s="176"/>
      <c r="R40" s="176"/>
    </row>
    <row r="41" spans="1:19" ht="36.75" thickBot="1" x14ac:dyDescent="0.3">
      <c r="B41" s="167" t="s">
        <v>41</v>
      </c>
      <c r="C41" s="80"/>
      <c r="D41" s="1103" t="s">
        <v>354</v>
      </c>
      <c r="E41" s="1104"/>
      <c r="F41" s="1104"/>
      <c r="G41" s="1104"/>
      <c r="H41" s="1104"/>
      <c r="I41" s="1104"/>
      <c r="J41" s="1104"/>
      <c r="K41" s="1105"/>
      <c r="L41" s="176"/>
      <c r="M41" s="176"/>
      <c r="N41" s="176"/>
      <c r="O41" s="176"/>
      <c r="P41" s="176"/>
      <c r="Q41" s="176"/>
      <c r="R41" s="176"/>
    </row>
    <row r="42" spans="1:19" ht="15.75" thickBot="1" x14ac:dyDescent="0.3">
      <c r="B42" s="8"/>
      <c r="C42" s="75"/>
      <c r="D42" s="18"/>
      <c r="E42" s="18"/>
      <c r="F42" s="18"/>
      <c r="G42" s="18"/>
      <c r="H42" s="18"/>
      <c r="I42" s="18"/>
      <c r="J42" s="18"/>
      <c r="K42" s="18"/>
      <c r="L42" s="176"/>
      <c r="M42" s="176"/>
      <c r="N42" s="176"/>
      <c r="O42" s="176"/>
      <c r="P42" s="176"/>
      <c r="Q42" s="176"/>
      <c r="R42" s="176"/>
    </row>
    <row r="43" spans="1:19" ht="24" customHeight="1" thickBot="1" x14ac:dyDescent="0.3">
      <c r="B43" s="1106" t="s">
        <v>43</v>
      </c>
      <c r="C43" s="1107"/>
      <c r="D43" s="1107"/>
      <c r="E43" s="1108"/>
      <c r="F43" s="18"/>
      <c r="G43" s="18"/>
      <c r="H43" s="18"/>
      <c r="I43" s="18"/>
      <c r="J43" s="18"/>
      <c r="K43" s="18"/>
      <c r="L43" s="176"/>
      <c r="M43" s="176"/>
      <c r="N43" s="176"/>
      <c r="O43" s="176"/>
      <c r="P43" s="176"/>
      <c r="Q43" s="176"/>
      <c r="R43" s="176"/>
    </row>
    <row r="44" spans="1:19" ht="15.75" thickBot="1" x14ac:dyDescent="0.3">
      <c r="B44" s="1098">
        <v>1</v>
      </c>
      <c r="C44" s="76"/>
      <c r="D44" s="33" t="s">
        <v>44</v>
      </c>
      <c r="E44" s="457" t="s">
        <v>1274</v>
      </c>
      <c r="F44" s="18"/>
      <c r="G44" s="18"/>
      <c r="H44" s="18"/>
      <c r="I44" s="18"/>
      <c r="J44" s="18"/>
      <c r="K44" s="18"/>
      <c r="L44" s="176"/>
      <c r="M44" s="176"/>
      <c r="N44" s="176"/>
      <c r="O44" s="176"/>
      <c r="P44" s="176"/>
      <c r="Q44" s="176"/>
      <c r="R44" s="176"/>
    </row>
    <row r="45" spans="1:19" ht="15.75" thickBot="1" x14ac:dyDescent="0.3">
      <c r="B45" s="1099"/>
      <c r="C45" s="76"/>
      <c r="D45" s="169" t="s">
        <v>45</v>
      </c>
      <c r="E45" s="457" t="s">
        <v>1331</v>
      </c>
      <c r="F45" s="18"/>
      <c r="G45" s="18"/>
      <c r="H45" s="18"/>
      <c r="I45" s="18"/>
      <c r="J45" s="18"/>
      <c r="K45" s="18"/>
      <c r="L45" s="176"/>
      <c r="M45" s="176"/>
      <c r="N45" s="176"/>
      <c r="O45" s="176"/>
      <c r="P45" s="176"/>
      <c r="Q45" s="176"/>
      <c r="R45" s="176"/>
    </row>
    <row r="46" spans="1:19" ht="15.75" thickBot="1" x14ac:dyDescent="0.3">
      <c r="B46" s="1099"/>
      <c r="C46" s="76"/>
      <c r="D46" s="169" t="s">
        <v>46</v>
      </c>
      <c r="E46" s="457" t="s">
        <v>1360</v>
      </c>
      <c r="F46" s="18"/>
      <c r="G46" s="18"/>
      <c r="H46" s="18"/>
      <c r="I46" s="18"/>
      <c r="J46" s="18"/>
      <c r="K46" s="18"/>
      <c r="L46" s="176"/>
      <c r="M46" s="176"/>
      <c r="N46" s="176"/>
      <c r="O46" s="176"/>
      <c r="P46" s="176"/>
      <c r="Q46" s="176"/>
      <c r="R46" s="176"/>
    </row>
    <row r="47" spans="1:19" ht="15.75" thickBot="1" x14ac:dyDescent="0.3">
      <c r="B47" s="1099"/>
      <c r="C47" s="76"/>
      <c r="D47" s="169" t="s">
        <v>47</v>
      </c>
      <c r="E47" s="457" t="s">
        <v>1361</v>
      </c>
      <c r="F47" s="18"/>
      <c r="G47" s="18"/>
      <c r="H47" s="18"/>
      <c r="I47" s="18"/>
      <c r="J47" s="18"/>
      <c r="K47" s="18"/>
      <c r="L47" s="176"/>
      <c r="M47" s="176"/>
      <c r="N47" s="176"/>
      <c r="O47" s="176"/>
      <c r="P47" s="176"/>
      <c r="Q47" s="176"/>
      <c r="R47" s="176"/>
    </row>
    <row r="48" spans="1:19" ht="45.75" thickBot="1" x14ac:dyDescent="0.3">
      <c r="B48" s="1099"/>
      <c r="C48" s="76"/>
      <c r="D48" s="169" t="s">
        <v>48</v>
      </c>
      <c r="E48" s="640" t="s">
        <v>1359</v>
      </c>
      <c r="F48" s="18"/>
      <c r="G48" s="18"/>
      <c r="H48" s="18"/>
      <c r="I48" s="18"/>
      <c r="J48" s="18"/>
      <c r="K48" s="18"/>
      <c r="L48" s="176"/>
      <c r="M48" s="176"/>
      <c r="N48" s="176"/>
      <c r="O48" s="176"/>
      <c r="P48" s="176"/>
      <c r="Q48" s="176"/>
      <c r="R48" s="176"/>
    </row>
    <row r="49" spans="2:18" ht="15.75" thickBot="1" x14ac:dyDescent="0.3">
      <c r="B49" s="1099"/>
      <c r="C49" s="76"/>
      <c r="D49" s="169" t="s">
        <v>49</v>
      </c>
      <c r="E49" s="457" t="s">
        <v>1332</v>
      </c>
      <c r="F49" s="18"/>
      <c r="G49" s="18"/>
      <c r="H49" s="18"/>
      <c r="I49" s="18"/>
      <c r="J49" s="18"/>
      <c r="K49" s="18"/>
      <c r="L49" s="176"/>
      <c r="M49" s="176"/>
      <c r="N49" s="176"/>
      <c r="O49" s="176"/>
      <c r="P49" s="176"/>
      <c r="Q49" s="176"/>
      <c r="R49" s="176"/>
    </row>
    <row r="50" spans="2:18" ht="15.75" thickBot="1" x14ac:dyDescent="0.3">
      <c r="B50" s="1100"/>
      <c r="C50" s="9"/>
      <c r="D50" s="169" t="s">
        <v>50</v>
      </c>
      <c r="E50" s="455" t="s">
        <v>1280</v>
      </c>
      <c r="F50" s="18"/>
      <c r="G50" s="18"/>
      <c r="H50" s="18"/>
      <c r="I50" s="18"/>
      <c r="J50" s="18"/>
      <c r="K50" s="18"/>
      <c r="L50" s="176"/>
      <c r="M50" s="176"/>
      <c r="N50" s="176"/>
      <c r="O50" s="176"/>
      <c r="P50" s="176"/>
      <c r="Q50" s="176"/>
      <c r="R50" s="176"/>
    </row>
    <row r="51" spans="2:18" ht="15.75" thickBot="1" x14ac:dyDescent="0.3">
      <c r="B51" s="8"/>
      <c r="C51" s="75"/>
      <c r="D51" s="18"/>
      <c r="E51" s="18"/>
      <c r="F51" s="18"/>
      <c r="G51" s="18"/>
      <c r="H51" s="18"/>
      <c r="I51" s="18"/>
      <c r="J51" s="18"/>
      <c r="K51" s="18"/>
      <c r="L51" s="176"/>
      <c r="M51" s="176"/>
      <c r="N51" s="176"/>
      <c r="O51" s="176"/>
      <c r="P51" s="176"/>
      <c r="Q51" s="176"/>
      <c r="R51" s="176"/>
    </row>
    <row r="52" spans="2:18" ht="15.75" thickBot="1" x14ac:dyDescent="0.3">
      <c r="B52" s="1106" t="s">
        <v>51</v>
      </c>
      <c r="C52" s="1107"/>
      <c r="D52" s="1107"/>
      <c r="E52" s="1108"/>
      <c r="F52" s="18"/>
      <c r="G52" s="18"/>
      <c r="H52" s="18"/>
      <c r="I52" s="18"/>
      <c r="J52" s="18"/>
      <c r="K52" s="18"/>
      <c r="L52" s="176"/>
      <c r="M52" s="176"/>
      <c r="N52" s="176"/>
      <c r="O52" s="176"/>
      <c r="P52" s="176"/>
      <c r="Q52" s="176"/>
      <c r="R52" s="176"/>
    </row>
    <row r="53" spans="2:18" ht="15.75" thickBot="1" x14ac:dyDescent="0.3">
      <c r="B53" s="1098">
        <v>1</v>
      </c>
      <c r="C53" s="76"/>
      <c r="D53" s="33" t="s">
        <v>44</v>
      </c>
      <c r="E53" s="28" t="s">
        <v>52</v>
      </c>
      <c r="F53" s="18"/>
      <c r="G53" s="18"/>
      <c r="H53" s="18"/>
      <c r="I53" s="18"/>
      <c r="J53" s="18"/>
      <c r="K53" s="18"/>
      <c r="L53" s="176"/>
      <c r="M53" s="176"/>
      <c r="N53" s="176"/>
      <c r="O53" s="176"/>
      <c r="P53" s="176"/>
      <c r="Q53" s="176"/>
      <c r="R53" s="176"/>
    </row>
    <row r="54" spans="2:18" ht="15.75" thickBot="1" x14ac:dyDescent="0.3">
      <c r="B54" s="1099"/>
      <c r="C54" s="76"/>
      <c r="D54" s="169" t="s">
        <v>45</v>
      </c>
      <c r="E54" s="28" t="s">
        <v>53</v>
      </c>
      <c r="F54" s="18"/>
      <c r="G54" s="18"/>
      <c r="H54" s="18"/>
      <c r="I54" s="18"/>
      <c r="J54" s="18"/>
      <c r="K54" s="18"/>
      <c r="L54" s="176"/>
      <c r="M54" s="176"/>
      <c r="N54" s="176"/>
      <c r="O54" s="176"/>
      <c r="P54" s="176"/>
      <c r="Q54" s="176"/>
      <c r="R54" s="176"/>
    </row>
    <row r="55" spans="2:18" ht="15.75" thickBot="1" x14ac:dyDescent="0.3">
      <c r="B55" s="1099"/>
      <c r="C55" s="76"/>
      <c r="D55" s="169" t="s">
        <v>46</v>
      </c>
      <c r="E55" s="151"/>
      <c r="F55" s="18"/>
      <c r="G55" s="18"/>
      <c r="H55" s="18"/>
      <c r="I55" s="18"/>
      <c r="J55" s="18"/>
      <c r="K55" s="18"/>
      <c r="L55" s="176"/>
      <c r="M55" s="176"/>
      <c r="N55" s="176"/>
      <c r="O55" s="176"/>
      <c r="P55" s="176"/>
      <c r="Q55" s="176"/>
      <c r="R55" s="176"/>
    </row>
    <row r="56" spans="2:18" ht="15.75" thickBot="1" x14ac:dyDescent="0.3">
      <c r="B56" s="1099"/>
      <c r="C56" s="76"/>
      <c r="D56" s="169" t="s">
        <v>47</v>
      </c>
      <c r="E56" s="151"/>
      <c r="F56" s="18"/>
      <c r="G56" s="18"/>
      <c r="H56" s="18"/>
      <c r="I56" s="18"/>
      <c r="J56" s="18"/>
      <c r="K56" s="18"/>
      <c r="L56" s="176"/>
      <c r="M56" s="176"/>
      <c r="N56" s="176"/>
      <c r="O56" s="176"/>
      <c r="P56" s="176"/>
      <c r="Q56" s="176"/>
      <c r="R56" s="176"/>
    </row>
    <row r="57" spans="2:18" ht="15.75" thickBot="1" x14ac:dyDescent="0.3">
      <c r="B57" s="1099"/>
      <c r="C57" s="76"/>
      <c r="D57" s="169" t="s">
        <v>48</v>
      </c>
      <c r="E57" s="151"/>
      <c r="F57" s="18"/>
      <c r="G57" s="18"/>
      <c r="H57" s="18"/>
      <c r="I57" s="18"/>
      <c r="J57" s="18"/>
      <c r="K57" s="18"/>
      <c r="L57" s="176"/>
      <c r="M57" s="176"/>
      <c r="N57" s="176"/>
      <c r="O57" s="176"/>
      <c r="P57" s="176"/>
      <c r="Q57" s="176"/>
      <c r="R57" s="176"/>
    </row>
    <row r="58" spans="2:18" ht="15.75" thickBot="1" x14ac:dyDescent="0.3">
      <c r="B58" s="1099"/>
      <c r="C58" s="76"/>
      <c r="D58" s="169" t="s">
        <v>49</v>
      </c>
      <c r="E58" s="151"/>
      <c r="F58" s="18"/>
      <c r="G58" s="18"/>
      <c r="H58" s="18"/>
      <c r="I58" s="18"/>
      <c r="J58" s="18"/>
      <c r="K58" s="18"/>
      <c r="L58" s="176"/>
      <c r="M58" s="176"/>
      <c r="N58" s="176"/>
      <c r="O58" s="176"/>
      <c r="P58" s="176"/>
      <c r="Q58" s="176"/>
      <c r="R58" s="176"/>
    </row>
    <row r="59" spans="2:18" ht="15.75" thickBot="1" x14ac:dyDescent="0.3">
      <c r="B59" s="1100"/>
      <c r="C59" s="9"/>
      <c r="D59" s="169" t="s">
        <v>50</v>
      </c>
      <c r="E59" s="151"/>
      <c r="F59" s="18"/>
      <c r="G59" s="18"/>
      <c r="H59" s="18"/>
      <c r="I59" s="18"/>
      <c r="J59" s="18"/>
      <c r="K59" s="18"/>
      <c r="L59" s="176"/>
      <c r="M59" s="176"/>
      <c r="N59" s="176"/>
      <c r="O59" s="176"/>
      <c r="P59" s="176"/>
      <c r="Q59" s="176"/>
      <c r="R59" s="176"/>
    </row>
    <row r="60" spans="2:18" ht="15.75" thickBot="1" x14ac:dyDescent="0.3">
      <c r="B60" s="8"/>
      <c r="C60" s="75"/>
      <c r="D60" s="18"/>
      <c r="E60" s="18"/>
      <c r="F60" s="18"/>
      <c r="G60" s="18"/>
      <c r="H60" s="18"/>
      <c r="I60" s="18"/>
      <c r="J60" s="18"/>
      <c r="K60" s="18"/>
      <c r="L60" s="176"/>
      <c r="M60" s="176"/>
      <c r="N60" s="176"/>
      <c r="O60" s="176"/>
      <c r="P60" s="176"/>
      <c r="Q60" s="176"/>
      <c r="R60" s="176"/>
    </row>
    <row r="61" spans="2:18" ht="15" customHeight="1" thickBot="1" x14ac:dyDescent="0.3">
      <c r="B61" s="170" t="s">
        <v>54</v>
      </c>
      <c r="C61" s="171"/>
      <c r="D61" s="171"/>
      <c r="E61" s="172"/>
      <c r="F61" s="176"/>
      <c r="G61" s="18"/>
      <c r="H61" s="18"/>
      <c r="I61" s="18"/>
      <c r="J61" s="18"/>
      <c r="K61" s="18"/>
      <c r="L61" s="176"/>
      <c r="M61" s="176"/>
      <c r="N61" s="176"/>
      <c r="O61" s="176"/>
      <c r="P61" s="176"/>
      <c r="Q61" s="176"/>
      <c r="R61" s="176"/>
    </row>
    <row r="62" spans="2:18" ht="24.75" thickBot="1" x14ac:dyDescent="0.3">
      <c r="B62" s="167" t="s">
        <v>55</v>
      </c>
      <c r="C62" s="169" t="s">
        <v>56</v>
      </c>
      <c r="D62" s="169" t="s">
        <v>57</v>
      </c>
      <c r="E62" s="169" t="s">
        <v>58</v>
      </c>
      <c r="F62" s="18"/>
      <c r="G62" s="18"/>
      <c r="H62" s="18"/>
      <c r="I62" s="18"/>
      <c r="J62" s="18"/>
      <c r="K62" s="176"/>
      <c r="L62" s="176"/>
      <c r="M62" s="176"/>
      <c r="N62" s="176"/>
      <c r="O62" s="176"/>
      <c r="P62" s="176"/>
      <c r="Q62" s="176"/>
      <c r="R62" s="176"/>
    </row>
    <row r="63" spans="2:18" ht="60.75" thickBot="1" x14ac:dyDescent="0.3">
      <c r="B63" s="35">
        <v>42401</v>
      </c>
      <c r="C63" s="169">
        <v>0.01</v>
      </c>
      <c r="D63" s="163" t="s">
        <v>1161</v>
      </c>
      <c r="E63" s="169"/>
      <c r="F63" s="18"/>
      <c r="G63" s="18"/>
      <c r="H63" s="18"/>
      <c r="I63" s="18"/>
      <c r="J63" s="18"/>
      <c r="K63" s="176"/>
      <c r="L63" s="176"/>
      <c r="M63" s="176"/>
      <c r="N63" s="176"/>
      <c r="O63" s="176"/>
      <c r="P63" s="176"/>
      <c r="Q63" s="176"/>
      <c r="R63" s="176"/>
    </row>
    <row r="64" spans="2:18" ht="15.75" thickBot="1" x14ac:dyDescent="0.3">
      <c r="B64" s="10"/>
      <c r="C64" s="77"/>
      <c r="D64" s="18"/>
      <c r="E64" s="18"/>
      <c r="F64" s="18"/>
      <c r="G64" s="18"/>
      <c r="H64" s="18"/>
      <c r="I64" s="18"/>
      <c r="J64" s="18"/>
      <c r="K64" s="18"/>
      <c r="L64" s="176"/>
      <c r="M64" s="176"/>
      <c r="N64" s="176"/>
      <c r="O64" s="176"/>
      <c r="P64" s="176"/>
      <c r="Q64" s="176"/>
      <c r="R64" s="176"/>
    </row>
    <row r="65" spans="2:18" ht="24.75" thickBot="1" x14ac:dyDescent="0.3">
      <c r="B65" s="425" t="s">
        <v>60</v>
      </c>
      <c r="C65" s="78"/>
      <c r="D65" s="18"/>
      <c r="E65" s="18"/>
      <c r="F65" s="18"/>
      <c r="G65" s="18"/>
      <c r="H65" s="18"/>
      <c r="I65" s="18"/>
      <c r="J65" s="18"/>
      <c r="K65" s="18"/>
      <c r="L65" s="176"/>
      <c r="M65" s="176"/>
      <c r="N65" s="176"/>
      <c r="O65" s="176"/>
      <c r="P65" s="176"/>
      <c r="Q65" s="176"/>
      <c r="R65" s="176"/>
    </row>
    <row r="66" spans="2:18" x14ac:dyDescent="0.25">
      <c r="B66" s="1048"/>
      <c r="C66" s="1049"/>
      <c r="D66" s="1049"/>
      <c r="E66" s="1049"/>
      <c r="F66" s="1049"/>
      <c r="G66" s="1050"/>
      <c r="H66" s="18"/>
      <c r="I66" s="18"/>
      <c r="J66" s="18"/>
      <c r="K66" s="18"/>
      <c r="L66" s="176"/>
      <c r="M66" s="176"/>
      <c r="N66" s="176"/>
      <c r="O66" s="176"/>
      <c r="P66" s="176"/>
      <c r="Q66" s="176"/>
      <c r="R66" s="176"/>
    </row>
    <row r="67" spans="2:18" ht="15.75" thickBot="1" x14ac:dyDescent="0.3">
      <c r="B67" s="1051"/>
      <c r="C67" s="1052"/>
      <c r="D67" s="1052"/>
      <c r="E67" s="1052"/>
      <c r="F67" s="1052"/>
      <c r="G67" s="1053"/>
      <c r="H67" s="18"/>
      <c r="I67" s="18"/>
      <c r="J67" s="18"/>
      <c r="K67" s="18"/>
      <c r="L67" s="176"/>
      <c r="M67" s="176"/>
      <c r="N67" s="176"/>
      <c r="O67" s="176"/>
      <c r="P67" s="176"/>
      <c r="Q67" s="176"/>
      <c r="R67" s="176"/>
    </row>
    <row r="68" spans="2:18" x14ac:dyDescent="0.25">
      <c r="B68" s="8"/>
      <c r="C68" s="75"/>
      <c r="D68" s="18"/>
      <c r="E68" s="18"/>
      <c r="F68" s="18"/>
      <c r="G68" s="18"/>
      <c r="H68" s="18"/>
      <c r="I68" s="18"/>
      <c r="J68" s="18"/>
      <c r="K68" s="18"/>
      <c r="L68" s="176"/>
      <c r="M68" s="176"/>
      <c r="N68" s="176"/>
      <c r="O68" s="176"/>
      <c r="P68" s="176"/>
      <c r="Q68" s="176"/>
      <c r="R68" s="176"/>
    </row>
    <row r="69" spans="2:18" ht="15.75" thickBot="1" x14ac:dyDescent="0.3">
      <c r="B69" s="18"/>
      <c r="C69" s="74"/>
      <c r="D69" s="18"/>
      <c r="E69" s="18"/>
      <c r="F69" s="18"/>
      <c r="G69" s="18"/>
      <c r="H69" s="18"/>
      <c r="I69" s="18"/>
      <c r="J69" s="18"/>
      <c r="K69" s="18"/>
      <c r="L69" s="176"/>
      <c r="M69" s="176"/>
      <c r="N69" s="176"/>
      <c r="O69" s="176"/>
      <c r="P69" s="176"/>
      <c r="Q69" s="176"/>
      <c r="R69" s="176"/>
    </row>
    <row r="70" spans="2:18" ht="24.75" thickBot="1" x14ac:dyDescent="0.3">
      <c r="B70" s="179" t="s">
        <v>61</v>
      </c>
      <c r="C70" s="79"/>
      <c r="D70" s="18"/>
      <c r="E70" s="18"/>
      <c r="F70" s="18"/>
      <c r="G70" s="18"/>
      <c r="H70" s="18"/>
      <c r="I70" s="18"/>
      <c r="J70" s="18"/>
      <c r="K70" s="18"/>
      <c r="L70" s="176"/>
      <c r="M70" s="176"/>
      <c r="N70" s="176"/>
      <c r="O70" s="176"/>
      <c r="P70" s="176"/>
      <c r="Q70" s="176"/>
      <c r="R70" s="176"/>
    </row>
    <row r="71" spans="2:18" ht="15.75" thickBot="1" x14ac:dyDescent="0.3">
      <c r="B71" s="28"/>
      <c r="C71" s="72"/>
      <c r="D71" s="18"/>
      <c r="E71" s="18"/>
      <c r="F71" s="18"/>
      <c r="G71" s="18"/>
      <c r="H71" s="18"/>
      <c r="I71" s="18"/>
      <c r="J71" s="18"/>
      <c r="K71" s="18"/>
      <c r="L71" s="176"/>
      <c r="M71" s="176"/>
      <c r="N71" s="176"/>
      <c r="O71" s="176"/>
      <c r="P71" s="176"/>
      <c r="Q71" s="176"/>
      <c r="R71" s="176"/>
    </row>
    <row r="72" spans="2:18" ht="60.75" thickBot="1" x14ac:dyDescent="0.3">
      <c r="B72" s="36" t="s">
        <v>62</v>
      </c>
      <c r="C72" s="20"/>
      <c r="D72" s="168" t="s">
        <v>1129</v>
      </c>
      <c r="E72" s="18"/>
      <c r="F72" s="18"/>
      <c r="G72" s="18"/>
      <c r="H72" s="18"/>
      <c r="I72" s="18"/>
      <c r="J72" s="18"/>
      <c r="K72" s="18"/>
      <c r="L72" s="176"/>
      <c r="M72" s="176"/>
      <c r="N72" s="176"/>
      <c r="O72" s="176"/>
      <c r="P72" s="176"/>
      <c r="Q72" s="176"/>
      <c r="R72" s="176"/>
    </row>
    <row r="73" spans="2:18" x14ac:dyDescent="0.25">
      <c r="B73" s="1098" t="s">
        <v>64</v>
      </c>
      <c r="C73" s="76"/>
      <c r="D73" s="164" t="s">
        <v>65</v>
      </c>
      <c r="E73" s="18"/>
      <c r="F73" s="18"/>
      <c r="G73" s="18"/>
      <c r="H73" s="18"/>
      <c r="I73" s="18"/>
      <c r="J73" s="18"/>
      <c r="K73" s="18"/>
      <c r="L73" s="176"/>
      <c r="M73" s="176"/>
      <c r="N73" s="176"/>
      <c r="O73" s="176"/>
      <c r="P73" s="176"/>
      <c r="Q73" s="176"/>
      <c r="R73" s="176"/>
    </row>
    <row r="74" spans="2:18" ht="84" x14ac:dyDescent="0.25">
      <c r="B74" s="1099"/>
      <c r="C74" s="76"/>
      <c r="D74" s="165" t="s">
        <v>1130</v>
      </c>
      <c r="E74" s="18"/>
      <c r="F74" s="18"/>
      <c r="G74" s="18"/>
      <c r="H74" s="18"/>
      <c r="I74" s="18"/>
      <c r="J74" s="18"/>
      <c r="K74" s="18"/>
      <c r="L74" s="176"/>
      <c r="M74" s="176"/>
      <c r="N74" s="176"/>
      <c r="O74" s="176"/>
      <c r="P74" s="176"/>
      <c r="Q74" s="176"/>
      <c r="R74" s="176"/>
    </row>
    <row r="75" spans="2:18" x14ac:dyDescent="0.25">
      <c r="B75" s="1099"/>
      <c r="C75" s="76"/>
      <c r="D75" s="164" t="s">
        <v>68</v>
      </c>
      <c r="E75" s="18"/>
      <c r="F75" s="18"/>
      <c r="G75" s="18"/>
      <c r="H75" s="18"/>
      <c r="I75" s="18"/>
      <c r="J75" s="18"/>
      <c r="K75" s="18"/>
      <c r="L75" s="176"/>
      <c r="M75" s="176"/>
      <c r="N75" s="176"/>
      <c r="O75" s="176"/>
      <c r="P75" s="176"/>
      <c r="Q75" s="176"/>
      <c r="R75" s="176"/>
    </row>
    <row r="76" spans="2:18" x14ac:dyDescent="0.25">
      <c r="B76" s="1099"/>
      <c r="C76" s="76"/>
      <c r="D76" s="165" t="s">
        <v>1131</v>
      </c>
      <c r="E76" s="18"/>
      <c r="F76" s="18"/>
      <c r="G76" s="18"/>
      <c r="H76" s="18"/>
      <c r="I76" s="18"/>
      <c r="J76" s="18"/>
      <c r="K76" s="18"/>
      <c r="L76" s="176"/>
      <c r="M76" s="176"/>
      <c r="N76" s="176"/>
      <c r="O76" s="176"/>
      <c r="P76" s="176"/>
      <c r="Q76" s="176"/>
      <c r="R76" s="176"/>
    </row>
    <row r="77" spans="2:18" x14ac:dyDescent="0.25">
      <c r="B77" s="1099"/>
      <c r="C77" s="76"/>
      <c r="D77" s="165" t="s">
        <v>70</v>
      </c>
      <c r="E77" s="18"/>
      <c r="F77" s="18"/>
      <c r="G77" s="18"/>
      <c r="H77" s="18"/>
      <c r="I77" s="18"/>
      <c r="J77" s="18"/>
      <c r="K77" s="18"/>
      <c r="L77" s="176"/>
      <c r="M77" s="176"/>
      <c r="N77" s="176"/>
      <c r="O77" s="176"/>
      <c r="P77" s="176"/>
      <c r="Q77" s="176"/>
      <c r="R77" s="176"/>
    </row>
    <row r="78" spans="2:18" x14ac:dyDescent="0.25">
      <c r="B78" s="1099"/>
      <c r="C78" s="76"/>
      <c r="D78" s="164" t="s">
        <v>296</v>
      </c>
      <c r="E78" s="18"/>
      <c r="F78" s="18"/>
      <c r="G78" s="18"/>
      <c r="H78" s="18"/>
      <c r="I78" s="18"/>
      <c r="J78" s="18"/>
      <c r="K78" s="18"/>
      <c r="L78" s="176"/>
      <c r="M78" s="176"/>
      <c r="N78" s="176"/>
      <c r="O78" s="176"/>
      <c r="P78" s="176"/>
      <c r="Q78" s="176"/>
      <c r="R78" s="176"/>
    </row>
    <row r="79" spans="2:18" ht="15.75" thickBot="1" x14ac:dyDescent="0.3">
      <c r="B79" s="1100"/>
      <c r="C79" s="9"/>
      <c r="D79" s="169" t="s">
        <v>1132</v>
      </c>
      <c r="E79" s="18"/>
      <c r="F79" s="18"/>
      <c r="G79" s="18"/>
      <c r="H79" s="18"/>
      <c r="I79" s="18"/>
      <c r="J79" s="18"/>
      <c r="K79" s="18"/>
      <c r="L79" s="176"/>
      <c r="M79" s="176"/>
      <c r="N79" s="176"/>
      <c r="O79" s="176"/>
      <c r="P79" s="176"/>
      <c r="Q79" s="176"/>
      <c r="R79" s="176"/>
    </row>
    <row r="80" spans="2:18" x14ac:dyDescent="0.25">
      <c r="B80" s="1098" t="s">
        <v>77</v>
      </c>
      <c r="C80" s="180"/>
      <c r="D80" s="1098"/>
      <c r="E80" s="18"/>
      <c r="F80" s="18"/>
      <c r="G80" s="18"/>
      <c r="H80" s="18"/>
      <c r="I80" s="18"/>
      <c r="J80" s="18"/>
      <c r="K80" s="18"/>
      <c r="L80" s="176"/>
      <c r="M80" s="176"/>
      <c r="N80" s="176"/>
      <c r="O80" s="176"/>
      <c r="P80" s="176"/>
      <c r="Q80" s="176"/>
      <c r="R80" s="176"/>
    </row>
    <row r="81" spans="2:18" ht="15.75" thickBot="1" x14ac:dyDescent="0.3">
      <c r="B81" s="1100"/>
      <c r="C81" s="73"/>
      <c r="D81" s="1100"/>
      <c r="E81" s="18"/>
      <c r="F81" s="18"/>
      <c r="G81" s="18"/>
      <c r="H81" s="18"/>
      <c r="I81" s="18"/>
      <c r="J81" s="18"/>
      <c r="K81" s="18"/>
      <c r="L81" s="176"/>
      <c r="M81" s="176"/>
      <c r="N81" s="176"/>
      <c r="O81" s="176"/>
      <c r="P81" s="176"/>
      <c r="Q81" s="176"/>
      <c r="R81" s="176"/>
    </row>
    <row r="82" spans="2:18" ht="96" x14ac:dyDescent="0.25">
      <c r="B82" s="1098" t="s">
        <v>78</v>
      </c>
      <c r="C82" s="76"/>
      <c r="D82" s="165" t="s">
        <v>1133</v>
      </c>
      <c r="E82" s="18"/>
      <c r="F82" s="18"/>
      <c r="G82" s="18"/>
      <c r="H82" s="18"/>
      <c r="I82" s="18"/>
      <c r="J82" s="18"/>
      <c r="K82" s="18"/>
      <c r="L82" s="176"/>
      <c r="M82" s="176"/>
      <c r="N82" s="176"/>
      <c r="O82" s="176"/>
      <c r="P82" s="176"/>
      <c r="Q82" s="176"/>
      <c r="R82" s="176"/>
    </row>
    <row r="83" spans="2:18" ht="204" x14ac:dyDescent="0.25">
      <c r="B83" s="1099"/>
      <c r="C83" s="76"/>
      <c r="D83" s="165" t="s">
        <v>1134</v>
      </c>
      <c r="E83" s="18"/>
      <c r="F83" s="18"/>
      <c r="G83" s="18"/>
      <c r="H83" s="18"/>
      <c r="I83" s="18"/>
      <c r="J83" s="18"/>
      <c r="K83" s="18"/>
      <c r="L83" s="176"/>
      <c r="M83" s="176"/>
      <c r="N83" s="176"/>
      <c r="O83" s="176"/>
      <c r="P83" s="176"/>
      <c r="Q83" s="176"/>
      <c r="R83" s="176"/>
    </row>
    <row r="84" spans="2:18" ht="228" x14ac:dyDescent="0.25">
      <c r="B84" s="1099"/>
      <c r="C84" s="76"/>
      <c r="D84" s="165" t="s">
        <v>1135</v>
      </c>
      <c r="E84" s="18"/>
      <c r="F84" s="18"/>
      <c r="G84" s="18"/>
      <c r="H84" s="18"/>
      <c r="I84" s="18"/>
      <c r="J84" s="18"/>
      <c r="K84" s="18"/>
    </row>
    <row r="85" spans="2:18" ht="96" x14ac:dyDescent="0.25">
      <c r="B85" s="1099"/>
      <c r="C85" s="76"/>
      <c r="D85" s="165" t="s">
        <v>1136</v>
      </c>
      <c r="E85" s="18"/>
      <c r="F85" s="18"/>
      <c r="G85" s="18"/>
      <c r="H85" s="18"/>
      <c r="I85" s="18"/>
      <c r="J85" s="18"/>
      <c r="K85" s="18"/>
    </row>
    <row r="86" spans="2:18" ht="36" x14ac:dyDescent="0.25">
      <c r="B86" s="1099"/>
      <c r="C86" s="76"/>
      <c r="D86" s="165" t="s">
        <v>1137</v>
      </c>
      <c r="E86" s="18"/>
      <c r="F86" s="18"/>
      <c r="G86" s="18"/>
      <c r="H86" s="18"/>
      <c r="I86" s="18"/>
      <c r="J86" s="18"/>
      <c r="K86" s="18"/>
    </row>
    <row r="87" spans="2:18" ht="36" x14ac:dyDescent="0.25">
      <c r="B87" s="1099"/>
      <c r="C87" s="76"/>
      <c r="D87" s="165" t="s">
        <v>1138</v>
      </c>
      <c r="E87" s="18"/>
      <c r="F87" s="18"/>
      <c r="G87" s="18"/>
      <c r="H87" s="18"/>
      <c r="I87" s="18"/>
      <c r="J87" s="18"/>
      <c r="K87" s="18"/>
    </row>
    <row r="88" spans="2:18" ht="36" x14ac:dyDescent="0.25">
      <c r="B88" s="1099"/>
      <c r="C88" s="76"/>
      <c r="D88" s="165" t="s">
        <v>1139</v>
      </c>
      <c r="E88" s="18"/>
      <c r="F88" s="18"/>
      <c r="G88" s="18"/>
      <c r="H88" s="18"/>
      <c r="I88" s="18"/>
      <c r="J88" s="18"/>
      <c r="K88" s="18"/>
    </row>
    <row r="89" spans="2:18" ht="24" x14ac:dyDescent="0.25">
      <c r="B89" s="1099"/>
      <c r="C89" s="76"/>
      <c r="D89" s="165" t="s">
        <v>1140</v>
      </c>
      <c r="E89" s="18"/>
      <c r="F89" s="18"/>
      <c r="G89" s="18"/>
      <c r="H89" s="18"/>
      <c r="I89" s="18"/>
      <c r="J89" s="18"/>
      <c r="K89" s="18"/>
    </row>
    <row r="90" spans="2:18" ht="36" x14ac:dyDescent="0.25">
      <c r="B90" s="1099"/>
      <c r="C90" s="76"/>
      <c r="D90" s="165" t="s">
        <v>1141</v>
      </c>
      <c r="E90" s="18"/>
      <c r="F90" s="18"/>
      <c r="G90" s="18"/>
      <c r="H90" s="18"/>
      <c r="I90" s="18"/>
      <c r="J90" s="18"/>
      <c r="K90" s="18"/>
    </row>
    <row r="91" spans="2:18" ht="36" x14ac:dyDescent="0.25">
      <c r="B91" s="1099"/>
      <c r="C91" s="76"/>
      <c r="D91" s="165" t="s">
        <v>1142</v>
      </c>
      <c r="E91" s="18"/>
      <c r="F91" s="18"/>
      <c r="G91" s="18"/>
      <c r="H91" s="18"/>
      <c r="I91" s="18"/>
      <c r="J91" s="18"/>
      <c r="K91" s="18"/>
    </row>
    <row r="92" spans="2:18" ht="72.75" thickBot="1" x14ac:dyDescent="0.3">
      <c r="B92" s="1100"/>
      <c r="C92" s="9"/>
      <c r="D92" s="169" t="s">
        <v>1143</v>
      </c>
      <c r="E92" s="18"/>
      <c r="F92" s="18"/>
      <c r="G92" s="18"/>
      <c r="H92" s="18"/>
      <c r="I92" s="18"/>
      <c r="J92" s="18"/>
      <c r="K92" s="18"/>
    </row>
    <row r="93" spans="2:18" ht="24" x14ac:dyDescent="0.25">
      <c r="B93" s="1098" t="s">
        <v>95</v>
      </c>
      <c r="C93" s="76"/>
      <c r="D93" s="164" t="s">
        <v>1144</v>
      </c>
      <c r="E93" s="18"/>
      <c r="F93" s="18"/>
      <c r="G93" s="18"/>
      <c r="H93" s="18"/>
      <c r="I93" s="18"/>
      <c r="J93" s="18"/>
      <c r="K93" s="18"/>
    </row>
    <row r="94" spans="2:18" x14ac:dyDescent="0.25">
      <c r="B94" s="1099"/>
      <c r="C94" s="76"/>
      <c r="D94" s="166"/>
      <c r="E94" s="18"/>
      <c r="F94" s="18"/>
      <c r="G94" s="18"/>
      <c r="H94" s="18"/>
      <c r="I94" s="18"/>
      <c r="J94" s="18"/>
      <c r="K94" s="18"/>
    </row>
    <row r="95" spans="2:18" x14ac:dyDescent="0.25">
      <c r="B95" s="1099"/>
      <c r="C95" s="76"/>
      <c r="D95" s="165" t="s">
        <v>96</v>
      </c>
      <c r="E95" s="18"/>
      <c r="F95" s="18"/>
      <c r="G95" s="18"/>
      <c r="H95" s="18"/>
      <c r="I95" s="18"/>
      <c r="J95" s="18"/>
      <c r="K95" s="18"/>
    </row>
    <row r="96" spans="2:18" ht="25.5" x14ac:dyDescent="0.25">
      <c r="B96" s="1099"/>
      <c r="C96" s="76"/>
      <c r="D96" s="165" t="s">
        <v>1145</v>
      </c>
      <c r="E96" s="18"/>
      <c r="F96" s="18"/>
      <c r="G96" s="18"/>
      <c r="H96" s="18"/>
      <c r="I96" s="18"/>
      <c r="J96" s="18"/>
      <c r="K96" s="18"/>
    </row>
    <row r="97" spans="2:11" ht="37.5" x14ac:dyDescent="0.25">
      <c r="B97" s="1099"/>
      <c r="C97" s="76"/>
      <c r="D97" s="165" t="s">
        <v>1146</v>
      </c>
      <c r="E97" s="18"/>
      <c r="F97" s="18"/>
      <c r="G97" s="18"/>
      <c r="H97" s="18"/>
      <c r="I97" s="18"/>
      <c r="J97" s="18"/>
      <c r="K97" s="18"/>
    </row>
    <row r="98" spans="2:11" ht="37.5" x14ac:dyDescent="0.25">
      <c r="B98" s="1099"/>
      <c r="C98" s="76"/>
      <c r="D98" s="165" t="s">
        <v>1147</v>
      </c>
      <c r="E98" s="18"/>
      <c r="F98" s="18"/>
      <c r="G98" s="18"/>
      <c r="H98" s="18"/>
      <c r="I98" s="18"/>
      <c r="J98" s="18"/>
      <c r="K98" s="18"/>
    </row>
    <row r="99" spans="2:11" ht="37.5" x14ac:dyDescent="0.25">
      <c r="B99" s="1099"/>
      <c r="C99" s="76"/>
      <c r="D99" s="165" t="s">
        <v>1148</v>
      </c>
      <c r="E99" s="18"/>
      <c r="F99" s="18"/>
      <c r="G99" s="18"/>
      <c r="H99" s="18"/>
      <c r="I99" s="18"/>
      <c r="J99" s="18"/>
      <c r="K99" s="18"/>
    </row>
    <row r="100" spans="2:11" x14ac:dyDescent="0.25">
      <c r="B100" s="1099"/>
      <c r="C100" s="76"/>
      <c r="D100" s="165" t="s">
        <v>1149</v>
      </c>
      <c r="E100" s="18"/>
      <c r="F100" s="18"/>
      <c r="G100" s="18"/>
      <c r="H100" s="18"/>
      <c r="I100" s="18"/>
      <c r="J100" s="18"/>
      <c r="K100" s="18"/>
    </row>
    <row r="101" spans="2:11" x14ac:dyDescent="0.25">
      <c r="B101" s="1099"/>
      <c r="C101" s="76"/>
      <c r="D101" s="165" t="s">
        <v>1150</v>
      </c>
      <c r="E101" s="18"/>
      <c r="F101" s="18"/>
      <c r="G101" s="18"/>
      <c r="H101" s="18"/>
      <c r="I101" s="18"/>
      <c r="J101" s="18"/>
      <c r="K101" s="18"/>
    </row>
    <row r="102" spans="2:11" x14ac:dyDescent="0.25">
      <c r="B102" s="1099"/>
      <c r="C102" s="76"/>
      <c r="D102" s="165" t="s">
        <v>1151</v>
      </c>
      <c r="E102" s="18"/>
      <c r="F102" s="18"/>
      <c r="G102" s="18"/>
      <c r="H102" s="18"/>
      <c r="I102" s="18"/>
      <c r="J102" s="18"/>
      <c r="K102" s="18"/>
    </row>
    <row r="103" spans="2:11" x14ac:dyDescent="0.25">
      <c r="B103" s="1099"/>
      <c r="C103" s="76"/>
      <c r="D103" s="165" t="s">
        <v>825</v>
      </c>
      <c r="E103" s="18"/>
      <c r="F103" s="18"/>
      <c r="G103" s="18"/>
      <c r="H103" s="18"/>
      <c r="I103" s="18"/>
      <c r="J103" s="18"/>
      <c r="K103" s="18"/>
    </row>
    <row r="104" spans="2:11" ht="84" x14ac:dyDescent="0.25">
      <c r="B104" s="1099"/>
      <c r="C104" s="76"/>
      <c r="D104" s="181" t="s">
        <v>243</v>
      </c>
      <c r="E104" s="18"/>
      <c r="F104" s="18"/>
      <c r="G104" s="18"/>
      <c r="H104" s="18"/>
      <c r="I104" s="18"/>
      <c r="J104" s="18"/>
      <c r="K104" s="18"/>
    </row>
    <row r="105" spans="2:11" x14ac:dyDescent="0.25">
      <c r="B105" s="1099"/>
      <c r="C105" s="76"/>
      <c r="D105" s="165" t="s">
        <v>254</v>
      </c>
      <c r="E105" s="18"/>
      <c r="F105" s="18"/>
      <c r="G105" s="18"/>
      <c r="H105" s="18"/>
      <c r="I105" s="18"/>
      <c r="J105" s="18"/>
      <c r="K105" s="18"/>
    </row>
    <row r="106" spans="2:11" ht="24" x14ac:dyDescent="0.25">
      <c r="B106" s="1099"/>
      <c r="C106" s="76"/>
      <c r="D106" s="164" t="s">
        <v>1152</v>
      </c>
      <c r="E106" s="18"/>
      <c r="F106" s="18"/>
      <c r="G106" s="18"/>
      <c r="H106" s="18"/>
      <c r="I106" s="18"/>
      <c r="J106" s="18"/>
      <c r="K106" s="18"/>
    </row>
    <row r="107" spans="2:11" x14ac:dyDescent="0.25">
      <c r="B107" s="1099"/>
      <c r="C107" s="76"/>
      <c r="D107" s="166"/>
      <c r="E107" s="18"/>
      <c r="F107" s="18"/>
      <c r="G107" s="18"/>
      <c r="H107" s="18"/>
      <c r="I107" s="18"/>
      <c r="J107" s="18"/>
      <c r="K107" s="18"/>
    </row>
    <row r="108" spans="2:11" x14ac:dyDescent="0.25">
      <c r="B108" s="1099"/>
      <c r="C108" s="76"/>
      <c r="D108" s="165" t="s">
        <v>96</v>
      </c>
      <c r="E108" s="18"/>
      <c r="F108" s="18"/>
      <c r="G108" s="18"/>
      <c r="H108" s="18"/>
      <c r="I108" s="18"/>
      <c r="J108" s="18"/>
      <c r="K108" s="18"/>
    </row>
    <row r="109" spans="2:11" ht="37.5" x14ac:dyDescent="0.25">
      <c r="B109" s="1099"/>
      <c r="C109" s="76"/>
      <c r="D109" s="165" t="s">
        <v>1153</v>
      </c>
      <c r="E109" s="18"/>
      <c r="F109" s="18"/>
      <c r="G109" s="18"/>
      <c r="H109" s="18"/>
      <c r="I109" s="18"/>
      <c r="J109" s="18"/>
      <c r="K109" s="18"/>
    </row>
    <row r="110" spans="2:11" ht="37.5" x14ac:dyDescent="0.25">
      <c r="B110" s="1099"/>
      <c r="C110" s="76"/>
      <c r="D110" s="165" t="s">
        <v>1154</v>
      </c>
      <c r="E110" s="18"/>
      <c r="F110" s="18"/>
      <c r="G110" s="18"/>
      <c r="H110" s="18"/>
      <c r="I110" s="18"/>
      <c r="J110" s="18"/>
      <c r="K110" s="18"/>
    </row>
    <row r="111" spans="2:11" ht="38.25" thickBot="1" x14ac:dyDescent="0.3">
      <c r="B111" s="1100"/>
      <c r="C111" s="9"/>
      <c r="D111" s="169" t="s">
        <v>1155</v>
      </c>
      <c r="E111" s="18"/>
      <c r="F111" s="18"/>
      <c r="G111" s="18"/>
      <c r="H111" s="18"/>
      <c r="I111" s="18"/>
      <c r="J111" s="18"/>
      <c r="K111" s="18"/>
    </row>
    <row r="112" spans="2:11" x14ac:dyDescent="0.25">
      <c r="B112" s="18"/>
      <c r="C112" s="74"/>
      <c r="D112" s="18"/>
      <c r="E112" s="18"/>
      <c r="F112" s="18"/>
      <c r="G112" s="18"/>
      <c r="H112" s="18"/>
      <c r="I112" s="18"/>
      <c r="J112" s="18"/>
      <c r="K112" s="18"/>
    </row>
    <row r="113" spans="3:3" s="176" customFormat="1" x14ac:dyDescent="0.25">
      <c r="C113" s="74"/>
    </row>
    <row r="114" spans="3:3" s="176" customFormat="1" x14ac:dyDescent="0.25">
      <c r="C114" s="74"/>
    </row>
    <row r="115" spans="3:3" s="176" customFormat="1" x14ac:dyDescent="0.25">
      <c r="C115" s="74"/>
    </row>
    <row r="116" spans="3:3" s="176" customFormat="1" x14ac:dyDescent="0.25">
      <c r="C116" s="74"/>
    </row>
    <row r="117" spans="3:3" s="176" customFormat="1" x14ac:dyDescent="0.25">
      <c r="C117" s="74"/>
    </row>
    <row r="118" spans="3:3" s="176" customFormat="1" x14ac:dyDescent="0.25">
      <c r="C118" s="74"/>
    </row>
    <row r="119" spans="3:3" s="176" customFormat="1" x14ac:dyDescent="0.25">
      <c r="C119" s="74"/>
    </row>
    <row r="120" spans="3:3" s="176" customFormat="1" x14ac:dyDescent="0.25">
      <c r="C120" s="74"/>
    </row>
    <row r="121" spans="3:3" s="176" customFormat="1" x14ac:dyDescent="0.25">
      <c r="C121" s="74"/>
    </row>
  </sheetData>
  <sheetProtection formatCells="0" formatRows="0" insertColumns="0" insertRows="0" deleteColumns="0" deleteRows="0"/>
  <mergeCells count="38">
    <mergeCell ref="D21:K21"/>
    <mergeCell ref="D22:D23"/>
    <mergeCell ref="E22:F22"/>
    <mergeCell ref="G22:J22"/>
    <mergeCell ref="C22:C23"/>
    <mergeCell ref="B73:B79"/>
    <mergeCell ref="B80:B81"/>
    <mergeCell ref="D80:D81"/>
    <mergeCell ref="C30:C32"/>
    <mergeCell ref="D30:D32"/>
    <mergeCell ref="B53:B59"/>
    <mergeCell ref="B52:E52"/>
    <mergeCell ref="B82:B92"/>
    <mergeCell ref="B93:B111"/>
    <mergeCell ref="B66:G67"/>
    <mergeCell ref="H31:H32"/>
    <mergeCell ref="D28:K28"/>
    <mergeCell ref="F30:G30"/>
    <mergeCell ref="E31:E32"/>
    <mergeCell ref="F31:F32"/>
    <mergeCell ref="D29:K29"/>
    <mergeCell ref="D40:K40"/>
    <mergeCell ref="D41:K41"/>
    <mergeCell ref="B43:E43"/>
    <mergeCell ref="B44:B50"/>
    <mergeCell ref="B15:B39"/>
    <mergeCell ref="D15:K15"/>
    <mergeCell ref="D20:K20"/>
    <mergeCell ref="B10:D10"/>
    <mergeCell ref="F10:S10"/>
    <mergeCell ref="F11:S11"/>
    <mergeCell ref="E12:R12"/>
    <mergeCell ref="E13:R13"/>
    <mergeCell ref="A1:P1"/>
    <mergeCell ref="A2:P2"/>
    <mergeCell ref="A3:P3"/>
    <mergeCell ref="A4:D4"/>
    <mergeCell ref="A5:P5"/>
  </mergeCells>
  <conditionalFormatting sqref="D39">
    <cfRule type="containsText" dxfId="16" priority="5" operator="containsText" text="ERROR">
      <formula>NOT(ISERROR(SEARCH("ERROR",D39)))</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6">
      <formula1>0</formula1>
    </dataValidation>
    <dataValidation type="decimal" allowBlank="1" showInputMessage="1" showErrorMessage="1" errorTitle="ERROR" error="Escriba un valor entre 0% y 100%" sqref="D33:D38 E24:F26">
      <formula1>0</formula1>
      <formula2>1</formula2>
    </dataValidation>
    <dataValidation allowBlank="1" showInputMessage="1" showErrorMessage="1" sqref="D39 G27:J27 E33:G3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8"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zoomScalePageLayoutView="98" workbookViewId="0"/>
  </sheetViews>
  <sheetFormatPr baseColWidth="10" defaultRowHeight="15" x14ac:dyDescent="0.25"/>
  <cols>
    <col min="1" max="1" width="8.140625" bestFit="1" customWidth="1"/>
    <col min="2" max="2" width="12.85546875" bestFit="1" customWidth="1"/>
    <col min="3" max="3" width="68.85546875" customWidth="1"/>
  </cols>
  <sheetData>
    <row r="1" spans="1:4" x14ac:dyDescent="0.25">
      <c r="A1" s="446" t="s">
        <v>1199</v>
      </c>
    </row>
    <row r="3" spans="1:4" x14ac:dyDescent="0.25">
      <c r="B3" s="162" t="s">
        <v>1197</v>
      </c>
    </row>
    <row r="5" spans="1:4" x14ac:dyDescent="0.25">
      <c r="B5" s="160"/>
      <c r="C5" s="161"/>
      <c r="D5" s="159"/>
    </row>
    <row r="6" spans="1:4" x14ac:dyDescent="0.25">
      <c r="A6" s="145" t="s">
        <v>1195</v>
      </c>
      <c r="B6" s="145" t="s">
        <v>1196</v>
      </c>
      <c r="C6" s="145" t="s">
        <v>1194</v>
      </c>
    </row>
    <row r="7" spans="1:4" x14ac:dyDescent="0.25">
      <c r="A7" s="444"/>
      <c r="B7" s="444"/>
      <c r="C7" s="445"/>
    </row>
    <row r="8" spans="1:4" x14ac:dyDescent="0.25">
      <c r="A8" s="444"/>
      <c r="B8" s="444"/>
      <c r="C8" s="445"/>
    </row>
    <row r="9" spans="1:4" x14ac:dyDescent="0.25">
      <c r="A9" s="444"/>
      <c r="B9" s="444"/>
      <c r="C9" s="445"/>
    </row>
    <row r="10" spans="1:4" x14ac:dyDescent="0.25">
      <c r="A10" s="444"/>
      <c r="B10" s="444"/>
      <c r="C10" s="445"/>
    </row>
    <row r="11" spans="1:4" x14ac:dyDescent="0.25">
      <c r="A11" s="444"/>
      <c r="B11" s="444"/>
      <c r="C11" s="445"/>
    </row>
    <row r="12" spans="1:4" x14ac:dyDescent="0.25">
      <c r="A12" s="444"/>
      <c r="B12" s="444"/>
      <c r="C12" s="445"/>
    </row>
    <row r="13" spans="1:4" x14ac:dyDescent="0.25">
      <c r="A13" s="444"/>
      <c r="B13" s="444"/>
      <c r="C13" s="445"/>
    </row>
    <row r="14" spans="1:4" x14ac:dyDescent="0.25">
      <c r="A14" s="444"/>
      <c r="B14" s="444"/>
      <c r="C14" s="445"/>
    </row>
    <row r="15" spans="1:4" x14ac:dyDescent="0.25">
      <c r="A15" s="444"/>
      <c r="B15" s="444"/>
      <c r="C15" s="445"/>
    </row>
    <row r="16" spans="1:4" x14ac:dyDescent="0.25">
      <c r="A16" s="444"/>
      <c r="B16" s="444"/>
      <c r="C16" s="445"/>
    </row>
    <row r="17" spans="1:3" x14ac:dyDescent="0.25">
      <c r="A17" s="444"/>
      <c r="B17" s="444"/>
      <c r="C17" s="445"/>
    </row>
    <row r="18" spans="1:3" x14ac:dyDescent="0.25">
      <c r="A18" s="444"/>
      <c r="B18" s="444"/>
      <c r="C18" s="445"/>
    </row>
    <row r="19" spans="1:3" x14ac:dyDescent="0.25">
      <c r="A19" s="444"/>
      <c r="B19" s="444"/>
      <c r="C19" s="445"/>
    </row>
    <row r="20" spans="1:3" x14ac:dyDescent="0.25">
      <c r="A20" s="444"/>
      <c r="B20" s="444"/>
      <c r="C20" s="445"/>
    </row>
    <row r="21" spans="1:3" x14ac:dyDescent="0.25">
      <c r="A21" s="444"/>
      <c r="B21" s="444"/>
      <c r="C21" s="445"/>
    </row>
    <row r="22" spans="1:3" x14ac:dyDescent="0.25">
      <c r="A22" s="444"/>
      <c r="B22" s="444"/>
      <c r="C22" s="445"/>
    </row>
    <row r="23" spans="1:3" x14ac:dyDescent="0.25">
      <c r="A23" s="444"/>
      <c r="B23" s="444"/>
      <c r="C23" s="445"/>
    </row>
    <row r="24" spans="1:3" x14ac:dyDescent="0.25">
      <c r="A24" s="444"/>
      <c r="B24" s="444"/>
      <c r="C24" s="445"/>
    </row>
    <row r="25" spans="1:3" x14ac:dyDescent="0.25">
      <c r="A25" s="444"/>
      <c r="B25" s="444"/>
      <c r="C25" s="445"/>
    </row>
    <row r="26" spans="1:3" x14ac:dyDescent="0.25">
      <c r="A26" s="444"/>
      <c r="B26" s="444"/>
      <c r="C26" s="445"/>
    </row>
    <row r="27" spans="1:3" x14ac:dyDescent="0.25">
      <c r="A27" s="444"/>
      <c r="B27" s="444"/>
      <c r="C27" s="445"/>
    </row>
    <row r="28" spans="1:3" x14ac:dyDescent="0.25">
      <c r="A28" s="444"/>
      <c r="B28" s="444"/>
      <c r="C28" s="445"/>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76"/>
  <sheetViews>
    <sheetView showGridLines="0" zoomScaleNormal="100" zoomScalePageLayoutView="98" workbookViewId="0">
      <selection activeCell="D8" sqref="D8"/>
    </sheetView>
  </sheetViews>
  <sheetFormatPr baseColWidth="10" defaultRowHeight="15" x14ac:dyDescent="0.25"/>
  <cols>
    <col min="1" max="1" width="1.85546875" customWidth="1"/>
    <col min="2" max="2" width="12.85546875" customWidth="1"/>
    <col min="3" max="3" width="6.140625" style="81" bestFit="1" customWidth="1"/>
    <col min="4" max="4" width="34.85546875" customWidth="1"/>
    <col min="5" max="5" width="1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136</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9"/>
      <c r="D7" s="217"/>
      <c r="E7" s="222"/>
      <c r="F7" s="217" t="s">
        <v>134</v>
      </c>
      <c r="G7" s="217"/>
      <c r="H7" s="217"/>
      <c r="I7" s="217"/>
      <c r="J7" s="217"/>
      <c r="K7" s="217"/>
    </row>
    <row r="8" spans="1:21" ht="15.75" thickBot="1" x14ac:dyDescent="0.3">
      <c r="A8" s="214"/>
      <c r="B8" s="230" t="s">
        <v>1198</v>
      </c>
      <c r="C8" s="231">
        <v>2019</v>
      </c>
      <c r="D8" s="232" t="str">
        <f>IF(E10="NO APLICA","NO APLICA",IF(E11="NO SE REPORTA","SIN INFORMACION",+E23))</f>
        <v>SIN INFORMACION</v>
      </c>
      <c r="E8" s="233"/>
      <c r="F8" s="217" t="s">
        <v>135</v>
      </c>
      <c r="G8" s="217"/>
      <c r="H8" s="217"/>
      <c r="I8" s="217"/>
      <c r="J8" s="217"/>
      <c r="K8" s="217"/>
    </row>
    <row r="9" spans="1:21" x14ac:dyDescent="0.25">
      <c r="A9" s="214"/>
      <c r="B9" s="428" t="s">
        <v>1199</v>
      </c>
      <c r="C9" s="234"/>
      <c r="D9" s="235"/>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1253</v>
      </c>
      <c r="F11" s="853" t="s">
        <v>1324</v>
      </c>
      <c r="G11" s="854"/>
      <c r="H11" s="854"/>
      <c r="I11" s="854"/>
      <c r="J11" s="854"/>
      <c r="K11" s="854"/>
      <c r="L11" s="854"/>
      <c r="M11" s="854"/>
      <c r="N11" s="854"/>
      <c r="O11" s="854"/>
      <c r="P11" s="854"/>
      <c r="Q11" s="854"/>
      <c r="R11" s="854"/>
      <c r="S11" s="854"/>
    </row>
    <row r="12" spans="1:21" s="373" customFormat="1" ht="29.25" customHeight="1" x14ac:dyDescent="0.25">
      <c r="A12" s="214"/>
      <c r="B12" s="428"/>
      <c r="C12" s="272"/>
      <c r="D12" s="433" t="str">
        <f>IF(E11="SI SE REPORTA","¿Qué programas o proyectos del Plan de Acción están asociados al indicador? ","")</f>
        <v/>
      </c>
      <c r="E12" s="855" t="s">
        <v>1335</v>
      </c>
      <c r="F12" s="855"/>
      <c r="G12" s="855"/>
      <c r="H12" s="855"/>
      <c r="I12" s="855"/>
      <c r="J12" s="855"/>
      <c r="K12" s="855"/>
      <c r="L12" s="855"/>
      <c r="M12" s="855"/>
      <c r="N12" s="855"/>
      <c r="O12" s="855"/>
      <c r="P12" s="855"/>
      <c r="Q12" s="855"/>
      <c r="R12" s="855"/>
    </row>
    <row r="13" spans="1:21" s="373" customFormat="1" ht="42" customHeight="1" x14ac:dyDescent="0.25">
      <c r="A13" s="214"/>
      <c r="B13" s="428"/>
      <c r="C13" s="272"/>
      <c r="D13" s="433" t="s">
        <v>1257</v>
      </c>
      <c r="E13" s="861" t="s">
        <v>1543</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34"/>
      <c r="D14" s="235"/>
      <c r="E14" s="217"/>
      <c r="F14" s="217"/>
      <c r="G14" s="217"/>
      <c r="H14" s="217"/>
      <c r="I14" s="217"/>
      <c r="J14" s="217"/>
      <c r="K14" s="217"/>
    </row>
    <row r="15" spans="1:21" ht="15.75" thickBot="1" x14ac:dyDescent="0.3">
      <c r="A15" s="214"/>
      <c r="B15" s="831" t="s">
        <v>2</v>
      </c>
      <c r="C15" s="236"/>
      <c r="D15" s="813" t="s">
        <v>3</v>
      </c>
      <c r="E15" s="814"/>
      <c r="F15" s="814"/>
      <c r="G15" s="814"/>
      <c r="H15" s="814"/>
      <c r="I15" s="814"/>
      <c r="J15" s="815"/>
      <c r="K15" s="217"/>
    </row>
    <row r="16" spans="1:21" ht="36.75" thickBot="1" x14ac:dyDescent="0.3">
      <c r="A16" s="214"/>
      <c r="B16" s="832"/>
      <c r="C16" s="240"/>
      <c r="D16" s="241" t="s">
        <v>153</v>
      </c>
      <c r="E16" s="471">
        <v>37</v>
      </c>
      <c r="F16" s="494"/>
      <c r="G16" s="217"/>
      <c r="H16" s="217"/>
      <c r="I16" s="217"/>
      <c r="J16" s="242"/>
      <c r="K16" s="217"/>
    </row>
    <row r="17" spans="1:11" ht="48.75" thickBot="1" x14ac:dyDescent="0.3">
      <c r="A17" s="214"/>
      <c r="B17" s="832"/>
      <c r="C17" s="240"/>
      <c r="D17" s="243" t="s">
        <v>154</v>
      </c>
      <c r="E17" s="471">
        <v>0</v>
      </c>
      <c r="F17" s="494"/>
      <c r="G17" s="217"/>
      <c r="H17" s="217"/>
      <c r="I17" s="217"/>
      <c r="J17" s="242"/>
      <c r="K17" s="217"/>
    </row>
    <row r="18" spans="1:11" ht="48.75" thickBot="1" x14ac:dyDescent="0.3">
      <c r="A18" s="214"/>
      <c r="B18" s="832"/>
      <c r="C18" s="240"/>
      <c r="D18" s="243" t="s">
        <v>155</v>
      </c>
      <c r="E18" s="471">
        <v>37</v>
      </c>
      <c r="F18" s="493"/>
      <c r="G18" s="217"/>
      <c r="H18" s="217"/>
      <c r="I18" s="217"/>
      <c r="J18" s="242"/>
      <c r="K18" s="217"/>
    </row>
    <row r="19" spans="1:11" ht="15.75" thickBot="1" x14ac:dyDescent="0.3">
      <c r="A19" s="214"/>
      <c r="B19" s="832"/>
      <c r="C19" s="244"/>
      <c r="D19" s="843"/>
      <c r="E19" s="844"/>
      <c r="F19" s="844"/>
      <c r="G19" s="844"/>
      <c r="H19" s="844"/>
      <c r="I19" s="844"/>
      <c r="J19" s="845"/>
      <c r="K19" s="217"/>
    </row>
    <row r="20" spans="1:11" ht="15.75" thickBot="1" x14ac:dyDescent="0.3">
      <c r="A20" s="214"/>
      <c r="B20" s="832"/>
      <c r="C20" s="247" t="s">
        <v>24</v>
      </c>
      <c r="D20" s="241" t="s">
        <v>156</v>
      </c>
      <c r="E20" s="490">
        <v>2019</v>
      </c>
      <c r="F20" s="248" t="s">
        <v>26</v>
      </c>
      <c r="G20" s="248" t="s">
        <v>27</v>
      </c>
      <c r="H20" s="248" t="s">
        <v>28</v>
      </c>
      <c r="I20" s="248" t="s">
        <v>157</v>
      </c>
      <c r="J20" s="107"/>
      <c r="K20" s="217"/>
    </row>
    <row r="21" spans="1:11" ht="36.75" thickBot="1" x14ac:dyDescent="0.3">
      <c r="A21" s="214"/>
      <c r="B21" s="832"/>
      <c r="C21" s="250" t="s">
        <v>158</v>
      </c>
      <c r="D21" s="243" t="s">
        <v>159</v>
      </c>
      <c r="E21" s="471">
        <v>0</v>
      </c>
      <c r="F21" s="471"/>
      <c r="G21" s="471"/>
      <c r="H21" s="471"/>
      <c r="I21" s="492">
        <f>SUM(E21:H21)</f>
        <v>0</v>
      </c>
      <c r="J21" s="108"/>
      <c r="K21" s="217"/>
    </row>
    <row r="22" spans="1:11" ht="36.75" thickBot="1" x14ac:dyDescent="0.3">
      <c r="A22" s="214"/>
      <c r="B22" s="832"/>
      <c r="C22" s="250" t="s">
        <v>160</v>
      </c>
      <c r="D22" s="243" t="s">
        <v>161</v>
      </c>
      <c r="E22" s="471">
        <v>0</v>
      </c>
      <c r="F22" s="471"/>
      <c r="G22" s="471"/>
      <c r="H22" s="471"/>
      <c r="I22" s="492">
        <f>SUM(E22:H22)</f>
        <v>0</v>
      </c>
      <c r="J22" s="108"/>
      <c r="K22" s="217"/>
    </row>
    <row r="23" spans="1:11" ht="36.75" thickBot="1" x14ac:dyDescent="0.3">
      <c r="A23" s="214"/>
      <c r="B23" s="833"/>
      <c r="C23" s="250" t="s">
        <v>162</v>
      </c>
      <c r="D23" s="243" t="s">
        <v>163</v>
      </c>
      <c r="E23" s="474" t="str">
        <f>IFERROR(E22/E21,"N.A.")</f>
        <v>N.A.</v>
      </c>
      <c r="F23" s="474" t="str">
        <f t="shared" ref="F23:I23" si="0">IFERROR(F22/F21,"N.A.")</f>
        <v>N.A.</v>
      </c>
      <c r="G23" s="474" t="str">
        <f t="shared" si="0"/>
        <v>N.A.</v>
      </c>
      <c r="H23" s="474" t="str">
        <f t="shared" si="0"/>
        <v>N.A.</v>
      </c>
      <c r="I23" s="474" t="str">
        <f t="shared" si="0"/>
        <v>N.A.</v>
      </c>
      <c r="J23" s="109"/>
      <c r="K23" s="217"/>
    </row>
    <row r="24" spans="1:11" ht="15.75" thickBot="1" x14ac:dyDescent="0.3">
      <c r="A24" s="214"/>
      <c r="B24" s="253" t="s">
        <v>39</v>
      </c>
      <c r="C24" s="254"/>
      <c r="D24" s="840" t="s">
        <v>164</v>
      </c>
      <c r="E24" s="841"/>
      <c r="F24" s="841"/>
      <c r="G24" s="841"/>
      <c r="H24" s="841"/>
      <c r="I24" s="841"/>
      <c r="J24" s="842"/>
      <c r="K24" s="217"/>
    </row>
    <row r="25" spans="1:11" ht="24.75" thickBot="1" x14ac:dyDescent="0.3">
      <c r="A25" s="214"/>
      <c r="B25" s="253" t="s">
        <v>41</v>
      </c>
      <c r="C25" s="254"/>
      <c r="D25" s="840" t="s">
        <v>165</v>
      </c>
      <c r="E25" s="841"/>
      <c r="F25" s="841"/>
      <c r="G25" s="841"/>
      <c r="H25" s="841"/>
      <c r="I25" s="841"/>
      <c r="J25" s="842"/>
      <c r="K25" s="217"/>
    </row>
    <row r="26" spans="1:11" ht="15.75" thickBot="1" x14ac:dyDescent="0.3">
      <c r="A26" s="214"/>
      <c r="B26" s="218"/>
      <c r="C26" s="219"/>
      <c r="D26" s="217"/>
      <c r="E26" s="217"/>
      <c r="F26" s="217"/>
      <c r="G26" s="217"/>
      <c r="H26" s="217"/>
      <c r="I26" s="217"/>
      <c r="J26" s="217"/>
      <c r="K26" s="217"/>
    </row>
    <row r="27" spans="1:11" ht="24" customHeight="1" thickBot="1" x14ac:dyDescent="0.3">
      <c r="A27" s="214"/>
      <c r="B27" s="828" t="s">
        <v>43</v>
      </c>
      <c r="C27" s="829"/>
      <c r="D27" s="829"/>
      <c r="E27" s="830"/>
      <c r="F27" s="217"/>
      <c r="G27" s="217"/>
      <c r="H27" s="217"/>
      <c r="I27" s="217"/>
      <c r="J27" s="217"/>
      <c r="K27" s="217"/>
    </row>
    <row r="28" spans="1:11" ht="15.75" thickBot="1" x14ac:dyDescent="0.3">
      <c r="A28" s="214"/>
      <c r="B28" s="831">
        <v>1</v>
      </c>
      <c r="C28" s="240"/>
      <c r="D28" s="257" t="s">
        <v>44</v>
      </c>
      <c r="E28" s="455" t="s">
        <v>1274</v>
      </c>
      <c r="F28" s="217"/>
      <c r="G28" s="217"/>
      <c r="H28" s="217"/>
      <c r="I28" s="217"/>
      <c r="J28" s="217"/>
      <c r="K28" s="217"/>
    </row>
    <row r="29" spans="1:11" ht="15.75" thickBot="1" x14ac:dyDescent="0.3">
      <c r="A29" s="214"/>
      <c r="B29" s="832"/>
      <c r="C29" s="240"/>
      <c r="D29" s="243" t="s">
        <v>45</v>
      </c>
      <c r="E29" s="455" t="s">
        <v>1281</v>
      </c>
      <c r="F29" s="217"/>
      <c r="G29" s="217"/>
      <c r="H29" s="217"/>
      <c r="I29" s="217"/>
      <c r="J29" s="217"/>
      <c r="K29" s="217"/>
    </row>
    <row r="30" spans="1:11" ht="15.75" thickBot="1" x14ac:dyDescent="0.3">
      <c r="A30" s="214"/>
      <c r="B30" s="832"/>
      <c r="C30" s="240"/>
      <c r="D30" s="243" t="s">
        <v>46</v>
      </c>
      <c r="E30" s="455" t="s">
        <v>1282</v>
      </c>
      <c r="F30" s="217"/>
      <c r="G30" s="217"/>
      <c r="H30" s="217"/>
      <c r="I30" s="217"/>
      <c r="J30" s="217"/>
      <c r="K30" s="217"/>
    </row>
    <row r="31" spans="1:11" ht="15.75" thickBot="1" x14ac:dyDescent="0.3">
      <c r="A31" s="214"/>
      <c r="B31" s="832"/>
      <c r="C31" s="240"/>
      <c r="D31" s="243" t="s">
        <v>47</v>
      </c>
      <c r="E31" s="455" t="s">
        <v>1353</v>
      </c>
      <c r="F31" s="217"/>
      <c r="G31" s="217"/>
      <c r="H31" s="217"/>
      <c r="I31" s="217"/>
      <c r="J31" s="217"/>
      <c r="K31" s="217"/>
    </row>
    <row r="32" spans="1:11" ht="15.75" thickBot="1" x14ac:dyDescent="0.3">
      <c r="A32" s="214"/>
      <c r="B32" s="832"/>
      <c r="C32" s="240"/>
      <c r="D32" s="243" t="s">
        <v>48</v>
      </c>
      <c r="E32" s="459" t="s">
        <v>1283</v>
      </c>
      <c r="F32" s="217"/>
      <c r="G32" s="217"/>
      <c r="H32" s="217"/>
      <c r="I32" s="217"/>
      <c r="J32" s="217"/>
      <c r="K32" s="217"/>
    </row>
    <row r="33" spans="1:11" ht="15.75" thickBot="1" x14ac:dyDescent="0.3">
      <c r="A33" s="214"/>
      <c r="B33" s="832"/>
      <c r="C33" s="240"/>
      <c r="D33" s="243" t="s">
        <v>49</v>
      </c>
      <c r="E33" s="455" t="s">
        <v>1284</v>
      </c>
      <c r="F33" s="217"/>
      <c r="G33" s="217"/>
      <c r="H33" s="217"/>
      <c r="I33" s="217"/>
      <c r="J33" s="217"/>
      <c r="K33" s="217"/>
    </row>
    <row r="34" spans="1:11" ht="15.75" thickBot="1" x14ac:dyDescent="0.3">
      <c r="A34" s="214"/>
      <c r="B34" s="833"/>
      <c r="C34" s="250"/>
      <c r="D34" s="243" t="s">
        <v>50</v>
      </c>
      <c r="E34" s="455" t="s">
        <v>1280</v>
      </c>
      <c r="F34" s="217"/>
      <c r="G34" s="217"/>
      <c r="H34" s="217"/>
      <c r="I34" s="217"/>
      <c r="J34" s="217"/>
      <c r="K34" s="217"/>
    </row>
    <row r="35" spans="1:11" ht="15.75" thickBot="1" x14ac:dyDescent="0.3">
      <c r="A35" s="214"/>
      <c r="B35" s="218"/>
      <c r="C35" s="219"/>
      <c r="D35" s="217"/>
      <c r="E35" s="217"/>
      <c r="F35" s="217"/>
      <c r="G35" s="217"/>
      <c r="H35" s="217"/>
      <c r="I35" s="217"/>
      <c r="J35" s="217"/>
      <c r="K35" s="217"/>
    </row>
    <row r="36" spans="1:11" ht="15.75" thickBot="1" x14ac:dyDescent="0.3">
      <c r="A36" s="214"/>
      <c r="B36" s="828" t="s">
        <v>51</v>
      </c>
      <c r="C36" s="829"/>
      <c r="D36" s="829"/>
      <c r="E36" s="830"/>
      <c r="F36" s="217"/>
      <c r="G36" s="217"/>
      <c r="H36" s="217"/>
      <c r="I36" s="217"/>
      <c r="J36" s="217"/>
      <c r="K36" s="217"/>
    </row>
    <row r="37" spans="1:11" ht="15.75" thickBot="1" x14ac:dyDescent="0.3">
      <c r="A37" s="214"/>
      <c r="B37" s="831">
        <v>1</v>
      </c>
      <c r="C37" s="240"/>
      <c r="D37" s="257" t="s">
        <v>44</v>
      </c>
      <c r="E37" s="270" t="s">
        <v>52</v>
      </c>
      <c r="F37" s="217"/>
      <c r="G37" s="217"/>
      <c r="H37" s="217"/>
      <c r="I37" s="217"/>
      <c r="J37" s="217"/>
      <c r="K37" s="217"/>
    </row>
    <row r="38" spans="1:11" ht="15.75" thickBot="1" x14ac:dyDescent="0.3">
      <c r="A38" s="214"/>
      <c r="B38" s="832"/>
      <c r="C38" s="240"/>
      <c r="D38" s="243" t="s">
        <v>45</v>
      </c>
      <c r="E38" s="270" t="s">
        <v>166</v>
      </c>
      <c r="F38" s="217"/>
      <c r="G38" s="217"/>
      <c r="H38" s="217"/>
      <c r="I38" s="217"/>
      <c r="J38" s="217"/>
      <c r="K38" s="217"/>
    </row>
    <row r="39" spans="1:11" ht="15.75" thickBot="1" x14ac:dyDescent="0.3">
      <c r="A39" s="214"/>
      <c r="B39" s="832"/>
      <c r="C39" s="240"/>
      <c r="D39" s="243" t="s">
        <v>46</v>
      </c>
      <c r="E39" s="271"/>
      <c r="F39" s="217"/>
      <c r="G39" s="217"/>
      <c r="H39" s="217"/>
      <c r="I39" s="217"/>
      <c r="J39" s="217"/>
      <c r="K39" s="217"/>
    </row>
    <row r="40" spans="1:11" ht="15.75" thickBot="1" x14ac:dyDescent="0.3">
      <c r="A40" s="214"/>
      <c r="B40" s="832"/>
      <c r="C40" s="240"/>
      <c r="D40" s="243" t="s">
        <v>47</v>
      </c>
      <c r="E40" s="271"/>
      <c r="F40" s="217"/>
      <c r="G40" s="217"/>
      <c r="H40" s="217"/>
      <c r="I40" s="217"/>
      <c r="J40" s="217"/>
      <c r="K40" s="217"/>
    </row>
    <row r="41" spans="1:11" ht="15.75" thickBot="1" x14ac:dyDescent="0.3">
      <c r="A41" s="214"/>
      <c r="B41" s="832"/>
      <c r="C41" s="240"/>
      <c r="D41" s="243" t="s">
        <v>48</v>
      </c>
      <c r="E41" s="271"/>
      <c r="F41" s="217"/>
      <c r="G41" s="217"/>
      <c r="H41" s="217"/>
      <c r="I41" s="217"/>
      <c r="J41" s="217"/>
      <c r="K41" s="217"/>
    </row>
    <row r="42" spans="1:11" ht="15.75" thickBot="1" x14ac:dyDescent="0.3">
      <c r="A42" s="214"/>
      <c r="B42" s="832"/>
      <c r="C42" s="240"/>
      <c r="D42" s="243" t="s">
        <v>49</v>
      </c>
      <c r="E42" s="271"/>
      <c r="F42" s="217"/>
      <c r="G42" s="217"/>
      <c r="H42" s="217"/>
      <c r="I42" s="217"/>
      <c r="J42" s="217"/>
      <c r="K42" s="217"/>
    </row>
    <row r="43" spans="1:11" ht="15.75" thickBot="1" x14ac:dyDescent="0.3">
      <c r="A43" s="214"/>
      <c r="B43" s="833"/>
      <c r="C43" s="250"/>
      <c r="D43" s="243" t="s">
        <v>50</v>
      </c>
      <c r="E43" s="271"/>
      <c r="F43" s="217"/>
      <c r="G43" s="217"/>
      <c r="H43" s="217"/>
      <c r="I43" s="217"/>
      <c r="J43" s="217"/>
      <c r="K43" s="217"/>
    </row>
    <row r="44" spans="1:11" ht="15.75" thickBot="1" x14ac:dyDescent="0.3">
      <c r="A44" s="214"/>
      <c r="B44" s="218"/>
      <c r="C44" s="219"/>
      <c r="D44" s="217"/>
      <c r="E44" s="217"/>
      <c r="F44" s="217"/>
      <c r="G44" s="217"/>
      <c r="H44" s="217"/>
      <c r="I44" s="217"/>
      <c r="J44" s="217"/>
      <c r="K44" s="217"/>
    </row>
    <row r="45" spans="1:11" ht="15" customHeight="1" thickBot="1" x14ac:dyDescent="0.3">
      <c r="A45" s="214"/>
      <c r="B45" s="259" t="s">
        <v>54</v>
      </c>
      <c r="C45" s="260"/>
      <c r="D45" s="260"/>
      <c r="E45" s="260"/>
      <c r="F45" s="261"/>
      <c r="G45" s="217"/>
      <c r="H45" s="217"/>
      <c r="I45" s="217"/>
      <c r="J45" s="217"/>
      <c r="K45" s="217"/>
    </row>
    <row r="46" spans="1:11" ht="15.75" thickBot="1" x14ac:dyDescent="0.3">
      <c r="A46" s="214"/>
      <c r="B46" s="253" t="s">
        <v>55</v>
      </c>
      <c r="C46" s="262" t="s">
        <v>56</v>
      </c>
      <c r="D46" s="262" t="s">
        <v>57</v>
      </c>
      <c r="E46" s="262" t="s">
        <v>58</v>
      </c>
      <c r="F46" s="217"/>
      <c r="G46" s="217"/>
      <c r="H46" s="217"/>
      <c r="I46" s="217"/>
      <c r="J46" s="217"/>
      <c r="K46" s="214"/>
    </row>
    <row r="47" spans="1:11" ht="72.75" thickBot="1" x14ac:dyDescent="0.3">
      <c r="A47" s="214"/>
      <c r="B47" s="263">
        <v>42401</v>
      </c>
      <c r="C47" s="262">
        <v>0.01</v>
      </c>
      <c r="D47" s="264" t="s">
        <v>167</v>
      </c>
      <c r="E47" s="262"/>
      <c r="F47" s="217"/>
      <c r="G47" s="217"/>
      <c r="H47" s="217"/>
      <c r="I47" s="217"/>
      <c r="J47" s="217"/>
      <c r="K47" s="214"/>
    </row>
    <row r="48" spans="1:11" ht="15.75" thickBot="1" x14ac:dyDescent="0.3">
      <c r="A48" s="214"/>
      <c r="B48" s="218"/>
      <c r="C48" s="219"/>
      <c r="D48" s="217"/>
      <c r="E48" s="217"/>
      <c r="F48" s="217"/>
      <c r="G48" s="217"/>
      <c r="H48" s="217"/>
      <c r="I48" s="217"/>
      <c r="J48" s="217"/>
      <c r="K48" s="217"/>
    </row>
    <row r="49" spans="1:11" x14ac:dyDescent="0.25">
      <c r="A49" s="214"/>
      <c r="B49" s="265" t="s">
        <v>60</v>
      </c>
      <c r="C49" s="266"/>
      <c r="D49" s="217"/>
      <c r="E49" s="217"/>
      <c r="F49" s="217"/>
      <c r="G49" s="217"/>
      <c r="H49" s="217"/>
      <c r="I49" s="217"/>
      <c r="J49" s="217"/>
      <c r="K49" s="217"/>
    </row>
    <row r="50" spans="1:11" x14ac:dyDescent="0.25">
      <c r="A50" s="214"/>
      <c r="B50" s="864"/>
      <c r="C50" s="865"/>
      <c r="D50" s="865"/>
      <c r="E50" s="865"/>
      <c r="F50" s="865"/>
      <c r="G50" s="865"/>
      <c r="H50" s="865"/>
      <c r="I50" s="865"/>
      <c r="J50" s="866"/>
      <c r="K50" s="217"/>
    </row>
    <row r="51" spans="1:11" x14ac:dyDescent="0.25">
      <c r="A51" s="214"/>
      <c r="B51" s="217"/>
      <c r="C51" s="234"/>
      <c r="D51" s="217"/>
      <c r="E51" s="217"/>
      <c r="F51" s="217"/>
      <c r="G51" s="217"/>
      <c r="H51" s="217"/>
      <c r="I51" s="217"/>
      <c r="J51" s="217"/>
      <c r="K51" s="217"/>
    </row>
    <row r="52" spans="1:11" ht="15.75" thickBot="1" x14ac:dyDescent="0.3">
      <c r="A52" s="214"/>
      <c r="B52" s="217"/>
      <c r="C52" s="234"/>
      <c r="D52" s="217"/>
      <c r="E52" s="217"/>
      <c r="F52" s="217"/>
      <c r="G52" s="217"/>
      <c r="H52" s="217"/>
      <c r="I52" s="217"/>
      <c r="J52" s="217"/>
      <c r="K52" s="217"/>
    </row>
    <row r="53" spans="1:11" ht="15.75" thickBot="1" x14ac:dyDescent="0.3">
      <c r="A53" s="214"/>
      <c r="B53" s="828" t="s">
        <v>61</v>
      </c>
      <c r="C53" s="829"/>
      <c r="D53" s="830"/>
      <c r="E53" s="217"/>
      <c r="F53" s="217"/>
      <c r="G53" s="217"/>
      <c r="H53" s="217"/>
      <c r="I53" s="217"/>
      <c r="J53" s="217"/>
      <c r="K53" s="217"/>
    </row>
    <row r="54" spans="1:11" ht="15.75" thickBot="1" x14ac:dyDescent="0.3">
      <c r="A54" s="214"/>
      <c r="B54" s="218"/>
      <c r="C54" s="219"/>
      <c r="D54" s="217"/>
      <c r="E54" s="217"/>
      <c r="F54" s="217"/>
      <c r="G54" s="217"/>
      <c r="H54" s="217"/>
      <c r="I54" s="217"/>
      <c r="J54" s="217"/>
      <c r="K54" s="217"/>
    </row>
    <row r="55" spans="1:11" ht="24" customHeight="1" thickBot="1" x14ac:dyDescent="0.3">
      <c r="A55" s="214"/>
      <c r="B55" s="267" t="s">
        <v>62</v>
      </c>
      <c r="C55" s="268"/>
      <c r="D55" s="840" t="s">
        <v>137</v>
      </c>
      <c r="E55" s="841"/>
      <c r="F55" s="841"/>
      <c r="G55" s="841"/>
      <c r="H55" s="841"/>
      <c r="I55" s="841"/>
      <c r="J55" s="842"/>
      <c r="K55" s="217"/>
    </row>
    <row r="56" spans="1:11" x14ac:dyDescent="0.25">
      <c r="A56" s="214"/>
      <c r="B56" s="831" t="s">
        <v>64</v>
      </c>
      <c r="C56" s="236"/>
      <c r="D56" s="825" t="s">
        <v>65</v>
      </c>
      <c r="E56" s="826"/>
      <c r="F56" s="826"/>
      <c r="G56" s="826"/>
      <c r="H56" s="826"/>
      <c r="I56" s="826"/>
      <c r="J56" s="827"/>
      <c r="K56" s="217"/>
    </row>
    <row r="57" spans="1:11" ht="24" customHeight="1" x14ac:dyDescent="0.25">
      <c r="A57" s="214"/>
      <c r="B57" s="832"/>
      <c r="C57" s="244"/>
      <c r="D57" s="819" t="s">
        <v>138</v>
      </c>
      <c r="E57" s="867"/>
      <c r="F57" s="867"/>
      <c r="G57" s="867"/>
      <c r="H57" s="867"/>
      <c r="I57" s="867"/>
      <c r="J57" s="821"/>
      <c r="K57" s="217"/>
    </row>
    <row r="58" spans="1:11" x14ac:dyDescent="0.25">
      <c r="A58" s="214"/>
      <c r="B58" s="832"/>
      <c r="C58" s="244"/>
      <c r="D58" s="816" t="s">
        <v>139</v>
      </c>
      <c r="E58" s="868"/>
      <c r="F58" s="868"/>
      <c r="G58" s="868"/>
      <c r="H58" s="868"/>
      <c r="I58" s="868"/>
      <c r="J58" s="818"/>
      <c r="K58" s="217"/>
    </row>
    <row r="59" spans="1:11" x14ac:dyDescent="0.25">
      <c r="A59" s="214"/>
      <c r="B59" s="832"/>
      <c r="C59" s="244"/>
      <c r="D59" s="819" t="s">
        <v>140</v>
      </c>
      <c r="E59" s="867"/>
      <c r="F59" s="867"/>
      <c r="G59" s="867"/>
      <c r="H59" s="867"/>
      <c r="I59" s="867"/>
      <c r="J59" s="821"/>
      <c r="K59" s="217"/>
    </row>
    <row r="60" spans="1:11" x14ac:dyDescent="0.25">
      <c r="A60" s="214"/>
      <c r="B60" s="832"/>
      <c r="C60" s="244"/>
      <c r="D60" s="819" t="s">
        <v>141</v>
      </c>
      <c r="E60" s="867"/>
      <c r="F60" s="867"/>
      <c r="G60" s="867"/>
      <c r="H60" s="867"/>
      <c r="I60" s="867"/>
      <c r="J60" s="821"/>
      <c r="K60" s="217"/>
    </row>
    <row r="61" spans="1:11" x14ac:dyDescent="0.25">
      <c r="A61" s="214"/>
      <c r="B61" s="832"/>
      <c r="C61" s="244"/>
      <c r="D61" s="819" t="s">
        <v>142</v>
      </c>
      <c r="E61" s="867"/>
      <c r="F61" s="867"/>
      <c r="G61" s="867"/>
      <c r="H61" s="867"/>
      <c r="I61" s="867"/>
      <c r="J61" s="821"/>
      <c r="K61" s="217"/>
    </row>
    <row r="62" spans="1:11" ht="24" customHeight="1" x14ac:dyDescent="0.25">
      <c r="A62" s="214"/>
      <c r="B62" s="832"/>
      <c r="C62" s="244"/>
      <c r="D62" s="819" t="s">
        <v>143</v>
      </c>
      <c r="E62" s="867"/>
      <c r="F62" s="867"/>
      <c r="G62" s="867"/>
      <c r="H62" s="867"/>
      <c r="I62" s="867"/>
      <c r="J62" s="821"/>
      <c r="K62" s="217"/>
    </row>
    <row r="63" spans="1:11" ht="24" customHeight="1" x14ac:dyDescent="0.25">
      <c r="A63" s="214"/>
      <c r="B63" s="832"/>
      <c r="C63" s="244"/>
      <c r="D63" s="819" t="s">
        <v>144</v>
      </c>
      <c r="E63" s="867"/>
      <c r="F63" s="867"/>
      <c r="G63" s="867"/>
      <c r="H63" s="867"/>
      <c r="I63" s="867"/>
      <c r="J63" s="821"/>
      <c r="K63" s="217"/>
    </row>
    <row r="64" spans="1:11" x14ac:dyDescent="0.25">
      <c r="A64" s="214"/>
      <c r="B64" s="832"/>
      <c r="C64" s="244"/>
      <c r="D64" s="819" t="s">
        <v>145</v>
      </c>
      <c r="E64" s="867"/>
      <c r="F64" s="867"/>
      <c r="G64" s="867"/>
      <c r="H64" s="867"/>
      <c r="I64" s="867"/>
      <c r="J64" s="821"/>
      <c r="K64" s="217"/>
    </row>
    <row r="65" spans="1:11" x14ac:dyDescent="0.25">
      <c r="A65" s="214"/>
      <c r="B65" s="832"/>
      <c r="C65" s="244"/>
      <c r="D65" s="816" t="s">
        <v>146</v>
      </c>
      <c r="E65" s="868"/>
      <c r="F65" s="868"/>
      <c r="G65" s="868"/>
      <c r="H65" s="868"/>
      <c r="I65" s="868"/>
      <c r="J65" s="818"/>
      <c r="K65" s="217"/>
    </row>
    <row r="66" spans="1:11" ht="15.75" thickBot="1" x14ac:dyDescent="0.3">
      <c r="A66" s="214"/>
      <c r="B66" s="833"/>
      <c r="C66" s="254"/>
      <c r="D66" s="843" t="s">
        <v>147</v>
      </c>
      <c r="E66" s="844"/>
      <c r="F66" s="844"/>
      <c r="G66" s="844"/>
      <c r="H66" s="844"/>
      <c r="I66" s="844"/>
      <c r="J66" s="845"/>
      <c r="K66" s="217"/>
    </row>
    <row r="67" spans="1:11" ht="24.75" thickBot="1" x14ac:dyDescent="0.3">
      <c r="A67" s="214"/>
      <c r="B67" s="253" t="s">
        <v>77</v>
      </c>
      <c r="C67" s="254"/>
      <c r="D67" s="840"/>
      <c r="E67" s="841"/>
      <c r="F67" s="841"/>
      <c r="G67" s="841"/>
      <c r="H67" s="841"/>
      <c r="I67" s="841"/>
      <c r="J67" s="842"/>
      <c r="K67" s="217"/>
    </row>
    <row r="68" spans="1:11" ht="24.75" thickBot="1" x14ac:dyDescent="0.3">
      <c r="A68" s="214"/>
      <c r="B68" s="253" t="s">
        <v>78</v>
      </c>
      <c r="C68" s="254"/>
      <c r="D68" s="840" t="s">
        <v>148</v>
      </c>
      <c r="E68" s="841"/>
      <c r="F68" s="841"/>
      <c r="G68" s="841"/>
      <c r="H68" s="841"/>
      <c r="I68" s="841"/>
      <c r="J68" s="842"/>
      <c r="K68" s="217"/>
    </row>
    <row r="69" spans="1:11" x14ac:dyDescent="0.25">
      <c r="A69" s="214"/>
      <c r="B69" s="831" t="s">
        <v>95</v>
      </c>
      <c r="C69" s="236"/>
      <c r="D69" s="813"/>
      <c r="E69" s="814"/>
      <c r="F69" s="814"/>
      <c r="G69" s="814"/>
      <c r="H69" s="814"/>
      <c r="I69" s="814"/>
      <c r="J69" s="815"/>
      <c r="K69" s="217"/>
    </row>
    <row r="70" spans="1:11" x14ac:dyDescent="0.25">
      <c r="A70" s="214"/>
      <c r="B70" s="832"/>
      <c r="C70" s="244"/>
      <c r="D70" s="849"/>
      <c r="E70" s="869"/>
      <c r="F70" s="869"/>
      <c r="G70" s="869"/>
      <c r="H70" s="869"/>
      <c r="I70" s="869"/>
      <c r="J70" s="851"/>
      <c r="K70" s="217"/>
    </row>
    <row r="71" spans="1:11" x14ac:dyDescent="0.25">
      <c r="A71" s="214"/>
      <c r="B71" s="832"/>
      <c r="C71" s="244"/>
      <c r="D71" s="819" t="s">
        <v>96</v>
      </c>
      <c r="E71" s="867"/>
      <c r="F71" s="867"/>
      <c r="G71" s="867"/>
      <c r="H71" s="867"/>
      <c r="I71" s="867"/>
      <c r="J71" s="821"/>
      <c r="K71" s="217"/>
    </row>
    <row r="72" spans="1:11" ht="26.45" customHeight="1" x14ac:dyDescent="0.25">
      <c r="A72" s="214"/>
      <c r="B72" s="832"/>
      <c r="C72" s="244"/>
      <c r="D72" s="819" t="s">
        <v>149</v>
      </c>
      <c r="E72" s="867"/>
      <c r="F72" s="867"/>
      <c r="G72" s="867"/>
      <c r="H72" s="867"/>
      <c r="I72" s="867"/>
      <c r="J72" s="821"/>
      <c r="K72" s="217"/>
    </row>
    <row r="73" spans="1:11" ht="14.45" customHeight="1" x14ac:dyDescent="0.25">
      <c r="A73" s="214"/>
      <c r="B73" s="832"/>
      <c r="C73" s="244"/>
      <c r="D73" s="819" t="s">
        <v>150</v>
      </c>
      <c r="E73" s="867"/>
      <c r="F73" s="867"/>
      <c r="G73" s="867"/>
      <c r="H73" s="867"/>
      <c r="I73" s="867"/>
      <c r="J73" s="821"/>
      <c r="K73" s="217"/>
    </row>
    <row r="74" spans="1:11" ht="14.45" customHeight="1" x14ac:dyDescent="0.25">
      <c r="A74" s="214"/>
      <c r="B74" s="832"/>
      <c r="C74" s="244"/>
      <c r="D74" s="819" t="s">
        <v>151</v>
      </c>
      <c r="E74" s="867"/>
      <c r="F74" s="867"/>
      <c r="G74" s="867"/>
      <c r="H74" s="867"/>
      <c r="I74" s="867"/>
      <c r="J74" s="821"/>
      <c r="K74" s="217"/>
    </row>
    <row r="75" spans="1:11" ht="24" customHeight="1" thickBot="1" x14ac:dyDescent="0.3">
      <c r="A75" s="214"/>
      <c r="B75" s="833"/>
      <c r="C75" s="254"/>
      <c r="D75" s="843" t="s">
        <v>152</v>
      </c>
      <c r="E75" s="844"/>
      <c r="F75" s="844"/>
      <c r="G75" s="844"/>
      <c r="H75" s="844"/>
      <c r="I75" s="844"/>
      <c r="J75" s="845"/>
      <c r="K75" s="217"/>
    </row>
    <row r="76" spans="1:11" x14ac:dyDescent="0.25">
      <c r="A76" s="214"/>
      <c r="B76" s="217"/>
      <c r="C76" s="234"/>
      <c r="D76" s="217"/>
      <c r="E76" s="217"/>
      <c r="F76" s="217"/>
      <c r="G76" s="217"/>
      <c r="H76" s="217"/>
      <c r="I76" s="217"/>
      <c r="J76" s="217"/>
      <c r="K76" s="217"/>
    </row>
  </sheetData>
  <mergeCells count="44">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7:J67"/>
    <mergeCell ref="B69:B75"/>
    <mergeCell ref="D69:J69"/>
    <mergeCell ref="D70:J70"/>
    <mergeCell ref="D71:J71"/>
    <mergeCell ref="D72:J72"/>
    <mergeCell ref="D73:J73"/>
    <mergeCell ref="D74:J74"/>
    <mergeCell ref="D75:J75"/>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B10:D10"/>
    <mergeCell ref="F10:S10"/>
    <mergeCell ref="F11:S11"/>
    <mergeCell ref="E12:R12"/>
    <mergeCell ref="E13:R13"/>
  </mergeCells>
  <conditionalFormatting sqref="F10">
    <cfRule type="notContainsBlanks" dxfId="120" priority="7">
      <formula>LEN(TRIM(F10))&gt;0</formula>
    </cfRule>
  </conditionalFormatting>
  <conditionalFormatting sqref="E12:R12">
    <cfRule type="expression" dxfId="119" priority="3">
      <formula>E11="SI SE REPORTA"</formula>
    </cfRule>
  </conditionalFormatting>
  <conditionalFormatting sqref="F11:S11">
    <cfRule type="expression" dxfId="118" priority="1">
      <formula>E11="NO SE REPORTA"</formula>
    </cfRule>
    <cfRule type="expression" dxfId="117" priority="2">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2"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x14ac:dyDescent="0.25"/>
  <cols>
    <col min="1" max="1" width="3.42578125" bestFit="1" customWidth="1"/>
    <col min="2" max="2" width="42.85546875" customWidth="1"/>
    <col min="3" max="3" width="1" customWidth="1"/>
    <col min="6" max="6" width="11.140625" customWidth="1"/>
    <col min="9" max="9" width="10.85546875" style="373"/>
  </cols>
  <sheetData>
    <row r="1" spans="1:9" x14ac:dyDescent="0.25">
      <c r="A1" s="428" t="s">
        <v>1199</v>
      </c>
    </row>
    <row r="2" spans="1:9" x14ac:dyDescent="0.25">
      <c r="B2" t="s">
        <v>1201</v>
      </c>
    </row>
    <row r="3" spans="1:9" x14ac:dyDescent="0.25">
      <c r="C3" t="s">
        <v>886</v>
      </c>
    </row>
    <row r="5" spans="1:9" x14ac:dyDescent="0.25">
      <c r="A5" s="184" t="s">
        <v>1162</v>
      </c>
      <c r="B5" s="184" t="s">
        <v>1163</v>
      </c>
      <c r="C5" s="373" t="s">
        <v>886</v>
      </c>
      <c r="D5" s="404">
        <f>IF(SUM('1POMCAS'!E97:E99)=1,SUM('1POMCAS'!E97:E99),"ERROR: LA SUMA DE LA COLUMNA DEBE SER 100%")</f>
        <v>1</v>
      </c>
      <c r="E5" s="405">
        <f ca="1">IF(+'1POMCAS'!G97*'1POMCAS'!$E97+'1POMCAS'!G98*'1POMCAS'!$E98+'1POMCAS'!G99*'1POMCAS'!$E99=0,"N.A.",'1POMCAS'!G97*'1POMCAS'!$E97+'1POMCAS'!G98*'1POMCAS'!$E98+'1POMCAS'!G99*'1POMCAS'!$E99)</f>
        <v>1</v>
      </c>
      <c r="F5" s="405">
        <f ca="1">IF(+'1POMCAS'!H97*'1POMCAS'!$E97+'1POMCAS'!H98*'1POMCAS'!$E98+'1POMCAS'!H99*'1POMCAS'!$E99=0,"N.A.",'1POMCAS'!H97*'1POMCAS'!$E97+'1POMCAS'!H98*'1POMCAS'!$E98+'1POMCAS'!H99*'1POMCAS'!$E99)</f>
        <v>1</v>
      </c>
      <c r="G5" s="405" t="str">
        <f ca="1">IF(+'1POMCAS'!I97*'1POMCAS'!$E97+'1POMCAS'!I98*'1POMCAS'!$E98+'1POMCAS'!I99*'1POMCAS'!$E99=0,"N.A.",'1POMCAS'!I97*'1POMCAS'!$E97+'1POMCAS'!I98*'1POMCAS'!$E98+'1POMCAS'!I99*'1POMCAS'!$E99)</f>
        <v>N.A.</v>
      </c>
      <c r="H5" s="405" t="str">
        <f ca="1">IF(+'1POMCAS'!J97*'1POMCAS'!$E97+'1POMCAS'!J98*'1POMCAS'!$E98+'1POMCAS'!J99*'1POMCAS'!$E99=0,"N.A.",'1POMCAS'!J97*'1POMCAS'!$E97+'1POMCAS'!J98*'1POMCAS'!$E98+'1POMCAS'!J99*'1POMCAS'!$E99)</f>
        <v>N.A.</v>
      </c>
      <c r="I5" s="405"/>
    </row>
    <row r="6" spans="1:9" x14ac:dyDescent="0.25">
      <c r="A6" s="184" t="s">
        <v>1164</v>
      </c>
      <c r="B6" s="184" t="s">
        <v>136</v>
      </c>
      <c r="C6" s="373" t="s">
        <v>886</v>
      </c>
      <c r="D6" s="406"/>
      <c r="E6" s="406"/>
      <c r="F6" s="406"/>
      <c r="G6" s="406"/>
      <c r="H6" s="406"/>
      <c r="I6" s="406"/>
    </row>
    <row r="7" spans="1:9" x14ac:dyDescent="0.25">
      <c r="A7" s="184" t="s">
        <v>1165</v>
      </c>
      <c r="B7" s="184" t="s">
        <v>168</v>
      </c>
      <c r="C7" s="373" t="s">
        <v>886</v>
      </c>
      <c r="D7" s="406"/>
      <c r="E7" s="406"/>
      <c r="F7" s="406"/>
      <c r="G7" s="406"/>
      <c r="H7" s="406"/>
      <c r="I7" s="406"/>
    </row>
    <row r="8" spans="1:9" x14ac:dyDescent="0.25">
      <c r="A8" s="184" t="s">
        <v>1166</v>
      </c>
      <c r="B8" s="184" t="s">
        <v>189</v>
      </c>
      <c r="C8" s="373" t="s">
        <v>886</v>
      </c>
      <c r="D8" s="406"/>
      <c r="E8" s="406"/>
      <c r="F8" s="406"/>
      <c r="G8" s="406"/>
      <c r="H8" s="406"/>
      <c r="I8" s="406"/>
    </row>
    <row r="9" spans="1:9" x14ac:dyDescent="0.25">
      <c r="A9" s="184" t="s">
        <v>1167</v>
      </c>
      <c r="B9" s="184" t="s">
        <v>207</v>
      </c>
      <c r="C9" s="373" t="s">
        <v>886</v>
      </c>
      <c r="D9" s="406"/>
      <c r="E9" s="406"/>
      <c r="F9" s="406"/>
      <c r="G9" s="406"/>
      <c r="H9" s="406"/>
      <c r="I9" s="406"/>
    </row>
    <row r="10" spans="1:9" x14ac:dyDescent="0.25">
      <c r="A10" s="184" t="s">
        <v>1168</v>
      </c>
      <c r="B10" s="184" t="s">
        <v>228</v>
      </c>
      <c r="C10" s="373" t="s">
        <v>886</v>
      </c>
      <c r="D10" s="406"/>
      <c r="E10" s="406"/>
      <c r="F10" s="406"/>
      <c r="G10" s="406"/>
      <c r="H10" s="406"/>
      <c r="I10" s="406"/>
    </row>
    <row r="11" spans="1:9" x14ac:dyDescent="0.25">
      <c r="A11" s="184" t="s">
        <v>1169</v>
      </c>
      <c r="B11" s="184" t="s">
        <v>288</v>
      </c>
      <c r="C11" s="373" t="s">
        <v>886</v>
      </c>
      <c r="D11" s="406"/>
      <c r="E11" s="406"/>
      <c r="F11" s="406"/>
      <c r="G11" s="406"/>
      <c r="H11" s="406"/>
      <c r="I11" s="406"/>
    </row>
    <row r="12" spans="1:9" x14ac:dyDescent="0.25">
      <c r="A12" s="184" t="s">
        <v>1170</v>
      </c>
      <c r="B12" s="184" t="s">
        <v>322</v>
      </c>
      <c r="C12" s="373" t="s">
        <v>886</v>
      </c>
      <c r="D12" s="406"/>
      <c r="E12" s="406"/>
      <c r="F12" s="406"/>
      <c r="G12" s="406"/>
      <c r="H12" s="406"/>
      <c r="I12" s="406"/>
    </row>
    <row r="13" spans="1:9" x14ac:dyDescent="0.25">
      <c r="A13" s="184" t="s">
        <v>1171</v>
      </c>
      <c r="B13" s="184" t="s">
        <v>356</v>
      </c>
      <c r="C13" s="373" t="s">
        <v>886</v>
      </c>
      <c r="D13" s="406"/>
      <c r="E13" s="406"/>
      <c r="F13" s="406"/>
      <c r="G13" s="406"/>
      <c r="H13" s="406"/>
      <c r="I13" s="406"/>
    </row>
    <row r="14" spans="1:9" x14ac:dyDescent="0.25">
      <c r="A14" s="184" t="s">
        <v>1172</v>
      </c>
      <c r="B14" s="184" t="s">
        <v>406</v>
      </c>
      <c r="C14" s="373" t="s">
        <v>886</v>
      </c>
      <c r="D14" s="407"/>
      <c r="E14" s="407"/>
      <c r="F14" s="407"/>
      <c r="G14" s="407"/>
      <c r="H14" s="407"/>
      <c r="I14" s="407"/>
    </row>
    <row r="15" spans="1:9" x14ac:dyDescent="0.25">
      <c r="A15" s="184" t="s">
        <v>1173</v>
      </c>
      <c r="B15" s="184" t="s">
        <v>429</v>
      </c>
      <c r="C15" s="373" t="s">
        <v>886</v>
      </c>
      <c r="D15" s="408" t="str">
        <f>IF(SUM('11Forest'!E26:E29)='11Forest'!E20,SUM('11Forest'!E26:E29),"ERROR: LA SUMA DE LA COLUMNA DEBE SER IGUAL A LA META ANUAL")</f>
        <v>ERROR: LA SUMA DE LA COLUMNA DEBE SER IGUAL A LA META ANUAL</v>
      </c>
      <c r="E15" s="408" t="str">
        <f>IF(SUM('11Forest'!F26:F29)='11Forest'!E20,SUM('11Forest'!F26:F29),"ERROR: LA SUMA DE LA COLUMNA DEBE SER IGUAL A LA META ANUAL")</f>
        <v>ERROR: LA SUMA DE LA COLUMNA DEBE SER IGUAL A LA META ANUAL</v>
      </c>
      <c r="F15" s="408" t="str">
        <f>IF(SUM('11Forest'!G26:G29)='11Forest'!E20,SUM('11Forest'!G26:G29),"ERROR: LA SUMA DE LA COLUMNA DEBE SER IGUAL A LA META ANUAL")</f>
        <v>ERROR: LA SUMA DE LA COLUMNA DEBE SER IGUAL A LA META ANUAL</v>
      </c>
      <c r="G15" s="408" t="str">
        <f>IF(SUM('11Forest'!H26:H29)='11Forest'!E20,SUM('11Forest'!H26:H29),"ERROR: LA SUMA DE LA COLUMNA DEBE SER IGUAL A LA META ANUAL")</f>
        <v>ERROR: LA SUMA DE LA COLUMNA DEBE SER IGUAL A LA META ANUAL</v>
      </c>
      <c r="H15" s="408"/>
      <c r="I15" s="408" t="str">
        <f>IF(SUM('11Forest'!E25:H25)='11Forest'!E20,SUM('11Forest'!E25:H25),"ERROR: LA SUMA DE LA COLUMNA DEBE SER IGUAL A LA META ANUAL")</f>
        <v>ERROR: LA SUMA DE LA COLUMNA DEBE SER IGUAL A LA META ANUAL</v>
      </c>
    </row>
    <row r="16" spans="1:9" x14ac:dyDescent="0.25">
      <c r="A16" s="184" t="s">
        <v>1174</v>
      </c>
      <c r="B16" s="184" t="s">
        <v>462</v>
      </c>
      <c r="C16" s="373" t="s">
        <v>886</v>
      </c>
      <c r="D16" s="409"/>
      <c r="E16" s="409"/>
      <c r="F16" s="409"/>
      <c r="G16" s="409"/>
      <c r="H16" s="409"/>
      <c r="I16" s="409"/>
    </row>
    <row r="17" spans="1:9" x14ac:dyDescent="0.25">
      <c r="A17" s="184" t="s">
        <v>1175</v>
      </c>
      <c r="B17" s="184" t="s">
        <v>493</v>
      </c>
      <c r="C17" s="373" t="s">
        <v>886</v>
      </c>
      <c r="D17" s="406"/>
      <c r="E17" s="406"/>
      <c r="F17" s="406"/>
      <c r="G17" s="406"/>
      <c r="H17" s="406"/>
      <c r="I17" s="406"/>
    </row>
    <row r="18" spans="1:9" x14ac:dyDescent="0.25">
      <c r="A18" s="184" t="s">
        <v>1176</v>
      </c>
      <c r="B18" s="184" t="s">
        <v>537</v>
      </c>
      <c r="C18" s="373" t="s">
        <v>886</v>
      </c>
      <c r="D18" s="406"/>
      <c r="E18" s="406"/>
      <c r="F18" s="406"/>
      <c r="G18" s="406"/>
      <c r="H18" s="406"/>
      <c r="I18" s="406"/>
    </row>
    <row r="19" spans="1:9" x14ac:dyDescent="0.25">
      <c r="A19" s="184" t="s">
        <v>1177</v>
      </c>
      <c r="B19" s="184" t="s">
        <v>568</v>
      </c>
      <c r="C19" s="373" t="s">
        <v>886</v>
      </c>
      <c r="D19" s="406"/>
      <c r="E19" s="406"/>
      <c r="F19" s="406"/>
      <c r="G19" s="406"/>
      <c r="H19" s="406"/>
      <c r="I19" s="406"/>
    </row>
    <row r="20" spans="1:9" x14ac:dyDescent="0.25">
      <c r="A20" s="184" t="s">
        <v>1178</v>
      </c>
      <c r="B20" s="184" t="s">
        <v>596</v>
      </c>
      <c r="C20" s="373" t="s">
        <v>886</v>
      </c>
      <c r="D20" s="404" t="str">
        <f>IF(SUM('16MIZC'!H22:H29)=1,SUM('16MIZC'!H22:H29),"ERROR: LA SUMA DE LA COLUMNA DEBE SER 100%")</f>
        <v>ERROR: LA SUMA DE LA COLUMNA DEBE SER 100%</v>
      </c>
      <c r="E20" s="410">
        <f>SUM('16MIZC'!I22:I29)</f>
        <v>0</v>
      </c>
      <c r="F20" s="406"/>
      <c r="G20" s="406"/>
      <c r="H20" s="406"/>
      <c r="I20" s="406"/>
    </row>
    <row r="21" spans="1:9" x14ac:dyDescent="0.25">
      <c r="A21" s="184" t="s">
        <v>1179</v>
      </c>
      <c r="B21" s="184" t="s">
        <v>640</v>
      </c>
      <c r="C21" s="373" t="s">
        <v>886</v>
      </c>
      <c r="D21" s="406"/>
      <c r="E21" s="406"/>
      <c r="F21" s="406"/>
      <c r="G21" s="406"/>
      <c r="H21" s="406"/>
      <c r="I21" s="406"/>
    </row>
    <row r="22" spans="1:9" x14ac:dyDescent="0.25">
      <c r="A22" s="184" t="s">
        <v>1180</v>
      </c>
      <c r="B22" s="184" t="s">
        <v>661</v>
      </c>
      <c r="C22" s="373" t="s">
        <v>886</v>
      </c>
      <c r="D22" s="404">
        <f>IF(SUM('18Sector'!D36:D42)=1,SUM('18Sector'!D36:D42),"ERROR: LA SUMA DE LA COLUMNA DEBE SER 100%")</f>
        <v>1</v>
      </c>
      <c r="E22" s="406"/>
      <c r="F22" s="406"/>
      <c r="G22" s="406"/>
      <c r="H22" s="406"/>
      <c r="I22" s="406"/>
    </row>
    <row r="23" spans="1:9" x14ac:dyDescent="0.25">
      <c r="A23" s="184" t="s">
        <v>1181</v>
      </c>
      <c r="B23" s="184" t="s">
        <v>709</v>
      </c>
      <c r="C23" s="373" t="s">
        <v>886</v>
      </c>
      <c r="D23" s="404" t="str">
        <f>IF(SUM('19GAU'!H23:H23)=1,SUM('19GAU'!H23:H23),"ERROR: LA SUMA DE LA COLUMNA DEBE SER 100%")</f>
        <v>ERROR: LA SUMA DE LA COLUMNA DEBE SER 100%</v>
      </c>
      <c r="E23" s="410">
        <f>SUM('19GAU'!I22:I23)</f>
        <v>0.2</v>
      </c>
      <c r="F23" s="406"/>
      <c r="G23" s="406"/>
      <c r="H23" s="406"/>
      <c r="I23" s="406"/>
    </row>
    <row r="24" spans="1:9" x14ac:dyDescent="0.25">
      <c r="A24" s="184" t="s">
        <v>1182</v>
      </c>
      <c r="B24" s="184" t="s">
        <v>779</v>
      </c>
      <c r="C24" s="373" t="s">
        <v>886</v>
      </c>
      <c r="D24" s="404">
        <f>IF(SUM('20Negoc'!D46:D51)=1,SUM('20Negoc'!D46:D51),"ERROR: LA SUMA DE LA COLUMNA DEBE SER 100%")</f>
        <v>1</v>
      </c>
      <c r="E24" s="411">
        <f>+'20Negoc'!J40/'20Negoc'!I40</f>
        <v>0</v>
      </c>
      <c r="F24" s="411" t="e">
        <f>+'20Negoc'!K40/'20Negoc'!J40</f>
        <v>#DIV/0!</v>
      </c>
      <c r="G24" s="406"/>
      <c r="H24" s="406"/>
      <c r="I24" s="406"/>
    </row>
    <row r="25" spans="1:9" x14ac:dyDescent="0.25">
      <c r="A25" s="184" t="s">
        <v>1183</v>
      </c>
      <c r="B25" s="184" t="s">
        <v>839</v>
      </c>
      <c r="C25" s="373" t="s">
        <v>886</v>
      </c>
      <c r="D25" s="406"/>
      <c r="E25" s="406"/>
      <c r="F25" s="406"/>
      <c r="G25" s="406"/>
      <c r="H25" s="406"/>
      <c r="I25" s="406"/>
    </row>
    <row r="26" spans="1:9" x14ac:dyDescent="0.25">
      <c r="A26" s="184" t="s">
        <v>1184</v>
      </c>
      <c r="B26" s="184" t="s">
        <v>885</v>
      </c>
      <c r="C26" s="373" t="s">
        <v>886</v>
      </c>
      <c r="D26" s="404">
        <f>IF(SUM('22Autor'!F117:F121)=1,SUM('22Autor'!F117:F121),"ERROR: LA SUMA DE LA COLUMNA DEBE SER 100%")</f>
        <v>1</v>
      </c>
      <c r="E26" s="406"/>
      <c r="F26" s="406"/>
      <c r="G26" s="406"/>
      <c r="H26" s="406"/>
      <c r="I26" s="406"/>
    </row>
    <row r="27" spans="1:9" x14ac:dyDescent="0.25">
      <c r="A27" s="184" t="s">
        <v>1185</v>
      </c>
      <c r="B27" s="184" t="s">
        <v>960</v>
      </c>
      <c r="C27" s="373" t="s">
        <v>886</v>
      </c>
      <c r="D27" s="406"/>
      <c r="E27" s="406"/>
      <c r="F27" s="406"/>
      <c r="G27" s="406"/>
      <c r="H27" s="406"/>
      <c r="I27" s="406"/>
    </row>
    <row r="28" spans="1:9" ht="15.75" thickBot="1" x14ac:dyDescent="0.3">
      <c r="A28" s="184" t="s">
        <v>1186</v>
      </c>
      <c r="B28" s="184" t="s">
        <v>981</v>
      </c>
      <c r="C28" s="373" t="s">
        <v>886</v>
      </c>
      <c r="D28" s="406"/>
      <c r="E28" s="406"/>
      <c r="F28" s="406"/>
      <c r="G28" s="406"/>
      <c r="H28" s="406"/>
      <c r="I28" s="406"/>
    </row>
    <row r="29" spans="1:9" ht="15.75" thickBot="1" x14ac:dyDescent="0.3">
      <c r="A29" s="184" t="s">
        <v>1187</v>
      </c>
      <c r="B29" s="184" t="s">
        <v>1010</v>
      </c>
      <c r="C29" s="373" t="s">
        <v>886</v>
      </c>
      <c r="D29" s="397" t="str">
        <f>IF(SUM('25Redes'!F79:F80)=1,"","ERROR: LA SUMA DE LAS PONDERACIONES DEBE SER 100%")</f>
        <v/>
      </c>
      <c r="E29" s="412">
        <f>+'25Redes'!E79*'25Redes'!F79+'25Redes'!E80*'25Redes'!F80</f>
        <v>0.97333333333333338</v>
      </c>
      <c r="F29" s="406"/>
      <c r="G29" s="406"/>
      <c r="H29" s="406"/>
      <c r="I29" s="406"/>
    </row>
    <row r="30" spans="1:9" x14ac:dyDescent="0.25">
      <c r="A30" s="184" t="s">
        <v>1188</v>
      </c>
      <c r="B30" s="184" t="s">
        <v>1082</v>
      </c>
      <c r="C30" s="373" t="s">
        <v>886</v>
      </c>
      <c r="D30" s="406"/>
      <c r="E30" s="406"/>
      <c r="F30" s="406"/>
      <c r="G30" s="406"/>
      <c r="H30" s="406"/>
      <c r="I30" s="406"/>
    </row>
    <row r="31" spans="1:9" x14ac:dyDescent="0.25">
      <c r="A31" s="184" t="s">
        <v>1189</v>
      </c>
      <c r="B31" s="184" t="s">
        <v>1128</v>
      </c>
      <c r="C31" s="373" t="s">
        <v>886</v>
      </c>
      <c r="D31" s="404">
        <f>IF(SUM('27Educa'!D33:D38)=1,SUM('27Educa'!D33:D38),"ERROR: LA SUMA DE LA COLUMNA DEBE SER 100%")</f>
        <v>1</v>
      </c>
      <c r="E31" s="406"/>
      <c r="F31" s="406"/>
      <c r="G31" s="406"/>
      <c r="H31" s="406"/>
      <c r="I31" s="406"/>
    </row>
    <row r="32" spans="1:9" x14ac:dyDescent="0.25">
      <c r="C32" s="373" t="s">
        <v>886</v>
      </c>
    </row>
    <row r="33" spans="3:6" x14ac:dyDescent="0.25">
      <c r="C33" s="373" t="s">
        <v>886</v>
      </c>
      <c r="D33" s="429" t="s">
        <v>1252</v>
      </c>
      <c r="F33" s="438" t="s">
        <v>1254</v>
      </c>
    </row>
    <row r="34" spans="3:6" x14ac:dyDescent="0.25">
      <c r="C34" s="373" t="s">
        <v>886</v>
      </c>
      <c r="D34" s="429" t="s">
        <v>1251</v>
      </c>
      <c r="F34" s="438" t="s">
        <v>1253</v>
      </c>
    </row>
    <row r="35" spans="3:6" x14ac:dyDescent="0.25">
      <c r="C35" s="373" t="s">
        <v>886</v>
      </c>
    </row>
    <row r="36" spans="3:6" x14ac:dyDescent="0.25">
      <c r="C36" s="373" t="s">
        <v>886</v>
      </c>
    </row>
    <row r="37" spans="3:6" x14ac:dyDescent="0.25">
      <c r="C37" s="373" t="s">
        <v>886</v>
      </c>
    </row>
    <row r="38" spans="3:6" x14ac:dyDescent="0.25">
      <c r="C38" s="373" t="s">
        <v>886</v>
      </c>
    </row>
    <row r="39" spans="3:6" x14ac:dyDescent="0.25">
      <c r="C39" s="373" t="s">
        <v>886</v>
      </c>
    </row>
    <row r="40" spans="3:6" x14ac:dyDescent="0.25">
      <c r="C40" s="373" t="s">
        <v>886</v>
      </c>
    </row>
    <row r="41" spans="3:6" x14ac:dyDescent="0.25">
      <c r="C41" s="373" t="s">
        <v>886</v>
      </c>
    </row>
    <row r="42" spans="3:6" x14ac:dyDescent="0.25">
      <c r="C42" s="373" t="s">
        <v>886</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75"/>
  <sheetViews>
    <sheetView showGridLines="0" zoomScaleNormal="100" zoomScalePageLayoutView="98" workbookViewId="0">
      <selection activeCell="S13" sqref="S13"/>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168</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2019</v>
      </c>
      <c r="D8" s="226">
        <f>IF(E10="NO APLICA","NO APLICA",IF(E11="NO SE REPORTA","SIN INFORMACION",+E22))</f>
        <v>0.6875</v>
      </c>
      <c r="E8" s="233"/>
      <c r="F8" s="217" t="s">
        <v>135</v>
      </c>
      <c r="G8" s="217"/>
      <c r="H8" s="217"/>
      <c r="I8" s="217"/>
      <c r="J8" s="217"/>
      <c r="K8" s="217"/>
    </row>
    <row r="9" spans="1:21" x14ac:dyDescent="0.25">
      <c r="A9" s="214"/>
      <c r="B9" s="428" t="s">
        <v>1199</v>
      </c>
      <c r="C9" s="272"/>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31.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1337</v>
      </c>
      <c r="F12" s="855"/>
      <c r="G12" s="855"/>
      <c r="H12" s="855"/>
      <c r="I12" s="855"/>
      <c r="J12" s="855"/>
      <c r="K12" s="855"/>
      <c r="L12" s="855"/>
      <c r="M12" s="855"/>
      <c r="N12" s="855"/>
      <c r="O12" s="855"/>
      <c r="P12" s="855"/>
      <c r="Q12" s="855"/>
      <c r="R12" s="855"/>
    </row>
    <row r="13" spans="1:21" s="373" customFormat="1" ht="27.75" customHeight="1" x14ac:dyDescent="0.25">
      <c r="A13" s="214"/>
      <c r="B13" s="428"/>
      <c r="C13" s="272"/>
      <c r="D13" s="433" t="s">
        <v>1257</v>
      </c>
      <c r="E13" s="861" t="s">
        <v>1544</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72"/>
      <c r="D14" s="217"/>
      <c r="E14" s="217"/>
      <c r="F14" s="217"/>
      <c r="G14" s="217"/>
      <c r="H14" s="217"/>
      <c r="I14" s="217"/>
      <c r="J14" s="217"/>
      <c r="K14" s="217"/>
    </row>
    <row r="15" spans="1:21" ht="15.75" thickBot="1" x14ac:dyDescent="0.3">
      <c r="A15" s="214"/>
      <c r="B15" s="831" t="s">
        <v>2</v>
      </c>
      <c r="C15" s="236"/>
      <c r="D15" s="813" t="s">
        <v>3</v>
      </c>
      <c r="E15" s="814"/>
      <c r="F15" s="814"/>
      <c r="G15" s="814"/>
      <c r="H15" s="814"/>
      <c r="I15" s="814"/>
      <c r="J15" s="815"/>
      <c r="K15" s="217"/>
    </row>
    <row r="16" spans="1:21" ht="36.75" thickBot="1" x14ac:dyDescent="0.3">
      <c r="A16" s="214"/>
      <c r="B16" s="832"/>
      <c r="C16" s="240"/>
      <c r="D16" s="241" t="s">
        <v>182</v>
      </c>
      <c r="E16" s="471">
        <v>26</v>
      </c>
      <c r="F16" s="217"/>
      <c r="G16" s="217"/>
      <c r="H16" s="217"/>
      <c r="I16" s="217"/>
      <c r="J16" s="242"/>
      <c r="K16" s="217"/>
    </row>
    <row r="17" spans="1:11" ht="48.75" thickBot="1" x14ac:dyDescent="0.3">
      <c r="A17" s="214"/>
      <c r="B17" s="832"/>
      <c r="C17" s="240"/>
      <c r="D17" s="243" t="s">
        <v>183</v>
      </c>
      <c r="E17" s="471">
        <v>16</v>
      </c>
      <c r="F17" s="217"/>
      <c r="G17" s="217"/>
      <c r="H17" s="217"/>
      <c r="I17" s="217"/>
      <c r="J17" s="242"/>
      <c r="K17" s="217"/>
    </row>
    <row r="18" spans="1:11" ht="15.75" thickBot="1" x14ac:dyDescent="0.3">
      <c r="A18" s="214"/>
      <c r="B18" s="832"/>
      <c r="C18" s="244"/>
      <c r="D18" s="843"/>
      <c r="E18" s="844"/>
      <c r="F18" s="844"/>
      <c r="G18" s="844"/>
      <c r="H18" s="844"/>
      <c r="I18" s="844"/>
      <c r="J18" s="845"/>
      <c r="K18" s="217"/>
    </row>
    <row r="19" spans="1:11" ht="15.75" thickBot="1" x14ac:dyDescent="0.3">
      <c r="A19" s="214"/>
      <c r="B19" s="832"/>
      <c r="C19" s="247" t="s">
        <v>24</v>
      </c>
      <c r="D19" s="241" t="s">
        <v>156</v>
      </c>
      <c r="E19" s="644" t="s">
        <v>25</v>
      </c>
      <c r="F19" s="644" t="s">
        <v>26</v>
      </c>
      <c r="G19" s="644" t="s">
        <v>1362</v>
      </c>
      <c r="H19" s="644" t="s">
        <v>28</v>
      </c>
      <c r="I19" s="204" t="s">
        <v>60</v>
      </c>
      <c r="J19" s="107"/>
      <c r="K19" s="217"/>
    </row>
    <row r="20" spans="1:11" ht="36.75" thickBot="1" x14ac:dyDescent="0.3">
      <c r="A20" s="214"/>
      <c r="B20" s="832"/>
      <c r="C20" s="579" t="s">
        <v>158</v>
      </c>
      <c r="D20" s="243" t="s">
        <v>184</v>
      </c>
      <c r="E20" s="471">
        <v>16</v>
      </c>
      <c r="F20" s="471"/>
      <c r="G20" s="471"/>
      <c r="H20" s="190"/>
      <c r="I20" s="30"/>
      <c r="J20" s="108"/>
      <c r="K20" s="217"/>
    </row>
    <row r="21" spans="1:11" ht="36.75" thickBot="1" x14ac:dyDescent="0.3">
      <c r="A21" s="214"/>
      <c r="B21" s="832"/>
      <c r="C21" s="579" t="s">
        <v>160</v>
      </c>
      <c r="D21" s="243" t="s">
        <v>185</v>
      </c>
      <c r="E21" s="471">
        <v>11</v>
      </c>
      <c r="F21" s="471"/>
      <c r="G21" s="471"/>
      <c r="H21" s="190"/>
      <c r="I21" s="30"/>
      <c r="J21" s="108"/>
      <c r="K21" s="217"/>
    </row>
    <row r="22" spans="1:11" ht="36.75" thickBot="1" x14ac:dyDescent="0.3">
      <c r="A22" s="214"/>
      <c r="B22" s="833"/>
      <c r="C22" s="579" t="s">
        <v>162</v>
      </c>
      <c r="D22" s="243" t="s">
        <v>186</v>
      </c>
      <c r="E22" s="474">
        <f>IFERROR(E21/E20,"N.A.")</f>
        <v>0.6875</v>
      </c>
      <c r="F22" s="174" t="str">
        <f t="shared" ref="F22:H22" si="0">IFERROR(F21/F20,"N.A.")</f>
        <v>N.A.</v>
      </c>
      <c r="G22" s="174" t="str">
        <f t="shared" si="0"/>
        <v>N.A.</v>
      </c>
      <c r="H22" s="174" t="str">
        <f t="shared" si="0"/>
        <v>N.A.</v>
      </c>
      <c r="I22" s="426"/>
      <c r="J22" s="109"/>
      <c r="K22" s="217"/>
    </row>
    <row r="23" spans="1:11" ht="24" customHeight="1" thickBot="1" x14ac:dyDescent="0.3">
      <c r="A23" s="214"/>
      <c r="B23" s="253" t="s">
        <v>39</v>
      </c>
      <c r="C23" s="254"/>
      <c r="D23" s="840" t="s">
        <v>187</v>
      </c>
      <c r="E23" s="841"/>
      <c r="F23" s="841"/>
      <c r="G23" s="841"/>
      <c r="H23" s="841"/>
      <c r="I23" s="841"/>
      <c r="J23" s="842"/>
      <c r="K23" s="217"/>
    </row>
    <row r="24" spans="1:11" ht="24.75" thickBot="1" x14ac:dyDescent="0.3">
      <c r="A24" s="214"/>
      <c r="B24" s="253" t="s">
        <v>41</v>
      </c>
      <c r="C24" s="254"/>
      <c r="D24" s="840" t="s">
        <v>165</v>
      </c>
      <c r="E24" s="841"/>
      <c r="F24" s="841"/>
      <c r="G24" s="841"/>
      <c r="H24" s="841"/>
      <c r="I24" s="841"/>
      <c r="J24" s="842"/>
      <c r="K24" s="217"/>
    </row>
    <row r="25" spans="1:11" ht="15.75" thickBot="1" x14ac:dyDescent="0.3">
      <c r="A25" s="214"/>
      <c r="B25" s="218"/>
      <c r="C25" s="219"/>
      <c r="D25" s="217"/>
      <c r="E25" s="217"/>
      <c r="F25" s="217"/>
      <c r="G25" s="217"/>
      <c r="H25" s="217"/>
      <c r="I25" s="217"/>
      <c r="J25" s="217"/>
      <c r="K25" s="217"/>
    </row>
    <row r="26" spans="1:11" ht="24" customHeight="1" thickBot="1" x14ac:dyDescent="0.3">
      <c r="A26" s="214"/>
      <c r="B26" s="828" t="s">
        <v>43</v>
      </c>
      <c r="C26" s="829"/>
      <c r="D26" s="829"/>
      <c r="E26" s="830"/>
      <c r="F26" s="217"/>
      <c r="G26" s="217"/>
      <c r="H26" s="217"/>
      <c r="I26" s="217"/>
      <c r="J26" s="217"/>
      <c r="K26" s="217"/>
    </row>
    <row r="27" spans="1:11" ht="15.75" thickBot="1" x14ac:dyDescent="0.3">
      <c r="A27" s="214"/>
      <c r="B27" s="831">
        <v>1</v>
      </c>
      <c r="C27" s="240"/>
      <c r="D27" s="257" t="s">
        <v>44</v>
      </c>
      <c r="E27" s="455" t="s">
        <v>1274</v>
      </c>
      <c r="F27" s="217"/>
      <c r="G27" s="217"/>
      <c r="H27" s="217"/>
      <c r="I27" s="217"/>
      <c r="J27" s="217"/>
      <c r="K27" s="217"/>
    </row>
    <row r="28" spans="1:11" ht="15.75" thickBot="1" x14ac:dyDescent="0.3">
      <c r="A28" s="214"/>
      <c r="B28" s="832"/>
      <c r="C28" s="240"/>
      <c r="D28" s="243" t="s">
        <v>45</v>
      </c>
      <c r="E28" s="455" t="s">
        <v>1281</v>
      </c>
      <c r="F28" s="217"/>
      <c r="G28" s="217"/>
      <c r="H28" s="217"/>
      <c r="I28" s="217"/>
      <c r="J28" s="217"/>
      <c r="K28" s="217"/>
    </row>
    <row r="29" spans="1:11" ht="15.75" thickBot="1" x14ac:dyDescent="0.3">
      <c r="A29" s="214"/>
      <c r="B29" s="832"/>
      <c r="C29" s="240"/>
      <c r="D29" s="243" t="s">
        <v>46</v>
      </c>
      <c r="E29" s="455" t="s">
        <v>1282</v>
      </c>
      <c r="F29" s="217"/>
      <c r="G29" s="217"/>
      <c r="H29" s="217"/>
      <c r="I29" s="217"/>
      <c r="J29" s="217"/>
      <c r="K29" s="217"/>
    </row>
    <row r="30" spans="1:11" ht="15.75" thickBot="1" x14ac:dyDescent="0.3">
      <c r="A30" s="214"/>
      <c r="B30" s="832"/>
      <c r="C30" s="240"/>
      <c r="D30" s="243" t="s">
        <v>47</v>
      </c>
      <c r="E30" s="455" t="s">
        <v>1353</v>
      </c>
      <c r="F30" s="217"/>
      <c r="G30" s="217"/>
      <c r="H30" s="217"/>
      <c r="I30" s="217"/>
      <c r="J30" s="217"/>
      <c r="K30" s="217"/>
    </row>
    <row r="31" spans="1:11" ht="15.75" thickBot="1" x14ac:dyDescent="0.3">
      <c r="A31" s="214"/>
      <c r="B31" s="832"/>
      <c r="C31" s="240"/>
      <c r="D31" s="243" t="s">
        <v>48</v>
      </c>
      <c r="E31" s="459" t="s">
        <v>1283</v>
      </c>
      <c r="F31" s="217"/>
      <c r="G31" s="217"/>
      <c r="H31" s="217"/>
      <c r="I31" s="217"/>
      <c r="J31" s="217"/>
      <c r="K31" s="217"/>
    </row>
    <row r="32" spans="1:11" ht="15.75" thickBot="1" x14ac:dyDescent="0.3">
      <c r="A32" s="214"/>
      <c r="B32" s="832"/>
      <c r="C32" s="240"/>
      <c r="D32" s="243" t="s">
        <v>49</v>
      </c>
      <c r="E32" s="455" t="s">
        <v>1284</v>
      </c>
      <c r="F32" s="217"/>
      <c r="G32" s="217"/>
      <c r="H32" s="217"/>
      <c r="I32" s="217"/>
      <c r="J32" s="217"/>
      <c r="K32" s="217"/>
    </row>
    <row r="33" spans="1:11" ht="15.75" thickBot="1" x14ac:dyDescent="0.3">
      <c r="A33" s="214"/>
      <c r="B33" s="833"/>
      <c r="C33" s="250"/>
      <c r="D33" s="243" t="s">
        <v>50</v>
      </c>
      <c r="E33" s="455" t="s">
        <v>1280</v>
      </c>
      <c r="F33" s="217"/>
      <c r="G33" s="217"/>
      <c r="H33" s="217"/>
      <c r="I33" s="217"/>
      <c r="J33" s="217"/>
      <c r="K33" s="217"/>
    </row>
    <row r="34" spans="1:11" ht="15.75" thickBot="1" x14ac:dyDescent="0.3">
      <c r="A34" s="214"/>
      <c r="B34" s="218"/>
      <c r="C34" s="219"/>
      <c r="D34" s="217"/>
      <c r="E34" s="217"/>
      <c r="F34" s="217"/>
      <c r="G34" s="217"/>
      <c r="H34" s="217"/>
      <c r="I34" s="217"/>
      <c r="J34" s="217"/>
      <c r="K34" s="217"/>
    </row>
    <row r="35" spans="1:11" ht="15.75" thickBot="1" x14ac:dyDescent="0.3">
      <c r="A35" s="214"/>
      <c r="B35" s="828" t="s">
        <v>51</v>
      </c>
      <c r="C35" s="829"/>
      <c r="D35" s="829"/>
      <c r="E35" s="830"/>
      <c r="F35" s="217"/>
      <c r="G35" s="217"/>
      <c r="H35" s="217"/>
      <c r="I35" s="217"/>
      <c r="J35" s="217"/>
      <c r="K35" s="217"/>
    </row>
    <row r="36" spans="1:11" ht="15.75" thickBot="1" x14ac:dyDescent="0.3">
      <c r="A36" s="214"/>
      <c r="B36" s="831">
        <v>1</v>
      </c>
      <c r="C36" s="240"/>
      <c r="D36" s="257" t="s">
        <v>44</v>
      </c>
      <c r="E36" s="270" t="s">
        <v>52</v>
      </c>
      <c r="F36" s="217"/>
      <c r="G36" s="217"/>
      <c r="H36" s="217"/>
      <c r="I36" s="217"/>
      <c r="J36" s="217"/>
      <c r="K36" s="217"/>
    </row>
    <row r="37" spans="1:11" ht="15.75" thickBot="1" x14ac:dyDescent="0.3">
      <c r="A37" s="214"/>
      <c r="B37" s="832"/>
      <c r="C37" s="240"/>
      <c r="D37" s="243" t="s">
        <v>45</v>
      </c>
      <c r="E37" s="270" t="s">
        <v>166</v>
      </c>
      <c r="F37" s="217"/>
      <c r="G37" s="217"/>
      <c r="H37" s="217"/>
      <c r="I37" s="217"/>
      <c r="J37" s="217"/>
      <c r="K37" s="217"/>
    </row>
    <row r="38" spans="1:11" ht="15.75" thickBot="1" x14ac:dyDescent="0.3">
      <c r="A38" s="214"/>
      <c r="B38" s="832"/>
      <c r="C38" s="240"/>
      <c r="D38" s="243" t="s">
        <v>46</v>
      </c>
      <c r="E38" s="283"/>
      <c r="F38" s="217"/>
      <c r="G38" s="217"/>
      <c r="H38" s="217"/>
      <c r="I38" s="217"/>
      <c r="J38" s="217"/>
      <c r="K38" s="217"/>
    </row>
    <row r="39" spans="1:11" ht="15.75" thickBot="1" x14ac:dyDescent="0.3">
      <c r="A39" s="214"/>
      <c r="B39" s="832"/>
      <c r="C39" s="240"/>
      <c r="D39" s="243" t="s">
        <v>47</v>
      </c>
      <c r="E39" s="283"/>
      <c r="F39" s="217"/>
      <c r="G39" s="217"/>
      <c r="H39" s="217"/>
      <c r="I39" s="217"/>
      <c r="J39" s="217"/>
      <c r="K39" s="217"/>
    </row>
    <row r="40" spans="1:11" ht="15.75" thickBot="1" x14ac:dyDescent="0.3">
      <c r="A40" s="214"/>
      <c r="B40" s="832"/>
      <c r="C40" s="240"/>
      <c r="D40" s="243" t="s">
        <v>48</v>
      </c>
      <c r="E40" s="283"/>
      <c r="F40" s="217"/>
      <c r="G40" s="217"/>
      <c r="H40" s="217"/>
      <c r="I40" s="217"/>
      <c r="J40" s="217"/>
      <c r="K40" s="217"/>
    </row>
    <row r="41" spans="1:11" ht="15.75" thickBot="1" x14ac:dyDescent="0.3">
      <c r="A41" s="214"/>
      <c r="B41" s="832"/>
      <c r="C41" s="240"/>
      <c r="D41" s="243" t="s">
        <v>49</v>
      </c>
      <c r="E41" s="283"/>
      <c r="F41" s="217"/>
      <c r="G41" s="217"/>
      <c r="H41" s="217"/>
      <c r="I41" s="217"/>
      <c r="J41" s="217"/>
      <c r="K41" s="217"/>
    </row>
    <row r="42" spans="1:11" ht="15.75" thickBot="1" x14ac:dyDescent="0.3">
      <c r="A42" s="214"/>
      <c r="B42" s="833"/>
      <c r="C42" s="250"/>
      <c r="D42" s="243" t="s">
        <v>50</v>
      </c>
      <c r="E42" s="283"/>
      <c r="F42" s="217"/>
      <c r="G42" s="217"/>
      <c r="H42" s="217"/>
      <c r="I42" s="217"/>
      <c r="J42" s="217"/>
      <c r="K42" s="217"/>
    </row>
    <row r="43" spans="1:11" ht="15.75" thickBot="1" x14ac:dyDescent="0.3">
      <c r="A43" s="214"/>
      <c r="B43" s="218"/>
      <c r="C43" s="219"/>
      <c r="D43" s="217"/>
      <c r="E43" s="217"/>
      <c r="F43" s="217"/>
      <c r="G43" s="217"/>
      <c r="H43" s="217"/>
      <c r="I43" s="217"/>
      <c r="J43" s="217"/>
      <c r="K43" s="217"/>
    </row>
    <row r="44" spans="1:11" ht="15" customHeight="1" thickBot="1" x14ac:dyDescent="0.3">
      <c r="A44" s="214"/>
      <c r="B44" s="274" t="s">
        <v>54</v>
      </c>
      <c r="C44" s="260"/>
      <c r="D44" s="260"/>
      <c r="E44" s="261"/>
      <c r="F44" s="214"/>
      <c r="G44" s="217"/>
      <c r="H44" s="217"/>
      <c r="I44" s="217"/>
      <c r="J44" s="217"/>
      <c r="K44" s="217"/>
    </row>
    <row r="45" spans="1:11" ht="24.75" thickBot="1" x14ac:dyDescent="0.3">
      <c r="A45" s="214"/>
      <c r="B45" s="253" t="s">
        <v>55</v>
      </c>
      <c r="C45" s="243" t="s">
        <v>56</v>
      </c>
      <c r="D45" s="243" t="s">
        <v>57</v>
      </c>
      <c r="E45" s="243" t="s">
        <v>58</v>
      </c>
      <c r="F45" s="217"/>
      <c r="G45" s="217"/>
      <c r="H45" s="217"/>
      <c r="I45" s="217"/>
      <c r="J45" s="217"/>
      <c r="K45" s="214"/>
    </row>
    <row r="46" spans="1:11" ht="72.75" thickBot="1" x14ac:dyDescent="0.3">
      <c r="A46" s="214"/>
      <c r="B46" s="263">
        <v>42401</v>
      </c>
      <c r="C46" s="243">
        <v>0.01</v>
      </c>
      <c r="D46" s="275" t="s">
        <v>188</v>
      </c>
      <c r="E46" s="243"/>
      <c r="F46" s="217"/>
      <c r="G46" s="217"/>
      <c r="H46" s="217"/>
      <c r="I46" s="217"/>
      <c r="J46" s="217"/>
      <c r="K46" s="214"/>
    </row>
    <row r="47" spans="1:11" ht="15.75" thickBot="1" x14ac:dyDescent="0.3">
      <c r="A47" s="214"/>
      <c r="B47" s="276"/>
      <c r="C47" s="277"/>
      <c r="D47" s="217"/>
      <c r="E47" s="217"/>
      <c r="F47" s="217"/>
      <c r="G47" s="217"/>
      <c r="H47" s="217"/>
      <c r="I47" s="217"/>
      <c r="J47" s="217"/>
      <c r="K47" s="217"/>
    </row>
    <row r="48" spans="1:11" x14ac:dyDescent="0.25">
      <c r="A48" s="214"/>
      <c r="B48" s="265" t="s">
        <v>60</v>
      </c>
      <c r="C48" s="266"/>
      <c r="D48" s="217"/>
      <c r="E48" s="217"/>
      <c r="F48" s="217"/>
      <c r="G48" s="217"/>
      <c r="H48" s="217"/>
      <c r="I48" s="217"/>
      <c r="J48" s="217"/>
      <c r="K48" s="217"/>
    </row>
    <row r="49" spans="1:11" x14ac:dyDescent="0.25">
      <c r="A49" s="214"/>
      <c r="B49" s="872"/>
      <c r="C49" s="873"/>
      <c r="D49" s="873"/>
      <c r="E49" s="874"/>
      <c r="F49" s="217"/>
      <c r="G49" s="217"/>
      <c r="H49" s="217"/>
      <c r="I49" s="217"/>
      <c r="J49" s="217"/>
      <c r="K49" s="217"/>
    </row>
    <row r="50" spans="1:11" ht="15.75" thickBot="1" x14ac:dyDescent="0.3">
      <c r="A50" s="214"/>
      <c r="B50" s="217"/>
      <c r="C50" s="234"/>
      <c r="D50" s="217"/>
      <c r="E50" s="217"/>
      <c r="F50" s="217"/>
      <c r="G50" s="217"/>
      <c r="H50" s="217"/>
      <c r="I50" s="217"/>
      <c r="J50" s="217"/>
      <c r="K50" s="217"/>
    </row>
    <row r="51" spans="1:11" ht="24.75" thickBot="1" x14ac:dyDescent="0.3">
      <c r="A51" s="214"/>
      <c r="B51" s="278" t="s">
        <v>61</v>
      </c>
      <c r="C51" s="279"/>
      <c r="D51" s="217"/>
      <c r="E51" s="217"/>
      <c r="F51" s="217"/>
      <c r="G51" s="217"/>
      <c r="H51" s="217"/>
      <c r="I51" s="217"/>
      <c r="J51" s="217"/>
      <c r="K51" s="217"/>
    </row>
    <row r="52" spans="1:11" ht="15.75" thickBot="1" x14ac:dyDescent="0.3">
      <c r="A52" s="214"/>
      <c r="B52" s="218"/>
      <c r="C52" s="219"/>
      <c r="D52" s="217"/>
      <c r="E52" s="217"/>
      <c r="F52" s="217"/>
      <c r="G52" s="217"/>
      <c r="H52" s="217"/>
      <c r="I52" s="217"/>
      <c r="J52" s="217"/>
      <c r="K52" s="217"/>
    </row>
    <row r="53" spans="1:11" ht="60.75" thickBot="1" x14ac:dyDescent="0.3">
      <c r="A53" s="214"/>
      <c r="B53" s="267" t="s">
        <v>62</v>
      </c>
      <c r="C53" s="247"/>
      <c r="D53" s="241" t="s">
        <v>169</v>
      </c>
      <c r="E53" s="217"/>
      <c r="F53" s="217"/>
      <c r="G53" s="217"/>
      <c r="H53" s="217"/>
      <c r="I53" s="217"/>
      <c r="J53" s="217"/>
      <c r="K53" s="217"/>
    </row>
    <row r="54" spans="1:11" x14ac:dyDescent="0.25">
      <c r="A54" s="214"/>
      <c r="B54" s="831" t="s">
        <v>64</v>
      </c>
      <c r="C54" s="240"/>
      <c r="D54" s="280" t="s">
        <v>65</v>
      </c>
      <c r="E54" s="217"/>
      <c r="F54" s="217"/>
      <c r="G54" s="217"/>
      <c r="H54" s="217"/>
      <c r="I54" s="217"/>
      <c r="J54" s="217"/>
      <c r="K54" s="217"/>
    </row>
    <row r="55" spans="1:11" ht="60" x14ac:dyDescent="0.25">
      <c r="A55" s="214"/>
      <c r="B55" s="832"/>
      <c r="C55" s="240"/>
      <c r="D55" s="281" t="s">
        <v>170</v>
      </c>
      <c r="E55" s="217"/>
      <c r="F55" s="217"/>
      <c r="G55" s="217"/>
      <c r="H55" s="217"/>
      <c r="I55" s="217"/>
      <c r="J55" s="217"/>
      <c r="K55" s="217"/>
    </row>
    <row r="56" spans="1:11" x14ac:dyDescent="0.25">
      <c r="A56" s="214"/>
      <c r="B56" s="832"/>
      <c r="C56" s="240"/>
      <c r="D56" s="280" t="s">
        <v>139</v>
      </c>
      <c r="E56" s="217"/>
      <c r="F56" s="217"/>
      <c r="G56" s="217"/>
      <c r="H56" s="217"/>
      <c r="I56" s="217"/>
      <c r="J56" s="217"/>
      <c r="K56" s="217"/>
    </row>
    <row r="57" spans="1:11" x14ac:dyDescent="0.25">
      <c r="A57" s="214"/>
      <c r="B57" s="832"/>
      <c r="C57" s="240"/>
      <c r="D57" s="281" t="s">
        <v>69</v>
      </c>
      <c r="E57" s="217"/>
      <c r="F57" s="217"/>
      <c r="G57" s="217"/>
      <c r="H57" s="217"/>
      <c r="I57" s="217"/>
      <c r="J57" s="217"/>
      <c r="K57" s="217"/>
    </row>
    <row r="58" spans="1:11" x14ac:dyDescent="0.25">
      <c r="A58" s="214"/>
      <c r="B58" s="832"/>
      <c r="C58" s="240"/>
      <c r="D58" s="281" t="s">
        <v>171</v>
      </c>
      <c r="E58" s="217"/>
      <c r="F58" s="217"/>
      <c r="G58" s="217"/>
      <c r="H58" s="217"/>
      <c r="I58" s="217"/>
      <c r="J58" s="217"/>
      <c r="K58" s="217"/>
    </row>
    <row r="59" spans="1:11" x14ac:dyDescent="0.25">
      <c r="A59" s="214"/>
      <c r="B59" s="832"/>
      <c r="C59" s="240"/>
      <c r="D59" s="281" t="s">
        <v>172</v>
      </c>
      <c r="E59" s="217"/>
      <c r="F59" s="217"/>
      <c r="G59" s="217"/>
      <c r="H59" s="217"/>
      <c r="I59" s="217"/>
      <c r="J59" s="217"/>
      <c r="K59" s="217"/>
    </row>
    <row r="60" spans="1:11" x14ac:dyDescent="0.25">
      <c r="A60" s="214"/>
      <c r="B60" s="832"/>
      <c r="C60" s="240"/>
      <c r="D60" s="281" t="s">
        <v>173</v>
      </c>
      <c r="E60" s="217"/>
      <c r="F60" s="217"/>
      <c r="G60" s="217"/>
      <c r="H60" s="217"/>
      <c r="I60" s="217"/>
      <c r="J60" s="217"/>
      <c r="K60" s="217"/>
    </row>
    <row r="61" spans="1:11" x14ac:dyDescent="0.25">
      <c r="A61" s="214"/>
      <c r="B61" s="832"/>
      <c r="C61" s="240"/>
      <c r="D61" s="281" t="s">
        <v>174</v>
      </c>
      <c r="E61" s="217"/>
      <c r="F61" s="217"/>
      <c r="G61" s="217"/>
      <c r="H61" s="217"/>
      <c r="I61" s="217"/>
      <c r="J61" s="217"/>
      <c r="K61" s="217"/>
    </row>
    <row r="62" spans="1:11" ht="15.75" thickBot="1" x14ac:dyDescent="0.3">
      <c r="A62" s="214"/>
      <c r="B62" s="833"/>
      <c r="C62" s="250"/>
      <c r="D62" s="275"/>
      <c r="E62" s="217"/>
      <c r="F62" s="217"/>
      <c r="G62" s="217"/>
      <c r="H62" s="217"/>
      <c r="I62" s="217"/>
      <c r="J62" s="217"/>
      <c r="K62" s="217"/>
    </row>
    <row r="63" spans="1:11" ht="24.75" thickBot="1" x14ac:dyDescent="0.3">
      <c r="A63" s="214"/>
      <c r="B63" s="253" t="s">
        <v>77</v>
      </c>
      <c r="C63" s="250"/>
      <c r="D63" s="243"/>
      <c r="E63" s="217"/>
      <c r="F63" s="217"/>
      <c r="G63" s="217"/>
      <c r="H63" s="217"/>
      <c r="I63" s="217"/>
      <c r="J63" s="217"/>
      <c r="K63" s="217"/>
    </row>
    <row r="64" spans="1:11" ht="108" x14ac:dyDescent="0.25">
      <c r="A64" s="214"/>
      <c r="B64" s="831" t="s">
        <v>78</v>
      </c>
      <c r="C64" s="240"/>
      <c r="D64" s="281" t="s">
        <v>175</v>
      </c>
      <c r="E64" s="217"/>
      <c r="F64" s="217"/>
      <c r="G64" s="217"/>
      <c r="H64" s="217"/>
      <c r="I64" s="217"/>
      <c r="J64" s="217"/>
      <c r="K64" s="217"/>
    </row>
    <row r="65" spans="1:11" ht="96" x14ac:dyDescent="0.25">
      <c r="A65" s="214"/>
      <c r="B65" s="832"/>
      <c r="C65" s="240"/>
      <c r="D65" s="281" t="s">
        <v>176</v>
      </c>
      <c r="E65" s="217"/>
      <c r="F65" s="217"/>
      <c r="G65" s="217"/>
      <c r="H65" s="217"/>
      <c r="I65" s="217"/>
      <c r="J65" s="217"/>
      <c r="K65" s="217"/>
    </row>
    <row r="66" spans="1:11" ht="120.75" thickBot="1" x14ac:dyDescent="0.3">
      <c r="A66" s="214"/>
      <c r="B66" s="833"/>
      <c r="C66" s="250"/>
      <c r="D66" s="243" t="s">
        <v>177</v>
      </c>
      <c r="E66" s="217"/>
      <c r="F66" s="217"/>
      <c r="G66" s="217"/>
      <c r="H66" s="217"/>
      <c r="I66" s="217"/>
      <c r="J66" s="217"/>
      <c r="K66" s="217"/>
    </row>
    <row r="67" spans="1:11" x14ac:dyDescent="0.25">
      <c r="A67" s="214"/>
      <c r="B67" s="831" t="s">
        <v>95</v>
      </c>
      <c r="C67" s="240"/>
      <c r="D67" s="281"/>
      <c r="E67" s="217"/>
      <c r="F67" s="217"/>
      <c r="G67" s="217"/>
      <c r="H67" s="217"/>
      <c r="I67" s="217"/>
      <c r="J67" s="217"/>
      <c r="K67" s="217"/>
    </row>
    <row r="68" spans="1:11" x14ac:dyDescent="0.25">
      <c r="A68" s="214"/>
      <c r="B68" s="832"/>
      <c r="C68" s="240"/>
      <c r="D68" s="282"/>
      <c r="E68" s="217"/>
      <c r="F68" s="217"/>
      <c r="G68" s="217"/>
      <c r="H68" s="217"/>
      <c r="I68" s="217"/>
      <c r="J68" s="217"/>
      <c r="K68" s="217"/>
    </row>
    <row r="69" spans="1:11" x14ac:dyDescent="0.25">
      <c r="A69" s="214"/>
      <c r="B69" s="832"/>
      <c r="C69" s="240"/>
      <c r="D69" s="281" t="s">
        <v>96</v>
      </c>
      <c r="E69" s="217"/>
      <c r="F69" s="217"/>
      <c r="G69" s="217"/>
      <c r="H69" s="217"/>
      <c r="I69" s="217"/>
      <c r="J69" s="217"/>
      <c r="K69" s="217"/>
    </row>
    <row r="70" spans="1:11" ht="37.5" x14ac:dyDescent="0.25">
      <c r="A70" s="214"/>
      <c r="B70" s="832"/>
      <c r="C70" s="240"/>
      <c r="D70" s="281" t="s">
        <v>178</v>
      </c>
      <c r="E70" s="217"/>
      <c r="F70" s="217"/>
      <c r="G70" s="217"/>
      <c r="H70" s="217"/>
      <c r="I70" s="217"/>
      <c r="J70" s="217"/>
      <c r="K70" s="217"/>
    </row>
    <row r="71" spans="1:11" ht="37.5" x14ac:dyDescent="0.25">
      <c r="A71" s="214"/>
      <c r="B71" s="832"/>
      <c r="C71" s="240"/>
      <c r="D71" s="281" t="s">
        <v>179</v>
      </c>
      <c r="E71" s="217"/>
      <c r="F71" s="217"/>
      <c r="G71" s="217"/>
      <c r="H71" s="217"/>
      <c r="I71" s="217"/>
      <c r="J71" s="217"/>
      <c r="K71" s="217"/>
    </row>
    <row r="72" spans="1:11" ht="37.5" x14ac:dyDescent="0.25">
      <c r="A72" s="214"/>
      <c r="B72" s="832"/>
      <c r="C72" s="240"/>
      <c r="D72" s="281" t="s">
        <v>180</v>
      </c>
      <c r="E72" s="217"/>
      <c r="F72" s="217"/>
      <c r="G72" s="217"/>
      <c r="H72" s="217"/>
      <c r="I72" s="217"/>
      <c r="J72" s="217"/>
      <c r="K72" s="217"/>
    </row>
    <row r="73" spans="1:11" ht="48.75" thickBot="1" x14ac:dyDescent="0.3">
      <c r="A73" s="214"/>
      <c r="B73" s="833"/>
      <c r="C73" s="250"/>
      <c r="D73" s="243" t="s">
        <v>181</v>
      </c>
      <c r="E73" s="217"/>
      <c r="F73" s="217"/>
      <c r="G73" s="217"/>
      <c r="H73" s="217"/>
      <c r="I73" s="217"/>
      <c r="J73" s="217"/>
      <c r="K73" s="217"/>
    </row>
    <row r="74" spans="1:11" x14ac:dyDescent="0.25">
      <c r="A74" s="214"/>
      <c r="B74" s="217"/>
      <c r="C74" s="234"/>
      <c r="D74" s="217"/>
      <c r="E74" s="217"/>
      <c r="F74" s="217"/>
      <c r="G74" s="217"/>
      <c r="H74" s="217"/>
      <c r="I74" s="217"/>
      <c r="J74" s="217"/>
      <c r="K74" s="217"/>
    </row>
    <row r="75" spans="1:11" x14ac:dyDescent="0.25">
      <c r="A75" s="214"/>
      <c r="B75" s="217"/>
      <c r="C75" s="234"/>
      <c r="D75" s="217"/>
      <c r="E75" s="217"/>
      <c r="F75" s="217"/>
      <c r="G75" s="217"/>
      <c r="H75" s="217"/>
      <c r="I75" s="217"/>
      <c r="J75" s="217"/>
      <c r="K75" s="217"/>
    </row>
  </sheetData>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75"/>
  <sheetViews>
    <sheetView showGridLines="0" zoomScaleNormal="100" zoomScalePageLayoutView="98" workbookViewId="0">
      <selection activeCell="C8" sqref="C8"/>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189</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2018</v>
      </c>
      <c r="D8" s="198" t="str">
        <f>IF(E10="NO APLICA","NO APLICA",IF(E11="NO SE REPORTA","SIN INFORMACION",))</f>
        <v>SIN INFORMACION</v>
      </c>
      <c r="E8" s="233"/>
      <c r="F8" s="217" t="s">
        <v>135</v>
      </c>
      <c r="G8" s="217"/>
      <c r="H8" s="217"/>
      <c r="I8" s="217"/>
      <c r="J8" s="217"/>
      <c r="K8" s="217"/>
    </row>
    <row r="9" spans="1:21" x14ac:dyDescent="0.25">
      <c r="A9" s="214"/>
      <c r="B9" s="428" t="s">
        <v>1199</v>
      </c>
      <c r="C9" s="272"/>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1253</v>
      </c>
      <c r="F11" s="861" t="s">
        <v>1354</v>
      </c>
      <c r="G11" s="862"/>
      <c r="H11" s="862"/>
      <c r="I11" s="862"/>
      <c r="J11" s="862"/>
      <c r="K11" s="862"/>
      <c r="L11" s="862"/>
      <c r="M11" s="862"/>
      <c r="N11" s="862"/>
      <c r="O11" s="862"/>
      <c r="P11" s="862"/>
      <c r="Q11" s="862"/>
      <c r="R11" s="862"/>
      <c r="S11" s="863"/>
    </row>
    <row r="12" spans="1:21" s="373" customFormat="1" ht="23.45" customHeight="1" x14ac:dyDescent="0.25">
      <c r="A12" s="214"/>
      <c r="B12" s="428"/>
      <c r="C12" s="272"/>
      <c r="D12" s="433" t="str">
        <f>IF(E11="SI SE REPORTA","¿Qué programas o proyectos del Plan de Acción están asociados al indicador? ","")</f>
        <v/>
      </c>
      <c r="E12" s="855"/>
      <c r="F12" s="855"/>
      <c r="G12" s="855"/>
      <c r="H12" s="855"/>
      <c r="I12" s="855"/>
      <c r="J12" s="855"/>
      <c r="K12" s="855"/>
      <c r="L12" s="855"/>
      <c r="M12" s="855"/>
      <c r="N12" s="855"/>
      <c r="O12" s="855"/>
      <c r="P12" s="855"/>
      <c r="Q12" s="855"/>
      <c r="R12" s="855"/>
    </row>
    <row r="13" spans="1:21" s="373" customFormat="1" ht="15.75" customHeight="1" x14ac:dyDescent="0.25">
      <c r="A13" s="214"/>
      <c r="B13" s="428"/>
      <c r="C13" s="272"/>
      <c r="D13" s="433" t="s">
        <v>1257</v>
      </c>
      <c r="E13" s="861" t="s">
        <v>1433</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72"/>
      <c r="D14" s="217"/>
      <c r="E14" s="217"/>
      <c r="F14" s="217"/>
      <c r="G14" s="217"/>
      <c r="H14" s="217"/>
      <c r="I14" s="217"/>
      <c r="J14" s="217"/>
      <c r="K14" s="217"/>
    </row>
    <row r="15" spans="1:21" ht="15.75" thickBot="1" x14ac:dyDescent="0.3">
      <c r="A15" s="214"/>
      <c r="B15" s="831" t="s">
        <v>2</v>
      </c>
      <c r="C15" s="236"/>
      <c r="D15" s="813" t="s">
        <v>3</v>
      </c>
      <c r="E15" s="814"/>
      <c r="F15" s="814"/>
      <c r="G15" s="814"/>
      <c r="H15" s="814"/>
      <c r="I15" s="814"/>
      <c r="J15" s="815"/>
      <c r="K15" s="217"/>
    </row>
    <row r="16" spans="1:21" ht="24.75" thickBot="1" x14ac:dyDescent="0.3">
      <c r="A16" s="214"/>
      <c r="B16" s="832"/>
      <c r="C16" s="240"/>
      <c r="D16" s="241" t="s">
        <v>199</v>
      </c>
      <c r="E16" s="471">
        <v>2</v>
      </c>
      <c r="F16" s="491"/>
      <c r="G16" s="217"/>
      <c r="H16" s="217"/>
      <c r="I16" s="217"/>
      <c r="J16" s="242"/>
      <c r="K16" s="217"/>
    </row>
    <row r="17" spans="1:11" ht="40.5" customHeight="1" thickBot="1" x14ac:dyDescent="0.3">
      <c r="A17" s="214"/>
      <c r="B17" s="832"/>
      <c r="C17" s="240"/>
      <c r="D17" s="243" t="s">
        <v>200</v>
      </c>
      <c r="E17" s="471">
        <v>3</v>
      </c>
      <c r="F17" s="217"/>
      <c r="G17" s="217"/>
      <c r="H17" s="217"/>
      <c r="I17" s="217"/>
      <c r="J17" s="242"/>
      <c r="K17" s="217"/>
    </row>
    <row r="18" spans="1:11" ht="36.75" thickBot="1" x14ac:dyDescent="0.3">
      <c r="A18" s="214"/>
      <c r="B18" s="832"/>
      <c r="C18" s="240"/>
      <c r="D18" s="243" t="s">
        <v>201</v>
      </c>
      <c r="E18" s="471">
        <v>2</v>
      </c>
      <c r="F18" s="217"/>
      <c r="G18" s="217"/>
      <c r="H18" s="217"/>
      <c r="I18" s="217"/>
      <c r="J18" s="242"/>
      <c r="K18" s="217"/>
    </row>
    <row r="19" spans="1:11" ht="15.75" thickBot="1" x14ac:dyDescent="0.3">
      <c r="A19" s="214"/>
      <c r="B19" s="832"/>
      <c r="C19" s="244"/>
      <c r="D19" s="843"/>
      <c r="E19" s="844"/>
      <c r="F19" s="844"/>
      <c r="G19" s="844"/>
      <c r="H19" s="844"/>
      <c r="I19" s="844"/>
      <c r="J19" s="845"/>
      <c r="K19" s="217"/>
    </row>
    <row r="20" spans="1:11" ht="15.75" thickBot="1" x14ac:dyDescent="0.3">
      <c r="A20" s="214"/>
      <c r="B20" s="832"/>
      <c r="C20" s="247" t="s">
        <v>24</v>
      </c>
      <c r="D20" s="241" t="s">
        <v>156</v>
      </c>
      <c r="E20" s="644" t="s">
        <v>25</v>
      </c>
      <c r="F20" s="644" t="s">
        <v>26</v>
      </c>
      <c r="G20" s="644" t="s">
        <v>1362</v>
      </c>
      <c r="H20" s="644" t="s">
        <v>28</v>
      </c>
      <c r="I20" s="248" t="s">
        <v>157</v>
      </c>
      <c r="J20" s="107"/>
      <c r="K20" s="217"/>
    </row>
    <row r="21" spans="1:11" ht="36.75" thickBot="1" x14ac:dyDescent="0.3">
      <c r="A21" s="214"/>
      <c r="B21" s="832"/>
      <c r="C21" s="250" t="s">
        <v>158</v>
      </c>
      <c r="D21" s="243" t="s">
        <v>202</v>
      </c>
      <c r="E21" s="471">
        <v>0</v>
      </c>
      <c r="F21" s="471">
        <v>0</v>
      </c>
      <c r="G21" s="471">
        <v>0</v>
      </c>
      <c r="H21" s="190"/>
      <c r="I21" s="251">
        <f>SUM(E21:H21)</f>
        <v>0</v>
      </c>
      <c r="J21" s="108"/>
      <c r="K21" s="217"/>
    </row>
    <row r="22" spans="1:11" ht="36.75" thickBot="1" x14ac:dyDescent="0.3">
      <c r="A22" s="214"/>
      <c r="B22" s="832"/>
      <c r="C22" s="250" t="s">
        <v>160</v>
      </c>
      <c r="D22" s="243" t="s">
        <v>203</v>
      </c>
      <c r="E22" s="471">
        <v>0</v>
      </c>
      <c r="F22" s="471">
        <v>0</v>
      </c>
      <c r="G22" s="471">
        <v>0</v>
      </c>
      <c r="H22" s="190"/>
      <c r="I22" s="251">
        <f>SUM(E22:H22)</f>
        <v>0</v>
      </c>
      <c r="J22" s="108"/>
      <c r="K22" s="217"/>
    </row>
    <row r="23" spans="1:11" ht="36.75" thickBot="1" x14ac:dyDescent="0.3">
      <c r="A23" s="214"/>
      <c r="B23" s="833"/>
      <c r="C23" s="250" t="s">
        <v>162</v>
      </c>
      <c r="D23" s="243" t="s">
        <v>204</v>
      </c>
      <c r="E23" s="174" t="str">
        <f>IFERROR(E22/E21,"N.A.")</f>
        <v>N.A.</v>
      </c>
      <c r="F23" s="174" t="str">
        <f t="shared" ref="F23:I23" si="0">IFERROR(F22/F21,"N.A.")</f>
        <v>N.A.</v>
      </c>
      <c r="G23" s="174" t="str">
        <f t="shared" si="0"/>
        <v>N.A.</v>
      </c>
      <c r="H23" s="174" t="str">
        <f t="shared" si="0"/>
        <v>N.A.</v>
      </c>
      <c r="I23" s="174" t="str">
        <f t="shared" si="0"/>
        <v>N.A.</v>
      </c>
      <c r="J23" s="109"/>
      <c r="K23" s="217"/>
    </row>
    <row r="24" spans="1:11" ht="24" customHeight="1" thickBot="1" x14ac:dyDescent="0.3">
      <c r="A24" s="214"/>
      <c r="B24" s="253" t="s">
        <v>39</v>
      </c>
      <c r="C24" s="254"/>
      <c r="D24" s="840" t="s">
        <v>205</v>
      </c>
      <c r="E24" s="841"/>
      <c r="F24" s="841"/>
      <c r="G24" s="841"/>
      <c r="H24" s="841"/>
      <c r="I24" s="841"/>
      <c r="J24" s="842"/>
      <c r="K24" s="217"/>
    </row>
    <row r="25" spans="1:11" ht="24.75" thickBot="1" x14ac:dyDescent="0.3">
      <c r="A25" s="214"/>
      <c r="B25" s="253" t="s">
        <v>41</v>
      </c>
      <c r="C25" s="254"/>
      <c r="D25" s="840" t="s">
        <v>165</v>
      </c>
      <c r="E25" s="841"/>
      <c r="F25" s="841"/>
      <c r="G25" s="841"/>
      <c r="H25" s="841"/>
      <c r="I25" s="841"/>
      <c r="J25" s="842"/>
      <c r="K25" s="217"/>
    </row>
    <row r="26" spans="1:11" ht="15.75" thickBot="1" x14ac:dyDescent="0.3">
      <c r="A26" s="214"/>
      <c r="B26" s="218"/>
      <c r="C26" s="219"/>
      <c r="D26" s="217"/>
      <c r="E26" s="217"/>
      <c r="F26" s="217"/>
      <c r="G26" s="217"/>
      <c r="H26" s="217"/>
      <c r="I26" s="217"/>
      <c r="J26" s="217"/>
      <c r="K26" s="217"/>
    </row>
    <row r="27" spans="1:11" ht="15" customHeight="1" thickBot="1" x14ac:dyDescent="0.3">
      <c r="A27" s="214"/>
      <c r="B27" s="259" t="s">
        <v>43</v>
      </c>
      <c r="C27" s="260"/>
      <c r="D27" s="260"/>
      <c r="E27" s="260"/>
      <c r="F27" s="261"/>
      <c r="G27" s="217"/>
      <c r="H27" s="217"/>
      <c r="I27" s="217"/>
      <c r="J27" s="217"/>
      <c r="K27" s="217"/>
    </row>
    <row r="28" spans="1:11" ht="15.75" thickBot="1" x14ac:dyDescent="0.3">
      <c r="A28" s="214"/>
      <c r="B28" s="831">
        <v>1</v>
      </c>
      <c r="C28" s="240"/>
      <c r="D28" s="257" t="s">
        <v>44</v>
      </c>
      <c r="E28" s="455" t="s">
        <v>1274</v>
      </c>
      <c r="F28" s="284"/>
      <c r="G28" s="217"/>
      <c r="H28" s="217"/>
      <c r="I28" s="217"/>
      <c r="J28" s="217"/>
      <c r="K28" s="217"/>
    </row>
    <row r="29" spans="1:11" ht="15.75" thickBot="1" x14ac:dyDescent="0.3">
      <c r="A29" s="214"/>
      <c r="B29" s="832"/>
      <c r="C29" s="240"/>
      <c r="D29" s="243" t="s">
        <v>45</v>
      </c>
      <c r="E29" s="455" t="s">
        <v>1281</v>
      </c>
      <c r="F29" s="284"/>
      <c r="G29" s="217"/>
      <c r="H29" s="217"/>
      <c r="I29" s="217"/>
      <c r="J29" s="217"/>
      <c r="K29" s="217"/>
    </row>
    <row r="30" spans="1:11" ht="15.75" thickBot="1" x14ac:dyDescent="0.3">
      <c r="A30" s="214"/>
      <c r="B30" s="832"/>
      <c r="C30" s="240"/>
      <c r="D30" s="243" t="s">
        <v>46</v>
      </c>
      <c r="E30" s="455" t="s">
        <v>1282</v>
      </c>
      <c r="F30" s="284"/>
      <c r="G30" s="217"/>
      <c r="H30" s="217"/>
      <c r="I30" s="217"/>
      <c r="J30" s="217"/>
      <c r="K30" s="217"/>
    </row>
    <row r="31" spans="1:11" ht="15.75" thickBot="1" x14ac:dyDescent="0.3">
      <c r="A31" s="214"/>
      <c r="B31" s="832"/>
      <c r="C31" s="240"/>
      <c r="D31" s="243" t="s">
        <v>47</v>
      </c>
      <c r="E31" s="455" t="s">
        <v>1353</v>
      </c>
      <c r="F31" s="284"/>
      <c r="G31" s="217"/>
      <c r="H31" s="217"/>
      <c r="I31" s="217"/>
      <c r="J31" s="217"/>
      <c r="K31" s="217"/>
    </row>
    <row r="32" spans="1:11" ht="15.75" thickBot="1" x14ac:dyDescent="0.3">
      <c r="A32" s="214"/>
      <c r="B32" s="832"/>
      <c r="C32" s="240"/>
      <c r="D32" s="243" t="s">
        <v>48</v>
      </c>
      <c r="E32" s="459" t="s">
        <v>1283</v>
      </c>
      <c r="F32" s="284"/>
      <c r="G32" s="217"/>
      <c r="H32" s="217"/>
      <c r="I32" s="217"/>
      <c r="J32" s="217"/>
      <c r="K32" s="217"/>
    </row>
    <row r="33" spans="1:11" ht="15.75" thickBot="1" x14ac:dyDescent="0.3">
      <c r="A33" s="214"/>
      <c r="B33" s="832"/>
      <c r="C33" s="240"/>
      <c r="D33" s="243" t="s">
        <v>49</v>
      </c>
      <c r="E33" s="455" t="s">
        <v>1284</v>
      </c>
      <c r="F33" s="284"/>
      <c r="G33" s="217"/>
      <c r="H33" s="217"/>
      <c r="I33" s="217"/>
      <c r="J33" s="217"/>
      <c r="K33" s="217"/>
    </row>
    <row r="34" spans="1:11" ht="15.75" thickBot="1" x14ac:dyDescent="0.3">
      <c r="A34" s="214"/>
      <c r="B34" s="833"/>
      <c r="C34" s="250"/>
      <c r="D34" s="243" t="s">
        <v>50</v>
      </c>
      <c r="E34" s="455" t="s">
        <v>1280</v>
      </c>
      <c r="F34" s="284"/>
      <c r="G34" s="217"/>
      <c r="H34" s="217"/>
      <c r="I34" s="217"/>
      <c r="J34" s="217"/>
      <c r="K34" s="217"/>
    </row>
    <row r="35" spans="1:11" ht="15.75" thickBot="1" x14ac:dyDescent="0.3">
      <c r="A35" s="214"/>
      <c r="B35" s="218"/>
      <c r="C35" s="219"/>
      <c r="D35" s="217"/>
      <c r="E35" s="217"/>
      <c r="F35" s="217"/>
      <c r="G35" s="217"/>
      <c r="H35" s="217"/>
      <c r="I35" s="217"/>
      <c r="J35" s="217"/>
      <c r="K35" s="217"/>
    </row>
    <row r="36" spans="1:11" ht="15" customHeight="1" thickBot="1" x14ac:dyDescent="0.3">
      <c r="A36" s="214"/>
      <c r="B36" s="259" t="s">
        <v>51</v>
      </c>
      <c r="C36" s="260"/>
      <c r="D36" s="260"/>
      <c r="E36" s="260"/>
      <c r="F36" s="261"/>
      <c r="G36" s="217"/>
      <c r="H36" s="217"/>
      <c r="I36" s="217"/>
      <c r="J36" s="217"/>
      <c r="K36" s="217"/>
    </row>
    <row r="37" spans="1:11" ht="15.75" thickBot="1" x14ac:dyDescent="0.3">
      <c r="A37" s="214"/>
      <c r="B37" s="831">
        <v>1</v>
      </c>
      <c r="C37" s="240"/>
      <c r="D37" s="257" t="s">
        <v>44</v>
      </c>
      <c r="E37" s="270" t="s">
        <v>52</v>
      </c>
      <c r="F37" s="284"/>
      <c r="G37" s="217"/>
      <c r="H37" s="217"/>
      <c r="I37" s="217"/>
      <c r="J37" s="217"/>
      <c r="K37" s="217"/>
    </row>
    <row r="38" spans="1:11" ht="15.75" thickBot="1" x14ac:dyDescent="0.3">
      <c r="A38" s="214"/>
      <c r="B38" s="832"/>
      <c r="C38" s="240"/>
      <c r="D38" s="243" t="s">
        <v>45</v>
      </c>
      <c r="E38" s="270" t="s">
        <v>166</v>
      </c>
      <c r="F38" s="284"/>
      <c r="G38" s="217"/>
      <c r="H38" s="217"/>
      <c r="I38" s="217"/>
      <c r="J38" s="217"/>
      <c r="K38" s="217"/>
    </row>
    <row r="39" spans="1:11" ht="15.75" thickBot="1" x14ac:dyDescent="0.3">
      <c r="A39" s="214"/>
      <c r="B39" s="832"/>
      <c r="C39" s="240"/>
      <c r="D39" s="243" t="s">
        <v>46</v>
      </c>
      <c r="E39" s="283"/>
      <c r="F39" s="284"/>
      <c r="G39" s="217"/>
      <c r="H39" s="217"/>
      <c r="I39" s="217"/>
      <c r="J39" s="217"/>
      <c r="K39" s="217"/>
    </row>
    <row r="40" spans="1:11" ht="15.75" thickBot="1" x14ac:dyDescent="0.3">
      <c r="A40" s="214"/>
      <c r="B40" s="832"/>
      <c r="C40" s="240"/>
      <c r="D40" s="243" t="s">
        <v>47</v>
      </c>
      <c r="E40" s="283"/>
      <c r="F40" s="284"/>
      <c r="G40" s="217"/>
      <c r="H40" s="217"/>
      <c r="I40" s="217"/>
      <c r="J40" s="217"/>
      <c r="K40" s="217"/>
    </row>
    <row r="41" spans="1:11" ht="15.75" thickBot="1" x14ac:dyDescent="0.3">
      <c r="A41" s="214"/>
      <c r="B41" s="832"/>
      <c r="C41" s="240"/>
      <c r="D41" s="243" t="s">
        <v>48</v>
      </c>
      <c r="E41" s="283"/>
      <c r="F41" s="284"/>
      <c r="G41" s="217"/>
      <c r="H41" s="217"/>
      <c r="I41" s="217"/>
      <c r="J41" s="217"/>
      <c r="K41" s="217"/>
    </row>
    <row r="42" spans="1:11" ht="15.75" thickBot="1" x14ac:dyDescent="0.3">
      <c r="A42" s="214"/>
      <c r="B42" s="832"/>
      <c r="C42" s="240"/>
      <c r="D42" s="243" t="s">
        <v>49</v>
      </c>
      <c r="E42" s="283"/>
      <c r="F42" s="284"/>
      <c r="G42" s="217"/>
      <c r="H42" s="217"/>
      <c r="I42" s="217"/>
      <c r="J42" s="217"/>
      <c r="K42" s="217"/>
    </row>
    <row r="43" spans="1:11" ht="15.75" thickBot="1" x14ac:dyDescent="0.3">
      <c r="A43" s="214"/>
      <c r="B43" s="833"/>
      <c r="C43" s="250"/>
      <c r="D43" s="243" t="s">
        <v>50</v>
      </c>
      <c r="E43" s="283"/>
      <c r="F43" s="284"/>
      <c r="G43" s="217"/>
      <c r="H43" s="217"/>
      <c r="I43" s="217"/>
      <c r="J43" s="217"/>
      <c r="K43" s="217"/>
    </row>
    <row r="44" spans="1:11" ht="15.75" thickBot="1" x14ac:dyDescent="0.3">
      <c r="A44" s="214"/>
      <c r="B44" s="218"/>
      <c r="C44" s="219"/>
      <c r="D44" s="217"/>
      <c r="E44" s="217"/>
      <c r="F44" s="217"/>
      <c r="G44" s="217"/>
      <c r="H44" s="217"/>
      <c r="I44" s="217"/>
      <c r="J44" s="217"/>
      <c r="K44" s="217"/>
    </row>
    <row r="45" spans="1:11" ht="15" customHeight="1" thickBot="1" x14ac:dyDescent="0.3">
      <c r="A45" s="214"/>
      <c r="B45" s="259" t="s">
        <v>54</v>
      </c>
      <c r="C45" s="260"/>
      <c r="D45" s="260"/>
      <c r="E45" s="261"/>
      <c r="F45" s="214"/>
      <c r="G45" s="217"/>
      <c r="H45" s="217"/>
      <c r="I45" s="217"/>
      <c r="J45" s="217"/>
      <c r="K45" s="217"/>
    </row>
    <row r="46" spans="1:11" ht="24.75" thickBot="1" x14ac:dyDescent="0.3">
      <c r="A46" s="214"/>
      <c r="B46" s="253" t="s">
        <v>55</v>
      </c>
      <c r="C46" s="243" t="s">
        <v>56</v>
      </c>
      <c r="D46" s="243" t="s">
        <v>57</v>
      </c>
      <c r="E46" s="243" t="s">
        <v>58</v>
      </c>
      <c r="F46" s="217"/>
      <c r="G46" s="217"/>
      <c r="H46" s="217"/>
      <c r="I46" s="217"/>
      <c r="J46" s="217"/>
      <c r="K46" s="214"/>
    </row>
    <row r="47" spans="1:11" ht="72.75" thickBot="1" x14ac:dyDescent="0.3">
      <c r="A47" s="214"/>
      <c r="B47" s="263">
        <v>42401</v>
      </c>
      <c r="C47" s="243">
        <v>0.01</v>
      </c>
      <c r="D47" s="275" t="s">
        <v>206</v>
      </c>
      <c r="E47" s="243"/>
      <c r="F47" s="217"/>
      <c r="G47" s="217"/>
      <c r="H47" s="217"/>
      <c r="I47" s="217"/>
      <c r="J47" s="217"/>
      <c r="K47" s="214"/>
    </row>
    <row r="48" spans="1:11" ht="15.75" thickBot="1" x14ac:dyDescent="0.3">
      <c r="A48" s="214"/>
      <c r="B48" s="276"/>
      <c r="C48" s="277"/>
      <c r="D48" s="217"/>
      <c r="E48" s="217"/>
      <c r="F48" s="217"/>
      <c r="G48" s="217"/>
      <c r="H48" s="217"/>
      <c r="I48" s="217"/>
      <c r="J48" s="217"/>
      <c r="K48" s="217"/>
    </row>
    <row r="49" spans="1:11" x14ac:dyDescent="0.25">
      <c r="A49" s="214"/>
      <c r="B49" s="265" t="s">
        <v>60</v>
      </c>
      <c r="C49" s="266"/>
      <c r="D49" s="217"/>
      <c r="E49" s="217"/>
      <c r="F49" s="217"/>
      <c r="G49" s="217"/>
      <c r="H49" s="217"/>
      <c r="I49" s="217"/>
      <c r="J49" s="217"/>
      <c r="K49" s="217"/>
    </row>
    <row r="50" spans="1:11" x14ac:dyDescent="0.25">
      <c r="A50" s="214"/>
      <c r="B50" s="875"/>
      <c r="C50" s="876"/>
      <c r="D50" s="876"/>
      <c r="E50" s="877"/>
      <c r="F50" s="217"/>
      <c r="G50" s="217"/>
      <c r="H50" s="217"/>
      <c r="I50" s="217"/>
      <c r="J50" s="217"/>
      <c r="K50" s="217"/>
    </row>
    <row r="51" spans="1:11" x14ac:dyDescent="0.25">
      <c r="A51" s="214"/>
      <c r="B51" s="878"/>
      <c r="C51" s="879"/>
      <c r="D51" s="879"/>
      <c r="E51" s="880"/>
      <c r="F51" s="217"/>
      <c r="G51" s="217"/>
      <c r="H51" s="217"/>
      <c r="I51" s="217"/>
      <c r="J51" s="217"/>
      <c r="K51" s="217"/>
    </row>
    <row r="52" spans="1:11" ht="15.75" thickBot="1" x14ac:dyDescent="0.3">
      <c r="A52" s="214"/>
      <c r="B52" s="217"/>
      <c r="C52" s="234"/>
      <c r="D52" s="217"/>
      <c r="E52" s="217"/>
      <c r="F52" s="217"/>
      <c r="G52" s="217"/>
      <c r="H52" s="217"/>
      <c r="I52" s="217"/>
      <c r="J52" s="217"/>
      <c r="K52" s="217"/>
    </row>
    <row r="53" spans="1:11" ht="24.75" thickBot="1" x14ac:dyDescent="0.3">
      <c r="A53" s="214"/>
      <c r="B53" s="278" t="s">
        <v>61</v>
      </c>
      <c r="C53" s="279"/>
      <c r="D53" s="217"/>
      <c r="E53" s="217"/>
      <c r="F53" s="217"/>
      <c r="G53" s="217"/>
      <c r="H53" s="217"/>
      <c r="I53" s="217"/>
      <c r="J53" s="217"/>
      <c r="K53" s="217"/>
    </row>
    <row r="54" spans="1:11" ht="15.75" thickBot="1" x14ac:dyDescent="0.3">
      <c r="A54" s="214"/>
      <c r="B54" s="218"/>
      <c r="C54" s="219"/>
      <c r="D54" s="217"/>
      <c r="E54" s="217"/>
      <c r="F54" s="217"/>
      <c r="G54" s="217"/>
      <c r="H54" s="217"/>
      <c r="I54" s="217"/>
      <c r="J54" s="217"/>
      <c r="K54" s="217"/>
    </row>
    <row r="55" spans="1:11" ht="60.75" thickBot="1" x14ac:dyDescent="0.3">
      <c r="A55" s="214"/>
      <c r="B55" s="267" t="s">
        <v>62</v>
      </c>
      <c r="C55" s="247"/>
      <c r="D55" s="241" t="s">
        <v>190</v>
      </c>
      <c r="E55" s="217"/>
      <c r="F55" s="217"/>
      <c r="G55" s="217"/>
      <c r="H55" s="217"/>
      <c r="I55" s="217"/>
      <c r="J55" s="217"/>
      <c r="K55" s="217"/>
    </row>
    <row r="56" spans="1:11" x14ac:dyDescent="0.25">
      <c r="A56" s="214"/>
      <c r="B56" s="831" t="s">
        <v>64</v>
      </c>
      <c r="C56" s="240"/>
      <c r="D56" s="280" t="s">
        <v>65</v>
      </c>
      <c r="E56" s="217"/>
      <c r="F56" s="217"/>
      <c r="G56" s="217"/>
      <c r="H56" s="217"/>
      <c r="I56" s="217"/>
      <c r="J56" s="217"/>
      <c r="K56" s="217"/>
    </row>
    <row r="57" spans="1:11" ht="60" x14ac:dyDescent="0.25">
      <c r="A57" s="214"/>
      <c r="B57" s="832"/>
      <c r="C57" s="240"/>
      <c r="D57" s="281" t="s">
        <v>191</v>
      </c>
      <c r="E57" s="217"/>
      <c r="F57" s="217"/>
      <c r="G57" s="217"/>
      <c r="H57" s="217"/>
      <c r="I57" s="217"/>
      <c r="J57" s="217"/>
      <c r="K57" s="217"/>
    </row>
    <row r="58" spans="1:11" x14ac:dyDescent="0.25">
      <c r="A58" s="214"/>
      <c r="B58" s="832"/>
      <c r="C58" s="240"/>
      <c r="D58" s="280" t="s">
        <v>139</v>
      </c>
      <c r="E58" s="217"/>
      <c r="F58" s="217"/>
      <c r="G58" s="217"/>
      <c r="H58" s="217"/>
      <c r="I58" s="217"/>
      <c r="J58" s="217"/>
      <c r="K58" s="217"/>
    </row>
    <row r="59" spans="1:11" ht="24" x14ac:dyDescent="0.25">
      <c r="A59" s="214"/>
      <c r="B59" s="832"/>
      <c r="C59" s="240"/>
      <c r="D59" s="281" t="s">
        <v>141</v>
      </c>
      <c r="E59" s="217"/>
      <c r="F59" s="217"/>
      <c r="G59" s="217"/>
      <c r="H59" s="217"/>
      <c r="I59" s="217"/>
      <c r="J59" s="217"/>
      <c r="K59" s="217"/>
    </row>
    <row r="60" spans="1:11" x14ac:dyDescent="0.25">
      <c r="A60" s="214"/>
      <c r="B60" s="832"/>
      <c r="C60" s="240"/>
      <c r="D60" s="281" t="s">
        <v>171</v>
      </c>
      <c r="E60" s="217"/>
      <c r="F60" s="217"/>
      <c r="G60" s="217"/>
      <c r="H60" s="217"/>
      <c r="I60" s="217"/>
      <c r="J60" s="217"/>
      <c r="K60" s="217"/>
    </row>
    <row r="61" spans="1:11" ht="36" x14ac:dyDescent="0.25">
      <c r="A61" s="214"/>
      <c r="B61" s="832"/>
      <c r="C61" s="240"/>
      <c r="D61" s="281" t="s">
        <v>145</v>
      </c>
      <c r="E61" s="217"/>
      <c r="F61" s="217"/>
      <c r="G61" s="217"/>
      <c r="H61" s="217"/>
      <c r="I61" s="217"/>
      <c r="J61" s="217"/>
      <c r="K61" s="217"/>
    </row>
    <row r="62" spans="1:11" x14ac:dyDescent="0.25">
      <c r="A62" s="214"/>
      <c r="B62" s="832"/>
      <c r="C62" s="240"/>
      <c r="D62" s="280" t="s">
        <v>146</v>
      </c>
      <c r="E62" s="217"/>
      <c r="F62" s="217"/>
      <c r="G62" s="217"/>
      <c r="H62" s="217"/>
      <c r="I62" s="217"/>
      <c r="J62" s="217"/>
      <c r="K62" s="217"/>
    </row>
    <row r="63" spans="1:11" ht="24.75" thickBot="1" x14ac:dyDescent="0.3">
      <c r="A63" s="214"/>
      <c r="B63" s="833"/>
      <c r="C63" s="250"/>
      <c r="D63" s="243" t="s">
        <v>147</v>
      </c>
      <c r="E63" s="217"/>
      <c r="F63" s="217"/>
      <c r="G63" s="217"/>
      <c r="H63" s="217"/>
      <c r="I63" s="217"/>
      <c r="J63" s="217"/>
      <c r="K63" s="217"/>
    </row>
    <row r="64" spans="1:11" ht="24.75" thickBot="1" x14ac:dyDescent="0.3">
      <c r="A64" s="214"/>
      <c r="B64" s="253" t="s">
        <v>77</v>
      </c>
      <c r="C64" s="250"/>
      <c r="D64" s="243"/>
      <c r="E64" s="217"/>
      <c r="F64" s="217"/>
      <c r="G64" s="217"/>
      <c r="H64" s="217"/>
      <c r="I64" s="217"/>
      <c r="J64" s="217"/>
      <c r="K64" s="217"/>
    </row>
    <row r="65" spans="1:11" ht="108" x14ac:dyDescent="0.25">
      <c r="A65" s="214"/>
      <c r="B65" s="831" t="s">
        <v>78</v>
      </c>
      <c r="C65" s="240"/>
      <c r="D65" s="281" t="s">
        <v>192</v>
      </c>
      <c r="E65" s="217"/>
      <c r="F65" s="217"/>
      <c r="G65" s="217"/>
      <c r="H65" s="217"/>
      <c r="I65" s="217"/>
      <c r="J65" s="217"/>
      <c r="K65" s="217"/>
    </row>
    <row r="66" spans="1:11" ht="240" x14ac:dyDescent="0.25">
      <c r="A66" s="214"/>
      <c r="B66" s="832"/>
      <c r="C66" s="240"/>
      <c r="D66" s="281" t="s">
        <v>193</v>
      </c>
      <c r="E66" s="217"/>
      <c r="F66" s="217"/>
      <c r="G66" s="217"/>
      <c r="H66" s="217"/>
      <c r="I66" s="217"/>
      <c r="J66" s="217"/>
      <c r="K66" s="217"/>
    </row>
    <row r="67" spans="1:11" ht="48.75" thickBot="1" x14ac:dyDescent="0.3">
      <c r="A67" s="214"/>
      <c r="B67" s="833"/>
      <c r="C67" s="250"/>
      <c r="D67" s="243" t="s">
        <v>194</v>
      </c>
      <c r="E67" s="217"/>
      <c r="F67" s="217"/>
      <c r="G67" s="217"/>
      <c r="H67" s="217"/>
      <c r="I67" s="217"/>
      <c r="J67" s="217"/>
      <c r="K67" s="217"/>
    </row>
    <row r="68" spans="1:11" x14ac:dyDescent="0.25">
      <c r="A68" s="214"/>
      <c r="B68" s="831" t="s">
        <v>95</v>
      </c>
      <c r="C68" s="240"/>
      <c r="D68" s="281"/>
      <c r="E68" s="217"/>
      <c r="F68" s="217"/>
      <c r="G68" s="217"/>
      <c r="H68" s="217"/>
      <c r="I68" s="217"/>
      <c r="J68" s="217"/>
      <c r="K68" s="217"/>
    </row>
    <row r="69" spans="1:11" x14ac:dyDescent="0.25">
      <c r="A69" s="214"/>
      <c r="B69" s="832"/>
      <c r="C69" s="240"/>
      <c r="D69" s="282"/>
      <c r="E69" s="217"/>
      <c r="F69" s="217"/>
      <c r="G69" s="217"/>
      <c r="H69" s="217"/>
      <c r="I69" s="217"/>
      <c r="J69" s="217"/>
      <c r="K69" s="217"/>
    </row>
    <row r="70" spans="1:11" x14ac:dyDescent="0.25">
      <c r="A70" s="214"/>
      <c r="B70" s="832"/>
      <c r="C70" s="240"/>
      <c r="D70" s="281" t="s">
        <v>96</v>
      </c>
      <c r="E70" s="217"/>
      <c r="F70" s="217"/>
      <c r="G70" s="217"/>
      <c r="H70" s="217"/>
      <c r="I70" s="217"/>
      <c r="J70" s="217"/>
      <c r="K70" s="217"/>
    </row>
    <row r="71" spans="1:11" ht="37.5" x14ac:dyDescent="0.25">
      <c r="A71" s="214"/>
      <c r="B71" s="832"/>
      <c r="C71" s="240"/>
      <c r="D71" s="281" t="s">
        <v>195</v>
      </c>
      <c r="E71" s="217"/>
      <c r="F71" s="217"/>
      <c r="G71" s="217"/>
      <c r="H71" s="217"/>
      <c r="I71" s="217"/>
      <c r="J71" s="217"/>
      <c r="K71" s="217"/>
    </row>
    <row r="72" spans="1:11" ht="37.5" x14ac:dyDescent="0.25">
      <c r="A72" s="214"/>
      <c r="B72" s="832"/>
      <c r="C72" s="240"/>
      <c r="D72" s="281" t="s">
        <v>196</v>
      </c>
      <c r="E72" s="217"/>
      <c r="F72" s="217"/>
      <c r="G72" s="217"/>
      <c r="H72" s="217"/>
      <c r="I72" s="217"/>
      <c r="J72" s="217"/>
      <c r="K72" s="217"/>
    </row>
    <row r="73" spans="1:11" ht="37.5" x14ac:dyDescent="0.25">
      <c r="A73" s="214"/>
      <c r="B73" s="832"/>
      <c r="C73" s="240"/>
      <c r="D73" s="281" t="s">
        <v>197</v>
      </c>
      <c r="E73" s="217"/>
      <c r="F73" s="217"/>
      <c r="G73" s="217"/>
      <c r="H73" s="217"/>
      <c r="I73" s="217"/>
      <c r="J73" s="217"/>
      <c r="K73" s="217"/>
    </row>
    <row r="74" spans="1:11" ht="48.75" thickBot="1" x14ac:dyDescent="0.3">
      <c r="A74" s="214"/>
      <c r="B74" s="833"/>
      <c r="C74" s="250"/>
      <c r="D74" s="243" t="s">
        <v>198</v>
      </c>
      <c r="E74" s="217"/>
      <c r="F74" s="217"/>
      <c r="G74" s="217"/>
      <c r="H74" s="217"/>
      <c r="I74" s="217"/>
      <c r="J74" s="217"/>
      <c r="K74" s="217"/>
    </row>
    <row r="75" spans="1:11" x14ac:dyDescent="0.25">
      <c r="A75" s="214"/>
      <c r="B75" s="217"/>
      <c r="C75" s="234"/>
      <c r="D75" s="217"/>
      <c r="E75" s="217"/>
      <c r="F75" s="217"/>
      <c r="G75" s="217"/>
      <c r="H75" s="217"/>
      <c r="I75" s="217"/>
      <c r="J75" s="217"/>
      <c r="K75" s="217"/>
    </row>
  </sheetData>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F10">
    <cfRule type="notContainsBlanks" dxfId="112" priority="4">
      <formula>LEN(TRIM(F10))&gt;0</formula>
    </cfRule>
  </conditionalFormatting>
  <conditionalFormatting sqref="E12:R12">
    <cfRule type="expression" dxfId="11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2"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78"/>
  <sheetViews>
    <sheetView showGridLines="0" topLeftCell="B1" zoomScaleNormal="100" zoomScalePageLayoutView="98" workbookViewId="0">
      <selection activeCell="F48" sqref="F48"/>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2.140625" customWidth="1"/>
    <col min="9" max="9" width="12.4257812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207</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2019</v>
      </c>
      <c r="D8" s="226">
        <f>E22</f>
        <v>0.92032967032967028</v>
      </c>
      <c r="E8" s="233"/>
      <c r="F8" s="217" t="s">
        <v>135</v>
      </c>
      <c r="G8" s="217"/>
      <c r="H8" s="217"/>
      <c r="I8" s="217"/>
      <c r="J8" s="217"/>
      <c r="K8" s="217"/>
    </row>
    <row r="9" spans="1:21" x14ac:dyDescent="0.25">
      <c r="A9" s="214"/>
      <c r="B9" s="428" t="s">
        <v>1199</v>
      </c>
      <c r="C9" s="272"/>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27"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1336</v>
      </c>
      <c r="F12" s="855"/>
      <c r="G12" s="855"/>
      <c r="H12" s="855"/>
      <c r="I12" s="855"/>
      <c r="J12" s="855"/>
      <c r="K12" s="855"/>
      <c r="L12" s="855"/>
      <c r="M12" s="855"/>
      <c r="N12" s="855"/>
      <c r="O12" s="855"/>
      <c r="P12" s="855"/>
      <c r="Q12" s="855"/>
      <c r="R12" s="855"/>
    </row>
    <row r="13" spans="1:21" s="373" customFormat="1" x14ac:dyDescent="0.25">
      <c r="A13" s="214"/>
      <c r="B13" s="428"/>
      <c r="C13" s="272"/>
      <c r="D13" s="433" t="s">
        <v>1257</v>
      </c>
      <c r="E13" s="861" t="s">
        <v>1545</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72"/>
      <c r="D14" s="217"/>
      <c r="E14" s="217"/>
      <c r="F14" s="217"/>
      <c r="G14" s="217"/>
      <c r="H14" s="217"/>
      <c r="I14" s="217"/>
      <c r="J14" s="217"/>
      <c r="K14" s="217"/>
    </row>
    <row r="15" spans="1:21" ht="15.75" thickBot="1" x14ac:dyDescent="0.3">
      <c r="A15" s="214"/>
      <c r="B15" s="831" t="s">
        <v>2</v>
      </c>
      <c r="C15" s="236"/>
      <c r="D15" s="813" t="s">
        <v>3</v>
      </c>
      <c r="E15" s="814"/>
      <c r="F15" s="814"/>
      <c r="G15" s="814"/>
      <c r="H15" s="814"/>
      <c r="I15" s="814"/>
      <c r="J15" s="815"/>
      <c r="K15" s="217"/>
    </row>
    <row r="16" spans="1:21" ht="36.75" thickBot="1" x14ac:dyDescent="0.3">
      <c r="A16" s="214"/>
      <c r="B16" s="832"/>
      <c r="C16" s="240"/>
      <c r="D16" s="241" t="s">
        <v>221</v>
      </c>
      <c r="E16" s="779">
        <v>199</v>
      </c>
      <c r="F16" s="217"/>
      <c r="G16" s="217"/>
      <c r="H16" s="217"/>
      <c r="I16" s="217"/>
      <c r="J16" s="242"/>
      <c r="K16" s="217"/>
    </row>
    <row r="17" spans="1:11" ht="48.75" thickBot="1" x14ac:dyDescent="0.3">
      <c r="A17" s="214"/>
      <c r="B17" s="832"/>
      <c r="C17" s="240"/>
      <c r="D17" s="243" t="s">
        <v>222</v>
      </c>
      <c r="E17" s="779">
        <v>199</v>
      </c>
      <c r="F17" s="217"/>
      <c r="G17" s="217"/>
      <c r="H17" s="217"/>
      <c r="I17" s="217"/>
      <c r="J17" s="242"/>
      <c r="K17" s="217"/>
    </row>
    <row r="18" spans="1:11" ht="15.75" thickBot="1" x14ac:dyDescent="0.3">
      <c r="A18" s="214"/>
      <c r="B18" s="832"/>
      <c r="C18" s="244"/>
      <c r="D18" s="843"/>
      <c r="E18" s="844"/>
      <c r="F18" s="844"/>
      <c r="G18" s="844"/>
      <c r="H18" s="844"/>
      <c r="I18" s="844"/>
      <c r="J18" s="845"/>
      <c r="K18" s="217"/>
    </row>
    <row r="19" spans="1:11" ht="15.75" thickBot="1" x14ac:dyDescent="0.3">
      <c r="A19" s="214"/>
      <c r="B19" s="832"/>
      <c r="C19" s="247" t="s">
        <v>24</v>
      </c>
      <c r="D19" s="241" t="s">
        <v>156</v>
      </c>
      <c r="E19" s="644" t="s">
        <v>25</v>
      </c>
      <c r="F19" s="644" t="s">
        <v>26</v>
      </c>
      <c r="G19" s="644" t="s">
        <v>1362</v>
      </c>
      <c r="H19" s="644" t="s">
        <v>28</v>
      </c>
      <c r="I19" s="204" t="s">
        <v>60</v>
      </c>
      <c r="J19" s="107"/>
      <c r="K19" s="217"/>
    </row>
    <row r="20" spans="1:11" ht="36.75" thickBot="1" x14ac:dyDescent="0.3">
      <c r="A20" s="214"/>
      <c r="B20" s="832"/>
      <c r="C20" s="250" t="s">
        <v>158</v>
      </c>
      <c r="D20" s="243" t="s">
        <v>223</v>
      </c>
      <c r="E20" s="779">
        <v>364</v>
      </c>
      <c r="F20" s="471"/>
      <c r="G20" s="471"/>
      <c r="H20" s="190"/>
      <c r="I20" s="30"/>
      <c r="J20" s="108"/>
      <c r="K20" s="217"/>
    </row>
    <row r="21" spans="1:11" ht="36.75" thickBot="1" x14ac:dyDescent="0.3">
      <c r="A21" s="214"/>
      <c r="B21" s="832"/>
      <c r="C21" s="250" t="s">
        <v>160</v>
      </c>
      <c r="D21" s="243" t="s">
        <v>224</v>
      </c>
      <c r="E21" s="779">
        <v>335</v>
      </c>
      <c r="F21" s="471"/>
      <c r="G21" s="471"/>
      <c r="H21" s="190"/>
      <c r="I21" s="30"/>
      <c r="J21" s="108"/>
      <c r="K21" s="217"/>
    </row>
    <row r="22" spans="1:11" ht="36.75" thickBot="1" x14ac:dyDescent="0.3">
      <c r="A22" s="214"/>
      <c r="B22" s="833"/>
      <c r="C22" s="250" t="s">
        <v>162</v>
      </c>
      <c r="D22" s="243" t="s">
        <v>225</v>
      </c>
      <c r="E22" s="474">
        <f>IFERROR(E21/E20,"N.A.")</f>
        <v>0.92032967032967028</v>
      </c>
      <c r="F22" s="474" t="str">
        <f t="shared" ref="F22:G22" si="0">IFERROR(F21/F20,"N.A.")</f>
        <v>N.A.</v>
      </c>
      <c r="G22" s="174" t="str">
        <f t="shared" si="0"/>
        <v>N.A.</v>
      </c>
      <c r="H22" s="174" t="str">
        <f>IFERROR(H21/H20,"N.A.")</f>
        <v>N.A.</v>
      </c>
      <c r="I22" s="426"/>
      <c r="J22" s="109"/>
      <c r="K22" s="217"/>
    </row>
    <row r="23" spans="1:11" ht="24" customHeight="1" thickBot="1" x14ac:dyDescent="0.3">
      <c r="A23" s="214"/>
      <c r="B23" s="253" t="s">
        <v>39</v>
      </c>
      <c r="C23" s="254"/>
      <c r="D23" s="840" t="s">
        <v>226</v>
      </c>
      <c r="E23" s="841"/>
      <c r="F23" s="841"/>
      <c r="G23" s="841"/>
      <c r="H23" s="841"/>
      <c r="I23" s="841"/>
      <c r="J23" s="842"/>
      <c r="K23" s="217"/>
    </row>
    <row r="24" spans="1:11" ht="24.75" thickBot="1" x14ac:dyDescent="0.3">
      <c r="A24" s="214"/>
      <c r="B24" s="253" t="s">
        <v>41</v>
      </c>
      <c r="C24" s="254"/>
      <c r="D24" s="840" t="s">
        <v>165</v>
      </c>
      <c r="E24" s="841"/>
      <c r="F24" s="841"/>
      <c r="G24" s="841"/>
      <c r="H24" s="841"/>
      <c r="I24" s="841"/>
      <c r="J24" s="842"/>
      <c r="K24" s="217"/>
    </row>
    <row r="25" spans="1:11" ht="15.75" thickBot="1" x14ac:dyDescent="0.3">
      <c r="A25" s="214"/>
      <c r="B25" s="286"/>
      <c r="C25" s="272"/>
      <c r="D25" s="217"/>
      <c r="E25" s="217"/>
      <c r="F25" s="217"/>
      <c r="G25" s="217"/>
      <c r="H25" s="217"/>
      <c r="I25" s="217"/>
      <c r="J25" s="287"/>
      <c r="K25" s="217"/>
    </row>
    <row r="26" spans="1:11" ht="15" customHeight="1" thickBot="1" x14ac:dyDescent="0.3">
      <c r="A26" s="214"/>
      <c r="B26" s="259" t="s">
        <v>43</v>
      </c>
      <c r="C26" s="288"/>
      <c r="D26" s="288"/>
      <c r="E26" s="288"/>
      <c r="F26" s="288"/>
      <c r="G26" s="288"/>
      <c r="H26" s="288"/>
      <c r="I26" s="288"/>
      <c r="J26" s="289"/>
      <c r="K26" s="217"/>
    </row>
    <row r="27" spans="1:11" ht="15.75" thickBot="1" x14ac:dyDescent="0.3">
      <c r="A27" s="214"/>
      <c r="B27" s="831">
        <v>1</v>
      </c>
      <c r="C27" s="236"/>
      <c r="D27" s="290" t="s">
        <v>44</v>
      </c>
      <c r="E27" s="455" t="s">
        <v>1274</v>
      </c>
      <c r="F27" s="457"/>
      <c r="G27" s="214"/>
      <c r="H27" s="214"/>
      <c r="I27" s="284"/>
      <c r="J27" s="291"/>
      <c r="K27" s="217"/>
    </row>
    <row r="28" spans="1:11" ht="15.75" thickBot="1" x14ac:dyDescent="0.3">
      <c r="A28" s="214"/>
      <c r="B28" s="832"/>
      <c r="C28" s="244"/>
      <c r="D28" s="292" t="s">
        <v>45</v>
      </c>
      <c r="E28" s="455" t="s">
        <v>1357</v>
      </c>
      <c r="F28" s="457"/>
      <c r="G28" s="214"/>
      <c r="H28" s="214"/>
      <c r="I28" s="284"/>
      <c r="J28" s="242"/>
      <c r="K28" s="217"/>
    </row>
    <row r="29" spans="1:11" ht="15.75" thickBot="1" x14ac:dyDescent="0.3">
      <c r="A29" s="214"/>
      <c r="B29" s="832"/>
      <c r="C29" s="244"/>
      <c r="D29" s="292" t="s">
        <v>46</v>
      </c>
      <c r="E29" s="457" t="s">
        <v>1356</v>
      </c>
      <c r="F29" s="457"/>
      <c r="G29" s="214"/>
      <c r="H29" s="214"/>
      <c r="I29" s="284"/>
      <c r="J29" s="242"/>
      <c r="K29" s="217"/>
    </row>
    <row r="30" spans="1:11" ht="15.75" thickBot="1" x14ac:dyDescent="0.3">
      <c r="A30" s="214"/>
      <c r="B30" s="832"/>
      <c r="C30" s="244"/>
      <c r="D30" s="292" t="s">
        <v>47</v>
      </c>
      <c r="E30" s="455" t="s">
        <v>1355</v>
      </c>
      <c r="F30" s="457"/>
      <c r="G30" s="214"/>
      <c r="H30" s="214"/>
      <c r="I30" s="284"/>
      <c r="J30" s="242"/>
      <c r="K30" s="217"/>
    </row>
    <row r="31" spans="1:11" ht="15.75" thickBot="1" x14ac:dyDescent="0.3">
      <c r="A31" s="214"/>
      <c r="B31" s="832"/>
      <c r="C31" s="244"/>
      <c r="D31" s="292" t="s">
        <v>48</v>
      </c>
      <c r="E31" s="583" t="s">
        <v>1358</v>
      </c>
      <c r="F31" s="457"/>
      <c r="G31" s="214"/>
      <c r="H31" s="214"/>
      <c r="I31" s="284"/>
      <c r="J31" s="242"/>
      <c r="K31" s="217"/>
    </row>
    <row r="32" spans="1:11" ht="15.75" thickBot="1" x14ac:dyDescent="0.3">
      <c r="A32" s="214"/>
      <c r="B32" s="832"/>
      <c r="C32" s="244"/>
      <c r="D32" s="292" t="s">
        <v>49</v>
      </c>
      <c r="E32" s="455">
        <v>5461616</v>
      </c>
      <c r="F32" s="457"/>
      <c r="G32" s="214"/>
      <c r="H32" s="214"/>
      <c r="I32" s="284"/>
      <c r="J32" s="242"/>
      <c r="K32" s="217"/>
    </row>
    <row r="33" spans="1:11" ht="15.75" thickBot="1" x14ac:dyDescent="0.3">
      <c r="A33" s="214"/>
      <c r="B33" s="833"/>
      <c r="C33" s="254"/>
      <c r="D33" s="292" t="s">
        <v>50</v>
      </c>
      <c r="E33" s="455" t="s">
        <v>1280</v>
      </c>
      <c r="F33" s="455"/>
      <c r="G33" s="214"/>
      <c r="H33" s="214"/>
      <c r="I33" s="293"/>
      <c r="J33" s="294"/>
      <c r="K33" s="217"/>
    </row>
    <row r="34" spans="1:11" ht="15" customHeight="1" thickBot="1" x14ac:dyDescent="0.3">
      <c r="A34" s="214"/>
      <c r="B34" s="259" t="s">
        <v>51</v>
      </c>
      <c r="C34" s="260"/>
      <c r="D34" s="260"/>
      <c r="E34" s="260"/>
      <c r="F34" s="260"/>
      <c r="G34" s="260"/>
      <c r="H34" s="260"/>
      <c r="I34" s="288"/>
      <c r="J34" s="289"/>
      <c r="K34" s="217"/>
    </row>
    <row r="35" spans="1:11" ht="14.45" customHeight="1" thickBot="1" x14ac:dyDescent="0.3">
      <c r="A35" s="214"/>
      <c r="B35" s="831">
        <v>1</v>
      </c>
      <c r="C35" s="236"/>
      <c r="D35" s="295" t="s">
        <v>44</v>
      </c>
      <c r="E35" s="203" t="s">
        <v>52</v>
      </c>
      <c r="F35" s="204"/>
      <c r="G35" s="214"/>
      <c r="H35" s="214"/>
      <c r="I35" s="284"/>
      <c r="J35" s="291"/>
      <c r="K35" s="217"/>
    </row>
    <row r="36" spans="1:11" ht="15.75" thickBot="1" x14ac:dyDescent="0.3">
      <c r="A36" s="214"/>
      <c r="B36" s="832"/>
      <c r="C36" s="244"/>
      <c r="D36" s="296" t="s">
        <v>45</v>
      </c>
      <c r="E36" s="203" t="s">
        <v>166</v>
      </c>
      <c r="F36" s="203"/>
      <c r="G36" s="214"/>
      <c r="H36" s="214"/>
      <c r="I36" s="284"/>
      <c r="J36" s="242"/>
      <c r="K36" s="217"/>
    </row>
    <row r="37" spans="1:11" ht="15.75" thickBot="1" x14ac:dyDescent="0.3">
      <c r="A37" s="214"/>
      <c r="B37" s="832"/>
      <c r="C37" s="244"/>
      <c r="D37" s="296" t="s">
        <v>46</v>
      </c>
      <c r="E37" s="881"/>
      <c r="F37" s="882"/>
      <c r="G37" s="214"/>
      <c r="H37" s="214"/>
      <c r="I37" s="284"/>
      <c r="J37" s="242"/>
      <c r="K37" s="217"/>
    </row>
    <row r="38" spans="1:11" ht="15.75" thickBot="1" x14ac:dyDescent="0.3">
      <c r="A38" s="214"/>
      <c r="B38" s="832"/>
      <c r="C38" s="244"/>
      <c r="D38" s="296" t="s">
        <v>47</v>
      </c>
      <c r="E38" s="881"/>
      <c r="F38" s="882"/>
      <c r="G38" s="214"/>
      <c r="H38" s="214"/>
      <c r="I38" s="284"/>
      <c r="J38" s="242"/>
      <c r="K38" s="217"/>
    </row>
    <row r="39" spans="1:11" ht="15.75" thickBot="1" x14ac:dyDescent="0.3">
      <c r="A39" s="214"/>
      <c r="B39" s="832"/>
      <c r="C39" s="244"/>
      <c r="D39" s="296" t="s">
        <v>48</v>
      </c>
      <c r="E39" s="881"/>
      <c r="F39" s="882"/>
      <c r="G39" s="214"/>
      <c r="H39" s="214"/>
      <c r="I39" s="284"/>
      <c r="J39" s="242"/>
      <c r="K39" s="217"/>
    </row>
    <row r="40" spans="1:11" ht="15.75" thickBot="1" x14ac:dyDescent="0.3">
      <c r="A40" s="214"/>
      <c r="B40" s="832"/>
      <c r="C40" s="244"/>
      <c r="D40" s="296" t="s">
        <v>49</v>
      </c>
      <c r="E40" s="881"/>
      <c r="F40" s="882"/>
      <c r="G40" s="214"/>
      <c r="H40" s="214"/>
      <c r="I40" s="284"/>
      <c r="J40" s="242"/>
      <c r="K40" s="217"/>
    </row>
    <row r="41" spans="1:11" ht="15.75" thickBot="1" x14ac:dyDescent="0.3">
      <c r="A41" s="214"/>
      <c r="B41" s="833"/>
      <c r="C41" s="254"/>
      <c r="D41" s="296" t="s">
        <v>50</v>
      </c>
      <c r="E41" s="881"/>
      <c r="F41" s="882"/>
      <c r="G41" s="214"/>
      <c r="H41" s="214"/>
      <c r="I41" s="293"/>
      <c r="J41" s="294"/>
      <c r="K41" s="217"/>
    </row>
    <row r="42" spans="1:11" ht="15.75" thickBot="1" x14ac:dyDescent="0.3">
      <c r="A42" s="214"/>
      <c r="B42" s="297"/>
      <c r="C42" s="298"/>
      <c r="D42" s="299"/>
      <c r="E42" s="299"/>
      <c r="F42" s="299"/>
      <c r="G42" s="288"/>
      <c r="H42" s="288"/>
      <c r="I42" s="288"/>
      <c r="J42" s="289"/>
      <c r="K42" s="217"/>
    </row>
    <row r="43" spans="1:11" ht="15.75" thickBot="1" x14ac:dyDescent="0.3">
      <c r="A43" s="214"/>
      <c r="B43" s="828" t="s">
        <v>54</v>
      </c>
      <c r="C43" s="829"/>
      <c r="D43" s="829"/>
      <c r="E43" s="829"/>
      <c r="F43" s="829"/>
      <c r="G43" s="829"/>
      <c r="H43" s="829"/>
      <c r="I43" s="830"/>
      <c r="J43" s="289"/>
      <c r="K43" s="217"/>
    </row>
    <row r="44" spans="1:11" ht="24" customHeight="1" thickBot="1" x14ac:dyDescent="0.3">
      <c r="A44" s="214"/>
      <c r="B44" s="840" t="s">
        <v>55</v>
      </c>
      <c r="C44" s="841"/>
      <c r="D44" s="842"/>
      <c r="E44" s="243" t="s">
        <v>56</v>
      </c>
      <c r="F44" s="840" t="s">
        <v>57</v>
      </c>
      <c r="G44" s="842"/>
      <c r="H44" s="840" t="s">
        <v>58</v>
      </c>
      <c r="I44" s="842"/>
      <c r="J44" s="249"/>
      <c r="K44" s="217"/>
    </row>
    <row r="45" spans="1:11" ht="108" customHeight="1" thickBot="1" x14ac:dyDescent="0.3">
      <c r="A45" s="214"/>
      <c r="B45" s="885">
        <v>42401</v>
      </c>
      <c r="C45" s="886"/>
      <c r="D45" s="887"/>
      <c r="E45" s="243">
        <v>0.01</v>
      </c>
      <c r="F45" s="888" t="s">
        <v>227</v>
      </c>
      <c r="G45" s="889"/>
      <c r="H45" s="840"/>
      <c r="I45" s="842"/>
      <c r="J45" s="252"/>
      <c r="K45" s="217"/>
    </row>
    <row r="46" spans="1:11" x14ac:dyDescent="0.25">
      <c r="A46" s="214"/>
      <c r="B46" s="301"/>
      <c r="C46" s="302"/>
      <c r="D46" s="301"/>
      <c r="E46" s="301"/>
      <c r="F46" s="301"/>
      <c r="G46" s="301"/>
      <c r="H46" s="301"/>
      <c r="I46" s="301"/>
      <c r="J46" s="217"/>
      <c r="K46" s="217"/>
    </row>
    <row r="47" spans="1:11" ht="15.75" thickBot="1" x14ac:dyDescent="0.3">
      <c r="A47" s="214"/>
      <c r="B47" s="218"/>
      <c r="C47" s="219"/>
      <c r="D47" s="217"/>
      <c r="E47" s="217"/>
      <c r="F47" s="217"/>
      <c r="G47" s="217"/>
      <c r="H47" s="217"/>
      <c r="I47" s="217"/>
      <c r="J47" s="217"/>
      <c r="K47" s="217"/>
    </row>
    <row r="48" spans="1:11" ht="15.75" thickBot="1" x14ac:dyDescent="0.3">
      <c r="A48" s="214"/>
      <c r="B48" s="303" t="s">
        <v>60</v>
      </c>
      <c r="C48" s="266"/>
      <c r="D48" s="217"/>
      <c r="E48" s="217"/>
      <c r="F48" s="217"/>
      <c r="G48" s="217"/>
      <c r="H48" s="217"/>
      <c r="I48" s="217"/>
      <c r="J48" s="217"/>
      <c r="K48" s="217"/>
    </row>
    <row r="49" spans="1:11" x14ac:dyDescent="0.25">
      <c r="A49" s="214"/>
      <c r="B49" s="883"/>
      <c r="C49" s="884"/>
      <c r="D49" s="884"/>
      <c r="E49" s="884"/>
      <c r="F49" s="884"/>
      <c r="G49" s="884"/>
      <c r="H49" s="884"/>
      <c r="I49" s="884"/>
      <c r="J49" s="884"/>
      <c r="K49" s="217"/>
    </row>
    <row r="50" spans="1:11" x14ac:dyDescent="0.25">
      <c r="A50" s="214"/>
      <c r="B50" s="883"/>
      <c r="C50" s="884"/>
      <c r="D50" s="884"/>
      <c r="E50" s="884"/>
      <c r="F50" s="884"/>
      <c r="G50" s="884"/>
      <c r="H50" s="884"/>
      <c r="I50" s="884"/>
      <c r="J50" s="884"/>
      <c r="K50" s="217"/>
    </row>
    <row r="51" spans="1:11" x14ac:dyDescent="0.25">
      <c r="A51" s="214"/>
      <c r="B51" s="218"/>
      <c r="C51" s="219"/>
      <c r="D51" s="217"/>
      <c r="E51" s="217"/>
      <c r="F51" s="217"/>
      <c r="G51" s="217"/>
      <c r="H51" s="217"/>
      <c r="I51" s="217"/>
      <c r="J51" s="217"/>
      <c r="K51" s="217"/>
    </row>
    <row r="52" spans="1:11" ht="15.75" thickBot="1" x14ac:dyDescent="0.3">
      <c r="A52" s="214"/>
      <c r="B52" s="217"/>
      <c r="C52" s="234"/>
      <c r="D52" s="217"/>
      <c r="E52" s="217"/>
      <c r="F52" s="217"/>
      <c r="G52" s="217"/>
      <c r="H52" s="217"/>
      <c r="I52" s="217"/>
      <c r="J52" s="217"/>
      <c r="K52" s="217"/>
    </row>
    <row r="53" spans="1:11" ht="24.75" thickBot="1" x14ac:dyDescent="0.3">
      <c r="A53" s="214"/>
      <c r="B53" s="278" t="s">
        <v>61</v>
      </c>
      <c r="C53" s="279"/>
      <c r="D53" s="217"/>
      <c r="E53" s="217"/>
      <c r="F53" s="217"/>
      <c r="G53" s="217"/>
      <c r="H53" s="217"/>
      <c r="I53" s="217"/>
      <c r="J53" s="217"/>
      <c r="K53" s="217"/>
    </row>
    <row r="54" spans="1:11" ht="15.75" thickBot="1" x14ac:dyDescent="0.3">
      <c r="A54" s="214"/>
      <c r="B54" s="218"/>
      <c r="C54" s="219"/>
      <c r="D54" s="217"/>
      <c r="E54" s="217"/>
      <c r="F54" s="217"/>
      <c r="G54" s="217"/>
      <c r="H54" s="217"/>
      <c r="I54" s="217"/>
      <c r="J54" s="217"/>
      <c r="K54" s="217"/>
    </row>
    <row r="55" spans="1:11" ht="72.75" thickBot="1" x14ac:dyDescent="0.3">
      <c r="A55" s="214"/>
      <c r="B55" s="267" t="s">
        <v>62</v>
      </c>
      <c r="C55" s="247"/>
      <c r="D55" s="241" t="s">
        <v>208</v>
      </c>
      <c r="E55" s="217"/>
      <c r="F55" s="217"/>
      <c r="G55" s="217"/>
      <c r="H55" s="217"/>
      <c r="I55" s="217"/>
      <c r="J55" s="217"/>
      <c r="K55" s="217"/>
    </row>
    <row r="56" spans="1:11" x14ac:dyDescent="0.25">
      <c r="A56" s="214"/>
      <c r="B56" s="831" t="s">
        <v>64</v>
      </c>
      <c r="C56" s="240"/>
      <c r="D56" s="280" t="s">
        <v>65</v>
      </c>
      <c r="E56" s="217"/>
      <c r="F56" s="217"/>
      <c r="G56" s="217"/>
      <c r="H56" s="217"/>
      <c r="I56" s="217"/>
      <c r="J56" s="217"/>
      <c r="K56" s="217"/>
    </row>
    <row r="57" spans="1:11" ht="60" x14ac:dyDescent="0.25">
      <c r="A57" s="214"/>
      <c r="B57" s="832"/>
      <c r="C57" s="240"/>
      <c r="D57" s="281" t="s">
        <v>209</v>
      </c>
      <c r="E57" s="217"/>
      <c r="F57" s="217"/>
      <c r="G57" s="217"/>
      <c r="H57" s="217"/>
      <c r="I57" s="217"/>
      <c r="J57" s="217"/>
      <c r="K57" s="217"/>
    </row>
    <row r="58" spans="1:11" x14ac:dyDescent="0.25">
      <c r="A58" s="214"/>
      <c r="B58" s="832"/>
      <c r="C58" s="240"/>
      <c r="D58" s="280" t="s">
        <v>139</v>
      </c>
      <c r="E58" s="217"/>
      <c r="F58" s="217"/>
      <c r="G58" s="217"/>
      <c r="H58" s="217"/>
      <c r="I58" s="217"/>
      <c r="J58" s="217"/>
      <c r="K58" s="217"/>
    </row>
    <row r="59" spans="1:11" x14ac:dyDescent="0.25">
      <c r="A59" s="214"/>
      <c r="B59" s="832"/>
      <c r="C59" s="240"/>
      <c r="D59" s="281" t="s">
        <v>69</v>
      </c>
      <c r="E59" s="217"/>
      <c r="F59" s="217"/>
      <c r="G59" s="217"/>
      <c r="H59" s="217"/>
      <c r="I59" s="217"/>
      <c r="J59" s="217"/>
      <c r="K59" s="217"/>
    </row>
    <row r="60" spans="1:11" x14ac:dyDescent="0.25">
      <c r="A60" s="214"/>
      <c r="B60" s="832"/>
      <c r="C60" s="240"/>
      <c r="D60" s="281" t="s">
        <v>171</v>
      </c>
      <c r="E60" s="217"/>
      <c r="F60" s="217"/>
      <c r="G60" s="217"/>
      <c r="H60" s="217"/>
      <c r="I60" s="217"/>
      <c r="J60" s="217"/>
      <c r="K60" s="217"/>
    </row>
    <row r="61" spans="1:11" x14ac:dyDescent="0.25">
      <c r="A61" s="214"/>
      <c r="B61" s="832"/>
      <c r="C61" s="240"/>
      <c r="D61" s="281" t="s">
        <v>210</v>
      </c>
      <c r="E61" s="217"/>
      <c r="F61" s="217"/>
      <c r="G61" s="217"/>
      <c r="H61" s="217"/>
      <c r="I61" s="217"/>
      <c r="J61" s="217"/>
      <c r="K61" s="217"/>
    </row>
    <row r="62" spans="1:11" x14ac:dyDescent="0.25">
      <c r="A62" s="214"/>
      <c r="B62" s="832"/>
      <c r="C62" s="240"/>
      <c r="D62" s="281" t="s">
        <v>211</v>
      </c>
      <c r="E62" s="217"/>
      <c r="F62" s="217"/>
      <c r="G62" s="217"/>
      <c r="H62" s="217"/>
      <c r="I62" s="217"/>
      <c r="J62" s="217"/>
      <c r="K62" s="217"/>
    </row>
    <row r="63" spans="1:11" ht="24" x14ac:dyDescent="0.25">
      <c r="A63" s="214"/>
      <c r="B63" s="832"/>
      <c r="C63" s="240"/>
      <c r="D63" s="281" t="s">
        <v>212</v>
      </c>
      <c r="E63" s="217"/>
      <c r="F63" s="217"/>
      <c r="G63" s="217"/>
      <c r="H63" s="217"/>
      <c r="I63" s="217"/>
      <c r="J63" s="217"/>
      <c r="K63" s="217"/>
    </row>
    <row r="64" spans="1:11" x14ac:dyDescent="0.25">
      <c r="A64" s="214"/>
      <c r="B64" s="832"/>
      <c r="C64" s="240"/>
      <c r="D64" s="280" t="s">
        <v>146</v>
      </c>
      <c r="E64" s="217"/>
      <c r="F64" s="217"/>
      <c r="G64" s="217"/>
      <c r="H64" s="217"/>
      <c r="I64" s="217"/>
      <c r="J64" s="217"/>
      <c r="K64" s="217"/>
    </row>
    <row r="65" spans="1:11" ht="15.75" thickBot="1" x14ac:dyDescent="0.3">
      <c r="A65" s="214"/>
      <c r="B65" s="833"/>
      <c r="C65" s="250"/>
      <c r="D65" s="275"/>
      <c r="E65" s="217"/>
      <c r="F65" s="217"/>
      <c r="G65" s="217"/>
      <c r="H65" s="217"/>
      <c r="I65" s="217"/>
      <c r="J65" s="217"/>
      <c r="K65" s="217"/>
    </row>
    <row r="66" spans="1:11" ht="24.75" thickBot="1" x14ac:dyDescent="0.3">
      <c r="A66" s="214"/>
      <c r="B66" s="253" t="s">
        <v>77</v>
      </c>
      <c r="C66" s="250"/>
      <c r="D66" s="243"/>
      <c r="E66" s="217"/>
      <c r="F66" s="217"/>
      <c r="G66" s="217"/>
      <c r="H66" s="217"/>
      <c r="I66" s="217"/>
      <c r="J66" s="217"/>
      <c r="K66" s="217"/>
    </row>
    <row r="67" spans="1:11" ht="156" x14ac:dyDescent="0.25">
      <c r="A67" s="214"/>
      <c r="B67" s="831" t="s">
        <v>78</v>
      </c>
      <c r="C67" s="240"/>
      <c r="D67" s="281" t="s">
        <v>213</v>
      </c>
      <c r="E67" s="217"/>
      <c r="F67" s="217"/>
      <c r="G67" s="217"/>
      <c r="H67" s="217"/>
      <c r="I67" s="217"/>
      <c r="J67" s="217"/>
      <c r="K67" s="217"/>
    </row>
    <row r="68" spans="1:11" ht="132" x14ac:dyDescent="0.25">
      <c r="A68" s="214"/>
      <c r="B68" s="832"/>
      <c r="C68" s="240"/>
      <c r="D68" s="281" t="s">
        <v>214</v>
      </c>
      <c r="E68" s="217"/>
      <c r="F68" s="217"/>
      <c r="G68" s="217"/>
      <c r="H68" s="217"/>
      <c r="I68" s="217"/>
      <c r="J68" s="217"/>
      <c r="K68" s="217"/>
    </row>
    <row r="69" spans="1:11" ht="216" x14ac:dyDescent="0.25">
      <c r="A69" s="214"/>
      <c r="B69" s="832"/>
      <c r="C69" s="240"/>
      <c r="D69" s="281" t="s">
        <v>215</v>
      </c>
      <c r="E69" s="217"/>
      <c r="F69" s="217"/>
      <c r="G69" s="217"/>
      <c r="H69" s="217"/>
      <c r="I69" s="217"/>
      <c r="J69" s="217"/>
      <c r="K69" s="217"/>
    </row>
    <row r="70" spans="1:11" ht="72" x14ac:dyDescent="0.25">
      <c r="A70" s="214"/>
      <c r="B70" s="832"/>
      <c r="C70" s="240"/>
      <c r="D70" s="281" t="s">
        <v>216</v>
      </c>
      <c r="E70" s="217"/>
      <c r="F70" s="217"/>
      <c r="G70" s="217"/>
      <c r="H70" s="217"/>
      <c r="I70" s="217"/>
      <c r="J70" s="217"/>
      <c r="K70" s="217"/>
    </row>
    <row r="71" spans="1:11" ht="15.75" thickBot="1" x14ac:dyDescent="0.3">
      <c r="A71" s="214"/>
      <c r="B71" s="833"/>
      <c r="C71" s="250"/>
      <c r="D71" s="243"/>
      <c r="E71" s="217"/>
      <c r="F71" s="217"/>
      <c r="G71" s="217"/>
      <c r="H71" s="217"/>
      <c r="I71" s="217"/>
      <c r="J71" s="217"/>
      <c r="K71" s="217"/>
    </row>
    <row r="72" spans="1:11" x14ac:dyDescent="0.25">
      <c r="A72" s="214"/>
      <c r="B72" s="831" t="s">
        <v>95</v>
      </c>
      <c r="C72" s="240"/>
      <c r="D72" s="281"/>
      <c r="E72" s="217"/>
      <c r="F72" s="217"/>
      <c r="G72" s="217"/>
      <c r="H72" s="217"/>
      <c r="I72" s="217"/>
      <c r="J72" s="217"/>
      <c r="K72" s="217"/>
    </row>
    <row r="73" spans="1:11" x14ac:dyDescent="0.25">
      <c r="A73" s="214"/>
      <c r="B73" s="832"/>
      <c r="C73" s="240"/>
      <c r="D73" s="282"/>
      <c r="E73" s="217"/>
      <c r="F73" s="217"/>
      <c r="G73" s="217"/>
      <c r="H73" s="217"/>
      <c r="I73" s="217"/>
      <c r="J73" s="217"/>
      <c r="K73" s="217"/>
    </row>
    <row r="74" spans="1:11" x14ac:dyDescent="0.25">
      <c r="A74" s="214"/>
      <c r="B74" s="832"/>
      <c r="C74" s="240"/>
      <c r="D74" s="281" t="s">
        <v>96</v>
      </c>
      <c r="E74" s="217"/>
      <c r="F74" s="217"/>
      <c r="G74" s="217"/>
      <c r="H74" s="217"/>
      <c r="I74" s="217"/>
      <c r="J74" s="217"/>
      <c r="K74" s="217"/>
    </row>
    <row r="75" spans="1:11" ht="37.5" x14ac:dyDescent="0.25">
      <c r="A75" s="214"/>
      <c r="B75" s="832"/>
      <c r="C75" s="240"/>
      <c r="D75" s="281" t="s">
        <v>217</v>
      </c>
      <c r="E75" s="217"/>
      <c r="F75" s="217"/>
      <c r="G75" s="217"/>
      <c r="H75" s="217"/>
      <c r="I75" s="217"/>
      <c r="J75" s="217"/>
      <c r="K75" s="217"/>
    </row>
    <row r="76" spans="1:11" ht="37.5" x14ac:dyDescent="0.25">
      <c r="A76" s="214"/>
      <c r="B76" s="832"/>
      <c r="C76" s="240"/>
      <c r="D76" s="281" t="s">
        <v>218</v>
      </c>
      <c r="E76" s="217"/>
      <c r="F76" s="217"/>
      <c r="G76" s="217"/>
      <c r="H76" s="217"/>
      <c r="I76" s="217"/>
      <c r="J76" s="217"/>
      <c r="K76" s="217"/>
    </row>
    <row r="77" spans="1:11" ht="37.5" x14ac:dyDescent="0.25">
      <c r="A77" s="214"/>
      <c r="B77" s="832"/>
      <c r="C77" s="240"/>
      <c r="D77" s="281" t="s">
        <v>219</v>
      </c>
      <c r="E77" s="217"/>
      <c r="F77" s="217"/>
      <c r="G77" s="217"/>
      <c r="H77" s="217"/>
      <c r="I77" s="217"/>
      <c r="J77" s="217"/>
      <c r="K77" s="217"/>
    </row>
    <row r="78" spans="1:11" ht="48.75" thickBot="1" x14ac:dyDescent="0.3">
      <c r="A78" s="214"/>
      <c r="B78" s="833"/>
      <c r="C78" s="250"/>
      <c r="D78" s="243" t="s">
        <v>220</v>
      </c>
      <c r="E78" s="217"/>
      <c r="F78" s="217"/>
      <c r="G78" s="217"/>
      <c r="H78" s="217"/>
      <c r="I78" s="217"/>
      <c r="J78" s="217"/>
      <c r="K78" s="217"/>
    </row>
  </sheetData>
  <sheetProtection insertColumns="0" insertRows="0"/>
  <mergeCells count="33">
    <mergeCell ref="A1:P1"/>
    <mergeCell ref="A2:P2"/>
    <mergeCell ref="A3:P3"/>
    <mergeCell ref="A4:D4"/>
    <mergeCell ref="A5:P5"/>
    <mergeCell ref="F45:G45"/>
    <mergeCell ref="H45:I45"/>
    <mergeCell ref="E41:F41"/>
    <mergeCell ref="B43:I43"/>
    <mergeCell ref="B44:D44"/>
    <mergeCell ref="F44:G44"/>
    <mergeCell ref="H44:I44"/>
    <mergeCell ref="B67:B71"/>
    <mergeCell ref="B72:B78"/>
    <mergeCell ref="B15:B22"/>
    <mergeCell ref="D15:J15"/>
    <mergeCell ref="D18:J18"/>
    <mergeCell ref="D23:J23"/>
    <mergeCell ref="D24:J24"/>
    <mergeCell ref="E38:F38"/>
    <mergeCell ref="E39:F39"/>
    <mergeCell ref="E40:F40"/>
    <mergeCell ref="B35:B41"/>
    <mergeCell ref="E37:F37"/>
    <mergeCell ref="B27:B33"/>
    <mergeCell ref="B56:B65"/>
    <mergeCell ref="B49:J50"/>
    <mergeCell ref="B45:D45"/>
    <mergeCell ref="B10:D10"/>
    <mergeCell ref="F10:S10"/>
    <mergeCell ref="F11:S11"/>
    <mergeCell ref="E12:R12"/>
    <mergeCell ref="E13:R13"/>
  </mergeCells>
  <conditionalFormatting sqref="F10">
    <cfRule type="notContainsBlanks" dxfId="110" priority="4">
      <formula>LEN(TRIM(F10))&gt;0</formula>
    </cfRule>
  </conditionalFormatting>
  <conditionalFormatting sqref="F11:S11">
    <cfRule type="expression" dxfId="109" priority="2">
      <formula>E11="NO SE REPORTA"</formula>
    </cfRule>
    <cfRule type="expression" dxfId="108" priority="3">
      <formula>E10="NO APLICA"</formula>
    </cfRule>
  </conditionalFormatting>
  <conditionalFormatting sqref="E12:R12">
    <cfRule type="expression" dxfId="10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20:H21 E16:E17">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14"/>
  <sheetViews>
    <sheetView showGridLines="0" zoomScaleNormal="100" zoomScalePageLayoutView="98" workbookViewId="0">
      <selection activeCell="M35" sqref="M35"/>
    </sheetView>
  </sheetViews>
  <sheetFormatPr baseColWidth="10" defaultRowHeight="15" x14ac:dyDescent="0.25"/>
  <cols>
    <col min="1" max="1" width="1.85546875" customWidth="1"/>
    <col min="2" max="2" width="12.85546875" customWidth="1"/>
    <col min="3" max="3" width="5" style="81" bestFit="1" customWidth="1"/>
    <col min="4" max="4" width="39" customWidth="1"/>
    <col min="5" max="5" width="12.140625" customWidth="1"/>
    <col min="10" max="10" width="37.8554687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228</v>
      </c>
      <c r="B5" s="794"/>
      <c r="C5" s="794"/>
      <c r="D5" s="794"/>
      <c r="E5" s="794"/>
      <c r="F5" s="794"/>
      <c r="G5" s="794"/>
      <c r="H5" s="794"/>
      <c r="I5" s="794"/>
      <c r="J5" s="794"/>
      <c r="K5" s="794"/>
      <c r="L5" s="794"/>
      <c r="M5" s="794"/>
      <c r="N5" s="794"/>
      <c r="O5" s="794"/>
      <c r="P5" s="795"/>
    </row>
    <row r="6" spans="1:21" x14ac:dyDescent="0.25">
      <c r="B6" s="2" t="s">
        <v>1</v>
      </c>
      <c r="C6" s="70"/>
      <c r="D6" s="6"/>
      <c r="E6" s="68"/>
      <c r="F6" s="6" t="s">
        <v>133</v>
      </c>
      <c r="G6" s="6"/>
      <c r="H6" s="6"/>
      <c r="I6" s="6"/>
      <c r="J6" s="6"/>
      <c r="K6" s="6"/>
    </row>
    <row r="7" spans="1:21" ht="15.75" thickBot="1" x14ac:dyDescent="0.3">
      <c r="B7" s="69"/>
      <c r="C7" s="71"/>
      <c r="D7" s="6"/>
      <c r="E7" s="17"/>
      <c r="F7" s="6" t="s">
        <v>134</v>
      </c>
      <c r="G7" s="6"/>
      <c r="H7" s="6"/>
      <c r="I7" s="6"/>
      <c r="J7" s="6"/>
      <c r="K7" s="6"/>
    </row>
    <row r="8" spans="1:21" ht="15.75" thickBot="1" x14ac:dyDescent="0.3">
      <c r="B8" s="157" t="s">
        <v>1198</v>
      </c>
      <c r="C8" s="194">
        <v>2019</v>
      </c>
      <c r="D8" s="198">
        <f>G24</f>
        <v>1</v>
      </c>
      <c r="E8" s="195"/>
      <c r="F8" s="6" t="s">
        <v>135</v>
      </c>
      <c r="G8" s="6"/>
      <c r="H8" s="6"/>
      <c r="I8" s="6"/>
      <c r="J8" s="6"/>
      <c r="K8" s="6"/>
    </row>
    <row r="9" spans="1:21" x14ac:dyDescent="0.25">
      <c r="B9" s="428" t="s">
        <v>1199</v>
      </c>
      <c r="C9" s="82"/>
      <c r="D9" s="6"/>
      <c r="E9" s="6"/>
      <c r="F9" s="6"/>
      <c r="G9" s="6"/>
      <c r="H9" s="6"/>
      <c r="I9" s="6"/>
      <c r="J9" s="6"/>
      <c r="K9" s="6"/>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33"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1334</v>
      </c>
      <c r="F12" s="855"/>
      <c r="G12" s="855"/>
      <c r="H12" s="855"/>
      <c r="I12" s="855"/>
      <c r="J12" s="855"/>
      <c r="K12" s="855"/>
      <c r="L12" s="855"/>
      <c r="M12" s="855"/>
      <c r="N12" s="855"/>
      <c r="O12" s="855"/>
      <c r="P12" s="855"/>
      <c r="Q12" s="855"/>
      <c r="R12" s="855"/>
    </row>
    <row r="13" spans="1:21" s="373" customFormat="1" ht="69" customHeight="1" x14ac:dyDescent="0.25">
      <c r="A13" s="214"/>
      <c r="B13" s="428"/>
      <c r="C13" s="272"/>
      <c r="D13" s="433" t="s">
        <v>1257</v>
      </c>
      <c r="E13" s="861" t="s">
        <v>1546</v>
      </c>
      <c r="F13" s="862"/>
      <c r="G13" s="862"/>
      <c r="H13" s="862"/>
      <c r="I13" s="862"/>
      <c r="J13" s="862"/>
      <c r="K13" s="862"/>
      <c r="L13" s="862"/>
      <c r="M13" s="862"/>
      <c r="N13" s="862"/>
      <c r="O13" s="862"/>
      <c r="P13" s="862"/>
      <c r="Q13" s="862"/>
      <c r="R13" s="863"/>
    </row>
    <row r="14" spans="1:21" s="373" customFormat="1" ht="6.95" customHeight="1" thickBot="1" x14ac:dyDescent="0.3">
      <c r="B14" s="428"/>
      <c r="C14" s="82"/>
      <c r="D14" s="6"/>
      <c r="E14" s="6"/>
      <c r="F14" s="6"/>
      <c r="G14" s="6"/>
      <c r="H14" s="6"/>
      <c r="I14" s="6"/>
      <c r="J14" s="6"/>
      <c r="K14" s="6"/>
    </row>
    <row r="15" spans="1:21" ht="15" customHeight="1" thickTop="1" x14ac:dyDescent="0.25">
      <c r="B15" s="899" t="s">
        <v>2</v>
      </c>
      <c r="C15" s="83"/>
      <c r="D15" s="901" t="s">
        <v>3</v>
      </c>
      <c r="E15" s="902"/>
      <c r="F15" s="902"/>
      <c r="G15" s="902"/>
      <c r="H15" s="902"/>
      <c r="I15" s="902"/>
      <c r="J15" s="902"/>
      <c r="K15" s="903"/>
    </row>
    <row r="16" spans="1:21" ht="15.75" thickBot="1" x14ac:dyDescent="0.3">
      <c r="B16" s="900"/>
      <c r="C16" s="86"/>
      <c r="D16" s="904" t="s">
        <v>260</v>
      </c>
      <c r="E16" s="905"/>
      <c r="F16" s="905"/>
      <c r="G16" s="905"/>
      <c r="H16" s="905"/>
      <c r="I16" s="905"/>
      <c r="J16" s="905"/>
      <c r="K16" s="906"/>
    </row>
    <row r="17" spans="2:11" ht="15.75" thickBot="1" x14ac:dyDescent="0.3">
      <c r="B17" s="900"/>
      <c r="C17" s="92" t="s">
        <v>24</v>
      </c>
      <c r="D17" s="38" t="s">
        <v>261</v>
      </c>
      <c r="E17" s="635">
        <v>2016</v>
      </c>
      <c r="F17" s="635">
        <v>2017</v>
      </c>
      <c r="G17" s="635">
        <v>2018</v>
      </c>
      <c r="H17" s="38" t="s">
        <v>28</v>
      </c>
      <c r="I17" s="204"/>
      <c r="K17" s="21"/>
    </row>
    <row r="18" spans="2:11" ht="15.75" thickBot="1" x14ac:dyDescent="0.3">
      <c r="B18" s="900"/>
      <c r="C18" s="3" t="s">
        <v>158</v>
      </c>
      <c r="D18" s="39" t="s">
        <v>263</v>
      </c>
      <c r="E18" s="471">
        <v>0</v>
      </c>
      <c r="F18" s="190">
        <v>5</v>
      </c>
      <c r="G18" s="190">
        <v>8</v>
      </c>
      <c r="H18" s="190"/>
      <c r="I18" s="308"/>
      <c r="K18" s="21"/>
    </row>
    <row r="19" spans="2:11" ht="15.75" thickBot="1" x14ac:dyDescent="0.3">
      <c r="B19" s="900"/>
      <c r="C19" s="3" t="s">
        <v>160</v>
      </c>
      <c r="D19" s="39" t="s">
        <v>264</v>
      </c>
      <c r="E19" s="471">
        <v>0</v>
      </c>
      <c r="F19" s="190">
        <v>5</v>
      </c>
      <c r="G19" s="190">
        <v>8</v>
      </c>
      <c r="H19" s="190"/>
      <c r="I19" s="308"/>
      <c r="K19" s="21"/>
    </row>
    <row r="20" spans="2:11" ht="15.75" thickBot="1" x14ac:dyDescent="0.3">
      <c r="B20" s="900"/>
      <c r="C20" s="3" t="s">
        <v>162</v>
      </c>
      <c r="D20" s="39" t="s">
        <v>265</v>
      </c>
      <c r="E20" s="471">
        <v>0</v>
      </c>
      <c r="F20" s="190"/>
      <c r="G20" s="190"/>
      <c r="H20" s="190"/>
      <c r="I20" s="308"/>
      <c r="K20" s="21"/>
    </row>
    <row r="21" spans="2:11" ht="15.75" thickBot="1" x14ac:dyDescent="0.3">
      <c r="B21" s="900"/>
      <c r="C21" s="3" t="s">
        <v>266</v>
      </c>
      <c r="D21" s="39" t="s">
        <v>267</v>
      </c>
      <c r="E21" s="471">
        <v>0</v>
      </c>
      <c r="F21" s="190"/>
      <c r="G21" s="190"/>
      <c r="H21" s="190"/>
      <c r="I21" s="308"/>
      <c r="K21" s="21"/>
    </row>
    <row r="22" spans="2:11" ht="15.75" thickBot="1" x14ac:dyDescent="0.3">
      <c r="B22" s="900"/>
      <c r="C22" s="3" t="s">
        <v>268</v>
      </c>
      <c r="D22" s="39" t="s">
        <v>269</v>
      </c>
      <c r="E22" s="471">
        <v>0</v>
      </c>
      <c r="F22" s="190"/>
      <c r="G22" s="190"/>
      <c r="H22" s="190"/>
      <c r="I22" s="308"/>
      <c r="K22" s="21"/>
    </row>
    <row r="23" spans="2:11" ht="15.75" thickBot="1" x14ac:dyDescent="0.3">
      <c r="B23" s="900"/>
      <c r="C23" s="3" t="s">
        <v>270</v>
      </c>
      <c r="D23" s="39" t="s">
        <v>271</v>
      </c>
      <c r="E23" s="471">
        <v>0</v>
      </c>
      <c r="F23" s="190"/>
      <c r="G23" s="190"/>
      <c r="H23" s="190"/>
      <c r="I23" s="308"/>
      <c r="K23" s="21"/>
    </row>
    <row r="24" spans="2:11" ht="15.75" thickBot="1" x14ac:dyDescent="0.3">
      <c r="B24" s="900"/>
      <c r="C24" s="3" t="s">
        <v>272</v>
      </c>
      <c r="D24" s="39" t="s">
        <v>273</v>
      </c>
      <c r="E24" s="474" t="str">
        <f>IFERROR(E19/E18,"N.A.")</f>
        <v>N.A.</v>
      </c>
      <c r="F24" s="174">
        <f>IFERROR(F19/F18,"N.A.")</f>
        <v>1</v>
      </c>
      <c r="G24" s="174">
        <f t="shared" ref="G24:H24" si="0">IFERROR(G19/G18,"N.A.")</f>
        <v>1</v>
      </c>
      <c r="H24" s="174" t="str">
        <f t="shared" si="0"/>
        <v>N.A.</v>
      </c>
      <c r="I24" s="273"/>
      <c r="K24" s="21"/>
    </row>
    <row r="25" spans="2:11" ht="15.75" thickBot="1" x14ac:dyDescent="0.3">
      <c r="B25" s="900"/>
      <c r="C25" s="3" t="s">
        <v>274</v>
      </c>
      <c r="D25" s="39" t="s">
        <v>275</v>
      </c>
      <c r="E25" s="474" t="str">
        <f>IFERROR(E21/E20,"N.A.")</f>
        <v>N.A.</v>
      </c>
      <c r="F25" s="174" t="str">
        <f>IFERROR(F21/F20,"N.A.")</f>
        <v>N.A.</v>
      </c>
      <c r="G25" s="174" t="str">
        <f>IFERROR(G21/G20,"N.A.")</f>
        <v>N.A.</v>
      </c>
      <c r="H25" s="174" t="str">
        <f>IFERROR(H21/H20,"N.A.")</f>
        <v>N.A.</v>
      </c>
      <c r="I25" s="273"/>
      <c r="K25" s="21"/>
    </row>
    <row r="26" spans="2:11" ht="15.75" thickBot="1" x14ac:dyDescent="0.3">
      <c r="B26" s="900"/>
      <c r="C26" s="3" t="s">
        <v>276</v>
      </c>
      <c r="D26" s="39" t="s">
        <v>277</v>
      </c>
      <c r="E26" s="474" t="str">
        <f>IFERROR(E23/E22,"N.A.")</f>
        <v>N.A.</v>
      </c>
      <c r="F26" s="174" t="str">
        <f t="shared" ref="F26:H26" si="1">IFERROR(F23/F22,"N.A.")</f>
        <v>N.A.</v>
      </c>
      <c r="G26" s="174" t="str">
        <f t="shared" si="1"/>
        <v>N.A.</v>
      </c>
      <c r="H26" s="174" t="str">
        <f t="shared" si="1"/>
        <v>N.A.</v>
      </c>
      <c r="I26" s="273"/>
      <c r="K26" s="21"/>
    </row>
    <row r="27" spans="2:11" ht="15.75" thickBot="1" x14ac:dyDescent="0.3">
      <c r="B27" s="306"/>
      <c r="C27" s="123"/>
      <c r="D27" s="307" t="s">
        <v>1209</v>
      </c>
      <c r="E27" s="474" t="str">
        <f>IFERROR(AVERAGE(E24:E26),"N.A.")</f>
        <v>N.A.</v>
      </c>
      <c r="F27" s="174">
        <f t="shared" ref="F27:H27" si="2">IFERROR(AVERAGE(F24:F26),"N.A.")</f>
        <v>1</v>
      </c>
      <c r="G27" s="174">
        <f t="shared" si="2"/>
        <v>1</v>
      </c>
      <c r="H27" s="174" t="str">
        <f t="shared" si="2"/>
        <v>N.A.</v>
      </c>
      <c r="I27" s="273"/>
      <c r="K27" s="21"/>
    </row>
    <row r="28" spans="2:11" x14ac:dyDescent="0.25">
      <c r="B28" s="201"/>
      <c r="C28" s="86"/>
      <c r="D28" s="907"/>
      <c r="E28" s="908"/>
      <c r="F28" s="908"/>
      <c r="G28" s="908"/>
      <c r="H28" s="908"/>
      <c r="I28" s="908"/>
      <c r="J28" s="908"/>
      <c r="K28" s="909"/>
    </row>
    <row r="29" spans="2:11" x14ac:dyDescent="0.25">
      <c r="B29" s="201"/>
      <c r="C29" s="86"/>
      <c r="D29" s="904" t="s">
        <v>254</v>
      </c>
      <c r="E29" s="905"/>
      <c r="F29" s="905"/>
      <c r="G29" s="905"/>
      <c r="H29" s="905"/>
      <c r="I29" s="905"/>
      <c r="J29" s="905"/>
      <c r="K29" s="906"/>
    </row>
    <row r="30" spans="2:11" ht="15.75" thickBot="1" x14ac:dyDescent="0.3">
      <c r="B30" s="201"/>
      <c r="C30" s="86"/>
      <c r="D30" s="910" t="s">
        <v>255</v>
      </c>
      <c r="E30" s="911"/>
      <c r="F30" s="911"/>
      <c r="G30" s="911"/>
      <c r="H30" s="911"/>
      <c r="I30" s="911"/>
      <c r="J30" s="911"/>
      <c r="K30" s="912"/>
    </row>
    <row r="31" spans="2:11" ht="24.75" thickBot="1" x14ac:dyDescent="0.3">
      <c r="B31" s="201"/>
      <c r="C31" s="92" t="s">
        <v>24</v>
      </c>
      <c r="D31" s="632" t="s">
        <v>278</v>
      </c>
      <c r="E31" s="632" t="s">
        <v>279</v>
      </c>
      <c r="F31" s="632" t="s">
        <v>280</v>
      </c>
      <c r="G31" s="632" t="s">
        <v>281</v>
      </c>
      <c r="H31" s="632" t="s">
        <v>282</v>
      </c>
      <c r="I31" s="632" t="s">
        <v>283</v>
      </c>
      <c r="J31" s="632" t="s">
        <v>60</v>
      </c>
      <c r="K31" s="110"/>
    </row>
    <row r="32" spans="2:11" s="176" customFormat="1" ht="36.75" thickBot="1" x14ac:dyDescent="0.3">
      <c r="B32" s="199"/>
      <c r="C32" s="478">
        <v>1</v>
      </c>
      <c r="D32" s="625" t="s">
        <v>1427</v>
      </c>
      <c r="E32" s="705"/>
      <c r="F32" s="705"/>
      <c r="G32" s="705"/>
      <c r="H32" s="705"/>
      <c r="I32" s="705"/>
      <c r="J32" s="567" t="s">
        <v>1428</v>
      </c>
      <c r="K32" s="108"/>
    </row>
    <row r="33" spans="2:11" s="176" customFormat="1" ht="48.75" thickBot="1" x14ac:dyDescent="0.3">
      <c r="B33" s="199"/>
      <c r="C33" s="478">
        <v>2</v>
      </c>
      <c r="D33" s="625" t="s">
        <v>1547</v>
      </c>
      <c r="E33" s="705"/>
      <c r="F33" s="705"/>
      <c r="G33" s="705"/>
      <c r="H33" s="705"/>
      <c r="I33" s="705"/>
      <c r="J33" s="567" t="s">
        <v>1429</v>
      </c>
      <c r="K33" s="108"/>
    </row>
    <row r="34" spans="2:11" s="176" customFormat="1" ht="39.75" customHeight="1" thickBot="1" x14ac:dyDescent="0.3">
      <c r="B34" s="199"/>
      <c r="C34" s="478">
        <v>3</v>
      </c>
      <c r="D34" s="625" t="s">
        <v>1430</v>
      </c>
      <c r="E34" s="705"/>
      <c r="F34" s="705"/>
      <c r="G34" s="705"/>
      <c r="H34" s="705"/>
      <c r="I34" s="705"/>
      <c r="J34" s="567" t="s">
        <v>1431</v>
      </c>
      <c r="K34" s="108"/>
    </row>
    <row r="35" spans="2:11" s="176" customFormat="1" ht="69" customHeight="1" thickBot="1" x14ac:dyDescent="0.3">
      <c r="B35" s="199"/>
      <c r="C35" s="478">
        <v>4</v>
      </c>
      <c r="D35" s="625" t="s">
        <v>1434</v>
      </c>
      <c r="E35" s="705"/>
      <c r="F35" s="705"/>
      <c r="G35" s="705"/>
      <c r="H35" s="705"/>
      <c r="I35" s="705"/>
      <c r="J35" s="567" t="s">
        <v>1435</v>
      </c>
      <c r="K35" s="108"/>
    </row>
    <row r="36" spans="2:11" s="176" customFormat="1" ht="48.75" thickBot="1" x14ac:dyDescent="0.3">
      <c r="B36" s="780"/>
      <c r="C36" s="782">
        <v>5</v>
      </c>
      <c r="D36" s="625" t="s">
        <v>1548</v>
      </c>
      <c r="E36" s="705"/>
      <c r="F36" s="705"/>
      <c r="G36" s="705"/>
      <c r="H36" s="705"/>
      <c r="I36" s="705"/>
      <c r="J36" s="567" t="s">
        <v>1549</v>
      </c>
      <c r="K36" s="781"/>
    </row>
    <row r="37" spans="2:11" s="176" customFormat="1" ht="15.75" thickBot="1" x14ac:dyDescent="0.3">
      <c r="B37" s="199"/>
      <c r="C37" s="478">
        <v>6</v>
      </c>
      <c r="D37" s="614"/>
      <c r="E37" s="705"/>
      <c r="F37" s="705"/>
      <c r="G37" s="705"/>
      <c r="H37" s="705"/>
      <c r="I37" s="705"/>
      <c r="J37" s="614"/>
      <c r="K37" s="108"/>
    </row>
    <row r="38" spans="2:11" ht="15.75" thickBot="1" x14ac:dyDescent="0.3">
      <c r="B38" s="201"/>
      <c r="C38" s="3"/>
      <c r="D38" s="40" t="s">
        <v>157</v>
      </c>
      <c r="E38" s="106"/>
      <c r="F38" s="133">
        <f>SUM(F32:F37)</f>
        <v>0</v>
      </c>
      <c r="G38" s="133">
        <f>SUM(G32:G37)</f>
        <v>0</v>
      </c>
      <c r="H38" s="133">
        <f>SUM(H32:H37)</f>
        <v>0</v>
      </c>
      <c r="I38" s="133">
        <f>SUM(I32:I37)</f>
        <v>0</v>
      </c>
      <c r="J38" s="30"/>
      <c r="K38" s="112"/>
    </row>
    <row r="39" spans="2:11" ht="15.75" thickBot="1" x14ac:dyDescent="0.3">
      <c r="B39" s="202"/>
      <c r="C39" s="87"/>
      <c r="D39" s="896" t="s">
        <v>284</v>
      </c>
      <c r="E39" s="897"/>
      <c r="F39" s="897"/>
      <c r="G39" s="897"/>
      <c r="H39" s="897"/>
      <c r="I39" s="897"/>
      <c r="J39" s="897"/>
      <c r="K39" s="898"/>
    </row>
    <row r="40" spans="2:11" ht="36" customHeight="1" thickBot="1" x14ac:dyDescent="0.3">
      <c r="B40" s="67" t="s">
        <v>39</v>
      </c>
      <c r="C40" s="102"/>
      <c r="D40" s="896" t="s">
        <v>285</v>
      </c>
      <c r="E40" s="897"/>
      <c r="F40" s="897"/>
      <c r="G40" s="897"/>
      <c r="H40" s="897"/>
      <c r="I40" s="897"/>
      <c r="J40" s="897"/>
      <c r="K40" s="898"/>
    </row>
    <row r="41" spans="2:11" ht="23.25" thickBot="1" x14ac:dyDescent="0.3">
      <c r="B41" s="67" t="s">
        <v>41</v>
      </c>
      <c r="C41" s="102"/>
      <c r="D41" s="896" t="s">
        <v>286</v>
      </c>
      <c r="E41" s="897"/>
      <c r="F41" s="897"/>
      <c r="G41" s="897"/>
      <c r="H41" s="897"/>
      <c r="I41" s="897"/>
      <c r="J41" s="897"/>
      <c r="K41" s="898"/>
    </row>
    <row r="42" spans="2:11" ht="15.75" thickBot="1" x14ac:dyDescent="0.3">
      <c r="B42" s="2"/>
      <c r="C42" s="70"/>
      <c r="D42" s="6"/>
      <c r="E42" s="6"/>
      <c r="F42" s="6"/>
      <c r="G42" s="6"/>
      <c r="H42" s="6"/>
      <c r="I42" s="6"/>
      <c r="J42" s="6"/>
      <c r="K42" s="6"/>
    </row>
    <row r="43" spans="2:11" ht="24" customHeight="1" thickBot="1" x14ac:dyDescent="0.3">
      <c r="B43" s="893" t="s">
        <v>43</v>
      </c>
      <c r="C43" s="894"/>
      <c r="D43" s="894"/>
      <c r="E43" s="895"/>
      <c r="F43" s="6"/>
      <c r="G43" s="6"/>
      <c r="H43" s="6"/>
      <c r="I43" s="6"/>
      <c r="J43" s="6"/>
      <c r="K43" s="6"/>
    </row>
    <row r="44" spans="2:11" ht="15.75" thickBot="1" x14ac:dyDescent="0.3">
      <c r="B44" s="890">
        <v>1</v>
      </c>
      <c r="C44" s="88"/>
      <c r="D44" s="46" t="s">
        <v>44</v>
      </c>
      <c r="E44" s="457" t="s">
        <v>1274</v>
      </c>
      <c r="F44" s="6"/>
      <c r="G44" s="6"/>
      <c r="H44" s="6"/>
      <c r="I44" s="6"/>
      <c r="J44" s="6"/>
      <c r="K44" s="6"/>
    </row>
    <row r="45" spans="2:11" ht="15.75" thickBot="1" x14ac:dyDescent="0.3">
      <c r="B45" s="891"/>
      <c r="C45" s="88"/>
      <c r="D45" s="40" t="s">
        <v>45</v>
      </c>
      <c r="E45" s="457" t="s">
        <v>1275</v>
      </c>
      <c r="F45" s="6"/>
      <c r="G45" s="6"/>
      <c r="H45" s="6"/>
      <c r="I45" s="6"/>
      <c r="J45" s="6"/>
      <c r="K45" s="6"/>
    </row>
    <row r="46" spans="2:11" ht="15.75" thickBot="1" x14ac:dyDescent="0.3">
      <c r="B46" s="891"/>
      <c r="C46" s="88"/>
      <c r="D46" s="40" t="s">
        <v>46</v>
      </c>
      <c r="E46" s="457" t="s">
        <v>1550</v>
      </c>
      <c r="F46" s="6"/>
      <c r="G46" s="6"/>
      <c r="H46" s="6"/>
      <c r="I46" s="6"/>
      <c r="J46" s="6"/>
      <c r="K46" s="6"/>
    </row>
    <row r="47" spans="2:11" ht="15.75" thickBot="1" x14ac:dyDescent="0.3">
      <c r="B47" s="891"/>
      <c r="C47" s="88"/>
      <c r="D47" s="40" t="s">
        <v>47</v>
      </c>
      <c r="E47" s="457" t="s">
        <v>1553</v>
      </c>
      <c r="F47" s="6"/>
      <c r="G47" s="6"/>
      <c r="H47" s="6"/>
      <c r="I47" s="6"/>
      <c r="J47" s="6"/>
      <c r="K47" s="6"/>
    </row>
    <row r="48" spans="2:11" ht="15.75" thickBot="1" x14ac:dyDescent="0.3">
      <c r="B48" s="891"/>
      <c r="C48" s="88"/>
      <c r="D48" s="40" t="s">
        <v>48</v>
      </c>
      <c r="E48" s="583" t="s">
        <v>1551</v>
      </c>
      <c r="F48" s="6"/>
      <c r="G48" s="6"/>
      <c r="H48" s="6"/>
      <c r="I48" s="6"/>
      <c r="J48" s="6"/>
      <c r="K48" s="6"/>
    </row>
    <row r="49" spans="2:11" ht="15.75" thickBot="1" x14ac:dyDescent="0.3">
      <c r="B49" s="891"/>
      <c r="C49" s="88"/>
      <c r="D49" s="40" t="s">
        <v>49</v>
      </c>
      <c r="E49" s="457" t="s">
        <v>1552</v>
      </c>
      <c r="F49" s="6"/>
      <c r="G49" s="6"/>
      <c r="H49" s="6"/>
      <c r="I49" s="6"/>
      <c r="J49" s="6"/>
      <c r="K49" s="6"/>
    </row>
    <row r="50" spans="2:11" ht="15.75" thickBot="1" x14ac:dyDescent="0.3">
      <c r="B50" s="892"/>
      <c r="C50" s="3"/>
      <c r="D50" s="40" t="s">
        <v>50</v>
      </c>
      <c r="E50" s="455" t="s">
        <v>1280</v>
      </c>
      <c r="F50" s="6"/>
      <c r="G50" s="6"/>
      <c r="H50" s="6"/>
      <c r="I50" s="6"/>
      <c r="J50" s="6"/>
      <c r="K50" s="6"/>
    </row>
    <row r="51" spans="2:11" ht="15.75" thickBot="1" x14ac:dyDescent="0.3">
      <c r="B51" s="2"/>
      <c r="C51" s="70"/>
      <c r="D51" s="6"/>
      <c r="E51" s="6"/>
      <c r="F51" s="6"/>
      <c r="G51" s="6"/>
      <c r="H51" s="6"/>
      <c r="I51" s="6"/>
      <c r="J51" s="6"/>
      <c r="K51" s="6"/>
    </row>
    <row r="52" spans="2:11" ht="15.75" thickBot="1" x14ac:dyDescent="0.3">
      <c r="B52" s="893" t="s">
        <v>51</v>
      </c>
      <c r="C52" s="894"/>
      <c r="D52" s="894"/>
      <c r="E52" s="895"/>
      <c r="F52" s="6"/>
      <c r="G52" s="6"/>
      <c r="H52" s="6"/>
      <c r="I52" s="6"/>
      <c r="J52" s="6"/>
      <c r="K52" s="6"/>
    </row>
    <row r="53" spans="2:11" ht="15.75" thickBot="1" x14ac:dyDescent="0.3">
      <c r="B53" s="890">
        <v>1</v>
      </c>
      <c r="C53" s="88"/>
      <c r="D53" s="46" t="s">
        <v>44</v>
      </c>
      <c r="E53" s="203" t="s">
        <v>52</v>
      </c>
      <c r="F53" s="6"/>
      <c r="G53" s="6"/>
      <c r="H53" s="6"/>
      <c r="I53" s="6"/>
      <c r="J53" s="6"/>
      <c r="K53" s="6"/>
    </row>
    <row r="54" spans="2:11" ht="15.75" thickBot="1" x14ac:dyDescent="0.3">
      <c r="B54" s="891"/>
      <c r="C54" s="88"/>
      <c r="D54" s="40" t="s">
        <v>45</v>
      </c>
      <c r="E54" s="203" t="s">
        <v>53</v>
      </c>
      <c r="F54" s="6"/>
      <c r="G54" s="6"/>
      <c r="H54" s="6"/>
      <c r="I54" s="6"/>
      <c r="J54" s="6"/>
      <c r="K54" s="6"/>
    </row>
    <row r="55" spans="2:11" ht="15.75" thickBot="1" x14ac:dyDescent="0.3">
      <c r="B55" s="891"/>
      <c r="C55" s="88"/>
      <c r="D55" s="40" t="s">
        <v>46</v>
      </c>
      <c r="E55" s="271"/>
      <c r="F55" s="6"/>
      <c r="G55" s="6"/>
      <c r="H55" s="6"/>
      <c r="I55" s="6"/>
      <c r="J55" s="6"/>
      <c r="K55" s="6"/>
    </row>
    <row r="56" spans="2:11" ht="15.75" thickBot="1" x14ac:dyDescent="0.3">
      <c r="B56" s="891"/>
      <c r="C56" s="88"/>
      <c r="D56" s="40" t="s">
        <v>47</v>
      </c>
      <c r="E56" s="271"/>
      <c r="F56" s="6"/>
      <c r="G56" s="6"/>
      <c r="H56" s="6"/>
      <c r="I56" s="6"/>
      <c r="J56" s="6"/>
      <c r="K56" s="6"/>
    </row>
    <row r="57" spans="2:11" ht="15.75" thickBot="1" x14ac:dyDescent="0.3">
      <c r="B57" s="891"/>
      <c r="C57" s="88"/>
      <c r="D57" s="40" t="s">
        <v>48</v>
      </c>
      <c r="E57" s="271"/>
      <c r="F57" s="6"/>
      <c r="G57" s="6"/>
      <c r="H57" s="6"/>
      <c r="I57" s="6"/>
      <c r="J57" s="6"/>
      <c r="K57" s="6"/>
    </row>
    <row r="58" spans="2:11" ht="15.75" thickBot="1" x14ac:dyDescent="0.3">
      <c r="B58" s="891"/>
      <c r="C58" s="88"/>
      <c r="D58" s="40" t="s">
        <v>49</v>
      </c>
      <c r="E58" s="271"/>
      <c r="F58" s="6"/>
      <c r="G58" s="6"/>
      <c r="H58" s="6"/>
      <c r="I58" s="6"/>
      <c r="J58" s="6"/>
      <c r="K58" s="6"/>
    </row>
    <row r="59" spans="2:11" ht="15.75" thickBot="1" x14ac:dyDescent="0.3">
      <c r="B59" s="892"/>
      <c r="C59" s="3"/>
      <c r="D59" s="40" t="s">
        <v>50</v>
      </c>
      <c r="E59" s="271"/>
      <c r="F59" s="6"/>
      <c r="G59" s="6"/>
      <c r="H59" s="6"/>
      <c r="I59" s="6"/>
      <c r="J59" s="6"/>
      <c r="K59" s="6"/>
    </row>
    <row r="60" spans="2:11" ht="15.75" thickBot="1" x14ac:dyDescent="0.3">
      <c r="B60" s="2"/>
      <c r="C60" s="70"/>
      <c r="D60" s="6"/>
      <c r="E60" s="6"/>
      <c r="F60" s="6"/>
      <c r="G60" s="6"/>
      <c r="H60" s="6"/>
      <c r="I60" s="6"/>
      <c r="J60" s="6"/>
      <c r="K60" s="6"/>
    </row>
    <row r="61" spans="2:11" ht="15.75" thickBot="1" x14ac:dyDescent="0.3">
      <c r="B61" s="893" t="s">
        <v>54</v>
      </c>
      <c r="C61" s="894"/>
      <c r="D61" s="894"/>
      <c r="E61" s="894"/>
      <c r="F61" s="895"/>
      <c r="G61" s="6"/>
      <c r="H61" s="6"/>
      <c r="I61" s="6"/>
      <c r="J61" s="6"/>
      <c r="K61" s="6"/>
    </row>
    <row r="62" spans="2:11" ht="24.75" thickBot="1" x14ac:dyDescent="0.3">
      <c r="B62" s="45" t="s">
        <v>55</v>
      </c>
      <c r="C62" s="40" t="s">
        <v>56</v>
      </c>
      <c r="D62" s="40" t="s">
        <v>57</v>
      </c>
      <c r="E62" s="40" t="s">
        <v>58</v>
      </c>
      <c r="F62" s="6"/>
      <c r="G62" s="6"/>
      <c r="H62" s="6"/>
      <c r="I62" s="6"/>
      <c r="J62" s="6"/>
    </row>
    <row r="63" spans="2:11" ht="84.75" thickBot="1" x14ac:dyDescent="0.3">
      <c r="B63" s="47">
        <v>42401</v>
      </c>
      <c r="C63" s="40">
        <v>0.01</v>
      </c>
      <c r="D63" s="65" t="s">
        <v>287</v>
      </c>
      <c r="E63" s="40"/>
      <c r="F63" s="6"/>
      <c r="G63" s="6"/>
      <c r="H63" s="6"/>
      <c r="I63" s="6"/>
      <c r="J63" s="6"/>
    </row>
    <row r="64" spans="2:11" ht="15.75" thickBot="1" x14ac:dyDescent="0.3">
      <c r="B64" s="2"/>
      <c r="C64" s="70"/>
      <c r="D64" s="6"/>
      <c r="E64" s="6"/>
      <c r="F64" s="6"/>
      <c r="G64" s="6"/>
      <c r="H64" s="6"/>
      <c r="I64" s="6"/>
      <c r="J64" s="6"/>
      <c r="K64" s="6"/>
    </row>
    <row r="65" spans="2:11" ht="15.75" thickBot="1" x14ac:dyDescent="0.3">
      <c r="B65" s="5" t="s">
        <v>60</v>
      </c>
      <c r="C65" s="90"/>
      <c r="D65" s="6"/>
      <c r="E65" s="6"/>
      <c r="F65" s="6"/>
      <c r="G65" s="6"/>
      <c r="H65" s="6"/>
      <c r="I65" s="6"/>
      <c r="J65" s="6"/>
      <c r="K65" s="6"/>
    </row>
    <row r="66" spans="2:11" x14ac:dyDescent="0.25">
      <c r="B66" s="883"/>
      <c r="C66" s="884"/>
      <c r="D66" s="884"/>
      <c r="E66" s="884"/>
      <c r="F66" s="884"/>
      <c r="G66" s="884"/>
      <c r="H66" s="884"/>
      <c r="I66" s="884"/>
      <c r="J66" s="884"/>
      <c r="K66" s="6"/>
    </row>
    <row r="67" spans="2:11" ht="15.75" thickBot="1" x14ac:dyDescent="0.3">
      <c r="B67" s="883"/>
      <c r="C67" s="884"/>
      <c r="D67" s="884"/>
      <c r="E67" s="884"/>
      <c r="F67" s="884"/>
      <c r="G67" s="884"/>
      <c r="H67" s="884"/>
      <c r="I67" s="884"/>
      <c r="J67" s="884"/>
      <c r="K67" s="6"/>
    </row>
    <row r="68" spans="2:11" ht="15.75" thickBot="1" x14ac:dyDescent="0.3">
      <c r="B68" s="893" t="s">
        <v>61</v>
      </c>
      <c r="C68" s="894"/>
      <c r="D68" s="895"/>
      <c r="E68" s="6"/>
      <c r="F68" s="6"/>
      <c r="G68" s="6"/>
      <c r="H68" s="6"/>
      <c r="I68" s="6"/>
      <c r="J68" s="6"/>
      <c r="K68" s="6"/>
    </row>
    <row r="69" spans="2:11" ht="108.75" thickBot="1" x14ac:dyDescent="0.3">
      <c r="B69" s="45" t="s">
        <v>62</v>
      </c>
      <c r="C69" s="3"/>
      <c r="D69" s="40" t="s">
        <v>229</v>
      </c>
      <c r="E69" s="6"/>
      <c r="F69" s="6"/>
      <c r="G69" s="6"/>
      <c r="H69" s="6"/>
      <c r="I69" s="6"/>
      <c r="J69" s="6"/>
      <c r="K69" s="6"/>
    </row>
    <row r="70" spans="2:11" x14ac:dyDescent="0.25">
      <c r="B70" s="890" t="s">
        <v>64</v>
      </c>
      <c r="C70" s="88"/>
      <c r="D70" s="51" t="s">
        <v>65</v>
      </c>
      <c r="E70" s="6"/>
      <c r="F70" s="6"/>
      <c r="G70" s="6"/>
      <c r="H70" s="6"/>
      <c r="I70" s="6"/>
      <c r="J70" s="6"/>
      <c r="K70" s="6"/>
    </row>
    <row r="71" spans="2:11" ht="72" x14ac:dyDescent="0.25">
      <c r="B71" s="891"/>
      <c r="C71" s="88"/>
      <c r="D71" s="44" t="s">
        <v>230</v>
      </c>
      <c r="E71" s="6"/>
      <c r="F71" s="6"/>
      <c r="G71" s="6"/>
      <c r="H71" s="6"/>
      <c r="I71" s="6"/>
      <c r="J71" s="6"/>
      <c r="K71" s="6"/>
    </row>
    <row r="72" spans="2:11" ht="48" x14ac:dyDescent="0.25">
      <c r="B72" s="891"/>
      <c r="C72" s="88"/>
      <c r="D72" s="44" t="s">
        <v>231</v>
      </c>
      <c r="E72" s="6"/>
      <c r="F72" s="6"/>
      <c r="G72" s="6"/>
      <c r="H72" s="6"/>
      <c r="I72" s="6"/>
      <c r="J72" s="6"/>
      <c r="K72" s="6"/>
    </row>
    <row r="73" spans="2:11" x14ac:dyDescent="0.25">
      <c r="B73" s="891"/>
      <c r="C73" s="88"/>
      <c r="D73" s="51" t="s">
        <v>232</v>
      </c>
      <c r="E73" s="6"/>
      <c r="F73" s="6"/>
      <c r="G73" s="6"/>
      <c r="H73" s="6"/>
      <c r="I73" s="6"/>
      <c r="J73" s="6"/>
      <c r="K73" s="6"/>
    </row>
    <row r="74" spans="2:11" x14ac:dyDescent="0.25">
      <c r="B74" s="891"/>
      <c r="C74" s="88"/>
      <c r="D74" s="44" t="s">
        <v>69</v>
      </c>
      <c r="E74" s="6"/>
      <c r="F74" s="6"/>
      <c r="G74" s="6"/>
      <c r="H74" s="6"/>
      <c r="I74" s="6"/>
      <c r="J74" s="6"/>
      <c r="K74" s="6"/>
    </row>
    <row r="75" spans="2:11" x14ac:dyDescent="0.25">
      <c r="B75" s="891"/>
      <c r="C75" s="88"/>
      <c r="D75" s="44" t="s">
        <v>171</v>
      </c>
      <c r="E75" s="6"/>
      <c r="F75" s="6"/>
      <c r="G75" s="6"/>
      <c r="H75" s="6"/>
      <c r="I75" s="6"/>
      <c r="J75" s="6"/>
      <c r="K75" s="6"/>
    </row>
    <row r="76" spans="2:11" ht="15.75" thickBot="1" x14ac:dyDescent="0.3">
      <c r="B76" s="892"/>
      <c r="C76" s="3"/>
      <c r="D76" s="40" t="s">
        <v>233</v>
      </c>
      <c r="E76" s="6"/>
      <c r="F76" s="6"/>
      <c r="G76" s="6"/>
      <c r="H76" s="6"/>
      <c r="I76" s="6"/>
      <c r="J76" s="6"/>
      <c r="K76" s="6"/>
    </row>
    <row r="77" spans="2:11" ht="24.75" thickBot="1" x14ac:dyDescent="0.3">
      <c r="B77" s="45" t="s">
        <v>77</v>
      </c>
      <c r="C77" s="3"/>
      <c r="D77" s="40"/>
      <c r="E77" s="6"/>
      <c r="F77" s="6"/>
      <c r="G77" s="6"/>
      <c r="H77" s="6"/>
      <c r="I77" s="6"/>
      <c r="J77" s="6"/>
      <c r="K77" s="6"/>
    </row>
    <row r="78" spans="2:11" ht="144" x14ac:dyDescent="0.25">
      <c r="B78" s="890" t="s">
        <v>78</v>
      </c>
      <c r="C78" s="88"/>
      <c r="D78" s="44" t="s">
        <v>234</v>
      </c>
      <c r="E78" s="6"/>
      <c r="F78" s="6"/>
      <c r="G78" s="6"/>
      <c r="H78" s="6"/>
      <c r="I78" s="6"/>
      <c r="J78" s="6"/>
      <c r="K78" s="6"/>
    </row>
    <row r="79" spans="2:11" ht="120.75" thickBot="1" x14ac:dyDescent="0.3">
      <c r="B79" s="892"/>
      <c r="C79" s="3"/>
      <c r="D79" s="40" t="s">
        <v>235</v>
      </c>
      <c r="E79" s="6"/>
      <c r="F79" s="6"/>
      <c r="G79" s="6"/>
      <c r="H79" s="6"/>
      <c r="I79" s="6"/>
      <c r="J79" s="6"/>
      <c r="K79" s="6"/>
    </row>
    <row r="80" spans="2:11" ht="29.45" customHeight="1" x14ac:dyDescent="0.25">
      <c r="B80" s="890" t="s">
        <v>95</v>
      </c>
      <c r="C80" s="88"/>
      <c r="D80" s="44" t="s">
        <v>96</v>
      </c>
      <c r="E80" s="6"/>
      <c r="F80" s="6"/>
      <c r="G80" s="6"/>
      <c r="H80" s="6"/>
      <c r="I80" s="6"/>
      <c r="J80" s="6"/>
      <c r="K80" s="6"/>
    </row>
    <row r="81" spans="2:11" ht="61.5" x14ac:dyDescent="0.25">
      <c r="B81" s="891"/>
      <c r="C81" s="88"/>
      <c r="D81" s="44" t="s">
        <v>236</v>
      </c>
      <c r="E81" s="6"/>
      <c r="F81" s="6"/>
      <c r="G81" s="6"/>
      <c r="H81" s="6"/>
      <c r="I81" s="6"/>
      <c r="J81" s="6"/>
      <c r="K81" s="6"/>
    </row>
    <row r="82" spans="2:11" ht="37.5" x14ac:dyDescent="0.25">
      <c r="B82" s="891"/>
      <c r="C82" s="88"/>
      <c r="D82" s="44" t="s">
        <v>237</v>
      </c>
      <c r="E82" s="6"/>
      <c r="F82" s="6"/>
      <c r="G82" s="6"/>
      <c r="H82" s="6"/>
      <c r="I82" s="6"/>
      <c r="J82" s="6"/>
      <c r="K82" s="6"/>
    </row>
    <row r="83" spans="2:11" ht="25.5" x14ac:dyDescent="0.25">
      <c r="B83" s="891"/>
      <c r="C83" s="88"/>
      <c r="D83" s="44" t="s">
        <v>238</v>
      </c>
      <c r="E83" s="6"/>
      <c r="F83" s="6"/>
      <c r="G83" s="6"/>
      <c r="H83" s="6"/>
      <c r="I83" s="6"/>
      <c r="J83" s="6"/>
      <c r="K83" s="6"/>
    </row>
    <row r="84" spans="2:11" ht="37.5" x14ac:dyDescent="0.25">
      <c r="B84" s="891"/>
      <c r="C84" s="88"/>
      <c r="D84" s="44" t="s">
        <v>239</v>
      </c>
      <c r="E84" s="6"/>
      <c r="F84" s="6"/>
      <c r="G84" s="6"/>
      <c r="H84" s="6"/>
      <c r="I84" s="6"/>
      <c r="J84" s="6"/>
      <c r="K84" s="6"/>
    </row>
    <row r="85" spans="2:11" x14ac:dyDescent="0.25">
      <c r="B85" s="891"/>
      <c r="C85" s="88"/>
      <c r="D85" s="44" t="s">
        <v>240</v>
      </c>
      <c r="E85" s="6"/>
      <c r="F85" s="6"/>
      <c r="G85" s="6"/>
      <c r="H85" s="6"/>
      <c r="I85" s="6"/>
      <c r="J85" s="6"/>
      <c r="K85" s="6"/>
    </row>
    <row r="86" spans="2:11" x14ac:dyDescent="0.25">
      <c r="B86" s="891"/>
      <c r="C86" s="88"/>
      <c r="D86" s="44" t="s">
        <v>241</v>
      </c>
      <c r="E86" s="6"/>
      <c r="F86" s="6"/>
      <c r="G86" s="6"/>
      <c r="H86" s="6"/>
      <c r="I86" s="6"/>
      <c r="J86" s="6"/>
      <c r="K86" s="6"/>
    </row>
    <row r="87" spans="2:11" x14ac:dyDescent="0.25">
      <c r="B87" s="891"/>
      <c r="C87" s="88"/>
      <c r="D87" s="44" t="s">
        <v>242</v>
      </c>
      <c r="E87" s="6"/>
      <c r="F87" s="6"/>
      <c r="G87" s="6"/>
      <c r="H87" s="6"/>
      <c r="I87" s="6"/>
      <c r="J87" s="6"/>
      <c r="K87" s="6"/>
    </row>
    <row r="88" spans="2:11" x14ac:dyDescent="0.25">
      <c r="B88" s="891"/>
      <c r="C88" s="88"/>
      <c r="D88" s="44" t="s">
        <v>104</v>
      </c>
      <c r="E88" s="6"/>
      <c r="F88" s="6"/>
      <c r="G88" s="6"/>
      <c r="H88" s="6"/>
      <c r="I88" s="6"/>
      <c r="J88" s="6"/>
      <c r="K88" s="6"/>
    </row>
    <row r="89" spans="2:11" ht="72" x14ac:dyDescent="0.25">
      <c r="B89" s="891"/>
      <c r="C89" s="88"/>
      <c r="D89" s="52" t="s">
        <v>243</v>
      </c>
      <c r="E89" s="6"/>
      <c r="F89" s="6"/>
      <c r="G89" s="6"/>
      <c r="H89" s="6"/>
      <c r="I89" s="6"/>
      <c r="J89" s="6"/>
      <c r="K89" s="6"/>
    </row>
    <row r="90" spans="2:11" x14ac:dyDescent="0.25">
      <c r="B90" s="891"/>
      <c r="C90" s="88"/>
      <c r="D90" s="51" t="s">
        <v>244</v>
      </c>
      <c r="E90" s="6"/>
      <c r="F90" s="6"/>
      <c r="G90" s="6"/>
      <c r="H90" s="6"/>
      <c r="I90" s="6"/>
      <c r="J90" s="6"/>
      <c r="K90" s="6"/>
    </row>
    <row r="91" spans="2:11" x14ac:dyDescent="0.25">
      <c r="B91" s="891"/>
      <c r="C91" s="88"/>
      <c r="D91" s="16"/>
      <c r="E91" s="6"/>
      <c r="F91" s="6"/>
      <c r="G91" s="6"/>
      <c r="H91" s="6"/>
      <c r="I91" s="6"/>
      <c r="J91" s="6"/>
      <c r="K91" s="6"/>
    </row>
    <row r="92" spans="2:11" x14ac:dyDescent="0.25">
      <c r="B92" s="891"/>
      <c r="C92" s="88"/>
      <c r="D92" s="44" t="s">
        <v>96</v>
      </c>
      <c r="E92" s="6"/>
      <c r="F92" s="6"/>
      <c r="G92" s="6"/>
      <c r="H92" s="6"/>
      <c r="I92" s="6"/>
      <c r="J92" s="6"/>
      <c r="K92" s="6"/>
    </row>
    <row r="93" spans="2:11" ht="37.5" x14ac:dyDescent="0.25">
      <c r="B93" s="891"/>
      <c r="C93" s="88"/>
      <c r="D93" s="44" t="s">
        <v>237</v>
      </c>
      <c r="E93" s="6"/>
      <c r="F93" s="6"/>
      <c r="G93" s="6"/>
      <c r="H93" s="6"/>
      <c r="I93" s="6"/>
      <c r="J93" s="6"/>
      <c r="K93" s="6"/>
    </row>
    <row r="94" spans="2:11" ht="25.5" x14ac:dyDescent="0.25">
      <c r="B94" s="891"/>
      <c r="C94" s="88"/>
      <c r="D94" s="44" t="s">
        <v>245</v>
      </c>
      <c r="E94" s="6"/>
      <c r="F94" s="6"/>
      <c r="G94" s="6"/>
      <c r="H94" s="6"/>
      <c r="I94" s="6"/>
      <c r="J94" s="6"/>
      <c r="K94" s="6"/>
    </row>
    <row r="95" spans="2:11" x14ac:dyDescent="0.25">
      <c r="B95" s="891"/>
      <c r="C95" s="88"/>
      <c r="D95" s="44" t="s">
        <v>246</v>
      </c>
      <c r="E95" s="6"/>
      <c r="F95" s="6"/>
      <c r="G95" s="6"/>
      <c r="H95" s="6"/>
      <c r="I95" s="6"/>
      <c r="J95" s="6"/>
      <c r="K95" s="6"/>
    </row>
    <row r="96" spans="2:11" x14ac:dyDescent="0.25">
      <c r="B96" s="891"/>
      <c r="C96" s="88"/>
      <c r="D96" s="51" t="s">
        <v>247</v>
      </c>
      <c r="E96" s="6"/>
      <c r="F96" s="6"/>
      <c r="G96" s="6"/>
      <c r="H96" s="6"/>
      <c r="I96" s="6"/>
      <c r="J96" s="6"/>
      <c r="K96" s="6"/>
    </row>
    <row r="97" spans="2:11" x14ac:dyDescent="0.25">
      <c r="B97" s="891"/>
      <c r="C97" s="88"/>
      <c r="D97" s="16"/>
      <c r="E97" s="6"/>
      <c r="F97" s="6"/>
      <c r="G97" s="6"/>
      <c r="H97" s="6"/>
      <c r="I97" s="6"/>
      <c r="J97" s="6"/>
      <c r="K97" s="6"/>
    </row>
    <row r="98" spans="2:11" x14ac:dyDescent="0.25">
      <c r="B98" s="891"/>
      <c r="C98" s="88"/>
      <c r="D98" s="44" t="s">
        <v>96</v>
      </c>
      <c r="E98" s="6"/>
      <c r="F98" s="6"/>
      <c r="G98" s="6"/>
      <c r="H98" s="6"/>
      <c r="I98" s="6"/>
      <c r="J98" s="6"/>
      <c r="K98" s="6"/>
    </row>
    <row r="99" spans="2:11" ht="25.5" x14ac:dyDescent="0.25">
      <c r="B99" s="891"/>
      <c r="C99" s="88"/>
      <c r="D99" s="44" t="s">
        <v>238</v>
      </c>
      <c r="E99" s="6"/>
      <c r="F99" s="6"/>
      <c r="G99" s="6"/>
      <c r="H99" s="6"/>
      <c r="I99" s="6"/>
      <c r="J99" s="6"/>
      <c r="K99" s="6"/>
    </row>
    <row r="100" spans="2:11" ht="25.5" x14ac:dyDescent="0.25">
      <c r="B100" s="891"/>
      <c r="C100" s="88"/>
      <c r="D100" s="44" t="s">
        <v>248</v>
      </c>
      <c r="E100" s="6"/>
      <c r="F100" s="6"/>
      <c r="G100" s="6"/>
      <c r="H100" s="6"/>
      <c r="I100" s="6"/>
      <c r="J100" s="6"/>
      <c r="K100" s="6"/>
    </row>
    <row r="101" spans="2:11" x14ac:dyDescent="0.25">
      <c r="B101" s="891"/>
      <c r="C101" s="88"/>
      <c r="D101" s="44" t="s">
        <v>249</v>
      </c>
      <c r="E101" s="6"/>
      <c r="F101" s="6"/>
      <c r="G101" s="6"/>
      <c r="H101" s="6"/>
      <c r="I101" s="6"/>
      <c r="J101" s="6"/>
      <c r="K101" s="6"/>
    </row>
    <row r="102" spans="2:11" x14ac:dyDescent="0.25">
      <c r="B102" s="891"/>
      <c r="C102" s="88"/>
      <c r="D102" s="51" t="s">
        <v>250</v>
      </c>
      <c r="E102" s="6"/>
      <c r="F102" s="6"/>
      <c r="G102" s="6"/>
      <c r="H102" s="6"/>
      <c r="I102" s="6"/>
      <c r="J102" s="6"/>
      <c r="K102" s="6"/>
    </row>
    <row r="103" spans="2:11" x14ac:dyDescent="0.25">
      <c r="B103" s="891"/>
      <c r="C103" s="88"/>
      <c r="D103" s="16"/>
      <c r="E103" s="6"/>
      <c r="F103" s="6"/>
      <c r="G103" s="6"/>
      <c r="H103" s="6"/>
      <c r="I103" s="6"/>
      <c r="J103" s="6"/>
      <c r="K103" s="6"/>
    </row>
    <row r="104" spans="2:11" x14ac:dyDescent="0.25">
      <c r="B104" s="891"/>
      <c r="C104" s="88"/>
      <c r="D104" s="44" t="s">
        <v>96</v>
      </c>
      <c r="E104" s="6"/>
      <c r="F104" s="6"/>
      <c r="G104" s="6"/>
      <c r="H104" s="6"/>
      <c r="I104" s="6"/>
      <c r="J104" s="6"/>
      <c r="K104" s="6"/>
    </row>
    <row r="105" spans="2:11" ht="37.5" x14ac:dyDescent="0.25">
      <c r="B105" s="891"/>
      <c r="C105" s="88"/>
      <c r="D105" s="44" t="s">
        <v>251</v>
      </c>
      <c r="E105" s="6"/>
      <c r="F105" s="6"/>
      <c r="G105" s="6"/>
      <c r="H105" s="6"/>
      <c r="I105" s="6"/>
      <c r="J105" s="6"/>
      <c r="K105" s="6"/>
    </row>
    <row r="106" spans="2:11" ht="25.5" x14ac:dyDescent="0.25">
      <c r="B106" s="891"/>
      <c r="C106" s="88"/>
      <c r="D106" s="44" t="s">
        <v>252</v>
      </c>
      <c r="E106" s="6"/>
      <c r="F106" s="6"/>
      <c r="G106" s="6"/>
      <c r="H106" s="6"/>
      <c r="I106" s="6"/>
      <c r="J106" s="6"/>
      <c r="K106" s="6"/>
    </row>
    <row r="107" spans="2:11" x14ac:dyDescent="0.25">
      <c r="B107" s="891"/>
      <c r="C107" s="88"/>
      <c r="D107" s="44" t="s">
        <v>253</v>
      </c>
      <c r="E107" s="6"/>
      <c r="F107" s="6"/>
      <c r="G107" s="6"/>
      <c r="H107" s="6"/>
      <c r="I107" s="6"/>
      <c r="J107" s="6"/>
      <c r="K107" s="6"/>
    </row>
    <row r="108" spans="2:11" x14ac:dyDescent="0.25">
      <c r="B108" s="891"/>
      <c r="C108" s="88"/>
      <c r="D108" s="51" t="s">
        <v>254</v>
      </c>
      <c r="E108" s="6"/>
      <c r="F108" s="6"/>
      <c r="G108" s="6"/>
      <c r="H108" s="6"/>
      <c r="I108" s="6"/>
      <c r="J108" s="6"/>
      <c r="K108" s="6"/>
    </row>
    <row r="109" spans="2:11" ht="24" x14ac:dyDescent="0.25">
      <c r="B109" s="891"/>
      <c r="C109" s="88"/>
      <c r="D109" s="51" t="s">
        <v>255</v>
      </c>
      <c r="E109" s="6"/>
      <c r="F109" s="6"/>
      <c r="G109" s="6"/>
      <c r="H109" s="6"/>
      <c r="I109" s="6"/>
      <c r="J109" s="6"/>
      <c r="K109" s="6"/>
    </row>
    <row r="110" spans="2:11" x14ac:dyDescent="0.25">
      <c r="B110" s="891"/>
      <c r="C110" s="88"/>
      <c r="D110" s="44" t="s">
        <v>256</v>
      </c>
      <c r="E110" s="6"/>
      <c r="F110" s="6"/>
      <c r="G110" s="6"/>
      <c r="H110" s="6"/>
      <c r="I110" s="6"/>
      <c r="J110" s="6"/>
      <c r="K110" s="6"/>
    </row>
    <row r="111" spans="2:11" x14ac:dyDescent="0.25">
      <c r="B111" s="891"/>
      <c r="C111" s="88"/>
      <c r="D111" s="44" t="s">
        <v>96</v>
      </c>
      <c r="E111" s="6"/>
      <c r="F111" s="6"/>
      <c r="G111" s="6"/>
      <c r="H111" s="6"/>
      <c r="I111" s="6"/>
      <c r="J111" s="6"/>
      <c r="K111" s="6"/>
    </row>
    <row r="112" spans="2:11" ht="37.5" x14ac:dyDescent="0.25">
      <c r="B112" s="891"/>
      <c r="C112" s="88"/>
      <c r="D112" s="44" t="s">
        <v>257</v>
      </c>
      <c r="E112" s="6"/>
      <c r="F112" s="6"/>
      <c r="G112" s="6"/>
      <c r="H112" s="6"/>
      <c r="I112" s="6"/>
      <c r="J112" s="6"/>
      <c r="K112" s="6"/>
    </row>
    <row r="113" spans="2:11" ht="37.5" x14ac:dyDescent="0.25">
      <c r="B113" s="891"/>
      <c r="C113" s="88"/>
      <c r="D113" s="44" t="s">
        <v>258</v>
      </c>
      <c r="E113" s="6"/>
      <c r="F113" s="6"/>
      <c r="G113" s="6"/>
      <c r="H113" s="6"/>
      <c r="I113" s="6"/>
      <c r="J113" s="6"/>
      <c r="K113" s="6"/>
    </row>
    <row r="114" spans="2:11" ht="38.25" thickBot="1" x14ac:dyDescent="0.3">
      <c r="B114" s="892"/>
      <c r="C114" s="3"/>
      <c r="D114" s="40" t="s">
        <v>259</v>
      </c>
      <c r="E114" s="6"/>
      <c r="F114" s="6"/>
      <c r="G114" s="6"/>
      <c r="H114" s="6"/>
      <c r="I114" s="6"/>
      <c r="J114" s="6"/>
      <c r="K114" s="6"/>
    </row>
  </sheetData>
  <sheetProtection insertRows="0"/>
  <mergeCells count="29">
    <mergeCell ref="A1:P1"/>
    <mergeCell ref="A2:P2"/>
    <mergeCell ref="A3:P3"/>
    <mergeCell ref="A4:D4"/>
    <mergeCell ref="A5:P5"/>
    <mergeCell ref="B66:J67"/>
    <mergeCell ref="B44:B50"/>
    <mergeCell ref="B52:E52"/>
    <mergeCell ref="D29:K29"/>
    <mergeCell ref="D30:K30"/>
    <mergeCell ref="D40:K40"/>
    <mergeCell ref="D41:K41"/>
    <mergeCell ref="B43:E43"/>
    <mergeCell ref="B80:B114"/>
    <mergeCell ref="B53:B59"/>
    <mergeCell ref="B61:F61"/>
    <mergeCell ref="B10:D10"/>
    <mergeCell ref="F10:S10"/>
    <mergeCell ref="F11:S11"/>
    <mergeCell ref="E12:R12"/>
    <mergeCell ref="E13:R13"/>
    <mergeCell ref="D39:K39"/>
    <mergeCell ref="B15:B26"/>
    <mergeCell ref="B68:D68"/>
    <mergeCell ref="B70:B76"/>
    <mergeCell ref="B78:B79"/>
    <mergeCell ref="D15:K15"/>
    <mergeCell ref="D16:K16"/>
    <mergeCell ref="D28:K28"/>
  </mergeCells>
  <conditionalFormatting sqref="F10">
    <cfRule type="notContainsBlanks" dxfId="106" priority="5">
      <formula>LEN(TRIM(F10))&gt;0</formula>
    </cfRule>
  </conditionalFormatting>
  <conditionalFormatting sqref="F11:S11">
    <cfRule type="expression" dxfId="105" priority="3">
      <formula>E11="NO SE REPORTA"</formula>
    </cfRule>
    <cfRule type="expression" dxfId="104" priority="4">
      <formula>E10="NO APLICA"</formula>
    </cfRule>
  </conditionalFormatting>
  <conditionalFormatting sqref="E12:R12">
    <cfRule type="expression" dxfId="103"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F32:I37">
      <formula1>0</formula1>
    </dataValidation>
    <dataValidation type="textLength" allowBlank="1" showInputMessage="1" showErrorMessage="1" errorTitle="ERROR" error="Escriba POMCA, PMM o PMA" promptTitle="ESCRIBA" prompt="POMCA, PMA o PMM" sqref="E32:E37">
      <formula1>1</formula1>
      <formula2>5</formula2>
    </dataValidation>
  </dataValidations>
  <hyperlinks>
    <hyperlink ref="B9" location="'ANEXO 3'!A1" display="VOLVER AL INDICE"/>
    <hyperlink ref="E48" r:id="rId1"/>
  </hyperlinks>
  <pageMargins left="0.25" right="0.25" top="0.75" bottom="0.75" header="0.3" footer="0.3"/>
  <pageSetup paperSize="178" orientation="landscape" horizontalDpi="1200" verticalDpi="1200" r:id="rId2"/>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85"/>
  <sheetViews>
    <sheetView showGridLines="0" zoomScale="110" zoomScaleNormal="110" zoomScalePageLayoutView="98" workbookViewId="0">
      <selection activeCell="E13" sqref="E13:R13"/>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5.7109375" customWidth="1"/>
    <col min="6" max="6" width="31.140625" customWidth="1"/>
    <col min="7" max="8" width="15.710937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288</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2019</v>
      </c>
      <c r="D8" s="226">
        <f>IF(E10="NO APLICA","NO APLICA",IF(E11="NO SE REPORTA","SIN INFORMACION",+E19))</f>
        <v>1</v>
      </c>
      <c r="E8" s="233"/>
      <c r="F8" s="217" t="s">
        <v>135</v>
      </c>
      <c r="G8" s="217"/>
      <c r="H8" s="217"/>
      <c r="I8" s="217"/>
      <c r="J8" s="217"/>
      <c r="K8" s="217"/>
    </row>
    <row r="9" spans="1:21" x14ac:dyDescent="0.25">
      <c r="A9" s="214"/>
      <c r="B9" s="428" t="s">
        <v>1199</v>
      </c>
      <c r="C9" s="234"/>
      <c r="D9" s="217"/>
      <c r="E9" s="217"/>
      <c r="F9" s="217"/>
      <c r="G9" s="217"/>
      <c r="H9" s="217"/>
      <c r="I9" s="217"/>
      <c r="J9" s="217"/>
      <c r="K9" s="217"/>
    </row>
    <row r="10" spans="1:21" s="373" customFormat="1" x14ac:dyDescent="0.25">
      <c r="A10" s="214"/>
      <c r="B10" s="852" t="s">
        <v>1255</v>
      </c>
      <c r="C10" s="852"/>
      <c r="D10" s="852"/>
      <c r="E10" s="716"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717" t="s">
        <v>1254</v>
      </c>
      <c r="F11" s="853" t="s">
        <v>1324</v>
      </c>
      <c r="G11" s="854"/>
      <c r="H11" s="854"/>
      <c r="I11" s="854"/>
      <c r="J11" s="854"/>
      <c r="K11" s="854"/>
      <c r="L11" s="854"/>
      <c r="M11" s="854"/>
      <c r="N11" s="854"/>
      <c r="O11" s="854"/>
      <c r="P11" s="854"/>
      <c r="Q11" s="854"/>
      <c r="R11" s="854"/>
      <c r="S11" s="854"/>
    </row>
    <row r="12" spans="1:21" s="373" customFormat="1" ht="40.5"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1333</v>
      </c>
      <c r="F12" s="855"/>
      <c r="G12" s="855"/>
      <c r="H12" s="855"/>
      <c r="I12" s="855"/>
      <c r="J12" s="855"/>
      <c r="K12" s="855"/>
      <c r="L12" s="855"/>
      <c r="M12" s="855"/>
      <c r="N12" s="855"/>
      <c r="O12" s="855"/>
      <c r="P12" s="855"/>
      <c r="Q12" s="855"/>
      <c r="R12" s="855"/>
      <c r="S12" s="159"/>
    </row>
    <row r="13" spans="1:21" s="373" customFormat="1" ht="27" customHeight="1" x14ac:dyDescent="0.25">
      <c r="A13" s="214"/>
      <c r="B13" s="428"/>
      <c r="C13" s="272"/>
      <c r="D13" s="433" t="s">
        <v>1257</v>
      </c>
      <c r="E13" s="861" t="s">
        <v>1451</v>
      </c>
      <c r="F13" s="862"/>
      <c r="G13" s="862"/>
      <c r="H13" s="862"/>
      <c r="I13" s="862"/>
      <c r="J13" s="862"/>
      <c r="K13" s="862"/>
      <c r="L13" s="862"/>
      <c r="M13" s="862"/>
      <c r="N13" s="862"/>
      <c r="O13" s="862"/>
      <c r="P13" s="862"/>
      <c r="Q13" s="862"/>
      <c r="R13" s="863"/>
      <c r="S13" s="159"/>
    </row>
    <row r="14" spans="1:21" s="373" customFormat="1" ht="6.95" customHeight="1" thickBot="1" x14ac:dyDescent="0.3">
      <c r="A14" s="214"/>
      <c r="B14" s="428"/>
      <c r="C14" s="234"/>
      <c r="D14" s="217"/>
      <c r="E14" s="217"/>
      <c r="F14" s="217"/>
      <c r="G14" s="217"/>
      <c r="H14" s="217"/>
      <c r="I14" s="217"/>
      <c r="J14" s="217"/>
      <c r="K14" s="217"/>
    </row>
    <row r="15" spans="1:21" ht="15.6" customHeight="1" thickTop="1" thickBot="1" x14ac:dyDescent="0.3">
      <c r="A15" s="214"/>
      <c r="B15" s="919" t="s">
        <v>2</v>
      </c>
      <c r="C15" s="236"/>
      <c r="D15" s="840" t="s">
        <v>3</v>
      </c>
      <c r="E15" s="841"/>
      <c r="F15" s="841"/>
      <c r="G15" s="841"/>
      <c r="H15" s="841"/>
      <c r="I15" s="842"/>
      <c r="J15" s="217"/>
      <c r="K15" s="217"/>
    </row>
    <row r="16" spans="1:21" ht="15.75" thickBot="1" x14ac:dyDescent="0.3">
      <c r="A16" s="214"/>
      <c r="B16" s="808"/>
      <c r="C16" s="240"/>
      <c r="D16" s="241" t="s">
        <v>156</v>
      </c>
      <c r="E16" s="644" t="s">
        <v>25</v>
      </c>
      <c r="F16" s="644" t="s">
        <v>26</v>
      </c>
      <c r="G16" s="644" t="s">
        <v>1362</v>
      </c>
      <c r="H16" s="644" t="s">
        <v>28</v>
      </c>
      <c r="I16" s="309"/>
      <c r="J16" s="217"/>
      <c r="K16" s="217"/>
    </row>
    <row r="17" spans="1:11" ht="60.75" thickBot="1" x14ac:dyDescent="0.3">
      <c r="A17" s="214"/>
      <c r="B17" s="808"/>
      <c r="C17" s="240"/>
      <c r="D17" s="310" t="s">
        <v>313</v>
      </c>
      <c r="E17" s="471">
        <v>26</v>
      </c>
      <c r="F17" s="471"/>
      <c r="G17" s="471"/>
      <c r="H17" s="471"/>
      <c r="I17" s="495"/>
      <c r="J17" s="217"/>
      <c r="K17" s="217"/>
    </row>
    <row r="18" spans="1:11" ht="60.75" thickBot="1" x14ac:dyDescent="0.3">
      <c r="A18" s="214"/>
      <c r="B18" s="808"/>
      <c r="C18" s="240"/>
      <c r="D18" s="310" t="s">
        <v>314</v>
      </c>
      <c r="E18" s="471">
        <v>26</v>
      </c>
      <c r="F18" s="471"/>
      <c r="G18" s="471"/>
      <c r="H18" s="471"/>
      <c r="I18" s="495"/>
      <c r="J18" s="217"/>
      <c r="K18" s="217"/>
    </row>
    <row r="19" spans="1:11" ht="60.75" thickBot="1" x14ac:dyDescent="0.3">
      <c r="A19" s="214"/>
      <c r="B19" s="808"/>
      <c r="C19" s="240"/>
      <c r="D19" s="310" t="s">
        <v>315</v>
      </c>
      <c r="E19" s="474">
        <f>IFERROR(E18/E17,"N.A.")</f>
        <v>1</v>
      </c>
      <c r="F19" s="474"/>
      <c r="G19" s="474"/>
      <c r="H19" s="474"/>
      <c r="I19" s="496"/>
      <c r="J19" s="217"/>
      <c r="K19" s="217"/>
    </row>
    <row r="20" spans="1:11" ht="15.75" thickBot="1" x14ac:dyDescent="0.3">
      <c r="A20" s="214"/>
      <c r="B20" s="808"/>
      <c r="C20" s="244"/>
      <c r="D20" s="813" t="s">
        <v>316</v>
      </c>
      <c r="E20" s="814"/>
      <c r="F20" s="814"/>
      <c r="G20" s="814"/>
      <c r="H20" s="814"/>
      <c r="I20" s="815"/>
      <c r="J20" s="217"/>
      <c r="K20" s="217"/>
    </row>
    <row r="21" spans="1:11" ht="21" customHeight="1" x14ac:dyDescent="0.25">
      <c r="A21" s="214"/>
      <c r="B21" s="305"/>
      <c r="C21" s="913" t="s">
        <v>24</v>
      </c>
      <c r="D21" s="915" t="s">
        <v>317</v>
      </c>
      <c r="E21" s="917" t="s">
        <v>321</v>
      </c>
      <c r="F21" s="917" t="s">
        <v>318</v>
      </c>
      <c r="G21" s="917" t="s">
        <v>60</v>
      </c>
      <c r="H21" s="214"/>
      <c r="I21" s="242"/>
      <c r="J21" s="217"/>
      <c r="K21" s="217"/>
    </row>
    <row r="22" spans="1:11" ht="15.75" thickBot="1" x14ac:dyDescent="0.3">
      <c r="A22" s="214"/>
      <c r="B22" s="305"/>
      <c r="C22" s="914"/>
      <c r="D22" s="916"/>
      <c r="E22" s="918"/>
      <c r="F22" s="918"/>
      <c r="G22" s="918"/>
      <c r="H22" s="214"/>
      <c r="I22" s="242"/>
      <c r="J22" s="217"/>
      <c r="K22" s="217"/>
    </row>
    <row r="23" spans="1:11" s="622" customFormat="1" ht="409.5" customHeight="1" thickBot="1" x14ac:dyDescent="0.3">
      <c r="A23" s="214"/>
      <c r="B23" s="645"/>
      <c r="C23" s="646">
        <v>1</v>
      </c>
      <c r="D23" s="718" t="s">
        <v>1444</v>
      </c>
      <c r="E23" s="719">
        <v>26</v>
      </c>
      <c r="F23" s="720" t="s">
        <v>1445</v>
      </c>
      <c r="G23" s="718" t="s">
        <v>1449</v>
      </c>
      <c r="H23" s="214"/>
      <c r="I23" s="242"/>
      <c r="J23" s="217"/>
      <c r="K23" s="217"/>
    </row>
    <row r="24" spans="1:11" s="622" customFormat="1" ht="132.75" thickBot="1" x14ac:dyDescent="0.3">
      <c r="A24" s="214"/>
      <c r="B24" s="645"/>
      <c r="C24" s="646">
        <v>2</v>
      </c>
      <c r="D24" s="718" t="s">
        <v>1446</v>
      </c>
      <c r="E24" s="646">
        <v>26</v>
      </c>
      <c r="F24" s="646" t="s">
        <v>1447</v>
      </c>
      <c r="G24" s="646" t="s">
        <v>1448</v>
      </c>
      <c r="H24" s="214"/>
      <c r="I24" s="242"/>
      <c r="J24" s="217"/>
      <c r="K24" s="217"/>
    </row>
    <row r="25" spans="1:11" s="622" customFormat="1" ht="15.75" thickBot="1" x14ac:dyDescent="0.3">
      <c r="A25" s="214"/>
      <c r="B25" s="645"/>
      <c r="C25" s="646">
        <v>3</v>
      </c>
      <c r="D25" s="647"/>
      <c r="E25" s="646"/>
      <c r="F25" s="646"/>
      <c r="G25" s="646"/>
      <c r="H25" s="214"/>
      <c r="I25" s="242"/>
      <c r="J25" s="217"/>
      <c r="K25" s="217"/>
    </row>
    <row r="26" spans="1:11" s="622" customFormat="1" ht="15.75" thickBot="1" x14ac:dyDescent="0.3">
      <c r="A26" s="214"/>
      <c r="B26" s="645"/>
      <c r="C26" s="646">
        <v>4</v>
      </c>
      <c r="D26" s="647"/>
      <c r="E26" s="646"/>
      <c r="F26" s="646"/>
      <c r="G26" s="646"/>
      <c r="H26" s="214"/>
      <c r="I26" s="242"/>
      <c r="J26" s="217"/>
      <c r="K26" s="217"/>
    </row>
    <row r="27" spans="1:11" ht="36" customHeight="1" thickBot="1" x14ac:dyDescent="0.3">
      <c r="A27" s="214"/>
      <c r="B27" s="253" t="s">
        <v>39</v>
      </c>
      <c r="C27" s="254"/>
      <c r="D27" s="840" t="s">
        <v>319</v>
      </c>
      <c r="E27" s="841"/>
      <c r="F27" s="841"/>
      <c r="G27" s="841"/>
      <c r="H27" s="841"/>
      <c r="I27" s="842"/>
      <c r="J27" s="217"/>
      <c r="K27" s="217"/>
    </row>
    <row r="28" spans="1:11" ht="24.75" thickBot="1" x14ac:dyDescent="0.3">
      <c r="A28" s="214"/>
      <c r="B28" s="253" t="s">
        <v>41</v>
      </c>
      <c r="C28" s="254"/>
      <c r="D28" s="840" t="s">
        <v>286</v>
      </c>
      <c r="E28" s="841"/>
      <c r="F28" s="841"/>
      <c r="G28" s="841"/>
      <c r="H28" s="841"/>
      <c r="I28" s="842"/>
      <c r="J28" s="217"/>
      <c r="K28" s="217"/>
    </row>
    <row r="29" spans="1:11" ht="15.75" thickBot="1" x14ac:dyDescent="0.3">
      <c r="A29" s="214"/>
      <c r="B29" s="218"/>
      <c r="C29" s="219"/>
      <c r="D29" s="217"/>
      <c r="E29" s="217"/>
      <c r="F29" s="217"/>
      <c r="G29" s="217"/>
      <c r="H29" s="217"/>
      <c r="I29" s="217"/>
      <c r="J29" s="217"/>
      <c r="K29" s="217"/>
    </row>
    <row r="30" spans="1:11" ht="24" customHeight="1" thickBot="1" x14ac:dyDescent="0.3">
      <c r="A30" s="214"/>
      <c r="B30" s="828" t="s">
        <v>43</v>
      </c>
      <c r="C30" s="829"/>
      <c r="D30" s="829"/>
      <c r="E30" s="830"/>
      <c r="F30" s="217"/>
      <c r="G30" s="217"/>
      <c r="H30" s="217"/>
      <c r="I30" s="217"/>
      <c r="J30" s="217"/>
      <c r="K30" s="217"/>
    </row>
    <row r="31" spans="1:11" ht="15.75" thickBot="1" x14ac:dyDescent="0.3">
      <c r="A31" s="214"/>
      <c r="B31" s="831">
        <v>1</v>
      </c>
      <c r="C31" s="240"/>
      <c r="D31" s="257" t="s">
        <v>44</v>
      </c>
      <c r="E31" s="455" t="s">
        <v>1274</v>
      </c>
      <c r="F31" s="217"/>
      <c r="G31" s="217"/>
      <c r="H31" s="217"/>
      <c r="I31" s="217"/>
      <c r="J31" s="217"/>
      <c r="K31" s="217"/>
    </row>
    <row r="32" spans="1:11" ht="15.75" thickBot="1" x14ac:dyDescent="0.3">
      <c r="A32" s="214"/>
      <c r="B32" s="832"/>
      <c r="C32" s="240"/>
      <c r="D32" s="243" t="s">
        <v>45</v>
      </c>
      <c r="E32" s="455" t="s">
        <v>1285</v>
      </c>
      <c r="F32" s="217"/>
      <c r="G32" s="217"/>
      <c r="H32" s="217"/>
      <c r="I32" s="217"/>
      <c r="J32" s="217"/>
      <c r="K32" s="217"/>
    </row>
    <row r="33" spans="1:11" ht="15.75" thickBot="1" x14ac:dyDescent="0.3">
      <c r="A33" s="214"/>
      <c r="B33" s="832"/>
      <c r="C33" s="240"/>
      <c r="D33" s="243" t="s">
        <v>46</v>
      </c>
      <c r="E33" s="455" t="s">
        <v>1450</v>
      </c>
      <c r="F33" s="217"/>
      <c r="G33" s="217"/>
      <c r="H33" s="217"/>
      <c r="I33" s="217"/>
      <c r="J33" s="217"/>
      <c r="K33" s="217"/>
    </row>
    <row r="34" spans="1:11" ht="15.75" thickBot="1" x14ac:dyDescent="0.3">
      <c r="A34" s="214"/>
      <c r="B34" s="832"/>
      <c r="C34" s="240"/>
      <c r="D34" s="243" t="s">
        <v>47</v>
      </c>
      <c r="E34" s="455" t="s">
        <v>1287</v>
      </c>
      <c r="F34" s="217"/>
      <c r="G34" s="217"/>
      <c r="H34" s="217"/>
      <c r="I34" s="217"/>
      <c r="J34" s="217"/>
      <c r="K34" s="217"/>
    </row>
    <row r="35" spans="1:11" ht="15.75" thickBot="1" x14ac:dyDescent="0.3">
      <c r="A35" s="214"/>
      <c r="B35" s="832"/>
      <c r="C35" s="240"/>
      <c r="D35" s="243" t="s">
        <v>48</v>
      </c>
      <c r="E35" s="459" t="s">
        <v>1452</v>
      </c>
      <c r="F35" s="217"/>
      <c r="G35" s="217"/>
      <c r="H35" s="217"/>
      <c r="I35" s="217"/>
      <c r="J35" s="217"/>
      <c r="K35" s="217"/>
    </row>
    <row r="36" spans="1:11" ht="15.75" thickBot="1" x14ac:dyDescent="0.3">
      <c r="A36" s="214"/>
      <c r="B36" s="832"/>
      <c r="C36" s="240"/>
      <c r="D36" s="243" t="s">
        <v>49</v>
      </c>
      <c r="E36" s="455" t="s">
        <v>1289</v>
      </c>
      <c r="F36" s="217"/>
      <c r="G36" s="217"/>
      <c r="H36" s="217"/>
      <c r="I36" s="217"/>
      <c r="J36" s="217"/>
      <c r="K36" s="217"/>
    </row>
    <row r="37" spans="1:11" ht="15.75" thickBot="1" x14ac:dyDescent="0.3">
      <c r="A37" s="214"/>
      <c r="B37" s="833"/>
      <c r="C37" s="250"/>
      <c r="D37" s="243" t="s">
        <v>50</v>
      </c>
      <c r="E37" s="455" t="s">
        <v>1280</v>
      </c>
      <c r="F37" s="217"/>
      <c r="G37" s="217"/>
      <c r="H37" s="217"/>
      <c r="I37" s="217"/>
      <c r="J37" s="217"/>
      <c r="K37" s="217"/>
    </row>
    <row r="38" spans="1:11" ht="15.75" thickBot="1" x14ac:dyDescent="0.3">
      <c r="A38" s="214"/>
      <c r="B38" s="218"/>
      <c r="C38" s="219"/>
      <c r="D38" s="217"/>
      <c r="E38" s="217"/>
      <c r="F38" s="217"/>
      <c r="G38" s="217"/>
      <c r="H38" s="217"/>
      <c r="I38" s="217"/>
      <c r="J38" s="217"/>
      <c r="K38" s="217"/>
    </row>
    <row r="39" spans="1:11" ht="15.75" thickBot="1" x14ac:dyDescent="0.3">
      <c r="A39" s="214"/>
      <c r="B39" s="828" t="s">
        <v>51</v>
      </c>
      <c r="C39" s="829"/>
      <c r="D39" s="829"/>
      <c r="E39" s="830"/>
      <c r="F39" s="217"/>
      <c r="G39" s="217"/>
      <c r="H39" s="217"/>
      <c r="I39" s="217"/>
      <c r="J39" s="217"/>
      <c r="K39" s="217"/>
    </row>
    <row r="40" spans="1:11" ht="15.75" thickBot="1" x14ac:dyDescent="0.3">
      <c r="A40" s="214"/>
      <c r="B40" s="831">
        <v>1</v>
      </c>
      <c r="C40" s="240"/>
      <c r="D40" s="257" t="s">
        <v>44</v>
      </c>
      <c r="E40" s="203" t="s">
        <v>52</v>
      </c>
      <c r="F40" s="217"/>
      <c r="G40" s="217"/>
      <c r="H40" s="217"/>
      <c r="I40" s="217"/>
      <c r="J40" s="217"/>
      <c r="K40" s="217"/>
    </row>
    <row r="41" spans="1:11" ht="15.75" thickBot="1" x14ac:dyDescent="0.3">
      <c r="A41" s="214"/>
      <c r="B41" s="832"/>
      <c r="C41" s="240"/>
      <c r="D41" s="243" t="s">
        <v>45</v>
      </c>
      <c r="E41" s="203" t="s">
        <v>53</v>
      </c>
      <c r="F41" s="217"/>
      <c r="G41" s="217"/>
      <c r="H41" s="217"/>
      <c r="I41" s="217"/>
      <c r="J41" s="217"/>
      <c r="K41" s="217"/>
    </row>
    <row r="42" spans="1:11" ht="15.75" thickBot="1" x14ac:dyDescent="0.3">
      <c r="A42" s="214"/>
      <c r="B42" s="832"/>
      <c r="C42" s="240"/>
      <c r="D42" s="243" t="s">
        <v>46</v>
      </c>
      <c r="E42" s="283"/>
      <c r="F42" s="217"/>
      <c r="G42" s="217"/>
      <c r="H42" s="217"/>
      <c r="I42" s="217"/>
      <c r="J42" s="217"/>
      <c r="K42" s="217"/>
    </row>
    <row r="43" spans="1:11" ht="15.75" thickBot="1" x14ac:dyDescent="0.3">
      <c r="A43" s="214"/>
      <c r="B43" s="832"/>
      <c r="C43" s="240"/>
      <c r="D43" s="243" t="s">
        <v>47</v>
      </c>
      <c r="E43" s="283"/>
      <c r="F43" s="217"/>
      <c r="G43" s="217"/>
      <c r="H43" s="217"/>
      <c r="I43" s="217"/>
      <c r="J43" s="217"/>
      <c r="K43" s="217"/>
    </row>
    <row r="44" spans="1:11" ht="15.75" thickBot="1" x14ac:dyDescent="0.3">
      <c r="A44" s="214"/>
      <c r="B44" s="832"/>
      <c r="C44" s="240"/>
      <c r="D44" s="243" t="s">
        <v>48</v>
      </c>
      <c r="E44" s="283"/>
      <c r="F44" s="217"/>
      <c r="G44" s="217"/>
      <c r="H44" s="217"/>
      <c r="I44" s="217"/>
      <c r="J44" s="217"/>
      <c r="K44" s="217"/>
    </row>
    <row r="45" spans="1:11" ht="15.75" thickBot="1" x14ac:dyDescent="0.3">
      <c r="A45" s="214"/>
      <c r="B45" s="832"/>
      <c r="C45" s="240"/>
      <c r="D45" s="243" t="s">
        <v>49</v>
      </c>
      <c r="E45" s="283"/>
      <c r="F45" s="217"/>
      <c r="G45" s="217"/>
      <c r="H45" s="217"/>
      <c r="I45" s="217"/>
      <c r="J45" s="217"/>
      <c r="K45" s="217"/>
    </row>
    <row r="46" spans="1:11" ht="15.75" thickBot="1" x14ac:dyDescent="0.3">
      <c r="A46" s="214"/>
      <c r="B46" s="833"/>
      <c r="C46" s="250"/>
      <c r="D46" s="243" t="s">
        <v>50</v>
      </c>
      <c r="E46" s="283"/>
      <c r="F46" s="217"/>
      <c r="G46" s="217"/>
      <c r="H46" s="217"/>
      <c r="I46" s="217"/>
      <c r="J46" s="217"/>
      <c r="K46" s="217"/>
    </row>
    <row r="47" spans="1:11" ht="15.75" thickBot="1" x14ac:dyDescent="0.3">
      <c r="A47" s="214"/>
      <c r="B47" s="218"/>
      <c r="C47" s="219"/>
      <c r="D47" s="217"/>
      <c r="E47" s="217"/>
      <c r="F47" s="217"/>
      <c r="G47" s="217"/>
      <c r="H47" s="217"/>
      <c r="I47" s="217"/>
      <c r="J47" s="217"/>
      <c r="K47" s="217"/>
    </row>
    <row r="48" spans="1:11" ht="15" customHeight="1" thickBot="1" x14ac:dyDescent="0.3">
      <c r="A48" s="214"/>
      <c r="B48" s="259" t="s">
        <v>54</v>
      </c>
      <c r="C48" s="260"/>
      <c r="D48" s="260"/>
      <c r="E48" s="261"/>
      <c r="F48" s="214"/>
      <c r="G48" s="217"/>
      <c r="H48" s="217"/>
      <c r="I48" s="217"/>
      <c r="J48" s="217"/>
      <c r="K48" s="217"/>
    </row>
    <row r="49" spans="1:11" ht="24.75" thickBot="1" x14ac:dyDescent="0.3">
      <c r="A49" s="214"/>
      <c r="B49" s="253" t="s">
        <v>55</v>
      </c>
      <c r="C49" s="243" t="s">
        <v>56</v>
      </c>
      <c r="D49" s="243" t="s">
        <v>57</v>
      </c>
      <c r="E49" s="243" t="s">
        <v>58</v>
      </c>
      <c r="F49" s="217"/>
      <c r="G49" s="217"/>
      <c r="H49" s="217"/>
      <c r="I49" s="217"/>
      <c r="J49" s="217"/>
      <c r="K49" s="214"/>
    </row>
    <row r="50" spans="1:11" ht="96.75" thickBot="1" x14ac:dyDescent="0.3">
      <c r="A50" s="214"/>
      <c r="B50" s="263">
        <v>42401</v>
      </c>
      <c r="C50" s="243">
        <v>0.01</v>
      </c>
      <c r="D50" s="275" t="s">
        <v>320</v>
      </c>
      <c r="E50" s="243"/>
      <c r="F50" s="217"/>
      <c r="G50" s="217"/>
      <c r="H50" s="217"/>
      <c r="I50" s="217"/>
      <c r="J50" s="217"/>
      <c r="K50" s="214"/>
    </row>
    <row r="51" spans="1:11" ht="15.75" thickBot="1" x14ac:dyDescent="0.3">
      <c r="A51" s="214"/>
      <c r="B51" s="276"/>
      <c r="C51" s="277"/>
      <c r="D51" s="217"/>
      <c r="E51" s="217"/>
      <c r="F51" s="217"/>
      <c r="G51" s="217"/>
      <c r="H51" s="217"/>
      <c r="I51" s="217"/>
      <c r="J51" s="217"/>
      <c r="K51" s="217"/>
    </row>
    <row r="52" spans="1:11" x14ac:dyDescent="0.25">
      <c r="A52" s="214"/>
      <c r="B52" s="265" t="s">
        <v>60</v>
      </c>
      <c r="C52" s="266"/>
      <c r="D52" s="217"/>
      <c r="E52" s="217"/>
      <c r="F52" s="217"/>
      <c r="G52" s="217"/>
      <c r="H52" s="217"/>
      <c r="I52" s="217"/>
      <c r="J52" s="217"/>
      <c r="K52" s="217"/>
    </row>
    <row r="53" spans="1:11" x14ac:dyDescent="0.25">
      <c r="A53" s="214"/>
      <c r="B53" s="872"/>
      <c r="C53" s="873"/>
      <c r="D53" s="873"/>
      <c r="E53" s="874"/>
      <c r="F53" s="217"/>
      <c r="G53" s="217"/>
      <c r="H53" s="217"/>
      <c r="I53" s="217"/>
      <c r="J53" s="217"/>
      <c r="K53" s="217"/>
    </row>
    <row r="54" spans="1:11" ht="15.75" thickBot="1" x14ac:dyDescent="0.3">
      <c r="A54" s="214"/>
      <c r="B54" s="217"/>
      <c r="C54" s="234"/>
      <c r="D54" s="217"/>
      <c r="E54" s="217"/>
      <c r="F54" s="217"/>
      <c r="G54" s="217"/>
      <c r="H54" s="217"/>
      <c r="I54" s="217"/>
      <c r="J54" s="217"/>
      <c r="K54" s="217"/>
    </row>
    <row r="55" spans="1:11" ht="15.75" thickBot="1" x14ac:dyDescent="0.3">
      <c r="A55" s="214"/>
      <c r="B55" s="828" t="s">
        <v>61</v>
      </c>
      <c r="C55" s="829"/>
      <c r="D55" s="830"/>
      <c r="E55" s="217"/>
      <c r="F55" s="217"/>
      <c r="G55" s="217"/>
      <c r="H55" s="217"/>
      <c r="I55" s="217"/>
      <c r="J55" s="217"/>
      <c r="K55" s="217"/>
    </row>
    <row r="56" spans="1:11" ht="120.75" thickBot="1" x14ac:dyDescent="0.3">
      <c r="A56" s="214"/>
      <c r="B56" s="253" t="s">
        <v>62</v>
      </c>
      <c r="C56" s="250"/>
      <c r="D56" s="243" t="s">
        <v>289</v>
      </c>
      <c r="E56" s="217"/>
      <c r="F56" s="217"/>
      <c r="G56" s="217"/>
      <c r="H56" s="217"/>
      <c r="I56" s="217"/>
      <c r="J56" s="217"/>
      <c r="K56" s="217"/>
    </row>
    <row r="57" spans="1:11" x14ac:dyDescent="0.25">
      <c r="A57" s="214"/>
      <c r="B57" s="831" t="s">
        <v>64</v>
      </c>
      <c r="C57" s="240"/>
      <c r="D57" s="280" t="s">
        <v>65</v>
      </c>
      <c r="E57" s="217"/>
      <c r="F57" s="217"/>
      <c r="G57" s="217"/>
      <c r="H57" s="217"/>
      <c r="I57" s="217"/>
      <c r="J57" s="217"/>
      <c r="K57" s="217"/>
    </row>
    <row r="58" spans="1:11" ht="96" x14ac:dyDescent="0.25">
      <c r="A58" s="214"/>
      <c r="B58" s="832"/>
      <c r="C58" s="240"/>
      <c r="D58" s="281" t="s">
        <v>290</v>
      </c>
      <c r="E58" s="217"/>
      <c r="F58" s="217"/>
      <c r="G58" s="217"/>
      <c r="H58" s="217"/>
      <c r="I58" s="217"/>
      <c r="J58" s="217"/>
      <c r="K58" s="217"/>
    </row>
    <row r="59" spans="1:11" ht="60" x14ac:dyDescent="0.25">
      <c r="A59" s="214"/>
      <c r="B59" s="832"/>
      <c r="C59" s="240"/>
      <c r="D59" s="281" t="s">
        <v>291</v>
      </c>
      <c r="E59" s="217"/>
      <c r="F59" s="217"/>
      <c r="G59" s="217"/>
      <c r="H59" s="217"/>
      <c r="I59" s="217"/>
      <c r="J59" s="217"/>
      <c r="K59" s="217"/>
    </row>
    <row r="60" spans="1:11" x14ac:dyDescent="0.25">
      <c r="A60" s="214"/>
      <c r="B60" s="832"/>
      <c r="C60" s="240"/>
      <c r="D60" s="280" t="s">
        <v>68</v>
      </c>
      <c r="E60" s="217"/>
      <c r="F60" s="217"/>
      <c r="G60" s="217"/>
      <c r="H60" s="217"/>
      <c r="I60" s="217"/>
      <c r="J60" s="217"/>
      <c r="K60" s="217"/>
    </row>
    <row r="61" spans="1:11" ht="24" x14ac:dyDescent="0.25">
      <c r="A61" s="214"/>
      <c r="B61" s="832"/>
      <c r="C61" s="240"/>
      <c r="D61" s="281" t="s">
        <v>292</v>
      </c>
      <c r="E61" s="217"/>
      <c r="F61" s="217"/>
      <c r="G61" s="217"/>
      <c r="H61" s="217"/>
      <c r="I61" s="217"/>
      <c r="J61" s="217"/>
      <c r="K61" s="217"/>
    </row>
    <row r="62" spans="1:11" ht="48" x14ac:dyDescent="0.25">
      <c r="A62" s="214"/>
      <c r="B62" s="832"/>
      <c r="C62" s="240"/>
      <c r="D62" s="281" t="s">
        <v>293</v>
      </c>
      <c r="E62" s="217"/>
      <c r="F62" s="217"/>
      <c r="G62" s="217"/>
      <c r="H62" s="217"/>
      <c r="I62" s="217"/>
      <c r="J62" s="217"/>
      <c r="K62" s="217"/>
    </row>
    <row r="63" spans="1:11" x14ac:dyDescent="0.25">
      <c r="A63" s="214"/>
      <c r="B63" s="832"/>
      <c r="C63" s="240"/>
      <c r="D63" s="281" t="s">
        <v>294</v>
      </c>
      <c r="E63" s="217"/>
      <c r="F63" s="217"/>
      <c r="G63" s="217"/>
      <c r="H63" s="217"/>
      <c r="I63" s="217"/>
      <c r="J63" s="217"/>
      <c r="K63" s="217"/>
    </row>
    <row r="64" spans="1:11" ht="36" x14ac:dyDescent="0.25">
      <c r="A64" s="214"/>
      <c r="B64" s="832"/>
      <c r="C64" s="240"/>
      <c r="D64" s="281" t="s">
        <v>295</v>
      </c>
      <c r="E64" s="217"/>
      <c r="F64" s="217"/>
      <c r="G64" s="217"/>
      <c r="H64" s="217"/>
      <c r="I64" s="217"/>
      <c r="J64" s="217"/>
      <c r="K64" s="217"/>
    </row>
    <row r="65" spans="1:11" x14ac:dyDescent="0.25">
      <c r="A65" s="214"/>
      <c r="B65" s="832"/>
      <c r="C65" s="240"/>
      <c r="D65" s="280" t="s">
        <v>296</v>
      </c>
      <c r="E65" s="217"/>
      <c r="F65" s="217"/>
      <c r="G65" s="217"/>
      <c r="H65" s="217"/>
      <c r="I65" s="217"/>
      <c r="J65" s="217"/>
      <c r="K65" s="217"/>
    </row>
    <row r="66" spans="1:11" x14ac:dyDescent="0.25">
      <c r="A66" s="214"/>
      <c r="B66" s="832"/>
      <c r="C66" s="240"/>
      <c r="D66" s="281" t="s">
        <v>297</v>
      </c>
      <c r="E66" s="217"/>
      <c r="F66" s="217"/>
      <c r="G66" s="217"/>
      <c r="H66" s="217"/>
      <c r="I66" s="217"/>
      <c r="J66" s="217"/>
      <c r="K66" s="217"/>
    </row>
    <row r="67" spans="1:11" ht="36" x14ac:dyDescent="0.25">
      <c r="A67" s="214"/>
      <c r="B67" s="832"/>
      <c r="C67" s="240"/>
      <c r="D67" s="281" t="s">
        <v>298</v>
      </c>
      <c r="E67" s="217"/>
      <c r="F67" s="217"/>
      <c r="G67" s="217"/>
      <c r="H67" s="217"/>
      <c r="I67" s="217"/>
      <c r="J67" s="217"/>
      <c r="K67" s="217"/>
    </row>
    <row r="68" spans="1:11" ht="45.75" thickBot="1" x14ac:dyDescent="0.3">
      <c r="A68" s="214"/>
      <c r="B68" s="833"/>
      <c r="C68" s="250"/>
      <c r="D68" s="313" t="s">
        <v>299</v>
      </c>
      <c r="E68" s="217"/>
      <c r="F68" s="217"/>
      <c r="G68" s="217"/>
      <c r="H68" s="217"/>
      <c r="I68" s="217"/>
      <c r="J68" s="217"/>
      <c r="K68" s="217"/>
    </row>
    <row r="69" spans="1:11" ht="24.75" thickBot="1" x14ac:dyDescent="0.3">
      <c r="A69" s="214"/>
      <c r="B69" s="253" t="s">
        <v>77</v>
      </c>
      <c r="C69" s="250"/>
      <c r="D69" s="243"/>
      <c r="E69" s="217"/>
      <c r="F69" s="217"/>
      <c r="G69" s="217"/>
      <c r="H69" s="217"/>
      <c r="I69" s="217"/>
      <c r="J69" s="217"/>
      <c r="K69" s="217"/>
    </row>
    <row r="70" spans="1:11" ht="228" x14ac:dyDescent="0.25">
      <c r="A70" s="214"/>
      <c r="B70" s="831" t="s">
        <v>78</v>
      </c>
      <c r="C70" s="240"/>
      <c r="D70" s="281" t="s">
        <v>300</v>
      </c>
      <c r="E70" s="217"/>
      <c r="F70" s="217"/>
      <c r="G70" s="217"/>
      <c r="H70" s="217"/>
      <c r="I70" s="217"/>
      <c r="J70" s="217"/>
      <c r="K70" s="217"/>
    </row>
    <row r="71" spans="1:11" ht="180" x14ac:dyDescent="0.25">
      <c r="A71" s="214"/>
      <c r="B71" s="832"/>
      <c r="C71" s="240"/>
      <c r="D71" s="281" t="s">
        <v>301</v>
      </c>
      <c r="E71" s="217"/>
      <c r="F71" s="217"/>
      <c r="G71" s="217"/>
      <c r="H71" s="217"/>
      <c r="I71" s="217"/>
      <c r="J71" s="217"/>
      <c r="K71" s="217"/>
    </row>
    <row r="72" spans="1:11" ht="72" x14ac:dyDescent="0.25">
      <c r="A72" s="214"/>
      <c r="B72" s="832"/>
      <c r="C72" s="240"/>
      <c r="D72" s="281" t="s">
        <v>302</v>
      </c>
      <c r="E72" s="217"/>
      <c r="F72" s="217"/>
      <c r="G72" s="217"/>
      <c r="H72" s="217"/>
      <c r="I72" s="217"/>
      <c r="J72" s="217"/>
      <c r="K72" s="217"/>
    </row>
    <row r="73" spans="1:11" ht="24" x14ac:dyDescent="0.25">
      <c r="A73" s="214"/>
      <c r="B73" s="832"/>
      <c r="C73" s="240"/>
      <c r="D73" s="281" t="s">
        <v>303</v>
      </c>
      <c r="E73" s="217"/>
      <c r="F73" s="217"/>
      <c r="G73" s="217"/>
      <c r="H73" s="217"/>
      <c r="I73" s="217"/>
      <c r="J73" s="217"/>
      <c r="K73" s="217"/>
    </row>
    <row r="74" spans="1:11" ht="72" x14ac:dyDescent="0.25">
      <c r="A74" s="214"/>
      <c r="B74" s="832"/>
      <c r="C74" s="240"/>
      <c r="D74" s="314" t="s">
        <v>304</v>
      </c>
      <c r="E74" s="217"/>
      <c r="F74" s="217"/>
      <c r="G74" s="217"/>
      <c r="H74" s="217"/>
      <c r="I74" s="217"/>
      <c r="J74" s="217"/>
      <c r="K74" s="217"/>
    </row>
    <row r="75" spans="1:11" ht="84" x14ac:dyDescent="0.25">
      <c r="A75" s="214"/>
      <c r="B75" s="832"/>
      <c r="C75" s="240"/>
      <c r="D75" s="314" t="s">
        <v>305</v>
      </c>
      <c r="E75" s="217"/>
      <c r="F75" s="217"/>
      <c r="G75" s="217"/>
      <c r="H75" s="217"/>
      <c r="I75" s="217"/>
      <c r="J75" s="217"/>
      <c r="K75" s="217"/>
    </row>
    <row r="76" spans="1:11" ht="36" x14ac:dyDescent="0.25">
      <c r="A76" s="214"/>
      <c r="B76" s="832"/>
      <c r="C76" s="240"/>
      <c r="D76" s="314" t="s">
        <v>306</v>
      </c>
      <c r="E76" s="217"/>
      <c r="F76" s="217"/>
      <c r="G76" s="217"/>
      <c r="H76" s="217"/>
      <c r="I76" s="217"/>
      <c r="J76" s="217"/>
      <c r="K76" s="217"/>
    </row>
    <row r="77" spans="1:11" ht="36" x14ac:dyDescent="0.25">
      <c r="A77" s="214"/>
      <c r="B77" s="832"/>
      <c r="C77" s="240"/>
      <c r="D77" s="314" t="s">
        <v>307</v>
      </c>
      <c r="E77" s="217"/>
      <c r="F77" s="217"/>
      <c r="G77" s="217"/>
      <c r="H77" s="217"/>
      <c r="I77" s="217"/>
      <c r="J77" s="217"/>
      <c r="K77" s="217"/>
    </row>
    <row r="78" spans="1:11" ht="48" x14ac:dyDescent="0.25">
      <c r="A78" s="214"/>
      <c r="B78" s="832"/>
      <c r="C78" s="240"/>
      <c r="D78" s="314" t="s">
        <v>308</v>
      </c>
      <c r="E78" s="217"/>
      <c r="F78" s="217"/>
      <c r="G78" s="217"/>
      <c r="H78" s="217"/>
      <c r="I78" s="217"/>
      <c r="J78" s="217"/>
      <c r="K78" s="217"/>
    </row>
    <row r="79" spans="1:11" ht="60.75" thickBot="1" x14ac:dyDescent="0.3">
      <c r="A79" s="214"/>
      <c r="B79" s="833"/>
      <c r="C79" s="250"/>
      <c r="D79" s="315" t="s">
        <v>309</v>
      </c>
      <c r="E79" s="217"/>
      <c r="F79" s="217"/>
      <c r="G79" s="217"/>
      <c r="H79" s="217"/>
      <c r="I79" s="217"/>
      <c r="J79" s="217"/>
      <c r="K79" s="217"/>
    </row>
    <row r="80" spans="1:11" x14ac:dyDescent="0.25">
      <c r="A80" s="214"/>
      <c r="B80" s="831" t="s">
        <v>95</v>
      </c>
      <c r="C80" s="240"/>
      <c r="D80" s="281"/>
      <c r="E80" s="217"/>
      <c r="F80" s="217"/>
      <c r="G80" s="217"/>
      <c r="H80" s="217"/>
      <c r="I80" s="217"/>
      <c r="J80" s="217"/>
      <c r="K80" s="217"/>
    </row>
    <row r="81" spans="1:11" x14ac:dyDescent="0.25">
      <c r="A81" s="214"/>
      <c r="B81" s="832"/>
      <c r="C81" s="240"/>
      <c r="D81" s="282"/>
      <c r="E81" s="217"/>
      <c r="F81" s="217"/>
      <c r="G81" s="217"/>
      <c r="H81" s="217"/>
      <c r="I81" s="217"/>
      <c r="J81" s="217"/>
      <c r="K81" s="217"/>
    </row>
    <row r="82" spans="1:11" x14ac:dyDescent="0.25">
      <c r="A82" s="214"/>
      <c r="B82" s="832"/>
      <c r="C82" s="240"/>
      <c r="D82" s="281" t="s">
        <v>96</v>
      </c>
      <c r="E82" s="217"/>
      <c r="F82" s="217"/>
      <c r="G82" s="217"/>
      <c r="H82" s="217"/>
      <c r="I82" s="217"/>
      <c r="J82" s="217"/>
      <c r="K82" s="217"/>
    </row>
    <row r="83" spans="1:11" ht="61.5" x14ac:dyDescent="0.25">
      <c r="A83" s="214"/>
      <c r="B83" s="832"/>
      <c r="C83" s="240"/>
      <c r="D83" s="281" t="s">
        <v>310</v>
      </c>
      <c r="E83" s="217"/>
      <c r="F83" s="217"/>
      <c r="G83" s="217"/>
      <c r="H83" s="217"/>
      <c r="I83" s="217"/>
      <c r="J83" s="217"/>
      <c r="K83" s="217"/>
    </row>
    <row r="84" spans="1:11" ht="61.5" x14ac:dyDescent="0.25">
      <c r="A84" s="214"/>
      <c r="B84" s="832"/>
      <c r="C84" s="240"/>
      <c r="D84" s="281" t="s">
        <v>311</v>
      </c>
      <c r="E84" s="217"/>
      <c r="F84" s="217"/>
      <c r="G84" s="217"/>
      <c r="H84" s="217"/>
      <c r="I84" s="217"/>
      <c r="J84" s="217"/>
      <c r="K84" s="217"/>
    </row>
    <row r="85" spans="1:11" ht="62.25" thickBot="1" x14ac:dyDescent="0.3">
      <c r="A85" s="214"/>
      <c r="B85" s="833"/>
      <c r="C85" s="250"/>
      <c r="D85" s="243" t="s">
        <v>312</v>
      </c>
      <c r="E85" s="217"/>
      <c r="F85" s="217"/>
      <c r="G85" s="217"/>
      <c r="H85" s="217"/>
      <c r="I85" s="217"/>
      <c r="J85" s="217"/>
      <c r="K85" s="217"/>
    </row>
  </sheetData>
  <mergeCells count="29">
    <mergeCell ref="A1:P1"/>
    <mergeCell ref="A2:P2"/>
    <mergeCell ref="A3:P3"/>
    <mergeCell ref="A4:D4"/>
    <mergeCell ref="A5:P5"/>
    <mergeCell ref="D15:I15"/>
    <mergeCell ref="D20:I20"/>
    <mergeCell ref="D27:I27"/>
    <mergeCell ref="E21:E22"/>
    <mergeCell ref="B15:B20"/>
    <mergeCell ref="F21:F22"/>
    <mergeCell ref="G21:G22"/>
    <mergeCell ref="B55:D55"/>
    <mergeCell ref="B57:B68"/>
    <mergeCell ref="B70:B79"/>
    <mergeCell ref="B80:B85"/>
    <mergeCell ref="C21:C22"/>
    <mergeCell ref="D21:D22"/>
    <mergeCell ref="B40:B46"/>
    <mergeCell ref="B53:E53"/>
    <mergeCell ref="D28:I28"/>
    <mergeCell ref="B30:E30"/>
    <mergeCell ref="B31:B37"/>
    <mergeCell ref="B39:E39"/>
    <mergeCell ref="B10:D10"/>
    <mergeCell ref="F10:S10"/>
    <mergeCell ref="F11:S11"/>
    <mergeCell ref="E12:R12"/>
    <mergeCell ref="E13:R13"/>
  </mergeCells>
  <conditionalFormatting sqref="F10">
    <cfRule type="notContainsBlanks" dxfId="102" priority="6">
      <formula>LEN(TRIM(F10))&gt;0</formula>
    </cfRule>
  </conditionalFormatting>
  <conditionalFormatting sqref="E12:R12">
    <cfRule type="expression" dxfId="101" priority="3">
      <formula>E11="SI SE REPORTA"</formula>
    </cfRule>
  </conditionalFormatting>
  <conditionalFormatting sqref="F11:S11">
    <cfRule type="expression" dxfId="100" priority="1">
      <formula>E11="NO SE REPORTA"</formula>
    </cfRule>
    <cfRule type="expression" dxfId="99" priority="2">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68" r:id="rId1" display="http://cambioclimatico.minambiente.gov.co/"/>
    <hyperlink ref="B9" location="'ANEXO 3'!A1" display="VOLVER AL INDICE"/>
    <hyperlink ref="E35" r:id="rId2"/>
  </hyperlinks>
  <pageMargins left="0.25" right="0.25" top="0.75" bottom="0.75" header="0.3" footer="0.3"/>
  <pageSetup paperSize="178" orientation="landscape" horizontalDpi="1200" verticalDpi="1200"/>
  <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99"/>
  <sheetViews>
    <sheetView showGridLines="0" zoomScaleNormal="100" zoomScalePageLayoutView="98" workbookViewId="0">
      <selection activeCell="F36" sqref="F36"/>
    </sheetView>
  </sheetViews>
  <sheetFormatPr baseColWidth="10" defaultRowHeight="15" x14ac:dyDescent="0.25"/>
  <cols>
    <col min="1" max="1" width="1.85546875" customWidth="1"/>
    <col min="2" max="2" width="12.85546875" customWidth="1"/>
    <col min="3" max="3" width="5" style="81" bestFit="1" customWidth="1"/>
    <col min="4" max="4" width="34.85546875" customWidth="1"/>
    <col min="5" max="5" width="16.42578125" customWidth="1"/>
    <col min="7" max="7" width="12.5703125" customWidth="1"/>
    <col min="8" max="8" width="13" customWidth="1"/>
    <col min="9" max="9" width="12.140625" customWidth="1"/>
    <col min="11" max="11" width="32.7109375" customWidth="1"/>
  </cols>
  <sheetData>
    <row r="1" spans="1:21" s="449" customFormat="1" ht="100.5" customHeight="1" thickBot="1" x14ac:dyDescent="0.3">
      <c r="A1" s="790"/>
      <c r="B1" s="791"/>
      <c r="C1" s="791"/>
      <c r="D1" s="791"/>
      <c r="E1" s="791"/>
      <c r="F1" s="791"/>
      <c r="G1" s="791"/>
      <c r="H1" s="791"/>
      <c r="I1" s="791"/>
      <c r="J1" s="791"/>
      <c r="K1" s="791"/>
      <c r="L1" s="791"/>
      <c r="M1" s="791"/>
      <c r="N1" s="791"/>
      <c r="O1" s="791"/>
      <c r="P1" s="792"/>
      <c r="Q1" s="373"/>
      <c r="R1" s="373"/>
    </row>
    <row r="2" spans="1:21" s="450" customFormat="1" ht="16.5" thickBot="1" x14ac:dyDescent="0.3">
      <c r="A2" s="798" t="e">
        <f>#REF!</f>
        <v>#REF!</v>
      </c>
      <c r="B2" s="799"/>
      <c r="C2" s="799"/>
      <c r="D2" s="799"/>
      <c r="E2" s="799"/>
      <c r="F2" s="799"/>
      <c r="G2" s="799"/>
      <c r="H2" s="799"/>
      <c r="I2" s="799"/>
      <c r="J2" s="799"/>
      <c r="K2" s="799"/>
      <c r="L2" s="799"/>
      <c r="M2" s="799"/>
      <c r="N2" s="799"/>
      <c r="O2" s="799"/>
      <c r="P2" s="800"/>
      <c r="Q2" s="373"/>
      <c r="R2" s="373"/>
    </row>
    <row r="3" spans="1:21" s="450" customFormat="1" ht="16.5" thickBot="1" x14ac:dyDescent="0.3">
      <c r="A3" s="793" t="s">
        <v>1263</v>
      </c>
      <c r="B3" s="794"/>
      <c r="C3" s="794"/>
      <c r="D3" s="794"/>
      <c r="E3" s="794"/>
      <c r="F3" s="794"/>
      <c r="G3" s="794"/>
      <c r="H3" s="794"/>
      <c r="I3" s="794"/>
      <c r="J3" s="794"/>
      <c r="K3" s="794"/>
      <c r="L3" s="794"/>
      <c r="M3" s="794"/>
      <c r="N3" s="794"/>
      <c r="O3" s="794"/>
      <c r="P3" s="795"/>
      <c r="Q3" s="373"/>
      <c r="R3" s="373"/>
    </row>
    <row r="4" spans="1:21" s="450" customFormat="1" ht="16.5" thickBot="1" x14ac:dyDescent="0.3">
      <c r="A4" s="796" t="s">
        <v>1262</v>
      </c>
      <c r="B4" s="797"/>
      <c r="C4" s="797"/>
      <c r="D4" s="797"/>
      <c r="E4" s="451" t="e">
        <f>#REF!</f>
        <v>#REF!</v>
      </c>
      <c r="F4" s="451"/>
      <c r="G4" s="451"/>
      <c r="H4" s="451"/>
      <c r="I4" s="451"/>
      <c r="J4" s="451"/>
      <c r="K4" s="451"/>
      <c r="L4" s="452"/>
      <c r="M4" s="452"/>
      <c r="N4" s="452"/>
      <c r="O4" s="452"/>
      <c r="P4" s="453"/>
      <c r="Q4" s="373"/>
      <c r="R4" s="373"/>
    </row>
    <row r="5" spans="1:21" s="214" customFormat="1" ht="16.5" customHeight="1" thickBot="1" x14ac:dyDescent="0.3">
      <c r="A5" s="793" t="s">
        <v>322</v>
      </c>
      <c r="B5" s="794"/>
      <c r="C5" s="794"/>
      <c r="D5" s="794"/>
      <c r="E5" s="794"/>
      <c r="F5" s="794"/>
      <c r="G5" s="794"/>
      <c r="H5" s="794"/>
      <c r="I5" s="794"/>
      <c r="J5" s="794"/>
      <c r="K5" s="794"/>
      <c r="L5" s="794"/>
      <c r="M5" s="794"/>
      <c r="N5" s="794"/>
      <c r="O5" s="794"/>
      <c r="P5" s="795"/>
    </row>
    <row r="6" spans="1:21" x14ac:dyDescent="0.25">
      <c r="A6" s="214"/>
      <c r="B6" s="218" t="s">
        <v>1</v>
      </c>
      <c r="C6" s="219"/>
      <c r="D6" s="217"/>
      <c r="E6" s="228"/>
      <c r="F6" s="217" t="s">
        <v>133</v>
      </c>
      <c r="G6" s="217"/>
      <c r="H6" s="217"/>
      <c r="I6" s="217"/>
      <c r="J6" s="217"/>
      <c r="K6" s="217"/>
    </row>
    <row r="7" spans="1:21" ht="15.75" thickBot="1" x14ac:dyDescent="0.3">
      <c r="A7" s="214"/>
      <c r="B7" s="220"/>
      <c r="C7" s="221"/>
      <c r="D7" s="217"/>
      <c r="E7" s="222"/>
      <c r="F7" s="217" t="s">
        <v>134</v>
      </c>
      <c r="G7" s="217"/>
      <c r="H7" s="217"/>
      <c r="I7" s="217"/>
      <c r="J7" s="217"/>
      <c r="K7" s="217"/>
    </row>
    <row r="8" spans="1:21" ht="15.75" thickBot="1" x14ac:dyDescent="0.3">
      <c r="A8" s="214"/>
      <c r="B8" s="230" t="s">
        <v>1198</v>
      </c>
      <c r="C8" s="231">
        <v>2019</v>
      </c>
      <c r="D8" s="226">
        <f>E19</f>
        <v>1</v>
      </c>
      <c r="E8" s="233"/>
      <c r="F8" s="217" t="s">
        <v>135</v>
      </c>
      <c r="G8" s="217"/>
      <c r="H8" s="217"/>
      <c r="I8" s="217"/>
      <c r="J8" s="217"/>
      <c r="K8" s="217"/>
    </row>
    <row r="9" spans="1:21" x14ac:dyDescent="0.25">
      <c r="A9" s="214"/>
      <c r="B9" s="428" t="s">
        <v>1199</v>
      </c>
      <c r="C9" s="234"/>
      <c r="D9" s="217"/>
      <c r="E9" s="217"/>
      <c r="F9" s="217"/>
      <c r="G9" s="217"/>
      <c r="H9" s="217"/>
      <c r="I9" s="217"/>
      <c r="J9" s="217"/>
      <c r="K9" s="217"/>
    </row>
    <row r="10" spans="1:21" s="373" customFormat="1" x14ac:dyDescent="0.25">
      <c r="A10" s="214"/>
      <c r="B10" s="852" t="s">
        <v>1255</v>
      </c>
      <c r="C10" s="852"/>
      <c r="D10" s="852"/>
      <c r="E10" s="434" t="s">
        <v>1252</v>
      </c>
      <c r="F10" s="85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60"/>
      <c r="H10" s="860"/>
      <c r="I10" s="860"/>
      <c r="J10" s="860"/>
      <c r="K10" s="860"/>
      <c r="L10" s="860"/>
      <c r="M10" s="860"/>
      <c r="N10" s="860"/>
      <c r="O10" s="860"/>
      <c r="P10" s="860"/>
      <c r="Q10" s="860"/>
      <c r="R10" s="860"/>
      <c r="S10" s="860"/>
      <c r="T10" s="430"/>
      <c r="U10" s="430"/>
    </row>
    <row r="11" spans="1:21" s="373" customFormat="1" ht="14.45" customHeight="1" x14ac:dyDescent="0.25">
      <c r="A11" s="214"/>
      <c r="B11" s="431"/>
      <c r="C11" s="432"/>
      <c r="D11" s="433" t="str">
        <f>IF(E10="SI APLICA","¿El indicador no se reporta por limitaciones de información disponible? ","")</f>
        <v xml:space="preserve">¿El indicador no se reporta por limitaciones de información disponible? </v>
      </c>
      <c r="E11" s="435" t="s">
        <v>1254</v>
      </c>
      <c r="F11" s="870"/>
      <c r="G11" s="871"/>
      <c r="H11" s="871"/>
      <c r="I11" s="871"/>
      <c r="J11" s="871"/>
      <c r="K11" s="871"/>
      <c r="L11" s="871"/>
      <c r="M11" s="871"/>
      <c r="N11" s="871"/>
      <c r="O11" s="871"/>
      <c r="P11" s="871"/>
      <c r="Q11" s="871"/>
      <c r="R11" s="871"/>
      <c r="S11" s="871"/>
    </row>
    <row r="12" spans="1:21" s="373" customFormat="1" ht="30" customHeight="1" x14ac:dyDescent="0.25">
      <c r="A12" s="214"/>
      <c r="B12" s="428"/>
      <c r="C12" s="272"/>
      <c r="D12" s="433" t="str">
        <f>IF(E11="SI SE REPORTA","¿Qué programas o proyectos del Plan de Acción están asociados al indicador? ","")</f>
        <v xml:space="preserve">¿Qué programas o proyectos del Plan de Acción están asociados al indicador? </v>
      </c>
      <c r="E12" s="855" t="s">
        <v>1338</v>
      </c>
      <c r="F12" s="855"/>
      <c r="G12" s="855"/>
      <c r="H12" s="855"/>
      <c r="I12" s="855"/>
      <c r="J12" s="855"/>
      <c r="K12" s="855"/>
      <c r="L12" s="855"/>
      <c r="M12" s="855"/>
      <c r="N12" s="855"/>
      <c r="O12" s="855"/>
      <c r="P12" s="855"/>
      <c r="Q12" s="855"/>
      <c r="R12" s="855"/>
    </row>
    <row r="13" spans="1:21" s="373" customFormat="1" ht="16.5" customHeight="1" x14ac:dyDescent="0.25">
      <c r="A13" s="214"/>
      <c r="B13" s="428"/>
      <c r="C13" s="272"/>
      <c r="D13" s="433" t="s">
        <v>1257</v>
      </c>
      <c r="E13" s="861" t="s">
        <v>1522</v>
      </c>
      <c r="F13" s="862"/>
      <c r="G13" s="862"/>
      <c r="H13" s="862"/>
      <c r="I13" s="862"/>
      <c r="J13" s="862"/>
      <c r="K13" s="862"/>
      <c r="L13" s="862"/>
      <c r="M13" s="862"/>
      <c r="N13" s="862"/>
      <c r="O13" s="862"/>
      <c r="P13" s="862"/>
      <c r="Q13" s="862"/>
      <c r="R13" s="863"/>
    </row>
    <row r="14" spans="1:21" s="373" customFormat="1" ht="6.95" customHeight="1" thickBot="1" x14ac:dyDescent="0.3">
      <c r="A14" s="214"/>
      <c r="B14" s="428"/>
      <c r="C14" s="234"/>
      <c r="D14" s="217"/>
      <c r="E14" s="217"/>
      <c r="F14" s="217"/>
      <c r="G14" s="217"/>
      <c r="H14" s="217"/>
      <c r="I14" s="217"/>
      <c r="J14" s="217"/>
      <c r="K14" s="217"/>
    </row>
    <row r="15" spans="1:21" ht="15.6" customHeight="1" thickTop="1" thickBot="1" x14ac:dyDescent="0.3">
      <c r="A15" s="214"/>
      <c r="B15" s="919" t="s">
        <v>2</v>
      </c>
      <c r="C15" s="236"/>
      <c r="D15" s="813" t="s">
        <v>344</v>
      </c>
      <c r="E15" s="814"/>
      <c r="F15" s="814"/>
      <c r="G15" s="814"/>
      <c r="H15" s="814"/>
      <c r="I15" s="814"/>
      <c r="J15" s="814"/>
      <c r="K15" s="815"/>
    </row>
    <row r="16" spans="1:21" ht="15.75" thickBot="1" x14ac:dyDescent="0.3">
      <c r="A16" s="176"/>
      <c r="B16" s="808"/>
      <c r="C16" s="247" t="s">
        <v>24</v>
      </c>
      <c r="D16" s="241" t="s">
        <v>1206</v>
      </c>
      <c r="E16" s="644" t="s">
        <v>25</v>
      </c>
      <c r="F16" s="644" t="s">
        <v>26</v>
      </c>
      <c r="G16" s="644" t="s">
        <v>1362</v>
      </c>
      <c r="H16" s="644" t="s">
        <v>28</v>
      </c>
      <c r="I16" s="200"/>
      <c r="J16" s="176"/>
      <c r="K16" s="242"/>
    </row>
    <row r="17" spans="1:11" ht="24.75" thickBot="1" x14ac:dyDescent="0.3">
      <c r="A17" s="214"/>
      <c r="B17" s="808"/>
      <c r="C17" s="250" t="s">
        <v>158</v>
      </c>
      <c r="D17" s="243" t="s">
        <v>345</v>
      </c>
      <c r="E17" s="473">
        <v>68</v>
      </c>
      <c r="F17" s="473"/>
      <c r="G17" s="473"/>
      <c r="H17" s="473"/>
      <c r="I17" s="177"/>
      <c r="J17" s="176"/>
      <c r="K17" s="242"/>
    </row>
    <row r="18" spans="1:11" ht="24.75" thickBot="1" x14ac:dyDescent="0.3">
      <c r="A18" s="214"/>
      <c r="B18" s="808"/>
      <c r="C18" s="250" t="s">
        <v>160</v>
      </c>
      <c r="D18" s="243" t="s">
        <v>346</v>
      </c>
      <c r="E18" s="473">
        <v>68</v>
      </c>
      <c r="F18" s="473"/>
      <c r="G18" s="473"/>
      <c r="H18" s="473"/>
      <c r="I18" s="177"/>
      <c r="J18" s="176"/>
      <c r="K18" s="242"/>
    </row>
    <row r="19" spans="1:11" ht="24.75" thickBot="1" x14ac:dyDescent="0.3">
      <c r="A19" s="214"/>
      <c r="B19" s="808"/>
      <c r="C19" s="250" t="s">
        <v>162</v>
      </c>
      <c r="D19" s="243" t="s">
        <v>347</v>
      </c>
      <c r="E19" s="474">
        <f>IFERROR(E17/E18,"N.A.")</f>
        <v>1</v>
      </c>
      <c r="F19" s="474" t="str">
        <f>IFERROR(#REF!/#REF!,"N.A.")</f>
        <v>N.A.</v>
      </c>
      <c r="G19" s="474" t="str">
        <f t="shared" ref="G19:H19" si="0">IFERROR(G18/G17,"N.A.")</f>
        <v>N.A.</v>
      </c>
      <c r="H19" s="474" t="str">
        <f t="shared" si="0"/>
        <v>N.A.</v>
      </c>
      <c r="I19" s="174"/>
      <c r="J19" s="214"/>
      <c r="K19" s="242"/>
    </row>
    <row r="20" spans="1:11" x14ac:dyDescent="0.25">
      <c r="A20" s="214"/>
      <c r="B20" s="305"/>
      <c r="C20" s="244"/>
      <c r="D20" s="920" t="s">
        <v>1205</v>
      </c>
      <c r="E20" s="921"/>
      <c r="F20" s="921"/>
      <c r="G20" s="921"/>
      <c r="H20" s="921"/>
      <c r="I20" s="921"/>
      <c r="J20" s="921"/>
      <c r="K20" s="922"/>
    </row>
    <row r="21" spans="1:11" x14ac:dyDescent="0.25">
      <c r="A21" s="214"/>
      <c r="B21" s="305"/>
      <c r="C21" s="244"/>
      <c r="D21" s="816" t="s">
        <v>254</v>
      </c>
      <c r="E21" s="868"/>
      <c r="F21" s="868"/>
      <c r="G21" s="868"/>
      <c r="H21" s="868"/>
      <c r="I21" s="868"/>
      <c r="J21" s="868"/>
      <c r="K21" s="818"/>
    </row>
    <row r="22" spans="1:11" x14ac:dyDescent="0.25">
      <c r="A22" s="214"/>
      <c r="B22" s="305"/>
      <c r="C22" s="244"/>
      <c r="D22" s="816" t="s">
        <v>341</v>
      </c>
      <c r="E22" s="868"/>
      <c r="F22" s="868"/>
      <c r="G22" s="868"/>
      <c r="H22" s="868"/>
      <c r="I22" s="868"/>
      <c r="J22" s="868"/>
      <c r="K22" s="818"/>
    </row>
    <row r="23" spans="1:11" x14ac:dyDescent="0.25">
      <c r="A23" s="214"/>
      <c r="B23" s="305"/>
      <c r="C23" s="616"/>
      <c r="D23" s="923" t="s">
        <v>348</v>
      </c>
      <c r="E23" s="820"/>
      <c r="F23" s="820"/>
      <c r="G23" s="820"/>
      <c r="H23" s="820"/>
      <c r="I23" s="820"/>
      <c r="J23" s="820"/>
      <c r="K23" s="821"/>
    </row>
    <row r="24" spans="1:11" ht="36" x14ac:dyDescent="0.25">
      <c r="A24" s="214"/>
      <c r="B24" s="615"/>
      <c r="C24" s="617" t="s">
        <v>24</v>
      </c>
      <c r="D24" s="618" t="s">
        <v>278</v>
      </c>
      <c r="E24" s="618" t="s">
        <v>349</v>
      </c>
      <c r="F24" s="618" t="s">
        <v>350</v>
      </c>
      <c r="G24" s="618" t="s">
        <v>351</v>
      </c>
      <c r="H24" s="618" t="s">
        <v>352</v>
      </c>
      <c r="I24" s="618" t="s">
        <v>282</v>
      </c>
      <c r="J24" s="618" t="s">
        <v>283</v>
      </c>
      <c r="K24" s="618" t="s">
        <v>60</v>
      </c>
    </row>
    <row r="25" spans="1:11" s="373" customFormat="1" ht="24" x14ac:dyDescent="0.25">
      <c r="A25" s="214"/>
      <c r="B25" s="615"/>
      <c r="C25" s="617">
        <v>1</v>
      </c>
      <c r="D25" s="648" t="s">
        <v>1511</v>
      </c>
      <c r="E25" s="648" t="s">
        <v>1363</v>
      </c>
      <c r="F25" s="649">
        <v>1</v>
      </c>
      <c r="G25" s="650">
        <v>60689081</v>
      </c>
      <c r="H25" s="650">
        <v>60689081</v>
      </c>
      <c r="I25" s="651"/>
      <c r="J25" s="651">
        <v>0</v>
      </c>
      <c r="K25" s="652"/>
    </row>
    <row r="26" spans="1:11" s="373" customFormat="1" ht="24" x14ac:dyDescent="0.25">
      <c r="A26" s="214"/>
      <c r="B26" s="615"/>
      <c r="C26" s="617">
        <v>2</v>
      </c>
      <c r="D26" s="652" t="s">
        <v>1512</v>
      </c>
      <c r="E26" s="653" t="s">
        <v>1363</v>
      </c>
      <c r="F26" s="651">
        <v>2</v>
      </c>
      <c r="G26" s="650">
        <v>206459802</v>
      </c>
      <c r="H26" s="650">
        <v>206459802</v>
      </c>
      <c r="I26" s="651"/>
      <c r="J26" s="651">
        <v>0</v>
      </c>
      <c r="K26" s="652"/>
    </row>
    <row r="27" spans="1:11" s="373" customFormat="1" ht="24" x14ac:dyDescent="0.25">
      <c r="A27" s="214"/>
      <c r="B27" s="615"/>
      <c r="C27" s="617">
        <v>3</v>
      </c>
      <c r="D27" s="648" t="s">
        <v>1513</v>
      </c>
      <c r="E27" s="648" t="s">
        <v>1363</v>
      </c>
      <c r="F27" s="651">
        <v>2</v>
      </c>
      <c r="G27" s="650">
        <v>700415763</v>
      </c>
      <c r="H27" s="650">
        <v>700415763</v>
      </c>
      <c r="I27" s="651"/>
      <c r="J27" s="651">
        <v>72574113</v>
      </c>
      <c r="K27" s="654"/>
    </row>
    <row r="28" spans="1:11" s="373" customFormat="1" ht="24" x14ac:dyDescent="0.25">
      <c r="A28" s="214"/>
      <c r="B28" s="615"/>
      <c r="C28" s="617">
        <v>4</v>
      </c>
      <c r="D28" s="648" t="s">
        <v>1514</v>
      </c>
      <c r="E28" s="648" t="s">
        <v>1363</v>
      </c>
      <c r="F28" s="651">
        <v>1</v>
      </c>
      <c r="G28" s="650">
        <v>10013763</v>
      </c>
      <c r="H28" s="650">
        <v>10013763</v>
      </c>
      <c r="I28" s="651"/>
      <c r="J28" s="651">
        <v>0</v>
      </c>
      <c r="K28" s="655"/>
    </row>
    <row r="29" spans="1:11" s="373" customFormat="1" ht="24" x14ac:dyDescent="0.25">
      <c r="A29" s="214"/>
      <c r="B29" s="615"/>
      <c r="C29" s="617">
        <v>5</v>
      </c>
      <c r="D29" s="648" t="s">
        <v>1515</v>
      </c>
      <c r="E29" s="648" t="s">
        <v>1363</v>
      </c>
      <c r="F29" s="651">
        <v>1</v>
      </c>
      <c r="G29" s="650">
        <v>78586712</v>
      </c>
      <c r="H29" s="650">
        <v>78586712</v>
      </c>
      <c r="I29" s="651"/>
      <c r="J29" s="651">
        <v>0</v>
      </c>
      <c r="K29" s="657"/>
    </row>
    <row r="30" spans="1:11" s="622" customFormat="1" ht="24" x14ac:dyDescent="0.25">
      <c r="A30" s="214"/>
      <c r="B30" s="711"/>
      <c r="C30" s="617">
        <v>6</v>
      </c>
      <c r="D30" s="648" t="s">
        <v>1516</v>
      </c>
      <c r="E30" s="648" t="s">
        <v>1363</v>
      </c>
      <c r="F30" s="651">
        <v>1</v>
      </c>
      <c r="G30" s="650">
        <v>78500000</v>
      </c>
      <c r="H30" s="650">
        <v>78500000</v>
      </c>
      <c r="I30" s="651"/>
      <c r="J30" s="651">
        <v>78500000</v>
      </c>
      <c r="K30" s="657"/>
    </row>
    <row r="31" spans="1:11" s="622" customFormat="1" ht="24" x14ac:dyDescent="0.25">
      <c r="A31" s="214"/>
      <c r="B31" s="711"/>
      <c r="C31" s="617">
        <v>7</v>
      </c>
      <c r="D31" s="648" t="s">
        <v>1517</v>
      </c>
      <c r="E31" s="648" t="s">
        <v>1363</v>
      </c>
      <c r="F31" s="651">
        <v>2</v>
      </c>
      <c r="G31" s="650">
        <v>251427292</v>
      </c>
      <c r="H31" s="650">
        <v>251427292</v>
      </c>
      <c r="I31" s="651"/>
      <c r="J31" s="651">
        <v>0</v>
      </c>
      <c r="K31" s="657"/>
    </row>
    <row r="32" spans="1:11" s="622" customFormat="1" ht="24" x14ac:dyDescent="0.25">
      <c r="A32" s="214"/>
      <c r="B32" s="711"/>
      <c r="C32" s="617">
        <v>8</v>
      </c>
      <c r="D32" s="648" t="s">
        <v>1518</v>
      </c>
      <c r="E32" s="648" t="s">
        <v>1363</v>
      </c>
      <c r="F32" s="651">
        <v>1</v>
      </c>
      <c r="G32" s="650">
        <v>120000000</v>
      </c>
      <c r="H32" s="650">
        <v>120000000</v>
      </c>
      <c r="I32" s="651"/>
      <c r="J32" s="651">
        <v>0</v>
      </c>
      <c r="K32" s="657"/>
    </row>
    <row r="33" spans="1:11" s="622" customFormat="1" ht="24" x14ac:dyDescent="0.25">
      <c r="A33" s="214"/>
      <c r="B33" s="711"/>
      <c r="C33" s="617">
        <v>9</v>
      </c>
      <c r="D33" s="648" t="s">
        <v>1519</v>
      </c>
      <c r="E33" s="648" t="s">
        <v>1363</v>
      </c>
      <c r="F33" s="651">
        <v>2</v>
      </c>
      <c r="G33" s="650">
        <v>160000000</v>
      </c>
      <c r="H33" s="650">
        <v>160000000</v>
      </c>
      <c r="I33" s="651"/>
      <c r="J33" s="651">
        <v>0</v>
      </c>
      <c r="K33" s="657"/>
    </row>
    <row r="34" spans="1:11" s="622" customFormat="1" ht="24" x14ac:dyDescent="0.25">
      <c r="A34" s="214"/>
      <c r="B34" s="711"/>
      <c r="C34" s="617">
        <v>10</v>
      </c>
      <c r="D34" s="648" t="s">
        <v>1520</v>
      </c>
      <c r="E34" s="648" t="s">
        <v>1363</v>
      </c>
      <c r="F34" s="651">
        <v>2</v>
      </c>
      <c r="G34" s="650">
        <v>239449922</v>
      </c>
      <c r="H34" s="650">
        <v>239449922</v>
      </c>
      <c r="I34" s="651"/>
      <c r="J34" s="651">
        <v>0</v>
      </c>
      <c r="K34" s="657"/>
    </row>
    <row r="35" spans="1:11" s="622" customFormat="1" ht="24" x14ac:dyDescent="0.25">
      <c r="A35" s="214"/>
      <c r="B35" s="711"/>
      <c r="C35" s="617">
        <v>11</v>
      </c>
      <c r="D35" s="648" t="s">
        <v>1521</v>
      </c>
      <c r="E35" s="648" t="s">
        <v>1363</v>
      </c>
      <c r="F35" s="651">
        <v>2</v>
      </c>
      <c r="G35" s="650">
        <v>204883875</v>
      </c>
      <c r="H35" s="650">
        <v>204883875</v>
      </c>
      <c r="I35" s="651"/>
      <c r="J35" s="651">
        <v>83493375</v>
      </c>
      <c r="K35" s="657"/>
    </row>
    <row r="36" spans="1:11" s="373" customFormat="1" ht="24" x14ac:dyDescent="0.25">
      <c r="A36" s="214"/>
      <c r="B36" s="615"/>
      <c r="C36" s="617">
        <v>12</v>
      </c>
      <c r="D36" s="648" t="s">
        <v>1364</v>
      </c>
      <c r="E36" s="648" t="s">
        <v>1365</v>
      </c>
      <c r="F36" s="656">
        <v>252.2</v>
      </c>
      <c r="G36" s="651"/>
      <c r="H36" s="651"/>
      <c r="I36" s="651"/>
      <c r="J36" s="651">
        <v>0</v>
      </c>
      <c r="K36" s="657"/>
    </row>
    <row r="37" spans="1:11" ht="15.75" thickBot="1" x14ac:dyDescent="0.3">
      <c r="A37" s="214"/>
      <c r="B37" s="253"/>
      <c r="C37" s="250"/>
      <c r="D37" s="465" t="s">
        <v>157</v>
      </c>
      <c r="E37" s="243"/>
      <c r="F37" s="556">
        <f>SUM(F25:F36)</f>
        <v>269.2</v>
      </c>
      <c r="G37" s="556">
        <f>SUM(G25:G36)</f>
        <v>2110426210</v>
      </c>
      <c r="H37" s="556">
        <f>SUM(H25:H36)</f>
        <v>2110426210</v>
      </c>
      <c r="I37" s="556">
        <f>SUM(I25:I36)</f>
        <v>0</v>
      </c>
      <c r="J37" s="556">
        <f>SUM(J25:J36)</f>
        <v>234567488</v>
      </c>
      <c r="K37" s="318"/>
    </row>
    <row r="38" spans="1:11" ht="24" customHeight="1" thickBot="1" x14ac:dyDescent="0.3">
      <c r="A38" s="214"/>
      <c r="B38" s="319" t="s">
        <v>39</v>
      </c>
      <c r="C38" s="320"/>
      <c r="D38" s="840" t="s">
        <v>353</v>
      </c>
      <c r="E38" s="841"/>
      <c r="F38" s="841"/>
      <c r="G38" s="841"/>
      <c r="H38" s="841"/>
      <c r="I38" s="841"/>
      <c r="J38" s="841"/>
      <c r="K38" s="842"/>
    </row>
    <row r="39" spans="1:11" ht="24" customHeight="1" thickBot="1" x14ac:dyDescent="0.3">
      <c r="A39" s="214"/>
      <c r="B39" s="319" t="s">
        <v>41</v>
      </c>
      <c r="C39" s="320"/>
      <c r="D39" s="840" t="s">
        <v>354</v>
      </c>
      <c r="E39" s="841"/>
      <c r="F39" s="841"/>
      <c r="G39" s="841"/>
      <c r="H39" s="841"/>
      <c r="I39" s="841"/>
      <c r="J39" s="841"/>
      <c r="K39" s="842"/>
    </row>
    <row r="40" spans="1:11" ht="15.75" thickBot="1" x14ac:dyDescent="0.3">
      <c r="A40" s="214"/>
      <c r="B40" s="218"/>
      <c r="C40" s="219"/>
      <c r="D40" s="217"/>
      <c r="E40" s="217"/>
      <c r="F40" s="217"/>
      <c r="G40" s="217"/>
      <c r="H40" s="217"/>
      <c r="I40" s="217"/>
      <c r="J40" s="217"/>
      <c r="K40" s="217"/>
    </row>
    <row r="41" spans="1:11" ht="24" customHeight="1" thickBot="1" x14ac:dyDescent="0.3">
      <c r="A41" s="214"/>
      <c r="B41" s="828" t="s">
        <v>43</v>
      </c>
      <c r="C41" s="829"/>
      <c r="D41" s="829"/>
      <c r="E41" s="830"/>
      <c r="F41" s="217"/>
      <c r="G41" s="217"/>
      <c r="H41" s="217"/>
      <c r="I41" s="217"/>
      <c r="J41" s="217"/>
      <c r="K41" s="217"/>
    </row>
    <row r="42" spans="1:11" ht="15.75" thickBot="1" x14ac:dyDescent="0.3">
      <c r="A42" s="214"/>
      <c r="B42" s="831">
        <v>1</v>
      </c>
      <c r="C42" s="240"/>
      <c r="D42" s="257" t="s">
        <v>44</v>
      </c>
      <c r="E42" s="455" t="s">
        <v>1274</v>
      </c>
      <c r="F42" s="217"/>
      <c r="G42" s="217"/>
      <c r="H42" s="217"/>
      <c r="I42" s="217"/>
      <c r="J42" s="217"/>
      <c r="K42" s="217"/>
    </row>
    <row r="43" spans="1:11" ht="15.75" thickBot="1" x14ac:dyDescent="0.3">
      <c r="A43" s="214"/>
      <c r="B43" s="832"/>
      <c r="C43" s="240"/>
      <c r="D43" s="243" t="s">
        <v>45</v>
      </c>
      <c r="E43" s="455" t="s">
        <v>1290</v>
      </c>
      <c r="F43" s="217"/>
      <c r="G43" s="217"/>
      <c r="H43" s="217"/>
      <c r="I43" s="217"/>
      <c r="J43" s="217"/>
      <c r="K43" s="217"/>
    </row>
    <row r="44" spans="1:11" ht="15.75" thickBot="1" x14ac:dyDescent="0.3">
      <c r="A44" s="214"/>
      <c r="B44" s="832"/>
      <c r="C44" s="240"/>
      <c r="D44" s="243" t="s">
        <v>46</v>
      </c>
      <c r="E44" s="455" t="s">
        <v>1291</v>
      </c>
      <c r="F44" s="217"/>
      <c r="G44" s="217"/>
      <c r="H44" s="217"/>
      <c r="I44" s="217"/>
      <c r="J44" s="217"/>
      <c r="K44" s="217"/>
    </row>
    <row r="45" spans="1:11" ht="15.75" thickBot="1" x14ac:dyDescent="0.3">
      <c r="A45" s="214"/>
      <c r="B45" s="832"/>
      <c r="C45" s="240"/>
      <c r="D45" s="243" t="s">
        <v>47</v>
      </c>
      <c r="E45" s="455" t="s">
        <v>1292</v>
      </c>
      <c r="F45" s="217"/>
      <c r="G45" s="217"/>
      <c r="H45" s="217"/>
      <c r="I45" s="217"/>
      <c r="J45" s="217"/>
      <c r="K45" s="217"/>
    </row>
    <row r="46" spans="1:11" ht="15.75" thickBot="1" x14ac:dyDescent="0.3">
      <c r="A46" s="214"/>
      <c r="B46" s="832"/>
      <c r="C46" s="240"/>
      <c r="D46" s="243" t="s">
        <v>48</v>
      </c>
      <c r="E46" s="455" t="s">
        <v>1293</v>
      </c>
      <c r="F46" s="217"/>
      <c r="G46" s="217"/>
      <c r="H46" s="217"/>
      <c r="I46" s="217"/>
      <c r="J46" s="217"/>
      <c r="K46" s="217"/>
    </row>
    <row r="47" spans="1:11" ht="15.75" thickBot="1" x14ac:dyDescent="0.3">
      <c r="A47" s="214"/>
      <c r="B47" s="832"/>
      <c r="C47" s="240"/>
      <c r="D47" s="243" t="s">
        <v>49</v>
      </c>
      <c r="E47" s="455" t="s">
        <v>1294</v>
      </c>
      <c r="F47" s="217"/>
      <c r="G47" s="217"/>
      <c r="H47" s="217"/>
      <c r="I47" s="217"/>
      <c r="J47" s="217"/>
      <c r="K47" s="217"/>
    </row>
    <row r="48" spans="1:11" ht="15.75" thickBot="1" x14ac:dyDescent="0.3">
      <c r="A48" s="214"/>
      <c r="B48" s="833"/>
      <c r="C48" s="250"/>
      <c r="D48" s="243" t="s">
        <v>50</v>
      </c>
      <c r="E48" s="455" t="s">
        <v>1280</v>
      </c>
      <c r="F48" s="217"/>
      <c r="G48" s="217"/>
      <c r="H48" s="217"/>
      <c r="I48" s="217"/>
      <c r="J48" s="217"/>
      <c r="K48" s="217"/>
    </row>
    <row r="49" spans="1:11" ht="15.75" thickBot="1" x14ac:dyDescent="0.3">
      <c r="A49" s="214"/>
      <c r="B49" s="218"/>
      <c r="C49" s="219"/>
      <c r="D49" s="217"/>
      <c r="E49" s="217"/>
      <c r="F49" s="217"/>
      <c r="G49" s="217"/>
      <c r="H49" s="217"/>
      <c r="I49" s="217"/>
      <c r="J49" s="217"/>
      <c r="K49" s="217"/>
    </row>
    <row r="50" spans="1:11" ht="15.75" thickBot="1" x14ac:dyDescent="0.3">
      <c r="A50" s="214"/>
      <c r="B50" s="828" t="s">
        <v>51</v>
      </c>
      <c r="C50" s="829"/>
      <c r="D50" s="829"/>
      <c r="E50" s="830"/>
      <c r="F50" s="217"/>
      <c r="G50" s="217"/>
      <c r="H50" s="217"/>
      <c r="I50" s="217"/>
      <c r="J50" s="217"/>
      <c r="K50" s="217"/>
    </row>
    <row r="51" spans="1:11" ht="15.75" thickBot="1" x14ac:dyDescent="0.3">
      <c r="A51" s="214"/>
      <c r="B51" s="831">
        <v>1</v>
      </c>
      <c r="C51" s="240"/>
      <c r="D51" s="257" t="s">
        <v>44</v>
      </c>
      <c r="E51" s="396" t="s">
        <v>52</v>
      </c>
      <c r="F51" s="217"/>
      <c r="G51" s="217"/>
      <c r="H51" s="217"/>
      <c r="I51" s="217"/>
      <c r="J51" s="217"/>
      <c r="K51" s="217"/>
    </row>
    <row r="52" spans="1:11" ht="15.75" thickBot="1" x14ac:dyDescent="0.3">
      <c r="A52" s="214"/>
      <c r="B52" s="832"/>
      <c r="C52" s="240"/>
      <c r="D52" s="243" t="s">
        <v>45</v>
      </c>
      <c r="E52" s="396" t="s">
        <v>166</v>
      </c>
      <c r="F52" s="217"/>
      <c r="G52" s="217"/>
      <c r="H52" s="217"/>
      <c r="I52" s="217"/>
      <c r="J52" s="217"/>
      <c r="K52" s="217"/>
    </row>
    <row r="53" spans="1:11" ht="15.75" thickBot="1" x14ac:dyDescent="0.3">
      <c r="A53" s="214"/>
      <c r="B53" s="832"/>
      <c r="C53" s="240"/>
      <c r="D53" s="243" t="s">
        <v>46</v>
      </c>
      <c r="E53" s="283"/>
      <c r="F53" s="217"/>
      <c r="G53" s="217"/>
      <c r="H53" s="217"/>
      <c r="I53" s="217"/>
      <c r="J53" s="217"/>
      <c r="K53" s="217"/>
    </row>
    <row r="54" spans="1:11" ht="15.75" thickBot="1" x14ac:dyDescent="0.3">
      <c r="A54" s="214"/>
      <c r="B54" s="832"/>
      <c r="C54" s="240"/>
      <c r="D54" s="243" t="s">
        <v>47</v>
      </c>
      <c r="E54" s="283"/>
      <c r="F54" s="217"/>
      <c r="G54" s="217"/>
      <c r="H54" s="217"/>
      <c r="I54" s="217"/>
      <c r="J54" s="217"/>
      <c r="K54" s="217"/>
    </row>
    <row r="55" spans="1:11" ht="15.75" thickBot="1" x14ac:dyDescent="0.3">
      <c r="A55" s="214"/>
      <c r="B55" s="832"/>
      <c r="C55" s="240"/>
      <c r="D55" s="243" t="s">
        <v>48</v>
      </c>
      <c r="E55" s="283"/>
      <c r="F55" s="217"/>
      <c r="G55" s="217"/>
      <c r="H55" s="217"/>
      <c r="I55" s="217"/>
      <c r="J55" s="217"/>
      <c r="K55" s="217"/>
    </row>
    <row r="56" spans="1:11" ht="15.75" thickBot="1" x14ac:dyDescent="0.3">
      <c r="A56" s="214"/>
      <c r="B56" s="832"/>
      <c r="C56" s="240"/>
      <c r="D56" s="243" t="s">
        <v>49</v>
      </c>
      <c r="E56" s="283"/>
      <c r="F56" s="217"/>
      <c r="G56" s="217"/>
      <c r="H56" s="217"/>
      <c r="I56" s="217"/>
      <c r="J56" s="217"/>
      <c r="K56" s="217"/>
    </row>
    <row r="57" spans="1:11" ht="15.75" thickBot="1" x14ac:dyDescent="0.3">
      <c r="A57" s="214"/>
      <c r="B57" s="833"/>
      <c r="C57" s="250"/>
      <c r="D57" s="243" t="s">
        <v>50</v>
      </c>
      <c r="E57" s="283"/>
      <c r="F57" s="217"/>
      <c r="G57" s="217"/>
      <c r="H57" s="217"/>
      <c r="I57" s="217"/>
      <c r="J57" s="217"/>
      <c r="K57" s="217"/>
    </row>
    <row r="58" spans="1:11" ht="15.75" thickBot="1" x14ac:dyDescent="0.3">
      <c r="A58" s="214"/>
      <c r="B58" s="218"/>
      <c r="C58" s="219"/>
      <c r="D58" s="217"/>
      <c r="E58" s="217"/>
      <c r="F58" s="217"/>
      <c r="G58" s="217"/>
      <c r="H58" s="217"/>
      <c r="I58" s="217"/>
      <c r="J58" s="217"/>
      <c r="K58" s="217"/>
    </row>
    <row r="59" spans="1:11" ht="15" customHeight="1" thickBot="1" x14ac:dyDescent="0.3">
      <c r="A59" s="214"/>
      <c r="B59" s="259" t="s">
        <v>54</v>
      </c>
      <c r="C59" s="260"/>
      <c r="D59" s="260"/>
      <c r="E59" s="261"/>
      <c r="F59" s="214"/>
      <c r="G59" s="217"/>
      <c r="H59" s="217"/>
      <c r="I59" s="217"/>
      <c r="J59" s="217"/>
      <c r="K59" s="217"/>
    </row>
    <row r="60" spans="1:11" ht="24.75" thickBot="1" x14ac:dyDescent="0.3">
      <c r="A60" s="214"/>
      <c r="B60" s="253" t="s">
        <v>55</v>
      </c>
      <c r="C60" s="243" t="s">
        <v>56</v>
      </c>
      <c r="D60" s="243" t="s">
        <v>57</v>
      </c>
      <c r="E60" s="243" t="s">
        <v>58</v>
      </c>
      <c r="F60" s="217"/>
      <c r="G60" s="217"/>
      <c r="H60" s="217"/>
      <c r="I60" s="217"/>
      <c r="J60" s="217"/>
      <c r="K60" s="214"/>
    </row>
    <row r="61" spans="1:11" ht="72.75" thickBot="1" x14ac:dyDescent="0.3">
      <c r="A61" s="214"/>
      <c r="B61" s="263">
        <v>42401</v>
      </c>
      <c r="C61" s="243">
        <v>0.01</v>
      </c>
      <c r="D61" s="264" t="s">
        <v>355</v>
      </c>
      <c r="E61" s="243"/>
      <c r="F61" s="217"/>
      <c r="G61" s="217"/>
      <c r="H61" s="217"/>
      <c r="I61" s="217"/>
      <c r="J61" s="217"/>
      <c r="K61" s="214"/>
    </row>
    <row r="62" spans="1:11" ht="15.75" thickBot="1" x14ac:dyDescent="0.3">
      <c r="A62" s="214"/>
      <c r="B62" s="276"/>
      <c r="C62" s="277"/>
      <c r="D62" s="217"/>
      <c r="E62" s="217"/>
      <c r="F62" s="217"/>
      <c r="G62" s="217"/>
      <c r="H62" s="217"/>
      <c r="I62" s="217"/>
      <c r="J62" s="217"/>
      <c r="K62" s="217"/>
    </row>
    <row r="63" spans="1:11" ht="15.75" thickBot="1" x14ac:dyDescent="0.3">
      <c r="A63" s="214"/>
      <c r="B63" s="303" t="s">
        <v>60</v>
      </c>
      <c r="C63" s="266"/>
      <c r="D63" s="217"/>
      <c r="E63" s="217"/>
      <c r="F63" s="217"/>
      <c r="G63" s="217"/>
      <c r="H63" s="217"/>
      <c r="I63" s="217"/>
      <c r="J63" s="217"/>
      <c r="K63" s="217"/>
    </row>
    <row r="64" spans="1:11" x14ac:dyDescent="0.25">
      <c r="A64" s="214"/>
      <c r="B64" s="883"/>
      <c r="C64" s="884"/>
      <c r="D64" s="884"/>
      <c r="E64" s="884"/>
      <c r="F64" s="217"/>
      <c r="G64" s="217"/>
      <c r="H64" s="217"/>
      <c r="I64" s="217"/>
      <c r="J64" s="217"/>
      <c r="K64" s="217"/>
    </row>
    <row r="65" spans="1:11" x14ac:dyDescent="0.25">
      <c r="A65" s="214"/>
      <c r="B65" s="883"/>
      <c r="C65" s="884"/>
      <c r="D65" s="884"/>
      <c r="E65" s="884"/>
      <c r="F65" s="217"/>
      <c r="G65" s="217"/>
      <c r="H65" s="217"/>
      <c r="I65" s="217"/>
      <c r="J65" s="217"/>
      <c r="K65" s="217"/>
    </row>
    <row r="66" spans="1:11" ht="15.75" thickBot="1" x14ac:dyDescent="0.3">
      <c r="A66" s="214"/>
      <c r="B66" s="217"/>
      <c r="C66" s="234"/>
      <c r="D66" s="217"/>
      <c r="E66" s="217"/>
      <c r="F66" s="217"/>
      <c r="G66" s="217"/>
      <c r="H66" s="217"/>
      <c r="I66" s="217"/>
      <c r="J66" s="217"/>
      <c r="K66" s="217"/>
    </row>
    <row r="67" spans="1:11" ht="24.75" thickBot="1" x14ac:dyDescent="0.3">
      <c r="A67" s="214"/>
      <c r="B67" s="278" t="s">
        <v>61</v>
      </c>
      <c r="C67" s="279"/>
      <c r="D67" s="217"/>
      <c r="E67" s="217"/>
      <c r="F67" s="217"/>
      <c r="G67" s="217"/>
      <c r="H67" s="217"/>
      <c r="I67" s="217"/>
      <c r="J67" s="217"/>
      <c r="K67" s="217"/>
    </row>
    <row r="68" spans="1:11" ht="15.75" thickBot="1" x14ac:dyDescent="0.3">
      <c r="A68" s="214"/>
      <c r="B68" s="286"/>
      <c r="C68" s="272"/>
      <c r="D68" s="217"/>
      <c r="E68" s="217"/>
      <c r="F68" s="217"/>
      <c r="G68" s="217"/>
      <c r="H68" s="217"/>
      <c r="I68" s="217"/>
      <c r="J68" s="217"/>
      <c r="K68" s="217"/>
    </row>
    <row r="69" spans="1:11" ht="60.75" thickBot="1" x14ac:dyDescent="0.3">
      <c r="A69" s="214"/>
      <c r="B69" s="267" t="s">
        <v>62</v>
      </c>
      <c r="C69" s="247"/>
      <c r="D69" s="241" t="s">
        <v>323</v>
      </c>
      <c r="E69" s="217"/>
      <c r="F69" s="217"/>
      <c r="G69" s="217"/>
      <c r="H69" s="217"/>
      <c r="I69" s="217"/>
      <c r="J69" s="217"/>
      <c r="K69" s="217"/>
    </row>
    <row r="70" spans="1:11" x14ac:dyDescent="0.25">
      <c r="A70" s="214"/>
      <c r="B70" s="831" t="s">
        <v>64</v>
      </c>
      <c r="C70" s="240"/>
      <c r="D70" s="280" t="s">
        <v>65</v>
      </c>
      <c r="E70" s="217"/>
      <c r="F70" s="217"/>
      <c r="G70" s="217"/>
      <c r="H70" s="217"/>
      <c r="I70" s="217"/>
      <c r="J70" s="217"/>
      <c r="K70" s="217"/>
    </row>
    <row r="71" spans="1:11" ht="72" x14ac:dyDescent="0.25">
      <c r="A71" s="214"/>
      <c r="B71" s="832"/>
      <c r="C71" s="240"/>
      <c r="D71" s="281" t="s">
        <v>324</v>
      </c>
      <c r="E71" s="217"/>
      <c r="F71" s="217"/>
      <c r="G71" s="217"/>
      <c r="H71" s="217"/>
      <c r="I71" s="217"/>
      <c r="J71" s="217"/>
      <c r="K71" s="217"/>
    </row>
    <row r="72" spans="1:11" x14ac:dyDescent="0.25">
      <c r="A72" s="214"/>
      <c r="B72" s="832"/>
      <c r="C72" s="240"/>
      <c r="D72" s="280" t="s">
        <v>325</v>
      </c>
      <c r="E72" s="217"/>
      <c r="F72" s="217"/>
      <c r="G72" s="217"/>
      <c r="H72" s="217"/>
      <c r="I72" s="217"/>
      <c r="J72" s="217"/>
      <c r="K72" s="217"/>
    </row>
    <row r="73" spans="1:11" x14ac:dyDescent="0.25">
      <c r="A73" s="214"/>
      <c r="B73" s="832"/>
      <c r="C73" s="240"/>
      <c r="D73" s="281" t="s">
        <v>326</v>
      </c>
      <c r="E73" s="217"/>
      <c r="F73" s="217"/>
      <c r="G73" s="217"/>
      <c r="H73" s="217"/>
      <c r="I73" s="217"/>
      <c r="J73" s="217"/>
      <c r="K73" s="217"/>
    </row>
    <row r="74" spans="1:11" ht="60" x14ac:dyDescent="0.25">
      <c r="A74" s="214"/>
      <c r="B74" s="832"/>
      <c r="C74" s="240"/>
      <c r="D74" s="281" t="s">
        <v>327</v>
      </c>
      <c r="E74" s="217"/>
      <c r="F74" s="217"/>
      <c r="G74" s="217"/>
      <c r="H74" s="217"/>
      <c r="I74" s="217"/>
      <c r="J74" s="217"/>
      <c r="K74" s="217"/>
    </row>
    <row r="75" spans="1:11" ht="252" x14ac:dyDescent="0.25">
      <c r="A75" s="214"/>
      <c r="B75" s="832"/>
      <c r="C75" s="240"/>
      <c r="D75" s="281" t="s">
        <v>328</v>
      </c>
      <c r="E75" s="217"/>
      <c r="F75" s="217"/>
      <c r="G75" s="217"/>
      <c r="H75" s="217"/>
      <c r="I75" s="217"/>
      <c r="J75" s="217"/>
      <c r="K75" s="217"/>
    </row>
    <row r="76" spans="1:11" x14ac:dyDescent="0.25">
      <c r="A76" s="214"/>
      <c r="B76" s="832"/>
      <c r="C76" s="240"/>
      <c r="D76" s="280" t="s">
        <v>296</v>
      </c>
      <c r="E76" s="217"/>
      <c r="F76" s="217"/>
      <c r="G76" s="217"/>
      <c r="H76" s="217"/>
      <c r="I76" s="217"/>
      <c r="J76" s="217"/>
      <c r="K76" s="217"/>
    </row>
    <row r="77" spans="1:11" ht="15.75" thickBot="1" x14ac:dyDescent="0.3">
      <c r="A77" s="214"/>
      <c r="B77" s="833"/>
      <c r="C77" s="250"/>
      <c r="D77" s="243" t="s">
        <v>329</v>
      </c>
      <c r="E77" s="217"/>
      <c r="F77" s="217"/>
      <c r="G77" s="217"/>
      <c r="H77" s="217"/>
      <c r="I77" s="217"/>
      <c r="J77" s="217"/>
      <c r="K77" s="217"/>
    </row>
    <row r="78" spans="1:11" x14ac:dyDescent="0.25">
      <c r="A78" s="214"/>
      <c r="B78" s="831" t="s">
        <v>77</v>
      </c>
      <c r="C78" s="316"/>
      <c r="D78" s="831"/>
      <c r="E78" s="217"/>
      <c r="F78" s="217"/>
      <c r="G78" s="217"/>
      <c r="H78" s="217"/>
      <c r="I78" s="217"/>
      <c r="J78" s="217"/>
      <c r="K78" s="217"/>
    </row>
    <row r="79" spans="1:11" ht="15.75" thickBot="1" x14ac:dyDescent="0.3">
      <c r="A79" s="214"/>
      <c r="B79" s="833"/>
      <c r="C79" s="321"/>
      <c r="D79" s="833"/>
      <c r="E79" s="217"/>
      <c r="F79" s="217"/>
      <c r="G79" s="217"/>
      <c r="H79" s="217"/>
      <c r="I79" s="217"/>
      <c r="J79" s="217"/>
      <c r="K79" s="217"/>
    </row>
    <row r="80" spans="1:11" ht="180" x14ac:dyDescent="0.25">
      <c r="A80" s="214"/>
      <c r="B80" s="831" t="s">
        <v>78</v>
      </c>
      <c r="C80" s="240"/>
      <c r="D80" s="281" t="s">
        <v>330</v>
      </c>
      <c r="E80" s="217"/>
      <c r="F80" s="217"/>
      <c r="G80" s="217"/>
      <c r="H80" s="217"/>
      <c r="I80" s="217"/>
      <c r="J80" s="217"/>
      <c r="K80" s="217"/>
    </row>
    <row r="81" spans="1:11" ht="120" x14ac:dyDescent="0.25">
      <c r="A81" s="214"/>
      <c r="B81" s="832"/>
      <c r="C81" s="240"/>
      <c r="D81" s="281" t="s">
        <v>331</v>
      </c>
      <c r="E81" s="217"/>
      <c r="F81" s="217"/>
      <c r="G81" s="217"/>
      <c r="H81" s="217"/>
      <c r="I81" s="217"/>
      <c r="J81" s="217"/>
      <c r="K81" s="217"/>
    </row>
    <row r="82" spans="1:11" ht="120" x14ac:dyDescent="0.25">
      <c r="A82" s="214"/>
      <c r="B82" s="832"/>
      <c r="C82" s="240"/>
      <c r="D82" s="281" t="s">
        <v>332</v>
      </c>
      <c r="E82" s="217"/>
      <c r="F82" s="217"/>
      <c r="G82" s="217"/>
      <c r="H82" s="217"/>
      <c r="I82" s="217"/>
      <c r="J82" s="217"/>
      <c r="K82" s="217"/>
    </row>
    <row r="83" spans="1:11" ht="84" x14ac:dyDescent="0.25">
      <c r="A83" s="214"/>
      <c r="B83" s="832"/>
      <c r="C83" s="240"/>
      <c r="D83" s="281" t="s">
        <v>333</v>
      </c>
      <c r="E83" s="217"/>
      <c r="F83" s="217"/>
      <c r="G83" s="217"/>
      <c r="H83" s="217"/>
      <c r="I83" s="217"/>
      <c r="J83" s="217"/>
      <c r="K83" s="217"/>
    </row>
    <row r="84" spans="1:11" ht="72" x14ac:dyDescent="0.25">
      <c r="A84" s="214"/>
      <c r="B84" s="832"/>
      <c r="C84" s="240"/>
      <c r="D84" s="281" t="s">
        <v>334</v>
      </c>
      <c r="E84" s="217"/>
      <c r="F84" s="217"/>
      <c r="G84" s="217"/>
      <c r="H84" s="217"/>
      <c r="I84" s="217"/>
      <c r="J84" s="217"/>
      <c r="K84" s="217"/>
    </row>
    <row r="85" spans="1:11" ht="192" x14ac:dyDescent="0.25">
      <c r="A85" s="214"/>
      <c r="B85" s="832"/>
      <c r="C85" s="240"/>
      <c r="D85" s="281" t="s">
        <v>335</v>
      </c>
      <c r="E85" s="217"/>
      <c r="F85" s="217"/>
      <c r="G85" s="217"/>
      <c r="H85" s="217"/>
      <c r="I85" s="217"/>
      <c r="J85" s="217"/>
      <c r="K85" s="217"/>
    </row>
    <row r="86" spans="1:11" ht="108.75" thickBot="1" x14ac:dyDescent="0.3">
      <c r="A86" s="214"/>
      <c r="B86" s="833"/>
      <c r="C86" s="250"/>
      <c r="D86" s="243" t="s">
        <v>336</v>
      </c>
      <c r="E86" s="217"/>
      <c r="F86" s="217"/>
      <c r="G86" s="217"/>
      <c r="H86" s="217"/>
      <c r="I86" s="217"/>
      <c r="J86" s="217"/>
      <c r="K86" s="217"/>
    </row>
    <row r="87" spans="1:11" ht="24" x14ac:dyDescent="0.25">
      <c r="A87" s="214"/>
      <c r="B87" s="831" t="s">
        <v>95</v>
      </c>
      <c r="C87" s="240"/>
      <c r="D87" s="280" t="s">
        <v>337</v>
      </c>
      <c r="E87" s="217"/>
      <c r="F87" s="217"/>
      <c r="G87" s="217"/>
      <c r="H87" s="217"/>
      <c r="I87" s="217"/>
      <c r="J87" s="217"/>
      <c r="K87" s="217"/>
    </row>
    <row r="88" spans="1:11" x14ac:dyDescent="0.25">
      <c r="A88" s="214"/>
      <c r="B88" s="832"/>
      <c r="C88" s="240"/>
      <c r="D88" s="282"/>
      <c r="E88" s="217"/>
      <c r="F88" s="217"/>
      <c r="G88" s="217"/>
      <c r="H88" s="217"/>
      <c r="I88" s="217"/>
      <c r="J88" s="217"/>
      <c r="K88" s="217"/>
    </row>
    <row r="89" spans="1:11" x14ac:dyDescent="0.25">
      <c r="A89" s="214"/>
      <c r="B89" s="832"/>
      <c r="C89" s="240"/>
      <c r="D89" s="281" t="s">
        <v>96</v>
      </c>
      <c r="E89" s="217"/>
      <c r="F89" s="217"/>
      <c r="G89" s="217"/>
      <c r="H89" s="217"/>
      <c r="I89" s="217"/>
      <c r="J89" s="217"/>
      <c r="K89" s="217"/>
    </row>
    <row r="90" spans="1:11" ht="37.5" x14ac:dyDescent="0.25">
      <c r="A90" s="214"/>
      <c r="B90" s="832"/>
      <c r="C90" s="240"/>
      <c r="D90" s="281" t="s">
        <v>338</v>
      </c>
      <c r="E90" s="217"/>
      <c r="F90" s="217"/>
      <c r="G90" s="217"/>
      <c r="H90" s="217"/>
      <c r="I90" s="217"/>
      <c r="J90" s="217"/>
      <c r="K90" s="217"/>
    </row>
    <row r="91" spans="1:11" ht="37.5" x14ac:dyDescent="0.25">
      <c r="A91" s="214"/>
      <c r="B91" s="832"/>
      <c r="C91" s="240"/>
      <c r="D91" s="281" t="s">
        <v>339</v>
      </c>
      <c r="E91" s="217"/>
      <c r="F91" s="217"/>
      <c r="G91" s="217"/>
      <c r="H91" s="217"/>
      <c r="I91" s="217"/>
      <c r="J91" s="217"/>
      <c r="K91" s="217"/>
    </row>
    <row r="92" spans="1:11" ht="37.5" x14ac:dyDescent="0.25">
      <c r="A92" s="214"/>
      <c r="B92" s="832"/>
      <c r="C92" s="240"/>
      <c r="D92" s="281" t="s">
        <v>340</v>
      </c>
      <c r="E92" s="217"/>
      <c r="F92" s="217"/>
      <c r="G92" s="217"/>
      <c r="H92" s="217"/>
      <c r="I92" s="217"/>
      <c r="J92" s="217"/>
      <c r="K92" s="217"/>
    </row>
    <row r="93" spans="1:11" ht="84" x14ac:dyDescent="0.25">
      <c r="A93" s="214"/>
      <c r="B93" s="832"/>
      <c r="C93" s="240"/>
      <c r="D93" s="322" t="s">
        <v>243</v>
      </c>
      <c r="E93" s="217"/>
      <c r="F93" s="217"/>
      <c r="G93" s="217"/>
      <c r="H93" s="217"/>
      <c r="I93" s="217"/>
      <c r="J93" s="217"/>
      <c r="K93" s="217"/>
    </row>
    <row r="94" spans="1:11" x14ac:dyDescent="0.25">
      <c r="A94" s="214"/>
      <c r="B94" s="832"/>
      <c r="C94" s="240"/>
      <c r="D94" s="280" t="s">
        <v>254</v>
      </c>
      <c r="E94" s="217"/>
      <c r="F94" s="217"/>
      <c r="G94" s="217"/>
      <c r="H94" s="217"/>
      <c r="I94" s="217"/>
      <c r="J94" s="217"/>
      <c r="K94" s="217"/>
    </row>
    <row r="95" spans="1:11" ht="36" x14ac:dyDescent="0.25">
      <c r="A95" s="214"/>
      <c r="B95" s="832"/>
      <c r="C95" s="240"/>
      <c r="D95" s="280" t="s">
        <v>341</v>
      </c>
      <c r="E95" s="217"/>
      <c r="F95" s="217"/>
      <c r="G95" s="217"/>
      <c r="H95" s="217"/>
      <c r="I95" s="217"/>
      <c r="J95" s="217"/>
      <c r="K95" s="217"/>
    </row>
    <row r="96" spans="1:11" x14ac:dyDescent="0.25">
      <c r="A96" s="214"/>
      <c r="B96" s="832"/>
      <c r="C96" s="240"/>
      <c r="D96" s="282"/>
      <c r="E96" s="217"/>
      <c r="F96" s="217"/>
      <c r="G96" s="217"/>
      <c r="H96" s="217"/>
      <c r="I96" s="217"/>
      <c r="J96" s="217"/>
      <c r="K96" s="217"/>
    </row>
    <row r="97" spans="1:11" x14ac:dyDescent="0.25">
      <c r="A97" s="214"/>
      <c r="B97" s="832"/>
      <c r="C97" s="240"/>
      <c r="D97" s="281" t="s">
        <v>96</v>
      </c>
      <c r="E97" s="217"/>
      <c r="F97" s="217"/>
      <c r="G97" s="217"/>
      <c r="H97" s="217"/>
      <c r="I97" s="217"/>
      <c r="J97" s="217"/>
      <c r="K97" s="217"/>
    </row>
    <row r="98" spans="1:11" ht="37.5" x14ac:dyDescent="0.25">
      <c r="A98" s="214"/>
      <c r="B98" s="832"/>
      <c r="C98" s="240"/>
      <c r="D98" s="281" t="s">
        <v>342</v>
      </c>
      <c r="E98" s="217"/>
      <c r="F98" s="217"/>
      <c r="G98" s="217"/>
      <c r="H98" s="217"/>
      <c r="I98" s="217"/>
      <c r="J98" s="217"/>
      <c r="K98" s="217"/>
    </row>
    <row r="99" spans="1:11" ht="62.25" thickBot="1" x14ac:dyDescent="0.3">
      <c r="A99" s="214"/>
      <c r="B99" s="833"/>
      <c r="C99" s="250"/>
      <c r="D99" s="243" t="s">
        <v>343</v>
      </c>
      <c r="E99" s="217"/>
      <c r="F99" s="217"/>
      <c r="G99" s="217"/>
      <c r="H99" s="217"/>
      <c r="I99" s="217"/>
      <c r="J99" s="217"/>
      <c r="K99" s="217"/>
    </row>
  </sheetData>
  <mergeCells count="28">
    <mergeCell ref="B10:D10"/>
    <mergeCell ref="F10:S10"/>
    <mergeCell ref="F11:S11"/>
    <mergeCell ref="E12:R12"/>
    <mergeCell ref="E13:R13"/>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s>
  <conditionalFormatting sqref="F10">
    <cfRule type="notContainsBlanks" dxfId="98" priority="4">
      <formula>LEN(TRIM(F10))&gt;0</formula>
    </cfRule>
  </conditionalFormatting>
  <conditionalFormatting sqref="F11:S11">
    <cfRule type="expression" dxfId="97" priority="2">
      <formula>E11="NO SE REPORTA"</formula>
    </cfRule>
    <cfRule type="expression" dxfId="96" priority="3">
      <formula>E10="NO APLICA"</formula>
    </cfRule>
  </conditionalFormatting>
  <conditionalFormatting sqref="E12:R12">
    <cfRule type="expression" dxfId="95" priority="1">
      <formula>E11="SI SE REPORTA"</formula>
    </cfRule>
  </conditionalFormatting>
  <dataValidations count="6">
    <dataValidation type="whole" operator="greaterThanOrEqual" allowBlank="1" showInputMessage="1" showErrorMessage="1" errorTitle="ERROR" error="Valor en PESOS (sin centavos)" sqref="G36:I36 J25:J36">
      <formula1>0</formula1>
    </dataValidation>
    <dataValidation type="whole" operator="greaterThanOrEqual" allowBlank="1" showInputMessage="1" showErrorMessage="1" errorTitle="ERROR" error="Valor en HECTAREAS (sin decimales)_x000a_" sqref="F17:H18 F25 F27">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3</vt:i4>
      </vt:variant>
    </vt:vector>
  </HeadingPairs>
  <TitlesOfParts>
    <vt:vector size="33" baseType="lpstr">
      <vt:lpstr>Anexo 3</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REPORTE</vt:lpstr>
      <vt:lpstr>SI</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Elizabeth Zuluaga Zuluaga</cp:lastModifiedBy>
  <cp:lastPrinted>2016-11-27T02:57:50Z</cp:lastPrinted>
  <dcterms:created xsi:type="dcterms:W3CDTF">2016-11-26T19:57:08Z</dcterms:created>
  <dcterms:modified xsi:type="dcterms:W3CDTF">2019-11-29T20:02:28Z</dcterms:modified>
  <cp:category>Capacitación</cp:category>
  <cp:contentStatus>Preliminar</cp:contentStatus>
</cp:coreProperties>
</file>