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jufer\Desktop\Informe IEDi\Informe Final TR 2024\"/>
    </mc:Choice>
  </mc:AlternateContent>
  <xr:revisionPtr revIDLastSave="0" documentId="8_{100886FE-ADAF-4D25-8A13-A6E96D9576E1}" xr6:coauthVersionLast="47" xr6:coauthVersionMax="47" xr10:uidLastSave="{00000000-0000-0000-0000-000000000000}"/>
  <bookViews>
    <workbookView xWindow="-120" yWindow="-120" windowWidth="29040" windowHeight="15840" tabRatio="601" firstSheet="1" activeTab="6" xr2:uid="{00000000-000D-0000-FFFF-FFFF00000000}"/>
  </bookViews>
  <sheets>
    <sheet name="Hoja1" sheetId="1" state="hidden" r:id="rId1"/>
    <sheet name="Inicio" sheetId="2" r:id="rId2"/>
    <sheet name="Instrucciones" sheetId="3" r:id="rId3"/>
    <sheet name="Objetivos y Metas Globales" sheetId="4" r:id="rId4"/>
    <sheet name="Implementación" sheetId="5" r:id="rId5"/>
    <sheet name="Inversiones" sheetId="6" r:id="rId6"/>
    <sheet name="Calidad" sheetId="7" r:id="rId7"/>
    <sheet name="Consolidado" sheetId="8" r:id="rId8"/>
    <sheet name="CIIU" sheetId="9" r:id="rId9"/>
  </sheets>
  <definedNames>
    <definedName name="_xlnm._FilterDatabase" localSheetId="6" hidden="1">Calidad!$A$8:$Z$207</definedName>
    <definedName name="_xlnm._FilterDatabase" localSheetId="4" hidden="1">Implementación!$A$7:$AA$2508</definedName>
    <definedName name="_xlnm._FilterDatabase" localSheetId="3" hidden="1">'Objetivos y Metas Globales'!$C$106:$Q$106</definedName>
    <definedName name="Administracion">Hoja1!$O$4:$O$14</definedName>
    <definedName name="Años">Hoja1!$H$4:$H$24</definedName>
    <definedName name="Añoss">Hoja1!$H$4:$H$37</definedName>
    <definedName name="Autoridad">Hoja1!$F$4:$F$43</definedName>
    <definedName name="Autoridad1">Hoja1!$F$4:$F$45</definedName>
    <definedName name="Autorizacion">Hoja1!$Q$4:$Q$14</definedName>
    <definedName name="ciiu">Hoja1!$K$4:$K$14</definedName>
    <definedName name="Codigo">Hoja1!$N$4:$N$448</definedName>
    <definedName name="Cuenca">'Objetivos y Metas Globales'!$D$12:$D$101</definedName>
    <definedName name="Cuencatramo">Hoja1!$B$4:$B$103</definedName>
    <definedName name="cuencatramo1">Hoja1!$B$4:$B$118</definedName>
    <definedName name="Etapa">Hoja1!$I$4:$I$14</definedName>
    <definedName name="Meta">Hoja1!$L$4:$L$14</definedName>
    <definedName name="Municipio">Hoja1!$P$4:$P$1087</definedName>
    <definedName name="Proyecto">Hoja1!$S$5:$S$15</definedName>
    <definedName name="proyecto1">Hoja1!$S$4:$S$15</definedName>
    <definedName name="Reporte">Hoja1!$E$4:$E$12</definedName>
    <definedName name="Reporte1">Hoja1!$E$4:$E$14</definedName>
    <definedName name="Reporte2">Hoja1!$E$4:$E$16</definedName>
    <definedName name="Reporte3">Hoja1!$E$4:$E$18</definedName>
    <definedName name="Reporte4">Hoja1!$E$4:$E$18</definedName>
    <definedName name="reporte5">Hoja1!$E$4:$E$21</definedName>
    <definedName name="Reportes1">Hoja1!$E$4:$E$32</definedName>
    <definedName name="Representa">Hoja1!$T$4:$T$15</definedName>
    <definedName name="Sectores">Hoja1!$G$4:$G$7</definedName>
    <definedName name="tarifa">Hoja1!$M$4:$M$5</definedName>
    <definedName name="Tipo">Hoja1!$J$4:$J$14</definedName>
    <definedName name="Vertimientos">Hoja1!$R$4:$R$103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91" i="8" l="1" a="1"/>
  <c r="O191" i="8" s="1"/>
  <c r="O192" i="8" a="1"/>
  <c r="O192" i="8" s="1"/>
  <c r="O193" i="8" a="1"/>
  <c r="O193" i="8" s="1"/>
  <c r="O194" i="8" a="1"/>
  <c r="O194" i="8"/>
  <c r="O195" i="8" a="1"/>
  <c r="O195" i="8" s="1"/>
  <c r="O196" i="8" a="1"/>
  <c r="O196" i="8" s="1"/>
  <c r="O197" i="8" a="1"/>
  <c r="O197" i="8" s="1"/>
  <c r="O198" i="8" a="1"/>
  <c r="O198" i="8" s="1"/>
  <c r="O190" i="8" a="1"/>
  <c r="O190" i="8" s="1"/>
  <c r="N191" i="8" a="1"/>
  <c r="N191" i="8" s="1"/>
  <c r="N192" i="8" a="1"/>
  <c r="N192" i="8" s="1"/>
  <c r="N193" i="8" a="1"/>
  <c r="N193" i="8" s="1"/>
  <c r="N194" i="8" a="1"/>
  <c r="N194" i="8" s="1"/>
  <c r="N195" i="8" a="1"/>
  <c r="N195" i="8" s="1"/>
  <c r="N196" i="8" a="1"/>
  <c r="N196" i="8" s="1"/>
  <c r="N197" i="8" a="1"/>
  <c r="N197" i="8" s="1"/>
  <c r="N198" i="8" a="1"/>
  <c r="N198" i="8" s="1"/>
  <c r="M191" i="8" a="1"/>
  <c r="M191" i="8" s="1"/>
  <c r="M192" i="8" a="1"/>
  <c r="M192" i="8" s="1"/>
  <c r="M193" i="8" a="1"/>
  <c r="M193" i="8"/>
  <c r="M194" i="8" a="1"/>
  <c r="M194" i="8" s="1"/>
  <c r="M195" i="8" a="1"/>
  <c r="M195" i="8" s="1"/>
  <c r="M196" i="8" a="1"/>
  <c r="M196" i="8" s="1"/>
  <c r="M197" i="8" a="1"/>
  <c r="M197" i="8"/>
  <c r="M198" i="8" a="1"/>
  <c r="M198" i="8" s="1"/>
  <c r="L191" i="8" a="1"/>
  <c r="L191" i="8" s="1"/>
  <c r="L192" i="8" a="1"/>
  <c r="L192" i="8" s="1"/>
  <c r="L193" i="8" a="1"/>
  <c r="L193" i="8"/>
  <c r="L194" i="8" a="1"/>
  <c r="L194" i="8" s="1"/>
  <c r="L195" i="8" a="1"/>
  <c r="L195" i="8" s="1"/>
  <c r="L196" i="8" a="1"/>
  <c r="L196" i="8" s="1"/>
  <c r="L197" i="8" a="1"/>
  <c r="L197" i="8" s="1"/>
  <c r="L198" i="8" a="1"/>
  <c r="L198" i="8" s="1"/>
  <c r="K191" i="8" a="1"/>
  <c r="K191" i="8" s="1"/>
  <c r="K192" i="8" a="1"/>
  <c r="K192" i="8" s="1"/>
  <c r="K193" i="8" a="1"/>
  <c r="K193" i="8" s="1"/>
  <c r="K194" i="8" a="1"/>
  <c r="K194" i="8" s="1"/>
  <c r="K195" i="8" a="1"/>
  <c r="K195" i="8" s="1"/>
  <c r="K196" i="8" a="1"/>
  <c r="K196" i="8" s="1"/>
  <c r="K197" i="8" a="1"/>
  <c r="K197" i="8" s="1"/>
  <c r="K198" i="8" a="1"/>
  <c r="K198" i="8" s="1"/>
  <c r="J191" i="8" a="1"/>
  <c r="J191" i="8" s="1"/>
  <c r="J192" i="8" a="1"/>
  <c r="J192" i="8" s="1"/>
  <c r="J193" i="8" a="1"/>
  <c r="J193" i="8" s="1"/>
  <c r="J194" i="8" a="1"/>
  <c r="J194" i="8" s="1"/>
  <c r="J195" i="8" a="1"/>
  <c r="J195" i="8" s="1"/>
  <c r="J196" i="8" a="1"/>
  <c r="J196" i="8" s="1"/>
  <c r="J197" i="8" a="1"/>
  <c r="J197" i="8" s="1"/>
  <c r="J198" i="8" a="1"/>
  <c r="J198" i="8" s="1"/>
  <c r="N190" i="8" a="1"/>
  <c r="N190" i="8" s="1"/>
  <c r="M190" i="8" a="1"/>
  <c r="M190" i="8" s="1"/>
  <c r="L190" i="8" a="1"/>
  <c r="L190" i="8" s="1"/>
  <c r="K190" i="8" a="1"/>
  <c r="K190" i="8" s="1"/>
  <c r="J190" i="8" a="1"/>
  <c r="J190" i="8" s="1"/>
  <c r="H191" i="8"/>
  <c r="H192" i="8"/>
  <c r="H193" i="8"/>
  <c r="H194" i="8"/>
  <c r="H195" i="8"/>
  <c r="H196" i="8"/>
  <c r="H197" i="8"/>
  <c r="H198" i="8"/>
  <c r="H190" i="8"/>
  <c r="D152" i="8"/>
  <c r="D153" i="8"/>
  <c r="D149" i="8"/>
  <c r="D150" i="8"/>
  <c r="D151" i="8"/>
  <c r="D147" i="8"/>
  <c r="D148" i="8"/>
  <c r="I190" i="8" l="1"/>
  <c r="G90" i="8" l="1"/>
  <c r="J34" i="8"/>
  <c r="H103" i="8" l="1"/>
  <c r="X350" i="5"/>
  <c r="X61" i="5" l="1"/>
  <c r="X97" i="5"/>
  <c r="X172" i="5"/>
  <c r="X165" i="5"/>
  <c r="X234" i="5"/>
  <c r="X18" i="5"/>
  <c r="X100" i="5"/>
  <c r="X190" i="5" l="1"/>
  <c r="X179" i="5"/>
  <c r="X237" i="5" l="1"/>
  <c r="W151" i="5"/>
  <c r="X49" i="5"/>
  <c r="X69" i="5"/>
  <c r="G60" i="7" l="1"/>
  <c r="G45" i="7"/>
  <c r="G27" i="7"/>
  <c r="G26" i="7"/>
  <c r="S36" i="6" l="1"/>
  <c r="S26" i="6"/>
  <c r="W367" i="5" l="1"/>
  <c r="W313" i="5" l="1"/>
  <c r="W10" i="5" l="1"/>
  <c r="F141" i="8"/>
  <c r="S21" i="6"/>
  <c r="S66" i="6"/>
  <c r="S71" i="6"/>
  <c r="S11" i="6"/>
  <c r="W9" i="5" l="1"/>
  <c r="W11" i="5" l="1"/>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4" i="5"/>
  <c r="W315" i="5"/>
  <c r="W316" i="5"/>
  <c r="W317" i="5"/>
  <c r="W318" i="5"/>
  <c r="W319" i="5"/>
  <c r="W320" i="5"/>
  <c r="W321" i="5"/>
  <c r="W322" i="5"/>
  <c r="W323" i="5"/>
  <c r="W324" i="5"/>
  <c r="W325" i="5"/>
  <c r="W326" i="5"/>
  <c r="W327" i="5"/>
  <c r="W328" i="5"/>
  <c r="W329" i="5"/>
  <c r="W330" i="5"/>
  <c r="W331" i="5"/>
  <c r="W332" i="5"/>
  <c r="W333" i="5"/>
  <c r="W334" i="5"/>
  <c r="W335" i="5"/>
  <c r="W336" i="5"/>
  <c r="F800" i="9" l="1"/>
  <c r="F797" i="9" s="1"/>
  <c r="G102" i="8" s="1"/>
  <c r="F795" i="9"/>
  <c r="F792" i="9" s="1"/>
  <c r="G101" i="8" s="1"/>
  <c r="F790" i="9"/>
  <c r="F789" i="9"/>
  <c r="F788" i="9"/>
  <c r="F787" i="9"/>
  <c r="F783" i="9"/>
  <c r="F782" i="9"/>
  <c r="F781" i="9"/>
  <c r="F779" i="9"/>
  <c r="F778" i="9"/>
  <c r="F777" i="9"/>
  <c r="F775" i="9"/>
  <c r="F773" i="9"/>
  <c r="F772" i="9"/>
  <c r="F771" i="9"/>
  <c r="F770" i="9"/>
  <c r="F769" i="9"/>
  <c r="F765" i="9"/>
  <c r="F764" i="9"/>
  <c r="F763" i="9"/>
  <c r="F761" i="9"/>
  <c r="F759" i="9"/>
  <c r="F758" i="9"/>
  <c r="F753" i="9"/>
  <c r="F750" i="9" s="1"/>
  <c r="G85" i="8" s="1"/>
  <c r="F748" i="9"/>
  <c r="F747" i="9"/>
  <c r="F745" i="9"/>
  <c r="F743" i="9"/>
  <c r="F742" i="9"/>
  <c r="F741" i="9"/>
  <c r="F740" i="9"/>
  <c r="F739" i="9"/>
  <c r="F738" i="9"/>
  <c r="F733" i="9"/>
  <c r="F731" i="9"/>
  <c r="F729" i="9"/>
  <c r="F728" i="9"/>
  <c r="F727" i="9"/>
  <c r="F726" i="9"/>
  <c r="F725" i="9"/>
  <c r="F724" i="9"/>
  <c r="F722" i="9"/>
  <c r="F720" i="9"/>
  <c r="F719" i="9"/>
  <c r="F717" i="9"/>
  <c r="F716" i="9"/>
  <c r="F711" i="9"/>
  <c r="F709" i="9"/>
  <c r="F708" i="9"/>
  <c r="F707" i="9"/>
  <c r="F706" i="9"/>
  <c r="F704" i="9"/>
  <c r="F703" i="9"/>
  <c r="F702" i="9"/>
  <c r="F701" i="9"/>
  <c r="F700" i="9"/>
  <c r="F695" i="9"/>
  <c r="F694" i="9"/>
  <c r="F693" i="9"/>
  <c r="F692" i="9"/>
  <c r="F691" i="9"/>
  <c r="F690" i="9"/>
  <c r="F688" i="9"/>
  <c r="F686" i="9"/>
  <c r="F685" i="9"/>
  <c r="F683" i="9"/>
  <c r="F682" i="9"/>
  <c r="F681" i="9"/>
  <c r="F680" i="9"/>
  <c r="F675" i="9"/>
  <c r="F673" i="9"/>
  <c r="F669" i="9"/>
  <c r="F667" i="9"/>
  <c r="F665" i="9"/>
  <c r="F663" i="9"/>
  <c r="F661" i="9"/>
  <c r="F659" i="9"/>
  <c r="F655" i="9"/>
  <c r="F653" i="9"/>
  <c r="F652" i="9"/>
  <c r="F651" i="9"/>
  <c r="F650" i="9"/>
  <c r="F648" i="9"/>
  <c r="F647" i="9"/>
  <c r="F646" i="9"/>
  <c r="F642" i="9"/>
  <c r="F640" i="9"/>
  <c r="F635" i="9"/>
  <c r="F634" i="9"/>
  <c r="F632" i="9"/>
  <c r="F631" i="9"/>
  <c r="F630" i="9"/>
  <c r="F629" i="9"/>
  <c r="F628" i="9"/>
  <c r="F627" i="9"/>
  <c r="F623" i="9"/>
  <c r="F622" i="9"/>
  <c r="F621" i="9"/>
  <c r="F620" i="9"/>
  <c r="F616" i="9"/>
  <c r="F615" i="9"/>
  <c r="F614" i="9"/>
  <c r="F613" i="9"/>
  <c r="F612" i="9"/>
  <c r="F611" i="9"/>
  <c r="F610" i="9"/>
  <c r="F608" i="9"/>
  <c r="F607" i="9"/>
  <c r="F606" i="9"/>
  <c r="F605" i="9"/>
  <c r="F604" i="9"/>
  <c r="F603" i="9"/>
  <c r="F602" i="9"/>
  <c r="F597" i="9"/>
  <c r="F596" i="9"/>
  <c r="F595" i="9"/>
  <c r="F594" i="9"/>
  <c r="F593" i="9"/>
  <c r="F592" i="9"/>
  <c r="F590" i="9"/>
  <c r="F589" i="9"/>
  <c r="F585" i="9"/>
  <c r="F583" i="9"/>
  <c r="F581" i="9"/>
  <c r="F580" i="9"/>
  <c r="F578" i="9"/>
  <c r="F577" i="9"/>
  <c r="F575" i="9"/>
  <c r="F573" i="9"/>
  <c r="F569" i="9"/>
  <c r="F567" i="9"/>
  <c r="F566" i="9"/>
  <c r="F565" i="9"/>
  <c r="F564" i="9"/>
  <c r="F563" i="9"/>
  <c r="F560" i="9"/>
  <c r="F558" i="9"/>
  <c r="F557" i="9"/>
  <c r="F553" i="9"/>
  <c r="F551" i="9"/>
  <c r="F550" i="9"/>
  <c r="F549" i="9"/>
  <c r="F548" i="9"/>
  <c r="F546" i="9"/>
  <c r="F545" i="9"/>
  <c r="F544" i="9"/>
  <c r="F542" i="9"/>
  <c r="F541" i="9"/>
  <c r="F540" i="9"/>
  <c r="F538" i="9"/>
  <c r="F533" i="9"/>
  <c r="F531" i="9"/>
  <c r="F530" i="9"/>
  <c r="F529" i="9"/>
  <c r="F528" i="9"/>
  <c r="F527" i="9"/>
  <c r="F525" i="9"/>
  <c r="F524" i="9"/>
  <c r="F523" i="9"/>
  <c r="F522" i="9"/>
  <c r="F517" i="9"/>
  <c r="F516" i="9"/>
  <c r="F514" i="9"/>
  <c r="F513" i="9"/>
  <c r="F512" i="9"/>
  <c r="F510" i="9"/>
  <c r="F509" i="9"/>
  <c r="F507" i="9"/>
  <c r="F506" i="9"/>
  <c r="F505" i="9"/>
  <c r="F504" i="9"/>
  <c r="F503" i="9"/>
  <c r="F502" i="9"/>
  <c r="F501" i="9"/>
  <c r="F499" i="9"/>
  <c r="F498" i="9"/>
  <c r="F497" i="9"/>
  <c r="F496" i="9"/>
  <c r="F495" i="9"/>
  <c r="F494" i="9"/>
  <c r="F493" i="9"/>
  <c r="F491" i="9"/>
  <c r="F489" i="9"/>
  <c r="F488" i="9"/>
  <c r="F487" i="9"/>
  <c r="F485" i="9"/>
  <c r="F484" i="9"/>
  <c r="F483" i="9"/>
  <c r="F480" i="9"/>
  <c r="F478" i="9"/>
  <c r="F473" i="9"/>
  <c r="F471" i="9"/>
  <c r="F469" i="9"/>
  <c r="F468" i="9"/>
  <c r="F467" i="9"/>
  <c r="F466" i="9"/>
  <c r="F464" i="9"/>
  <c r="F463" i="9"/>
  <c r="F462" i="9"/>
  <c r="F460" i="9"/>
  <c r="F459" i="9"/>
  <c r="F458" i="9"/>
  <c r="F456" i="9"/>
  <c r="F455" i="9"/>
  <c r="F453" i="9"/>
  <c r="F452" i="9"/>
  <c r="F451" i="9"/>
  <c r="F450" i="9"/>
  <c r="F449" i="9"/>
  <c r="F448" i="9"/>
  <c r="F447" i="9"/>
  <c r="F446" i="9"/>
  <c r="F444" i="9"/>
  <c r="F443" i="9"/>
  <c r="F442" i="9"/>
  <c r="F441" i="9"/>
  <c r="F440" i="9"/>
  <c r="F439" i="9"/>
  <c r="F438" i="9"/>
  <c r="F436" i="9"/>
  <c r="F435" i="9"/>
  <c r="F434" i="9"/>
  <c r="F432" i="9"/>
  <c r="F426" i="9"/>
  <c r="F425" i="9"/>
  <c r="F423" i="9"/>
  <c r="F421" i="9"/>
  <c r="F419" i="9"/>
  <c r="F417" i="9"/>
  <c r="F416" i="9"/>
  <c r="F409" i="9"/>
  <c r="F407" i="9"/>
  <c r="F406" i="9"/>
  <c r="F405" i="9"/>
  <c r="F403" i="9"/>
  <c r="F402" i="9"/>
  <c r="F401" i="9"/>
  <c r="F400" i="9"/>
  <c r="F398" i="9"/>
  <c r="F396" i="9"/>
  <c r="F395" i="9"/>
  <c r="F393" i="9"/>
  <c r="F392" i="9"/>
  <c r="F387" i="9"/>
  <c r="F383" i="9"/>
  <c r="F381" i="9"/>
  <c r="F379" i="9"/>
  <c r="F374" i="9"/>
  <c r="F372" i="9"/>
  <c r="F368" i="9"/>
  <c r="F367" i="9"/>
  <c r="F366" i="9"/>
  <c r="F365" i="9"/>
  <c r="F364" i="9"/>
  <c r="F362" i="9"/>
  <c r="F361" i="9"/>
  <c r="F360" i="9"/>
  <c r="F359" i="9"/>
  <c r="F358" i="9"/>
  <c r="F354" i="9"/>
  <c r="F353" i="9"/>
  <c r="F352" i="9"/>
  <c r="F350" i="9"/>
  <c r="F348" i="9"/>
  <c r="F346" i="9"/>
  <c r="F345" i="9"/>
  <c r="F341" i="9"/>
  <c r="F339" i="9"/>
  <c r="F337" i="9"/>
  <c r="F333" i="9"/>
  <c r="F331" i="9"/>
  <c r="F329" i="9"/>
  <c r="F327" i="9"/>
  <c r="F326" i="9"/>
  <c r="F320" i="9"/>
  <c r="F317" i="9"/>
  <c r="F315" i="9"/>
  <c r="F311" i="9"/>
  <c r="F309" i="9"/>
  <c r="F307" i="9"/>
  <c r="F305" i="9"/>
  <c r="F303" i="9"/>
  <c r="F301" i="9"/>
  <c r="F297" i="9"/>
  <c r="F293" i="9"/>
  <c r="F291" i="9"/>
  <c r="F290" i="9"/>
  <c r="F289" i="9"/>
  <c r="F288" i="9"/>
  <c r="F287" i="9"/>
  <c r="F286" i="9"/>
  <c r="F285" i="9"/>
  <c r="F284" i="9"/>
  <c r="F282" i="9"/>
  <c r="F281" i="9"/>
  <c r="F280" i="9"/>
  <c r="F279" i="9"/>
  <c r="F278" i="9"/>
  <c r="F277" i="9"/>
  <c r="F273" i="9"/>
  <c r="F272" i="9"/>
  <c r="F270" i="9"/>
  <c r="F269" i="9"/>
  <c r="F267" i="9"/>
  <c r="F266" i="9"/>
  <c r="F265" i="9"/>
  <c r="F261" i="9"/>
  <c r="F260" i="9"/>
  <c r="F258" i="9"/>
  <c r="F257" i="9"/>
  <c r="F255" i="9"/>
  <c r="F251" i="9"/>
  <c r="F250" i="9"/>
  <c r="F249" i="9"/>
  <c r="F248" i="9"/>
  <c r="F247" i="9"/>
  <c r="F246" i="9"/>
  <c r="F245" i="9"/>
  <c r="F243" i="9"/>
  <c r="F239" i="9"/>
  <c r="F238" i="9"/>
  <c r="F236" i="9"/>
  <c r="F235" i="9"/>
  <c r="F234" i="9"/>
  <c r="F233" i="9"/>
  <c r="F229" i="9"/>
  <c r="F227" i="9"/>
  <c r="F226" i="9"/>
  <c r="F225" i="9"/>
  <c r="F224" i="9"/>
  <c r="F223" i="9"/>
  <c r="F221" i="9"/>
  <c r="F220" i="9"/>
  <c r="F219" i="9"/>
  <c r="F218" i="9"/>
  <c r="F214" i="9"/>
  <c r="F212" i="9"/>
  <c r="F211" i="9"/>
  <c r="F209" i="9"/>
  <c r="F205" i="9"/>
  <c r="F204" i="9"/>
  <c r="F203" i="9"/>
  <c r="F202" i="9"/>
  <c r="F201" i="9"/>
  <c r="F200" i="9"/>
  <c r="F199" i="9"/>
  <c r="F197" i="9"/>
  <c r="F195" i="9"/>
  <c r="F194" i="9"/>
  <c r="F193" i="9"/>
  <c r="F192" i="9"/>
  <c r="F188" i="9"/>
  <c r="F187" i="9"/>
  <c r="F186" i="9"/>
  <c r="F182" i="9"/>
  <c r="F180" i="9"/>
  <c r="F178" i="9"/>
  <c r="F175" i="9"/>
  <c r="F172" i="9"/>
  <c r="F166" i="9"/>
  <c r="F164" i="9"/>
  <c r="F162" i="9"/>
  <c r="F159" i="9"/>
  <c r="F158" i="9"/>
  <c r="F157" i="9"/>
  <c r="F156" i="9"/>
  <c r="F155" i="9"/>
  <c r="F154" i="9"/>
  <c r="F153" i="9"/>
  <c r="F151" i="9"/>
  <c r="F146" i="9"/>
  <c r="F144" i="9"/>
  <c r="F140" i="9"/>
  <c r="F138" i="9"/>
  <c r="F137" i="9"/>
  <c r="F136" i="9"/>
  <c r="F135" i="9"/>
  <c r="F133" i="9"/>
  <c r="F131" i="9"/>
  <c r="F129" i="9"/>
  <c r="F125" i="9"/>
  <c r="F121" i="9"/>
  <c r="F120" i="9"/>
  <c r="F119" i="9"/>
  <c r="F117" i="9"/>
  <c r="F115" i="9"/>
  <c r="F114" i="9"/>
  <c r="F112" i="9"/>
  <c r="F111" i="9"/>
  <c r="F109" i="9"/>
  <c r="F108" i="9"/>
  <c r="F107" i="9"/>
  <c r="F106" i="9"/>
  <c r="F104" i="9"/>
  <c r="F103" i="9"/>
  <c r="F101" i="9"/>
  <c r="F100" i="9"/>
  <c r="F99" i="9"/>
  <c r="F96" i="9"/>
  <c r="F94" i="9"/>
  <c r="F93" i="9"/>
  <c r="F91" i="9"/>
  <c r="F90" i="9"/>
  <c r="F85" i="9"/>
  <c r="F83" i="9"/>
  <c r="F82" i="9"/>
  <c r="F80" i="9"/>
  <c r="F79" i="9"/>
  <c r="F77" i="9"/>
  <c r="F76" i="9"/>
  <c r="F75" i="9"/>
  <c r="F74" i="9"/>
  <c r="F73" i="9"/>
  <c r="F69" i="9"/>
  <c r="F68" i="9"/>
  <c r="F66" i="9"/>
  <c r="F64" i="9"/>
  <c r="F60" i="9"/>
  <c r="F56" i="9"/>
  <c r="F54" i="9"/>
  <c r="F49" i="9"/>
  <c r="F47" i="9"/>
  <c r="F45" i="9"/>
  <c r="F40" i="9"/>
  <c r="F39" i="9"/>
  <c r="F34" i="9"/>
  <c r="F33" i="9"/>
  <c r="F29" i="9"/>
  <c r="F28" i="9"/>
  <c r="F26" i="9"/>
  <c r="F24" i="9"/>
  <c r="F22" i="9"/>
  <c r="F21" i="9"/>
  <c r="F20" i="9"/>
  <c r="F19" i="9"/>
  <c r="F18" i="9"/>
  <c r="F17" i="9"/>
  <c r="F15" i="9"/>
  <c r="F14" i="9"/>
  <c r="F13" i="9"/>
  <c r="F12" i="9"/>
  <c r="F11" i="9"/>
  <c r="F10" i="9"/>
  <c r="F9" i="9"/>
  <c r="F8" i="9"/>
  <c r="F7" i="9"/>
  <c r="D180" i="8"/>
  <c r="E180" i="8" s="1"/>
  <c r="D179" i="8"/>
  <c r="E179" i="8" s="1"/>
  <c r="D178" i="8"/>
  <c r="E178" i="8" s="1"/>
  <c r="D177" i="8"/>
  <c r="E177" i="8" s="1"/>
  <c r="D176" i="8"/>
  <c r="E176" i="8" s="1"/>
  <c r="D175" i="8"/>
  <c r="E175" i="8" s="1"/>
  <c r="D174" i="8"/>
  <c r="E174" i="8" s="1"/>
  <c r="D173" i="8"/>
  <c r="E173" i="8" s="1"/>
  <c r="D172" i="8"/>
  <c r="E172" i="8" s="1"/>
  <c r="D171" i="8"/>
  <c r="E171" i="8" s="1"/>
  <c r="D170" i="8"/>
  <c r="E170" i="8" s="1"/>
  <c r="D169" i="8"/>
  <c r="E169" i="8" s="1"/>
  <c r="D168" i="8"/>
  <c r="E168" i="8" s="1"/>
  <c r="D167" i="8"/>
  <c r="E167" i="8" s="1"/>
  <c r="D166" i="8"/>
  <c r="E166" i="8" s="1"/>
  <c r="D165" i="8"/>
  <c r="E165" i="8" s="1"/>
  <c r="D164" i="8"/>
  <c r="E164" i="8" s="1"/>
  <c r="D163" i="8"/>
  <c r="E163" i="8" s="1"/>
  <c r="D162" i="8"/>
  <c r="E162" i="8" s="1"/>
  <c r="D161" i="8"/>
  <c r="E161" i="8" s="1"/>
  <c r="D160" i="8"/>
  <c r="E160" i="8" s="1"/>
  <c r="D159" i="8"/>
  <c r="E159" i="8" s="1"/>
  <c r="D158" i="8"/>
  <c r="E158" i="8" s="1"/>
  <c r="D157" i="8"/>
  <c r="E157" i="8" s="1"/>
  <c r="D156" i="8"/>
  <c r="E156" i="8" s="1"/>
  <c r="D155" i="8"/>
  <c r="E155" i="8" s="1"/>
  <c r="D154" i="8"/>
  <c r="E154" i="8" s="1"/>
  <c r="E153" i="8"/>
  <c r="E152" i="8"/>
  <c r="E151" i="8"/>
  <c r="E150" i="8"/>
  <c r="E149" i="8"/>
  <c r="E148" i="8"/>
  <c r="E147" i="8"/>
  <c r="D146" i="8"/>
  <c r="D145" i="8"/>
  <c r="D144" i="8"/>
  <c r="S143" i="8"/>
  <c r="R143" i="8"/>
  <c r="Q143" i="8"/>
  <c r="P143" i="8"/>
  <c r="N143" i="8"/>
  <c r="L143" i="8"/>
  <c r="K143" i="8"/>
  <c r="I143" i="8"/>
  <c r="G143" i="8"/>
  <c r="F143" i="8"/>
  <c r="D143" i="8"/>
  <c r="S142" i="8"/>
  <c r="R142" i="8"/>
  <c r="Q142" i="8"/>
  <c r="P142" i="8"/>
  <c r="N142" i="8"/>
  <c r="L142" i="8"/>
  <c r="K142" i="8"/>
  <c r="I142" i="8"/>
  <c r="G142" i="8"/>
  <c r="F142" i="8"/>
  <c r="D142" i="8"/>
  <c r="S141" i="8"/>
  <c r="R141" i="8"/>
  <c r="Q141" i="8"/>
  <c r="P141" i="8"/>
  <c r="N141" i="8"/>
  <c r="L141" i="8"/>
  <c r="K141" i="8"/>
  <c r="I141" i="8"/>
  <c r="G141" i="8"/>
  <c r="H141" i="8" s="1"/>
  <c r="D141" i="8"/>
  <c r="K33" i="8" a="1"/>
  <c r="K33" i="8" s="1"/>
  <c r="H33" i="8" a="1"/>
  <c r="H33" i="8" s="1"/>
  <c r="G33" i="8"/>
  <c r="M32" i="8" a="1"/>
  <c r="M32" i="8" s="1"/>
  <c r="K32" i="8" a="1"/>
  <c r="K32" i="8" s="1"/>
  <c r="J32" i="8" a="1"/>
  <c r="J32" i="8" s="1"/>
  <c r="H32" i="8" a="1"/>
  <c r="H32" i="8" s="1"/>
  <c r="G32" i="8"/>
  <c r="M31" i="8" a="1"/>
  <c r="M31" i="8" s="1"/>
  <c r="K31" i="8" a="1"/>
  <c r="K31" i="8" s="1"/>
  <c r="J31" i="8" a="1"/>
  <c r="J31" i="8" s="1"/>
  <c r="H31" i="8" a="1"/>
  <c r="H31" i="8" s="1"/>
  <c r="G31" i="8"/>
  <c r="M30" i="8" a="1"/>
  <c r="M30" i="8" s="1"/>
  <c r="K30" i="8" a="1"/>
  <c r="K30" i="8" s="1"/>
  <c r="J30" i="8" a="1"/>
  <c r="J30" i="8" s="1"/>
  <c r="H30" i="8" a="1"/>
  <c r="H30" i="8" s="1"/>
  <c r="G30" i="8"/>
  <c r="E10" i="8"/>
  <c r="E9" i="8"/>
  <c r="R361" i="6"/>
  <c r="P361" i="6"/>
  <c r="N361" i="6"/>
  <c r="L361" i="6"/>
  <c r="J361" i="6"/>
  <c r="G361" i="6"/>
  <c r="E361" i="6"/>
  <c r="W360" i="6"/>
  <c r="S360" i="6"/>
  <c r="S359" i="6"/>
  <c r="S358" i="6"/>
  <c r="S357" i="6"/>
  <c r="S356" i="6"/>
  <c r="W355" i="6"/>
  <c r="S355" i="6"/>
  <c r="S354" i="6"/>
  <c r="S353" i="6"/>
  <c r="S352" i="6"/>
  <c r="S351" i="6"/>
  <c r="W350" i="6"/>
  <c r="S350" i="6"/>
  <c r="S349" i="6"/>
  <c r="S348" i="6"/>
  <c r="S347" i="6"/>
  <c r="S346" i="6"/>
  <c r="W345" i="6"/>
  <c r="S345" i="6"/>
  <c r="S344" i="6"/>
  <c r="S343" i="6"/>
  <c r="S342" i="6"/>
  <c r="S341" i="6"/>
  <c r="W340" i="6"/>
  <c r="S340" i="6"/>
  <c r="S339" i="6"/>
  <c r="S338" i="6"/>
  <c r="S337" i="6"/>
  <c r="S336" i="6"/>
  <c r="W335" i="6"/>
  <c r="S335" i="6"/>
  <c r="S334" i="6"/>
  <c r="S333" i="6"/>
  <c r="S332" i="6"/>
  <c r="S331" i="6"/>
  <c r="W330" i="6"/>
  <c r="S330" i="6"/>
  <c r="S329" i="6"/>
  <c r="S328" i="6"/>
  <c r="S327" i="6"/>
  <c r="S326" i="6"/>
  <c r="W325" i="6"/>
  <c r="S325" i="6"/>
  <c r="S324" i="6"/>
  <c r="S323" i="6"/>
  <c r="S322" i="6"/>
  <c r="S321" i="6"/>
  <c r="W320" i="6"/>
  <c r="S320" i="6"/>
  <c r="S319" i="6"/>
  <c r="S318" i="6"/>
  <c r="S317" i="6"/>
  <c r="S316" i="6"/>
  <c r="W315" i="6"/>
  <c r="S315" i="6"/>
  <c r="S314" i="6"/>
  <c r="S313" i="6"/>
  <c r="S312" i="6"/>
  <c r="S311" i="6"/>
  <c r="W310" i="6"/>
  <c r="S310" i="6"/>
  <c r="S309" i="6"/>
  <c r="S308" i="6"/>
  <c r="S307" i="6"/>
  <c r="S306" i="6"/>
  <c r="W305" i="6"/>
  <c r="S305" i="6"/>
  <c r="S304" i="6"/>
  <c r="S303" i="6"/>
  <c r="S302" i="6"/>
  <c r="S301" i="6"/>
  <c r="W300" i="6"/>
  <c r="S300" i="6"/>
  <c r="S299" i="6"/>
  <c r="S298" i="6"/>
  <c r="S297" i="6"/>
  <c r="S296" i="6"/>
  <c r="W295" i="6"/>
  <c r="S295" i="6"/>
  <c r="S294" i="6"/>
  <c r="S293" i="6"/>
  <c r="S292" i="6"/>
  <c r="S291" i="6"/>
  <c r="W290" i="6"/>
  <c r="S290" i="6"/>
  <c r="S289" i="6"/>
  <c r="S288" i="6"/>
  <c r="S287" i="6"/>
  <c r="S286" i="6"/>
  <c r="W285" i="6"/>
  <c r="S285" i="6"/>
  <c r="S284" i="6"/>
  <c r="S283" i="6"/>
  <c r="S282" i="6"/>
  <c r="S281" i="6"/>
  <c r="W280" i="6"/>
  <c r="S280" i="6"/>
  <c r="S279" i="6"/>
  <c r="S278" i="6"/>
  <c r="S277" i="6"/>
  <c r="S276" i="6"/>
  <c r="W275" i="6"/>
  <c r="S275" i="6"/>
  <c r="S274" i="6"/>
  <c r="S273" i="6"/>
  <c r="S272" i="6"/>
  <c r="S271" i="6"/>
  <c r="W270" i="6"/>
  <c r="S270" i="6"/>
  <c r="S269" i="6"/>
  <c r="S268" i="6"/>
  <c r="S267" i="6"/>
  <c r="S266" i="6"/>
  <c r="W265" i="6"/>
  <c r="S265" i="6"/>
  <c r="S264" i="6"/>
  <c r="S263" i="6"/>
  <c r="S262" i="6"/>
  <c r="S261" i="6"/>
  <c r="W260" i="6"/>
  <c r="S260" i="6"/>
  <c r="S259" i="6"/>
  <c r="S258" i="6"/>
  <c r="S257" i="6"/>
  <c r="S256" i="6"/>
  <c r="W255" i="6"/>
  <c r="S255" i="6"/>
  <c r="S254" i="6"/>
  <c r="S253" i="6"/>
  <c r="S252" i="6"/>
  <c r="S251" i="6"/>
  <c r="W250" i="6"/>
  <c r="S250" i="6"/>
  <c r="S249" i="6"/>
  <c r="S248" i="6"/>
  <c r="S247" i="6"/>
  <c r="S246" i="6"/>
  <c r="W245" i="6"/>
  <c r="S245" i="6"/>
  <c r="S244" i="6"/>
  <c r="S243" i="6"/>
  <c r="S242" i="6"/>
  <c r="S241" i="6"/>
  <c r="W240" i="6"/>
  <c r="S240" i="6"/>
  <c r="S239" i="6"/>
  <c r="S238" i="6"/>
  <c r="S237" i="6"/>
  <c r="S236" i="6"/>
  <c r="W235" i="6"/>
  <c r="S235" i="6"/>
  <c r="S234" i="6"/>
  <c r="S233" i="6"/>
  <c r="S232" i="6"/>
  <c r="S231" i="6"/>
  <c r="W230" i="6"/>
  <c r="S230" i="6"/>
  <c r="S229" i="6"/>
  <c r="S228" i="6"/>
  <c r="S227" i="6"/>
  <c r="S226" i="6"/>
  <c r="W225" i="6"/>
  <c r="S225" i="6"/>
  <c r="S224" i="6"/>
  <c r="S223" i="6"/>
  <c r="S222" i="6"/>
  <c r="S221" i="6"/>
  <c r="W220" i="6"/>
  <c r="S220" i="6"/>
  <c r="S219" i="6"/>
  <c r="S218" i="6"/>
  <c r="S217" i="6"/>
  <c r="S216" i="6"/>
  <c r="W215" i="6"/>
  <c r="S215" i="6"/>
  <c r="S214" i="6"/>
  <c r="S213" i="6"/>
  <c r="S212" i="6"/>
  <c r="S211" i="6"/>
  <c r="W210" i="6"/>
  <c r="S210" i="6"/>
  <c r="S209" i="6"/>
  <c r="S208" i="6"/>
  <c r="S207" i="6"/>
  <c r="S206" i="6"/>
  <c r="W205" i="6"/>
  <c r="S205" i="6"/>
  <c r="S204" i="6"/>
  <c r="S203" i="6"/>
  <c r="S202" i="6"/>
  <c r="S201" i="6"/>
  <c r="W200" i="6"/>
  <c r="S200" i="6"/>
  <c r="S199" i="6"/>
  <c r="S198" i="6"/>
  <c r="S197" i="6"/>
  <c r="S196" i="6"/>
  <c r="W195" i="6"/>
  <c r="S195" i="6"/>
  <c r="S194" i="6"/>
  <c r="S193" i="6"/>
  <c r="S192" i="6"/>
  <c r="S191" i="6"/>
  <c r="W190" i="6"/>
  <c r="S190" i="6"/>
  <c r="S189" i="6"/>
  <c r="S188" i="6"/>
  <c r="S187" i="6"/>
  <c r="S186" i="6"/>
  <c r="W185" i="6"/>
  <c r="S185" i="6"/>
  <c r="S184" i="6"/>
  <c r="S183" i="6"/>
  <c r="S182" i="6"/>
  <c r="S181" i="6"/>
  <c r="W180" i="6"/>
  <c r="S180" i="6"/>
  <c r="S179" i="6"/>
  <c r="S178" i="6"/>
  <c r="S177" i="6"/>
  <c r="S176" i="6"/>
  <c r="W175" i="6"/>
  <c r="S175" i="6"/>
  <c r="S174" i="6"/>
  <c r="S173" i="6"/>
  <c r="S172" i="6"/>
  <c r="S171" i="6"/>
  <c r="W170" i="6"/>
  <c r="S170" i="6"/>
  <c r="S169" i="6"/>
  <c r="S168" i="6"/>
  <c r="S167" i="6"/>
  <c r="S166" i="6"/>
  <c r="W165" i="6"/>
  <c r="S165" i="6"/>
  <c r="S164" i="6"/>
  <c r="S163" i="6"/>
  <c r="S162" i="6"/>
  <c r="S161" i="6"/>
  <c r="W160" i="6"/>
  <c r="S160" i="6"/>
  <c r="S159" i="6"/>
  <c r="S158" i="6"/>
  <c r="S157" i="6"/>
  <c r="S156" i="6"/>
  <c r="W155" i="6"/>
  <c r="S155" i="6"/>
  <c r="S154" i="6"/>
  <c r="S153" i="6"/>
  <c r="S152" i="6"/>
  <c r="S151" i="6"/>
  <c r="W150" i="6"/>
  <c r="S150" i="6"/>
  <c r="S149" i="6"/>
  <c r="S148" i="6"/>
  <c r="S147" i="6"/>
  <c r="S146" i="6"/>
  <c r="W145" i="6"/>
  <c r="S145" i="6"/>
  <c r="S144" i="6"/>
  <c r="S143" i="6"/>
  <c r="S142" i="6"/>
  <c r="S141" i="6"/>
  <c r="W140" i="6"/>
  <c r="S140" i="6"/>
  <c r="S139" i="6"/>
  <c r="S138" i="6"/>
  <c r="S137" i="6"/>
  <c r="S136" i="6"/>
  <c r="W135" i="6"/>
  <c r="S135" i="6"/>
  <c r="S134" i="6"/>
  <c r="S133" i="6"/>
  <c r="S132" i="6"/>
  <c r="S131" i="6"/>
  <c r="W130" i="6"/>
  <c r="S130" i="6"/>
  <c r="S129" i="6"/>
  <c r="S128" i="6"/>
  <c r="S127" i="6"/>
  <c r="S126" i="6"/>
  <c r="W125" i="6"/>
  <c r="S125" i="6"/>
  <c r="S124" i="6"/>
  <c r="S123" i="6"/>
  <c r="S122" i="6"/>
  <c r="S121" i="6"/>
  <c r="W120" i="6"/>
  <c r="S120" i="6"/>
  <c r="S119" i="6"/>
  <c r="S118" i="6"/>
  <c r="S117" i="6"/>
  <c r="S116" i="6"/>
  <c r="W115" i="6"/>
  <c r="S115" i="6"/>
  <c r="S114" i="6"/>
  <c r="S113" i="6"/>
  <c r="S112" i="6"/>
  <c r="S111" i="6"/>
  <c r="W110" i="6"/>
  <c r="S110" i="6"/>
  <c r="S109" i="6"/>
  <c r="S108" i="6"/>
  <c r="S107" i="6"/>
  <c r="S106" i="6"/>
  <c r="W105" i="6"/>
  <c r="S105" i="6"/>
  <c r="S104" i="6"/>
  <c r="S103" i="6"/>
  <c r="S102" i="6"/>
  <c r="S101" i="6"/>
  <c r="W100" i="6"/>
  <c r="S100" i="6"/>
  <c r="S99" i="6"/>
  <c r="S98" i="6"/>
  <c r="S97" i="6"/>
  <c r="S96" i="6"/>
  <c r="W95" i="6"/>
  <c r="S95" i="6"/>
  <c r="S94" i="6"/>
  <c r="S93" i="6"/>
  <c r="S92" i="6"/>
  <c r="S91" i="6"/>
  <c r="W90" i="6"/>
  <c r="S90" i="6"/>
  <c r="S89" i="6"/>
  <c r="S88" i="6"/>
  <c r="S87" i="6"/>
  <c r="S86" i="6"/>
  <c r="W85" i="6"/>
  <c r="S85" i="6"/>
  <c r="S84" i="6"/>
  <c r="S83" i="6"/>
  <c r="S82" i="6"/>
  <c r="S81" i="6"/>
  <c r="W80" i="6"/>
  <c r="S80" i="6"/>
  <c r="S79" i="6"/>
  <c r="S78" i="6"/>
  <c r="S77" i="6"/>
  <c r="S76" i="6"/>
  <c r="W75" i="6"/>
  <c r="S75" i="6"/>
  <c r="S74" i="6"/>
  <c r="S73" i="6"/>
  <c r="W70" i="6"/>
  <c r="S70" i="6"/>
  <c r="S69" i="6"/>
  <c r="S68" i="6"/>
  <c r="S67" i="6"/>
  <c r="W65" i="6"/>
  <c r="S65" i="6"/>
  <c r="S64" i="6"/>
  <c r="S63" i="6"/>
  <c r="S62" i="6"/>
  <c r="S61" i="6"/>
  <c r="W60" i="6"/>
  <c r="S60" i="6"/>
  <c r="S59" i="6"/>
  <c r="S58" i="6"/>
  <c r="S57" i="6"/>
  <c r="S56" i="6"/>
  <c r="W55" i="6"/>
  <c r="S55" i="6"/>
  <c r="S54" i="6"/>
  <c r="S53" i="6"/>
  <c r="S52" i="6"/>
  <c r="S51" i="6"/>
  <c r="W50" i="6"/>
  <c r="S50" i="6"/>
  <c r="S49" i="6"/>
  <c r="S48" i="6"/>
  <c r="S47" i="6"/>
  <c r="S46" i="6"/>
  <c r="W45" i="6"/>
  <c r="S45" i="6"/>
  <c r="S44" i="6"/>
  <c r="S43" i="6"/>
  <c r="S42" i="6"/>
  <c r="S41" i="6"/>
  <c r="W40" i="6"/>
  <c r="S40" i="6"/>
  <c r="S39" i="6"/>
  <c r="S38" i="6"/>
  <c r="S37" i="6"/>
  <c r="W35" i="6"/>
  <c r="S35" i="6"/>
  <c r="S34" i="6"/>
  <c r="S33" i="6"/>
  <c r="S32" i="6"/>
  <c r="S31" i="6"/>
  <c r="W30" i="6"/>
  <c r="S30" i="6"/>
  <c r="S29" i="6"/>
  <c r="S28" i="6"/>
  <c r="S27" i="6"/>
  <c r="W25" i="6"/>
  <c r="W20" i="6"/>
  <c r="S20" i="6"/>
  <c r="S19" i="6"/>
  <c r="S18" i="6"/>
  <c r="S17" i="6"/>
  <c r="S16" i="6"/>
  <c r="W15" i="6"/>
  <c r="AA2508" i="5"/>
  <c r="Z2508" i="5"/>
  <c r="J70" i="8" s="1"/>
  <c r="Y2508" i="5"/>
  <c r="I67" i="8" s="1" a="1"/>
  <c r="I67" i="8" s="1"/>
  <c r="X2508" i="5"/>
  <c r="G69" i="8" s="1" a="1"/>
  <c r="G69" i="8" s="1"/>
  <c r="V2508" i="5"/>
  <c r="U2508" i="5"/>
  <c r="T2508" i="5"/>
  <c r="L30" i="8" s="1" a="1"/>
  <c r="L30" i="8" s="1"/>
  <c r="Q2508" i="5"/>
  <c r="N2508" i="5"/>
  <c r="G2508" i="5"/>
  <c r="G34" i="8" s="1"/>
  <c r="W2507" i="5"/>
  <c r="A2507" i="5"/>
  <c r="W2506" i="5"/>
  <c r="A2506" i="5"/>
  <c r="W2505" i="5"/>
  <c r="A2505" i="5"/>
  <c r="W2504" i="5"/>
  <c r="A2504" i="5"/>
  <c r="W2503" i="5"/>
  <c r="A2503" i="5"/>
  <c r="W2502" i="5"/>
  <c r="A2502" i="5"/>
  <c r="W2501" i="5"/>
  <c r="W2500" i="5"/>
  <c r="W2499" i="5"/>
  <c r="W2498" i="5"/>
  <c r="W2497" i="5"/>
  <c r="W2496" i="5"/>
  <c r="W2495" i="5"/>
  <c r="W2494" i="5"/>
  <c r="W2493" i="5"/>
  <c r="W2492" i="5"/>
  <c r="W2491" i="5"/>
  <c r="W2490" i="5"/>
  <c r="W2489" i="5"/>
  <c r="W2488" i="5"/>
  <c r="W2487" i="5"/>
  <c r="W2486" i="5"/>
  <c r="W2485" i="5"/>
  <c r="W2484" i="5"/>
  <c r="W2483" i="5"/>
  <c r="W2482" i="5"/>
  <c r="W2481" i="5"/>
  <c r="W2480" i="5"/>
  <c r="W2479" i="5"/>
  <c r="W2478" i="5"/>
  <c r="W2477" i="5"/>
  <c r="W2476" i="5"/>
  <c r="W2475" i="5"/>
  <c r="W2474" i="5"/>
  <c r="W2473" i="5"/>
  <c r="W2472" i="5"/>
  <c r="W2471" i="5"/>
  <c r="W2470" i="5"/>
  <c r="W2469" i="5"/>
  <c r="W2468" i="5"/>
  <c r="W2467" i="5"/>
  <c r="W2466" i="5"/>
  <c r="W2465" i="5"/>
  <c r="W2464" i="5"/>
  <c r="W2463" i="5"/>
  <c r="W2462" i="5"/>
  <c r="W2461" i="5"/>
  <c r="W2460" i="5"/>
  <c r="W2459" i="5"/>
  <c r="W2458" i="5"/>
  <c r="W2457" i="5"/>
  <c r="W2456" i="5"/>
  <c r="W2455" i="5"/>
  <c r="W2454" i="5"/>
  <c r="W2453" i="5"/>
  <c r="W2452" i="5"/>
  <c r="W2451" i="5"/>
  <c r="W2450" i="5"/>
  <c r="W2449" i="5"/>
  <c r="W2448" i="5"/>
  <c r="W2447" i="5"/>
  <c r="W2446" i="5"/>
  <c r="W2445" i="5"/>
  <c r="W2444" i="5"/>
  <c r="W2443" i="5"/>
  <c r="W2442" i="5"/>
  <c r="W2441" i="5"/>
  <c r="W2440" i="5"/>
  <c r="W2439" i="5"/>
  <c r="W2438" i="5"/>
  <c r="W2437" i="5"/>
  <c r="W2436" i="5"/>
  <c r="W2435" i="5"/>
  <c r="W2434" i="5"/>
  <c r="W2433" i="5"/>
  <c r="W2432" i="5"/>
  <c r="W2431" i="5"/>
  <c r="W2430" i="5"/>
  <c r="W2429" i="5"/>
  <c r="W2428" i="5"/>
  <c r="W2427" i="5"/>
  <c r="W2426" i="5"/>
  <c r="W2425" i="5"/>
  <c r="W2424" i="5"/>
  <c r="W2423" i="5"/>
  <c r="W2422" i="5"/>
  <c r="W2421" i="5"/>
  <c r="W2420" i="5"/>
  <c r="W2419" i="5"/>
  <c r="W2418" i="5"/>
  <c r="W2417" i="5"/>
  <c r="W2416" i="5"/>
  <c r="W2415" i="5"/>
  <c r="W2414" i="5"/>
  <c r="W2413" i="5"/>
  <c r="W2412" i="5"/>
  <c r="W2411" i="5"/>
  <c r="W2410" i="5"/>
  <c r="W2409" i="5"/>
  <c r="W2408" i="5"/>
  <c r="W2407" i="5"/>
  <c r="W2406" i="5"/>
  <c r="W2405" i="5"/>
  <c r="W2404" i="5"/>
  <c r="W2403" i="5"/>
  <c r="W2402" i="5"/>
  <c r="W2401" i="5"/>
  <c r="W2400" i="5"/>
  <c r="W2399" i="5"/>
  <c r="W2398" i="5"/>
  <c r="W2397" i="5"/>
  <c r="W2396" i="5"/>
  <c r="W2395" i="5"/>
  <c r="W2394" i="5"/>
  <c r="W2393" i="5"/>
  <c r="W2392" i="5"/>
  <c r="W2391" i="5"/>
  <c r="W2390" i="5"/>
  <c r="W2389" i="5"/>
  <c r="W2388" i="5"/>
  <c r="W2387" i="5"/>
  <c r="W2386" i="5"/>
  <c r="W2385" i="5"/>
  <c r="W2384" i="5"/>
  <c r="W2383" i="5"/>
  <c r="W2382" i="5"/>
  <c r="W2381" i="5"/>
  <c r="W2380" i="5"/>
  <c r="W2379" i="5"/>
  <c r="W2378" i="5"/>
  <c r="W2377" i="5"/>
  <c r="W2376" i="5"/>
  <c r="W2375" i="5"/>
  <c r="W2374" i="5"/>
  <c r="W2373" i="5"/>
  <c r="W2372" i="5"/>
  <c r="W2371" i="5"/>
  <c r="W2370" i="5"/>
  <c r="W2369" i="5"/>
  <c r="W2368" i="5"/>
  <c r="W2367" i="5"/>
  <c r="W2366" i="5"/>
  <c r="W2365" i="5"/>
  <c r="W2364" i="5"/>
  <c r="W2363" i="5"/>
  <c r="W2362" i="5"/>
  <c r="W2361" i="5"/>
  <c r="W2360" i="5"/>
  <c r="W2359" i="5"/>
  <c r="W2358" i="5"/>
  <c r="W2357" i="5"/>
  <c r="W2356" i="5"/>
  <c r="W2355" i="5"/>
  <c r="W2354" i="5"/>
  <c r="W2353" i="5"/>
  <c r="W2352" i="5"/>
  <c r="W2351" i="5"/>
  <c r="W2350" i="5"/>
  <c r="W2349" i="5"/>
  <c r="W2348" i="5"/>
  <c r="W2347" i="5"/>
  <c r="W2346" i="5"/>
  <c r="W2345" i="5"/>
  <c r="W2344" i="5"/>
  <c r="W2343" i="5"/>
  <c r="W2342" i="5"/>
  <c r="W2341" i="5"/>
  <c r="W2340" i="5"/>
  <c r="W2339" i="5"/>
  <c r="W2338" i="5"/>
  <c r="W2337" i="5"/>
  <c r="W2336" i="5"/>
  <c r="W2335" i="5"/>
  <c r="W2334" i="5"/>
  <c r="W2333" i="5"/>
  <c r="W2332" i="5"/>
  <c r="W2331" i="5"/>
  <c r="W2330" i="5"/>
  <c r="W2329" i="5"/>
  <c r="W2328" i="5"/>
  <c r="W2327" i="5"/>
  <c r="W2326" i="5"/>
  <c r="W2325" i="5"/>
  <c r="W2324" i="5"/>
  <c r="W2323" i="5"/>
  <c r="W2322" i="5"/>
  <c r="W2321" i="5"/>
  <c r="W2320" i="5"/>
  <c r="W2319" i="5"/>
  <c r="W2318" i="5"/>
  <c r="W2317" i="5"/>
  <c r="W2316" i="5"/>
  <c r="W2315" i="5"/>
  <c r="W2314" i="5"/>
  <c r="W2313" i="5"/>
  <c r="W2312" i="5"/>
  <c r="W2311" i="5"/>
  <c r="W2310" i="5"/>
  <c r="W2309" i="5"/>
  <c r="W2308" i="5"/>
  <c r="W2307" i="5"/>
  <c r="W2306" i="5"/>
  <c r="W2305" i="5"/>
  <c r="W2304" i="5"/>
  <c r="W2303" i="5"/>
  <c r="W2302" i="5"/>
  <c r="W2301" i="5"/>
  <c r="W2300" i="5"/>
  <c r="W2299" i="5"/>
  <c r="W2298" i="5"/>
  <c r="W2297" i="5"/>
  <c r="W2296" i="5"/>
  <c r="W2295" i="5"/>
  <c r="W2294" i="5"/>
  <c r="W2293" i="5"/>
  <c r="W2292" i="5"/>
  <c r="W2291" i="5"/>
  <c r="W2290" i="5"/>
  <c r="W2289" i="5"/>
  <c r="W2288" i="5"/>
  <c r="W2287" i="5"/>
  <c r="W2286" i="5"/>
  <c r="W2285" i="5"/>
  <c r="W2284" i="5"/>
  <c r="W2283" i="5"/>
  <c r="W2282" i="5"/>
  <c r="W2281" i="5"/>
  <c r="W2280" i="5"/>
  <c r="W2279" i="5"/>
  <c r="W2278" i="5"/>
  <c r="W2277" i="5"/>
  <c r="W2276" i="5"/>
  <c r="W2275" i="5"/>
  <c r="W2274" i="5"/>
  <c r="W2273" i="5"/>
  <c r="W2272" i="5"/>
  <c r="W2271" i="5"/>
  <c r="W2270" i="5"/>
  <c r="W2269" i="5"/>
  <c r="W2268" i="5"/>
  <c r="W2267" i="5"/>
  <c r="W2266" i="5"/>
  <c r="W2265" i="5"/>
  <c r="W2264" i="5"/>
  <c r="W2263" i="5"/>
  <c r="W2262" i="5"/>
  <c r="W2261" i="5"/>
  <c r="W2260" i="5"/>
  <c r="W2259" i="5"/>
  <c r="W2258" i="5"/>
  <c r="W2257" i="5"/>
  <c r="W2256" i="5"/>
  <c r="W2255" i="5"/>
  <c r="W2254" i="5"/>
  <c r="W2253" i="5"/>
  <c r="W2252" i="5"/>
  <c r="W2251" i="5"/>
  <c r="W2250" i="5"/>
  <c r="W2249" i="5"/>
  <c r="W2248" i="5"/>
  <c r="W2247" i="5"/>
  <c r="W2246" i="5"/>
  <c r="W2245" i="5"/>
  <c r="W2244" i="5"/>
  <c r="W2243" i="5"/>
  <c r="W2242" i="5"/>
  <c r="W2241" i="5"/>
  <c r="W2240" i="5"/>
  <c r="W2239" i="5"/>
  <c r="W2238" i="5"/>
  <c r="W2237" i="5"/>
  <c r="W2236" i="5"/>
  <c r="W2235" i="5"/>
  <c r="W2234" i="5"/>
  <c r="W2233" i="5"/>
  <c r="W2232" i="5"/>
  <c r="W2231" i="5"/>
  <c r="W2230" i="5"/>
  <c r="W2229" i="5"/>
  <c r="W2228" i="5"/>
  <c r="W2227" i="5"/>
  <c r="W2226" i="5"/>
  <c r="W2225" i="5"/>
  <c r="W2224" i="5"/>
  <c r="W2223" i="5"/>
  <c r="W2222" i="5"/>
  <c r="W2221" i="5"/>
  <c r="W2220" i="5"/>
  <c r="W2219" i="5"/>
  <c r="W2218" i="5"/>
  <c r="W2217" i="5"/>
  <c r="W2216" i="5"/>
  <c r="W2215" i="5"/>
  <c r="W2214" i="5"/>
  <c r="W2213" i="5"/>
  <c r="W2212" i="5"/>
  <c r="W2211" i="5"/>
  <c r="W2210" i="5"/>
  <c r="W2209" i="5"/>
  <c r="W2208" i="5"/>
  <c r="W2207" i="5"/>
  <c r="W2206" i="5"/>
  <c r="W2205" i="5"/>
  <c r="W2204" i="5"/>
  <c r="W2203" i="5"/>
  <c r="W2202" i="5"/>
  <c r="W2201" i="5"/>
  <c r="W2200" i="5"/>
  <c r="W2199" i="5"/>
  <c r="W2198" i="5"/>
  <c r="W2197" i="5"/>
  <c r="W2196" i="5"/>
  <c r="W2195" i="5"/>
  <c r="W2194" i="5"/>
  <c r="W2193" i="5"/>
  <c r="W2192" i="5"/>
  <c r="W2191" i="5"/>
  <c r="W2190" i="5"/>
  <c r="W2189" i="5"/>
  <c r="W2188" i="5"/>
  <c r="W2187" i="5"/>
  <c r="W2186" i="5"/>
  <c r="W2185" i="5"/>
  <c r="W2184" i="5"/>
  <c r="W2183" i="5"/>
  <c r="W2182" i="5"/>
  <c r="W2181" i="5"/>
  <c r="W2180" i="5"/>
  <c r="W2179" i="5"/>
  <c r="W2178" i="5"/>
  <c r="W2177" i="5"/>
  <c r="W2176" i="5"/>
  <c r="W2175" i="5"/>
  <c r="W2174" i="5"/>
  <c r="W2173" i="5"/>
  <c r="W2172" i="5"/>
  <c r="W2171" i="5"/>
  <c r="W2170" i="5"/>
  <c r="W2169" i="5"/>
  <c r="W2168" i="5"/>
  <c r="W2167" i="5"/>
  <c r="W2166" i="5"/>
  <c r="W2165" i="5"/>
  <c r="W2164" i="5"/>
  <c r="W2163" i="5"/>
  <c r="W2162" i="5"/>
  <c r="W2161" i="5"/>
  <c r="W2160" i="5"/>
  <c r="W2159" i="5"/>
  <c r="W2158" i="5"/>
  <c r="W2157" i="5"/>
  <c r="W2156" i="5"/>
  <c r="W2155" i="5"/>
  <c r="W2154" i="5"/>
  <c r="W2153" i="5"/>
  <c r="W2152" i="5"/>
  <c r="W2151" i="5"/>
  <c r="W2150" i="5"/>
  <c r="W2149" i="5"/>
  <c r="W2148" i="5"/>
  <c r="W2147" i="5"/>
  <c r="W2146" i="5"/>
  <c r="W2145" i="5"/>
  <c r="W2144" i="5"/>
  <c r="W2143" i="5"/>
  <c r="W2142" i="5"/>
  <c r="W2141" i="5"/>
  <c r="W2140" i="5"/>
  <c r="W2139" i="5"/>
  <c r="W2138" i="5"/>
  <c r="W2137" i="5"/>
  <c r="W2136" i="5"/>
  <c r="W2135" i="5"/>
  <c r="W2134" i="5"/>
  <c r="W2133" i="5"/>
  <c r="W2132" i="5"/>
  <c r="W2131" i="5"/>
  <c r="W2130" i="5"/>
  <c r="W2129" i="5"/>
  <c r="W2128" i="5"/>
  <c r="W2127" i="5"/>
  <c r="W2126" i="5"/>
  <c r="W2125" i="5"/>
  <c r="W2124" i="5"/>
  <c r="W2123" i="5"/>
  <c r="W2122" i="5"/>
  <c r="W2121" i="5"/>
  <c r="W2120" i="5"/>
  <c r="W2119" i="5"/>
  <c r="W2118" i="5"/>
  <c r="W2117" i="5"/>
  <c r="W2116" i="5"/>
  <c r="W2115" i="5"/>
  <c r="W2114" i="5"/>
  <c r="W2113" i="5"/>
  <c r="W2112" i="5"/>
  <c r="W2111" i="5"/>
  <c r="W2110" i="5"/>
  <c r="W2109" i="5"/>
  <c r="W2108" i="5"/>
  <c r="W2107" i="5"/>
  <c r="W2106" i="5"/>
  <c r="W2105" i="5"/>
  <c r="W2104" i="5"/>
  <c r="W2103" i="5"/>
  <c r="W2102" i="5"/>
  <c r="W2101" i="5"/>
  <c r="W2100" i="5"/>
  <c r="W2099" i="5"/>
  <c r="W2098" i="5"/>
  <c r="W2097" i="5"/>
  <c r="W2096" i="5"/>
  <c r="W2095" i="5"/>
  <c r="W2094" i="5"/>
  <c r="W2093" i="5"/>
  <c r="W2092" i="5"/>
  <c r="W2091" i="5"/>
  <c r="W2090" i="5"/>
  <c r="W2089" i="5"/>
  <c r="W2088" i="5"/>
  <c r="W2087" i="5"/>
  <c r="W2086" i="5"/>
  <c r="W2085" i="5"/>
  <c r="W2084" i="5"/>
  <c r="W2083" i="5"/>
  <c r="W2082" i="5"/>
  <c r="W2081" i="5"/>
  <c r="W2080" i="5"/>
  <c r="W2079" i="5"/>
  <c r="W2078" i="5"/>
  <c r="W2077" i="5"/>
  <c r="W2076" i="5"/>
  <c r="W2075" i="5"/>
  <c r="W2074" i="5"/>
  <c r="W2073" i="5"/>
  <c r="W2072" i="5"/>
  <c r="W2071" i="5"/>
  <c r="W2070" i="5"/>
  <c r="W2069" i="5"/>
  <c r="W2068" i="5"/>
  <c r="W2067" i="5"/>
  <c r="W2066" i="5"/>
  <c r="W2065" i="5"/>
  <c r="W2064" i="5"/>
  <c r="W2063" i="5"/>
  <c r="W2062" i="5"/>
  <c r="W2061" i="5"/>
  <c r="W2060" i="5"/>
  <c r="W2059" i="5"/>
  <c r="W2058" i="5"/>
  <c r="W2057" i="5"/>
  <c r="W2056" i="5"/>
  <c r="W2055" i="5"/>
  <c r="W2054" i="5"/>
  <c r="W2053" i="5"/>
  <c r="W2052" i="5"/>
  <c r="W2051" i="5"/>
  <c r="W2050" i="5"/>
  <c r="W2049" i="5"/>
  <c r="W2048" i="5"/>
  <c r="W2047" i="5"/>
  <c r="W2046" i="5"/>
  <c r="W2045" i="5"/>
  <c r="W2044" i="5"/>
  <c r="W2043" i="5"/>
  <c r="W2042" i="5"/>
  <c r="W2041" i="5"/>
  <c r="W2040" i="5"/>
  <c r="W2039" i="5"/>
  <c r="W2038" i="5"/>
  <c r="W2037" i="5"/>
  <c r="W2036" i="5"/>
  <c r="W2035" i="5"/>
  <c r="W2034" i="5"/>
  <c r="W2033" i="5"/>
  <c r="W2032" i="5"/>
  <c r="W2031" i="5"/>
  <c r="W2030" i="5"/>
  <c r="W2029" i="5"/>
  <c r="W2028" i="5"/>
  <c r="W2027" i="5"/>
  <c r="W2026" i="5"/>
  <c r="W2025" i="5"/>
  <c r="W2024" i="5"/>
  <c r="W2023" i="5"/>
  <c r="W2022" i="5"/>
  <c r="W2021" i="5"/>
  <c r="W2020" i="5"/>
  <c r="W2019" i="5"/>
  <c r="W2018" i="5"/>
  <c r="W2017" i="5"/>
  <c r="W2016" i="5"/>
  <c r="W2015" i="5"/>
  <c r="W2014" i="5"/>
  <c r="W2013" i="5"/>
  <c r="W2012" i="5"/>
  <c r="W2011" i="5"/>
  <c r="W2010" i="5"/>
  <c r="W2009" i="5"/>
  <c r="W2008" i="5"/>
  <c r="W2007" i="5"/>
  <c r="W2006" i="5"/>
  <c r="W2005" i="5"/>
  <c r="W2004" i="5"/>
  <c r="W2003" i="5"/>
  <c r="W2002" i="5"/>
  <c r="W2001" i="5"/>
  <c r="W2000" i="5"/>
  <c r="W1999" i="5"/>
  <c r="W1998" i="5"/>
  <c r="W1997" i="5"/>
  <c r="W1996" i="5"/>
  <c r="W1995" i="5"/>
  <c r="W1994" i="5"/>
  <c r="W1993" i="5"/>
  <c r="W1992" i="5"/>
  <c r="W1991" i="5"/>
  <c r="W1990" i="5"/>
  <c r="W1989" i="5"/>
  <c r="W1988" i="5"/>
  <c r="W1987" i="5"/>
  <c r="W1986" i="5"/>
  <c r="W1985" i="5"/>
  <c r="W1984" i="5"/>
  <c r="W1983" i="5"/>
  <c r="W1982" i="5"/>
  <c r="W1981" i="5"/>
  <c r="W1980" i="5"/>
  <c r="W1979" i="5"/>
  <c r="W1978" i="5"/>
  <c r="W1977" i="5"/>
  <c r="W1976" i="5"/>
  <c r="W1975" i="5"/>
  <c r="W1974" i="5"/>
  <c r="W1973" i="5"/>
  <c r="W1972" i="5"/>
  <c r="W1971" i="5"/>
  <c r="W1970" i="5"/>
  <c r="W1969" i="5"/>
  <c r="W1968" i="5"/>
  <c r="W1967" i="5"/>
  <c r="W1966" i="5"/>
  <c r="W1965" i="5"/>
  <c r="W1964" i="5"/>
  <c r="W1963" i="5"/>
  <c r="W1962" i="5"/>
  <c r="W1961" i="5"/>
  <c r="W1960" i="5"/>
  <c r="W1959" i="5"/>
  <c r="W1958" i="5"/>
  <c r="W1957" i="5"/>
  <c r="W1956" i="5"/>
  <c r="W1955" i="5"/>
  <c r="W1954" i="5"/>
  <c r="W1953" i="5"/>
  <c r="W1952" i="5"/>
  <c r="W1951" i="5"/>
  <c r="W1950" i="5"/>
  <c r="W1949" i="5"/>
  <c r="W1948" i="5"/>
  <c r="W1947" i="5"/>
  <c r="W1946" i="5"/>
  <c r="W1945" i="5"/>
  <c r="W1944" i="5"/>
  <c r="W1943" i="5"/>
  <c r="W1942" i="5"/>
  <c r="W1941" i="5"/>
  <c r="W1940" i="5"/>
  <c r="W1939" i="5"/>
  <c r="W1938" i="5"/>
  <c r="W1937" i="5"/>
  <c r="W1936" i="5"/>
  <c r="W1935" i="5"/>
  <c r="W1934" i="5"/>
  <c r="W1933" i="5"/>
  <c r="W1932" i="5"/>
  <c r="W1931" i="5"/>
  <c r="W1930" i="5"/>
  <c r="W1929" i="5"/>
  <c r="W1928" i="5"/>
  <c r="W1927" i="5"/>
  <c r="W1926" i="5"/>
  <c r="W1925" i="5"/>
  <c r="W1924" i="5"/>
  <c r="W1923" i="5"/>
  <c r="W1922" i="5"/>
  <c r="W1921" i="5"/>
  <c r="W1920" i="5"/>
  <c r="W1919" i="5"/>
  <c r="W1918" i="5"/>
  <c r="W1917" i="5"/>
  <c r="W1916" i="5"/>
  <c r="W1915" i="5"/>
  <c r="W1914" i="5"/>
  <c r="W1913" i="5"/>
  <c r="W1912" i="5"/>
  <c r="W1911" i="5"/>
  <c r="W1910" i="5"/>
  <c r="W1909" i="5"/>
  <c r="W1908" i="5"/>
  <c r="W1907" i="5"/>
  <c r="W1906" i="5"/>
  <c r="W1905" i="5"/>
  <c r="W1904" i="5"/>
  <c r="W1903" i="5"/>
  <c r="W1902" i="5"/>
  <c r="W1901" i="5"/>
  <c r="W1900" i="5"/>
  <c r="W1899" i="5"/>
  <c r="W1898" i="5"/>
  <c r="W1897" i="5"/>
  <c r="W1896" i="5"/>
  <c r="W1895" i="5"/>
  <c r="W1894" i="5"/>
  <c r="W1893" i="5"/>
  <c r="W1892" i="5"/>
  <c r="W1891" i="5"/>
  <c r="W1890" i="5"/>
  <c r="W1889" i="5"/>
  <c r="W1888" i="5"/>
  <c r="W1887" i="5"/>
  <c r="W1886" i="5"/>
  <c r="W1885" i="5"/>
  <c r="W1884" i="5"/>
  <c r="W1883" i="5"/>
  <c r="W1882" i="5"/>
  <c r="W1881" i="5"/>
  <c r="W1880" i="5"/>
  <c r="W1879" i="5"/>
  <c r="W1878" i="5"/>
  <c r="W1877" i="5"/>
  <c r="W1876" i="5"/>
  <c r="W1875" i="5"/>
  <c r="W1874" i="5"/>
  <c r="W1873" i="5"/>
  <c r="W1872" i="5"/>
  <c r="W1871" i="5"/>
  <c r="W1870" i="5"/>
  <c r="W1869" i="5"/>
  <c r="W1868" i="5"/>
  <c r="W1867" i="5"/>
  <c r="W1866" i="5"/>
  <c r="W1865" i="5"/>
  <c r="W1864" i="5"/>
  <c r="W1863" i="5"/>
  <c r="W1862" i="5"/>
  <c r="W1861" i="5"/>
  <c r="W1860" i="5"/>
  <c r="W1859" i="5"/>
  <c r="W1858" i="5"/>
  <c r="W1857" i="5"/>
  <c r="W1856" i="5"/>
  <c r="W1855" i="5"/>
  <c r="W1854" i="5"/>
  <c r="W1853" i="5"/>
  <c r="W1852" i="5"/>
  <c r="W1851" i="5"/>
  <c r="W1850" i="5"/>
  <c r="W1849" i="5"/>
  <c r="W1848" i="5"/>
  <c r="W1847" i="5"/>
  <c r="W1846" i="5"/>
  <c r="W1845" i="5"/>
  <c r="W1844" i="5"/>
  <c r="W1843" i="5"/>
  <c r="W1842" i="5"/>
  <c r="W1841" i="5"/>
  <c r="W1840" i="5"/>
  <c r="W1839" i="5"/>
  <c r="W1838" i="5"/>
  <c r="W1837" i="5"/>
  <c r="W1836" i="5"/>
  <c r="W1835" i="5"/>
  <c r="W1834" i="5"/>
  <c r="W1833" i="5"/>
  <c r="W1832" i="5"/>
  <c r="W1831" i="5"/>
  <c r="W1830" i="5"/>
  <c r="W1829" i="5"/>
  <c r="W1828" i="5"/>
  <c r="W1827" i="5"/>
  <c r="W1826" i="5"/>
  <c r="W1825" i="5"/>
  <c r="W1824" i="5"/>
  <c r="W1823" i="5"/>
  <c r="W1822" i="5"/>
  <c r="W1821" i="5"/>
  <c r="W1820" i="5"/>
  <c r="W1819" i="5"/>
  <c r="W1818" i="5"/>
  <c r="W1817" i="5"/>
  <c r="W1816" i="5"/>
  <c r="W1815" i="5"/>
  <c r="W1814" i="5"/>
  <c r="W1813" i="5"/>
  <c r="W1812" i="5"/>
  <c r="W1811" i="5"/>
  <c r="W1810" i="5"/>
  <c r="W1809" i="5"/>
  <c r="W1808" i="5"/>
  <c r="W1807" i="5"/>
  <c r="W1806" i="5"/>
  <c r="W1805" i="5"/>
  <c r="W1804" i="5"/>
  <c r="W1803" i="5"/>
  <c r="W1802" i="5"/>
  <c r="W1801" i="5"/>
  <c r="W1800" i="5"/>
  <c r="W1799" i="5"/>
  <c r="W1798" i="5"/>
  <c r="W1797" i="5"/>
  <c r="W1796" i="5"/>
  <c r="W1795" i="5"/>
  <c r="W1794" i="5"/>
  <c r="W1793" i="5"/>
  <c r="W1792" i="5"/>
  <c r="W1791" i="5"/>
  <c r="W1790" i="5"/>
  <c r="W1789" i="5"/>
  <c r="W1788" i="5"/>
  <c r="W1787" i="5"/>
  <c r="W1786" i="5"/>
  <c r="W1785" i="5"/>
  <c r="W1784" i="5"/>
  <c r="W1783" i="5"/>
  <c r="W1782" i="5"/>
  <c r="W1781" i="5"/>
  <c r="W1780" i="5"/>
  <c r="W1779" i="5"/>
  <c r="W1778" i="5"/>
  <c r="W1777" i="5"/>
  <c r="W1776" i="5"/>
  <c r="W1775" i="5"/>
  <c r="W1774" i="5"/>
  <c r="W1773" i="5"/>
  <c r="W1772" i="5"/>
  <c r="W1771" i="5"/>
  <c r="W1770" i="5"/>
  <c r="W1769" i="5"/>
  <c r="W1768" i="5"/>
  <c r="W1767" i="5"/>
  <c r="W1766" i="5"/>
  <c r="W1765" i="5"/>
  <c r="W1764" i="5"/>
  <c r="W1763" i="5"/>
  <c r="W1762" i="5"/>
  <c r="W1761" i="5"/>
  <c r="W1760" i="5"/>
  <c r="W1759" i="5"/>
  <c r="W1758" i="5"/>
  <c r="W1757" i="5"/>
  <c r="W1756" i="5"/>
  <c r="W1755" i="5"/>
  <c r="W1754" i="5"/>
  <c r="W1753" i="5"/>
  <c r="W1752" i="5"/>
  <c r="W1751" i="5"/>
  <c r="W1750" i="5"/>
  <c r="W1749" i="5"/>
  <c r="W1748" i="5"/>
  <c r="W1747" i="5"/>
  <c r="W1746" i="5"/>
  <c r="W1745" i="5"/>
  <c r="W1744" i="5"/>
  <c r="W1743" i="5"/>
  <c r="W1742" i="5"/>
  <c r="W1741" i="5"/>
  <c r="W1740" i="5"/>
  <c r="W1739" i="5"/>
  <c r="W1738" i="5"/>
  <c r="W1737" i="5"/>
  <c r="W1736" i="5"/>
  <c r="W1735" i="5"/>
  <c r="W1734" i="5"/>
  <c r="W1733" i="5"/>
  <c r="W1732" i="5"/>
  <c r="W1731" i="5"/>
  <c r="W1730" i="5"/>
  <c r="W1729" i="5"/>
  <c r="W1728" i="5"/>
  <c r="W1727" i="5"/>
  <c r="W1726" i="5"/>
  <c r="W1725" i="5"/>
  <c r="W1724" i="5"/>
  <c r="W1723" i="5"/>
  <c r="W1722" i="5"/>
  <c r="W1721" i="5"/>
  <c r="W1720" i="5"/>
  <c r="W1719" i="5"/>
  <c r="W1718" i="5"/>
  <c r="W1717" i="5"/>
  <c r="W1716" i="5"/>
  <c r="W1715" i="5"/>
  <c r="W1714" i="5"/>
  <c r="W1713" i="5"/>
  <c r="W1712" i="5"/>
  <c r="W1711" i="5"/>
  <c r="W1710" i="5"/>
  <c r="W1709" i="5"/>
  <c r="W1708" i="5"/>
  <c r="W1707" i="5"/>
  <c r="W1706" i="5"/>
  <c r="W1705" i="5"/>
  <c r="W1704" i="5"/>
  <c r="W1703" i="5"/>
  <c r="W1702" i="5"/>
  <c r="W1701" i="5"/>
  <c r="W1700" i="5"/>
  <c r="W1699" i="5"/>
  <c r="W1698" i="5"/>
  <c r="W1697" i="5"/>
  <c r="W1696" i="5"/>
  <c r="W1695" i="5"/>
  <c r="W1694" i="5"/>
  <c r="W1693" i="5"/>
  <c r="W1692" i="5"/>
  <c r="W1691" i="5"/>
  <c r="W1690" i="5"/>
  <c r="W1689" i="5"/>
  <c r="W1688" i="5"/>
  <c r="W1687" i="5"/>
  <c r="W1686" i="5"/>
  <c r="W1685" i="5"/>
  <c r="W1684" i="5"/>
  <c r="W1683" i="5"/>
  <c r="W1682" i="5"/>
  <c r="W1681" i="5"/>
  <c r="W1680" i="5"/>
  <c r="W1679" i="5"/>
  <c r="W1678" i="5"/>
  <c r="W1677" i="5"/>
  <c r="W1676" i="5"/>
  <c r="W1675" i="5"/>
  <c r="W1674" i="5"/>
  <c r="W1673" i="5"/>
  <c r="W1672" i="5"/>
  <c r="W1671" i="5"/>
  <c r="W1670" i="5"/>
  <c r="W1669" i="5"/>
  <c r="W1668" i="5"/>
  <c r="W1667" i="5"/>
  <c r="W1666" i="5"/>
  <c r="W1665" i="5"/>
  <c r="W1664" i="5"/>
  <c r="W1663" i="5"/>
  <c r="W1662" i="5"/>
  <c r="W1661" i="5"/>
  <c r="W1660" i="5"/>
  <c r="W1659" i="5"/>
  <c r="W1658" i="5"/>
  <c r="W1657" i="5"/>
  <c r="W1656" i="5"/>
  <c r="W1655" i="5"/>
  <c r="W1654" i="5"/>
  <c r="W1653" i="5"/>
  <c r="W1652" i="5"/>
  <c r="W1651" i="5"/>
  <c r="W1650" i="5"/>
  <c r="W1649" i="5"/>
  <c r="W1648" i="5"/>
  <c r="W1647" i="5"/>
  <c r="W1646" i="5"/>
  <c r="W1645" i="5"/>
  <c r="W1644" i="5"/>
  <c r="W1643" i="5"/>
  <c r="W1642" i="5"/>
  <c r="W1641" i="5"/>
  <c r="W1640" i="5"/>
  <c r="W1639" i="5"/>
  <c r="W1638" i="5"/>
  <c r="W1637" i="5"/>
  <c r="W1636" i="5"/>
  <c r="W1635" i="5"/>
  <c r="W1634" i="5"/>
  <c r="W1633" i="5"/>
  <c r="W1632" i="5"/>
  <c r="W1631" i="5"/>
  <c r="W1630" i="5"/>
  <c r="W1629" i="5"/>
  <c r="W1628" i="5"/>
  <c r="W1627" i="5"/>
  <c r="W1626" i="5"/>
  <c r="W1625" i="5"/>
  <c r="W1624" i="5"/>
  <c r="W1623" i="5"/>
  <c r="W1622" i="5"/>
  <c r="W1621" i="5"/>
  <c r="W1620" i="5"/>
  <c r="W1619" i="5"/>
  <c r="W1618" i="5"/>
  <c r="W1617" i="5"/>
  <c r="W1616" i="5"/>
  <c r="W1615" i="5"/>
  <c r="W1614" i="5"/>
  <c r="W1613" i="5"/>
  <c r="W1612" i="5"/>
  <c r="W1611" i="5"/>
  <c r="W1610" i="5"/>
  <c r="W1609" i="5"/>
  <c r="W1608" i="5"/>
  <c r="W1607" i="5"/>
  <c r="W1606" i="5"/>
  <c r="W1605" i="5"/>
  <c r="W1604" i="5"/>
  <c r="W1603" i="5"/>
  <c r="W1602" i="5"/>
  <c r="W1601" i="5"/>
  <c r="W1600" i="5"/>
  <c r="W1599" i="5"/>
  <c r="W1598" i="5"/>
  <c r="W1597" i="5"/>
  <c r="W1596" i="5"/>
  <c r="W1595" i="5"/>
  <c r="W1594" i="5"/>
  <c r="W1593" i="5"/>
  <c r="W1592" i="5"/>
  <c r="W1591" i="5"/>
  <c r="W1590" i="5"/>
  <c r="W1589" i="5"/>
  <c r="W1588" i="5"/>
  <c r="W1587" i="5"/>
  <c r="W1586" i="5"/>
  <c r="W1585" i="5"/>
  <c r="W1584" i="5"/>
  <c r="W1583" i="5"/>
  <c r="W1582" i="5"/>
  <c r="W1581" i="5"/>
  <c r="W1580" i="5"/>
  <c r="W1579" i="5"/>
  <c r="W1578" i="5"/>
  <c r="W1577" i="5"/>
  <c r="W1576" i="5"/>
  <c r="W1575" i="5"/>
  <c r="W1574" i="5"/>
  <c r="W1573" i="5"/>
  <c r="W1572" i="5"/>
  <c r="W1571" i="5"/>
  <c r="W1570" i="5"/>
  <c r="W1569" i="5"/>
  <c r="W1568" i="5"/>
  <c r="W1567" i="5"/>
  <c r="W1566" i="5"/>
  <c r="W1565" i="5"/>
  <c r="W1564" i="5"/>
  <c r="W1563" i="5"/>
  <c r="W1562" i="5"/>
  <c r="W1561" i="5"/>
  <c r="W1560" i="5"/>
  <c r="W1559" i="5"/>
  <c r="W1558" i="5"/>
  <c r="W1557" i="5"/>
  <c r="W1556" i="5"/>
  <c r="W1555" i="5"/>
  <c r="W1554" i="5"/>
  <c r="W1553" i="5"/>
  <c r="W1552" i="5"/>
  <c r="W1551" i="5"/>
  <c r="W1550" i="5"/>
  <c r="W1549" i="5"/>
  <c r="W1548" i="5"/>
  <c r="W1547" i="5"/>
  <c r="W1546" i="5"/>
  <c r="W1545" i="5"/>
  <c r="W1544" i="5"/>
  <c r="W1543" i="5"/>
  <c r="W1542" i="5"/>
  <c r="W1541" i="5"/>
  <c r="W1540" i="5"/>
  <c r="W1539" i="5"/>
  <c r="W1538" i="5"/>
  <c r="W1537" i="5"/>
  <c r="W1536" i="5"/>
  <c r="W1535" i="5"/>
  <c r="W1534" i="5"/>
  <c r="W1533" i="5"/>
  <c r="W1532" i="5"/>
  <c r="W1531" i="5"/>
  <c r="W1530" i="5"/>
  <c r="W1529" i="5"/>
  <c r="W1528" i="5"/>
  <c r="W1527" i="5"/>
  <c r="W1526" i="5"/>
  <c r="W1525" i="5"/>
  <c r="W1524" i="5"/>
  <c r="W1523" i="5"/>
  <c r="W1522" i="5"/>
  <c r="W1521" i="5"/>
  <c r="W1520" i="5"/>
  <c r="W1519" i="5"/>
  <c r="W1518" i="5"/>
  <c r="W1517" i="5"/>
  <c r="W1516" i="5"/>
  <c r="W1515" i="5"/>
  <c r="W1514" i="5"/>
  <c r="W1513" i="5"/>
  <c r="W1512" i="5"/>
  <c r="W1511" i="5"/>
  <c r="W1510" i="5"/>
  <c r="W1509" i="5"/>
  <c r="W1508" i="5"/>
  <c r="W1507" i="5"/>
  <c r="W1506" i="5"/>
  <c r="W1505" i="5"/>
  <c r="W1504" i="5"/>
  <c r="W1503" i="5"/>
  <c r="W1502" i="5"/>
  <c r="W1501" i="5"/>
  <c r="W1500" i="5"/>
  <c r="W1499" i="5"/>
  <c r="W1498" i="5"/>
  <c r="W1497" i="5"/>
  <c r="W1496" i="5"/>
  <c r="W1495" i="5"/>
  <c r="W1494" i="5"/>
  <c r="W1493" i="5"/>
  <c r="W1492" i="5"/>
  <c r="W1491" i="5"/>
  <c r="W1490" i="5"/>
  <c r="W1489" i="5"/>
  <c r="W1488" i="5"/>
  <c r="W1487" i="5"/>
  <c r="W1486" i="5"/>
  <c r="W1485" i="5"/>
  <c r="W1484" i="5"/>
  <c r="W1483" i="5"/>
  <c r="W1482" i="5"/>
  <c r="W1481" i="5"/>
  <c r="W1480" i="5"/>
  <c r="W1479" i="5"/>
  <c r="W1478" i="5"/>
  <c r="W1477" i="5"/>
  <c r="W1476" i="5"/>
  <c r="W1475" i="5"/>
  <c r="W1474" i="5"/>
  <c r="W1473" i="5"/>
  <c r="W1472" i="5"/>
  <c r="W1471" i="5"/>
  <c r="W1470" i="5"/>
  <c r="W1469" i="5"/>
  <c r="W1468" i="5"/>
  <c r="W1467" i="5"/>
  <c r="W1466" i="5"/>
  <c r="W1465" i="5"/>
  <c r="W1464" i="5"/>
  <c r="W1463" i="5"/>
  <c r="W1462" i="5"/>
  <c r="W1461" i="5"/>
  <c r="W1460" i="5"/>
  <c r="W1459" i="5"/>
  <c r="W1458" i="5"/>
  <c r="W1457" i="5"/>
  <c r="W1456" i="5"/>
  <c r="W1455" i="5"/>
  <c r="W1454" i="5"/>
  <c r="W1453" i="5"/>
  <c r="W1452" i="5"/>
  <c r="W1451" i="5"/>
  <c r="W1450" i="5"/>
  <c r="W1449" i="5"/>
  <c r="W1448" i="5"/>
  <c r="W1447" i="5"/>
  <c r="W1446" i="5"/>
  <c r="W1445" i="5"/>
  <c r="W1444" i="5"/>
  <c r="W1443" i="5"/>
  <c r="W1442" i="5"/>
  <c r="W1441" i="5"/>
  <c r="W1440" i="5"/>
  <c r="W1439" i="5"/>
  <c r="W1438" i="5"/>
  <c r="W1437" i="5"/>
  <c r="W1436" i="5"/>
  <c r="W1435" i="5"/>
  <c r="W1434" i="5"/>
  <c r="W1433" i="5"/>
  <c r="W1432" i="5"/>
  <c r="W1431" i="5"/>
  <c r="W1430" i="5"/>
  <c r="W1429" i="5"/>
  <c r="W1428" i="5"/>
  <c r="W1427" i="5"/>
  <c r="W1426" i="5"/>
  <c r="W1425" i="5"/>
  <c r="W1424" i="5"/>
  <c r="W1423" i="5"/>
  <c r="W1422" i="5"/>
  <c r="W1421" i="5"/>
  <c r="W1420" i="5"/>
  <c r="W1419" i="5"/>
  <c r="W1418" i="5"/>
  <c r="W1417" i="5"/>
  <c r="W1416" i="5"/>
  <c r="W1415" i="5"/>
  <c r="W1414" i="5"/>
  <c r="W1413" i="5"/>
  <c r="W1412" i="5"/>
  <c r="W1411" i="5"/>
  <c r="W1410" i="5"/>
  <c r="W1409" i="5"/>
  <c r="W1408" i="5"/>
  <c r="W1407" i="5"/>
  <c r="W1406" i="5"/>
  <c r="W1405" i="5"/>
  <c r="W1404" i="5"/>
  <c r="W1403" i="5"/>
  <c r="W1402" i="5"/>
  <c r="W1401" i="5"/>
  <c r="W1400" i="5"/>
  <c r="W1399" i="5"/>
  <c r="W1398" i="5"/>
  <c r="W1397" i="5"/>
  <c r="W1396" i="5"/>
  <c r="W1395" i="5"/>
  <c r="W1394" i="5"/>
  <c r="W1393" i="5"/>
  <c r="W1392" i="5"/>
  <c r="W1391" i="5"/>
  <c r="W1390" i="5"/>
  <c r="W1389" i="5"/>
  <c r="W1388" i="5"/>
  <c r="W1387" i="5"/>
  <c r="W1386" i="5"/>
  <c r="W1385" i="5"/>
  <c r="W1384" i="5"/>
  <c r="W1383" i="5"/>
  <c r="W1382" i="5"/>
  <c r="W1381" i="5"/>
  <c r="W1380" i="5"/>
  <c r="W1379" i="5"/>
  <c r="W1378" i="5"/>
  <c r="W1377" i="5"/>
  <c r="W1376" i="5"/>
  <c r="W1375" i="5"/>
  <c r="W1374" i="5"/>
  <c r="W1373" i="5"/>
  <c r="W1372" i="5"/>
  <c r="W1371" i="5"/>
  <c r="W1370" i="5"/>
  <c r="W1369" i="5"/>
  <c r="W1368" i="5"/>
  <c r="W1367" i="5"/>
  <c r="W1366" i="5"/>
  <c r="W1365" i="5"/>
  <c r="W1364" i="5"/>
  <c r="W1363" i="5"/>
  <c r="W1362" i="5"/>
  <c r="W1361" i="5"/>
  <c r="W1360" i="5"/>
  <c r="W1359" i="5"/>
  <c r="W1358" i="5"/>
  <c r="W1357" i="5"/>
  <c r="W1356" i="5"/>
  <c r="W1355" i="5"/>
  <c r="W1354" i="5"/>
  <c r="W1353" i="5"/>
  <c r="W1352" i="5"/>
  <c r="W1351" i="5"/>
  <c r="W1350" i="5"/>
  <c r="W1349" i="5"/>
  <c r="W1348" i="5"/>
  <c r="W1347" i="5"/>
  <c r="W1346" i="5"/>
  <c r="W1345" i="5"/>
  <c r="W1344" i="5"/>
  <c r="W1343" i="5"/>
  <c r="W1342" i="5"/>
  <c r="W1341" i="5"/>
  <c r="W1340" i="5"/>
  <c r="W1339" i="5"/>
  <c r="W1338" i="5"/>
  <c r="W1337" i="5"/>
  <c r="W1336" i="5"/>
  <c r="W1335" i="5"/>
  <c r="W1334" i="5"/>
  <c r="W1333" i="5"/>
  <c r="W1332" i="5"/>
  <c r="W1331" i="5"/>
  <c r="W1330" i="5"/>
  <c r="W1329" i="5"/>
  <c r="W1328" i="5"/>
  <c r="W1327" i="5"/>
  <c r="W1326" i="5"/>
  <c r="W1325" i="5"/>
  <c r="W1324" i="5"/>
  <c r="W1323" i="5"/>
  <c r="W1322" i="5"/>
  <c r="W1321" i="5"/>
  <c r="W1320" i="5"/>
  <c r="W1319" i="5"/>
  <c r="W1318" i="5"/>
  <c r="W1317" i="5"/>
  <c r="W1316" i="5"/>
  <c r="W1315" i="5"/>
  <c r="W1314" i="5"/>
  <c r="W1313" i="5"/>
  <c r="W1312" i="5"/>
  <c r="W1311" i="5"/>
  <c r="W1310" i="5"/>
  <c r="W1309" i="5"/>
  <c r="W1308" i="5"/>
  <c r="W1307" i="5"/>
  <c r="W1306" i="5"/>
  <c r="W1305" i="5"/>
  <c r="W1304" i="5"/>
  <c r="W1303" i="5"/>
  <c r="W1302" i="5"/>
  <c r="W1301" i="5"/>
  <c r="W1300" i="5"/>
  <c r="W1299" i="5"/>
  <c r="W1298" i="5"/>
  <c r="W1297" i="5"/>
  <c r="W1296" i="5"/>
  <c r="W1295" i="5"/>
  <c r="W1294" i="5"/>
  <c r="W1293" i="5"/>
  <c r="W1292" i="5"/>
  <c r="W1291" i="5"/>
  <c r="W1290" i="5"/>
  <c r="W1289" i="5"/>
  <c r="W1288" i="5"/>
  <c r="W1287" i="5"/>
  <c r="W1286" i="5"/>
  <c r="W1285" i="5"/>
  <c r="W1284" i="5"/>
  <c r="W1283" i="5"/>
  <c r="W1282" i="5"/>
  <c r="W1281" i="5"/>
  <c r="W1280" i="5"/>
  <c r="W1279" i="5"/>
  <c r="W1278" i="5"/>
  <c r="W1277" i="5"/>
  <c r="W1276" i="5"/>
  <c r="W1275" i="5"/>
  <c r="W1274" i="5"/>
  <c r="W1273" i="5"/>
  <c r="W1272" i="5"/>
  <c r="W1271" i="5"/>
  <c r="W1270" i="5"/>
  <c r="W1269" i="5"/>
  <c r="W1268" i="5"/>
  <c r="W1267" i="5"/>
  <c r="W1266" i="5"/>
  <c r="W1265" i="5"/>
  <c r="W1264" i="5"/>
  <c r="W1263" i="5"/>
  <c r="W1262" i="5"/>
  <c r="W1261" i="5"/>
  <c r="W1260" i="5"/>
  <c r="W1259" i="5"/>
  <c r="W1258" i="5"/>
  <c r="W1257" i="5"/>
  <c r="W1256" i="5"/>
  <c r="W1255" i="5"/>
  <c r="W1254" i="5"/>
  <c r="W1253" i="5"/>
  <c r="W1252" i="5"/>
  <c r="W1251" i="5"/>
  <c r="W1250" i="5"/>
  <c r="W1249" i="5"/>
  <c r="W1248" i="5"/>
  <c r="W1247" i="5"/>
  <c r="W1246" i="5"/>
  <c r="W1245" i="5"/>
  <c r="W1244" i="5"/>
  <c r="W1243" i="5"/>
  <c r="W1242" i="5"/>
  <c r="W1241" i="5"/>
  <c r="W1240" i="5"/>
  <c r="W1239" i="5"/>
  <c r="W1238" i="5"/>
  <c r="W1237" i="5"/>
  <c r="W1236" i="5"/>
  <c r="W1235" i="5"/>
  <c r="W1234" i="5"/>
  <c r="W1233" i="5"/>
  <c r="W1232" i="5"/>
  <c r="W1231" i="5"/>
  <c r="W1230" i="5"/>
  <c r="W1229" i="5"/>
  <c r="W1228" i="5"/>
  <c r="W1227" i="5"/>
  <c r="W1226" i="5"/>
  <c r="W1225" i="5"/>
  <c r="W1224" i="5"/>
  <c r="W1223" i="5"/>
  <c r="W1222" i="5"/>
  <c r="W1221" i="5"/>
  <c r="W1220" i="5"/>
  <c r="W1219" i="5"/>
  <c r="W1218" i="5"/>
  <c r="W1217" i="5"/>
  <c r="W1216" i="5"/>
  <c r="W1215" i="5"/>
  <c r="W1214" i="5"/>
  <c r="W1213" i="5"/>
  <c r="W1212" i="5"/>
  <c r="W1211" i="5"/>
  <c r="W1210" i="5"/>
  <c r="W1209" i="5"/>
  <c r="W1208" i="5"/>
  <c r="W1207" i="5"/>
  <c r="W1206" i="5"/>
  <c r="W1205" i="5"/>
  <c r="W1204" i="5"/>
  <c r="W1203" i="5"/>
  <c r="W1202" i="5"/>
  <c r="W1201" i="5"/>
  <c r="A1201" i="5"/>
  <c r="W1200" i="5"/>
  <c r="A1200" i="5"/>
  <c r="W1199" i="5"/>
  <c r="A1199" i="5"/>
  <c r="W1198" i="5"/>
  <c r="A1198" i="5"/>
  <c r="W1197" i="5"/>
  <c r="A1197" i="5"/>
  <c r="W1196" i="5"/>
  <c r="A1196" i="5"/>
  <c r="W1195" i="5"/>
  <c r="A1195" i="5"/>
  <c r="W1194" i="5"/>
  <c r="A1194" i="5"/>
  <c r="W1193" i="5"/>
  <c r="A1193" i="5"/>
  <c r="W1192" i="5"/>
  <c r="A1192" i="5"/>
  <c r="W1191" i="5"/>
  <c r="A1191" i="5"/>
  <c r="W1190" i="5"/>
  <c r="A1190" i="5"/>
  <c r="W1189" i="5"/>
  <c r="A1189" i="5"/>
  <c r="W1188" i="5"/>
  <c r="A1188" i="5"/>
  <c r="W1187" i="5"/>
  <c r="A1187" i="5"/>
  <c r="W1186" i="5"/>
  <c r="A1186" i="5"/>
  <c r="W1185" i="5"/>
  <c r="A1185" i="5"/>
  <c r="W1184" i="5"/>
  <c r="A1184" i="5"/>
  <c r="W1183" i="5"/>
  <c r="A1183" i="5"/>
  <c r="W1182" i="5"/>
  <c r="A1182" i="5"/>
  <c r="W1181" i="5"/>
  <c r="A1181" i="5"/>
  <c r="W1180" i="5"/>
  <c r="A1180" i="5"/>
  <c r="W1179" i="5"/>
  <c r="A1179" i="5"/>
  <c r="W1178" i="5"/>
  <c r="A1178" i="5"/>
  <c r="W1177" i="5"/>
  <c r="A1177" i="5"/>
  <c r="W1176" i="5"/>
  <c r="A1176" i="5"/>
  <c r="W1175" i="5"/>
  <c r="A1175" i="5"/>
  <c r="W1174" i="5"/>
  <c r="A1174" i="5"/>
  <c r="W1173" i="5"/>
  <c r="A1173" i="5"/>
  <c r="W1172" i="5"/>
  <c r="A1172" i="5"/>
  <c r="W1171" i="5"/>
  <c r="A1171" i="5"/>
  <c r="W1170" i="5"/>
  <c r="A1170" i="5"/>
  <c r="W1169" i="5"/>
  <c r="A1169" i="5"/>
  <c r="W1168" i="5"/>
  <c r="A1168" i="5"/>
  <c r="W1167" i="5"/>
  <c r="A1167" i="5"/>
  <c r="W1166" i="5"/>
  <c r="A1166" i="5"/>
  <c r="W1165" i="5"/>
  <c r="A1165" i="5"/>
  <c r="W1164" i="5"/>
  <c r="A1164" i="5"/>
  <c r="W1163" i="5"/>
  <c r="A1163" i="5"/>
  <c r="W1162" i="5"/>
  <c r="A1162" i="5"/>
  <c r="W1161" i="5"/>
  <c r="A1161" i="5"/>
  <c r="W1160" i="5"/>
  <c r="A1160" i="5"/>
  <c r="W1159" i="5"/>
  <c r="A1159" i="5"/>
  <c r="W1158" i="5"/>
  <c r="A1158" i="5"/>
  <c r="W1157" i="5"/>
  <c r="A1157" i="5"/>
  <c r="W1156" i="5"/>
  <c r="A1156" i="5"/>
  <c r="W1155" i="5"/>
  <c r="A1155" i="5"/>
  <c r="W1154" i="5"/>
  <c r="A1154" i="5"/>
  <c r="W1153" i="5"/>
  <c r="A1153" i="5"/>
  <c r="W1152" i="5"/>
  <c r="A1152" i="5"/>
  <c r="W1151" i="5"/>
  <c r="A1151" i="5"/>
  <c r="W1150" i="5"/>
  <c r="A1150" i="5"/>
  <c r="W1149" i="5"/>
  <c r="A1149" i="5"/>
  <c r="W1148" i="5"/>
  <c r="A1148" i="5"/>
  <c r="W1147" i="5"/>
  <c r="A1147" i="5"/>
  <c r="W1146" i="5"/>
  <c r="A1146" i="5"/>
  <c r="W1145" i="5"/>
  <c r="A1145" i="5"/>
  <c r="W1144" i="5"/>
  <c r="A1144" i="5"/>
  <c r="W1143" i="5"/>
  <c r="A1143" i="5"/>
  <c r="W1142" i="5"/>
  <c r="A1142" i="5"/>
  <c r="W1141" i="5"/>
  <c r="A1141" i="5"/>
  <c r="W1140" i="5"/>
  <c r="A1140" i="5"/>
  <c r="W1139" i="5"/>
  <c r="A1139" i="5"/>
  <c r="W1138" i="5"/>
  <c r="A1138" i="5"/>
  <c r="W1137" i="5"/>
  <c r="A1137" i="5"/>
  <c r="W1136" i="5"/>
  <c r="A1136" i="5"/>
  <c r="W1135" i="5"/>
  <c r="A1135" i="5"/>
  <c r="W1134" i="5"/>
  <c r="A1134" i="5"/>
  <c r="W1133" i="5"/>
  <c r="A1133" i="5"/>
  <c r="W1132" i="5"/>
  <c r="A1132" i="5"/>
  <c r="W1131" i="5"/>
  <c r="A1131" i="5"/>
  <c r="W1130" i="5"/>
  <c r="A1130" i="5"/>
  <c r="W1129" i="5"/>
  <c r="A1129" i="5"/>
  <c r="W1128" i="5"/>
  <c r="A1128" i="5"/>
  <c r="W1127" i="5"/>
  <c r="A1127" i="5"/>
  <c r="W1126" i="5"/>
  <c r="A1126" i="5"/>
  <c r="W1125" i="5"/>
  <c r="A1125" i="5"/>
  <c r="W1124" i="5"/>
  <c r="A1124" i="5"/>
  <c r="W1123" i="5"/>
  <c r="A1123" i="5"/>
  <c r="W1122" i="5"/>
  <c r="A1122" i="5"/>
  <c r="W1121" i="5"/>
  <c r="A1121" i="5"/>
  <c r="W1120" i="5"/>
  <c r="A1120" i="5"/>
  <c r="W1119" i="5"/>
  <c r="A1119" i="5"/>
  <c r="W1118" i="5"/>
  <c r="A1118" i="5"/>
  <c r="W1117" i="5"/>
  <c r="A1117" i="5"/>
  <c r="W1116" i="5"/>
  <c r="A1116" i="5"/>
  <c r="W1115" i="5"/>
  <c r="A1115" i="5"/>
  <c r="W1114" i="5"/>
  <c r="A1114" i="5"/>
  <c r="W1113" i="5"/>
  <c r="A1113" i="5"/>
  <c r="W1112" i="5"/>
  <c r="A1112" i="5"/>
  <c r="W1111" i="5"/>
  <c r="A1111" i="5"/>
  <c r="W1110" i="5"/>
  <c r="A1110" i="5"/>
  <c r="W1109" i="5"/>
  <c r="A1109" i="5"/>
  <c r="W1108" i="5"/>
  <c r="A1108" i="5"/>
  <c r="W1107" i="5"/>
  <c r="A1107" i="5"/>
  <c r="W1106" i="5"/>
  <c r="A1106" i="5"/>
  <c r="W1105" i="5"/>
  <c r="A1105" i="5"/>
  <c r="W1104" i="5"/>
  <c r="A1104" i="5"/>
  <c r="W1103" i="5"/>
  <c r="A1103" i="5"/>
  <c r="W1102" i="5"/>
  <c r="A1102" i="5"/>
  <c r="W1101" i="5"/>
  <c r="A1101" i="5"/>
  <c r="W1100" i="5"/>
  <c r="A1100" i="5"/>
  <c r="W1099" i="5"/>
  <c r="A1099" i="5"/>
  <c r="W1098" i="5"/>
  <c r="A1098" i="5"/>
  <c r="W1097" i="5"/>
  <c r="A1097" i="5"/>
  <c r="W1096" i="5"/>
  <c r="A1096" i="5"/>
  <c r="W1095" i="5"/>
  <c r="A1095" i="5"/>
  <c r="W1094" i="5"/>
  <c r="A1094" i="5"/>
  <c r="W1093" i="5"/>
  <c r="A1093" i="5"/>
  <c r="W1092" i="5"/>
  <c r="A1092" i="5"/>
  <c r="W1091" i="5"/>
  <c r="A1091" i="5"/>
  <c r="W1090" i="5"/>
  <c r="A1090" i="5"/>
  <c r="W1089" i="5"/>
  <c r="A1089" i="5"/>
  <c r="W1088" i="5"/>
  <c r="A1088" i="5"/>
  <c r="W1087" i="5"/>
  <c r="A1087" i="5"/>
  <c r="W1086" i="5"/>
  <c r="A1086" i="5"/>
  <c r="W1085" i="5"/>
  <c r="A1085" i="5"/>
  <c r="W1084" i="5"/>
  <c r="A1084" i="5"/>
  <c r="W1083" i="5"/>
  <c r="A1083" i="5"/>
  <c r="W1082" i="5"/>
  <c r="A1082" i="5"/>
  <c r="W1081" i="5"/>
  <c r="A1081" i="5"/>
  <c r="W1080" i="5"/>
  <c r="A1080" i="5"/>
  <c r="W1079" i="5"/>
  <c r="A1079" i="5"/>
  <c r="W1078" i="5"/>
  <c r="A1078" i="5"/>
  <c r="W1077" i="5"/>
  <c r="A1077" i="5"/>
  <c r="W1076" i="5"/>
  <c r="A1076" i="5"/>
  <c r="W1075" i="5"/>
  <c r="A1075" i="5"/>
  <c r="W1074" i="5"/>
  <c r="A1074" i="5"/>
  <c r="W1073" i="5"/>
  <c r="A1073" i="5"/>
  <c r="W1072" i="5"/>
  <c r="A1072" i="5"/>
  <c r="W1071" i="5"/>
  <c r="A1071" i="5"/>
  <c r="W1070" i="5"/>
  <c r="A1070" i="5"/>
  <c r="W1069" i="5"/>
  <c r="A1069" i="5"/>
  <c r="W1068" i="5"/>
  <c r="A1068" i="5"/>
  <c r="W1067" i="5"/>
  <c r="A1067" i="5"/>
  <c r="W1066" i="5"/>
  <c r="A1066" i="5"/>
  <c r="W1065" i="5"/>
  <c r="A1065" i="5"/>
  <c r="W1064" i="5"/>
  <c r="A1064" i="5"/>
  <c r="W1063" i="5"/>
  <c r="A1063" i="5"/>
  <c r="W1062" i="5"/>
  <c r="A1062" i="5"/>
  <c r="W1061" i="5"/>
  <c r="A1061" i="5"/>
  <c r="W1060" i="5"/>
  <c r="A1060" i="5"/>
  <c r="W1059" i="5"/>
  <c r="A1059" i="5"/>
  <c r="W1058" i="5"/>
  <c r="A1058" i="5"/>
  <c r="W1057" i="5"/>
  <c r="A1057" i="5"/>
  <c r="W1056" i="5"/>
  <c r="A1056" i="5"/>
  <c r="W1055" i="5"/>
  <c r="A1055" i="5"/>
  <c r="W1054" i="5"/>
  <c r="A1054" i="5"/>
  <c r="W1053" i="5"/>
  <c r="A1053" i="5"/>
  <c r="W1052" i="5"/>
  <c r="A1052" i="5"/>
  <c r="W1051" i="5"/>
  <c r="A1051" i="5"/>
  <c r="W1050" i="5"/>
  <c r="A1050" i="5"/>
  <c r="W1049" i="5"/>
  <c r="A1049" i="5"/>
  <c r="W1048" i="5"/>
  <c r="A1048" i="5"/>
  <c r="W1047" i="5"/>
  <c r="A1047" i="5"/>
  <c r="W1046" i="5"/>
  <c r="A1046" i="5"/>
  <c r="W1045" i="5"/>
  <c r="A1045" i="5"/>
  <c r="W1044" i="5"/>
  <c r="A1044" i="5"/>
  <c r="W1043" i="5"/>
  <c r="A1043" i="5"/>
  <c r="W1042" i="5"/>
  <c r="A1042" i="5"/>
  <c r="W1041" i="5"/>
  <c r="A1041" i="5"/>
  <c r="W1040" i="5"/>
  <c r="A1040" i="5"/>
  <c r="W1039" i="5"/>
  <c r="A1039" i="5"/>
  <c r="W1038" i="5"/>
  <c r="A1038" i="5"/>
  <c r="W1037" i="5"/>
  <c r="A1037" i="5"/>
  <c r="W1036" i="5"/>
  <c r="A1036" i="5"/>
  <c r="W1035" i="5"/>
  <c r="A1035" i="5"/>
  <c r="W1034" i="5"/>
  <c r="A1034" i="5"/>
  <c r="W1033" i="5"/>
  <c r="A1033" i="5"/>
  <c r="W1032" i="5"/>
  <c r="A1032" i="5"/>
  <c r="W1031" i="5"/>
  <c r="A1031" i="5"/>
  <c r="W1030" i="5"/>
  <c r="A1030" i="5"/>
  <c r="W1029" i="5"/>
  <c r="A1029" i="5"/>
  <c r="W1028" i="5"/>
  <c r="A1028" i="5"/>
  <c r="W1027" i="5"/>
  <c r="A1027" i="5"/>
  <c r="W1026" i="5"/>
  <c r="A1026" i="5"/>
  <c r="W1025" i="5"/>
  <c r="A1025" i="5"/>
  <c r="W1024" i="5"/>
  <c r="A1024" i="5"/>
  <c r="W1023" i="5"/>
  <c r="A1023" i="5"/>
  <c r="W1022" i="5"/>
  <c r="A1022" i="5"/>
  <c r="W1021" i="5"/>
  <c r="A1021" i="5"/>
  <c r="W1020" i="5"/>
  <c r="A1020" i="5"/>
  <c r="W1019" i="5"/>
  <c r="A1019" i="5"/>
  <c r="W1018" i="5"/>
  <c r="A1018" i="5"/>
  <c r="W1017" i="5"/>
  <c r="A1017" i="5"/>
  <c r="W1016" i="5"/>
  <c r="A1016" i="5"/>
  <c r="W1015" i="5"/>
  <c r="A1015" i="5"/>
  <c r="W1014" i="5"/>
  <c r="A1014" i="5"/>
  <c r="W1013" i="5"/>
  <c r="A1013" i="5"/>
  <c r="W1012" i="5"/>
  <c r="A1012" i="5"/>
  <c r="W1011" i="5"/>
  <c r="A1011" i="5"/>
  <c r="W1010" i="5"/>
  <c r="A1010" i="5"/>
  <c r="W1009" i="5"/>
  <c r="A1009" i="5"/>
  <c r="W1008" i="5"/>
  <c r="A1008" i="5"/>
  <c r="W1007" i="5"/>
  <c r="A1007" i="5"/>
  <c r="W1006" i="5"/>
  <c r="A1006" i="5"/>
  <c r="W1005" i="5"/>
  <c r="A1005" i="5"/>
  <c r="W1004" i="5"/>
  <c r="A1004" i="5"/>
  <c r="W1003" i="5"/>
  <c r="A1003" i="5"/>
  <c r="W1002" i="5"/>
  <c r="A1002" i="5"/>
  <c r="W1001" i="5"/>
  <c r="A1001" i="5"/>
  <c r="W1000" i="5"/>
  <c r="A1000" i="5"/>
  <c r="W999" i="5"/>
  <c r="A999" i="5"/>
  <c r="W998" i="5"/>
  <c r="A998" i="5"/>
  <c r="W997" i="5"/>
  <c r="A997" i="5"/>
  <c r="W996" i="5"/>
  <c r="A996" i="5"/>
  <c r="W995" i="5"/>
  <c r="A995" i="5"/>
  <c r="W994" i="5"/>
  <c r="A994" i="5"/>
  <c r="W993" i="5"/>
  <c r="A993" i="5"/>
  <c r="W992" i="5"/>
  <c r="A992" i="5"/>
  <c r="W991" i="5"/>
  <c r="A991" i="5"/>
  <c r="W990" i="5"/>
  <c r="A990" i="5"/>
  <c r="W989" i="5"/>
  <c r="A989" i="5"/>
  <c r="W988" i="5"/>
  <c r="A988" i="5"/>
  <c r="W987" i="5"/>
  <c r="A987" i="5"/>
  <c r="W986" i="5"/>
  <c r="A986" i="5"/>
  <c r="W985" i="5"/>
  <c r="A985" i="5"/>
  <c r="W984" i="5"/>
  <c r="A984" i="5"/>
  <c r="W983" i="5"/>
  <c r="A983" i="5"/>
  <c r="W982" i="5"/>
  <c r="A982" i="5"/>
  <c r="W981" i="5"/>
  <c r="A981" i="5"/>
  <c r="W980" i="5"/>
  <c r="A980" i="5"/>
  <c r="W979" i="5"/>
  <c r="A979" i="5"/>
  <c r="W978" i="5"/>
  <c r="A978" i="5"/>
  <c r="W977" i="5"/>
  <c r="A977" i="5"/>
  <c r="W976" i="5"/>
  <c r="A976" i="5"/>
  <c r="W975" i="5"/>
  <c r="A975" i="5"/>
  <c r="W974" i="5"/>
  <c r="A974" i="5"/>
  <c r="W973" i="5"/>
  <c r="A973" i="5"/>
  <c r="W972" i="5"/>
  <c r="A972" i="5"/>
  <c r="W971" i="5"/>
  <c r="A971" i="5"/>
  <c r="W970" i="5"/>
  <c r="A970" i="5"/>
  <c r="W969" i="5"/>
  <c r="A969" i="5"/>
  <c r="W968" i="5"/>
  <c r="A968" i="5"/>
  <c r="W967" i="5"/>
  <c r="A967" i="5"/>
  <c r="W966" i="5"/>
  <c r="A966" i="5"/>
  <c r="W965" i="5"/>
  <c r="A965" i="5"/>
  <c r="W964" i="5"/>
  <c r="A964" i="5"/>
  <c r="W963" i="5"/>
  <c r="A963" i="5"/>
  <c r="W962" i="5"/>
  <c r="A962" i="5"/>
  <c r="W961" i="5"/>
  <c r="A961" i="5"/>
  <c r="W960" i="5"/>
  <c r="A960" i="5"/>
  <c r="W959" i="5"/>
  <c r="A959" i="5"/>
  <c r="W958" i="5"/>
  <c r="A958" i="5"/>
  <c r="W957" i="5"/>
  <c r="A957" i="5"/>
  <c r="W956" i="5"/>
  <c r="A956" i="5"/>
  <c r="W955" i="5"/>
  <c r="A955" i="5"/>
  <c r="W954" i="5"/>
  <c r="A954" i="5"/>
  <c r="W953" i="5"/>
  <c r="A953" i="5"/>
  <c r="W952" i="5"/>
  <c r="A952" i="5"/>
  <c r="W951" i="5"/>
  <c r="A951" i="5"/>
  <c r="W950" i="5"/>
  <c r="A950" i="5"/>
  <c r="W949" i="5"/>
  <c r="A949" i="5"/>
  <c r="W948" i="5"/>
  <c r="A948" i="5"/>
  <c r="W947" i="5"/>
  <c r="A947" i="5"/>
  <c r="W946" i="5"/>
  <c r="A946" i="5"/>
  <c r="W945" i="5"/>
  <c r="A945" i="5"/>
  <c r="W944" i="5"/>
  <c r="A944" i="5"/>
  <c r="W943" i="5"/>
  <c r="A943" i="5"/>
  <c r="W942" i="5"/>
  <c r="A942" i="5"/>
  <c r="W941" i="5"/>
  <c r="A941" i="5"/>
  <c r="W940" i="5"/>
  <c r="A940" i="5"/>
  <c r="W939" i="5"/>
  <c r="A939" i="5"/>
  <c r="W938" i="5"/>
  <c r="A938" i="5"/>
  <c r="W937" i="5"/>
  <c r="A937" i="5"/>
  <c r="W936" i="5"/>
  <c r="A936" i="5"/>
  <c r="W935" i="5"/>
  <c r="A935" i="5"/>
  <c r="W934" i="5"/>
  <c r="A934" i="5"/>
  <c r="W933" i="5"/>
  <c r="A933" i="5"/>
  <c r="W932" i="5"/>
  <c r="A932" i="5"/>
  <c r="W931" i="5"/>
  <c r="A931" i="5"/>
  <c r="W930" i="5"/>
  <c r="A930" i="5"/>
  <c r="W929" i="5"/>
  <c r="A929" i="5"/>
  <c r="W928" i="5"/>
  <c r="A928" i="5"/>
  <c r="W927" i="5"/>
  <c r="A927" i="5"/>
  <c r="W926" i="5"/>
  <c r="A926" i="5"/>
  <c r="W925" i="5"/>
  <c r="A925" i="5"/>
  <c r="W924" i="5"/>
  <c r="A924" i="5"/>
  <c r="W923" i="5"/>
  <c r="A923" i="5"/>
  <c r="W922" i="5"/>
  <c r="A922" i="5"/>
  <c r="W921" i="5"/>
  <c r="A921" i="5"/>
  <c r="W920" i="5"/>
  <c r="A920" i="5"/>
  <c r="W919" i="5"/>
  <c r="A919" i="5"/>
  <c r="W918" i="5"/>
  <c r="A918" i="5"/>
  <c r="W917" i="5"/>
  <c r="A917" i="5"/>
  <c r="W916" i="5"/>
  <c r="A916" i="5"/>
  <c r="W915" i="5"/>
  <c r="A915" i="5"/>
  <c r="W914" i="5"/>
  <c r="A914" i="5"/>
  <c r="W913" i="5"/>
  <c r="A913" i="5"/>
  <c r="W912" i="5"/>
  <c r="A912" i="5"/>
  <c r="W911" i="5"/>
  <c r="A911" i="5"/>
  <c r="W910" i="5"/>
  <c r="A910" i="5"/>
  <c r="W909" i="5"/>
  <c r="A909" i="5"/>
  <c r="W908" i="5"/>
  <c r="A908" i="5"/>
  <c r="W907" i="5"/>
  <c r="A907" i="5"/>
  <c r="W906" i="5"/>
  <c r="A906" i="5"/>
  <c r="W905" i="5"/>
  <c r="A905" i="5"/>
  <c r="W904" i="5"/>
  <c r="A904" i="5"/>
  <c r="W903" i="5"/>
  <c r="A903" i="5"/>
  <c r="W902" i="5"/>
  <c r="A902" i="5"/>
  <c r="W901" i="5"/>
  <c r="A901" i="5"/>
  <c r="W900" i="5"/>
  <c r="A900" i="5"/>
  <c r="W899" i="5"/>
  <c r="A899" i="5"/>
  <c r="W898" i="5"/>
  <c r="A898" i="5"/>
  <c r="W897" i="5"/>
  <c r="A897" i="5"/>
  <c r="W896" i="5"/>
  <c r="A896" i="5"/>
  <c r="W895" i="5"/>
  <c r="A895" i="5"/>
  <c r="W894" i="5"/>
  <c r="A894" i="5"/>
  <c r="W893" i="5"/>
  <c r="A893" i="5"/>
  <c r="W892" i="5"/>
  <c r="A892" i="5"/>
  <c r="W891" i="5"/>
  <c r="A891" i="5"/>
  <c r="W890" i="5"/>
  <c r="A890" i="5"/>
  <c r="W889" i="5"/>
  <c r="A889" i="5"/>
  <c r="W888" i="5"/>
  <c r="A888" i="5"/>
  <c r="W887" i="5"/>
  <c r="A887" i="5"/>
  <c r="W886" i="5"/>
  <c r="A886" i="5"/>
  <c r="W885" i="5"/>
  <c r="A885" i="5"/>
  <c r="W884" i="5"/>
  <c r="A884" i="5"/>
  <c r="W883" i="5"/>
  <c r="A883" i="5"/>
  <c r="W882" i="5"/>
  <c r="A882" i="5"/>
  <c r="W881" i="5"/>
  <c r="A881" i="5"/>
  <c r="W880" i="5"/>
  <c r="A880" i="5"/>
  <c r="W879" i="5"/>
  <c r="A879" i="5"/>
  <c r="W878" i="5"/>
  <c r="A878" i="5"/>
  <c r="W877" i="5"/>
  <c r="A877" i="5"/>
  <c r="W876" i="5"/>
  <c r="A876" i="5"/>
  <c r="W875" i="5"/>
  <c r="A875" i="5"/>
  <c r="W874" i="5"/>
  <c r="A874" i="5"/>
  <c r="W873" i="5"/>
  <c r="A873" i="5"/>
  <c r="W872" i="5"/>
  <c r="A872" i="5"/>
  <c r="W871" i="5"/>
  <c r="A871" i="5"/>
  <c r="W870" i="5"/>
  <c r="A870" i="5"/>
  <c r="W869" i="5"/>
  <c r="A869" i="5"/>
  <c r="W868" i="5"/>
  <c r="A868" i="5"/>
  <c r="W867" i="5"/>
  <c r="A867" i="5"/>
  <c r="W866" i="5"/>
  <c r="A866" i="5"/>
  <c r="W865" i="5"/>
  <c r="A865" i="5"/>
  <c r="W864" i="5"/>
  <c r="A864" i="5"/>
  <c r="W863" i="5"/>
  <c r="A863" i="5"/>
  <c r="W862" i="5"/>
  <c r="A862" i="5"/>
  <c r="W861" i="5"/>
  <c r="A861" i="5"/>
  <c r="W860" i="5"/>
  <c r="A860" i="5"/>
  <c r="W859" i="5"/>
  <c r="A859" i="5"/>
  <c r="W858" i="5"/>
  <c r="A858" i="5"/>
  <c r="W857" i="5"/>
  <c r="A857" i="5"/>
  <c r="W856" i="5"/>
  <c r="A856" i="5"/>
  <c r="W855" i="5"/>
  <c r="A855" i="5"/>
  <c r="W854" i="5"/>
  <c r="A854" i="5"/>
  <c r="W853" i="5"/>
  <c r="A853" i="5"/>
  <c r="W852" i="5"/>
  <c r="A852" i="5"/>
  <c r="W851" i="5"/>
  <c r="A851" i="5"/>
  <c r="W850" i="5"/>
  <c r="A850" i="5"/>
  <c r="W849" i="5"/>
  <c r="A849" i="5"/>
  <c r="W848" i="5"/>
  <c r="A848" i="5"/>
  <c r="W847" i="5"/>
  <c r="A847" i="5"/>
  <c r="W846" i="5"/>
  <c r="A846" i="5"/>
  <c r="W845" i="5"/>
  <c r="A845" i="5"/>
  <c r="W844" i="5"/>
  <c r="A844" i="5"/>
  <c r="W843" i="5"/>
  <c r="A843" i="5"/>
  <c r="W842" i="5"/>
  <c r="A842" i="5"/>
  <c r="W841" i="5"/>
  <c r="A841" i="5"/>
  <c r="W840" i="5"/>
  <c r="A840" i="5"/>
  <c r="W839" i="5"/>
  <c r="A839" i="5"/>
  <c r="W838" i="5"/>
  <c r="A838" i="5"/>
  <c r="W837" i="5"/>
  <c r="A837" i="5"/>
  <c r="W836" i="5"/>
  <c r="A836" i="5"/>
  <c r="W835" i="5"/>
  <c r="A835" i="5"/>
  <c r="W834" i="5"/>
  <c r="A834" i="5"/>
  <c r="W833" i="5"/>
  <c r="A833" i="5"/>
  <c r="W832" i="5"/>
  <c r="A832" i="5"/>
  <c r="W831" i="5"/>
  <c r="A831" i="5"/>
  <c r="W830" i="5"/>
  <c r="A830" i="5"/>
  <c r="W829" i="5"/>
  <c r="A829" i="5"/>
  <c r="W828" i="5"/>
  <c r="A828" i="5"/>
  <c r="W827" i="5"/>
  <c r="A827" i="5"/>
  <c r="W826" i="5"/>
  <c r="A826" i="5"/>
  <c r="W825" i="5"/>
  <c r="A825" i="5"/>
  <c r="W824" i="5"/>
  <c r="A824" i="5"/>
  <c r="W823" i="5"/>
  <c r="A823" i="5"/>
  <c r="W822" i="5"/>
  <c r="A822" i="5"/>
  <c r="W821" i="5"/>
  <c r="A821" i="5"/>
  <c r="W820" i="5"/>
  <c r="A820" i="5"/>
  <c r="W819" i="5"/>
  <c r="A819" i="5"/>
  <c r="W818" i="5"/>
  <c r="A818" i="5"/>
  <c r="W817" i="5"/>
  <c r="A817" i="5"/>
  <c r="W816" i="5"/>
  <c r="A816" i="5"/>
  <c r="W815" i="5"/>
  <c r="A815" i="5"/>
  <c r="W814" i="5"/>
  <c r="A814" i="5"/>
  <c r="W813" i="5"/>
  <c r="A813" i="5"/>
  <c r="W812" i="5"/>
  <c r="A812" i="5"/>
  <c r="W811" i="5"/>
  <c r="A811" i="5"/>
  <c r="W810" i="5"/>
  <c r="A810" i="5"/>
  <c r="W809" i="5"/>
  <c r="A809" i="5"/>
  <c r="W808" i="5"/>
  <c r="A808" i="5"/>
  <c r="W807" i="5"/>
  <c r="A807" i="5"/>
  <c r="W806" i="5"/>
  <c r="A806" i="5"/>
  <c r="W805" i="5"/>
  <c r="A805" i="5"/>
  <c r="W804" i="5"/>
  <c r="A804" i="5"/>
  <c r="W803" i="5"/>
  <c r="A803" i="5"/>
  <c r="W802" i="5"/>
  <c r="A802" i="5"/>
  <c r="W801" i="5"/>
  <c r="A801" i="5"/>
  <c r="W800" i="5"/>
  <c r="A800" i="5"/>
  <c r="W799" i="5"/>
  <c r="A799" i="5"/>
  <c r="W798" i="5"/>
  <c r="A798" i="5"/>
  <c r="W797" i="5"/>
  <c r="A797" i="5"/>
  <c r="W796" i="5"/>
  <c r="A796" i="5"/>
  <c r="W795" i="5"/>
  <c r="A795" i="5"/>
  <c r="W794" i="5"/>
  <c r="A794" i="5"/>
  <c r="W793" i="5"/>
  <c r="A793" i="5"/>
  <c r="W792" i="5"/>
  <c r="A792" i="5"/>
  <c r="W791" i="5"/>
  <c r="A791" i="5"/>
  <c r="W790" i="5"/>
  <c r="A790" i="5"/>
  <c r="W789" i="5"/>
  <c r="A789" i="5"/>
  <c r="W788" i="5"/>
  <c r="A788" i="5"/>
  <c r="W787" i="5"/>
  <c r="A787" i="5"/>
  <c r="W786" i="5"/>
  <c r="A786" i="5"/>
  <c r="W785" i="5"/>
  <c r="A785" i="5"/>
  <c r="W784" i="5"/>
  <c r="A784" i="5"/>
  <c r="W783" i="5"/>
  <c r="A783" i="5"/>
  <c r="W782" i="5"/>
  <c r="A782" i="5"/>
  <c r="W781" i="5"/>
  <c r="A781" i="5"/>
  <c r="W780" i="5"/>
  <c r="A780" i="5"/>
  <c r="W779" i="5"/>
  <c r="A779" i="5"/>
  <c r="W778" i="5"/>
  <c r="A778" i="5"/>
  <c r="W777" i="5"/>
  <c r="A777" i="5"/>
  <c r="W776" i="5"/>
  <c r="A776" i="5"/>
  <c r="W775" i="5"/>
  <c r="A775" i="5"/>
  <c r="W774" i="5"/>
  <c r="A774" i="5"/>
  <c r="W773" i="5"/>
  <c r="A773" i="5"/>
  <c r="W772" i="5"/>
  <c r="A772" i="5"/>
  <c r="W771" i="5"/>
  <c r="A771" i="5"/>
  <c r="W770" i="5"/>
  <c r="A770" i="5"/>
  <c r="W769" i="5"/>
  <c r="A769" i="5"/>
  <c r="W768" i="5"/>
  <c r="A768" i="5"/>
  <c r="W767" i="5"/>
  <c r="A767" i="5"/>
  <c r="W766" i="5"/>
  <c r="A766" i="5"/>
  <c r="W765" i="5"/>
  <c r="A765" i="5"/>
  <c r="W764" i="5"/>
  <c r="A764" i="5"/>
  <c r="W763" i="5"/>
  <c r="A763" i="5"/>
  <c r="W762" i="5"/>
  <c r="A762" i="5"/>
  <c r="W761" i="5"/>
  <c r="A761" i="5"/>
  <c r="W760" i="5"/>
  <c r="A760" i="5"/>
  <c r="W759" i="5"/>
  <c r="A759" i="5"/>
  <c r="W758" i="5"/>
  <c r="A758" i="5"/>
  <c r="W757" i="5"/>
  <c r="A757" i="5"/>
  <c r="W756" i="5"/>
  <c r="A756" i="5"/>
  <c r="W755" i="5"/>
  <c r="A755" i="5"/>
  <c r="W754" i="5"/>
  <c r="A754" i="5"/>
  <c r="W753" i="5"/>
  <c r="A753" i="5"/>
  <c r="W752" i="5"/>
  <c r="A752" i="5"/>
  <c r="W751" i="5"/>
  <c r="A751" i="5"/>
  <c r="W750" i="5"/>
  <c r="A750" i="5"/>
  <c r="W749" i="5"/>
  <c r="A749" i="5"/>
  <c r="W748" i="5"/>
  <c r="A748" i="5"/>
  <c r="W747" i="5"/>
  <c r="A747" i="5"/>
  <c r="W746" i="5"/>
  <c r="A746" i="5"/>
  <c r="W745" i="5"/>
  <c r="A745" i="5"/>
  <c r="W744" i="5"/>
  <c r="A744" i="5"/>
  <c r="W743" i="5"/>
  <c r="A743" i="5"/>
  <c r="W742" i="5"/>
  <c r="A742" i="5"/>
  <c r="W741" i="5"/>
  <c r="A741" i="5"/>
  <c r="W740" i="5"/>
  <c r="A740" i="5"/>
  <c r="W739" i="5"/>
  <c r="A739" i="5"/>
  <c r="W738" i="5"/>
  <c r="A738" i="5"/>
  <c r="W737" i="5"/>
  <c r="A737" i="5"/>
  <c r="W736" i="5"/>
  <c r="A736" i="5"/>
  <c r="W735" i="5"/>
  <c r="A735" i="5"/>
  <c r="W734" i="5"/>
  <c r="A734" i="5"/>
  <c r="W733" i="5"/>
  <c r="A733" i="5"/>
  <c r="W732" i="5"/>
  <c r="A732" i="5"/>
  <c r="W731" i="5"/>
  <c r="A731" i="5"/>
  <c r="W730" i="5"/>
  <c r="A730" i="5"/>
  <c r="W729" i="5"/>
  <c r="A729" i="5"/>
  <c r="W728" i="5"/>
  <c r="A728" i="5"/>
  <c r="W727" i="5"/>
  <c r="A727" i="5"/>
  <c r="W726" i="5"/>
  <c r="A726" i="5"/>
  <c r="W725" i="5"/>
  <c r="A725" i="5"/>
  <c r="W724" i="5"/>
  <c r="A724" i="5"/>
  <c r="W723" i="5"/>
  <c r="A723" i="5"/>
  <c r="W722" i="5"/>
  <c r="A722" i="5"/>
  <c r="W721" i="5"/>
  <c r="A721" i="5"/>
  <c r="W720" i="5"/>
  <c r="A720" i="5"/>
  <c r="W719" i="5"/>
  <c r="A719" i="5"/>
  <c r="W718" i="5"/>
  <c r="A718" i="5"/>
  <c r="W717" i="5"/>
  <c r="A717" i="5"/>
  <c r="W716" i="5"/>
  <c r="A716" i="5"/>
  <c r="W715" i="5"/>
  <c r="A715" i="5"/>
  <c r="W714" i="5"/>
  <c r="A714" i="5"/>
  <c r="W713" i="5"/>
  <c r="A713" i="5"/>
  <c r="W712" i="5"/>
  <c r="A712" i="5"/>
  <c r="W711" i="5"/>
  <c r="A711" i="5"/>
  <c r="W710" i="5"/>
  <c r="A710" i="5"/>
  <c r="W709" i="5"/>
  <c r="A709" i="5"/>
  <c r="W708" i="5"/>
  <c r="A708" i="5"/>
  <c r="W707" i="5"/>
  <c r="A707" i="5"/>
  <c r="W706" i="5"/>
  <c r="A706" i="5"/>
  <c r="W705" i="5"/>
  <c r="A705" i="5"/>
  <c r="W704" i="5"/>
  <c r="A704" i="5"/>
  <c r="W703" i="5"/>
  <c r="A703" i="5"/>
  <c r="W702" i="5"/>
  <c r="A702" i="5"/>
  <c r="W701" i="5"/>
  <c r="A701" i="5"/>
  <c r="W700" i="5"/>
  <c r="A700" i="5"/>
  <c r="W699" i="5"/>
  <c r="A699" i="5"/>
  <c r="W698" i="5"/>
  <c r="A698" i="5"/>
  <c r="W697" i="5"/>
  <c r="A697" i="5"/>
  <c r="W696" i="5"/>
  <c r="A696" i="5"/>
  <c r="W695" i="5"/>
  <c r="A695" i="5"/>
  <c r="W694" i="5"/>
  <c r="A694" i="5"/>
  <c r="W693" i="5"/>
  <c r="A693" i="5"/>
  <c r="W692" i="5"/>
  <c r="A692" i="5"/>
  <c r="W691" i="5"/>
  <c r="A691" i="5"/>
  <c r="W690" i="5"/>
  <c r="A690" i="5"/>
  <c r="W689" i="5"/>
  <c r="A689" i="5"/>
  <c r="W688" i="5"/>
  <c r="A688" i="5"/>
  <c r="W687" i="5"/>
  <c r="A687" i="5"/>
  <c r="W686" i="5"/>
  <c r="A686" i="5"/>
  <c r="W685" i="5"/>
  <c r="A685" i="5"/>
  <c r="W684" i="5"/>
  <c r="A684" i="5"/>
  <c r="W683" i="5"/>
  <c r="A683" i="5"/>
  <c r="W682" i="5"/>
  <c r="A682" i="5"/>
  <c r="W681" i="5"/>
  <c r="A681" i="5"/>
  <c r="W680" i="5"/>
  <c r="A680" i="5"/>
  <c r="W679" i="5"/>
  <c r="A679" i="5"/>
  <c r="W678" i="5"/>
  <c r="A678" i="5"/>
  <c r="W677" i="5"/>
  <c r="A677" i="5"/>
  <c r="W676" i="5"/>
  <c r="A676" i="5"/>
  <c r="W675" i="5"/>
  <c r="A675" i="5"/>
  <c r="W674" i="5"/>
  <c r="A674" i="5"/>
  <c r="W673" i="5"/>
  <c r="A673" i="5"/>
  <c r="W672" i="5"/>
  <c r="A672" i="5"/>
  <c r="W671" i="5"/>
  <c r="A671" i="5"/>
  <c r="W670" i="5"/>
  <c r="A670" i="5"/>
  <c r="W669" i="5"/>
  <c r="A669" i="5"/>
  <c r="W668" i="5"/>
  <c r="A668" i="5"/>
  <c r="W667" i="5"/>
  <c r="A667" i="5"/>
  <c r="W666" i="5"/>
  <c r="A666" i="5"/>
  <c r="W665" i="5"/>
  <c r="A665" i="5"/>
  <c r="W664" i="5"/>
  <c r="A664" i="5"/>
  <c r="W663" i="5"/>
  <c r="A663" i="5"/>
  <c r="W662" i="5"/>
  <c r="A662" i="5"/>
  <c r="W661" i="5"/>
  <c r="A661" i="5"/>
  <c r="W660" i="5"/>
  <c r="A660" i="5"/>
  <c r="W659" i="5"/>
  <c r="A659" i="5"/>
  <c r="W658" i="5"/>
  <c r="A658" i="5"/>
  <c r="W657" i="5"/>
  <c r="A657" i="5"/>
  <c r="W656" i="5"/>
  <c r="A656" i="5"/>
  <c r="W655" i="5"/>
  <c r="A655" i="5"/>
  <c r="W654" i="5"/>
  <c r="A654" i="5"/>
  <c r="W653" i="5"/>
  <c r="A653" i="5"/>
  <c r="W652" i="5"/>
  <c r="A652" i="5"/>
  <c r="W651" i="5"/>
  <c r="A651" i="5"/>
  <c r="W650" i="5"/>
  <c r="A650" i="5"/>
  <c r="W649" i="5"/>
  <c r="A649" i="5"/>
  <c r="W648" i="5"/>
  <c r="A648" i="5"/>
  <c r="W647" i="5"/>
  <c r="A647" i="5"/>
  <c r="W646" i="5"/>
  <c r="A646" i="5"/>
  <c r="W645" i="5"/>
  <c r="A645" i="5"/>
  <c r="W644" i="5"/>
  <c r="A644" i="5"/>
  <c r="W643" i="5"/>
  <c r="A643" i="5"/>
  <c r="W642" i="5"/>
  <c r="A642" i="5"/>
  <c r="W641" i="5"/>
  <c r="A641" i="5"/>
  <c r="W640" i="5"/>
  <c r="A640" i="5"/>
  <c r="W639" i="5"/>
  <c r="A639" i="5"/>
  <c r="W638" i="5"/>
  <c r="A638" i="5"/>
  <c r="W637" i="5"/>
  <c r="A637" i="5"/>
  <c r="W636" i="5"/>
  <c r="A636" i="5"/>
  <c r="W635" i="5"/>
  <c r="A635" i="5"/>
  <c r="W634" i="5"/>
  <c r="A634" i="5"/>
  <c r="W633" i="5"/>
  <c r="A633" i="5"/>
  <c r="W632" i="5"/>
  <c r="A632" i="5"/>
  <c r="W631" i="5"/>
  <c r="A631" i="5"/>
  <c r="W630" i="5"/>
  <c r="A630" i="5"/>
  <c r="W629" i="5"/>
  <c r="A629" i="5"/>
  <c r="W628" i="5"/>
  <c r="A628" i="5"/>
  <c r="W627" i="5"/>
  <c r="A627" i="5"/>
  <c r="W626" i="5"/>
  <c r="A626" i="5"/>
  <c r="W625" i="5"/>
  <c r="A625" i="5"/>
  <c r="W624" i="5"/>
  <c r="A624" i="5"/>
  <c r="W623" i="5"/>
  <c r="A623" i="5"/>
  <c r="W622" i="5"/>
  <c r="A622" i="5"/>
  <c r="W621" i="5"/>
  <c r="A621" i="5"/>
  <c r="W620" i="5"/>
  <c r="A620" i="5"/>
  <c r="W619" i="5"/>
  <c r="A619" i="5"/>
  <c r="W618" i="5"/>
  <c r="A618" i="5"/>
  <c r="W617" i="5"/>
  <c r="A617" i="5"/>
  <c r="W616" i="5"/>
  <c r="A616" i="5"/>
  <c r="W615" i="5"/>
  <c r="A615" i="5"/>
  <c r="W614" i="5"/>
  <c r="A614" i="5"/>
  <c r="W613" i="5"/>
  <c r="A613" i="5"/>
  <c r="W612" i="5"/>
  <c r="A612" i="5"/>
  <c r="W611" i="5"/>
  <c r="A611" i="5"/>
  <c r="W610" i="5"/>
  <c r="A610" i="5"/>
  <c r="W609" i="5"/>
  <c r="A609" i="5"/>
  <c r="W608" i="5"/>
  <c r="A608" i="5"/>
  <c r="W607" i="5"/>
  <c r="A607" i="5"/>
  <c r="W606" i="5"/>
  <c r="A606" i="5"/>
  <c r="W605" i="5"/>
  <c r="A605" i="5"/>
  <c r="W604" i="5"/>
  <c r="A604" i="5"/>
  <c r="W603" i="5"/>
  <c r="A603" i="5"/>
  <c r="W602" i="5"/>
  <c r="A602" i="5"/>
  <c r="W601" i="5"/>
  <c r="A601" i="5"/>
  <c r="W600" i="5"/>
  <c r="A600" i="5"/>
  <c r="W599" i="5"/>
  <c r="A599" i="5"/>
  <c r="W598" i="5"/>
  <c r="A598" i="5"/>
  <c r="W597" i="5"/>
  <c r="A597" i="5"/>
  <c r="W596" i="5"/>
  <c r="A596" i="5"/>
  <c r="W595" i="5"/>
  <c r="A595" i="5"/>
  <c r="W594" i="5"/>
  <c r="A594" i="5"/>
  <c r="W593" i="5"/>
  <c r="A593" i="5"/>
  <c r="W592" i="5"/>
  <c r="A592" i="5"/>
  <c r="W591" i="5"/>
  <c r="A591" i="5"/>
  <c r="W590" i="5"/>
  <c r="A590" i="5"/>
  <c r="W589" i="5"/>
  <c r="A589" i="5"/>
  <c r="W588" i="5"/>
  <c r="A588" i="5"/>
  <c r="W587" i="5"/>
  <c r="A587" i="5"/>
  <c r="W586" i="5"/>
  <c r="A586" i="5"/>
  <c r="W585" i="5"/>
  <c r="A585" i="5"/>
  <c r="W584" i="5"/>
  <c r="A584" i="5"/>
  <c r="W583" i="5"/>
  <c r="A583" i="5"/>
  <c r="W582" i="5"/>
  <c r="A582" i="5"/>
  <c r="W581" i="5"/>
  <c r="A581" i="5"/>
  <c r="W580" i="5"/>
  <c r="A580" i="5"/>
  <c r="W579" i="5"/>
  <c r="A579" i="5"/>
  <c r="W578" i="5"/>
  <c r="A578" i="5"/>
  <c r="W577" i="5"/>
  <c r="A577" i="5"/>
  <c r="W576" i="5"/>
  <c r="A576" i="5"/>
  <c r="W575" i="5"/>
  <c r="A575" i="5"/>
  <c r="W574" i="5"/>
  <c r="A574" i="5"/>
  <c r="W573" i="5"/>
  <c r="A573" i="5"/>
  <c r="W572" i="5"/>
  <c r="A572" i="5"/>
  <c r="W571" i="5"/>
  <c r="A571" i="5"/>
  <c r="W570" i="5"/>
  <c r="A570" i="5"/>
  <c r="W569" i="5"/>
  <c r="A569" i="5"/>
  <c r="W568" i="5"/>
  <c r="A568" i="5"/>
  <c r="W567" i="5"/>
  <c r="A567" i="5"/>
  <c r="W566" i="5"/>
  <c r="A566" i="5"/>
  <c r="W565" i="5"/>
  <c r="A565" i="5"/>
  <c r="W564" i="5"/>
  <c r="A564" i="5"/>
  <c r="W563" i="5"/>
  <c r="A563" i="5"/>
  <c r="W562" i="5"/>
  <c r="A562" i="5"/>
  <c r="W561" i="5"/>
  <c r="A561" i="5"/>
  <c r="W560" i="5"/>
  <c r="A560" i="5"/>
  <c r="W559" i="5"/>
  <c r="A559" i="5"/>
  <c r="W558" i="5"/>
  <c r="A558" i="5"/>
  <c r="W557" i="5"/>
  <c r="A557" i="5"/>
  <c r="W556" i="5"/>
  <c r="A556" i="5"/>
  <c r="W555" i="5"/>
  <c r="A555" i="5"/>
  <c r="W554" i="5"/>
  <c r="A554" i="5"/>
  <c r="W553" i="5"/>
  <c r="A553" i="5"/>
  <c r="W552" i="5"/>
  <c r="A552" i="5"/>
  <c r="W551" i="5"/>
  <c r="A551" i="5"/>
  <c r="W550" i="5"/>
  <c r="A550" i="5"/>
  <c r="W549" i="5"/>
  <c r="A549" i="5"/>
  <c r="W548" i="5"/>
  <c r="A548" i="5"/>
  <c r="W547" i="5"/>
  <c r="A547" i="5"/>
  <c r="W546" i="5"/>
  <c r="A546" i="5"/>
  <c r="W545" i="5"/>
  <c r="A545" i="5"/>
  <c r="W544" i="5"/>
  <c r="A544" i="5"/>
  <c r="W543" i="5"/>
  <c r="A543" i="5"/>
  <c r="W542" i="5"/>
  <c r="A542" i="5"/>
  <c r="W541" i="5"/>
  <c r="A541" i="5"/>
  <c r="W540" i="5"/>
  <c r="A540" i="5"/>
  <c r="W539" i="5"/>
  <c r="A539" i="5"/>
  <c r="W538" i="5"/>
  <c r="A538" i="5"/>
  <c r="W537" i="5"/>
  <c r="A537" i="5"/>
  <c r="W536" i="5"/>
  <c r="A536" i="5"/>
  <c r="W535" i="5"/>
  <c r="A535" i="5"/>
  <c r="W534" i="5"/>
  <c r="A534" i="5"/>
  <c r="W533" i="5"/>
  <c r="A533" i="5"/>
  <c r="W532" i="5"/>
  <c r="A532" i="5"/>
  <c r="W531" i="5"/>
  <c r="A531" i="5"/>
  <c r="W530" i="5"/>
  <c r="A530" i="5"/>
  <c r="W529" i="5"/>
  <c r="A529" i="5"/>
  <c r="W528" i="5"/>
  <c r="A528" i="5"/>
  <c r="W527" i="5"/>
  <c r="A527" i="5"/>
  <c r="W526" i="5"/>
  <c r="A526" i="5"/>
  <c r="W525" i="5"/>
  <c r="A525" i="5"/>
  <c r="W524" i="5"/>
  <c r="A524" i="5"/>
  <c r="W523" i="5"/>
  <c r="A523" i="5"/>
  <c r="W522" i="5"/>
  <c r="A522" i="5"/>
  <c r="W521" i="5"/>
  <c r="A521" i="5"/>
  <c r="W520" i="5"/>
  <c r="A520" i="5"/>
  <c r="W519" i="5"/>
  <c r="A519" i="5"/>
  <c r="W518" i="5"/>
  <c r="A518" i="5"/>
  <c r="W517" i="5"/>
  <c r="A517" i="5"/>
  <c r="W516" i="5"/>
  <c r="A516" i="5"/>
  <c r="W515" i="5"/>
  <c r="A515" i="5"/>
  <c r="W514" i="5"/>
  <c r="A514" i="5"/>
  <c r="W513" i="5"/>
  <c r="A513" i="5"/>
  <c r="W512" i="5"/>
  <c r="A512" i="5"/>
  <c r="W511" i="5"/>
  <c r="A511" i="5"/>
  <c r="W510" i="5"/>
  <c r="A510" i="5"/>
  <c r="W509" i="5"/>
  <c r="A509" i="5"/>
  <c r="W508" i="5"/>
  <c r="A508" i="5"/>
  <c r="W507" i="5"/>
  <c r="A507" i="5"/>
  <c r="W506" i="5"/>
  <c r="A506" i="5"/>
  <c r="W505" i="5"/>
  <c r="A505" i="5"/>
  <c r="W504" i="5"/>
  <c r="A504" i="5"/>
  <c r="W503" i="5"/>
  <c r="A503" i="5"/>
  <c r="W502" i="5"/>
  <c r="A502" i="5"/>
  <c r="W501" i="5"/>
  <c r="A501" i="5"/>
  <c r="W500" i="5"/>
  <c r="A500" i="5"/>
  <c r="W499" i="5"/>
  <c r="A499" i="5"/>
  <c r="W498" i="5"/>
  <c r="A498" i="5"/>
  <c r="W497" i="5"/>
  <c r="A497" i="5"/>
  <c r="W496" i="5"/>
  <c r="A496" i="5"/>
  <c r="W495" i="5"/>
  <c r="A495" i="5"/>
  <c r="W494" i="5"/>
  <c r="A494" i="5"/>
  <c r="W493" i="5"/>
  <c r="A493" i="5"/>
  <c r="W492" i="5"/>
  <c r="A492" i="5"/>
  <c r="W491" i="5"/>
  <c r="A491" i="5"/>
  <c r="W490" i="5"/>
  <c r="A490" i="5"/>
  <c r="W489" i="5"/>
  <c r="A489" i="5"/>
  <c r="W488" i="5"/>
  <c r="A488" i="5"/>
  <c r="W487" i="5"/>
  <c r="A487" i="5"/>
  <c r="W486" i="5"/>
  <c r="A486" i="5"/>
  <c r="W485" i="5"/>
  <c r="A485" i="5"/>
  <c r="W484" i="5"/>
  <c r="A484" i="5"/>
  <c r="W483" i="5"/>
  <c r="A483" i="5"/>
  <c r="W482" i="5"/>
  <c r="A482" i="5"/>
  <c r="W481" i="5"/>
  <c r="A481" i="5"/>
  <c r="W480" i="5"/>
  <c r="A480" i="5"/>
  <c r="W479" i="5"/>
  <c r="A479" i="5"/>
  <c r="W478" i="5"/>
  <c r="A478" i="5"/>
  <c r="W477" i="5"/>
  <c r="A477" i="5"/>
  <c r="W476" i="5"/>
  <c r="A476" i="5"/>
  <c r="W475" i="5"/>
  <c r="A475" i="5"/>
  <c r="W474" i="5"/>
  <c r="A474" i="5"/>
  <c r="W473" i="5"/>
  <c r="A473" i="5"/>
  <c r="W472" i="5"/>
  <c r="A472" i="5"/>
  <c r="W471" i="5"/>
  <c r="A471" i="5"/>
  <c r="W470" i="5"/>
  <c r="A470" i="5"/>
  <c r="W469" i="5"/>
  <c r="A469" i="5"/>
  <c r="W468" i="5"/>
  <c r="A468" i="5"/>
  <c r="W467" i="5"/>
  <c r="A467" i="5"/>
  <c r="W466" i="5"/>
  <c r="A466" i="5"/>
  <c r="W465" i="5"/>
  <c r="A465" i="5"/>
  <c r="W464" i="5"/>
  <c r="A464" i="5"/>
  <c r="W463" i="5"/>
  <c r="A463" i="5"/>
  <c r="W462" i="5"/>
  <c r="A462" i="5"/>
  <c r="W461" i="5"/>
  <c r="A461" i="5"/>
  <c r="W460" i="5"/>
  <c r="A460" i="5"/>
  <c r="W459" i="5"/>
  <c r="A459" i="5"/>
  <c r="W458" i="5"/>
  <c r="A458" i="5"/>
  <c r="W457" i="5"/>
  <c r="A457" i="5"/>
  <c r="W456" i="5"/>
  <c r="A456" i="5"/>
  <c r="W455" i="5"/>
  <c r="A455" i="5"/>
  <c r="W454" i="5"/>
  <c r="A454" i="5"/>
  <c r="W453" i="5"/>
  <c r="A453" i="5"/>
  <c r="W452" i="5"/>
  <c r="A452" i="5"/>
  <c r="W451" i="5"/>
  <c r="A451" i="5"/>
  <c r="W450" i="5"/>
  <c r="A450" i="5"/>
  <c r="W449" i="5"/>
  <c r="A449" i="5"/>
  <c r="W448" i="5"/>
  <c r="A448" i="5"/>
  <c r="W447" i="5"/>
  <c r="A447" i="5"/>
  <c r="W446" i="5"/>
  <c r="A446" i="5"/>
  <c r="W445" i="5"/>
  <c r="A445" i="5"/>
  <c r="W444" i="5"/>
  <c r="A444" i="5"/>
  <c r="W443" i="5"/>
  <c r="A443" i="5"/>
  <c r="W442" i="5"/>
  <c r="A442" i="5"/>
  <c r="W441" i="5"/>
  <c r="A441" i="5"/>
  <c r="W440" i="5"/>
  <c r="A440" i="5"/>
  <c r="W439" i="5"/>
  <c r="A439" i="5"/>
  <c r="W438" i="5"/>
  <c r="A438" i="5"/>
  <c r="W437" i="5"/>
  <c r="A437" i="5"/>
  <c r="W436" i="5"/>
  <c r="A436" i="5"/>
  <c r="W435" i="5"/>
  <c r="A435" i="5"/>
  <c r="W434" i="5"/>
  <c r="A434" i="5"/>
  <c r="W433" i="5"/>
  <c r="A433" i="5"/>
  <c r="W432" i="5"/>
  <c r="A432" i="5"/>
  <c r="W431" i="5"/>
  <c r="A431" i="5"/>
  <c r="W430" i="5"/>
  <c r="A430" i="5"/>
  <c r="W429" i="5"/>
  <c r="A429" i="5"/>
  <c r="W428" i="5"/>
  <c r="A428" i="5"/>
  <c r="W427" i="5"/>
  <c r="A427" i="5"/>
  <c r="W426" i="5"/>
  <c r="A426" i="5"/>
  <c r="W425" i="5"/>
  <c r="A425" i="5"/>
  <c r="W424" i="5"/>
  <c r="A424" i="5"/>
  <c r="W423" i="5"/>
  <c r="A423" i="5"/>
  <c r="W422" i="5"/>
  <c r="A422" i="5"/>
  <c r="W421" i="5"/>
  <c r="A421" i="5"/>
  <c r="W420" i="5"/>
  <c r="A420" i="5"/>
  <c r="W419" i="5"/>
  <c r="A419" i="5"/>
  <c r="W418" i="5"/>
  <c r="A418" i="5"/>
  <c r="W417" i="5"/>
  <c r="A417" i="5"/>
  <c r="W416" i="5"/>
  <c r="A416" i="5"/>
  <c r="W415" i="5"/>
  <c r="A415" i="5"/>
  <c r="W414" i="5"/>
  <c r="A414" i="5"/>
  <c r="W413" i="5"/>
  <c r="A413" i="5"/>
  <c r="W412" i="5"/>
  <c r="A412" i="5"/>
  <c r="W411" i="5"/>
  <c r="A411" i="5"/>
  <c r="W410" i="5"/>
  <c r="A410" i="5"/>
  <c r="W409" i="5"/>
  <c r="A409" i="5"/>
  <c r="W408" i="5"/>
  <c r="A408" i="5"/>
  <c r="W407" i="5"/>
  <c r="A407" i="5"/>
  <c r="W406" i="5"/>
  <c r="A406" i="5"/>
  <c r="W405" i="5"/>
  <c r="A405" i="5"/>
  <c r="W404" i="5"/>
  <c r="A404" i="5"/>
  <c r="W403" i="5"/>
  <c r="A403" i="5"/>
  <c r="W402" i="5"/>
  <c r="A402" i="5"/>
  <c r="W401" i="5"/>
  <c r="A401" i="5"/>
  <c r="W400" i="5"/>
  <c r="A400" i="5"/>
  <c r="W399" i="5"/>
  <c r="A399" i="5"/>
  <c r="W398" i="5"/>
  <c r="A398" i="5"/>
  <c r="W397" i="5"/>
  <c r="A397" i="5"/>
  <c r="W396" i="5"/>
  <c r="A396" i="5"/>
  <c r="W395" i="5"/>
  <c r="A395" i="5"/>
  <c r="W394" i="5"/>
  <c r="A394" i="5"/>
  <c r="W393" i="5"/>
  <c r="A393" i="5"/>
  <c r="W392" i="5"/>
  <c r="A392" i="5"/>
  <c r="W391" i="5"/>
  <c r="A391" i="5"/>
  <c r="W390" i="5"/>
  <c r="A390" i="5"/>
  <c r="W389" i="5"/>
  <c r="A389" i="5"/>
  <c r="W388" i="5"/>
  <c r="A388" i="5"/>
  <c r="W387" i="5"/>
  <c r="A387" i="5"/>
  <c r="W386" i="5"/>
  <c r="A386" i="5"/>
  <c r="W385" i="5"/>
  <c r="A385" i="5"/>
  <c r="W384" i="5"/>
  <c r="A384" i="5"/>
  <c r="W383" i="5"/>
  <c r="A383" i="5"/>
  <c r="W382" i="5"/>
  <c r="A382" i="5"/>
  <c r="W381" i="5"/>
  <c r="A381" i="5"/>
  <c r="W380" i="5"/>
  <c r="A380" i="5"/>
  <c r="W379" i="5"/>
  <c r="A379" i="5"/>
  <c r="W378" i="5"/>
  <c r="A378" i="5"/>
  <c r="W377" i="5"/>
  <c r="A377" i="5"/>
  <c r="W376" i="5"/>
  <c r="A376" i="5"/>
  <c r="W375" i="5"/>
  <c r="A375" i="5"/>
  <c r="W374" i="5"/>
  <c r="A374" i="5"/>
  <c r="W373" i="5"/>
  <c r="A373" i="5"/>
  <c r="W372" i="5"/>
  <c r="A372" i="5"/>
  <c r="W371" i="5"/>
  <c r="A371" i="5"/>
  <c r="W370" i="5"/>
  <c r="W369" i="5"/>
  <c r="W368"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Q207" i="4"/>
  <c r="P207" i="4"/>
  <c r="O207" i="4"/>
  <c r="N207" i="4"/>
  <c r="M207" i="4"/>
  <c r="L207" i="4"/>
  <c r="F29" i="8" s="1"/>
  <c r="J207" i="4"/>
  <c r="L20" i="8" s="1"/>
  <c r="G207" i="4"/>
  <c r="L19" i="8" s="1"/>
  <c r="F207" i="4"/>
  <c r="A206" i="4" a="1"/>
  <c r="A206" i="4" s="1"/>
  <c r="AO108" i="5" s="1"/>
  <c r="A205" i="4" a="1"/>
  <c r="A205" i="4" s="1"/>
  <c r="AO107" i="5" s="1"/>
  <c r="A204" i="4" a="1"/>
  <c r="A204" i="4" s="1"/>
  <c r="AO106" i="5" s="1"/>
  <c r="A203" i="4" a="1"/>
  <c r="A203" i="4" s="1"/>
  <c r="AO105" i="5" s="1"/>
  <c r="A202" i="4" a="1"/>
  <c r="A202" i="4" s="1"/>
  <c r="AO104" i="5" s="1"/>
  <c r="A201" i="4" a="1"/>
  <c r="A201" i="4" s="1"/>
  <c r="AO103" i="5" s="1"/>
  <c r="A200" i="4" a="1"/>
  <c r="A200" i="4" s="1"/>
  <c r="AO102" i="5" s="1"/>
  <c r="A199" i="4" a="1"/>
  <c r="A199" i="4" s="1"/>
  <c r="AO101" i="5" s="1"/>
  <c r="A198" i="4" a="1"/>
  <c r="A198" i="4" s="1"/>
  <c r="AO100" i="5" s="1"/>
  <c r="A197" i="4" a="1"/>
  <c r="A197" i="4" s="1"/>
  <c r="AO99" i="5" s="1"/>
  <c r="A196" i="4" a="1"/>
  <c r="A196" i="4" s="1"/>
  <c r="AO98" i="5" s="1"/>
  <c r="A195" i="4" a="1"/>
  <c r="A195" i="4" s="1"/>
  <c r="AO97" i="5" s="1"/>
  <c r="A194" i="4" a="1"/>
  <c r="A194" i="4" s="1"/>
  <c r="AO96" i="5" s="1"/>
  <c r="A193" i="4" a="1"/>
  <c r="A193" i="4" s="1"/>
  <c r="AO95" i="5" s="1"/>
  <c r="A192" i="4" a="1"/>
  <c r="A192" i="4" s="1"/>
  <c r="AO94" i="5" s="1"/>
  <c r="A191" i="4" a="1"/>
  <c r="A191" i="4" s="1"/>
  <c r="AO93" i="5" s="1"/>
  <c r="A190" i="4" a="1"/>
  <c r="A190" i="4" s="1"/>
  <c r="AO92" i="5" s="1"/>
  <c r="A189" i="4" a="1"/>
  <c r="A189" i="4" s="1"/>
  <c r="AO91" i="5" s="1"/>
  <c r="A188" i="4" a="1"/>
  <c r="A188" i="4" s="1"/>
  <c r="AO90" i="5" s="1"/>
  <c r="A187" i="4" a="1"/>
  <c r="A187" i="4" s="1"/>
  <c r="AO89" i="5" s="1"/>
  <c r="A186" i="4" a="1"/>
  <c r="A186" i="4" s="1"/>
  <c r="AO88" i="5" s="1"/>
  <c r="A185" i="4" a="1"/>
  <c r="A185" i="4" s="1"/>
  <c r="AO87" i="5" s="1"/>
  <c r="A184" i="4" a="1"/>
  <c r="A184" i="4" s="1"/>
  <c r="AO86" i="5" s="1"/>
  <c r="A183" i="4" a="1"/>
  <c r="A183" i="4" s="1"/>
  <c r="AO85" i="5" s="1"/>
  <c r="A182" i="4" a="1"/>
  <c r="A182" i="4" s="1"/>
  <c r="AO84" i="5" s="1"/>
  <c r="A181" i="4" a="1"/>
  <c r="A181" i="4" s="1"/>
  <c r="AO83" i="5" s="1"/>
  <c r="A180" i="4" a="1"/>
  <c r="A180" i="4" s="1"/>
  <c r="AO82" i="5" s="1"/>
  <c r="A179" i="4" a="1"/>
  <c r="A179" i="4" s="1"/>
  <c r="AO81" i="5" s="1"/>
  <c r="A178" i="4" a="1"/>
  <c r="A178" i="4" s="1"/>
  <c r="AO80" i="5" s="1"/>
  <c r="A177" i="4" a="1"/>
  <c r="A177" i="4" s="1"/>
  <c r="AO79" i="5" s="1"/>
  <c r="A176" i="4" a="1"/>
  <c r="A176" i="4" s="1"/>
  <c r="AO78" i="5" s="1"/>
  <c r="A175" i="4" a="1"/>
  <c r="A175" i="4" s="1"/>
  <c r="AO77" i="5" s="1"/>
  <c r="A174" i="4" a="1"/>
  <c r="A174" i="4" s="1"/>
  <c r="AO76" i="5" s="1"/>
  <c r="A173" i="4" a="1"/>
  <c r="A173" i="4" s="1"/>
  <c r="AO75" i="5" s="1"/>
  <c r="A172" i="4" a="1"/>
  <c r="A172" i="4" s="1"/>
  <c r="AO74" i="5" s="1"/>
  <c r="A171" i="4" a="1"/>
  <c r="A171" i="4" s="1"/>
  <c r="AO73" i="5" s="1"/>
  <c r="A170" i="4" a="1"/>
  <c r="A170" i="4" s="1"/>
  <c r="AO72" i="5" s="1"/>
  <c r="A169" i="4" a="1"/>
  <c r="A169" i="4" s="1"/>
  <c r="AO71" i="5" s="1"/>
  <c r="A168" i="4" a="1"/>
  <c r="A168" i="4" s="1"/>
  <c r="AO70" i="5" s="1"/>
  <c r="A167" i="4" a="1"/>
  <c r="A167" i="4" s="1"/>
  <c r="AO69" i="5" s="1"/>
  <c r="A166" i="4" a="1"/>
  <c r="A166" i="4" s="1"/>
  <c r="AO68" i="5" s="1"/>
  <c r="A165" i="4" a="1"/>
  <c r="A165" i="4" s="1"/>
  <c r="AO67" i="5" s="1"/>
  <c r="A164" i="4" a="1"/>
  <c r="A164" i="4" s="1"/>
  <c r="AO66" i="5" s="1"/>
  <c r="A163" i="4" a="1"/>
  <c r="A163" i="4" s="1"/>
  <c r="AO65" i="5" s="1"/>
  <c r="A162" i="4" a="1"/>
  <c r="A162" i="4" s="1"/>
  <c r="AO64" i="5" s="1"/>
  <c r="A161" i="4" a="1"/>
  <c r="A161" i="4" s="1"/>
  <c r="AO63" i="5" s="1"/>
  <c r="A160" i="4" a="1"/>
  <c r="A160" i="4" s="1"/>
  <c r="AO62" i="5" s="1"/>
  <c r="A159" i="4" a="1"/>
  <c r="A159" i="4" s="1"/>
  <c r="AO61" i="5" s="1"/>
  <c r="A158" i="4" a="1"/>
  <c r="A158" i="4" s="1"/>
  <c r="AO60" i="5" s="1"/>
  <c r="A157" i="4" a="1"/>
  <c r="A157" i="4" s="1"/>
  <c r="AO59" i="5" s="1"/>
  <c r="A156" i="4" a="1"/>
  <c r="A156" i="4" s="1"/>
  <c r="AO58" i="5" s="1"/>
  <c r="A155" i="4" a="1"/>
  <c r="A155" i="4" s="1"/>
  <c r="AO57" i="5" s="1"/>
  <c r="A154" i="4" a="1"/>
  <c r="A154" i="4" s="1"/>
  <c r="AO56" i="5" s="1"/>
  <c r="A153" i="4" a="1"/>
  <c r="A153" i="4" s="1"/>
  <c r="AO55" i="5" s="1"/>
  <c r="A152" i="4" a="1"/>
  <c r="A152" i="4" s="1"/>
  <c r="AO54" i="5" s="1"/>
  <c r="A151" i="4" a="1"/>
  <c r="A151" i="4" s="1"/>
  <c r="AO53" i="5" s="1"/>
  <c r="A150" i="4" a="1"/>
  <c r="A150" i="4" s="1"/>
  <c r="AO52" i="5" s="1"/>
  <c r="A149" i="4" a="1"/>
  <c r="A149" i="4" s="1"/>
  <c r="AO51" i="5" s="1"/>
  <c r="A148" i="4" a="1"/>
  <c r="A148" i="4" s="1"/>
  <c r="AO50" i="5" s="1"/>
  <c r="A147" i="4" a="1"/>
  <c r="A147" i="4" s="1"/>
  <c r="AO49" i="5" s="1"/>
  <c r="A146" i="4" a="1"/>
  <c r="A146" i="4" s="1"/>
  <c r="AO48" i="5" s="1"/>
  <c r="A145" i="4" a="1"/>
  <c r="A145" i="4" s="1"/>
  <c r="AO47" i="5" s="1"/>
  <c r="A144" i="4" a="1"/>
  <c r="A144" i="4" s="1"/>
  <c r="AO46" i="5" s="1"/>
  <c r="A143" i="4" a="1"/>
  <c r="A143" i="4" s="1"/>
  <c r="AO45" i="5" s="1"/>
  <c r="A142" i="4" a="1"/>
  <c r="A142" i="4" s="1"/>
  <c r="AO44" i="5" s="1"/>
  <c r="A141" i="4" a="1"/>
  <c r="A141" i="4" s="1"/>
  <c r="AO43" i="5" s="1"/>
  <c r="A140" i="4" a="1"/>
  <c r="A140" i="4" s="1"/>
  <c r="AO42" i="5" s="1"/>
  <c r="A139" i="4" a="1"/>
  <c r="A139" i="4" s="1"/>
  <c r="AO41" i="5" s="1"/>
  <c r="A138" i="4" a="1"/>
  <c r="A138" i="4" s="1"/>
  <c r="AO40" i="5" s="1"/>
  <c r="A137" i="4" a="1"/>
  <c r="A137" i="4" s="1"/>
  <c r="AO39" i="5" s="1"/>
  <c r="A136" i="4" a="1"/>
  <c r="A136" i="4" s="1"/>
  <c r="AO38" i="5" s="1"/>
  <c r="A135" i="4" a="1"/>
  <c r="A135" i="4" s="1"/>
  <c r="AO37" i="5" s="1"/>
  <c r="A134" i="4" a="1"/>
  <c r="A134" i="4" s="1"/>
  <c r="AO36" i="5" s="1"/>
  <c r="A133" i="4" a="1"/>
  <c r="A133" i="4" s="1"/>
  <c r="AO35" i="5" s="1"/>
  <c r="A132" i="4" a="1"/>
  <c r="A132" i="4" s="1"/>
  <c r="AO34" i="5" s="1"/>
  <c r="A131" i="4" a="1"/>
  <c r="A131" i="4" s="1"/>
  <c r="AO33" i="5" s="1"/>
  <c r="A130" i="4" a="1"/>
  <c r="A130" i="4" s="1"/>
  <c r="AO32" i="5" s="1"/>
  <c r="A129" i="4" a="1"/>
  <c r="A129" i="4" s="1"/>
  <c r="AO31" i="5" s="1"/>
  <c r="A128" i="4" a="1"/>
  <c r="A128" i="4" s="1"/>
  <c r="AO30" i="5" s="1"/>
  <c r="A127" i="4" a="1"/>
  <c r="A127" i="4" s="1"/>
  <c r="AO29" i="5" s="1"/>
  <c r="A126" i="4" a="1"/>
  <c r="A126" i="4" s="1"/>
  <c r="AO28" i="5" s="1"/>
  <c r="A125" i="4" a="1"/>
  <c r="A125" i="4" s="1"/>
  <c r="AO27" i="5" s="1"/>
  <c r="A124" i="4" a="1"/>
  <c r="A124" i="4" s="1"/>
  <c r="AO26" i="5" s="1"/>
  <c r="A123" i="4" a="1"/>
  <c r="A123" i="4" s="1"/>
  <c r="AO25" i="5" s="1"/>
  <c r="A122" i="4" a="1"/>
  <c r="A122" i="4" s="1"/>
  <c r="AO24" i="5" s="1"/>
  <c r="A121" i="4" a="1"/>
  <c r="A121" i="4" s="1"/>
  <c r="AO23" i="5" s="1"/>
  <c r="A120" i="4" a="1"/>
  <c r="A120" i="4" s="1"/>
  <c r="AO22" i="5" s="1"/>
  <c r="A119" i="4" a="1"/>
  <c r="A119" i="4" s="1"/>
  <c r="AO21" i="5" s="1"/>
  <c r="A118" i="4" a="1"/>
  <c r="A118" i="4" s="1"/>
  <c r="AO20" i="5" s="1"/>
  <c r="A117" i="4" a="1"/>
  <c r="A117" i="4" s="1"/>
  <c r="AO19" i="5" s="1"/>
  <c r="A116" i="4" a="1"/>
  <c r="A116" i="4" s="1"/>
  <c r="AO18" i="5" s="1"/>
  <c r="A115" i="4" a="1"/>
  <c r="A115" i="4" s="1"/>
  <c r="AO17" i="5" s="1"/>
  <c r="A114" i="4" a="1"/>
  <c r="A114" i="4" s="1"/>
  <c r="AO16" i="5" s="1"/>
  <c r="A113" i="4" a="1"/>
  <c r="A113" i="4" s="1"/>
  <c r="AO15" i="5" s="1"/>
  <c r="A112" i="4" a="1"/>
  <c r="A112" i="4" s="1"/>
  <c r="AO14" i="5" s="1"/>
  <c r="A111" i="4" a="1"/>
  <c r="A111" i="4" s="1"/>
  <c r="AO13" i="5" s="1"/>
  <c r="A110" i="4" a="1"/>
  <c r="A110" i="4" s="1"/>
  <c r="AO12" i="5" s="1"/>
  <c r="A109" i="4" a="1"/>
  <c r="A109" i="4" s="1"/>
  <c r="A108" i="4" a="1"/>
  <c r="A108" i="4" s="1"/>
  <c r="A107" i="4" a="1"/>
  <c r="A107" i="4" s="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H142" i="8" l="1"/>
  <c r="H143" i="8"/>
  <c r="O143" i="8"/>
  <c r="M142" i="8"/>
  <c r="M141" i="8"/>
  <c r="J142" i="8"/>
  <c r="M143" i="8"/>
  <c r="S361" i="6"/>
  <c r="F713" i="9"/>
  <c r="G98" i="8" s="1"/>
  <c r="F755" i="9"/>
  <c r="G100" i="8" s="1"/>
  <c r="F4" i="9"/>
  <c r="G86" i="8" s="1"/>
  <c r="F697" i="9"/>
  <c r="G97" i="8" s="1"/>
  <c r="F535" i="9"/>
  <c r="G94" i="8" s="1"/>
  <c r="F637" i="9"/>
  <c r="G96" i="8" s="1"/>
  <c r="F389" i="9"/>
  <c r="G91" i="8" s="1"/>
  <c r="F87" i="9"/>
  <c r="G89" i="8" s="1"/>
  <c r="F599" i="9"/>
  <c r="G95" i="8" s="1"/>
  <c r="F735" i="9"/>
  <c r="G99" i="8" s="1"/>
  <c r="F519" i="9"/>
  <c r="G93" i="8" s="1"/>
  <c r="F36" i="9"/>
  <c r="G87" i="8" s="1"/>
  <c r="F42" i="9"/>
  <c r="G88" i="8" s="1"/>
  <c r="F376" i="9"/>
  <c r="F411" i="9"/>
  <c r="G92" i="8" s="1"/>
  <c r="A51" i="1"/>
  <c r="A43" i="1"/>
  <c r="B128" i="4"/>
  <c r="AB30" i="5" s="1"/>
  <c r="B160" i="4"/>
  <c r="AB62" i="5" s="1"/>
  <c r="C57" i="1"/>
  <c r="D57" i="1" s="1"/>
  <c r="A57" i="1"/>
  <c r="A59" i="1"/>
  <c r="C73" i="1"/>
  <c r="D73" i="1" s="1"/>
  <c r="B176" i="4"/>
  <c r="AB78" i="5" s="1"/>
  <c r="B192" i="4"/>
  <c r="AB94" i="5" s="1"/>
  <c r="A65" i="1"/>
  <c r="C65" i="1"/>
  <c r="D65" i="1" s="1"/>
  <c r="A9" i="1"/>
  <c r="A33" i="1"/>
  <c r="C33" i="1"/>
  <c r="D33" i="1" s="1"/>
  <c r="A25" i="1"/>
  <c r="C25" i="1"/>
  <c r="D25" i="1" s="1"/>
  <c r="A47" i="1"/>
  <c r="C49" i="1"/>
  <c r="D49" i="1" s="1"/>
  <c r="A49" i="1"/>
  <c r="B152" i="4"/>
  <c r="AB54" i="5" s="1"/>
  <c r="B164" i="4"/>
  <c r="AB66" i="5" s="1"/>
  <c r="A61" i="1"/>
  <c r="C61" i="1"/>
  <c r="D61" i="1" s="1"/>
  <c r="A67" i="1"/>
  <c r="B196" i="4"/>
  <c r="AB98" i="5" s="1"/>
  <c r="A55" i="1"/>
  <c r="B188" i="4"/>
  <c r="AB90" i="5" s="1"/>
  <c r="B184" i="4"/>
  <c r="AB86" i="5" s="1"/>
  <c r="B204" i="4"/>
  <c r="AB106" i="5" s="1"/>
  <c r="C69" i="1"/>
  <c r="D69" i="1" s="1"/>
  <c r="B172" i="4"/>
  <c r="AB74" i="5" s="1"/>
  <c r="A19" i="1"/>
  <c r="B156" i="4"/>
  <c r="AB58" i="5" s="1"/>
  <c r="A53" i="1"/>
  <c r="C53" i="1"/>
  <c r="D53" i="1" s="1"/>
  <c r="A45" i="1"/>
  <c r="A63" i="1"/>
  <c r="B148" i="4"/>
  <c r="AB50" i="5" s="1"/>
  <c r="B180" i="4"/>
  <c r="AB82" i="5" s="1"/>
  <c r="C45" i="1"/>
  <c r="D45" i="1" s="1"/>
  <c r="B168" i="4"/>
  <c r="AB70" i="5" s="1"/>
  <c r="B200" i="4"/>
  <c r="AB102" i="5" s="1"/>
  <c r="B124" i="4"/>
  <c r="AB26" i="5" s="1"/>
  <c r="C21" i="1"/>
  <c r="D21" i="1" s="1"/>
  <c r="A21" i="1"/>
  <c r="A39" i="1"/>
  <c r="A15" i="1"/>
  <c r="A23" i="1"/>
  <c r="C17" i="1"/>
  <c r="D17" i="1" s="1"/>
  <c r="A17" i="1"/>
  <c r="B120" i="4"/>
  <c r="AB22" i="5" s="1"/>
  <c r="A35" i="1"/>
  <c r="A37" i="1"/>
  <c r="C37" i="1"/>
  <c r="D37" i="1" s="1"/>
  <c r="B140" i="4"/>
  <c r="AB42" i="5" s="1"/>
  <c r="A29" i="1"/>
  <c r="B132" i="4"/>
  <c r="AB34" i="5" s="1"/>
  <c r="C29" i="1"/>
  <c r="D29" i="1" s="1"/>
  <c r="B144" i="4"/>
  <c r="AB46" i="5" s="1"/>
  <c r="M19" i="8"/>
  <c r="A31" i="1"/>
  <c r="A41" i="1"/>
  <c r="B136" i="4"/>
  <c r="AB38" i="5" s="1"/>
  <c r="A27" i="1"/>
  <c r="C41" i="1"/>
  <c r="D41" i="1" s="1"/>
  <c r="C9" i="1"/>
  <c r="D9" i="1" s="1"/>
  <c r="A11" i="1"/>
  <c r="C5" i="1"/>
  <c r="D5" i="1" s="1"/>
  <c r="B108" i="4"/>
  <c r="A5" i="1"/>
  <c r="A13" i="1"/>
  <c r="B116" i="4"/>
  <c r="AB18" i="5" s="1"/>
  <c r="C13" i="1"/>
  <c r="D13" i="1" s="1"/>
  <c r="A7" i="1"/>
  <c r="B112" i="4"/>
  <c r="AB14" i="5" s="1"/>
  <c r="B119" i="4"/>
  <c r="AB21" i="5" s="1"/>
  <c r="C16" i="1"/>
  <c r="D16" i="1" s="1"/>
  <c r="A16" i="1"/>
  <c r="B137" i="4"/>
  <c r="AB39" i="5" s="1"/>
  <c r="C34" i="1"/>
  <c r="D34" i="1" s="1"/>
  <c r="A34" i="1"/>
  <c r="B151" i="4"/>
  <c r="AB53" i="5" s="1"/>
  <c r="A48" i="1"/>
  <c r="C48" i="1"/>
  <c r="D48" i="1" s="1"/>
  <c r="B183" i="4"/>
  <c r="AB85" i="5" s="1"/>
  <c r="C80" i="1"/>
  <c r="D80" i="1" s="1"/>
  <c r="C82" i="1"/>
  <c r="D82" i="1" s="1"/>
  <c r="B185" i="4"/>
  <c r="AB87" i="5" s="1"/>
  <c r="B199" i="4"/>
  <c r="AB101" i="5" s="1"/>
  <c r="C96" i="1"/>
  <c r="D96" i="1" s="1"/>
  <c r="B117" i="4"/>
  <c r="AB19" i="5" s="1"/>
  <c r="C14" i="1"/>
  <c r="D14" i="1" s="1"/>
  <c r="A14" i="1"/>
  <c r="B131" i="4"/>
  <c r="AB33" i="5" s="1"/>
  <c r="A28" i="1"/>
  <c r="C28" i="1"/>
  <c r="D28" i="1" s="1"/>
  <c r="A30" i="1"/>
  <c r="B133" i="4"/>
  <c r="AB35" i="5" s="1"/>
  <c r="C30" i="1"/>
  <c r="D30" i="1" s="1"/>
  <c r="B147" i="4"/>
  <c r="AB49" i="5" s="1"/>
  <c r="C44" i="1"/>
  <c r="D44" i="1" s="1"/>
  <c r="A44" i="1"/>
  <c r="B149" i="4"/>
  <c r="AB51" i="5" s="1"/>
  <c r="C46" i="1"/>
  <c r="D46" i="1" s="1"/>
  <c r="A46" i="1"/>
  <c r="B163" i="4"/>
  <c r="AB65" i="5" s="1"/>
  <c r="C60" i="1"/>
  <c r="D60" i="1" s="1"/>
  <c r="A60" i="1"/>
  <c r="B165" i="4"/>
  <c r="AB67" i="5" s="1"/>
  <c r="C62" i="1"/>
  <c r="D62" i="1" s="1"/>
  <c r="A62" i="1"/>
  <c r="B179" i="4"/>
  <c r="AB81" i="5" s="1"/>
  <c r="C76" i="1"/>
  <c r="D76" i="1" s="1"/>
  <c r="B181" i="4"/>
  <c r="AB83" i="5" s="1"/>
  <c r="C78" i="1"/>
  <c r="D78" i="1" s="1"/>
  <c r="B195" i="4"/>
  <c r="AB97" i="5" s="1"/>
  <c r="C92" i="1"/>
  <c r="D92" i="1" s="1"/>
  <c r="B197" i="4"/>
  <c r="AB99" i="5" s="1"/>
  <c r="C94" i="1"/>
  <c r="D94" i="1" s="1"/>
  <c r="B107" i="4"/>
  <c r="C4" i="1"/>
  <c r="D4" i="1" s="1"/>
  <c r="A4" i="1"/>
  <c r="B109" i="4"/>
  <c r="C6" i="1"/>
  <c r="D6" i="1" s="1"/>
  <c r="A6" i="1"/>
  <c r="B123" i="4"/>
  <c r="AB25" i="5" s="1"/>
  <c r="A20" i="1"/>
  <c r="C20" i="1"/>
  <c r="D20" i="1" s="1"/>
  <c r="A22" i="1"/>
  <c r="B125" i="4"/>
  <c r="AB27" i="5" s="1"/>
  <c r="C22" i="1"/>
  <c r="D22" i="1" s="1"/>
  <c r="B139" i="4"/>
  <c r="AB41" i="5" s="1"/>
  <c r="A36" i="1"/>
  <c r="C36" i="1"/>
  <c r="D36" i="1" s="1"/>
  <c r="B141" i="4"/>
  <c r="AB43" i="5" s="1"/>
  <c r="C38" i="1"/>
  <c r="D38" i="1" s="1"/>
  <c r="A38" i="1"/>
  <c r="B155" i="4"/>
  <c r="AB57" i="5" s="1"/>
  <c r="A52" i="1"/>
  <c r="C52" i="1"/>
  <c r="D52" i="1" s="1"/>
  <c r="A54" i="1"/>
  <c r="B157" i="4"/>
  <c r="AB59" i="5" s="1"/>
  <c r="C54" i="1"/>
  <c r="D54" i="1" s="1"/>
  <c r="B171" i="4"/>
  <c r="AB73" i="5" s="1"/>
  <c r="C68" i="1"/>
  <c r="D68" i="1" s="1"/>
  <c r="A68" i="1"/>
  <c r="B173" i="4"/>
  <c r="AB75" i="5" s="1"/>
  <c r="C70" i="1"/>
  <c r="D70" i="1" s="1"/>
  <c r="B187" i="4"/>
  <c r="AB89" i="5" s="1"/>
  <c r="C84" i="1"/>
  <c r="D84" i="1" s="1"/>
  <c r="C86" i="1"/>
  <c r="D86" i="1" s="1"/>
  <c r="B189" i="4"/>
  <c r="AB91" i="5" s="1"/>
  <c r="B203" i="4"/>
  <c r="AB105" i="5" s="1"/>
  <c r="C100" i="1"/>
  <c r="D100" i="1" s="1"/>
  <c r="C102" i="1"/>
  <c r="D102" i="1" s="1"/>
  <c r="B205" i="4"/>
  <c r="AB107" i="5" s="1"/>
  <c r="B121" i="4"/>
  <c r="AB23" i="5" s="1"/>
  <c r="C18" i="1"/>
  <c r="D18" i="1" s="1"/>
  <c r="A18" i="1"/>
  <c r="B135" i="4"/>
  <c r="AB37" i="5" s="1"/>
  <c r="C32" i="1"/>
  <c r="D32" i="1" s="1"/>
  <c r="A32" i="1"/>
  <c r="B153" i="4"/>
  <c r="AB55" i="5" s="1"/>
  <c r="C50" i="1"/>
  <c r="D50" i="1" s="1"/>
  <c r="A50" i="1"/>
  <c r="B167" i="4"/>
  <c r="AB69" i="5" s="1"/>
  <c r="A64" i="1"/>
  <c r="C64" i="1"/>
  <c r="D64" i="1" s="1"/>
  <c r="A66" i="1"/>
  <c r="B169" i="4"/>
  <c r="AB71" i="5" s="1"/>
  <c r="C66" i="1"/>
  <c r="D66" i="1" s="1"/>
  <c r="B201" i="4"/>
  <c r="AB103" i="5" s="1"/>
  <c r="C98" i="1"/>
  <c r="D98" i="1" s="1"/>
  <c r="B115" i="4"/>
  <c r="AB17" i="5" s="1"/>
  <c r="C12" i="1"/>
  <c r="D12" i="1" s="1"/>
  <c r="A12" i="1"/>
  <c r="B111" i="4"/>
  <c r="AB13" i="5" s="1"/>
  <c r="A8" i="1"/>
  <c r="C8" i="1"/>
  <c r="D8" i="1" s="1"/>
  <c r="B113" i="4"/>
  <c r="AB15" i="5" s="1"/>
  <c r="C10" i="1"/>
  <c r="D10" i="1" s="1"/>
  <c r="A10" i="1"/>
  <c r="B127" i="4"/>
  <c r="AB29" i="5" s="1"/>
  <c r="A24" i="1"/>
  <c r="C24" i="1"/>
  <c r="D24" i="1" s="1"/>
  <c r="B129" i="4"/>
  <c r="AB31" i="5" s="1"/>
  <c r="A26" i="1"/>
  <c r="C26" i="1"/>
  <c r="D26" i="1" s="1"/>
  <c r="B143" i="4"/>
  <c r="AB45" i="5" s="1"/>
  <c r="A40" i="1"/>
  <c r="C40" i="1"/>
  <c r="D40" i="1" s="1"/>
  <c r="A42" i="1"/>
  <c r="B145" i="4"/>
  <c r="AB47" i="5" s="1"/>
  <c r="C42" i="1"/>
  <c r="D42" i="1" s="1"/>
  <c r="B159" i="4"/>
  <c r="AB61" i="5" s="1"/>
  <c r="A56" i="1"/>
  <c r="C56" i="1"/>
  <c r="D56" i="1" s="1"/>
  <c r="B161" i="4"/>
  <c r="AB63" i="5" s="1"/>
  <c r="C58" i="1"/>
  <c r="D58" i="1" s="1"/>
  <c r="A58" i="1"/>
  <c r="B175" i="4"/>
  <c r="AB77" i="5" s="1"/>
  <c r="C72" i="1"/>
  <c r="D72" i="1" s="1"/>
  <c r="B177" i="4"/>
  <c r="AB79" i="5" s="1"/>
  <c r="C74" i="1"/>
  <c r="D74" i="1" s="1"/>
  <c r="B191" i="4"/>
  <c r="AB93" i="5" s="1"/>
  <c r="C88" i="1"/>
  <c r="D88" i="1" s="1"/>
  <c r="C90" i="1"/>
  <c r="D90" i="1" s="1"/>
  <c r="B193" i="4"/>
  <c r="AB95" i="5" s="1"/>
  <c r="C7" i="1"/>
  <c r="D7" i="1" s="1"/>
  <c r="C15" i="1"/>
  <c r="D15" i="1" s="1"/>
  <c r="C19" i="1"/>
  <c r="D19" i="1" s="1"/>
  <c r="C43" i="1"/>
  <c r="D43" i="1" s="1"/>
  <c r="C63" i="1"/>
  <c r="D63" i="1" s="1"/>
  <c r="B110" i="4"/>
  <c r="AB12" i="5" s="1"/>
  <c r="B118" i="4"/>
  <c r="AB20" i="5" s="1"/>
  <c r="B126" i="4"/>
  <c r="AB28" i="5" s="1"/>
  <c r="B134" i="4"/>
  <c r="AB36" i="5" s="1"/>
  <c r="B142" i="4"/>
  <c r="AB44" i="5" s="1"/>
  <c r="B150" i="4"/>
  <c r="AB52" i="5" s="1"/>
  <c r="B158" i="4"/>
  <c r="AB60" i="5" s="1"/>
  <c r="B166" i="4"/>
  <c r="AB68" i="5" s="1"/>
  <c r="B170" i="4"/>
  <c r="AB72" i="5" s="1"/>
  <c r="B178" i="4"/>
  <c r="AB80" i="5" s="1"/>
  <c r="B186" i="4"/>
  <c r="AB88" i="5" s="1"/>
  <c r="B194" i="4"/>
  <c r="AB96" i="5" s="1"/>
  <c r="B206" i="4"/>
  <c r="AB108" i="5" s="1"/>
  <c r="C11" i="1"/>
  <c r="D11" i="1" s="1"/>
  <c r="C23" i="1"/>
  <c r="D23" i="1" s="1"/>
  <c r="C27" i="1"/>
  <c r="D27" i="1" s="1"/>
  <c r="C31" i="1"/>
  <c r="D31" i="1" s="1"/>
  <c r="C35" i="1"/>
  <c r="D35" i="1" s="1"/>
  <c r="C39" i="1"/>
  <c r="D39" i="1" s="1"/>
  <c r="C47" i="1"/>
  <c r="D47" i="1" s="1"/>
  <c r="C51" i="1"/>
  <c r="D51" i="1" s="1"/>
  <c r="C55" i="1"/>
  <c r="D55" i="1" s="1"/>
  <c r="C59" i="1"/>
  <c r="D59" i="1" s="1"/>
  <c r="C67" i="1"/>
  <c r="D67" i="1" s="1"/>
  <c r="B114" i="4"/>
  <c r="AB16" i="5" s="1"/>
  <c r="B122" i="4"/>
  <c r="AB24" i="5" s="1"/>
  <c r="B130" i="4"/>
  <c r="AB32" i="5" s="1"/>
  <c r="B138" i="4"/>
  <c r="AB40" i="5" s="1"/>
  <c r="B146" i="4"/>
  <c r="AB48" i="5" s="1"/>
  <c r="B154" i="4"/>
  <c r="AB56" i="5" s="1"/>
  <c r="B162" i="4"/>
  <c r="AB64" i="5" s="1"/>
  <c r="B174" i="4"/>
  <c r="AB76" i="5" s="1"/>
  <c r="B182" i="4"/>
  <c r="AB84" i="5" s="1"/>
  <c r="B190" i="4"/>
  <c r="AB92" i="5" s="1"/>
  <c r="B198" i="4"/>
  <c r="AB100" i="5" s="1"/>
  <c r="B202" i="4"/>
  <c r="AB104" i="5" s="1"/>
  <c r="C71" i="1"/>
  <c r="D71" i="1" s="1"/>
  <c r="C75" i="1"/>
  <c r="D75" i="1" s="1"/>
  <c r="C79" i="1"/>
  <c r="D79" i="1" s="1"/>
  <c r="C83" i="1"/>
  <c r="D83" i="1" s="1"/>
  <c r="C87" i="1"/>
  <c r="D87" i="1" s="1"/>
  <c r="C91" i="1"/>
  <c r="D91" i="1" s="1"/>
  <c r="C95" i="1"/>
  <c r="D95" i="1" s="1"/>
  <c r="C99" i="1"/>
  <c r="D99" i="1" s="1"/>
  <c r="C103" i="1"/>
  <c r="L21" i="8"/>
  <c r="M21" i="8" s="1"/>
  <c r="L17" i="8"/>
  <c r="M17" i="8" s="1"/>
  <c r="C77" i="1"/>
  <c r="D77" i="1" s="1"/>
  <c r="C81" i="1"/>
  <c r="D81" i="1" s="1"/>
  <c r="C85" i="1"/>
  <c r="D85" i="1" s="1"/>
  <c r="C89" i="1"/>
  <c r="D89" i="1" s="1"/>
  <c r="C93" i="1"/>
  <c r="D93" i="1" s="1"/>
  <c r="C97" i="1"/>
  <c r="D97" i="1" s="1"/>
  <c r="C101" i="1"/>
  <c r="D101" i="1" s="1"/>
  <c r="M20" i="8"/>
  <c r="L18" i="8"/>
  <c r="M18" i="8" s="1"/>
  <c r="W2508" i="5"/>
  <c r="F70" i="8" s="1"/>
  <c r="H800" i="9" a="1"/>
  <c r="H800" i="9" s="1"/>
  <c r="H797" i="9" s="1"/>
  <c r="I102" i="8" s="1"/>
  <c r="H795" i="9" a="1"/>
  <c r="H795" i="9" s="1"/>
  <c r="H792" i="9" s="1"/>
  <c r="I101" i="8" s="1"/>
  <c r="H790" i="9" a="1"/>
  <c r="H790" i="9" s="1"/>
  <c r="H789" i="9" a="1"/>
  <c r="H789" i="9" s="1"/>
  <c r="H788" i="9" a="1"/>
  <c r="H788" i="9" s="1"/>
  <c r="H787" i="9" a="1"/>
  <c r="H787" i="9" s="1"/>
  <c r="H783" i="9" a="1"/>
  <c r="H783" i="9" s="1"/>
  <c r="H782" i="9" a="1"/>
  <c r="H782" i="9" s="1"/>
  <c r="H781" i="9" a="1"/>
  <c r="H781" i="9" s="1"/>
  <c r="H779" i="9" a="1"/>
  <c r="H779" i="9" s="1"/>
  <c r="H778" i="9" a="1"/>
  <c r="H778" i="9" s="1"/>
  <c r="H777" i="9" a="1"/>
  <c r="H777" i="9" s="1"/>
  <c r="H775" i="9" a="1"/>
  <c r="H775" i="9" s="1"/>
  <c r="H773" i="9" a="1"/>
  <c r="H773" i="9" s="1"/>
  <c r="H772" i="9" a="1"/>
  <c r="H772" i="9" s="1"/>
  <c r="H771" i="9" a="1"/>
  <c r="H771" i="9" s="1"/>
  <c r="H770" i="9" a="1"/>
  <c r="H770" i="9" s="1"/>
  <c r="H769" i="9" a="1"/>
  <c r="H769" i="9" s="1"/>
  <c r="H765" i="9" a="1"/>
  <c r="H765" i="9" s="1"/>
  <c r="H764" i="9" a="1"/>
  <c r="H764" i="9" s="1"/>
  <c r="H763" i="9" a="1"/>
  <c r="H763" i="9" s="1"/>
  <c r="H761" i="9" a="1"/>
  <c r="H761" i="9" s="1"/>
  <c r="H759" i="9" a="1"/>
  <c r="H759" i="9" s="1"/>
  <c r="H758" i="9" a="1"/>
  <c r="H758" i="9" s="1"/>
  <c r="H753" i="9" a="1"/>
  <c r="H753" i="9" s="1"/>
  <c r="H750" i="9" s="1"/>
  <c r="I85" i="8" s="1"/>
  <c r="H748" i="9" a="1"/>
  <c r="H748" i="9" s="1"/>
  <c r="H747" i="9" a="1"/>
  <c r="H747" i="9" s="1"/>
  <c r="H745" i="9" a="1"/>
  <c r="H745" i="9" s="1"/>
  <c r="H743" i="9" a="1"/>
  <c r="H743" i="9" s="1"/>
  <c r="H742" i="9" a="1"/>
  <c r="H742" i="9" s="1"/>
  <c r="H741" i="9" a="1"/>
  <c r="H741" i="9" s="1"/>
  <c r="H740" i="9" a="1"/>
  <c r="H740" i="9" s="1"/>
  <c r="H739" i="9" a="1"/>
  <c r="H739" i="9" s="1"/>
  <c r="H738" i="9" a="1"/>
  <c r="H738" i="9" s="1"/>
  <c r="H733" i="9" a="1"/>
  <c r="H733" i="9" s="1"/>
  <c r="H731" i="9" a="1"/>
  <c r="H731" i="9" s="1"/>
  <c r="H729" i="9" a="1"/>
  <c r="H729" i="9" s="1"/>
  <c r="H728" i="9" a="1"/>
  <c r="H728" i="9" s="1"/>
  <c r="H727" i="9" a="1"/>
  <c r="H727" i="9" s="1"/>
  <c r="H726" i="9" a="1"/>
  <c r="H726" i="9" s="1"/>
  <c r="H725" i="9" a="1"/>
  <c r="H725" i="9" s="1"/>
  <c r="H724" i="9" a="1"/>
  <c r="H724" i="9" s="1"/>
  <c r="H722" i="9" a="1"/>
  <c r="H722" i="9" s="1"/>
  <c r="H720" i="9" a="1"/>
  <c r="H720" i="9" s="1"/>
  <c r="H719" i="9" a="1"/>
  <c r="H719" i="9" s="1"/>
  <c r="H708" i="9" a="1"/>
  <c r="H708" i="9" s="1"/>
  <c r="H704" i="9" a="1"/>
  <c r="H704" i="9" s="1"/>
  <c r="H701" i="9" a="1"/>
  <c r="H701" i="9" s="1"/>
  <c r="H717" i="9" a="1"/>
  <c r="H717" i="9" s="1"/>
  <c r="H711" i="9" a="1"/>
  <c r="H711" i="9" s="1"/>
  <c r="H707" i="9" a="1"/>
  <c r="H707" i="9" s="1"/>
  <c r="H703" i="9" a="1"/>
  <c r="H703" i="9" s="1"/>
  <c r="H700" i="9" a="1"/>
  <c r="H700" i="9" s="1"/>
  <c r="H716" i="9" a="1"/>
  <c r="H716" i="9" s="1"/>
  <c r="H709" i="9" a="1"/>
  <c r="H709" i="9" s="1"/>
  <c r="H706" i="9" a="1"/>
  <c r="H706" i="9" s="1"/>
  <c r="H702" i="9" a="1"/>
  <c r="H702" i="9" s="1"/>
  <c r="H695" i="9" a="1"/>
  <c r="H695" i="9" s="1"/>
  <c r="H692" i="9" a="1"/>
  <c r="H692" i="9" s="1"/>
  <c r="H688" i="9" a="1"/>
  <c r="H688" i="9" s="1"/>
  <c r="H683" i="9" a="1"/>
  <c r="H683" i="9" s="1"/>
  <c r="H680" i="9" a="1"/>
  <c r="H680" i="9" s="1"/>
  <c r="H694" i="9" a="1"/>
  <c r="H694" i="9" s="1"/>
  <c r="H691" i="9" a="1"/>
  <c r="H691" i="9" s="1"/>
  <c r="H686" i="9" a="1"/>
  <c r="H686" i="9" s="1"/>
  <c r="H682" i="9" a="1"/>
  <c r="H682" i="9" s="1"/>
  <c r="H675" i="9" a="1"/>
  <c r="H675" i="9" s="1"/>
  <c r="H693" i="9" a="1"/>
  <c r="H693" i="9" s="1"/>
  <c r="H690" i="9" a="1"/>
  <c r="H690" i="9" s="1"/>
  <c r="H685" i="9" a="1"/>
  <c r="H685" i="9" s="1"/>
  <c r="H681" i="9" a="1"/>
  <c r="H681" i="9" s="1"/>
  <c r="H673" i="9" a="1"/>
  <c r="H673" i="9" s="1"/>
  <c r="H665" i="9" a="1"/>
  <c r="H665" i="9" s="1"/>
  <c r="H659" i="9" a="1"/>
  <c r="H659" i="9" s="1"/>
  <c r="H652" i="9" a="1"/>
  <c r="H652" i="9" s="1"/>
  <c r="H648" i="9" a="1"/>
  <c r="H648" i="9" s="1"/>
  <c r="H669" i="9" a="1"/>
  <c r="H669" i="9" s="1"/>
  <c r="H663" i="9" a="1"/>
  <c r="H663" i="9" s="1"/>
  <c r="H655" i="9" a="1"/>
  <c r="H655" i="9" s="1"/>
  <c r="H651" i="9" a="1"/>
  <c r="H651" i="9" s="1"/>
  <c r="H647" i="9" a="1"/>
  <c r="H647" i="9" s="1"/>
  <c r="H667" i="9" a="1"/>
  <c r="H667" i="9" s="1"/>
  <c r="H661" i="9" a="1"/>
  <c r="H661" i="9" s="1"/>
  <c r="H653" i="9" a="1"/>
  <c r="H653" i="9" s="1"/>
  <c r="H650" i="9" a="1"/>
  <c r="H650" i="9" s="1"/>
  <c r="H642" i="9" a="1"/>
  <c r="H642" i="9" s="1"/>
  <c r="H635" i="9" a="1"/>
  <c r="H635" i="9" s="1"/>
  <c r="H631" i="9" a="1"/>
  <c r="H631" i="9" s="1"/>
  <c r="H628" i="9" a="1"/>
  <c r="H628" i="9" s="1"/>
  <c r="H622" i="9" a="1"/>
  <c r="H622" i="9" s="1"/>
  <c r="H616" i="9" a="1"/>
  <c r="H616" i="9" s="1"/>
  <c r="H613" i="9" a="1"/>
  <c r="H613" i="9" s="1"/>
  <c r="H610" i="9" a="1"/>
  <c r="H610" i="9" s="1"/>
  <c r="H606" i="9" a="1"/>
  <c r="H606" i="9" s="1"/>
  <c r="H640" i="9" a="1"/>
  <c r="H640" i="9" s="1"/>
  <c r="H634" i="9" a="1"/>
  <c r="H634" i="9" s="1"/>
  <c r="H630" i="9" a="1"/>
  <c r="H630" i="9" s="1"/>
  <c r="H627" i="9" a="1"/>
  <c r="H627" i="9" s="1"/>
  <c r="H621" i="9" a="1"/>
  <c r="H621" i="9" s="1"/>
  <c r="H615" i="9" a="1"/>
  <c r="H615" i="9" s="1"/>
  <c r="H612" i="9" a="1"/>
  <c r="H612" i="9" s="1"/>
  <c r="H608" i="9" a="1"/>
  <c r="H608" i="9" s="1"/>
  <c r="H605" i="9" a="1"/>
  <c r="H605" i="9" s="1"/>
  <c r="H646" i="9" a="1"/>
  <c r="H646" i="9" s="1"/>
  <c r="H632" i="9" a="1"/>
  <c r="H632" i="9" s="1"/>
  <c r="H629" i="9" a="1"/>
  <c r="H629" i="9" s="1"/>
  <c r="H623" i="9" a="1"/>
  <c r="H623" i="9" s="1"/>
  <c r="H620" i="9" a="1"/>
  <c r="H620" i="9" s="1"/>
  <c r="H614" i="9" a="1"/>
  <c r="H614" i="9" s="1"/>
  <c r="H611" i="9" a="1"/>
  <c r="H611" i="9" s="1"/>
  <c r="H607" i="9" a="1"/>
  <c r="H607" i="9" s="1"/>
  <c r="H604" i="9" a="1"/>
  <c r="H604" i="9" s="1"/>
  <c r="H602" i="9" a="1"/>
  <c r="H602" i="9" s="1"/>
  <c r="H596" i="9" a="1"/>
  <c r="H596" i="9" s="1"/>
  <c r="H593" i="9" a="1"/>
  <c r="H593" i="9" s="1"/>
  <c r="H589" i="9" a="1"/>
  <c r="H589" i="9" s="1"/>
  <c r="H581" i="9" a="1"/>
  <c r="H581" i="9" s="1"/>
  <c r="H577" i="9" a="1"/>
  <c r="H577" i="9" s="1"/>
  <c r="H569" i="9" a="1"/>
  <c r="H569" i="9" s="1"/>
  <c r="H565" i="9" a="1"/>
  <c r="H565" i="9" s="1"/>
  <c r="H560" i="9" a="1"/>
  <c r="H560" i="9" s="1"/>
  <c r="H553" i="9" a="1"/>
  <c r="H553" i="9" s="1"/>
  <c r="H595" i="9" a="1"/>
  <c r="H595" i="9" s="1"/>
  <c r="H592" i="9" a="1"/>
  <c r="H592" i="9" s="1"/>
  <c r="H585" i="9" a="1"/>
  <c r="H585" i="9" s="1"/>
  <c r="H580" i="9" a="1"/>
  <c r="H580" i="9" s="1"/>
  <c r="H575" i="9" a="1"/>
  <c r="H575" i="9" s="1"/>
  <c r="H567" i="9" a="1"/>
  <c r="H567" i="9" s="1"/>
  <c r="H564" i="9" a="1"/>
  <c r="H564" i="9" s="1"/>
  <c r="H558" i="9" a="1"/>
  <c r="H558" i="9" s="1"/>
  <c r="H603" i="9" a="1"/>
  <c r="H603" i="9" s="1"/>
  <c r="H597" i="9" a="1"/>
  <c r="H597" i="9" s="1"/>
  <c r="H594" i="9" a="1"/>
  <c r="H594" i="9" s="1"/>
  <c r="H590" i="9" a="1"/>
  <c r="H590" i="9" s="1"/>
  <c r="H583" i="9" a="1"/>
  <c r="H583" i="9" s="1"/>
  <c r="H578" i="9" a="1"/>
  <c r="H578" i="9" s="1"/>
  <c r="H573" i="9" a="1"/>
  <c r="H573" i="9" s="1"/>
  <c r="H566" i="9" a="1"/>
  <c r="H566" i="9" s="1"/>
  <c r="H563" i="9" a="1"/>
  <c r="H563" i="9" s="1"/>
  <c r="H557" i="9" a="1"/>
  <c r="H557" i="9" s="1"/>
  <c r="H551" i="9" a="1"/>
  <c r="H551" i="9" s="1"/>
  <c r="H548" i="9" a="1"/>
  <c r="H548" i="9" s="1"/>
  <c r="H544" i="9" a="1"/>
  <c r="H544" i="9" s="1"/>
  <c r="H540" i="9" a="1"/>
  <c r="H540" i="9" s="1"/>
  <c r="H533" i="9" a="1"/>
  <c r="H533" i="9" s="1"/>
  <c r="H529" i="9" a="1"/>
  <c r="H529" i="9" s="1"/>
  <c r="H525" i="9" a="1"/>
  <c r="H525" i="9" s="1"/>
  <c r="H522" i="9" a="1"/>
  <c r="H522" i="9" s="1"/>
  <c r="H516" i="9" a="1"/>
  <c r="H516" i="9" s="1"/>
  <c r="H512" i="9" a="1"/>
  <c r="H512" i="9" s="1"/>
  <c r="H550" i="9" a="1"/>
  <c r="H550" i="9" s="1"/>
  <c r="H546" i="9" a="1"/>
  <c r="H546" i="9" s="1"/>
  <c r="H542" i="9" a="1"/>
  <c r="H542" i="9" s="1"/>
  <c r="H538" i="9" a="1"/>
  <c r="H538" i="9" s="1"/>
  <c r="H531" i="9" a="1"/>
  <c r="H531" i="9" s="1"/>
  <c r="H528" i="9" a="1"/>
  <c r="H528" i="9" s="1"/>
  <c r="H524" i="9" a="1"/>
  <c r="H524" i="9" s="1"/>
  <c r="H514" i="9" a="1"/>
  <c r="H514" i="9" s="1"/>
  <c r="H510" i="9" a="1"/>
  <c r="H510" i="9" s="1"/>
  <c r="H549" i="9" a="1"/>
  <c r="H549" i="9" s="1"/>
  <c r="H545" i="9" a="1"/>
  <c r="H545" i="9" s="1"/>
  <c r="H541" i="9" a="1"/>
  <c r="H541" i="9" s="1"/>
  <c r="H530" i="9" a="1"/>
  <c r="H530" i="9" s="1"/>
  <c r="H527" i="9" a="1"/>
  <c r="H527" i="9" s="1"/>
  <c r="H523" i="9" a="1"/>
  <c r="H523" i="9" s="1"/>
  <c r="H517" i="9" a="1"/>
  <c r="H517" i="9" s="1"/>
  <c r="H513" i="9" a="1"/>
  <c r="H513" i="9" s="1"/>
  <c r="H507" i="9" a="1"/>
  <c r="H507" i="9" s="1"/>
  <c r="H504" i="9" a="1"/>
  <c r="H504" i="9" s="1"/>
  <c r="H501" i="9" a="1"/>
  <c r="H501" i="9" s="1"/>
  <c r="H497" i="9" a="1"/>
  <c r="H497" i="9" s="1"/>
  <c r="H494" i="9" a="1"/>
  <c r="H494" i="9" s="1"/>
  <c r="H489" i="9" a="1"/>
  <c r="H489" i="9" s="1"/>
  <c r="H485" i="9" a="1"/>
  <c r="H485" i="9" s="1"/>
  <c r="H480" i="9" a="1"/>
  <c r="H480" i="9" s="1"/>
  <c r="H471" i="9" a="1"/>
  <c r="H471" i="9" s="1"/>
  <c r="H467" i="9" a="1"/>
  <c r="H467" i="9" s="1"/>
  <c r="H463" i="9" a="1"/>
  <c r="H463" i="9" s="1"/>
  <c r="H459" i="9" a="1"/>
  <c r="H459" i="9" s="1"/>
  <c r="H455" i="9" a="1"/>
  <c r="H455" i="9" s="1"/>
  <c r="H451" i="9" a="1"/>
  <c r="H451" i="9" s="1"/>
  <c r="H448" i="9" a="1"/>
  <c r="H448" i="9" s="1"/>
  <c r="H444" i="9" a="1"/>
  <c r="H444" i="9" s="1"/>
  <c r="H441" i="9" a="1"/>
  <c r="H441" i="9" s="1"/>
  <c r="H438" i="9" a="1"/>
  <c r="H438" i="9" s="1"/>
  <c r="H434" i="9" a="1"/>
  <c r="H434" i="9" s="1"/>
  <c r="H506" i="9" a="1"/>
  <c r="H506" i="9" s="1"/>
  <c r="H503" i="9" a="1"/>
  <c r="H503" i="9" s="1"/>
  <c r="H499" i="9" a="1"/>
  <c r="H499" i="9" s="1"/>
  <c r="H496" i="9" a="1"/>
  <c r="H496" i="9" s="1"/>
  <c r="H493" i="9" a="1"/>
  <c r="H493" i="9" s="1"/>
  <c r="H488" i="9" a="1"/>
  <c r="H488" i="9" s="1"/>
  <c r="H484" i="9" a="1"/>
  <c r="H484" i="9" s="1"/>
  <c r="H478" i="9" a="1"/>
  <c r="H478" i="9" s="1"/>
  <c r="H469" i="9" a="1"/>
  <c r="H469" i="9" s="1"/>
  <c r="H466" i="9" a="1"/>
  <c r="H466" i="9" s="1"/>
  <c r="H462" i="9" a="1"/>
  <c r="H462" i="9" s="1"/>
  <c r="H458" i="9" a="1"/>
  <c r="H458" i="9" s="1"/>
  <c r="H453" i="9" a="1"/>
  <c r="H453" i="9" s="1"/>
  <c r="H450" i="9" a="1"/>
  <c r="H450" i="9" s="1"/>
  <c r="H447" i="9" a="1"/>
  <c r="H447" i="9" s="1"/>
  <c r="H443" i="9" a="1"/>
  <c r="H443" i="9" s="1"/>
  <c r="H440" i="9" a="1"/>
  <c r="H440" i="9" s="1"/>
  <c r="H436" i="9" a="1"/>
  <c r="H436" i="9" s="1"/>
  <c r="H509" i="9" a="1"/>
  <c r="H509" i="9" s="1"/>
  <c r="H505" i="9" a="1"/>
  <c r="H505" i="9" s="1"/>
  <c r="H502" i="9" a="1"/>
  <c r="H502" i="9" s="1"/>
  <c r="H498" i="9" a="1"/>
  <c r="H498" i="9" s="1"/>
  <c r="H495" i="9" a="1"/>
  <c r="H495" i="9" s="1"/>
  <c r="H491" i="9" a="1"/>
  <c r="H491" i="9" s="1"/>
  <c r="H487" i="9" a="1"/>
  <c r="H487" i="9" s="1"/>
  <c r="H483" i="9" a="1"/>
  <c r="H483" i="9" s="1"/>
  <c r="H473" i="9" a="1"/>
  <c r="H473" i="9" s="1"/>
  <c r="H468" i="9" a="1"/>
  <c r="H468" i="9" s="1"/>
  <c r="H464" i="9" a="1"/>
  <c r="H464" i="9" s="1"/>
  <c r="H460" i="9" a="1"/>
  <c r="H460" i="9" s="1"/>
  <c r="H456" i="9" a="1"/>
  <c r="H456" i="9" s="1"/>
  <c r="H452" i="9" a="1"/>
  <c r="H452" i="9" s="1"/>
  <c r="H449" i="9" a="1"/>
  <c r="H449" i="9" s="1"/>
  <c r="H446" i="9" a="1"/>
  <c r="H446" i="9" s="1"/>
  <c r="H442" i="9" a="1"/>
  <c r="H442" i="9" s="1"/>
  <c r="H439" i="9" a="1"/>
  <c r="H439" i="9" s="1"/>
  <c r="H426" i="9" a="1"/>
  <c r="H426" i="9" s="1"/>
  <c r="H421" i="9" a="1"/>
  <c r="H421" i="9" s="1"/>
  <c r="H416" i="9" a="1"/>
  <c r="H416" i="9" s="1"/>
  <c r="H407" i="9" a="1"/>
  <c r="H407" i="9" s="1"/>
  <c r="H403" i="9" a="1"/>
  <c r="H403" i="9" s="1"/>
  <c r="H400" i="9" a="1"/>
  <c r="H400" i="9" s="1"/>
  <c r="H395" i="9" a="1"/>
  <c r="H395" i="9" s="1"/>
  <c r="H381" i="9" a="1"/>
  <c r="H381" i="9" s="1"/>
  <c r="H374" i="9" a="1"/>
  <c r="H374" i="9" s="1"/>
  <c r="H367" i="9" a="1"/>
  <c r="H367" i="9" s="1"/>
  <c r="H364" i="9" a="1"/>
  <c r="H364" i="9" s="1"/>
  <c r="H360" i="9" a="1"/>
  <c r="H360" i="9" s="1"/>
  <c r="H354" i="9" a="1"/>
  <c r="H354" i="9" s="1"/>
  <c r="H350" i="9" a="1"/>
  <c r="H350" i="9" s="1"/>
  <c r="H345" i="9" a="1"/>
  <c r="H345" i="9" s="1"/>
  <c r="H337" i="9" a="1"/>
  <c r="H337" i="9" s="1"/>
  <c r="H329" i="9" a="1"/>
  <c r="H329" i="9" s="1"/>
  <c r="H320" i="9" a="1"/>
  <c r="H320" i="9" s="1"/>
  <c r="H311" i="9" a="1"/>
  <c r="H311" i="9" s="1"/>
  <c r="H305" i="9" a="1"/>
  <c r="H305" i="9" s="1"/>
  <c r="H297" i="9" a="1"/>
  <c r="H297" i="9" s="1"/>
  <c r="H290" i="9" a="1"/>
  <c r="H290" i="9" s="1"/>
  <c r="H287" i="9" a="1"/>
  <c r="H287" i="9" s="1"/>
  <c r="H284" i="9" a="1"/>
  <c r="H284" i="9" s="1"/>
  <c r="H280" i="9" a="1"/>
  <c r="H280" i="9" s="1"/>
  <c r="H277" i="9" a="1"/>
  <c r="H277" i="9" s="1"/>
  <c r="H435" i="9" a="1"/>
  <c r="H435" i="9" s="1"/>
  <c r="H425" i="9" a="1"/>
  <c r="H425" i="9" s="1"/>
  <c r="H419" i="9" a="1"/>
  <c r="H419" i="9" s="1"/>
  <c r="H406" i="9" a="1"/>
  <c r="H406" i="9" s="1"/>
  <c r="H402" i="9" a="1"/>
  <c r="H402" i="9" s="1"/>
  <c r="H398" i="9" a="1"/>
  <c r="H398" i="9" s="1"/>
  <c r="H393" i="9" a="1"/>
  <c r="H393" i="9" s="1"/>
  <c r="H387" i="9" a="1"/>
  <c r="H387" i="9" s="1"/>
  <c r="H379" i="9" a="1"/>
  <c r="H379" i="9" s="1"/>
  <c r="H372" i="9" a="1"/>
  <c r="H372" i="9" s="1"/>
  <c r="H366" i="9" a="1"/>
  <c r="H366" i="9" s="1"/>
  <c r="H362" i="9" a="1"/>
  <c r="H362" i="9" s="1"/>
  <c r="H359" i="9" a="1"/>
  <c r="H359" i="9" s="1"/>
  <c r="H353" i="9" a="1"/>
  <c r="H353" i="9" s="1"/>
  <c r="H348" i="9" a="1"/>
  <c r="H348" i="9" s="1"/>
  <c r="H341" i="9" a="1"/>
  <c r="H341" i="9" s="1"/>
  <c r="H333" i="9" a="1"/>
  <c r="H333" i="9" s="1"/>
  <c r="H327" i="9" a="1"/>
  <c r="H327" i="9" s="1"/>
  <c r="H432" i="9" a="1"/>
  <c r="H432" i="9" s="1"/>
  <c r="H423" i="9" a="1"/>
  <c r="H423" i="9" s="1"/>
  <c r="H417" i="9" a="1"/>
  <c r="H417" i="9" s="1"/>
  <c r="H409" i="9" a="1"/>
  <c r="H409" i="9" s="1"/>
  <c r="H405" i="9" a="1"/>
  <c r="H405" i="9" s="1"/>
  <c r="H401" i="9" a="1"/>
  <c r="H401" i="9" s="1"/>
  <c r="H396" i="9" a="1"/>
  <c r="H396" i="9" s="1"/>
  <c r="H392" i="9" a="1"/>
  <c r="H392" i="9" s="1"/>
  <c r="H383" i="9" a="1"/>
  <c r="H383" i="9" s="1"/>
  <c r="H368" i="9" a="1"/>
  <c r="H368" i="9" s="1"/>
  <c r="H365" i="9" a="1"/>
  <c r="H365" i="9" s="1"/>
  <c r="H361" i="9" a="1"/>
  <c r="H361" i="9" s="1"/>
  <c r="H358" i="9" a="1"/>
  <c r="H358" i="9" s="1"/>
  <c r="H352" i="9" a="1"/>
  <c r="H352" i="9" s="1"/>
  <c r="H346" i="9" a="1"/>
  <c r="H346" i="9" s="1"/>
  <c r="H339" i="9" a="1"/>
  <c r="H339" i="9" s="1"/>
  <c r="H331" i="9" a="1"/>
  <c r="H331" i="9" s="1"/>
  <c r="H326" i="9" a="1"/>
  <c r="H326" i="9" s="1"/>
  <c r="H315" i="9" a="1"/>
  <c r="H315" i="9" s="1"/>
  <c r="H307" i="9" a="1"/>
  <c r="H307" i="9" s="1"/>
  <c r="H301" i="9" a="1"/>
  <c r="H301" i="9" s="1"/>
  <c r="H291" i="9" a="1"/>
  <c r="H291" i="9" s="1"/>
  <c r="H288" i="9" a="1"/>
  <c r="H288" i="9" s="1"/>
  <c r="H285" i="9" a="1"/>
  <c r="H285" i="9" s="1"/>
  <c r="H281" i="9" a="1"/>
  <c r="H281" i="9" s="1"/>
  <c r="H278" i="9" a="1"/>
  <c r="H278" i="9" s="1"/>
  <c r="H272" i="9" a="1"/>
  <c r="H272" i="9" s="1"/>
  <c r="H269" i="9" a="1"/>
  <c r="H269" i="9" s="1"/>
  <c r="H265" i="9" a="1"/>
  <c r="H265" i="9" s="1"/>
  <c r="H258" i="9" a="1"/>
  <c r="H258" i="9" s="1"/>
  <c r="H251" i="9" a="1"/>
  <c r="H251" i="9" s="1"/>
  <c r="H248" i="9" a="1"/>
  <c r="H248" i="9" s="1"/>
  <c r="H245" i="9" a="1"/>
  <c r="H245" i="9" s="1"/>
  <c r="H238" i="9" a="1"/>
  <c r="H238" i="9" s="1"/>
  <c r="H234" i="9" a="1"/>
  <c r="H234" i="9" s="1"/>
  <c r="H227" i="9" a="1"/>
  <c r="H227" i="9" s="1"/>
  <c r="H224" i="9" a="1"/>
  <c r="H224" i="9" s="1"/>
  <c r="H220" i="9" a="1"/>
  <c r="H220" i="9" s="1"/>
  <c r="H214" i="9" a="1"/>
  <c r="H214" i="9" s="1"/>
  <c r="H209" i="9" a="1"/>
  <c r="H209" i="9" s="1"/>
  <c r="H267" i="9" a="1"/>
  <c r="H267" i="9" s="1"/>
  <c r="H261" i="9" a="1"/>
  <c r="H261" i="9" s="1"/>
  <c r="H257" i="9" a="1"/>
  <c r="H257" i="9" s="1"/>
  <c r="H250" i="9" a="1"/>
  <c r="H250" i="9" s="1"/>
  <c r="H247" i="9" a="1"/>
  <c r="H247" i="9" s="1"/>
  <c r="H243" i="9" a="1"/>
  <c r="H243" i="9" s="1"/>
  <c r="H236" i="9" a="1"/>
  <c r="H236" i="9" s="1"/>
  <c r="H233" i="9" a="1"/>
  <c r="H233" i="9" s="1"/>
  <c r="H226" i="9" a="1"/>
  <c r="H226" i="9" s="1"/>
  <c r="H223" i="9" a="1"/>
  <c r="H223" i="9" s="1"/>
  <c r="H219" i="9" a="1"/>
  <c r="H219" i="9" s="1"/>
  <c r="H212" i="9" a="1"/>
  <c r="H212" i="9" s="1"/>
  <c r="H205" i="9" a="1"/>
  <c r="H205" i="9" s="1"/>
  <c r="H317" i="9" a="1"/>
  <c r="H317" i="9" s="1"/>
  <c r="H309" i="9" a="1"/>
  <c r="H309" i="9" s="1"/>
  <c r="H303" i="9" a="1"/>
  <c r="H303" i="9" s="1"/>
  <c r="H293" i="9" a="1"/>
  <c r="H293" i="9" s="1"/>
  <c r="H289" i="9" a="1"/>
  <c r="H289" i="9" s="1"/>
  <c r="H286" i="9" a="1"/>
  <c r="H286" i="9" s="1"/>
  <c r="H282" i="9" a="1"/>
  <c r="H282" i="9" s="1"/>
  <c r="H279" i="9" a="1"/>
  <c r="H279" i="9" s="1"/>
  <c r="H273" i="9" a="1"/>
  <c r="H273" i="9" s="1"/>
  <c r="H270" i="9" a="1"/>
  <c r="H270" i="9" s="1"/>
  <c r="H266" i="9" a="1"/>
  <c r="H266" i="9" s="1"/>
  <c r="H260" i="9" a="1"/>
  <c r="H260" i="9" s="1"/>
  <c r="H255" i="9" a="1"/>
  <c r="H255" i="9" s="1"/>
  <c r="H249" i="9" a="1"/>
  <c r="H249" i="9" s="1"/>
  <c r="H246" i="9" a="1"/>
  <c r="H246" i="9" s="1"/>
  <c r="H239" i="9" a="1"/>
  <c r="H239" i="9" s="1"/>
  <c r="H235" i="9" a="1"/>
  <c r="H235" i="9" s="1"/>
  <c r="H229" i="9" a="1"/>
  <c r="H229" i="9" s="1"/>
  <c r="H225" i="9" a="1"/>
  <c r="H225" i="9" s="1"/>
  <c r="H221" i="9" a="1"/>
  <c r="H221" i="9" s="1"/>
  <c r="H218" i="9" a="1"/>
  <c r="H218" i="9" s="1"/>
  <c r="H200" i="9" a="1"/>
  <c r="H200" i="9" s="1"/>
  <c r="H194" i="9" a="1"/>
  <c r="H194" i="9" s="1"/>
  <c r="H187" i="9" a="1"/>
  <c r="H187" i="9" s="1"/>
  <c r="H211" i="9" a="1"/>
  <c r="H211" i="9" s="1"/>
  <c r="H201" i="9" a="1"/>
  <c r="H201" i="9" s="1"/>
  <c r="H195" i="9" a="1"/>
  <c r="H195" i="9" s="1"/>
  <c r="H188" i="9" a="1"/>
  <c r="H188" i="9" s="1"/>
  <c r="H180" i="9" a="1"/>
  <c r="H180" i="9" s="1"/>
  <c r="H204" i="9" a="1"/>
  <c r="H204" i="9" s="1"/>
  <c r="H202" i="9" a="1"/>
  <c r="H202" i="9" s="1"/>
  <c r="H197" i="9" a="1"/>
  <c r="H197" i="9" s="1"/>
  <c r="H192" i="9" a="1"/>
  <c r="H192" i="9" s="1"/>
  <c r="H182" i="9" a="1"/>
  <c r="H182" i="9" s="1"/>
  <c r="H203" i="9" a="1"/>
  <c r="H203" i="9" s="1"/>
  <c r="H199" i="9" a="1"/>
  <c r="H199" i="9" s="1"/>
  <c r="H193" i="9" a="1"/>
  <c r="H193" i="9" s="1"/>
  <c r="H186" i="9" a="1"/>
  <c r="H186" i="9" s="1"/>
  <c r="H178" i="9" a="1"/>
  <c r="H178" i="9" s="1"/>
  <c r="H172" i="9" a="1"/>
  <c r="H172" i="9" s="1"/>
  <c r="H159" i="9" a="1"/>
  <c r="H159" i="9" s="1"/>
  <c r="H155" i="9" a="1"/>
  <c r="H155" i="9" s="1"/>
  <c r="H146" i="9" a="1"/>
  <c r="H146" i="9" s="1"/>
  <c r="H137" i="9" a="1"/>
  <c r="H137" i="9" s="1"/>
  <c r="H131" i="9" a="1"/>
  <c r="H131" i="9" s="1"/>
  <c r="H120" i="9" a="1"/>
  <c r="H120" i="9" s="1"/>
  <c r="H114" i="9" a="1"/>
  <c r="H114" i="9" s="1"/>
  <c r="H108" i="9" a="1"/>
  <c r="H108" i="9" s="1"/>
  <c r="H103" i="9" a="1"/>
  <c r="H103" i="9" s="1"/>
  <c r="H175" i="9" a="1"/>
  <c r="H175" i="9" s="1"/>
  <c r="H162" i="9" a="1"/>
  <c r="H162" i="9" s="1"/>
  <c r="H156" i="9" a="1"/>
  <c r="H156" i="9" s="1"/>
  <c r="H151" i="9" a="1"/>
  <c r="H151" i="9" s="1"/>
  <c r="H138" i="9" a="1"/>
  <c r="H138" i="9" s="1"/>
  <c r="H133" i="9" a="1"/>
  <c r="H133" i="9" s="1"/>
  <c r="H121" i="9" a="1"/>
  <c r="H121" i="9" s="1"/>
  <c r="H115" i="9" a="1"/>
  <c r="H115" i="9" s="1"/>
  <c r="H109" i="9" a="1"/>
  <c r="H109" i="9" s="1"/>
  <c r="H104" i="9" a="1"/>
  <c r="H104" i="9" s="1"/>
  <c r="H164" i="9" a="1"/>
  <c r="H164" i="9" s="1"/>
  <c r="H157" i="9" a="1"/>
  <c r="H157" i="9" s="1"/>
  <c r="H153" i="9" a="1"/>
  <c r="H153" i="9" s="1"/>
  <c r="H140" i="9" a="1"/>
  <c r="H140" i="9" s="1"/>
  <c r="H135" i="9" a="1"/>
  <c r="H135" i="9" s="1"/>
  <c r="H125" i="9" a="1"/>
  <c r="H125" i="9" s="1"/>
  <c r="H117" i="9" a="1"/>
  <c r="H117" i="9" s="1"/>
  <c r="H111" i="9" a="1"/>
  <c r="H111" i="9" s="1"/>
  <c r="H106" i="9" a="1"/>
  <c r="H106" i="9" s="1"/>
  <c r="H166" i="9" a="1"/>
  <c r="H166" i="9" s="1"/>
  <c r="H158" i="9" a="1"/>
  <c r="H158" i="9" s="1"/>
  <c r="H154" i="9" a="1"/>
  <c r="H154" i="9" s="1"/>
  <c r="H144" i="9" a="1"/>
  <c r="H144" i="9" s="1"/>
  <c r="H136" i="9" a="1"/>
  <c r="H136" i="9" s="1"/>
  <c r="H129" i="9" a="1"/>
  <c r="H129" i="9" s="1"/>
  <c r="H119" i="9" a="1"/>
  <c r="H119" i="9" s="1"/>
  <c r="H112" i="9" a="1"/>
  <c r="H112" i="9" s="1"/>
  <c r="H107" i="9" a="1"/>
  <c r="H107" i="9" s="1"/>
  <c r="H101" i="9" a="1"/>
  <c r="H101" i="9" s="1"/>
  <c r="H94" i="9" a="1"/>
  <c r="H94" i="9" s="1"/>
  <c r="H82" i="9" a="1"/>
  <c r="H82" i="9" s="1"/>
  <c r="H76" i="9" a="1"/>
  <c r="H76" i="9" s="1"/>
  <c r="H69" i="9" a="1"/>
  <c r="H69" i="9" s="1"/>
  <c r="H60" i="9" a="1"/>
  <c r="H60" i="9" s="1"/>
  <c r="H47" i="9" a="1"/>
  <c r="H47" i="9" s="1"/>
  <c r="H40" i="9" a="1"/>
  <c r="H40" i="9" s="1"/>
  <c r="H34" i="9" a="1"/>
  <c r="H34" i="9" s="1"/>
  <c r="H26" i="9" a="1"/>
  <c r="H26" i="9" s="1"/>
  <c r="H20" i="9" a="1"/>
  <c r="H20" i="9" s="1"/>
  <c r="H15" i="9" a="1"/>
  <c r="H15" i="9" s="1"/>
  <c r="H11" i="9" a="1"/>
  <c r="H11" i="9" s="1"/>
  <c r="H7" i="9" a="1"/>
  <c r="H7" i="9" s="1"/>
  <c r="H96" i="9" a="1"/>
  <c r="H96" i="9" s="1"/>
  <c r="H90" i="9" a="1"/>
  <c r="H90" i="9" s="1"/>
  <c r="H83" i="9" a="1"/>
  <c r="H83" i="9" s="1"/>
  <c r="H77" i="9" a="1"/>
  <c r="H77" i="9" s="1"/>
  <c r="H73" i="9" a="1"/>
  <c r="H73" i="9" s="1"/>
  <c r="H64" i="9" a="1"/>
  <c r="H64" i="9" s="1"/>
  <c r="H49" i="9" a="1"/>
  <c r="H49" i="9" s="1"/>
  <c r="H28" i="9" a="1"/>
  <c r="H28" i="9" s="1"/>
  <c r="H21" i="9" a="1"/>
  <c r="H21" i="9" s="1"/>
  <c r="H17" i="9" a="1"/>
  <c r="H17" i="9" s="1"/>
  <c r="H12" i="9" a="1"/>
  <c r="H12" i="9" s="1"/>
  <c r="H8" i="9" a="1"/>
  <c r="H8" i="9" s="1"/>
  <c r="H99" i="9" a="1"/>
  <c r="H99" i="9" s="1"/>
  <c r="H91" i="9" a="1"/>
  <c r="H91" i="9" s="1"/>
  <c r="H85" i="9" a="1"/>
  <c r="H85" i="9" s="1"/>
  <c r="H79" i="9" a="1"/>
  <c r="H79" i="9" s="1"/>
  <c r="H74" i="9" a="1"/>
  <c r="H74" i="9" s="1"/>
  <c r="H66" i="9" a="1"/>
  <c r="H66" i="9" s="1"/>
  <c r="H54" i="9" a="1"/>
  <c r="H54" i="9" s="1"/>
  <c r="H29" i="9" a="1"/>
  <c r="H29" i="9" s="1"/>
  <c r="H22" i="9" a="1"/>
  <c r="H22" i="9" s="1"/>
  <c r="H18" i="9" a="1"/>
  <c r="H18" i="9" s="1"/>
  <c r="H13" i="9" a="1"/>
  <c r="H13" i="9" s="1"/>
  <c r="H9" i="9" a="1"/>
  <c r="H9" i="9" s="1"/>
  <c r="H100" i="9" a="1"/>
  <c r="H100" i="9" s="1"/>
  <c r="H93" i="9" a="1"/>
  <c r="H93" i="9" s="1"/>
  <c r="H80" i="9" a="1"/>
  <c r="H80" i="9" s="1"/>
  <c r="H75" i="9" a="1"/>
  <c r="H75" i="9" s="1"/>
  <c r="H68" i="9" a="1"/>
  <c r="H68" i="9" s="1"/>
  <c r="H56" i="9" a="1"/>
  <c r="H56" i="9" s="1"/>
  <c r="H45" i="9" a="1"/>
  <c r="H45" i="9" s="1"/>
  <c r="H39" i="9" a="1"/>
  <c r="H39" i="9" s="1"/>
  <c r="H33" i="9" a="1"/>
  <c r="H33" i="9" s="1"/>
  <c r="H24" i="9" a="1"/>
  <c r="H24" i="9" s="1"/>
  <c r="H19" i="9" a="1"/>
  <c r="H19" i="9" s="1"/>
  <c r="H14" i="9" a="1"/>
  <c r="H14" i="9" s="1"/>
  <c r="H10" i="9" a="1"/>
  <c r="H10" i="9" s="1"/>
  <c r="O800" i="9" a="1"/>
  <c r="O800" i="9" s="1"/>
  <c r="O797" i="9" s="1"/>
  <c r="Q102" i="8" s="1"/>
  <c r="O795" i="9" a="1"/>
  <c r="O795" i="9" s="1"/>
  <c r="O792" i="9" s="1"/>
  <c r="Q101" i="8" s="1"/>
  <c r="O790" i="9" a="1"/>
  <c r="O790" i="9" s="1"/>
  <c r="O789" i="9" a="1"/>
  <c r="O789" i="9" s="1"/>
  <c r="O788" i="9" a="1"/>
  <c r="O788" i="9" s="1"/>
  <c r="O787" i="9" a="1"/>
  <c r="O787" i="9" s="1"/>
  <c r="O783" i="9" a="1"/>
  <c r="O783" i="9" s="1"/>
  <c r="O782" i="9" a="1"/>
  <c r="O782" i="9" s="1"/>
  <c r="O781" i="9" a="1"/>
  <c r="O781" i="9" s="1"/>
  <c r="O779" i="9" a="1"/>
  <c r="O779" i="9" s="1"/>
  <c r="O778" i="9" a="1"/>
  <c r="O778" i="9" s="1"/>
  <c r="O777" i="9" a="1"/>
  <c r="O777" i="9" s="1"/>
  <c r="O775" i="9" a="1"/>
  <c r="O775" i="9" s="1"/>
  <c r="O773" i="9" a="1"/>
  <c r="O773" i="9" s="1"/>
  <c r="O772" i="9" a="1"/>
  <c r="O772" i="9" s="1"/>
  <c r="O771" i="9" a="1"/>
  <c r="O771" i="9" s="1"/>
  <c r="O770" i="9" a="1"/>
  <c r="O770" i="9" s="1"/>
  <c r="O769" i="9" a="1"/>
  <c r="O769" i="9" s="1"/>
  <c r="O765" i="9" a="1"/>
  <c r="O765" i="9" s="1"/>
  <c r="O764" i="9" a="1"/>
  <c r="O764" i="9" s="1"/>
  <c r="O763" i="9" a="1"/>
  <c r="O763" i="9" s="1"/>
  <c r="O761" i="9" a="1"/>
  <c r="O761" i="9" s="1"/>
  <c r="O759" i="9" a="1"/>
  <c r="O759" i="9" s="1"/>
  <c r="O758" i="9" a="1"/>
  <c r="O758" i="9" s="1"/>
  <c r="O753" i="9" a="1"/>
  <c r="O753" i="9" s="1"/>
  <c r="O750" i="9" s="1"/>
  <c r="Q85" i="8" s="1"/>
  <c r="O748" i="9" a="1"/>
  <c r="O748" i="9" s="1"/>
  <c r="O747" i="9" a="1"/>
  <c r="O747" i="9" s="1"/>
  <c r="O745" i="9" a="1"/>
  <c r="O745" i="9" s="1"/>
  <c r="O743" i="9" a="1"/>
  <c r="O743" i="9" s="1"/>
  <c r="O742" i="9" a="1"/>
  <c r="O742" i="9" s="1"/>
  <c r="O741" i="9" a="1"/>
  <c r="O741" i="9" s="1"/>
  <c r="O740" i="9" a="1"/>
  <c r="O740" i="9" s="1"/>
  <c r="O739" i="9" a="1"/>
  <c r="O739" i="9" s="1"/>
  <c r="O738" i="9" a="1"/>
  <c r="O738" i="9" s="1"/>
  <c r="O733" i="9" a="1"/>
  <c r="O733" i="9" s="1"/>
  <c r="O731" i="9" a="1"/>
  <c r="O731" i="9" s="1"/>
  <c r="O729" i="9" a="1"/>
  <c r="O729" i="9" s="1"/>
  <c r="O728" i="9" a="1"/>
  <c r="O728" i="9" s="1"/>
  <c r="O727" i="9" a="1"/>
  <c r="O727" i="9" s="1"/>
  <c r="O726" i="9" a="1"/>
  <c r="O726" i="9" s="1"/>
  <c r="O725" i="9" a="1"/>
  <c r="O725" i="9" s="1"/>
  <c r="O724" i="9" a="1"/>
  <c r="O724" i="9" s="1"/>
  <c r="O722" i="9" a="1"/>
  <c r="O722" i="9" s="1"/>
  <c r="O720" i="9" a="1"/>
  <c r="O720" i="9" s="1"/>
  <c r="O719" i="9" a="1"/>
  <c r="O719" i="9" s="1"/>
  <c r="O716" i="9" a="1"/>
  <c r="O716" i="9" s="1"/>
  <c r="O709" i="9" a="1"/>
  <c r="O709" i="9" s="1"/>
  <c r="O706" i="9" a="1"/>
  <c r="O706" i="9" s="1"/>
  <c r="O702" i="9" a="1"/>
  <c r="O702" i="9" s="1"/>
  <c r="O708" i="9" a="1"/>
  <c r="O708" i="9" s="1"/>
  <c r="O704" i="9" a="1"/>
  <c r="O704" i="9" s="1"/>
  <c r="O701" i="9" a="1"/>
  <c r="O701" i="9" s="1"/>
  <c r="O695" i="9" a="1"/>
  <c r="O695" i="9" s="1"/>
  <c r="O717" i="9" a="1"/>
  <c r="O717" i="9" s="1"/>
  <c r="O711" i="9" a="1"/>
  <c r="O711" i="9" s="1"/>
  <c r="O707" i="9" a="1"/>
  <c r="O707" i="9" s="1"/>
  <c r="O703" i="9" a="1"/>
  <c r="O703" i="9" s="1"/>
  <c r="O700" i="9" a="1"/>
  <c r="O700" i="9" s="1"/>
  <c r="O693" i="9" a="1"/>
  <c r="O693" i="9" s="1"/>
  <c r="O690" i="9" a="1"/>
  <c r="O690" i="9" s="1"/>
  <c r="O685" i="9" a="1"/>
  <c r="O685" i="9" s="1"/>
  <c r="O681" i="9" a="1"/>
  <c r="O681" i="9" s="1"/>
  <c r="O692" i="9" a="1"/>
  <c r="O692" i="9" s="1"/>
  <c r="O688" i="9" a="1"/>
  <c r="O688" i="9" s="1"/>
  <c r="O683" i="9" a="1"/>
  <c r="O683" i="9" s="1"/>
  <c r="O680" i="9" a="1"/>
  <c r="O680" i="9" s="1"/>
  <c r="O694" i="9" a="1"/>
  <c r="O694" i="9" s="1"/>
  <c r="O691" i="9" a="1"/>
  <c r="O691" i="9" s="1"/>
  <c r="O686" i="9" a="1"/>
  <c r="O686" i="9" s="1"/>
  <c r="O682" i="9" a="1"/>
  <c r="O682" i="9" s="1"/>
  <c r="O675" i="9" a="1"/>
  <c r="O675" i="9" s="1"/>
  <c r="O673" i="9" a="1"/>
  <c r="O673" i="9" s="1"/>
  <c r="O667" i="9" a="1"/>
  <c r="O667" i="9" s="1"/>
  <c r="O661" i="9" a="1"/>
  <c r="O661" i="9" s="1"/>
  <c r="O653" i="9" a="1"/>
  <c r="O653" i="9" s="1"/>
  <c r="O650" i="9" a="1"/>
  <c r="O650" i="9" s="1"/>
  <c r="O646" i="9" a="1"/>
  <c r="O646" i="9" s="1"/>
  <c r="O665" i="9" a="1"/>
  <c r="O665" i="9" s="1"/>
  <c r="O659" i="9" a="1"/>
  <c r="O659" i="9" s="1"/>
  <c r="O652" i="9" a="1"/>
  <c r="O652" i="9" s="1"/>
  <c r="O648" i="9" a="1"/>
  <c r="O648" i="9" s="1"/>
  <c r="O669" i="9" a="1"/>
  <c r="O669" i="9" s="1"/>
  <c r="O663" i="9" a="1"/>
  <c r="O663" i="9" s="1"/>
  <c r="O655" i="9" a="1"/>
  <c r="O655" i="9" s="1"/>
  <c r="O651" i="9" a="1"/>
  <c r="O651" i="9" s="1"/>
  <c r="O647" i="9" a="1"/>
  <c r="O647" i="9" s="1"/>
  <c r="O632" i="9" a="1"/>
  <c r="O632" i="9" s="1"/>
  <c r="O629" i="9" a="1"/>
  <c r="O629" i="9" s="1"/>
  <c r="O623" i="9" a="1"/>
  <c r="O623" i="9" s="1"/>
  <c r="O620" i="9" a="1"/>
  <c r="O620" i="9" s="1"/>
  <c r="O614" i="9" a="1"/>
  <c r="O614" i="9" s="1"/>
  <c r="O611" i="9" a="1"/>
  <c r="O611" i="9" s="1"/>
  <c r="O607" i="9" a="1"/>
  <c r="O607" i="9" s="1"/>
  <c r="O604" i="9" a="1"/>
  <c r="O604" i="9" s="1"/>
  <c r="O642" i="9" a="1"/>
  <c r="O642" i="9" s="1"/>
  <c r="O635" i="9" a="1"/>
  <c r="O635" i="9" s="1"/>
  <c r="O631" i="9" a="1"/>
  <c r="O631" i="9" s="1"/>
  <c r="O628" i="9" a="1"/>
  <c r="O628" i="9" s="1"/>
  <c r="O622" i="9" a="1"/>
  <c r="O622" i="9" s="1"/>
  <c r="O616" i="9" a="1"/>
  <c r="O616" i="9" s="1"/>
  <c r="O613" i="9" a="1"/>
  <c r="O613" i="9" s="1"/>
  <c r="O610" i="9" a="1"/>
  <c r="O610" i="9" s="1"/>
  <c r="O606" i="9" a="1"/>
  <c r="O606" i="9" s="1"/>
  <c r="O603" i="9" a="1"/>
  <c r="O603" i="9" s="1"/>
  <c r="O640" i="9" a="1"/>
  <c r="O640" i="9" s="1"/>
  <c r="O634" i="9" a="1"/>
  <c r="O634" i="9" s="1"/>
  <c r="O630" i="9" a="1"/>
  <c r="O630" i="9" s="1"/>
  <c r="O627" i="9" a="1"/>
  <c r="O627" i="9" s="1"/>
  <c r="O621" i="9" a="1"/>
  <c r="O621" i="9" s="1"/>
  <c r="O615" i="9" a="1"/>
  <c r="O615" i="9" s="1"/>
  <c r="O612" i="9" a="1"/>
  <c r="O612" i="9" s="1"/>
  <c r="O608" i="9" a="1"/>
  <c r="O608" i="9" s="1"/>
  <c r="O605" i="9" a="1"/>
  <c r="O605" i="9" s="1"/>
  <c r="O597" i="9" a="1"/>
  <c r="O597" i="9" s="1"/>
  <c r="O594" i="9" a="1"/>
  <c r="O594" i="9" s="1"/>
  <c r="O590" i="9" a="1"/>
  <c r="O590" i="9" s="1"/>
  <c r="O583" i="9" a="1"/>
  <c r="O583" i="9" s="1"/>
  <c r="O578" i="9" a="1"/>
  <c r="O578" i="9" s="1"/>
  <c r="O573" i="9" a="1"/>
  <c r="O573" i="9" s="1"/>
  <c r="O566" i="9" a="1"/>
  <c r="O566" i="9" s="1"/>
  <c r="O563" i="9" a="1"/>
  <c r="O563" i="9" s="1"/>
  <c r="O557" i="9" a="1"/>
  <c r="O557" i="9" s="1"/>
  <c r="O602" i="9" a="1"/>
  <c r="O602" i="9" s="1"/>
  <c r="O596" i="9" a="1"/>
  <c r="O596" i="9" s="1"/>
  <c r="O593" i="9" a="1"/>
  <c r="O593" i="9" s="1"/>
  <c r="O589" i="9" a="1"/>
  <c r="O589" i="9" s="1"/>
  <c r="O581" i="9" a="1"/>
  <c r="O581" i="9" s="1"/>
  <c r="O577" i="9" a="1"/>
  <c r="O577" i="9" s="1"/>
  <c r="O569" i="9" a="1"/>
  <c r="O569" i="9" s="1"/>
  <c r="O565" i="9" a="1"/>
  <c r="O565" i="9" s="1"/>
  <c r="O560" i="9" a="1"/>
  <c r="O560" i="9" s="1"/>
  <c r="O553" i="9" a="1"/>
  <c r="O553" i="9" s="1"/>
  <c r="O595" i="9" a="1"/>
  <c r="O595" i="9" s="1"/>
  <c r="O592" i="9" a="1"/>
  <c r="O592" i="9" s="1"/>
  <c r="O585" i="9" a="1"/>
  <c r="O585" i="9" s="1"/>
  <c r="O580" i="9" a="1"/>
  <c r="O580" i="9" s="1"/>
  <c r="O575" i="9" a="1"/>
  <c r="O575" i="9" s="1"/>
  <c r="O567" i="9" a="1"/>
  <c r="O567" i="9" s="1"/>
  <c r="O564" i="9" a="1"/>
  <c r="O564" i="9" s="1"/>
  <c r="O558" i="9" a="1"/>
  <c r="O558" i="9" s="1"/>
  <c r="O549" i="9" a="1"/>
  <c r="O549" i="9" s="1"/>
  <c r="O545" i="9" a="1"/>
  <c r="O545" i="9" s="1"/>
  <c r="O541" i="9" a="1"/>
  <c r="O541" i="9" s="1"/>
  <c r="O530" i="9" a="1"/>
  <c r="O530" i="9" s="1"/>
  <c r="O527" i="9" a="1"/>
  <c r="O527" i="9" s="1"/>
  <c r="O523" i="9" a="1"/>
  <c r="O523" i="9" s="1"/>
  <c r="O517" i="9" a="1"/>
  <c r="O517" i="9" s="1"/>
  <c r="O513" i="9" a="1"/>
  <c r="O513" i="9" s="1"/>
  <c r="O548" i="9" a="1"/>
  <c r="O548" i="9" s="1"/>
  <c r="O544" i="9" a="1"/>
  <c r="O544" i="9" s="1"/>
  <c r="O540" i="9" a="1"/>
  <c r="O540" i="9" s="1"/>
  <c r="O533" i="9" a="1"/>
  <c r="O533" i="9" s="1"/>
  <c r="O529" i="9" a="1"/>
  <c r="O529" i="9" s="1"/>
  <c r="O525" i="9" a="1"/>
  <c r="O525" i="9" s="1"/>
  <c r="O522" i="9" a="1"/>
  <c r="O522" i="9" s="1"/>
  <c r="O516" i="9" a="1"/>
  <c r="O516" i="9" s="1"/>
  <c r="O512" i="9" a="1"/>
  <c r="O512" i="9" s="1"/>
  <c r="O551" i="9" a="1"/>
  <c r="O551" i="9" s="1"/>
  <c r="O550" i="9" a="1"/>
  <c r="O550" i="9" s="1"/>
  <c r="O546" i="9" a="1"/>
  <c r="O546" i="9" s="1"/>
  <c r="O542" i="9" a="1"/>
  <c r="O542" i="9" s="1"/>
  <c r="O538" i="9" a="1"/>
  <c r="O538" i="9" s="1"/>
  <c r="O531" i="9" a="1"/>
  <c r="O531" i="9" s="1"/>
  <c r="O528" i="9" a="1"/>
  <c r="O528" i="9" s="1"/>
  <c r="O524" i="9" a="1"/>
  <c r="O524" i="9" s="1"/>
  <c r="O514" i="9" a="1"/>
  <c r="O514" i="9" s="1"/>
  <c r="O510" i="9" a="1"/>
  <c r="O510" i="9" s="1"/>
  <c r="O505" i="9" a="1"/>
  <c r="O505" i="9" s="1"/>
  <c r="O502" i="9" a="1"/>
  <c r="O502" i="9" s="1"/>
  <c r="O498" i="9" a="1"/>
  <c r="O498" i="9" s="1"/>
  <c r="O495" i="9" a="1"/>
  <c r="O495" i="9" s="1"/>
  <c r="O491" i="9" a="1"/>
  <c r="O491" i="9" s="1"/>
  <c r="O487" i="9" a="1"/>
  <c r="O487" i="9" s="1"/>
  <c r="O483" i="9" a="1"/>
  <c r="O483" i="9" s="1"/>
  <c r="O473" i="9" a="1"/>
  <c r="O473" i="9" s="1"/>
  <c r="O468" i="9" a="1"/>
  <c r="O468" i="9" s="1"/>
  <c r="O464" i="9" a="1"/>
  <c r="O464" i="9" s="1"/>
  <c r="O460" i="9" a="1"/>
  <c r="O460" i="9" s="1"/>
  <c r="O456" i="9" a="1"/>
  <c r="O456" i="9" s="1"/>
  <c r="O452" i="9" a="1"/>
  <c r="O452" i="9" s="1"/>
  <c r="O449" i="9" a="1"/>
  <c r="O449" i="9" s="1"/>
  <c r="O446" i="9" a="1"/>
  <c r="O446" i="9" s="1"/>
  <c r="O442" i="9" a="1"/>
  <c r="O442" i="9" s="1"/>
  <c r="O439" i="9" a="1"/>
  <c r="O439" i="9" s="1"/>
  <c r="O435" i="9" a="1"/>
  <c r="O435" i="9" s="1"/>
  <c r="O509" i="9" a="1"/>
  <c r="O509" i="9" s="1"/>
  <c r="O507" i="9" a="1"/>
  <c r="O507" i="9" s="1"/>
  <c r="O504" i="9" a="1"/>
  <c r="O504" i="9" s="1"/>
  <c r="O501" i="9" a="1"/>
  <c r="O501" i="9" s="1"/>
  <c r="O497" i="9" a="1"/>
  <c r="O497" i="9" s="1"/>
  <c r="O494" i="9" a="1"/>
  <c r="O494" i="9" s="1"/>
  <c r="O489" i="9" a="1"/>
  <c r="O489" i="9" s="1"/>
  <c r="O485" i="9" a="1"/>
  <c r="O485" i="9" s="1"/>
  <c r="O480" i="9" a="1"/>
  <c r="O480" i="9" s="1"/>
  <c r="O471" i="9" a="1"/>
  <c r="O471" i="9" s="1"/>
  <c r="O467" i="9" a="1"/>
  <c r="O467" i="9" s="1"/>
  <c r="O463" i="9" a="1"/>
  <c r="O463" i="9" s="1"/>
  <c r="O459" i="9" a="1"/>
  <c r="O459" i="9" s="1"/>
  <c r="O455" i="9" a="1"/>
  <c r="O455" i="9" s="1"/>
  <c r="O451" i="9" a="1"/>
  <c r="O451" i="9" s="1"/>
  <c r="O448" i="9" a="1"/>
  <c r="O448" i="9" s="1"/>
  <c r="O444" i="9" a="1"/>
  <c r="O444" i="9" s="1"/>
  <c r="O441" i="9" a="1"/>
  <c r="O441" i="9" s="1"/>
  <c r="O438" i="9" a="1"/>
  <c r="O438" i="9" s="1"/>
  <c r="O434" i="9" a="1"/>
  <c r="O434" i="9" s="1"/>
  <c r="O506" i="9" a="1"/>
  <c r="O506" i="9" s="1"/>
  <c r="O503" i="9" a="1"/>
  <c r="O503" i="9" s="1"/>
  <c r="O499" i="9" a="1"/>
  <c r="O499" i="9" s="1"/>
  <c r="O496" i="9" a="1"/>
  <c r="O496" i="9" s="1"/>
  <c r="O493" i="9" a="1"/>
  <c r="O493" i="9" s="1"/>
  <c r="O488" i="9" a="1"/>
  <c r="O488" i="9" s="1"/>
  <c r="O484" i="9" a="1"/>
  <c r="O484" i="9" s="1"/>
  <c r="O478" i="9" a="1"/>
  <c r="O478" i="9" s="1"/>
  <c r="O469" i="9" a="1"/>
  <c r="O469" i="9" s="1"/>
  <c r="O466" i="9" a="1"/>
  <c r="O466" i="9" s="1"/>
  <c r="O462" i="9" a="1"/>
  <c r="O462" i="9" s="1"/>
  <c r="O458" i="9" a="1"/>
  <c r="O458" i="9" s="1"/>
  <c r="O453" i="9" a="1"/>
  <c r="O453" i="9" s="1"/>
  <c r="O450" i="9" a="1"/>
  <c r="O450" i="9" s="1"/>
  <c r="O447" i="9" a="1"/>
  <c r="O447" i="9" s="1"/>
  <c r="O443" i="9" a="1"/>
  <c r="O443" i="9" s="1"/>
  <c r="O440" i="9" a="1"/>
  <c r="O440" i="9" s="1"/>
  <c r="O432" i="9" a="1"/>
  <c r="O432" i="9" s="1"/>
  <c r="O423" i="9" a="1"/>
  <c r="O423" i="9" s="1"/>
  <c r="O417" i="9" a="1"/>
  <c r="O417" i="9" s="1"/>
  <c r="O409" i="9" a="1"/>
  <c r="O409" i="9" s="1"/>
  <c r="O405" i="9" a="1"/>
  <c r="O405" i="9" s="1"/>
  <c r="O401" i="9" a="1"/>
  <c r="O401" i="9" s="1"/>
  <c r="O396" i="9" a="1"/>
  <c r="O396" i="9" s="1"/>
  <c r="O392" i="9" a="1"/>
  <c r="O392" i="9" s="1"/>
  <c r="O383" i="9" a="1"/>
  <c r="O383" i="9" s="1"/>
  <c r="O368" i="9" a="1"/>
  <c r="O368" i="9" s="1"/>
  <c r="O365" i="9" a="1"/>
  <c r="O365" i="9" s="1"/>
  <c r="O361" i="9" a="1"/>
  <c r="O361" i="9" s="1"/>
  <c r="O358" i="9" a="1"/>
  <c r="O358" i="9" s="1"/>
  <c r="O352" i="9" a="1"/>
  <c r="O352" i="9" s="1"/>
  <c r="O346" i="9" a="1"/>
  <c r="O346" i="9" s="1"/>
  <c r="O339" i="9" a="1"/>
  <c r="O339" i="9" s="1"/>
  <c r="O331" i="9" a="1"/>
  <c r="O331" i="9" s="1"/>
  <c r="O326" i="9" a="1"/>
  <c r="O326" i="9" s="1"/>
  <c r="O315" i="9" a="1"/>
  <c r="O315" i="9" s="1"/>
  <c r="O307" i="9" a="1"/>
  <c r="O307" i="9" s="1"/>
  <c r="O301" i="9" a="1"/>
  <c r="O301" i="9" s="1"/>
  <c r="O291" i="9" a="1"/>
  <c r="O291" i="9" s="1"/>
  <c r="O288" i="9" a="1"/>
  <c r="O288" i="9" s="1"/>
  <c r="O285" i="9" a="1"/>
  <c r="O285" i="9" s="1"/>
  <c r="O281" i="9" a="1"/>
  <c r="O281" i="9" s="1"/>
  <c r="O278" i="9" a="1"/>
  <c r="O278" i="9" s="1"/>
  <c r="O272" i="9" a="1"/>
  <c r="O272" i="9" s="1"/>
  <c r="O426" i="9" a="1"/>
  <c r="O426" i="9" s="1"/>
  <c r="O421" i="9" a="1"/>
  <c r="O421" i="9" s="1"/>
  <c r="O416" i="9" a="1"/>
  <c r="O416" i="9" s="1"/>
  <c r="O407" i="9" a="1"/>
  <c r="O407" i="9" s="1"/>
  <c r="O403" i="9" a="1"/>
  <c r="O403" i="9" s="1"/>
  <c r="O400" i="9" a="1"/>
  <c r="O400" i="9" s="1"/>
  <c r="O395" i="9" a="1"/>
  <c r="O395" i="9" s="1"/>
  <c r="O381" i="9" a="1"/>
  <c r="O381" i="9" s="1"/>
  <c r="O374" i="9" a="1"/>
  <c r="O374" i="9" s="1"/>
  <c r="O367" i="9" a="1"/>
  <c r="O367" i="9" s="1"/>
  <c r="O364" i="9" a="1"/>
  <c r="O364" i="9" s="1"/>
  <c r="O360" i="9" a="1"/>
  <c r="O360" i="9" s="1"/>
  <c r="O354" i="9" a="1"/>
  <c r="O354" i="9" s="1"/>
  <c r="O350" i="9" a="1"/>
  <c r="O350" i="9" s="1"/>
  <c r="O345" i="9" a="1"/>
  <c r="O345" i="9" s="1"/>
  <c r="O337" i="9" a="1"/>
  <c r="O337" i="9" s="1"/>
  <c r="O329" i="9" a="1"/>
  <c r="O329" i="9" s="1"/>
  <c r="O320" i="9" a="1"/>
  <c r="O320" i="9" s="1"/>
  <c r="O436" i="9" a="1"/>
  <c r="O436" i="9" s="1"/>
  <c r="O425" i="9" a="1"/>
  <c r="O425" i="9" s="1"/>
  <c r="O419" i="9" a="1"/>
  <c r="O419" i="9" s="1"/>
  <c r="O406" i="9" a="1"/>
  <c r="O406" i="9" s="1"/>
  <c r="O402" i="9" a="1"/>
  <c r="O402" i="9" s="1"/>
  <c r="O398" i="9" a="1"/>
  <c r="O398" i="9" s="1"/>
  <c r="O393" i="9" a="1"/>
  <c r="O393" i="9" s="1"/>
  <c r="O387" i="9" a="1"/>
  <c r="O387" i="9" s="1"/>
  <c r="O379" i="9" a="1"/>
  <c r="O379" i="9" s="1"/>
  <c r="O372" i="9" a="1"/>
  <c r="O372" i="9" s="1"/>
  <c r="O366" i="9" a="1"/>
  <c r="O366" i="9" s="1"/>
  <c r="O362" i="9" a="1"/>
  <c r="O362" i="9" s="1"/>
  <c r="O359" i="9" a="1"/>
  <c r="O359" i="9" s="1"/>
  <c r="O353" i="9" a="1"/>
  <c r="O353" i="9" s="1"/>
  <c r="O348" i="9" a="1"/>
  <c r="O348" i="9" s="1"/>
  <c r="O341" i="9" a="1"/>
  <c r="O341" i="9" s="1"/>
  <c r="O333" i="9" a="1"/>
  <c r="O333" i="9" s="1"/>
  <c r="O327" i="9" a="1"/>
  <c r="O327" i="9" s="1"/>
  <c r="O317" i="9" a="1"/>
  <c r="O317" i="9" s="1"/>
  <c r="O266" i="9" a="1"/>
  <c r="O266" i="9" s="1"/>
  <c r="O260" i="9" a="1"/>
  <c r="O260" i="9" s="1"/>
  <c r="O255" i="9" a="1"/>
  <c r="O255" i="9" s="1"/>
  <c r="O249" i="9" a="1"/>
  <c r="O249" i="9" s="1"/>
  <c r="O246" i="9" a="1"/>
  <c r="O246" i="9" s="1"/>
  <c r="O239" i="9" a="1"/>
  <c r="O239" i="9" s="1"/>
  <c r="O235" i="9" a="1"/>
  <c r="O235" i="9" s="1"/>
  <c r="O229" i="9" a="1"/>
  <c r="O229" i="9" s="1"/>
  <c r="O225" i="9" a="1"/>
  <c r="O225" i="9" s="1"/>
  <c r="O221" i="9" a="1"/>
  <c r="O221" i="9" s="1"/>
  <c r="O218" i="9" a="1"/>
  <c r="O218" i="9" s="1"/>
  <c r="O211" i="9" a="1"/>
  <c r="O211" i="9" s="1"/>
  <c r="O204" i="9" a="1"/>
  <c r="O204" i="9" s="1"/>
  <c r="O311" i="9" a="1"/>
  <c r="O311" i="9" s="1"/>
  <c r="O305" i="9" a="1"/>
  <c r="O305" i="9" s="1"/>
  <c r="O297" i="9" a="1"/>
  <c r="O297" i="9" s="1"/>
  <c r="O290" i="9" a="1"/>
  <c r="O290" i="9" s="1"/>
  <c r="O287" i="9" a="1"/>
  <c r="O287" i="9" s="1"/>
  <c r="O284" i="9" a="1"/>
  <c r="O284" i="9" s="1"/>
  <c r="O280" i="9" a="1"/>
  <c r="O280" i="9" s="1"/>
  <c r="O277" i="9" a="1"/>
  <c r="O277" i="9" s="1"/>
  <c r="O270" i="9" a="1"/>
  <c r="O270" i="9" s="1"/>
  <c r="O269" i="9" a="1"/>
  <c r="O269" i="9" s="1"/>
  <c r="O265" i="9" a="1"/>
  <c r="O265" i="9" s="1"/>
  <c r="O258" i="9" a="1"/>
  <c r="O258" i="9" s="1"/>
  <c r="O251" i="9" a="1"/>
  <c r="O251" i="9" s="1"/>
  <c r="O248" i="9" a="1"/>
  <c r="O248" i="9" s="1"/>
  <c r="O245" i="9" a="1"/>
  <c r="O245" i="9" s="1"/>
  <c r="O238" i="9" a="1"/>
  <c r="O238" i="9" s="1"/>
  <c r="O234" i="9" a="1"/>
  <c r="O234" i="9" s="1"/>
  <c r="O227" i="9" a="1"/>
  <c r="O227" i="9" s="1"/>
  <c r="O224" i="9" a="1"/>
  <c r="O224" i="9" s="1"/>
  <c r="O220" i="9" a="1"/>
  <c r="O220" i="9" s="1"/>
  <c r="O214" i="9" a="1"/>
  <c r="O214" i="9" s="1"/>
  <c r="O209" i="9" a="1"/>
  <c r="O209" i="9" s="1"/>
  <c r="O203" i="9" a="1"/>
  <c r="O203" i="9" s="1"/>
  <c r="O309" i="9" a="1"/>
  <c r="O309" i="9" s="1"/>
  <c r="O303" i="9" a="1"/>
  <c r="O303" i="9" s="1"/>
  <c r="O293" i="9" a="1"/>
  <c r="O293" i="9" s="1"/>
  <c r="O289" i="9" a="1"/>
  <c r="O289" i="9" s="1"/>
  <c r="O286" i="9" a="1"/>
  <c r="O286" i="9" s="1"/>
  <c r="O282" i="9" a="1"/>
  <c r="O282" i="9" s="1"/>
  <c r="O279" i="9" a="1"/>
  <c r="O279" i="9" s="1"/>
  <c r="O273" i="9" a="1"/>
  <c r="O273" i="9" s="1"/>
  <c r="O267" i="9" a="1"/>
  <c r="O267" i="9" s="1"/>
  <c r="O261" i="9" a="1"/>
  <c r="O261" i="9" s="1"/>
  <c r="O257" i="9" a="1"/>
  <c r="O257" i="9" s="1"/>
  <c r="O250" i="9" a="1"/>
  <c r="O250" i="9" s="1"/>
  <c r="O247" i="9" a="1"/>
  <c r="O247" i="9" s="1"/>
  <c r="O243" i="9" a="1"/>
  <c r="O243" i="9" s="1"/>
  <c r="O236" i="9" a="1"/>
  <c r="O236" i="9" s="1"/>
  <c r="O233" i="9" a="1"/>
  <c r="O233" i="9" s="1"/>
  <c r="O226" i="9" a="1"/>
  <c r="O226" i="9" s="1"/>
  <c r="O223" i="9" a="1"/>
  <c r="O223" i="9" s="1"/>
  <c r="O202" i="9" a="1"/>
  <c r="O202" i="9" s="1"/>
  <c r="O197" i="9" a="1"/>
  <c r="O197" i="9" s="1"/>
  <c r="O192" i="9" a="1"/>
  <c r="O192" i="9" s="1"/>
  <c r="O182" i="9" a="1"/>
  <c r="O182" i="9" s="1"/>
  <c r="O219" i="9" a="1"/>
  <c r="O219" i="9" s="1"/>
  <c r="O199" i="9" a="1"/>
  <c r="O199" i="9" s="1"/>
  <c r="O193" i="9" a="1"/>
  <c r="O193" i="9" s="1"/>
  <c r="O186" i="9" a="1"/>
  <c r="O186" i="9" s="1"/>
  <c r="O175" i="9" a="1"/>
  <c r="O175" i="9" s="1"/>
  <c r="O212" i="9" a="1"/>
  <c r="O212" i="9" s="1"/>
  <c r="O200" i="9" a="1"/>
  <c r="O200" i="9" s="1"/>
  <c r="O194" i="9" a="1"/>
  <c r="O194" i="9" s="1"/>
  <c r="O187" i="9" a="1"/>
  <c r="O187" i="9" s="1"/>
  <c r="O178" i="9" a="1"/>
  <c r="O178" i="9" s="1"/>
  <c r="O205" i="9" a="1"/>
  <c r="O205" i="9" s="1"/>
  <c r="O201" i="9" a="1"/>
  <c r="O201" i="9" s="1"/>
  <c r="O195" i="9" a="1"/>
  <c r="O195" i="9" s="1"/>
  <c r="O188" i="9" a="1"/>
  <c r="O188" i="9" s="1"/>
  <c r="O180" i="9" a="1"/>
  <c r="O180" i="9" s="1"/>
  <c r="O164" i="9" a="1"/>
  <c r="O164" i="9" s="1"/>
  <c r="O157" i="9" a="1"/>
  <c r="O157" i="9" s="1"/>
  <c r="O153" i="9" a="1"/>
  <c r="O153" i="9" s="1"/>
  <c r="O140" i="9" a="1"/>
  <c r="O140" i="9" s="1"/>
  <c r="O135" i="9" a="1"/>
  <c r="O135" i="9" s="1"/>
  <c r="O125" i="9" a="1"/>
  <c r="O125" i="9" s="1"/>
  <c r="O117" i="9" a="1"/>
  <c r="O117" i="9" s="1"/>
  <c r="O111" i="9" a="1"/>
  <c r="O111" i="9" s="1"/>
  <c r="O106" i="9" a="1"/>
  <c r="O106" i="9" s="1"/>
  <c r="O166" i="9" a="1"/>
  <c r="O166" i="9" s="1"/>
  <c r="O158" i="9" a="1"/>
  <c r="O158" i="9" s="1"/>
  <c r="O154" i="9" a="1"/>
  <c r="O154" i="9" s="1"/>
  <c r="O144" i="9" a="1"/>
  <c r="O144" i="9" s="1"/>
  <c r="O136" i="9" a="1"/>
  <c r="O136" i="9" s="1"/>
  <c r="O129" i="9" a="1"/>
  <c r="O129" i="9" s="1"/>
  <c r="O119" i="9" a="1"/>
  <c r="O119" i="9" s="1"/>
  <c r="O112" i="9" a="1"/>
  <c r="O112" i="9" s="1"/>
  <c r="O107" i="9" a="1"/>
  <c r="O107" i="9" s="1"/>
  <c r="O101" i="9" a="1"/>
  <c r="O101" i="9" s="1"/>
  <c r="O172" i="9" a="1"/>
  <c r="O172" i="9" s="1"/>
  <c r="O159" i="9" a="1"/>
  <c r="O159" i="9" s="1"/>
  <c r="O155" i="9" a="1"/>
  <c r="O155" i="9" s="1"/>
  <c r="O146" i="9" a="1"/>
  <c r="O146" i="9" s="1"/>
  <c r="O137" i="9" a="1"/>
  <c r="O137" i="9" s="1"/>
  <c r="O131" i="9" a="1"/>
  <c r="O131" i="9" s="1"/>
  <c r="O120" i="9" a="1"/>
  <c r="O120" i="9" s="1"/>
  <c r="O114" i="9" a="1"/>
  <c r="O114" i="9" s="1"/>
  <c r="O108" i="9" a="1"/>
  <c r="O108" i="9" s="1"/>
  <c r="O103" i="9" a="1"/>
  <c r="O103" i="9" s="1"/>
  <c r="O162" i="9" a="1"/>
  <c r="O162" i="9" s="1"/>
  <c r="O156" i="9" a="1"/>
  <c r="O156" i="9" s="1"/>
  <c r="O151" i="9" a="1"/>
  <c r="O151" i="9" s="1"/>
  <c r="O138" i="9" a="1"/>
  <c r="O138" i="9" s="1"/>
  <c r="O133" i="9" a="1"/>
  <c r="O133" i="9" s="1"/>
  <c r="O121" i="9" a="1"/>
  <c r="O121" i="9" s="1"/>
  <c r="O115" i="9" a="1"/>
  <c r="O115" i="9" s="1"/>
  <c r="O109" i="9" a="1"/>
  <c r="O109" i="9" s="1"/>
  <c r="O104" i="9" a="1"/>
  <c r="O104" i="9" s="1"/>
  <c r="O99" i="9" a="1"/>
  <c r="O99" i="9" s="1"/>
  <c r="O91" i="9" a="1"/>
  <c r="O91" i="9" s="1"/>
  <c r="O85" i="9" a="1"/>
  <c r="O85" i="9" s="1"/>
  <c r="O79" i="9" a="1"/>
  <c r="O79" i="9" s="1"/>
  <c r="O74" i="9" a="1"/>
  <c r="O74" i="9" s="1"/>
  <c r="O66" i="9" a="1"/>
  <c r="O66" i="9" s="1"/>
  <c r="O54" i="9" a="1"/>
  <c r="O54" i="9" s="1"/>
  <c r="O29" i="9" a="1"/>
  <c r="O29" i="9" s="1"/>
  <c r="O22" i="9" a="1"/>
  <c r="O22" i="9" s="1"/>
  <c r="O18" i="9" a="1"/>
  <c r="O18" i="9" s="1"/>
  <c r="O13" i="9" a="1"/>
  <c r="O13" i="9" s="1"/>
  <c r="O9" i="9" a="1"/>
  <c r="O9" i="9" s="1"/>
  <c r="O100" i="9" a="1"/>
  <c r="O100" i="9" s="1"/>
  <c r="O93" i="9" a="1"/>
  <c r="O93" i="9" s="1"/>
  <c r="O80" i="9" a="1"/>
  <c r="O80" i="9" s="1"/>
  <c r="O75" i="9" a="1"/>
  <c r="O75" i="9" s="1"/>
  <c r="O68" i="9" a="1"/>
  <c r="O68" i="9" s="1"/>
  <c r="O56" i="9" a="1"/>
  <c r="O56" i="9" s="1"/>
  <c r="O45" i="9" a="1"/>
  <c r="O45" i="9" s="1"/>
  <c r="O39" i="9" a="1"/>
  <c r="O39" i="9" s="1"/>
  <c r="O33" i="9" a="1"/>
  <c r="O33" i="9" s="1"/>
  <c r="O24" i="9" a="1"/>
  <c r="O24" i="9" s="1"/>
  <c r="O19" i="9" a="1"/>
  <c r="O19" i="9" s="1"/>
  <c r="O14" i="9" a="1"/>
  <c r="O14" i="9" s="1"/>
  <c r="O10" i="9" a="1"/>
  <c r="O10" i="9" s="1"/>
  <c r="O94" i="9" a="1"/>
  <c r="O94" i="9" s="1"/>
  <c r="O82" i="9" a="1"/>
  <c r="O82" i="9" s="1"/>
  <c r="O76" i="9" a="1"/>
  <c r="O76" i="9" s="1"/>
  <c r="O69" i="9" a="1"/>
  <c r="O69" i="9" s="1"/>
  <c r="O60" i="9" a="1"/>
  <c r="O60" i="9" s="1"/>
  <c r="O47" i="9" a="1"/>
  <c r="O47" i="9" s="1"/>
  <c r="O40" i="9" a="1"/>
  <c r="O40" i="9" s="1"/>
  <c r="O34" i="9" a="1"/>
  <c r="O34" i="9" s="1"/>
  <c r="O26" i="9" a="1"/>
  <c r="O26" i="9" s="1"/>
  <c r="O20" i="9" a="1"/>
  <c r="O20" i="9" s="1"/>
  <c r="O15" i="9" a="1"/>
  <c r="O15" i="9" s="1"/>
  <c r="O11" i="9" a="1"/>
  <c r="O11" i="9" s="1"/>
  <c r="O7" i="9" a="1"/>
  <c r="O7" i="9" s="1"/>
  <c r="O96" i="9" a="1"/>
  <c r="O96" i="9" s="1"/>
  <c r="O90" i="9" a="1"/>
  <c r="O90" i="9" s="1"/>
  <c r="O83" i="9" a="1"/>
  <c r="O83" i="9" s="1"/>
  <c r="O77" i="9" a="1"/>
  <c r="O77" i="9" s="1"/>
  <c r="O73" i="9" a="1"/>
  <c r="O73" i="9" s="1"/>
  <c r="O64" i="9" a="1"/>
  <c r="O64" i="9" s="1"/>
  <c r="O49" i="9" a="1"/>
  <c r="O49" i="9" s="1"/>
  <c r="O28" i="9" a="1"/>
  <c r="O28" i="9" s="1"/>
  <c r="O21" i="9" a="1"/>
  <c r="O21" i="9" s="1"/>
  <c r="O17" i="9" a="1"/>
  <c r="O17" i="9" s="1"/>
  <c r="O12" i="9" a="1"/>
  <c r="O12" i="9" s="1"/>
  <c r="O8" i="9" a="1"/>
  <c r="O8" i="9" s="1"/>
  <c r="I32" i="8" a="1"/>
  <c r="I32" i="8" s="1"/>
  <c r="J69" i="8" a="1"/>
  <c r="J69" i="8" s="1"/>
  <c r="O142" i="8"/>
  <c r="I800" i="9" a="1"/>
  <c r="I800" i="9" s="1"/>
  <c r="I797" i="9" s="1"/>
  <c r="K102" i="8" s="1"/>
  <c r="I795" i="9" a="1"/>
  <c r="I795" i="9" s="1"/>
  <c r="I792" i="9" s="1"/>
  <c r="K101" i="8" s="1"/>
  <c r="I790" i="9" a="1"/>
  <c r="I790" i="9" s="1"/>
  <c r="I789" i="9" a="1"/>
  <c r="I789" i="9" s="1"/>
  <c r="I788" i="9" a="1"/>
  <c r="I788" i="9" s="1"/>
  <c r="I787" i="9" a="1"/>
  <c r="I787" i="9" s="1"/>
  <c r="I783" i="9" a="1"/>
  <c r="I783" i="9" s="1"/>
  <c r="I782" i="9" a="1"/>
  <c r="I782" i="9" s="1"/>
  <c r="I781" i="9" a="1"/>
  <c r="I781" i="9" s="1"/>
  <c r="I779" i="9" a="1"/>
  <c r="I779" i="9" s="1"/>
  <c r="I778" i="9" a="1"/>
  <c r="I778" i="9" s="1"/>
  <c r="I777" i="9" a="1"/>
  <c r="I777" i="9" s="1"/>
  <c r="I775" i="9" a="1"/>
  <c r="I775" i="9" s="1"/>
  <c r="I773" i="9" a="1"/>
  <c r="I773" i="9" s="1"/>
  <c r="I772" i="9" a="1"/>
  <c r="I772" i="9" s="1"/>
  <c r="I771" i="9" a="1"/>
  <c r="I771" i="9" s="1"/>
  <c r="I770" i="9" a="1"/>
  <c r="I770" i="9" s="1"/>
  <c r="I769" i="9" a="1"/>
  <c r="I769" i="9" s="1"/>
  <c r="I765" i="9" a="1"/>
  <c r="I765" i="9" s="1"/>
  <c r="I764" i="9" a="1"/>
  <c r="I764" i="9" s="1"/>
  <c r="I763" i="9" a="1"/>
  <c r="I763" i="9" s="1"/>
  <c r="I761" i="9" a="1"/>
  <c r="I761" i="9" s="1"/>
  <c r="I759" i="9" a="1"/>
  <c r="I759" i="9" s="1"/>
  <c r="I758" i="9" a="1"/>
  <c r="I758" i="9" s="1"/>
  <c r="I753" i="9" a="1"/>
  <c r="I753" i="9" s="1"/>
  <c r="I750" i="9" s="1"/>
  <c r="K85" i="8" s="1"/>
  <c r="I748" i="9" a="1"/>
  <c r="I748" i="9" s="1"/>
  <c r="I747" i="9" a="1"/>
  <c r="I747" i="9" s="1"/>
  <c r="I745" i="9" a="1"/>
  <c r="I745" i="9" s="1"/>
  <c r="I743" i="9" a="1"/>
  <c r="I743" i="9" s="1"/>
  <c r="I742" i="9" a="1"/>
  <c r="I742" i="9" s="1"/>
  <c r="I741" i="9" a="1"/>
  <c r="I741" i="9" s="1"/>
  <c r="I740" i="9" a="1"/>
  <c r="I740" i="9" s="1"/>
  <c r="I739" i="9" a="1"/>
  <c r="I739" i="9" s="1"/>
  <c r="I738" i="9" a="1"/>
  <c r="I738" i="9" s="1"/>
  <c r="I733" i="9" a="1"/>
  <c r="I733" i="9" s="1"/>
  <c r="I731" i="9" a="1"/>
  <c r="I731" i="9" s="1"/>
  <c r="I729" i="9" a="1"/>
  <c r="I729" i="9" s="1"/>
  <c r="I728" i="9" a="1"/>
  <c r="I728" i="9" s="1"/>
  <c r="I727" i="9" a="1"/>
  <c r="I727" i="9" s="1"/>
  <c r="I726" i="9" a="1"/>
  <c r="I726" i="9" s="1"/>
  <c r="I725" i="9" a="1"/>
  <c r="I725" i="9" s="1"/>
  <c r="I724" i="9" a="1"/>
  <c r="I724" i="9" s="1"/>
  <c r="I722" i="9" a="1"/>
  <c r="I722" i="9" s="1"/>
  <c r="I720" i="9" a="1"/>
  <c r="I720" i="9" s="1"/>
  <c r="I716" i="9" a="1"/>
  <c r="I716" i="9" s="1"/>
  <c r="I709" i="9" a="1"/>
  <c r="I709" i="9" s="1"/>
  <c r="I706" i="9" a="1"/>
  <c r="I706" i="9" s="1"/>
  <c r="I702" i="9" a="1"/>
  <c r="I702" i="9" s="1"/>
  <c r="I719" i="9" a="1"/>
  <c r="I719" i="9" s="1"/>
  <c r="I708" i="9" a="1"/>
  <c r="I708" i="9" s="1"/>
  <c r="I704" i="9" a="1"/>
  <c r="I704" i="9" s="1"/>
  <c r="I701" i="9" a="1"/>
  <c r="I701" i="9" s="1"/>
  <c r="I717" i="9" a="1"/>
  <c r="I717" i="9" s="1"/>
  <c r="I711" i="9" a="1"/>
  <c r="I711" i="9" s="1"/>
  <c r="I707" i="9" a="1"/>
  <c r="I707" i="9" s="1"/>
  <c r="I703" i="9" a="1"/>
  <c r="I703" i="9" s="1"/>
  <c r="I700" i="9" a="1"/>
  <c r="I700" i="9" s="1"/>
  <c r="I693" i="9" a="1"/>
  <c r="I693" i="9" s="1"/>
  <c r="I690" i="9" a="1"/>
  <c r="I690" i="9" s="1"/>
  <c r="I685" i="9" a="1"/>
  <c r="I685" i="9" s="1"/>
  <c r="I681" i="9" a="1"/>
  <c r="I681" i="9" s="1"/>
  <c r="I692" i="9" a="1"/>
  <c r="I692" i="9" s="1"/>
  <c r="I688" i="9" a="1"/>
  <c r="I688" i="9" s="1"/>
  <c r="I683" i="9" a="1"/>
  <c r="I683" i="9" s="1"/>
  <c r="I680" i="9" a="1"/>
  <c r="I680" i="9" s="1"/>
  <c r="I695" i="9" a="1"/>
  <c r="I695" i="9" s="1"/>
  <c r="I694" i="9" a="1"/>
  <c r="I694" i="9" s="1"/>
  <c r="I691" i="9" a="1"/>
  <c r="I691" i="9" s="1"/>
  <c r="I686" i="9" a="1"/>
  <c r="I686" i="9" s="1"/>
  <c r="I682" i="9" a="1"/>
  <c r="I682" i="9" s="1"/>
  <c r="I675" i="9" a="1"/>
  <c r="I675" i="9" s="1"/>
  <c r="I667" i="9" a="1"/>
  <c r="I667" i="9" s="1"/>
  <c r="I661" i="9" a="1"/>
  <c r="I661" i="9" s="1"/>
  <c r="I653" i="9" a="1"/>
  <c r="I653" i="9" s="1"/>
  <c r="I650" i="9" a="1"/>
  <c r="I650" i="9" s="1"/>
  <c r="I665" i="9" a="1"/>
  <c r="I665" i="9" s="1"/>
  <c r="I659" i="9" a="1"/>
  <c r="I659" i="9" s="1"/>
  <c r="I652" i="9" a="1"/>
  <c r="I652" i="9" s="1"/>
  <c r="I648" i="9" a="1"/>
  <c r="I648" i="9" s="1"/>
  <c r="I673" i="9" a="1"/>
  <c r="I673" i="9" s="1"/>
  <c r="I669" i="9" a="1"/>
  <c r="I669" i="9" s="1"/>
  <c r="I663" i="9" a="1"/>
  <c r="I663" i="9" s="1"/>
  <c r="I655" i="9" a="1"/>
  <c r="I655" i="9" s="1"/>
  <c r="I651" i="9" a="1"/>
  <c r="I651" i="9" s="1"/>
  <c r="I647" i="9" a="1"/>
  <c r="I647" i="9" s="1"/>
  <c r="I646" i="9" a="1"/>
  <c r="I646" i="9" s="1"/>
  <c r="I632" i="9" a="1"/>
  <c r="I632" i="9" s="1"/>
  <c r="I629" i="9" a="1"/>
  <c r="I629" i="9" s="1"/>
  <c r="I623" i="9" a="1"/>
  <c r="I623" i="9" s="1"/>
  <c r="I620" i="9" a="1"/>
  <c r="I620" i="9" s="1"/>
  <c r="I614" i="9" a="1"/>
  <c r="I614" i="9" s="1"/>
  <c r="I611" i="9" a="1"/>
  <c r="I611" i="9" s="1"/>
  <c r="I607" i="9" a="1"/>
  <c r="I607" i="9" s="1"/>
  <c r="I642" i="9" a="1"/>
  <c r="I642" i="9" s="1"/>
  <c r="I635" i="9" a="1"/>
  <c r="I635" i="9" s="1"/>
  <c r="I631" i="9" a="1"/>
  <c r="I631" i="9" s="1"/>
  <c r="I628" i="9" a="1"/>
  <c r="I628" i="9" s="1"/>
  <c r="I622" i="9" a="1"/>
  <c r="I622" i="9" s="1"/>
  <c r="I616" i="9" a="1"/>
  <c r="I616" i="9" s="1"/>
  <c r="I613" i="9" a="1"/>
  <c r="I613" i="9" s="1"/>
  <c r="I610" i="9" a="1"/>
  <c r="I610" i="9" s="1"/>
  <c r="I606" i="9" a="1"/>
  <c r="I606" i="9" s="1"/>
  <c r="I640" i="9" a="1"/>
  <c r="I640" i="9" s="1"/>
  <c r="I634" i="9" a="1"/>
  <c r="I634" i="9" s="1"/>
  <c r="I630" i="9" a="1"/>
  <c r="I630" i="9" s="1"/>
  <c r="I627" i="9" a="1"/>
  <c r="I627" i="9" s="1"/>
  <c r="I621" i="9" a="1"/>
  <c r="I621" i="9" s="1"/>
  <c r="I615" i="9" a="1"/>
  <c r="I615" i="9" s="1"/>
  <c r="I612" i="9" a="1"/>
  <c r="I612" i="9" s="1"/>
  <c r="I608" i="9" a="1"/>
  <c r="I608" i="9" s="1"/>
  <c r="I605" i="9" a="1"/>
  <c r="I605" i="9" s="1"/>
  <c r="I597" i="9" a="1"/>
  <c r="I597" i="9" s="1"/>
  <c r="I594" i="9" a="1"/>
  <c r="I594" i="9" s="1"/>
  <c r="I590" i="9" a="1"/>
  <c r="I590" i="9" s="1"/>
  <c r="I583" i="9" a="1"/>
  <c r="I583" i="9" s="1"/>
  <c r="I578" i="9" a="1"/>
  <c r="I578" i="9" s="1"/>
  <c r="I573" i="9" a="1"/>
  <c r="I573" i="9" s="1"/>
  <c r="I566" i="9" a="1"/>
  <c r="I566" i="9" s="1"/>
  <c r="I563" i="9" a="1"/>
  <c r="I563" i="9" s="1"/>
  <c r="I557" i="9" a="1"/>
  <c r="I557" i="9" s="1"/>
  <c r="I603" i="9" a="1"/>
  <c r="I603" i="9" s="1"/>
  <c r="I602" i="9" a="1"/>
  <c r="I602" i="9" s="1"/>
  <c r="I596" i="9" a="1"/>
  <c r="I596" i="9" s="1"/>
  <c r="I593" i="9" a="1"/>
  <c r="I593" i="9" s="1"/>
  <c r="I589" i="9" a="1"/>
  <c r="I589" i="9" s="1"/>
  <c r="I581" i="9" a="1"/>
  <c r="I581" i="9" s="1"/>
  <c r="I577" i="9" a="1"/>
  <c r="I577" i="9" s="1"/>
  <c r="I569" i="9" a="1"/>
  <c r="I569" i="9" s="1"/>
  <c r="I565" i="9" a="1"/>
  <c r="I565" i="9" s="1"/>
  <c r="I560" i="9" a="1"/>
  <c r="I560" i="9" s="1"/>
  <c r="I604" i="9" a="1"/>
  <c r="I604" i="9" s="1"/>
  <c r="I595" i="9" a="1"/>
  <c r="I595" i="9" s="1"/>
  <c r="I592" i="9" a="1"/>
  <c r="I592" i="9" s="1"/>
  <c r="I585" i="9" a="1"/>
  <c r="I585" i="9" s="1"/>
  <c r="I580" i="9" a="1"/>
  <c r="I580" i="9" s="1"/>
  <c r="I575" i="9" a="1"/>
  <c r="I575" i="9" s="1"/>
  <c r="I567" i="9" a="1"/>
  <c r="I567" i="9" s="1"/>
  <c r="I564" i="9" a="1"/>
  <c r="I564" i="9" s="1"/>
  <c r="I558" i="9" a="1"/>
  <c r="I558" i="9" s="1"/>
  <c r="I553" i="9" a="1"/>
  <c r="I553" i="9" s="1"/>
  <c r="I549" i="9" a="1"/>
  <c r="I549" i="9" s="1"/>
  <c r="I545" i="9" a="1"/>
  <c r="I545" i="9" s="1"/>
  <c r="I541" i="9" a="1"/>
  <c r="I541" i="9" s="1"/>
  <c r="I530" i="9" a="1"/>
  <c r="I530" i="9" s="1"/>
  <c r="I527" i="9" a="1"/>
  <c r="I527" i="9" s="1"/>
  <c r="I523" i="9" a="1"/>
  <c r="I523" i="9" s="1"/>
  <c r="I517" i="9" a="1"/>
  <c r="I517" i="9" s="1"/>
  <c r="I513" i="9" a="1"/>
  <c r="I513" i="9" s="1"/>
  <c r="I551" i="9" a="1"/>
  <c r="I551" i="9" s="1"/>
  <c r="I548" i="9" a="1"/>
  <c r="I548" i="9" s="1"/>
  <c r="I544" i="9" a="1"/>
  <c r="I544" i="9" s="1"/>
  <c r="I540" i="9" a="1"/>
  <c r="I540" i="9" s="1"/>
  <c r="I533" i="9" a="1"/>
  <c r="I533" i="9" s="1"/>
  <c r="I529" i="9" a="1"/>
  <c r="I529" i="9" s="1"/>
  <c r="I525" i="9" a="1"/>
  <c r="I525" i="9" s="1"/>
  <c r="I522" i="9" a="1"/>
  <c r="I522" i="9" s="1"/>
  <c r="I516" i="9" a="1"/>
  <c r="I516" i="9" s="1"/>
  <c r="I512" i="9" a="1"/>
  <c r="I512" i="9" s="1"/>
  <c r="I550" i="9" a="1"/>
  <c r="I550" i="9" s="1"/>
  <c r="I546" i="9" a="1"/>
  <c r="I546" i="9" s="1"/>
  <c r="I542" i="9" a="1"/>
  <c r="I542" i="9" s="1"/>
  <c r="I538" i="9" a="1"/>
  <c r="I538" i="9" s="1"/>
  <c r="I531" i="9" a="1"/>
  <c r="I531" i="9" s="1"/>
  <c r="I528" i="9" a="1"/>
  <c r="I528" i="9" s="1"/>
  <c r="I524" i="9" a="1"/>
  <c r="I524" i="9" s="1"/>
  <c r="I514" i="9" a="1"/>
  <c r="I514" i="9" s="1"/>
  <c r="I509" i="9" a="1"/>
  <c r="I509" i="9" s="1"/>
  <c r="I505" i="9" a="1"/>
  <c r="I505" i="9" s="1"/>
  <c r="I502" i="9" a="1"/>
  <c r="I502" i="9" s="1"/>
  <c r="I498" i="9" a="1"/>
  <c r="I498" i="9" s="1"/>
  <c r="I495" i="9" a="1"/>
  <c r="I495" i="9" s="1"/>
  <c r="I491" i="9" a="1"/>
  <c r="I491" i="9" s="1"/>
  <c r="I487" i="9" a="1"/>
  <c r="I487" i="9" s="1"/>
  <c r="I483" i="9" a="1"/>
  <c r="I483" i="9" s="1"/>
  <c r="I473" i="9" a="1"/>
  <c r="I473" i="9" s="1"/>
  <c r="I468" i="9" a="1"/>
  <c r="I468" i="9" s="1"/>
  <c r="I464" i="9" a="1"/>
  <c r="I464" i="9" s="1"/>
  <c r="I460" i="9" a="1"/>
  <c r="I460" i="9" s="1"/>
  <c r="I456" i="9" a="1"/>
  <c r="I456" i="9" s="1"/>
  <c r="I452" i="9" a="1"/>
  <c r="I452" i="9" s="1"/>
  <c r="I449" i="9" a="1"/>
  <c r="I449" i="9" s="1"/>
  <c r="I446" i="9" a="1"/>
  <c r="I446" i="9" s="1"/>
  <c r="I442" i="9" a="1"/>
  <c r="I442" i="9" s="1"/>
  <c r="I439" i="9" a="1"/>
  <c r="I439" i="9" s="1"/>
  <c r="I435" i="9" a="1"/>
  <c r="I435" i="9" s="1"/>
  <c r="I507" i="9" a="1"/>
  <c r="I507" i="9" s="1"/>
  <c r="I504" i="9" a="1"/>
  <c r="I504" i="9" s="1"/>
  <c r="I501" i="9" a="1"/>
  <c r="I501" i="9" s="1"/>
  <c r="I497" i="9" a="1"/>
  <c r="I497" i="9" s="1"/>
  <c r="I494" i="9" a="1"/>
  <c r="I494" i="9" s="1"/>
  <c r="I489" i="9" a="1"/>
  <c r="I489" i="9" s="1"/>
  <c r="I485" i="9" a="1"/>
  <c r="I485" i="9" s="1"/>
  <c r="I480" i="9" a="1"/>
  <c r="I480" i="9" s="1"/>
  <c r="I471" i="9" a="1"/>
  <c r="I471" i="9" s="1"/>
  <c r="I467" i="9" a="1"/>
  <c r="I467" i="9" s="1"/>
  <c r="I463" i="9" a="1"/>
  <c r="I463" i="9" s="1"/>
  <c r="I459" i="9" a="1"/>
  <c r="I459" i="9" s="1"/>
  <c r="I455" i="9" a="1"/>
  <c r="I455" i="9" s="1"/>
  <c r="I451" i="9" a="1"/>
  <c r="I451" i="9" s="1"/>
  <c r="I448" i="9" a="1"/>
  <c r="I448" i="9" s="1"/>
  <c r="I444" i="9" a="1"/>
  <c r="I444" i="9" s="1"/>
  <c r="I441" i="9" a="1"/>
  <c r="I441" i="9" s="1"/>
  <c r="I438" i="9" a="1"/>
  <c r="I438" i="9" s="1"/>
  <c r="I434" i="9" a="1"/>
  <c r="I434" i="9" s="1"/>
  <c r="I510" i="9" a="1"/>
  <c r="I510" i="9" s="1"/>
  <c r="I506" i="9" a="1"/>
  <c r="I506" i="9" s="1"/>
  <c r="I503" i="9" a="1"/>
  <c r="I503" i="9" s="1"/>
  <c r="I499" i="9" a="1"/>
  <c r="I499" i="9" s="1"/>
  <c r="I496" i="9" a="1"/>
  <c r="I496" i="9" s="1"/>
  <c r="I493" i="9" a="1"/>
  <c r="I493" i="9" s="1"/>
  <c r="I488" i="9" a="1"/>
  <c r="I488" i="9" s="1"/>
  <c r="I484" i="9" a="1"/>
  <c r="I484" i="9" s="1"/>
  <c r="I478" i="9" a="1"/>
  <c r="I478" i="9" s="1"/>
  <c r="I469" i="9" a="1"/>
  <c r="I469" i="9" s="1"/>
  <c r="I466" i="9" a="1"/>
  <c r="I466" i="9" s="1"/>
  <c r="I462" i="9" a="1"/>
  <c r="I462" i="9" s="1"/>
  <c r="I458" i="9" a="1"/>
  <c r="I458" i="9" s="1"/>
  <c r="I453" i="9" a="1"/>
  <c r="I453" i="9" s="1"/>
  <c r="I450" i="9" a="1"/>
  <c r="I450" i="9" s="1"/>
  <c r="I447" i="9" a="1"/>
  <c r="I447" i="9" s="1"/>
  <c r="I443" i="9" a="1"/>
  <c r="I443" i="9" s="1"/>
  <c r="I440" i="9" a="1"/>
  <c r="I440" i="9" s="1"/>
  <c r="I436" i="9" a="1"/>
  <c r="I436" i="9" s="1"/>
  <c r="I432" i="9" a="1"/>
  <c r="I432" i="9" s="1"/>
  <c r="I423" i="9" a="1"/>
  <c r="I423" i="9" s="1"/>
  <c r="I417" i="9" a="1"/>
  <c r="I417" i="9" s="1"/>
  <c r="I409" i="9" a="1"/>
  <c r="I409" i="9" s="1"/>
  <c r="I405" i="9" a="1"/>
  <c r="I405" i="9" s="1"/>
  <c r="I401" i="9" a="1"/>
  <c r="I401" i="9" s="1"/>
  <c r="I396" i="9" a="1"/>
  <c r="I396" i="9" s="1"/>
  <c r="I392" i="9" a="1"/>
  <c r="I392" i="9" s="1"/>
  <c r="I383" i="9" a="1"/>
  <c r="I383" i="9" s="1"/>
  <c r="I368" i="9" a="1"/>
  <c r="I368" i="9" s="1"/>
  <c r="I365" i="9" a="1"/>
  <c r="I365" i="9" s="1"/>
  <c r="I361" i="9" a="1"/>
  <c r="I361" i="9" s="1"/>
  <c r="I358" i="9" a="1"/>
  <c r="I358" i="9" s="1"/>
  <c r="I352" i="9" a="1"/>
  <c r="I352" i="9" s="1"/>
  <c r="I346" i="9" a="1"/>
  <c r="I346" i="9" s="1"/>
  <c r="I339" i="9" a="1"/>
  <c r="I339" i="9" s="1"/>
  <c r="I331" i="9" a="1"/>
  <c r="I331" i="9" s="1"/>
  <c r="I326" i="9" a="1"/>
  <c r="I326" i="9" s="1"/>
  <c r="I315" i="9" a="1"/>
  <c r="I315" i="9" s="1"/>
  <c r="I307" i="9" a="1"/>
  <c r="I307" i="9" s="1"/>
  <c r="I301" i="9" a="1"/>
  <c r="I301" i="9" s="1"/>
  <c r="I291" i="9" a="1"/>
  <c r="I291" i="9" s="1"/>
  <c r="I288" i="9" a="1"/>
  <c r="I288" i="9" s="1"/>
  <c r="I285" i="9" a="1"/>
  <c r="I285" i="9" s="1"/>
  <c r="I281" i="9" a="1"/>
  <c r="I281" i="9" s="1"/>
  <c r="I278" i="9" a="1"/>
  <c r="I278" i="9" s="1"/>
  <c r="I272" i="9" a="1"/>
  <c r="I272" i="9" s="1"/>
  <c r="I426" i="9" a="1"/>
  <c r="I426" i="9" s="1"/>
  <c r="I421" i="9" a="1"/>
  <c r="I421" i="9" s="1"/>
  <c r="I416" i="9" a="1"/>
  <c r="I416" i="9" s="1"/>
  <c r="I407" i="9" a="1"/>
  <c r="I407" i="9" s="1"/>
  <c r="I403" i="9" a="1"/>
  <c r="I403" i="9" s="1"/>
  <c r="I400" i="9" a="1"/>
  <c r="I400" i="9" s="1"/>
  <c r="I395" i="9" a="1"/>
  <c r="I395" i="9" s="1"/>
  <c r="I381" i="9" a="1"/>
  <c r="I381" i="9" s="1"/>
  <c r="I374" i="9" a="1"/>
  <c r="I374" i="9" s="1"/>
  <c r="I367" i="9" a="1"/>
  <c r="I367" i="9" s="1"/>
  <c r="I364" i="9" a="1"/>
  <c r="I364" i="9" s="1"/>
  <c r="I360" i="9" a="1"/>
  <c r="I360" i="9" s="1"/>
  <c r="I354" i="9" a="1"/>
  <c r="I354" i="9" s="1"/>
  <c r="I350" i="9" a="1"/>
  <c r="I350" i="9" s="1"/>
  <c r="I345" i="9" a="1"/>
  <c r="I345" i="9" s="1"/>
  <c r="I337" i="9" a="1"/>
  <c r="I337" i="9" s="1"/>
  <c r="I329" i="9" a="1"/>
  <c r="I329" i="9" s="1"/>
  <c r="I320" i="9" a="1"/>
  <c r="I320" i="9" s="1"/>
  <c r="I425" i="9" a="1"/>
  <c r="I425" i="9" s="1"/>
  <c r="I419" i="9" a="1"/>
  <c r="I419" i="9" s="1"/>
  <c r="I406" i="9" a="1"/>
  <c r="I406" i="9" s="1"/>
  <c r="I402" i="9" a="1"/>
  <c r="I402" i="9" s="1"/>
  <c r="I398" i="9" a="1"/>
  <c r="I398" i="9" s="1"/>
  <c r="I393" i="9" a="1"/>
  <c r="I393" i="9" s="1"/>
  <c r="I387" i="9" a="1"/>
  <c r="I387" i="9" s="1"/>
  <c r="I379" i="9" a="1"/>
  <c r="I379" i="9" s="1"/>
  <c r="I372" i="9" a="1"/>
  <c r="I372" i="9" s="1"/>
  <c r="I366" i="9" a="1"/>
  <c r="I366" i="9" s="1"/>
  <c r="I362" i="9" a="1"/>
  <c r="I362" i="9" s="1"/>
  <c r="I359" i="9" a="1"/>
  <c r="I359" i="9" s="1"/>
  <c r="I353" i="9" a="1"/>
  <c r="I353" i="9" s="1"/>
  <c r="I348" i="9" a="1"/>
  <c r="I348" i="9" s="1"/>
  <c r="I341" i="9" a="1"/>
  <c r="I341" i="9" s="1"/>
  <c r="I333" i="9" a="1"/>
  <c r="I333" i="9" s="1"/>
  <c r="I327" i="9" a="1"/>
  <c r="I327" i="9" s="1"/>
  <c r="I317" i="9" a="1"/>
  <c r="I317" i="9" s="1"/>
  <c r="I311" i="9" a="1"/>
  <c r="I311" i="9" s="1"/>
  <c r="I305" i="9" a="1"/>
  <c r="I305" i="9" s="1"/>
  <c r="I297" i="9" a="1"/>
  <c r="I297" i="9" s="1"/>
  <c r="I290" i="9" a="1"/>
  <c r="I290" i="9" s="1"/>
  <c r="I287" i="9" a="1"/>
  <c r="I287" i="9" s="1"/>
  <c r="I284" i="9" a="1"/>
  <c r="I284" i="9" s="1"/>
  <c r="I280" i="9" a="1"/>
  <c r="I280" i="9" s="1"/>
  <c r="I277" i="9" a="1"/>
  <c r="I277" i="9" s="1"/>
  <c r="I270" i="9" a="1"/>
  <c r="I270" i="9" s="1"/>
  <c r="I266" i="9" a="1"/>
  <c r="I266" i="9" s="1"/>
  <c r="I260" i="9" a="1"/>
  <c r="I260" i="9" s="1"/>
  <c r="I255" i="9" a="1"/>
  <c r="I255" i="9" s="1"/>
  <c r="I249" i="9" a="1"/>
  <c r="I249" i="9" s="1"/>
  <c r="I246" i="9" a="1"/>
  <c r="I246" i="9" s="1"/>
  <c r="I239" i="9" a="1"/>
  <c r="I239" i="9" s="1"/>
  <c r="I235" i="9" a="1"/>
  <c r="I235" i="9" s="1"/>
  <c r="I229" i="9" a="1"/>
  <c r="I229" i="9" s="1"/>
  <c r="I225" i="9" a="1"/>
  <c r="I225" i="9" s="1"/>
  <c r="I221" i="9" a="1"/>
  <c r="I221" i="9" s="1"/>
  <c r="I218" i="9" a="1"/>
  <c r="I218" i="9" s="1"/>
  <c r="I211" i="9" a="1"/>
  <c r="I211" i="9" s="1"/>
  <c r="I204" i="9" a="1"/>
  <c r="I204" i="9" s="1"/>
  <c r="I309" i="9" a="1"/>
  <c r="I309" i="9" s="1"/>
  <c r="I303" i="9" a="1"/>
  <c r="I303" i="9" s="1"/>
  <c r="I293" i="9" a="1"/>
  <c r="I293" i="9" s="1"/>
  <c r="I289" i="9" a="1"/>
  <c r="I289" i="9" s="1"/>
  <c r="I286" i="9" a="1"/>
  <c r="I286" i="9" s="1"/>
  <c r="I282" i="9" a="1"/>
  <c r="I282" i="9" s="1"/>
  <c r="I279" i="9" a="1"/>
  <c r="I279" i="9" s="1"/>
  <c r="I273" i="9" a="1"/>
  <c r="I273" i="9" s="1"/>
  <c r="I269" i="9" a="1"/>
  <c r="I269" i="9" s="1"/>
  <c r="I265" i="9" a="1"/>
  <c r="I265" i="9" s="1"/>
  <c r="I258" i="9" a="1"/>
  <c r="I258" i="9" s="1"/>
  <c r="I251" i="9" a="1"/>
  <c r="I251" i="9" s="1"/>
  <c r="I248" i="9" a="1"/>
  <c r="I248" i="9" s="1"/>
  <c r="I245" i="9" a="1"/>
  <c r="I245" i="9" s="1"/>
  <c r="I238" i="9" a="1"/>
  <c r="I238" i="9" s="1"/>
  <c r="I234" i="9" a="1"/>
  <c r="I234" i="9" s="1"/>
  <c r="I227" i="9" a="1"/>
  <c r="I227" i="9" s="1"/>
  <c r="I224" i="9" a="1"/>
  <c r="I224" i="9" s="1"/>
  <c r="I220" i="9" a="1"/>
  <c r="I220" i="9" s="1"/>
  <c r="I214" i="9" a="1"/>
  <c r="I214" i="9" s="1"/>
  <c r="I209" i="9" a="1"/>
  <c r="I209" i="9" s="1"/>
  <c r="I267" i="9" a="1"/>
  <c r="I267" i="9" s="1"/>
  <c r="I261" i="9" a="1"/>
  <c r="I261" i="9" s="1"/>
  <c r="I257" i="9" a="1"/>
  <c r="I257" i="9" s="1"/>
  <c r="I250" i="9" a="1"/>
  <c r="I250" i="9" s="1"/>
  <c r="I247" i="9" a="1"/>
  <c r="I247" i="9" s="1"/>
  <c r="I243" i="9" a="1"/>
  <c r="I243" i="9" s="1"/>
  <c r="I236" i="9" a="1"/>
  <c r="I236" i="9" s="1"/>
  <c r="I233" i="9" a="1"/>
  <c r="I233" i="9" s="1"/>
  <c r="I226" i="9" a="1"/>
  <c r="I226" i="9" s="1"/>
  <c r="I223" i="9" a="1"/>
  <c r="I223" i="9" s="1"/>
  <c r="I202" i="9" a="1"/>
  <c r="I202" i="9" s="1"/>
  <c r="I197" i="9" a="1"/>
  <c r="I197" i="9" s="1"/>
  <c r="I192" i="9" a="1"/>
  <c r="I192" i="9" s="1"/>
  <c r="I182" i="9" a="1"/>
  <c r="I182" i="9" s="1"/>
  <c r="I219" i="9" a="1"/>
  <c r="I219" i="9" s="1"/>
  <c r="I203" i="9" a="1"/>
  <c r="I203" i="9" s="1"/>
  <c r="I199" i="9" a="1"/>
  <c r="I199" i="9" s="1"/>
  <c r="I193" i="9" a="1"/>
  <c r="I193" i="9" s="1"/>
  <c r="I186" i="9" a="1"/>
  <c r="I186" i="9" s="1"/>
  <c r="I212" i="9" a="1"/>
  <c r="I212" i="9" s="1"/>
  <c r="I200" i="9" a="1"/>
  <c r="I200" i="9" s="1"/>
  <c r="I194" i="9" a="1"/>
  <c r="I194" i="9" s="1"/>
  <c r="I187" i="9" a="1"/>
  <c r="I187" i="9" s="1"/>
  <c r="I178" i="9" a="1"/>
  <c r="I178" i="9" s="1"/>
  <c r="I205" i="9" a="1"/>
  <c r="I205" i="9" s="1"/>
  <c r="I201" i="9" a="1"/>
  <c r="I201" i="9" s="1"/>
  <c r="I195" i="9" a="1"/>
  <c r="I195" i="9" s="1"/>
  <c r="I188" i="9" a="1"/>
  <c r="I188" i="9" s="1"/>
  <c r="I180" i="9" a="1"/>
  <c r="I180" i="9" s="1"/>
  <c r="I164" i="9" a="1"/>
  <c r="I164" i="9" s="1"/>
  <c r="I157" i="9" a="1"/>
  <c r="I157" i="9" s="1"/>
  <c r="I153" i="9" a="1"/>
  <c r="I153" i="9" s="1"/>
  <c r="I140" i="9" a="1"/>
  <c r="I140" i="9" s="1"/>
  <c r="I135" i="9" a="1"/>
  <c r="I135" i="9" s="1"/>
  <c r="I125" i="9" a="1"/>
  <c r="I125" i="9" s="1"/>
  <c r="I117" i="9" a="1"/>
  <c r="I117" i="9" s="1"/>
  <c r="I111" i="9" a="1"/>
  <c r="I111" i="9" s="1"/>
  <c r="I106" i="9" a="1"/>
  <c r="I106" i="9" s="1"/>
  <c r="I166" i="9" a="1"/>
  <c r="I166" i="9" s="1"/>
  <c r="I158" i="9" a="1"/>
  <c r="I158" i="9" s="1"/>
  <c r="I154" i="9" a="1"/>
  <c r="I154" i="9" s="1"/>
  <c r="I144" i="9" a="1"/>
  <c r="I144" i="9" s="1"/>
  <c r="I136" i="9" a="1"/>
  <c r="I136" i="9" s="1"/>
  <c r="I129" i="9" a="1"/>
  <c r="I129" i="9" s="1"/>
  <c r="I119" i="9" a="1"/>
  <c r="I119" i="9" s="1"/>
  <c r="I112" i="9" a="1"/>
  <c r="I112" i="9" s="1"/>
  <c r="I107" i="9" a="1"/>
  <c r="I107" i="9" s="1"/>
  <c r="I172" i="9" a="1"/>
  <c r="I172" i="9" s="1"/>
  <c r="I159" i="9" a="1"/>
  <c r="I159" i="9" s="1"/>
  <c r="I155" i="9" a="1"/>
  <c r="I155" i="9" s="1"/>
  <c r="I146" i="9" a="1"/>
  <c r="I146" i="9" s="1"/>
  <c r="I137" i="9" a="1"/>
  <c r="I137" i="9" s="1"/>
  <c r="I131" i="9" a="1"/>
  <c r="I131" i="9" s="1"/>
  <c r="I120" i="9" a="1"/>
  <c r="I120" i="9" s="1"/>
  <c r="I114" i="9" a="1"/>
  <c r="I114" i="9" s="1"/>
  <c r="I108" i="9" a="1"/>
  <c r="I108" i="9" s="1"/>
  <c r="I175" i="9" a="1"/>
  <c r="I175" i="9" s="1"/>
  <c r="I162" i="9" a="1"/>
  <c r="I162" i="9" s="1"/>
  <c r="I156" i="9" a="1"/>
  <c r="I156" i="9" s="1"/>
  <c r="I151" i="9" a="1"/>
  <c r="I151" i="9" s="1"/>
  <c r="I138" i="9" a="1"/>
  <c r="I138" i="9" s="1"/>
  <c r="I133" i="9" a="1"/>
  <c r="I133" i="9" s="1"/>
  <c r="I121" i="9" a="1"/>
  <c r="I121" i="9" s="1"/>
  <c r="I115" i="9" a="1"/>
  <c r="I115" i="9" s="1"/>
  <c r="I109" i="9" a="1"/>
  <c r="I109" i="9" s="1"/>
  <c r="I104" i="9" a="1"/>
  <c r="I104" i="9" s="1"/>
  <c r="I99" i="9" a="1"/>
  <c r="I99" i="9" s="1"/>
  <c r="I91" i="9" a="1"/>
  <c r="I91" i="9" s="1"/>
  <c r="I85" i="9" a="1"/>
  <c r="I85" i="9" s="1"/>
  <c r="I79" i="9" a="1"/>
  <c r="I79" i="9" s="1"/>
  <c r="I74" i="9" a="1"/>
  <c r="I74" i="9" s="1"/>
  <c r="I66" i="9" a="1"/>
  <c r="I66" i="9" s="1"/>
  <c r="I54" i="9" a="1"/>
  <c r="I54" i="9" s="1"/>
  <c r="I29" i="9" a="1"/>
  <c r="I29" i="9" s="1"/>
  <c r="I22" i="9" a="1"/>
  <c r="I22" i="9" s="1"/>
  <c r="I18" i="9" a="1"/>
  <c r="I18" i="9" s="1"/>
  <c r="I13" i="9" a="1"/>
  <c r="I13" i="9" s="1"/>
  <c r="I9" i="9" a="1"/>
  <c r="I9" i="9" s="1"/>
  <c r="I100" i="9" a="1"/>
  <c r="I100" i="9" s="1"/>
  <c r="I93" i="9" a="1"/>
  <c r="I93" i="9" s="1"/>
  <c r="I80" i="9" a="1"/>
  <c r="I80" i="9" s="1"/>
  <c r="I75" i="9" a="1"/>
  <c r="I75" i="9" s="1"/>
  <c r="I68" i="9" a="1"/>
  <c r="I68" i="9" s="1"/>
  <c r="I56" i="9" a="1"/>
  <c r="I56" i="9" s="1"/>
  <c r="I45" i="9" a="1"/>
  <c r="I45" i="9" s="1"/>
  <c r="I39" i="9" a="1"/>
  <c r="I39" i="9" s="1"/>
  <c r="I33" i="9" a="1"/>
  <c r="I33" i="9" s="1"/>
  <c r="I24" i="9" a="1"/>
  <c r="I24" i="9" s="1"/>
  <c r="I19" i="9" a="1"/>
  <c r="I19" i="9" s="1"/>
  <c r="I14" i="9" a="1"/>
  <c r="I14" i="9" s="1"/>
  <c r="I10" i="9" a="1"/>
  <c r="I10" i="9" s="1"/>
  <c r="I101" i="9" a="1"/>
  <c r="I101" i="9" s="1"/>
  <c r="I94" i="9" a="1"/>
  <c r="I94" i="9" s="1"/>
  <c r="I82" i="9" a="1"/>
  <c r="I82" i="9" s="1"/>
  <c r="I76" i="9" a="1"/>
  <c r="I76" i="9" s="1"/>
  <c r="I69" i="9" a="1"/>
  <c r="I69" i="9" s="1"/>
  <c r="I60" i="9" a="1"/>
  <c r="I60" i="9" s="1"/>
  <c r="I47" i="9" a="1"/>
  <c r="I47" i="9" s="1"/>
  <c r="I40" i="9" a="1"/>
  <c r="I40" i="9" s="1"/>
  <c r="I34" i="9" a="1"/>
  <c r="I34" i="9" s="1"/>
  <c r="I26" i="9" a="1"/>
  <c r="I26" i="9" s="1"/>
  <c r="I20" i="9" a="1"/>
  <c r="I20" i="9" s="1"/>
  <c r="I15" i="9" a="1"/>
  <c r="I15" i="9" s="1"/>
  <c r="I11" i="9" a="1"/>
  <c r="I11" i="9" s="1"/>
  <c r="I7" i="9" a="1"/>
  <c r="I7" i="9" s="1"/>
  <c r="I103" i="9" a="1"/>
  <c r="I103" i="9" s="1"/>
  <c r="I96" i="9" a="1"/>
  <c r="I96" i="9" s="1"/>
  <c r="I90" i="9" a="1"/>
  <c r="I90" i="9" s="1"/>
  <c r="I83" i="9" a="1"/>
  <c r="I83" i="9" s="1"/>
  <c r="I77" i="9" a="1"/>
  <c r="I77" i="9" s="1"/>
  <c r="I73" i="9" a="1"/>
  <c r="I73" i="9" s="1"/>
  <c r="I64" i="9" a="1"/>
  <c r="I64" i="9" s="1"/>
  <c r="I49" i="9" a="1"/>
  <c r="I49" i="9" s="1"/>
  <c r="I28" i="9" a="1"/>
  <c r="I28" i="9" s="1"/>
  <c r="I21" i="9" a="1"/>
  <c r="I21" i="9" s="1"/>
  <c r="I17" i="9" a="1"/>
  <c r="I17" i="9" s="1"/>
  <c r="I12" i="9" a="1"/>
  <c r="I12" i="9" s="1"/>
  <c r="I8" i="9" a="1"/>
  <c r="I8" i="9" s="1"/>
  <c r="M800" i="9" a="1"/>
  <c r="M800" i="9" s="1"/>
  <c r="M797" i="9" s="1"/>
  <c r="N102" i="8" s="1"/>
  <c r="M795" i="9" a="1"/>
  <c r="M795" i="9" s="1"/>
  <c r="M792" i="9" s="1"/>
  <c r="N101" i="8" s="1"/>
  <c r="M790" i="9" a="1"/>
  <c r="M790" i="9" s="1"/>
  <c r="M789" i="9" a="1"/>
  <c r="M789" i="9" s="1"/>
  <c r="M788" i="9" a="1"/>
  <c r="M788" i="9" s="1"/>
  <c r="M787" i="9" a="1"/>
  <c r="M787" i="9" s="1"/>
  <c r="M783" i="9" a="1"/>
  <c r="M783" i="9" s="1"/>
  <c r="M782" i="9" a="1"/>
  <c r="M782" i="9" s="1"/>
  <c r="M781" i="9" a="1"/>
  <c r="M781" i="9" s="1"/>
  <c r="M779" i="9" a="1"/>
  <c r="M779" i="9" s="1"/>
  <c r="M778" i="9" a="1"/>
  <c r="M778" i="9" s="1"/>
  <c r="M777" i="9" a="1"/>
  <c r="M777" i="9" s="1"/>
  <c r="M775" i="9" a="1"/>
  <c r="M775" i="9" s="1"/>
  <c r="M773" i="9" a="1"/>
  <c r="M773" i="9" s="1"/>
  <c r="M772" i="9" a="1"/>
  <c r="M772" i="9" s="1"/>
  <c r="M771" i="9" a="1"/>
  <c r="M771" i="9" s="1"/>
  <c r="M770" i="9" a="1"/>
  <c r="M770" i="9" s="1"/>
  <c r="M769" i="9" a="1"/>
  <c r="M769" i="9" s="1"/>
  <c r="M765" i="9" a="1"/>
  <c r="M765" i="9" s="1"/>
  <c r="M764" i="9" a="1"/>
  <c r="M764" i="9" s="1"/>
  <c r="M763" i="9" a="1"/>
  <c r="M763" i="9" s="1"/>
  <c r="M761" i="9" a="1"/>
  <c r="M761" i="9" s="1"/>
  <c r="M759" i="9" a="1"/>
  <c r="M759" i="9" s="1"/>
  <c r="M758" i="9" a="1"/>
  <c r="M758" i="9" s="1"/>
  <c r="M753" i="9" a="1"/>
  <c r="M753" i="9" s="1"/>
  <c r="M750" i="9" s="1"/>
  <c r="N85" i="8" s="1"/>
  <c r="M748" i="9" a="1"/>
  <c r="M748" i="9" s="1"/>
  <c r="M747" i="9" a="1"/>
  <c r="M747" i="9" s="1"/>
  <c r="M745" i="9" a="1"/>
  <c r="M745" i="9" s="1"/>
  <c r="M743" i="9" a="1"/>
  <c r="M743" i="9" s="1"/>
  <c r="M742" i="9" a="1"/>
  <c r="M742" i="9" s="1"/>
  <c r="M741" i="9" a="1"/>
  <c r="M741" i="9" s="1"/>
  <c r="M740" i="9" a="1"/>
  <c r="M740" i="9" s="1"/>
  <c r="M739" i="9" a="1"/>
  <c r="M739" i="9" s="1"/>
  <c r="M738" i="9" a="1"/>
  <c r="M738" i="9" s="1"/>
  <c r="M733" i="9" a="1"/>
  <c r="M733" i="9" s="1"/>
  <c r="M731" i="9" a="1"/>
  <c r="M731" i="9" s="1"/>
  <c r="M729" i="9" a="1"/>
  <c r="M729" i="9" s="1"/>
  <c r="M728" i="9" a="1"/>
  <c r="M728" i="9" s="1"/>
  <c r="M727" i="9" a="1"/>
  <c r="M727" i="9" s="1"/>
  <c r="M726" i="9" a="1"/>
  <c r="M726" i="9" s="1"/>
  <c r="M725" i="9" a="1"/>
  <c r="M725" i="9" s="1"/>
  <c r="M724" i="9" a="1"/>
  <c r="M724" i="9" s="1"/>
  <c r="M722" i="9" a="1"/>
  <c r="M722" i="9" s="1"/>
  <c r="M720" i="9" a="1"/>
  <c r="M720" i="9" s="1"/>
  <c r="M719" i="9" a="1"/>
  <c r="M719" i="9" s="1"/>
  <c r="M717" i="9" a="1"/>
  <c r="M717" i="9" s="1"/>
  <c r="M711" i="9" a="1"/>
  <c r="M711" i="9" s="1"/>
  <c r="M707" i="9" a="1"/>
  <c r="M707" i="9" s="1"/>
  <c r="M703" i="9" a="1"/>
  <c r="M703" i="9" s="1"/>
  <c r="M700" i="9" a="1"/>
  <c r="M700" i="9" s="1"/>
  <c r="M716" i="9" a="1"/>
  <c r="M716" i="9" s="1"/>
  <c r="M709" i="9" a="1"/>
  <c r="M709" i="9" s="1"/>
  <c r="M706" i="9" a="1"/>
  <c r="M706" i="9" s="1"/>
  <c r="M702" i="9" a="1"/>
  <c r="M702" i="9" s="1"/>
  <c r="M708" i="9" a="1"/>
  <c r="M708" i="9" s="1"/>
  <c r="M704" i="9" a="1"/>
  <c r="M704" i="9" s="1"/>
  <c r="M701" i="9" a="1"/>
  <c r="M701" i="9" s="1"/>
  <c r="M695" i="9" a="1"/>
  <c r="M695" i="9" s="1"/>
  <c r="M694" i="9" a="1"/>
  <c r="M694" i="9" s="1"/>
  <c r="M691" i="9" a="1"/>
  <c r="M691" i="9" s="1"/>
  <c r="M686" i="9" a="1"/>
  <c r="M686" i="9" s="1"/>
  <c r="M682" i="9" a="1"/>
  <c r="M682" i="9" s="1"/>
  <c r="M675" i="9" a="1"/>
  <c r="M675" i="9" s="1"/>
  <c r="M693" i="9" a="1"/>
  <c r="M693" i="9" s="1"/>
  <c r="M690" i="9" a="1"/>
  <c r="M690" i="9" s="1"/>
  <c r="M685" i="9" a="1"/>
  <c r="M685" i="9" s="1"/>
  <c r="M681" i="9" a="1"/>
  <c r="M681" i="9" s="1"/>
  <c r="M673" i="9" a="1"/>
  <c r="M673" i="9" s="1"/>
  <c r="M692" i="9" a="1"/>
  <c r="M692" i="9" s="1"/>
  <c r="M688" i="9" a="1"/>
  <c r="M688" i="9" s="1"/>
  <c r="M683" i="9" a="1"/>
  <c r="M683" i="9" s="1"/>
  <c r="M680" i="9" a="1"/>
  <c r="M680" i="9" s="1"/>
  <c r="M669" i="9" a="1"/>
  <c r="M669" i="9" s="1"/>
  <c r="M663" i="9" a="1"/>
  <c r="M663" i="9" s="1"/>
  <c r="M655" i="9" a="1"/>
  <c r="M655" i="9" s="1"/>
  <c r="M651" i="9" a="1"/>
  <c r="M651" i="9" s="1"/>
  <c r="M647" i="9" a="1"/>
  <c r="M647" i="9" s="1"/>
  <c r="M667" i="9" a="1"/>
  <c r="M667" i="9" s="1"/>
  <c r="M661" i="9" a="1"/>
  <c r="M661" i="9" s="1"/>
  <c r="M653" i="9" a="1"/>
  <c r="M653" i="9" s="1"/>
  <c r="M650" i="9" a="1"/>
  <c r="M650" i="9" s="1"/>
  <c r="M665" i="9" a="1"/>
  <c r="M665" i="9" s="1"/>
  <c r="M659" i="9" a="1"/>
  <c r="M659" i="9" s="1"/>
  <c r="M652" i="9" a="1"/>
  <c r="M652" i="9" s="1"/>
  <c r="M648" i="9" a="1"/>
  <c r="M648" i="9" s="1"/>
  <c r="M640" i="9" a="1"/>
  <c r="M640" i="9" s="1"/>
  <c r="M634" i="9" a="1"/>
  <c r="M634" i="9" s="1"/>
  <c r="M630" i="9" a="1"/>
  <c r="M630" i="9" s="1"/>
  <c r="M627" i="9" a="1"/>
  <c r="M627" i="9" s="1"/>
  <c r="M621" i="9" a="1"/>
  <c r="M621" i="9" s="1"/>
  <c r="M615" i="9" a="1"/>
  <c r="M615" i="9" s="1"/>
  <c r="M612" i="9" a="1"/>
  <c r="M612" i="9" s="1"/>
  <c r="M608" i="9" a="1"/>
  <c r="M608" i="9" s="1"/>
  <c r="M605" i="9" a="1"/>
  <c r="M605" i="9" s="1"/>
  <c r="M646" i="9" a="1"/>
  <c r="M646" i="9" s="1"/>
  <c r="M632" i="9" a="1"/>
  <c r="M632" i="9" s="1"/>
  <c r="M629" i="9" a="1"/>
  <c r="M629" i="9" s="1"/>
  <c r="M623" i="9" a="1"/>
  <c r="M623" i="9" s="1"/>
  <c r="M620" i="9" a="1"/>
  <c r="M620" i="9" s="1"/>
  <c r="M614" i="9" a="1"/>
  <c r="M614" i="9" s="1"/>
  <c r="M611" i="9" a="1"/>
  <c r="M611" i="9" s="1"/>
  <c r="M607" i="9" a="1"/>
  <c r="M607" i="9" s="1"/>
  <c r="M604" i="9" a="1"/>
  <c r="M604" i="9" s="1"/>
  <c r="M642" i="9" a="1"/>
  <c r="M642" i="9" s="1"/>
  <c r="M635" i="9" a="1"/>
  <c r="M635" i="9" s="1"/>
  <c r="M631" i="9" a="1"/>
  <c r="M631" i="9" s="1"/>
  <c r="M628" i="9" a="1"/>
  <c r="M628" i="9" s="1"/>
  <c r="M622" i="9" a="1"/>
  <c r="M622" i="9" s="1"/>
  <c r="M616" i="9" a="1"/>
  <c r="M616" i="9" s="1"/>
  <c r="M613" i="9" a="1"/>
  <c r="M613" i="9" s="1"/>
  <c r="M610" i="9" a="1"/>
  <c r="M610" i="9" s="1"/>
  <c r="M606" i="9" a="1"/>
  <c r="M606" i="9" s="1"/>
  <c r="M603" i="9" a="1"/>
  <c r="M603" i="9" s="1"/>
  <c r="M595" i="9" a="1"/>
  <c r="M595" i="9" s="1"/>
  <c r="M592" i="9" a="1"/>
  <c r="M592" i="9" s="1"/>
  <c r="M585" i="9" a="1"/>
  <c r="M585" i="9" s="1"/>
  <c r="M580" i="9" a="1"/>
  <c r="M580" i="9" s="1"/>
  <c r="M575" i="9" a="1"/>
  <c r="M575" i="9" s="1"/>
  <c r="M567" i="9" a="1"/>
  <c r="M567" i="9" s="1"/>
  <c r="M564" i="9" a="1"/>
  <c r="M564" i="9" s="1"/>
  <c r="M558" i="9" a="1"/>
  <c r="M558" i="9" s="1"/>
  <c r="M597" i="9" a="1"/>
  <c r="M597" i="9" s="1"/>
  <c r="M594" i="9" a="1"/>
  <c r="M594" i="9" s="1"/>
  <c r="M590" i="9" a="1"/>
  <c r="M590" i="9" s="1"/>
  <c r="M583" i="9" a="1"/>
  <c r="M583" i="9" s="1"/>
  <c r="M578" i="9" a="1"/>
  <c r="M578" i="9" s="1"/>
  <c r="M573" i="9" a="1"/>
  <c r="M573" i="9" s="1"/>
  <c r="M566" i="9" a="1"/>
  <c r="M566" i="9" s="1"/>
  <c r="M563" i="9" a="1"/>
  <c r="M563" i="9" s="1"/>
  <c r="M557" i="9" a="1"/>
  <c r="M557" i="9" s="1"/>
  <c r="M602" i="9" a="1"/>
  <c r="M602" i="9" s="1"/>
  <c r="M596" i="9" a="1"/>
  <c r="M596" i="9" s="1"/>
  <c r="M593" i="9" a="1"/>
  <c r="M593" i="9" s="1"/>
  <c r="M589" i="9" a="1"/>
  <c r="M589" i="9" s="1"/>
  <c r="M581" i="9" a="1"/>
  <c r="M581" i="9" s="1"/>
  <c r="M577" i="9" a="1"/>
  <c r="M577" i="9" s="1"/>
  <c r="M569" i="9" a="1"/>
  <c r="M569" i="9" s="1"/>
  <c r="M565" i="9" a="1"/>
  <c r="M565" i="9" s="1"/>
  <c r="M560" i="9" a="1"/>
  <c r="M560" i="9" s="1"/>
  <c r="M553" i="9" a="1"/>
  <c r="M553" i="9" s="1"/>
  <c r="M550" i="9" a="1"/>
  <c r="M550" i="9" s="1"/>
  <c r="M546" i="9" a="1"/>
  <c r="M546" i="9" s="1"/>
  <c r="M542" i="9" a="1"/>
  <c r="M542" i="9" s="1"/>
  <c r="M538" i="9" a="1"/>
  <c r="M538" i="9" s="1"/>
  <c r="M531" i="9" a="1"/>
  <c r="M531" i="9" s="1"/>
  <c r="M528" i="9" a="1"/>
  <c r="M528" i="9" s="1"/>
  <c r="M524" i="9" a="1"/>
  <c r="M524" i="9" s="1"/>
  <c r="M514" i="9" a="1"/>
  <c r="M514" i="9" s="1"/>
  <c r="M549" i="9" a="1"/>
  <c r="M549" i="9" s="1"/>
  <c r="M545" i="9" a="1"/>
  <c r="M545" i="9" s="1"/>
  <c r="M541" i="9" a="1"/>
  <c r="M541" i="9" s="1"/>
  <c r="M530" i="9" a="1"/>
  <c r="M530" i="9" s="1"/>
  <c r="M527" i="9" a="1"/>
  <c r="M527" i="9" s="1"/>
  <c r="M523" i="9" a="1"/>
  <c r="M523" i="9" s="1"/>
  <c r="M517" i="9" a="1"/>
  <c r="M517" i="9" s="1"/>
  <c r="M513" i="9" a="1"/>
  <c r="M513" i="9" s="1"/>
  <c r="M551" i="9" a="1"/>
  <c r="M551" i="9" s="1"/>
  <c r="M548" i="9" a="1"/>
  <c r="M548" i="9" s="1"/>
  <c r="M544" i="9" a="1"/>
  <c r="M544" i="9" s="1"/>
  <c r="M540" i="9" a="1"/>
  <c r="M540" i="9" s="1"/>
  <c r="M533" i="9" a="1"/>
  <c r="M533" i="9" s="1"/>
  <c r="M529" i="9" a="1"/>
  <c r="M529" i="9" s="1"/>
  <c r="M525" i="9" a="1"/>
  <c r="M525" i="9" s="1"/>
  <c r="M522" i="9" a="1"/>
  <c r="M522" i="9" s="1"/>
  <c r="M516" i="9" a="1"/>
  <c r="M516" i="9" s="1"/>
  <c r="M512" i="9" a="1"/>
  <c r="M512" i="9" s="1"/>
  <c r="M506" i="9" a="1"/>
  <c r="M506" i="9" s="1"/>
  <c r="M503" i="9" a="1"/>
  <c r="M503" i="9" s="1"/>
  <c r="M499" i="9" a="1"/>
  <c r="M499" i="9" s="1"/>
  <c r="M496" i="9" a="1"/>
  <c r="M496" i="9" s="1"/>
  <c r="M493" i="9" a="1"/>
  <c r="M493" i="9" s="1"/>
  <c r="M488" i="9" a="1"/>
  <c r="M488" i="9" s="1"/>
  <c r="M484" i="9" a="1"/>
  <c r="M484" i="9" s="1"/>
  <c r="M478" i="9" a="1"/>
  <c r="M478" i="9" s="1"/>
  <c r="M469" i="9" a="1"/>
  <c r="M469" i="9" s="1"/>
  <c r="M466" i="9" a="1"/>
  <c r="M466" i="9" s="1"/>
  <c r="M462" i="9" a="1"/>
  <c r="M462" i="9" s="1"/>
  <c r="M458" i="9" a="1"/>
  <c r="M458" i="9" s="1"/>
  <c r="M453" i="9" a="1"/>
  <c r="M453" i="9" s="1"/>
  <c r="M450" i="9" a="1"/>
  <c r="M450" i="9" s="1"/>
  <c r="M447" i="9" a="1"/>
  <c r="M447" i="9" s="1"/>
  <c r="M443" i="9" a="1"/>
  <c r="M443" i="9" s="1"/>
  <c r="M440" i="9" a="1"/>
  <c r="M440" i="9" s="1"/>
  <c r="M436" i="9" a="1"/>
  <c r="M436" i="9" s="1"/>
  <c r="M432" i="9" a="1"/>
  <c r="M432" i="9" s="1"/>
  <c r="M510" i="9" a="1"/>
  <c r="M510" i="9" s="1"/>
  <c r="M509" i="9" a="1"/>
  <c r="M509" i="9" s="1"/>
  <c r="M505" i="9" a="1"/>
  <c r="M505" i="9" s="1"/>
  <c r="M502" i="9" a="1"/>
  <c r="M502" i="9" s="1"/>
  <c r="M498" i="9" a="1"/>
  <c r="M498" i="9" s="1"/>
  <c r="M495" i="9" a="1"/>
  <c r="M495" i="9" s="1"/>
  <c r="M491" i="9" a="1"/>
  <c r="M491" i="9" s="1"/>
  <c r="M487" i="9" a="1"/>
  <c r="M487" i="9" s="1"/>
  <c r="M483" i="9" a="1"/>
  <c r="M483" i="9" s="1"/>
  <c r="M473" i="9" a="1"/>
  <c r="M473" i="9" s="1"/>
  <c r="M468" i="9" a="1"/>
  <c r="M468" i="9" s="1"/>
  <c r="M464" i="9" a="1"/>
  <c r="M464" i="9" s="1"/>
  <c r="M460" i="9" a="1"/>
  <c r="M460" i="9" s="1"/>
  <c r="M456" i="9" a="1"/>
  <c r="M456" i="9" s="1"/>
  <c r="M452" i="9" a="1"/>
  <c r="M452" i="9" s="1"/>
  <c r="M449" i="9" a="1"/>
  <c r="M449" i="9" s="1"/>
  <c r="M446" i="9" a="1"/>
  <c r="M446" i="9" s="1"/>
  <c r="M442" i="9" a="1"/>
  <c r="M442" i="9" s="1"/>
  <c r="M439" i="9" a="1"/>
  <c r="M439" i="9" s="1"/>
  <c r="M435" i="9" a="1"/>
  <c r="M435" i="9" s="1"/>
  <c r="M507" i="9" a="1"/>
  <c r="M507" i="9" s="1"/>
  <c r="M504" i="9" a="1"/>
  <c r="M504" i="9" s="1"/>
  <c r="M501" i="9" a="1"/>
  <c r="M501" i="9" s="1"/>
  <c r="M497" i="9" a="1"/>
  <c r="M497" i="9" s="1"/>
  <c r="M494" i="9" a="1"/>
  <c r="M494" i="9" s="1"/>
  <c r="M489" i="9" a="1"/>
  <c r="M489" i="9" s="1"/>
  <c r="M485" i="9" a="1"/>
  <c r="M485" i="9" s="1"/>
  <c r="M480" i="9" a="1"/>
  <c r="M480" i="9" s="1"/>
  <c r="M471" i="9" a="1"/>
  <c r="M471" i="9" s="1"/>
  <c r="M467" i="9" a="1"/>
  <c r="M467" i="9" s="1"/>
  <c r="M463" i="9" a="1"/>
  <c r="M463" i="9" s="1"/>
  <c r="M459" i="9" a="1"/>
  <c r="M459" i="9" s="1"/>
  <c r="M455" i="9" a="1"/>
  <c r="M455" i="9" s="1"/>
  <c r="M451" i="9" a="1"/>
  <c r="M451" i="9" s="1"/>
  <c r="M448" i="9" a="1"/>
  <c r="M448" i="9" s="1"/>
  <c r="M444" i="9" a="1"/>
  <c r="M444" i="9" s="1"/>
  <c r="M441" i="9" a="1"/>
  <c r="M441" i="9" s="1"/>
  <c r="M438" i="9" a="1"/>
  <c r="M438" i="9" s="1"/>
  <c r="M425" i="9" a="1"/>
  <c r="M425" i="9" s="1"/>
  <c r="M419" i="9" a="1"/>
  <c r="M419" i="9" s="1"/>
  <c r="M406" i="9" a="1"/>
  <c r="M406" i="9" s="1"/>
  <c r="M402" i="9" a="1"/>
  <c r="M402" i="9" s="1"/>
  <c r="M398" i="9" a="1"/>
  <c r="M398" i="9" s="1"/>
  <c r="M393" i="9" a="1"/>
  <c r="M393" i="9" s="1"/>
  <c r="M387" i="9" a="1"/>
  <c r="M387" i="9" s="1"/>
  <c r="M379" i="9" a="1"/>
  <c r="M379" i="9" s="1"/>
  <c r="M372" i="9" a="1"/>
  <c r="M372" i="9" s="1"/>
  <c r="M366" i="9" a="1"/>
  <c r="M366" i="9" s="1"/>
  <c r="M362" i="9" a="1"/>
  <c r="M362" i="9" s="1"/>
  <c r="M359" i="9" a="1"/>
  <c r="M359" i="9" s="1"/>
  <c r="M353" i="9" a="1"/>
  <c r="M353" i="9" s="1"/>
  <c r="M348" i="9" a="1"/>
  <c r="M348" i="9" s="1"/>
  <c r="M341" i="9" a="1"/>
  <c r="M341" i="9" s="1"/>
  <c r="M333" i="9" a="1"/>
  <c r="M333" i="9" s="1"/>
  <c r="M327" i="9" a="1"/>
  <c r="M327" i="9" s="1"/>
  <c r="M317" i="9" a="1"/>
  <c r="M317" i="9" s="1"/>
  <c r="M309" i="9" a="1"/>
  <c r="M309" i="9" s="1"/>
  <c r="M303" i="9" a="1"/>
  <c r="M303" i="9" s="1"/>
  <c r="M293" i="9" a="1"/>
  <c r="M293" i="9" s="1"/>
  <c r="M289" i="9" a="1"/>
  <c r="M289" i="9" s="1"/>
  <c r="M286" i="9" a="1"/>
  <c r="M286" i="9" s="1"/>
  <c r="M282" i="9" a="1"/>
  <c r="M282" i="9" s="1"/>
  <c r="M279" i="9" a="1"/>
  <c r="M279" i="9" s="1"/>
  <c r="M273" i="9" a="1"/>
  <c r="M273" i="9" s="1"/>
  <c r="M423" i="9" a="1"/>
  <c r="M423" i="9" s="1"/>
  <c r="M417" i="9" a="1"/>
  <c r="M417" i="9" s="1"/>
  <c r="M409" i="9" a="1"/>
  <c r="M409" i="9" s="1"/>
  <c r="M405" i="9" a="1"/>
  <c r="M405" i="9" s="1"/>
  <c r="M401" i="9" a="1"/>
  <c r="M401" i="9" s="1"/>
  <c r="M396" i="9" a="1"/>
  <c r="M396" i="9" s="1"/>
  <c r="M392" i="9" a="1"/>
  <c r="M392" i="9" s="1"/>
  <c r="M383" i="9" a="1"/>
  <c r="M383" i="9" s="1"/>
  <c r="M368" i="9" a="1"/>
  <c r="M368" i="9" s="1"/>
  <c r="M365" i="9" a="1"/>
  <c r="M365" i="9" s="1"/>
  <c r="M361" i="9" a="1"/>
  <c r="M361" i="9" s="1"/>
  <c r="M358" i="9" a="1"/>
  <c r="M358" i="9" s="1"/>
  <c r="M352" i="9" a="1"/>
  <c r="M352" i="9" s="1"/>
  <c r="M346" i="9" a="1"/>
  <c r="M346" i="9" s="1"/>
  <c r="M339" i="9" a="1"/>
  <c r="M339" i="9" s="1"/>
  <c r="M331" i="9" a="1"/>
  <c r="M331" i="9" s="1"/>
  <c r="M326" i="9" a="1"/>
  <c r="M326" i="9" s="1"/>
  <c r="M434" i="9" a="1"/>
  <c r="M434" i="9" s="1"/>
  <c r="M426" i="9" a="1"/>
  <c r="M426" i="9" s="1"/>
  <c r="M421" i="9" a="1"/>
  <c r="M421" i="9" s="1"/>
  <c r="M416" i="9" a="1"/>
  <c r="M416" i="9" s="1"/>
  <c r="M407" i="9" a="1"/>
  <c r="M407" i="9" s="1"/>
  <c r="M403" i="9" a="1"/>
  <c r="M403" i="9" s="1"/>
  <c r="M400" i="9" a="1"/>
  <c r="M400" i="9" s="1"/>
  <c r="M395" i="9" a="1"/>
  <c r="M395" i="9" s="1"/>
  <c r="M381" i="9" a="1"/>
  <c r="M381" i="9" s="1"/>
  <c r="M374" i="9" a="1"/>
  <c r="M374" i="9" s="1"/>
  <c r="M367" i="9" a="1"/>
  <c r="M367" i="9" s="1"/>
  <c r="M364" i="9" a="1"/>
  <c r="M364" i="9" s="1"/>
  <c r="M360" i="9" a="1"/>
  <c r="M360" i="9" s="1"/>
  <c r="M354" i="9" a="1"/>
  <c r="M354" i="9" s="1"/>
  <c r="M350" i="9" a="1"/>
  <c r="M350" i="9" s="1"/>
  <c r="M345" i="9" a="1"/>
  <c r="M345" i="9" s="1"/>
  <c r="M337" i="9" a="1"/>
  <c r="M337" i="9" s="1"/>
  <c r="M329" i="9" a="1"/>
  <c r="M329" i="9" s="1"/>
  <c r="M320" i="9" a="1"/>
  <c r="M320" i="9" s="1"/>
  <c r="M315" i="9" a="1"/>
  <c r="M315" i="9" s="1"/>
  <c r="M267" i="9" a="1"/>
  <c r="M267" i="9" s="1"/>
  <c r="M261" i="9" a="1"/>
  <c r="M261" i="9" s="1"/>
  <c r="M257" i="9" a="1"/>
  <c r="M257" i="9" s="1"/>
  <c r="M250" i="9" a="1"/>
  <c r="M250" i="9" s="1"/>
  <c r="M247" i="9" a="1"/>
  <c r="M247" i="9" s="1"/>
  <c r="M243" i="9" a="1"/>
  <c r="M243" i="9" s="1"/>
  <c r="M236" i="9" a="1"/>
  <c r="M236" i="9" s="1"/>
  <c r="M233" i="9" a="1"/>
  <c r="M233" i="9" s="1"/>
  <c r="M226" i="9" a="1"/>
  <c r="M226" i="9" s="1"/>
  <c r="M223" i="9" a="1"/>
  <c r="M223" i="9" s="1"/>
  <c r="M219" i="9" a="1"/>
  <c r="M219" i="9" s="1"/>
  <c r="M212" i="9" a="1"/>
  <c r="M212" i="9" s="1"/>
  <c r="M205" i="9" a="1"/>
  <c r="M205" i="9" s="1"/>
  <c r="M311" i="9" a="1"/>
  <c r="M311" i="9" s="1"/>
  <c r="M305" i="9" a="1"/>
  <c r="M305" i="9" s="1"/>
  <c r="M297" i="9" a="1"/>
  <c r="M297" i="9" s="1"/>
  <c r="M290" i="9" a="1"/>
  <c r="M290" i="9" s="1"/>
  <c r="M287" i="9" a="1"/>
  <c r="M287" i="9" s="1"/>
  <c r="M284" i="9" a="1"/>
  <c r="M284" i="9" s="1"/>
  <c r="M280" i="9" a="1"/>
  <c r="M280" i="9" s="1"/>
  <c r="M277" i="9" a="1"/>
  <c r="M277" i="9" s="1"/>
  <c r="M270" i="9" a="1"/>
  <c r="M270" i="9" s="1"/>
  <c r="M266" i="9" a="1"/>
  <c r="M266" i="9" s="1"/>
  <c r="M260" i="9" a="1"/>
  <c r="M260" i="9" s="1"/>
  <c r="M255" i="9" a="1"/>
  <c r="M255" i="9" s="1"/>
  <c r="M249" i="9" a="1"/>
  <c r="M249" i="9" s="1"/>
  <c r="M246" i="9" a="1"/>
  <c r="M246" i="9" s="1"/>
  <c r="M239" i="9" a="1"/>
  <c r="M239" i="9" s="1"/>
  <c r="M235" i="9" a="1"/>
  <c r="M235" i="9" s="1"/>
  <c r="M229" i="9" a="1"/>
  <c r="M229" i="9" s="1"/>
  <c r="M225" i="9" a="1"/>
  <c r="M225" i="9" s="1"/>
  <c r="M221" i="9" a="1"/>
  <c r="M221" i="9" s="1"/>
  <c r="M218" i="9" a="1"/>
  <c r="M218" i="9" s="1"/>
  <c r="M211" i="9" a="1"/>
  <c r="M211" i="9" s="1"/>
  <c r="M204" i="9" a="1"/>
  <c r="M204" i="9" s="1"/>
  <c r="M307" i="9" a="1"/>
  <c r="M307" i="9" s="1"/>
  <c r="M301" i="9" a="1"/>
  <c r="M301" i="9" s="1"/>
  <c r="M291" i="9" a="1"/>
  <c r="M291" i="9" s="1"/>
  <c r="M288" i="9" a="1"/>
  <c r="M288" i="9" s="1"/>
  <c r="M285" i="9" a="1"/>
  <c r="M285" i="9" s="1"/>
  <c r="M281" i="9" a="1"/>
  <c r="M281" i="9" s="1"/>
  <c r="M278" i="9" a="1"/>
  <c r="M278" i="9" s="1"/>
  <c r="M272" i="9" a="1"/>
  <c r="M272" i="9" s="1"/>
  <c r="M269" i="9" a="1"/>
  <c r="M269" i="9" s="1"/>
  <c r="M265" i="9" a="1"/>
  <c r="M265" i="9" s="1"/>
  <c r="M258" i="9" a="1"/>
  <c r="M258" i="9" s="1"/>
  <c r="M251" i="9" a="1"/>
  <c r="M251" i="9" s="1"/>
  <c r="M248" i="9" a="1"/>
  <c r="M248" i="9" s="1"/>
  <c r="M245" i="9" a="1"/>
  <c r="M245" i="9" s="1"/>
  <c r="M238" i="9" a="1"/>
  <c r="M238" i="9" s="1"/>
  <c r="M234" i="9" a="1"/>
  <c r="M234" i="9" s="1"/>
  <c r="M227" i="9" a="1"/>
  <c r="M227" i="9" s="1"/>
  <c r="M224" i="9" a="1"/>
  <c r="M224" i="9" s="1"/>
  <c r="M220" i="9" a="1"/>
  <c r="M220" i="9" s="1"/>
  <c r="M214" i="9" a="1"/>
  <c r="M214" i="9" s="1"/>
  <c r="M202" i="9" a="1"/>
  <c r="M202" i="9" s="1"/>
  <c r="M197" i="9" a="1"/>
  <c r="M197" i="9" s="1"/>
  <c r="M192" i="9" a="1"/>
  <c r="M192" i="9" s="1"/>
  <c r="M182" i="9" a="1"/>
  <c r="M182" i="9" s="1"/>
  <c r="M209" i="9" a="1"/>
  <c r="M209" i="9" s="1"/>
  <c r="M199" i="9" a="1"/>
  <c r="M199" i="9" s="1"/>
  <c r="M193" i="9" a="1"/>
  <c r="M193" i="9" s="1"/>
  <c r="M186" i="9" a="1"/>
  <c r="M186" i="9" s="1"/>
  <c r="M175" i="9" a="1"/>
  <c r="M175" i="9" s="1"/>
  <c r="M200" i="9" a="1"/>
  <c r="M200" i="9" s="1"/>
  <c r="M194" i="9" a="1"/>
  <c r="M194" i="9" s="1"/>
  <c r="M187" i="9" a="1"/>
  <c r="M187" i="9" s="1"/>
  <c r="M178" i="9" a="1"/>
  <c r="M178" i="9" s="1"/>
  <c r="M203" i="9" a="1"/>
  <c r="M203" i="9" s="1"/>
  <c r="M201" i="9" a="1"/>
  <c r="M201" i="9" s="1"/>
  <c r="M195" i="9" a="1"/>
  <c r="M195" i="9" s="1"/>
  <c r="M188" i="9" a="1"/>
  <c r="M188" i="9" s="1"/>
  <c r="M180" i="9" a="1"/>
  <c r="M180" i="9" s="1"/>
  <c r="M164" i="9" a="1"/>
  <c r="M164" i="9" s="1"/>
  <c r="M157" i="9" a="1"/>
  <c r="M157" i="9" s="1"/>
  <c r="M153" i="9" a="1"/>
  <c r="M153" i="9" s="1"/>
  <c r="M140" i="9" a="1"/>
  <c r="M140" i="9" s="1"/>
  <c r="M135" i="9" a="1"/>
  <c r="M135" i="9" s="1"/>
  <c r="M125" i="9" a="1"/>
  <c r="M125" i="9" s="1"/>
  <c r="M117" i="9" a="1"/>
  <c r="M117" i="9" s="1"/>
  <c r="M111" i="9" a="1"/>
  <c r="M111" i="9" s="1"/>
  <c r="M106" i="9" a="1"/>
  <c r="M106" i="9" s="1"/>
  <c r="M166" i="9" a="1"/>
  <c r="M166" i="9" s="1"/>
  <c r="M158" i="9" a="1"/>
  <c r="M158" i="9" s="1"/>
  <c r="M154" i="9" a="1"/>
  <c r="M154" i="9" s="1"/>
  <c r="M144" i="9" a="1"/>
  <c r="M144" i="9" s="1"/>
  <c r="M136" i="9" a="1"/>
  <c r="M136" i="9" s="1"/>
  <c r="M129" i="9" a="1"/>
  <c r="M129" i="9" s="1"/>
  <c r="M119" i="9" a="1"/>
  <c r="M119" i="9" s="1"/>
  <c r="M112" i="9" a="1"/>
  <c r="M112" i="9" s="1"/>
  <c r="M107" i="9" a="1"/>
  <c r="M107" i="9" s="1"/>
  <c r="M172" i="9" a="1"/>
  <c r="M172" i="9" s="1"/>
  <c r="M159" i="9" a="1"/>
  <c r="M159" i="9" s="1"/>
  <c r="M155" i="9" a="1"/>
  <c r="M155" i="9" s="1"/>
  <c r="M146" i="9" a="1"/>
  <c r="M146" i="9" s="1"/>
  <c r="M137" i="9" a="1"/>
  <c r="M137" i="9" s="1"/>
  <c r="M131" i="9" a="1"/>
  <c r="M131" i="9" s="1"/>
  <c r="M120" i="9" a="1"/>
  <c r="M120" i="9" s="1"/>
  <c r="M114" i="9" a="1"/>
  <c r="M114" i="9" s="1"/>
  <c r="M108" i="9" a="1"/>
  <c r="M108" i="9" s="1"/>
  <c r="M103" i="9" a="1"/>
  <c r="M103" i="9" s="1"/>
  <c r="M162" i="9" a="1"/>
  <c r="M162" i="9" s="1"/>
  <c r="M156" i="9" a="1"/>
  <c r="M156" i="9" s="1"/>
  <c r="M151" i="9" a="1"/>
  <c r="M151" i="9" s="1"/>
  <c r="M138" i="9" a="1"/>
  <c r="M138" i="9" s="1"/>
  <c r="M133" i="9" a="1"/>
  <c r="M133" i="9" s="1"/>
  <c r="M121" i="9" a="1"/>
  <c r="M121" i="9" s="1"/>
  <c r="M115" i="9" a="1"/>
  <c r="M115" i="9" s="1"/>
  <c r="M109" i="9" a="1"/>
  <c r="M109" i="9" s="1"/>
  <c r="M104" i="9" a="1"/>
  <c r="M104" i="9" s="1"/>
  <c r="M99" i="9" a="1"/>
  <c r="M99" i="9" s="1"/>
  <c r="M91" i="9" a="1"/>
  <c r="M91" i="9" s="1"/>
  <c r="M85" i="9" a="1"/>
  <c r="M85" i="9" s="1"/>
  <c r="M79" i="9" a="1"/>
  <c r="M79" i="9" s="1"/>
  <c r="M74" i="9" a="1"/>
  <c r="M74" i="9" s="1"/>
  <c r="M66" i="9" a="1"/>
  <c r="M66" i="9" s="1"/>
  <c r="M54" i="9" a="1"/>
  <c r="M54" i="9" s="1"/>
  <c r="M29" i="9" a="1"/>
  <c r="M29" i="9" s="1"/>
  <c r="M22" i="9" a="1"/>
  <c r="M22" i="9" s="1"/>
  <c r="M18" i="9" a="1"/>
  <c r="M18" i="9" s="1"/>
  <c r="M13" i="9" a="1"/>
  <c r="M13" i="9" s="1"/>
  <c r="M9" i="9" a="1"/>
  <c r="M9" i="9" s="1"/>
  <c r="M100" i="9" a="1"/>
  <c r="M100" i="9" s="1"/>
  <c r="M93" i="9" a="1"/>
  <c r="M93" i="9" s="1"/>
  <c r="M80" i="9" a="1"/>
  <c r="M80" i="9" s="1"/>
  <c r="M75" i="9" a="1"/>
  <c r="M75" i="9" s="1"/>
  <c r="M68" i="9" a="1"/>
  <c r="M68" i="9" s="1"/>
  <c r="M56" i="9" a="1"/>
  <c r="M56" i="9" s="1"/>
  <c r="M45" i="9" a="1"/>
  <c r="M45" i="9" s="1"/>
  <c r="M39" i="9" a="1"/>
  <c r="M39" i="9" s="1"/>
  <c r="M33" i="9" a="1"/>
  <c r="M33" i="9" s="1"/>
  <c r="M24" i="9" a="1"/>
  <c r="M24" i="9" s="1"/>
  <c r="M19" i="9" a="1"/>
  <c r="M19" i="9" s="1"/>
  <c r="M14" i="9" a="1"/>
  <c r="M14" i="9" s="1"/>
  <c r="M10" i="9" a="1"/>
  <c r="M10" i="9" s="1"/>
  <c r="G67" i="8" a="1"/>
  <c r="G67" i="8" s="1"/>
  <c r="M101" i="9" a="1"/>
  <c r="M101" i="9" s="1"/>
  <c r="M94" i="9" a="1"/>
  <c r="M94" i="9" s="1"/>
  <c r="M82" i="9" a="1"/>
  <c r="M82" i="9" s="1"/>
  <c r="M76" i="9" a="1"/>
  <c r="M76" i="9" s="1"/>
  <c r="M69" i="9" a="1"/>
  <c r="M69" i="9" s="1"/>
  <c r="M60" i="9" a="1"/>
  <c r="M60" i="9" s="1"/>
  <c r="M47" i="9" a="1"/>
  <c r="M47" i="9" s="1"/>
  <c r="M40" i="9" a="1"/>
  <c r="M40" i="9" s="1"/>
  <c r="M34" i="9" a="1"/>
  <c r="M34" i="9" s="1"/>
  <c r="M26" i="9" a="1"/>
  <c r="M26" i="9" s="1"/>
  <c r="M20" i="9" a="1"/>
  <c r="M20" i="9" s="1"/>
  <c r="M15" i="9" a="1"/>
  <c r="M15" i="9" s="1"/>
  <c r="M11" i="9" a="1"/>
  <c r="M11" i="9" s="1"/>
  <c r="M7" i="9" a="1"/>
  <c r="M7" i="9" s="1"/>
  <c r="M96" i="9" a="1"/>
  <c r="M96" i="9" s="1"/>
  <c r="M90" i="9" a="1"/>
  <c r="M90" i="9" s="1"/>
  <c r="M83" i="9" a="1"/>
  <c r="M83" i="9" s="1"/>
  <c r="M77" i="9" a="1"/>
  <c r="M77" i="9" s="1"/>
  <c r="M73" i="9" a="1"/>
  <c r="M73" i="9" s="1"/>
  <c r="M64" i="9" a="1"/>
  <c r="M64" i="9" s="1"/>
  <c r="M49" i="9" a="1"/>
  <c r="M49" i="9" s="1"/>
  <c r="M28" i="9" a="1"/>
  <c r="M28" i="9" s="1"/>
  <c r="M21" i="9" a="1"/>
  <c r="M21" i="9" s="1"/>
  <c r="M17" i="9" a="1"/>
  <c r="M17" i="9" s="1"/>
  <c r="M12" i="9" a="1"/>
  <c r="M12" i="9" s="1"/>
  <c r="M8" i="9" a="1"/>
  <c r="M8" i="9" s="1"/>
  <c r="L31" i="8" a="1"/>
  <c r="L31" i="8" s="1"/>
  <c r="I33" i="8" a="1"/>
  <c r="I33" i="8" s="1"/>
  <c r="L34" i="8"/>
  <c r="I66" i="8" a="1"/>
  <c r="I66" i="8" s="1"/>
  <c r="G68" i="8" a="1"/>
  <c r="G68" i="8" s="1"/>
  <c r="J68" i="8" a="1"/>
  <c r="J68" i="8" s="1"/>
  <c r="G70" i="8"/>
  <c r="O65" i="8" s="1"/>
  <c r="P65" i="8" s="1"/>
  <c r="J141" i="8"/>
  <c r="O141" i="8"/>
  <c r="J800" i="9" a="1"/>
  <c r="J800" i="9" s="1"/>
  <c r="J797" i="9" s="1"/>
  <c r="J795" i="9" a="1"/>
  <c r="J795" i="9" s="1"/>
  <c r="J792" i="9" s="1"/>
  <c r="J790" i="9" a="1"/>
  <c r="J790" i="9" s="1"/>
  <c r="J789" i="9" a="1"/>
  <c r="J789" i="9" s="1"/>
  <c r="J788" i="9" a="1"/>
  <c r="J788" i="9" s="1"/>
  <c r="J787" i="9" a="1"/>
  <c r="J787" i="9" s="1"/>
  <c r="J783" i="9" a="1"/>
  <c r="J783" i="9" s="1"/>
  <c r="J782" i="9" a="1"/>
  <c r="J782" i="9" s="1"/>
  <c r="J781" i="9" a="1"/>
  <c r="J781" i="9" s="1"/>
  <c r="J779" i="9" a="1"/>
  <c r="J779" i="9" s="1"/>
  <c r="J778" i="9" a="1"/>
  <c r="J778" i="9" s="1"/>
  <c r="J777" i="9" a="1"/>
  <c r="J777" i="9" s="1"/>
  <c r="J775" i="9" a="1"/>
  <c r="J775" i="9" s="1"/>
  <c r="J773" i="9" a="1"/>
  <c r="J773" i="9" s="1"/>
  <c r="J772" i="9" a="1"/>
  <c r="J772" i="9" s="1"/>
  <c r="J771" i="9" a="1"/>
  <c r="J771" i="9" s="1"/>
  <c r="J770" i="9" a="1"/>
  <c r="J770" i="9" s="1"/>
  <c r="J769" i="9" a="1"/>
  <c r="J769" i="9" s="1"/>
  <c r="J765" i="9" a="1"/>
  <c r="J765" i="9" s="1"/>
  <c r="J764" i="9" a="1"/>
  <c r="J764" i="9" s="1"/>
  <c r="J763" i="9" a="1"/>
  <c r="J763" i="9" s="1"/>
  <c r="J761" i="9" a="1"/>
  <c r="J761" i="9" s="1"/>
  <c r="J759" i="9" a="1"/>
  <c r="J759" i="9" s="1"/>
  <c r="J758" i="9" a="1"/>
  <c r="J758" i="9" s="1"/>
  <c r="J753" i="9" a="1"/>
  <c r="J753" i="9" s="1"/>
  <c r="J750" i="9" s="1"/>
  <c r="J748" i="9" a="1"/>
  <c r="J748" i="9" s="1"/>
  <c r="J747" i="9" a="1"/>
  <c r="J747" i="9" s="1"/>
  <c r="J745" i="9" a="1"/>
  <c r="J745" i="9" s="1"/>
  <c r="J743" i="9" a="1"/>
  <c r="J743" i="9" s="1"/>
  <c r="J742" i="9" a="1"/>
  <c r="J742" i="9" s="1"/>
  <c r="J741" i="9" a="1"/>
  <c r="J741" i="9" s="1"/>
  <c r="J740" i="9" a="1"/>
  <c r="J740" i="9" s="1"/>
  <c r="J739" i="9" a="1"/>
  <c r="J739" i="9" s="1"/>
  <c r="J738" i="9" a="1"/>
  <c r="J738" i="9" s="1"/>
  <c r="J733" i="9" a="1"/>
  <c r="J733" i="9" s="1"/>
  <c r="J731" i="9" a="1"/>
  <c r="J731" i="9" s="1"/>
  <c r="J729" i="9" a="1"/>
  <c r="J729" i="9" s="1"/>
  <c r="J728" i="9" a="1"/>
  <c r="J728" i="9" s="1"/>
  <c r="J727" i="9" a="1"/>
  <c r="J727" i="9" s="1"/>
  <c r="J726" i="9" a="1"/>
  <c r="J726" i="9" s="1"/>
  <c r="J725" i="9" a="1"/>
  <c r="J725" i="9" s="1"/>
  <c r="J724" i="9" a="1"/>
  <c r="J724" i="9" s="1"/>
  <c r="J722" i="9" a="1"/>
  <c r="J722" i="9" s="1"/>
  <c r="J720" i="9" a="1"/>
  <c r="J720" i="9" s="1"/>
  <c r="J719" i="9" a="1"/>
  <c r="J719" i="9" s="1"/>
  <c r="J717" i="9" a="1"/>
  <c r="J717" i="9" s="1"/>
  <c r="J711" i="9" a="1"/>
  <c r="J711" i="9" s="1"/>
  <c r="J707" i="9" a="1"/>
  <c r="J707" i="9" s="1"/>
  <c r="J703" i="9" a="1"/>
  <c r="J703" i="9" s="1"/>
  <c r="J700" i="9" a="1"/>
  <c r="J700" i="9" s="1"/>
  <c r="J716" i="9" a="1"/>
  <c r="J716" i="9" s="1"/>
  <c r="J709" i="9" a="1"/>
  <c r="J709" i="9" s="1"/>
  <c r="J706" i="9" a="1"/>
  <c r="J706" i="9" s="1"/>
  <c r="J702" i="9" a="1"/>
  <c r="J702" i="9" s="1"/>
  <c r="J708" i="9" a="1"/>
  <c r="J708" i="9" s="1"/>
  <c r="J704" i="9" a="1"/>
  <c r="J704" i="9" s="1"/>
  <c r="J701" i="9" a="1"/>
  <c r="J701" i="9" s="1"/>
  <c r="J695" i="9" a="1"/>
  <c r="J695" i="9" s="1"/>
  <c r="J694" i="9" a="1"/>
  <c r="J694" i="9" s="1"/>
  <c r="J691" i="9" a="1"/>
  <c r="J691" i="9" s="1"/>
  <c r="J686" i="9" a="1"/>
  <c r="J686" i="9" s="1"/>
  <c r="J682" i="9" a="1"/>
  <c r="J682" i="9" s="1"/>
  <c r="J675" i="9" a="1"/>
  <c r="J675" i="9" s="1"/>
  <c r="J693" i="9" a="1"/>
  <c r="J693" i="9" s="1"/>
  <c r="J690" i="9" a="1"/>
  <c r="J690" i="9" s="1"/>
  <c r="J685" i="9" a="1"/>
  <c r="J685" i="9" s="1"/>
  <c r="J681" i="9" a="1"/>
  <c r="J681" i="9" s="1"/>
  <c r="J673" i="9" a="1"/>
  <c r="J673" i="9" s="1"/>
  <c r="J692" i="9" a="1"/>
  <c r="J692" i="9" s="1"/>
  <c r="J688" i="9" a="1"/>
  <c r="J688" i="9" s="1"/>
  <c r="J683" i="9" a="1"/>
  <c r="J683" i="9" s="1"/>
  <c r="J680" i="9" a="1"/>
  <c r="J680" i="9" s="1"/>
  <c r="J669" i="9" a="1"/>
  <c r="J669" i="9" s="1"/>
  <c r="J663" i="9" a="1"/>
  <c r="J663" i="9" s="1"/>
  <c r="J655" i="9" a="1"/>
  <c r="J655" i="9" s="1"/>
  <c r="J651" i="9" a="1"/>
  <c r="J651" i="9" s="1"/>
  <c r="J647" i="9" a="1"/>
  <c r="J647" i="9" s="1"/>
  <c r="J667" i="9" a="1"/>
  <c r="J667" i="9" s="1"/>
  <c r="J661" i="9" a="1"/>
  <c r="J661" i="9" s="1"/>
  <c r="J653" i="9" a="1"/>
  <c r="J653" i="9" s="1"/>
  <c r="J650" i="9" a="1"/>
  <c r="J650" i="9" s="1"/>
  <c r="J665" i="9" a="1"/>
  <c r="J665" i="9" s="1"/>
  <c r="J659" i="9" a="1"/>
  <c r="J659" i="9" s="1"/>
  <c r="J652" i="9" a="1"/>
  <c r="J652" i="9" s="1"/>
  <c r="J648" i="9" a="1"/>
  <c r="J648" i="9" s="1"/>
  <c r="J640" i="9" a="1"/>
  <c r="J640" i="9" s="1"/>
  <c r="J634" i="9" a="1"/>
  <c r="J634" i="9" s="1"/>
  <c r="J630" i="9" a="1"/>
  <c r="J630" i="9" s="1"/>
  <c r="J627" i="9" a="1"/>
  <c r="J627" i="9" s="1"/>
  <c r="J621" i="9" a="1"/>
  <c r="J621" i="9" s="1"/>
  <c r="J615" i="9" a="1"/>
  <c r="J615" i="9" s="1"/>
  <c r="J612" i="9" a="1"/>
  <c r="J612" i="9" s="1"/>
  <c r="J608" i="9" a="1"/>
  <c r="J608" i="9" s="1"/>
  <c r="J605" i="9" a="1"/>
  <c r="J605" i="9" s="1"/>
  <c r="J646" i="9" a="1"/>
  <c r="J646" i="9" s="1"/>
  <c r="J632" i="9" a="1"/>
  <c r="J632" i="9" s="1"/>
  <c r="J629" i="9" a="1"/>
  <c r="J629" i="9" s="1"/>
  <c r="J623" i="9" a="1"/>
  <c r="J623" i="9" s="1"/>
  <c r="J620" i="9" a="1"/>
  <c r="J620" i="9" s="1"/>
  <c r="J614" i="9" a="1"/>
  <c r="J614" i="9" s="1"/>
  <c r="J611" i="9" a="1"/>
  <c r="J611" i="9" s="1"/>
  <c r="J607" i="9" a="1"/>
  <c r="J607" i="9" s="1"/>
  <c r="J604" i="9" a="1"/>
  <c r="J604" i="9" s="1"/>
  <c r="J642" i="9" a="1"/>
  <c r="J642" i="9" s="1"/>
  <c r="J635" i="9" a="1"/>
  <c r="J635" i="9" s="1"/>
  <c r="J631" i="9" a="1"/>
  <c r="J631" i="9" s="1"/>
  <c r="J628" i="9" a="1"/>
  <c r="J628" i="9" s="1"/>
  <c r="J622" i="9" a="1"/>
  <c r="J622" i="9" s="1"/>
  <c r="J616" i="9" a="1"/>
  <c r="J616" i="9" s="1"/>
  <c r="J613" i="9" a="1"/>
  <c r="J613" i="9" s="1"/>
  <c r="J610" i="9" a="1"/>
  <c r="J610" i="9" s="1"/>
  <c r="J606" i="9" a="1"/>
  <c r="J606" i="9" s="1"/>
  <c r="J603" i="9" a="1"/>
  <c r="J603" i="9" s="1"/>
  <c r="J595" i="9" a="1"/>
  <c r="J595" i="9" s="1"/>
  <c r="J592" i="9" a="1"/>
  <c r="J592" i="9" s="1"/>
  <c r="J585" i="9" a="1"/>
  <c r="J585" i="9" s="1"/>
  <c r="J580" i="9" a="1"/>
  <c r="J580" i="9" s="1"/>
  <c r="J575" i="9" a="1"/>
  <c r="J575" i="9" s="1"/>
  <c r="J567" i="9" a="1"/>
  <c r="J567" i="9" s="1"/>
  <c r="J564" i="9" a="1"/>
  <c r="J564" i="9" s="1"/>
  <c r="J558" i="9" a="1"/>
  <c r="J558" i="9" s="1"/>
  <c r="J597" i="9" a="1"/>
  <c r="J597" i="9" s="1"/>
  <c r="J594" i="9" a="1"/>
  <c r="J594" i="9" s="1"/>
  <c r="J590" i="9" a="1"/>
  <c r="J590" i="9" s="1"/>
  <c r="J583" i="9" a="1"/>
  <c r="J583" i="9" s="1"/>
  <c r="J578" i="9" a="1"/>
  <c r="J578" i="9" s="1"/>
  <c r="J573" i="9" a="1"/>
  <c r="J573" i="9" s="1"/>
  <c r="J566" i="9" a="1"/>
  <c r="J566" i="9" s="1"/>
  <c r="J563" i="9" a="1"/>
  <c r="J563" i="9" s="1"/>
  <c r="J557" i="9" a="1"/>
  <c r="J557" i="9" s="1"/>
  <c r="J602" i="9" a="1"/>
  <c r="J602" i="9" s="1"/>
  <c r="J596" i="9" a="1"/>
  <c r="J596" i="9" s="1"/>
  <c r="J593" i="9" a="1"/>
  <c r="J593" i="9" s="1"/>
  <c r="J589" i="9" a="1"/>
  <c r="J589" i="9" s="1"/>
  <c r="J581" i="9" a="1"/>
  <c r="J581" i="9" s="1"/>
  <c r="J577" i="9" a="1"/>
  <c r="J577" i="9" s="1"/>
  <c r="J569" i="9" a="1"/>
  <c r="J569" i="9" s="1"/>
  <c r="J565" i="9" a="1"/>
  <c r="J565" i="9" s="1"/>
  <c r="J560" i="9" a="1"/>
  <c r="J560" i="9" s="1"/>
  <c r="J553" i="9" a="1"/>
  <c r="J553" i="9" s="1"/>
  <c r="J550" i="9" a="1"/>
  <c r="J550" i="9" s="1"/>
  <c r="J546" i="9" a="1"/>
  <c r="J546" i="9" s="1"/>
  <c r="J542" i="9" a="1"/>
  <c r="J542" i="9" s="1"/>
  <c r="J538" i="9" a="1"/>
  <c r="J538" i="9" s="1"/>
  <c r="J531" i="9" a="1"/>
  <c r="J531" i="9" s="1"/>
  <c r="J528" i="9" a="1"/>
  <c r="J528" i="9" s="1"/>
  <c r="J524" i="9" a="1"/>
  <c r="J524" i="9" s="1"/>
  <c r="J514" i="9" a="1"/>
  <c r="J514" i="9" s="1"/>
  <c r="J549" i="9" a="1"/>
  <c r="J549" i="9" s="1"/>
  <c r="J545" i="9" a="1"/>
  <c r="J545" i="9" s="1"/>
  <c r="J541" i="9" a="1"/>
  <c r="J541" i="9" s="1"/>
  <c r="J530" i="9" a="1"/>
  <c r="J530" i="9" s="1"/>
  <c r="J527" i="9" a="1"/>
  <c r="J527" i="9" s="1"/>
  <c r="J523" i="9" a="1"/>
  <c r="J523" i="9" s="1"/>
  <c r="J517" i="9" a="1"/>
  <c r="J517" i="9" s="1"/>
  <c r="J513" i="9" a="1"/>
  <c r="J513" i="9" s="1"/>
  <c r="J551" i="9" a="1"/>
  <c r="J551" i="9" s="1"/>
  <c r="J548" i="9" a="1"/>
  <c r="J548" i="9" s="1"/>
  <c r="J544" i="9" a="1"/>
  <c r="J544" i="9" s="1"/>
  <c r="J540" i="9" a="1"/>
  <c r="J540" i="9" s="1"/>
  <c r="J533" i="9" a="1"/>
  <c r="J533" i="9" s="1"/>
  <c r="J529" i="9" a="1"/>
  <c r="J529" i="9" s="1"/>
  <c r="J525" i="9" a="1"/>
  <c r="J525" i="9" s="1"/>
  <c r="J522" i="9" a="1"/>
  <c r="J522" i="9" s="1"/>
  <c r="J516" i="9" a="1"/>
  <c r="J516" i="9" s="1"/>
  <c r="J512" i="9" a="1"/>
  <c r="J512" i="9" s="1"/>
  <c r="J506" i="9" a="1"/>
  <c r="J506" i="9" s="1"/>
  <c r="J503" i="9" a="1"/>
  <c r="J503" i="9" s="1"/>
  <c r="J499" i="9" a="1"/>
  <c r="J499" i="9" s="1"/>
  <c r="J496" i="9" a="1"/>
  <c r="J496" i="9" s="1"/>
  <c r="J493" i="9" a="1"/>
  <c r="J493" i="9" s="1"/>
  <c r="J488" i="9" a="1"/>
  <c r="J488" i="9" s="1"/>
  <c r="J484" i="9" a="1"/>
  <c r="J484" i="9" s="1"/>
  <c r="J478" i="9" a="1"/>
  <c r="J478" i="9" s="1"/>
  <c r="J469" i="9" a="1"/>
  <c r="J469" i="9" s="1"/>
  <c r="J466" i="9" a="1"/>
  <c r="J466" i="9" s="1"/>
  <c r="J462" i="9" a="1"/>
  <c r="J462" i="9" s="1"/>
  <c r="J458" i="9" a="1"/>
  <c r="J458" i="9" s="1"/>
  <c r="J453" i="9" a="1"/>
  <c r="J453" i="9" s="1"/>
  <c r="J450" i="9" a="1"/>
  <c r="J450" i="9" s="1"/>
  <c r="J447" i="9" a="1"/>
  <c r="J447" i="9" s="1"/>
  <c r="J443" i="9" a="1"/>
  <c r="J443" i="9" s="1"/>
  <c r="J440" i="9" a="1"/>
  <c r="J440" i="9" s="1"/>
  <c r="J436" i="9" a="1"/>
  <c r="J436" i="9" s="1"/>
  <c r="J510" i="9" a="1"/>
  <c r="J510" i="9" s="1"/>
  <c r="J509" i="9" a="1"/>
  <c r="J509" i="9" s="1"/>
  <c r="J505" i="9" a="1"/>
  <c r="J505" i="9" s="1"/>
  <c r="J502" i="9" a="1"/>
  <c r="J502" i="9" s="1"/>
  <c r="J498" i="9" a="1"/>
  <c r="J498" i="9" s="1"/>
  <c r="J495" i="9" a="1"/>
  <c r="J495" i="9" s="1"/>
  <c r="J491" i="9" a="1"/>
  <c r="J491" i="9" s="1"/>
  <c r="J487" i="9" a="1"/>
  <c r="J487" i="9" s="1"/>
  <c r="J483" i="9" a="1"/>
  <c r="J483" i="9" s="1"/>
  <c r="J473" i="9" a="1"/>
  <c r="J473" i="9" s="1"/>
  <c r="J468" i="9" a="1"/>
  <c r="J468" i="9" s="1"/>
  <c r="J464" i="9" a="1"/>
  <c r="J464" i="9" s="1"/>
  <c r="J460" i="9" a="1"/>
  <c r="J460" i="9" s="1"/>
  <c r="J456" i="9" a="1"/>
  <c r="J456" i="9" s="1"/>
  <c r="J452" i="9" a="1"/>
  <c r="J452" i="9" s="1"/>
  <c r="J449" i="9" a="1"/>
  <c r="J449" i="9" s="1"/>
  <c r="J446" i="9" a="1"/>
  <c r="J446" i="9" s="1"/>
  <c r="J442" i="9" a="1"/>
  <c r="J442" i="9" s="1"/>
  <c r="J439" i="9" a="1"/>
  <c r="J439" i="9" s="1"/>
  <c r="J435" i="9" a="1"/>
  <c r="J435" i="9" s="1"/>
  <c r="J507" i="9" a="1"/>
  <c r="J507" i="9" s="1"/>
  <c r="J504" i="9" a="1"/>
  <c r="J504" i="9" s="1"/>
  <c r="J501" i="9" a="1"/>
  <c r="J501" i="9" s="1"/>
  <c r="J497" i="9" a="1"/>
  <c r="J497" i="9" s="1"/>
  <c r="J494" i="9" a="1"/>
  <c r="J494" i="9" s="1"/>
  <c r="J489" i="9" a="1"/>
  <c r="J489" i="9" s="1"/>
  <c r="J485" i="9" a="1"/>
  <c r="J485" i="9" s="1"/>
  <c r="J480" i="9" a="1"/>
  <c r="J480" i="9" s="1"/>
  <c r="J471" i="9" a="1"/>
  <c r="J471" i="9" s="1"/>
  <c r="J467" i="9" a="1"/>
  <c r="J467" i="9" s="1"/>
  <c r="J463" i="9" a="1"/>
  <c r="J463" i="9" s="1"/>
  <c r="J459" i="9" a="1"/>
  <c r="J459" i="9" s="1"/>
  <c r="J455" i="9" a="1"/>
  <c r="J455" i="9" s="1"/>
  <c r="J451" i="9" a="1"/>
  <c r="J451" i="9" s="1"/>
  <c r="J448" i="9" a="1"/>
  <c r="J448" i="9" s="1"/>
  <c r="J444" i="9" a="1"/>
  <c r="J444" i="9" s="1"/>
  <c r="J441" i="9" a="1"/>
  <c r="J441" i="9" s="1"/>
  <c r="J438" i="9" a="1"/>
  <c r="J438" i="9" s="1"/>
  <c r="J425" i="9" a="1"/>
  <c r="J425" i="9" s="1"/>
  <c r="J419" i="9" a="1"/>
  <c r="J419" i="9" s="1"/>
  <c r="J406" i="9" a="1"/>
  <c r="J406" i="9" s="1"/>
  <c r="J402" i="9" a="1"/>
  <c r="J402" i="9" s="1"/>
  <c r="J398" i="9" a="1"/>
  <c r="J398" i="9" s="1"/>
  <c r="J393" i="9" a="1"/>
  <c r="J393" i="9" s="1"/>
  <c r="J387" i="9" a="1"/>
  <c r="J387" i="9" s="1"/>
  <c r="J379" i="9" a="1"/>
  <c r="J379" i="9" s="1"/>
  <c r="J372" i="9" a="1"/>
  <c r="J372" i="9" s="1"/>
  <c r="J366" i="9" a="1"/>
  <c r="J366" i="9" s="1"/>
  <c r="J362" i="9" a="1"/>
  <c r="J362" i="9" s="1"/>
  <c r="J359" i="9" a="1"/>
  <c r="J359" i="9" s="1"/>
  <c r="J353" i="9" a="1"/>
  <c r="J353" i="9" s="1"/>
  <c r="J348" i="9" a="1"/>
  <c r="J348" i="9" s="1"/>
  <c r="J341" i="9" a="1"/>
  <c r="J341" i="9" s="1"/>
  <c r="J333" i="9" a="1"/>
  <c r="J333" i="9" s="1"/>
  <c r="J327" i="9" a="1"/>
  <c r="J327" i="9" s="1"/>
  <c r="J317" i="9" a="1"/>
  <c r="J317" i="9" s="1"/>
  <c r="J309" i="9" a="1"/>
  <c r="J309" i="9" s="1"/>
  <c r="J303" i="9" a="1"/>
  <c r="J303" i="9" s="1"/>
  <c r="J293" i="9" a="1"/>
  <c r="J293" i="9" s="1"/>
  <c r="J289" i="9" a="1"/>
  <c r="J289" i="9" s="1"/>
  <c r="J286" i="9" a="1"/>
  <c r="J286" i="9" s="1"/>
  <c r="J282" i="9" a="1"/>
  <c r="J282" i="9" s="1"/>
  <c r="J279" i="9" a="1"/>
  <c r="J279" i="9" s="1"/>
  <c r="J273" i="9" a="1"/>
  <c r="J273" i="9" s="1"/>
  <c r="J434" i="9" a="1"/>
  <c r="J434" i="9" s="1"/>
  <c r="J432" i="9" a="1"/>
  <c r="J432" i="9" s="1"/>
  <c r="J423" i="9" a="1"/>
  <c r="J423" i="9" s="1"/>
  <c r="J417" i="9" a="1"/>
  <c r="J417" i="9" s="1"/>
  <c r="J409" i="9" a="1"/>
  <c r="J409" i="9" s="1"/>
  <c r="J405" i="9" a="1"/>
  <c r="J405" i="9" s="1"/>
  <c r="J401" i="9" a="1"/>
  <c r="J401" i="9" s="1"/>
  <c r="J396" i="9" a="1"/>
  <c r="J396" i="9" s="1"/>
  <c r="J392" i="9" a="1"/>
  <c r="J392" i="9" s="1"/>
  <c r="J383" i="9" a="1"/>
  <c r="J383" i="9" s="1"/>
  <c r="J368" i="9" a="1"/>
  <c r="J368" i="9" s="1"/>
  <c r="J365" i="9" a="1"/>
  <c r="J365" i="9" s="1"/>
  <c r="J361" i="9" a="1"/>
  <c r="J361" i="9" s="1"/>
  <c r="J358" i="9" a="1"/>
  <c r="J358" i="9" s="1"/>
  <c r="J352" i="9" a="1"/>
  <c r="J352" i="9" s="1"/>
  <c r="J346" i="9" a="1"/>
  <c r="J346" i="9" s="1"/>
  <c r="J339" i="9" a="1"/>
  <c r="J339" i="9" s="1"/>
  <c r="J331" i="9" a="1"/>
  <c r="J331" i="9" s="1"/>
  <c r="J326" i="9" a="1"/>
  <c r="J326" i="9" s="1"/>
  <c r="J426" i="9" a="1"/>
  <c r="J426" i="9" s="1"/>
  <c r="J421" i="9" a="1"/>
  <c r="J421" i="9" s="1"/>
  <c r="J416" i="9" a="1"/>
  <c r="J416" i="9" s="1"/>
  <c r="J407" i="9" a="1"/>
  <c r="J407" i="9" s="1"/>
  <c r="J403" i="9" a="1"/>
  <c r="J403" i="9" s="1"/>
  <c r="J400" i="9" a="1"/>
  <c r="J400" i="9" s="1"/>
  <c r="J395" i="9" a="1"/>
  <c r="J395" i="9" s="1"/>
  <c r="J381" i="9" a="1"/>
  <c r="J381" i="9" s="1"/>
  <c r="J374" i="9" a="1"/>
  <c r="J374" i="9" s="1"/>
  <c r="J367" i="9" a="1"/>
  <c r="J367" i="9" s="1"/>
  <c r="J364" i="9" a="1"/>
  <c r="J364" i="9" s="1"/>
  <c r="J360" i="9" a="1"/>
  <c r="J360" i="9" s="1"/>
  <c r="J354" i="9" a="1"/>
  <c r="J354" i="9" s="1"/>
  <c r="J350" i="9" a="1"/>
  <c r="J350" i="9" s="1"/>
  <c r="J345" i="9" a="1"/>
  <c r="J345" i="9" s="1"/>
  <c r="J337" i="9" a="1"/>
  <c r="J337" i="9" s="1"/>
  <c r="J329" i="9" a="1"/>
  <c r="J329" i="9" s="1"/>
  <c r="J320" i="9" a="1"/>
  <c r="J320" i="9" s="1"/>
  <c r="J315" i="9" a="1"/>
  <c r="J315" i="9" s="1"/>
  <c r="J307" i="9" a="1"/>
  <c r="J307" i="9" s="1"/>
  <c r="J301" i="9" a="1"/>
  <c r="J301" i="9" s="1"/>
  <c r="J291" i="9" a="1"/>
  <c r="J291" i="9" s="1"/>
  <c r="J288" i="9" a="1"/>
  <c r="J288" i="9" s="1"/>
  <c r="J285" i="9" a="1"/>
  <c r="J285" i="9" s="1"/>
  <c r="J281" i="9" a="1"/>
  <c r="J281" i="9" s="1"/>
  <c r="J278" i="9" a="1"/>
  <c r="J278" i="9" s="1"/>
  <c r="J272" i="9" a="1"/>
  <c r="J272" i="9" s="1"/>
  <c r="J267" i="9" a="1"/>
  <c r="J267" i="9" s="1"/>
  <c r="J261" i="9" a="1"/>
  <c r="J261" i="9" s="1"/>
  <c r="J257" i="9" a="1"/>
  <c r="J257" i="9" s="1"/>
  <c r="J250" i="9" a="1"/>
  <c r="J250" i="9" s="1"/>
  <c r="J247" i="9" a="1"/>
  <c r="J247" i="9" s="1"/>
  <c r="J243" i="9" a="1"/>
  <c r="J243" i="9" s="1"/>
  <c r="J236" i="9" a="1"/>
  <c r="J236" i="9" s="1"/>
  <c r="J233" i="9" a="1"/>
  <c r="J233" i="9" s="1"/>
  <c r="J226" i="9" a="1"/>
  <c r="J226" i="9" s="1"/>
  <c r="J223" i="9" a="1"/>
  <c r="J223" i="9" s="1"/>
  <c r="J219" i="9" a="1"/>
  <c r="J219" i="9" s="1"/>
  <c r="J212" i="9" a="1"/>
  <c r="J212" i="9" s="1"/>
  <c r="J205" i="9" a="1"/>
  <c r="J205" i="9" s="1"/>
  <c r="J270" i="9" a="1"/>
  <c r="J270" i="9" s="1"/>
  <c r="J266" i="9" a="1"/>
  <c r="J266" i="9" s="1"/>
  <c r="J260" i="9" a="1"/>
  <c r="J260" i="9" s="1"/>
  <c r="J255" i="9" a="1"/>
  <c r="J255" i="9" s="1"/>
  <c r="J249" i="9" a="1"/>
  <c r="J249" i="9" s="1"/>
  <c r="J246" i="9" a="1"/>
  <c r="J246" i="9" s="1"/>
  <c r="J239" i="9" a="1"/>
  <c r="J239" i="9" s="1"/>
  <c r="J235" i="9" a="1"/>
  <c r="J235" i="9" s="1"/>
  <c r="J229" i="9" a="1"/>
  <c r="J229" i="9" s="1"/>
  <c r="J225" i="9" a="1"/>
  <c r="J225" i="9" s="1"/>
  <c r="J221" i="9" a="1"/>
  <c r="J221" i="9" s="1"/>
  <c r="J218" i="9" a="1"/>
  <c r="J218" i="9" s="1"/>
  <c r="J211" i="9" a="1"/>
  <c r="J211" i="9" s="1"/>
  <c r="J204" i="9" a="1"/>
  <c r="J204" i="9" s="1"/>
  <c r="J311" i="9" a="1"/>
  <c r="J311" i="9" s="1"/>
  <c r="J305" i="9" a="1"/>
  <c r="J305" i="9" s="1"/>
  <c r="J297" i="9" a="1"/>
  <c r="J297" i="9" s="1"/>
  <c r="J290" i="9" a="1"/>
  <c r="J290" i="9" s="1"/>
  <c r="J287" i="9" a="1"/>
  <c r="J287" i="9" s="1"/>
  <c r="J284" i="9" a="1"/>
  <c r="J284" i="9" s="1"/>
  <c r="J280" i="9" a="1"/>
  <c r="J280" i="9" s="1"/>
  <c r="J277" i="9" a="1"/>
  <c r="J277" i="9" s="1"/>
  <c r="J269" i="9" a="1"/>
  <c r="J269" i="9" s="1"/>
  <c r="J265" i="9" a="1"/>
  <c r="J265" i="9" s="1"/>
  <c r="J258" i="9" a="1"/>
  <c r="J258" i="9" s="1"/>
  <c r="J251" i="9" a="1"/>
  <c r="J251" i="9" s="1"/>
  <c r="J248" i="9" a="1"/>
  <c r="J248" i="9" s="1"/>
  <c r="J245" i="9" a="1"/>
  <c r="J245" i="9" s="1"/>
  <c r="J238" i="9" a="1"/>
  <c r="J238" i="9" s="1"/>
  <c r="J234" i="9" a="1"/>
  <c r="J234" i="9" s="1"/>
  <c r="J227" i="9" a="1"/>
  <c r="J227" i="9" s="1"/>
  <c r="J224" i="9" a="1"/>
  <c r="J224" i="9" s="1"/>
  <c r="J200" i="9" a="1"/>
  <c r="J200" i="9" s="1"/>
  <c r="J194" i="9" a="1"/>
  <c r="J194" i="9" s="1"/>
  <c r="J187" i="9" a="1"/>
  <c r="J187" i="9" s="1"/>
  <c r="J178" i="9" a="1"/>
  <c r="J178" i="9" s="1"/>
  <c r="J220" i="9" a="1"/>
  <c r="J220" i="9" s="1"/>
  <c r="J201" i="9" a="1"/>
  <c r="J201" i="9" s="1"/>
  <c r="J195" i="9" a="1"/>
  <c r="J195" i="9" s="1"/>
  <c r="J188" i="9" a="1"/>
  <c r="J188" i="9" s="1"/>
  <c r="J180" i="9" a="1"/>
  <c r="J180" i="9" s="1"/>
  <c r="J214" i="9" a="1"/>
  <c r="J214" i="9" s="1"/>
  <c r="J202" i="9" a="1"/>
  <c r="J202" i="9" s="1"/>
  <c r="J197" i="9" a="1"/>
  <c r="J197" i="9" s="1"/>
  <c r="J192" i="9" a="1"/>
  <c r="J192" i="9" s="1"/>
  <c r="J182" i="9" a="1"/>
  <c r="J182" i="9" s="1"/>
  <c r="J209" i="9" a="1"/>
  <c r="J209" i="9" s="1"/>
  <c r="J203" i="9" a="1"/>
  <c r="J203" i="9" s="1"/>
  <c r="J199" i="9" a="1"/>
  <c r="J199" i="9" s="1"/>
  <c r="J193" i="9" a="1"/>
  <c r="J193" i="9" s="1"/>
  <c r="J186" i="9" a="1"/>
  <c r="J186" i="9" s="1"/>
  <c r="J172" i="9" a="1"/>
  <c r="J172" i="9" s="1"/>
  <c r="J159" i="9" a="1"/>
  <c r="J159" i="9" s="1"/>
  <c r="J155" i="9" a="1"/>
  <c r="J155" i="9" s="1"/>
  <c r="J146" i="9" a="1"/>
  <c r="J146" i="9" s="1"/>
  <c r="J137" i="9" a="1"/>
  <c r="J137" i="9" s="1"/>
  <c r="J131" i="9" a="1"/>
  <c r="J131" i="9" s="1"/>
  <c r="J120" i="9" a="1"/>
  <c r="J120" i="9" s="1"/>
  <c r="J114" i="9" a="1"/>
  <c r="J114" i="9" s="1"/>
  <c r="J108" i="9" a="1"/>
  <c r="J108" i="9" s="1"/>
  <c r="J103" i="9" a="1"/>
  <c r="J103" i="9" s="1"/>
  <c r="J175" i="9" a="1"/>
  <c r="J175" i="9" s="1"/>
  <c r="J162" i="9" a="1"/>
  <c r="J162" i="9" s="1"/>
  <c r="J156" i="9" a="1"/>
  <c r="J156" i="9" s="1"/>
  <c r="J151" i="9" a="1"/>
  <c r="J151" i="9" s="1"/>
  <c r="J138" i="9" a="1"/>
  <c r="J138" i="9" s="1"/>
  <c r="J133" i="9" a="1"/>
  <c r="J133" i="9" s="1"/>
  <c r="J121" i="9" a="1"/>
  <c r="J121" i="9" s="1"/>
  <c r="J115" i="9" a="1"/>
  <c r="J115" i="9" s="1"/>
  <c r="J109" i="9" a="1"/>
  <c r="J109" i="9" s="1"/>
  <c r="J104" i="9" a="1"/>
  <c r="J104" i="9" s="1"/>
  <c r="J164" i="9" a="1"/>
  <c r="J164" i="9" s="1"/>
  <c r="J157" i="9" a="1"/>
  <c r="J157" i="9" s="1"/>
  <c r="J153" i="9" a="1"/>
  <c r="J153" i="9" s="1"/>
  <c r="J140" i="9" a="1"/>
  <c r="J140" i="9" s="1"/>
  <c r="J135" i="9" a="1"/>
  <c r="J135" i="9" s="1"/>
  <c r="J125" i="9" a="1"/>
  <c r="J125" i="9" s="1"/>
  <c r="J117" i="9" a="1"/>
  <c r="J117" i="9" s="1"/>
  <c r="J111" i="9" a="1"/>
  <c r="J111" i="9" s="1"/>
  <c r="J106" i="9" a="1"/>
  <c r="J106" i="9" s="1"/>
  <c r="J166" i="9" a="1"/>
  <c r="J166" i="9" s="1"/>
  <c r="J158" i="9" a="1"/>
  <c r="J158" i="9" s="1"/>
  <c r="J154" i="9" a="1"/>
  <c r="J154" i="9" s="1"/>
  <c r="J144" i="9" a="1"/>
  <c r="J144" i="9" s="1"/>
  <c r="J136" i="9" a="1"/>
  <c r="J136" i="9" s="1"/>
  <c r="J129" i="9" a="1"/>
  <c r="J129" i="9" s="1"/>
  <c r="J119" i="9" a="1"/>
  <c r="J119" i="9" s="1"/>
  <c r="J112" i="9" a="1"/>
  <c r="J112" i="9" s="1"/>
  <c r="J107" i="9" a="1"/>
  <c r="J107" i="9" s="1"/>
  <c r="J101" i="9" a="1"/>
  <c r="J101" i="9" s="1"/>
  <c r="J94" i="9" a="1"/>
  <c r="J94" i="9" s="1"/>
  <c r="J82" i="9" a="1"/>
  <c r="J82" i="9" s="1"/>
  <c r="J76" i="9" a="1"/>
  <c r="J76" i="9" s="1"/>
  <c r="J69" i="9" a="1"/>
  <c r="J69" i="9" s="1"/>
  <c r="J60" i="9" a="1"/>
  <c r="J60" i="9" s="1"/>
  <c r="J47" i="9" a="1"/>
  <c r="J47" i="9" s="1"/>
  <c r="J40" i="9" a="1"/>
  <c r="J40" i="9" s="1"/>
  <c r="J34" i="9" a="1"/>
  <c r="J34" i="9" s="1"/>
  <c r="J26" i="9" a="1"/>
  <c r="J26" i="9" s="1"/>
  <c r="J20" i="9" a="1"/>
  <c r="J20" i="9" s="1"/>
  <c r="J15" i="9" a="1"/>
  <c r="J15" i="9" s="1"/>
  <c r="J11" i="9" a="1"/>
  <c r="J11" i="9" s="1"/>
  <c r="J7" i="9" a="1"/>
  <c r="J7" i="9" s="1"/>
  <c r="J96" i="9" a="1"/>
  <c r="J96" i="9" s="1"/>
  <c r="J90" i="9" a="1"/>
  <c r="J90" i="9" s="1"/>
  <c r="J83" i="9" a="1"/>
  <c r="J83" i="9" s="1"/>
  <c r="J77" i="9" a="1"/>
  <c r="J77" i="9" s="1"/>
  <c r="J73" i="9" a="1"/>
  <c r="J73" i="9" s="1"/>
  <c r="J64" i="9" a="1"/>
  <c r="J64" i="9" s="1"/>
  <c r="J49" i="9" a="1"/>
  <c r="J49" i="9" s="1"/>
  <c r="J28" i="9" a="1"/>
  <c r="J28" i="9" s="1"/>
  <c r="J21" i="9" a="1"/>
  <c r="J21" i="9" s="1"/>
  <c r="J17" i="9" a="1"/>
  <c r="J17" i="9" s="1"/>
  <c r="J12" i="9" a="1"/>
  <c r="J12" i="9" s="1"/>
  <c r="J8" i="9" a="1"/>
  <c r="J8" i="9" s="1"/>
  <c r="J99" i="9" a="1"/>
  <c r="J99" i="9" s="1"/>
  <c r="J91" i="9" a="1"/>
  <c r="J91" i="9" s="1"/>
  <c r="J85" i="9" a="1"/>
  <c r="J85" i="9" s="1"/>
  <c r="J79" i="9" a="1"/>
  <c r="J79" i="9" s="1"/>
  <c r="J74" i="9" a="1"/>
  <c r="J74" i="9" s="1"/>
  <c r="J66" i="9" a="1"/>
  <c r="J66" i="9" s="1"/>
  <c r="J54" i="9" a="1"/>
  <c r="J54" i="9" s="1"/>
  <c r="J29" i="9" a="1"/>
  <c r="J29" i="9" s="1"/>
  <c r="J22" i="9" a="1"/>
  <c r="J22" i="9" s="1"/>
  <c r="J18" i="9" a="1"/>
  <c r="J18" i="9" s="1"/>
  <c r="J13" i="9" a="1"/>
  <c r="J13" i="9" s="1"/>
  <c r="J9" i="9" a="1"/>
  <c r="J9" i="9" s="1"/>
  <c r="J100" i="9" a="1"/>
  <c r="J100" i="9" s="1"/>
  <c r="J93" i="9" a="1"/>
  <c r="J93" i="9" s="1"/>
  <c r="J80" i="9" a="1"/>
  <c r="J80" i="9" s="1"/>
  <c r="J75" i="9" a="1"/>
  <c r="J75" i="9" s="1"/>
  <c r="J68" i="9" a="1"/>
  <c r="J68" i="9" s="1"/>
  <c r="J56" i="9" a="1"/>
  <c r="J56" i="9" s="1"/>
  <c r="J45" i="9" a="1"/>
  <c r="J45" i="9" s="1"/>
  <c r="J39" i="9" a="1"/>
  <c r="J39" i="9" s="1"/>
  <c r="J33" i="9" a="1"/>
  <c r="J33" i="9" s="1"/>
  <c r="J24" i="9" a="1"/>
  <c r="J24" i="9" s="1"/>
  <c r="J19" i="9" a="1"/>
  <c r="J19" i="9" s="1"/>
  <c r="J14" i="9" a="1"/>
  <c r="J14" i="9" s="1"/>
  <c r="J10" i="9" a="1"/>
  <c r="J10" i="9" s="1"/>
  <c r="N800" i="9" a="1"/>
  <c r="N800" i="9" s="1"/>
  <c r="N797" i="9" s="1"/>
  <c r="P102" i="8" s="1"/>
  <c r="N795" i="9" a="1"/>
  <c r="N795" i="9" s="1"/>
  <c r="N792" i="9" s="1"/>
  <c r="P101" i="8" s="1"/>
  <c r="N790" i="9" a="1"/>
  <c r="N790" i="9" s="1"/>
  <c r="N789" i="9" a="1"/>
  <c r="N789" i="9" s="1"/>
  <c r="N788" i="9" a="1"/>
  <c r="N788" i="9" s="1"/>
  <c r="N787" i="9" a="1"/>
  <c r="N787" i="9" s="1"/>
  <c r="N783" i="9" a="1"/>
  <c r="N783" i="9" s="1"/>
  <c r="N782" i="9" a="1"/>
  <c r="N782" i="9" s="1"/>
  <c r="N781" i="9" a="1"/>
  <c r="N781" i="9" s="1"/>
  <c r="N779" i="9" a="1"/>
  <c r="N779" i="9" s="1"/>
  <c r="N778" i="9" a="1"/>
  <c r="N778" i="9" s="1"/>
  <c r="N777" i="9" a="1"/>
  <c r="N777" i="9" s="1"/>
  <c r="N775" i="9" a="1"/>
  <c r="N775" i="9" s="1"/>
  <c r="N773" i="9" a="1"/>
  <c r="N773" i="9" s="1"/>
  <c r="N772" i="9" a="1"/>
  <c r="N772" i="9" s="1"/>
  <c r="N771" i="9" a="1"/>
  <c r="N771" i="9" s="1"/>
  <c r="N770" i="9" a="1"/>
  <c r="N770" i="9" s="1"/>
  <c r="N769" i="9" a="1"/>
  <c r="N769" i="9" s="1"/>
  <c r="N765" i="9" a="1"/>
  <c r="N765" i="9" s="1"/>
  <c r="N764" i="9" a="1"/>
  <c r="N764" i="9" s="1"/>
  <c r="N763" i="9" a="1"/>
  <c r="N763" i="9" s="1"/>
  <c r="N761" i="9" a="1"/>
  <c r="N761" i="9" s="1"/>
  <c r="N759" i="9" a="1"/>
  <c r="N759" i="9" s="1"/>
  <c r="N758" i="9" a="1"/>
  <c r="N758" i="9" s="1"/>
  <c r="N753" i="9" a="1"/>
  <c r="N753" i="9" s="1"/>
  <c r="N750" i="9" s="1"/>
  <c r="P85" i="8" s="1"/>
  <c r="N748" i="9" a="1"/>
  <c r="N748" i="9" s="1"/>
  <c r="N747" i="9" a="1"/>
  <c r="N747" i="9" s="1"/>
  <c r="N745" i="9" a="1"/>
  <c r="N745" i="9" s="1"/>
  <c r="N743" i="9" a="1"/>
  <c r="N743" i="9" s="1"/>
  <c r="N742" i="9" a="1"/>
  <c r="N742" i="9" s="1"/>
  <c r="N741" i="9" a="1"/>
  <c r="N741" i="9" s="1"/>
  <c r="N740" i="9" a="1"/>
  <c r="N740" i="9" s="1"/>
  <c r="N739" i="9" a="1"/>
  <c r="N739" i="9" s="1"/>
  <c r="N738" i="9" a="1"/>
  <c r="N738" i="9" s="1"/>
  <c r="N733" i="9" a="1"/>
  <c r="N733" i="9" s="1"/>
  <c r="N731" i="9" a="1"/>
  <c r="N731" i="9" s="1"/>
  <c r="N729" i="9" a="1"/>
  <c r="N729" i="9" s="1"/>
  <c r="N728" i="9" a="1"/>
  <c r="N728" i="9" s="1"/>
  <c r="N727" i="9" a="1"/>
  <c r="N727" i="9" s="1"/>
  <c r="N726" i="9" a="1"/>
  <c r="N726" i="9" s="1"/>
  <c r="N725" i="9" a="1"/>
  <c r="N725" i="9" s="1"/>
  <c r="N724" i="9" a="1"/>
  <c r="N724" i="9" s="1"/>
  <c r="N722" i="9" a="1"/>
  <c r="N722" i="9" s="1"/>
  <c r="N720" i="9" a="1"/>
  <c r="N720" i="9" s="1"/>
  <c r="N719" i="9" a="1"/>
  <c r="N719" i="9" s="1"/>
  <c r="N708" i="9" a="1"/>
  <c r="N708" i="9" s="1"/>
  <c r="N704" i="9" a="1"/>
  <c r="N704" i="9" s="1"/>
  <c r="N701" i="9" a="1"/>
  <c r="N701" i="9" s="1"/>
  <c r="N695" i="9" a="1"/>
  <c r="N695" i="9" s="1"/>
  <c r="N717" i="9" a="1"/>
  <c r="N717" i="9" s="1"/>
  <c r="N711" i="9" a="1"/>
  <c r="N711" i="9" s="1"/>
  <c r="N707" i="9" a="1"/>
  <c r="N707" i="9" s="1"/>
  <c r="N703" i="9" a="1"/>
  <c r="N703" i="9" s="1"/>
  <c r="N700" i="9" a="1"/>
  <c r="N700" i="9" s="1"/>
  <c r="N716" i="9" a="1"/>
  <c r="N716" i="9" s="1"/>
  <c r="N709" i="9" a="1"/>
  <c r="N709" i="9" s="1"/>
  <c r="N706" i="9" a="1"/>
  <c r="N706" i="9" s="1"/>
  <c r="N702" i="9" a="1"/>
  <c r="N702" i="9" s="1"/>
  <c r="N692" i="9" a="1"/>
  <c r="N692" i="9" s="1"/>
  <c r="N688" i="9" a="1"/>
  <c r="N688" i="9" s="1"/>
  <c r="N683" i="9" a="1"/>
  <c r="N683" i="9" s="1"/>
  <c r="N680" i="9" a="1"/>
  <c r="N680" i="9" s="1"/>
  <c r="N694" i="9" a="1"/>
  <c r="N694" i="9" s="1"/>
  <c r="N691" i="9" a="1"/>
  <c r="N691" i="9" s="1"/>
  <c r="N686" i="9" a="1"/>
  <c r="N686" i="9" s="1"/>
  <c r="N682" i="9" a="1"/>
  <c r="N682" i="9" s="1"/>
  <c r="N675" i="9" a="1"/>
  <c r="N675" i="9" s="1"/>
  <c r="N693" i="9" a="1"/>
  <c r="N693" i="9" s="1"/>
  <c r="N690" i="9" a="1"/>
  <c r="N690" i="9" s="1"/>
  <c r="N685" i="9" a="1"/>
  <c r="N685" i="9" s="1"/>
  <c r="N681" i="9" a="1"/>
  <c r="N681" i="9" s="1"/>
  <c r="N665" i="9" a="1"/>
  <c r="N665" i="9" s="1"/>
  <c r="N659" i="9" a="1"/>
  <c r="N659" i="9" s="1"/>
  <c r="N652" i="9" a="1"/>
  <c r="N652" i="9" s="1"/>
  <c r="N648" i="9" a="1"/>
  <c r="N648" i="9" s="1"/>
  <c r="N673" i="9" a="1"/>
  <c r="N673" i="9" s="1"/>
  <c r="N669" i="9" a="1"/>
  <c r="N669" i="9" s="1"/>
  <c r="N663" i="9" a="1"/>
  <c r="N663" i="9" s="1"/>
  <c r="N655" i="9" a="1"/>
  <c r="N655" i="9" s="1"/>
  <c r="N651" i="9" a="1"/>
  <c r="N651" i="9" s="1"/>
  <c r="N647" i="9" a="1"/>
  <c r="N647" i="9" s="1"/>
  <c r="N667" i="9" a="1"/>
  <c r="N667" i="9" s="1"/>
  <c r="N661" i="9" a="1"/>
  <c r="N661" i="9" s="1"/>
  <c r="N653" i="9" a="1"/>
  <c r="N653" i="9" s="1"/>
  <c r="N650" i="9" a="1"/>
  <c r="N650" i="9" s="1"/>
  <c r="N646" i="9" a="1"/>
  <c r="N646" i="9" s="1"/>
  <c r="N642" i="9" a="1"/>
  <c r="N642" i="9" s="1"/>
  <c r="N635" i="9" a="1"/>
  <c r="N635" i="9" s="1"/>
  <c r="N631" i="9" a="1"/>
  <c r="N631" i="9" s="1"/>
  <c r="N628" i="9" a="1"/>
  <c r="N628" i="9" s="1"/>
  <c r="N622" i="9" a="1"/>
  <c r="N622" i="9" s="1"/>
  <c r="N616" i="9" a="1"/>
  <c r="N616" i="9" s="1"/>
  <c r="N613" i="9" a="1"/>
  <c r="N613" i="9" s="1"/>
  <c r="N610" i="9" a="1"/>
  <c r="N610" i="9" s="1"/>
  <c r="N606" i="9" a="1"/>
  <c r="N606" i="9" s="1"/>
  <c r="N640" i="9" a="1"/>
  <c r="N640" i="9" s="1"/>
  <c r="N634" i="9" a="1"/>
  <c r="N634" i="9" s="1"/>
  <c r="N630" i="9" a="1"/>
  <c r="N630" i="9" s="1"/>
  <c r="N627" i="9" a="1"/>
  <c r="N627" i="9" s="1"/>
  <c r="N621" i="9" a="1"/>
  <c r="N621" i="9" s="1"/>
  <c r="N615" i="9" a="1"/>
  <c r="N615" i="9" s="1"/>
  <c r="N612" i="9" a="1"/>
  <c r="N612" i="9" s="1"/>
  <c r="N608" i="9" a="1"/>
  <c r="N608" i="9" s="1"/>
  <c r="N605" i="9" a="1"/>
  <c r="N605" i="9" s="1"/>
  <c r="N632" i="9" a="1"/>
  <c r="N632" i="9" s="1"/>
  <c r="N629" i="9" a="1"/>
  <c r="N629" i="9" s="1"/>
  <c r="N623" i="9" a="1"/>
  <c r="N623" i="9" s="1"/>
  <c r="N620" i="9" a="1"/>
  <c r="N620" i="9" s="1"/>
  <c r="N614" i="9" a="1"/>
  <c r="N614" i="9" s="1"/>
  <c r="N611" i="9" a="1"/>
  <c r="N611" i="9" s="1"/>
  <c r="N607" i="9" a="1"/>
  <c r="N607" i="9" s="1"/>
  <c r="N604" i="9" a="1"/>
  <c r="N604" i="9" s="1"/>
  <c r="N602" i="9" a="1"/>
  <c r="N602" i="9" s="1"/>
  <c r="N596" i="9" a="1"/>
  <c r="N596" i="9" s="1"/>
  <c r="N593" i="9" a="1"/>
  <c r="N593" i="9" s="1"/>
  <c r="N589" i="9" a="1"/>
  <c r="N589" i="9" s="1"/>
  <c r="N581" i="9" a="1"/>
  <c r="N581" i="9" s="1"/>
  <c r="N577" i="9" a="1"/>
  <c r="N577" i="9" s="1"/>
  <c r="N569" i="9" a="1"/>
  <c r="N569" i="9" s="1"/>
  <c r="N565" i="9" a="1"/>
  <c r="N565" i="9" s="1"/>
  <c r="N560" i="9" a="1"/>
  <c r="N560" i="9" s="1"/>
  <c r="N553" i="9" a="1"/>
  <c r="N553" i="9" s="1"/>
  <c r="N595" i="9" a="1"/>
  <c r="N595" i="9" s="1"/>
  <c r="N592" i="9" a="1"/>
  <c r="N592" i="9" s="1"/>
  <c r="N585" i="9" a="1"/>
  <c r="N585" i="9" s="1"/>
  <c r="N580" i="9" a="1"/>
  <c r="N580" i="9" s="1"/>
  <c r="N575" i="9" a="1"/>
  <c r="N575" i="9" s="1"/>
  <c r="N567" i="9" a="1"/>
  <c r="N567" i="9" s="1"/>
  <c r="N564" i="9" a="1"/>
  <c r="N564" i="9" s="1"/>
  <c r="N558" i="9" a="1"/>
  <c r="N558" i="9" s="1"/>
  <c r="N603" i="9" a="1"/>
  <c r="N603" i="9" s="1"/>
  <c r="N597" i="9" a="1"/>
  <c r="N597" i="9" s="1"/>
  <c r="N594" i="9" a="1"/>
  <c r="N594" i="9" s="1"/>
  <c r="N590" i="9" a="1"/>
  <c r="N590" i="9" s="1"/>
  <c r="N583" i="9" a="1"/>
  <c r="N583" i="9" s="1"/>
  <c r="N578" i="9" a="1"/>
  <c r="N578" i="9" s="1"/>
  <c r="N573" i="9" a="1"/>
  <c r="N573" i="9" s="1"/>
  <c r="N566" i="9" a="1"/>
  <c r="N566" i="9" s="1"/>
  <c r="N563" i="9" a="1"/>
  <c r="N563" i="9" s="1"/>
  <c r="N557" i="9" a="1"/>
  <c r="N557" i="9" s="1"/>
  <c r="N551" i="9" a="1"/>
  <c r="N551" i="9" s="1"/>
  <c r="N548" i="9" a="1"/>
  <c r="N548" i="9" s="1"/>
  <c r="N544" i="9" a="1"/>
  <c r="N544" i="9" s="1"/>
  <c r="N540" i="9" a="1"/>
  <c r="N540" i="9" s="1"/>
  <c r="N533" i="9" a="1"/>
  <c r="N533" i="9" s="1"/>
  <c r="N529" i="9" a="1"/>
  <c r="N529" i="9" s="1"/>
  <c r="N525" i="9" a="1"/>
  <c r="N525" i="9" s="1"/>
  <c r="N522" i="9" a="1"/>
  <c r="N522" i="9" s="1"/>
  <c r="N516" i="9" a="1"/>
  <c r="N516" i="9" s="1"/>
  <c r="N512" i="9" a="1"/>
  <c r="N512" i="9" s="1"/>
  <c r="N550" i="9" a="1"/>
  <c r="N550" i="9" s="1"/>
  <c r="N546" i="9" a="1"/>
  <c r="N546" i="9" s="1"/>
  <c r="N542" i="9" a="1"/>
  <c r="N542" i="9" s="1"/>
  <c r="N538" i="9" a="1"/>
  <c r="N538" i="9" s="1"/>
  <c r="N531" i="9" a="1"/>
  <c r="N531" i="9" s="1"/>
  <c r="N528" i="9" a="1"/>
  <c r="N528" i="9" s="1"/>
  <c r="N524" i="9" a="1"/>
  <c r="N524" i="9" s="1"/>
  <c r="N514" i="9" a="1"/>
  <c r="N514" i="9" s="1"/>
  <c r="N510" i="9" a="1"/>
  <c r="N510" i="9" s="1"/>
  <c r="N549" i="9" a="1"/>
  <c r="N549" i="9" s="1"/>
  <c r="N545" i="9" a="1"/>
  <c r="N545" i="9" s="1"/>
  <c r="N541" i="9" a="1"/>
  <c r="N541" i="9" s="1"/>
  <c r="N530" i="9" a="1"/>
  <c r="N530" i="9" s="1"/>
  <c r="N527" i="9" a="1"/>
  <c r="N527" i="9" s="1"/>
  <c r="N523" i="9" a="1"/>
  <c r="N523" i="9" s="1"/>
  <c r="N517" i="9" a="1"/>
  <c r="N517" i="9" s="1"/>
  <c r="N513" i="9" a="1"/>
  <c r="N513" i="9" s="1"/>
  <c r="N507" i="9" a="1"/>
  <c r="N507" i="9" s="1"/>
  <c r="N504" i="9" a="1"/>
  <c r="N504" i="9" s="1"/>
  <c r="N501" i="9" a="1"/>
  <c r="N501" i="9" s="1"/>
  <c r="N497" i="9" a="1"/>
  <c r="N497" i="9" s="1"/>
  <c r="N494" i="9" a="1"/>
  <c r="N494" i="9" s="1"/>
  <c r="N489" i="9" a="1"/>
  <c r="N489" i="9" s="1"/>
  <c r="N485" i="9" a="1"/>
  <c r="N485" i="9" s="1"/>
  <c r="N480" i="9" a="1"/>
  <c r="N480" i="9" s="1"/>
  <c r="N471" i="9" a="1"/>
  <c r="N471" i="9" s="1"/>
  <c r="N467" i="9" a="1"/>
  <c r="N467" i="9" s="1"/>
  <c r="N463" i="9" a="1"/>
  <c r="N463" i="9" s="1"/>
  <c r="N459" i="9" a="1"/>
  <c r="N459" i="9" s="1"/>
  <c r="N455" i="9" a="1"/>
  <c r="N455" i="9" s="1"/>
  <c r="N451" i="9" a="1"/>
  <c r="N451" i="9" s="1"/>
  <c r="N448" i="9" a="1"/>
  <c r="N448" i="9" s="1"/>
  <c r="N444" i="9" a="1"/>
  <c r="N444" i="9" s="1"/>
  <c r="N441" i="9" a="1"/>
  <c r="N441" i="9" s="1"/>
  <c r="N438" i="9" a="1"/>
  <c r="N438" i="9" s="1"/>
  <c r="N434" i="9" a="1"/>
  <c r="N434" i="9" s="1"/>
  <c r="N506" i="9" a="1"/>
  <c r="N506" i="9" s="1"/>
  <c r="N503" i="9" a="1"/>
  <c r="N503" i="9" s="1"/>
  <c r="N499" i="9" a="1"/>
  <c r="N499" i="9" s="1"/>
  <c r="N496" i="9" a="1"/>
  <c r="N496" i="9" s="1"/>
  <c r="N493" i="9" a="1"/>
  <c r="N493" i="9" s="1"/>
  <c r="N488" i="9" a="1"/>
  <c r="N488" i="9" s="1"/>
  <c r="N484" i="9" a="1"/>
  <c r="N484" i="9" s="1"/>
  <c r="N478" i="9" a="1"/>
  <c r="N478" i="9" s="1"/>
  <c r="N469" i="9" a="1"/>
  <c r="N469" i="9" s="1"/>
  <c r="N466" i="9" a="1"/>
  <c r="N466" i="9" s="1"/>
  <c r="N462" i="9" a="1"/>
  <c r="N462" i="9" s="1"/>
  <c r="N458" i="9" a="1"/>
  <c r="N458" i="9" s="1"/>
  <c r="N453" i="9" a="1"/>
  <c r="N453" i="9" s="1"/>
  <c r="N450" i="9" a="1"/>
  <c r="N450" i="9" s="1"/>
  <c r="N447" i="9" a="1"/>
  <c r="N447" i="9" s="1"/>
  <c r="N443" i="9" a="1"/>
  <c r="N443" i="9" s="1"/>
  <c r="N440" i="9" a="1"/>
  <c r="N440" i="9" s="1"/>
  <c r="N436" i="9" a="1"/>
  <c r="N436" i="9" s="1"/>
  <c r="N509" i="9" a="1"/>
  <c r="N509" i="9" s="1"/>
  <c r="N505" i="9" a="1"/>
  <c r="N505" i="9" s="1"/>
  <c r="N502" i="9" a="1"/>
  <c r="N502" i="9" s="1"/>
  <c r="N498" i="9" a="1"/>
  <c r="N498" i="9" s="1"/>
  <c r="N495" i="9" a="1"/>
  <c r="N495" i="9" s="1"/>
  <c r="N491" i="9" a="1"/>
  <c r="N491" i="9" s="1"/>
  <c r="N487" i="9" a="1"/>
  <c r="N487" i="9" s="1"/>
  <c r="N483" i="9" a="1"/>
  <c r="N483" i="9" s="1"/>
  <c r="N473" i="9" a="1"/>
  <c r="N473" i="9" s="1"/>
  <c r="N468" i="9" a="1"/>
  <c r="N468" i="9" s="1"/>
  <c r="N464" i="9" a="1"/>
  <c r="N464" i="9" s="1"/>
  <c r="N460" i="9" a="1"/>
  <c r="N460" i="9" s="1"/>
  <c r="N456" i="9" a="1"/>
  <c r="N456" i="9" s="1"/>
  <c r="N452" i="9" a="1"/>
  <c r="N452" i="9" s="1"/>
  <c r="N449" i="9" a="1"/>
  <c r="N449" i="9" s="1"/>
  <c r="N446" i="9" a="1"/>
  <c r="N446" i="9" s="1"/>
  <c r="N442" i="9" a="1"/>
  <c r="N442" i="9" s="1"/>
  <c r="N439" i="9" a="1"/>
  <c r="N439" i="9" s="1"/>
  <c r="N435" i="9" a="1"/>
  <c r="N435" i="9" s="1"/>
  <c r="N426" i="9" a="1"/>
  <c r="N426" i="9" s="1"/>
  <c r="N421" i="9" a="1"/>
  <c r="N421" i="9" s="1"/>
  <c r="N416" i="9" a="1"/>
  <c r="N416" i="9" s="1"/>
  <c r="N407" i="9" a="1"/>
  <c r="N407" i="9" s="1"/>
  <c r="N403" i="9" a="1"/>
  <c r="N403" i="9" s="1"/>
  <c r="N400" i="9" a="1"/>
  <c r="N400" i="9" s="1"/>
  <c r="N395" i="9" a="1"/>
  <c r="N395" i="9" s="1"/>
  <c r="N381" i="9" a="1"/>
  <c r="N381" i="9" s="1"/>
  <c r="N374" i="9" a="1"/>
  <c r="N374" i="9" s="1"/>
  <c r="N367" i="9" a="1"/>
  <c r="N367" i="9" s="1"/>
  <c r="N364" i="9" a="1"/>
  <c r="N364" i="9" s="1"/>
  <c r="N360" i="9" a="1"/>
  <c r="N360" i="9" s="1"/>
  <c r="N354" i="9" a="1"/>
  <c r="N354" i="9" s="1"/>
  <c r="N350" i="9" a="1"/>
  <c r="N350" i="9" s="1"/>
  <c r="N345" i="9" a="1"/>
  <c r="N345" i="9" s="1"/>
  <c r="N337" i="9" a="1"/>
  <c r="N337" i="9" s="1"/>
  <c r="N329" i="9" a="1"/>
  <c r="N329" i="9" s="1"/>
  <c r="N320" i="9" a="1"/>
  <c r="N320" i="9" s="1"/>
  <c r="N311" i="9" a="1"/>
  <c r="N311" i="9" s="1"/>
  <c r="N305" i="9" a="1"/>
  <c r="N305" i="9" s="1"/>
  <c r="N297" i="9" a="1"/>
  <c r="N297" i="9" s="1"/>
  <c r="N290" i="9" a="1"/>
  <c r="N290" i="9" s="1"/>
  <c r="N287" i="9" a="1"/>
  <c r="N287" i="9" s="1"/>
  <c r="N284" i="9" a="1"/>
  <c r="N284" i="9" s="1"/>
  <c r="N280" i="9" a="1"/>
  <c r="N280" i="9" s="1"/>
  <c r="N277" i="9" a="1"/>
  <c r="N277" i="9" s="1"/>
  <c r="N270" i="9" a="1"/>
  <c r="N270" i="9" s="1"/>
  <c r="N432" i="9" a="1"/>
  <c r="N432" i="9" s="1"/>
  <c r="N425" i="9" a="1"/>
  <c r="N425" i="9" s="1"/>
  <c r="N419" i="9" a="1"/>
  <c r="N419" i="9" s="1"/>
  <c r="N406" i="9" a="1"/>
  <c r="N406" i="9" s="1"/>
  <c r="N402" i="9" a="1"/>
  <c r="N402" i="9" s="1"/>
  <c r="N398" i="9" a="1"/>
  <c r="N398" i="9" s="1"/>
  <c r="N393" i="9" a="1"/>
  <c r="N393" i="9" s="1"/>
  <c r="N387" i="9" a="1"/>
  <c r="N387" i="9" s="1"/>
  <c r="N379" i="9" a="1"/>
  <c r="N379" i="9" s="1"/>
  <c r="N372" i="9" a="1"/>
  <c r="N372" i="9" s="1"/>
  <c r="N366" i="9" a="1"/>
  <c r="N366" i="9" s="1"/>
  <c r="N362" i="9" a="1"/>
  <c r="N362" i="9" s="1"/>
  <c r="N359" i="9" a="1"/>
  <c r="N359" i="9" s="1"/>
  <c r="N353" i="9" a="1"/>
  <c r="N353" i="9" s="1"/>
  <c r="N348" i="9" a="1"/>
  <c r="N348" i="9" s="1"/>
  <c r="N341" i="9" a="1"/>
  <c r="N341" i="9" s="1"/>
  <c r="N333" i="9" a="1"/>
  <c r="N333" i="9" s="1"/>
  <c r="N327" i="9" a="1"/>
  <c r="N327" i="9" s="1"/>
  <c r="N317" i="9" a="1"/>
  <c r="N317" i="9" s="1"/>
  <c r="N423" i="9" a="1"/>
  <c r="N423" i="9" s="1"/>
  <c r="N417" i="9" a="1"/>
  <c r="N417" i="9" s="1"/>
  <c r="N409" i="9" a="1"/>
  <c r="N409" i="9" s="1"/>
  <c r="N405" i="9" a="1"/>
  <c r="N405" i="9" s="1"/>
  <c r="N401" i="9" a="1"/>
  <c r="N401" i="9" s="1"/>
  <c r="N396" i="9" a="1"/>
  <c r="N396" i="9" s="1"/>
  <c r="N392" i="9" a="1"/>
  <c r="N392" i="9" s="1"/>
  <c r="N383" i="9" a="1"/>
  <c r="N383" i="9" s="1"/>
  <c r="N368" i="9" a="1"/>
  <c r="N368" i="9" s="1"/>
  <c r="N365" i="9" a="1"/>
  <c r="N365" i="9" s="1"/>
  <c r="N361" i="9" a="1"/>
  <c r="N361" i="9" s="1"/>
  <c r="N358" i="9" a="1"/>
  <c r="N358" i="9" s="1"/>
  <c r="N352" i="9" a="1"/>
  <c r="N352" i="9" s="1"/>
  <c r="N346" i="9" a="1"/>
  <c r="N346" i="9" s="1"/>
  <c r="N339" i="9" a="1"/>
  <c r="N339" i="9" s="1"/>
  <c r="N331" i="9" a="1"/>
  <c r="N331" i="9" s="1"/>
  <c r="N326" i="9" a="1"/>
  <c r="N326" i="9" s="1"/>
  <c r="N315" i="9" a="1"/>
  <c r="N315" i="9" s="1"/>
  <c r="N309" i="9" a="1"/>
  <c r="N309" i="9" s="1"/>
  <c r="N303" i="9" a="1"/>
  <c r="N303" i="9" s="1"/>
  <c r="N293" i="9" a="1"/>
  <c r="N293" i="9" s="1"/>
  <c r="N289" i="9" a="1"/>
  <c r="N289" i="9" s="1"/>
  <c r="N286" i="9" a="1"/>
  <c r="N286" i="9" s="1"/>
  <c r="N282" i="9" a="1"/>
  <c r="N282" i="9" s="1"/>
  <c r="N279" i="9" a="1"/>
  <c r="N279" i="9" s="1"/>
  <c r="N273" i="9" a="1"/>
  <c r="N273" i="9" s="1"/>
  <c r="N269" i="9" a="1"/>
  <c r="N269" i="9" s="1"/>
  <c r="N265" i="9" a="1"/>
  <c r="N265" i="9" s="1"/>
  <c r="N258" i="9" a="1"/>
  <c r="N258" i="9" s="1"/>
  <c r="N251" i="9" a="1"/>
  <c r="N251" i="9" s="1"/>
  <c r="N248" i="9" a="1"/>
  <c r="N248" i="9" s="1"/>
  <c r="N245" i="9" a="1"/>
  <c r="N245" i="9" s="1"/>
  <c r="N238" i="9" a="1"/>
  <c r="N238" i="9" s="1"/>
  <c r="N234" i="9" a="1"/>
  <c r="N234" i="9" s="1"/>
  <c r="N227" i="9" a="1"/>
  <c r="N227" i="9" s="1"/>
  <c r="N224" i="9" a="1"/>
  <c r="N224" i="9" s="1"/>
  <c r="N220" i="9" a="1"/>
  <c r="N220" i="9" s="1"/>
  <c r="N214" i="9" a="1"/>
  <c r="N214" i="9" s="1"/>
  <c r="N209" i="9" a="1"/>
  <c r="N209" i="9" s="1"/>
  <c r="N203" i="9" a="1"/>
  <c r="N203" i="9" s="1"/>
  <c r="N307" i="9" a="1"/>
  <c r="N307" i="9" s="1"/>
  <c r="N301" i="9" a="1"/>
  <c r="N301" i="9" s="1"/>
  <c r="N291" i="9" a="1"/>
  <c r="N291" i="9" s="1"/>
  <c r="N288" i="9" a="1"/>
  <c r="N288" i="9" s="1"/>
  <c r="N285" i="9" a="1"/>
  <c r="N285" i="9" s="1"/>
  <c r="N281" i="9" a="1"/>
  <c r="N281" i="9" s="1"/>
  <c r="N278" i="9" a="1"/>
  <c r="N278" i="9" s="1"/>
  <c r="N272" i="9" a="1"/>
  <c r="N272" i="9" s="1"/>
  <c r="N267" i="9" a="1"/>
  <c r="N267" i="9" s="1"/>
  <c r="N261" i="9" a="1"/>
  <c r="N261" i="9" s="1"/>
  <c r="N257" i="9" a="1"/>
  <c r="N257" i="9" s="1"/>
  <c r="N250" i="9" a="1"/>
  <c r="N250" i="9" s="1"/>
  <c r="N247" i="9" a="1"/>
  <c r="N247" i="9" s="1"/>
  <c r="N243" i="9" a="1"/>
  <c r="N243" i="9" s="1"/>
  <c r="N236" i="9" a="1"/>
  <c r="N236" i="9" s="1"/>
  <c r="N233" i="9" a="1"/>
  <c r="N233" i="9" s="1"/>
  <c r="N226" i="9" a="1"/>
  <c r="N226" i="9" s="1"/>
  <c r="N223" i="9" a="1"/>
  <c r="N223" i="9" s="1"/>
  <c r="N219" i="9" a="1"/>
  <c r="N219" i="9" s="1"/>
  <c r="N212" i="9" a="1"/>
  <c r="N212" i="9" s="1"/>
  <c r="N205" i="9" a="1"/>
  <c r="N205" i="9" s="1"/>
  <c r="N266" i="9" a="1"/>
  <c r="N266" i="9" s="1"/>
  <c r="N260" i="9" a="1"/>
  <c r="N260" i="9" s="1"/>
  <c r="N255" i="9" a="1"/>
  <c r="N255" i="9" s="1"/>
  <c r="N249" i="9" a="1"/>
  <c r="N249" i="9" s="1"/>
  <c r="N246" i="9" a="1"/>
  <c r="N246" i="9" s="1"/>
  <c r="N239" i="9" a="1"/>
  <c r="N239" i="9" s="1"/>
  <c r="N235" i="9" a="1"/>
  <c r="N235" i="9" s="1"/>
  <c r="N229" i="9" a="1"/>
  <c r="N229" i="9" s="1"/>
  <c r="N225" i="9" a="1"/>
  <c r="N225" i="9" s="1"/>
  <c r="N221" i="9" a="1"/>
  <c r="N221" i="9" s="1"/>
  <c r="N218" i="9" a="1"/>
  <c r="N218" i="9" s="1"/>
  <c r="N200" i="9" a="1"/>
  <c r="N200" i="9" s="1"/>
  <c r="N194" i="9" a="1"/>
  <c r="N194" i="9" s="1"/>
  <c r="N187" i="9" a="1"/>
  <c r="N187" i="9" s="1"/>
  <c r="N178" i="9" a="1"/>
  <c r="N178" i="9" s="1"/>
  <c r="N211" i="9" a="1"/>
  <c r="N211" i="9" s="1"/>
  <c r="N201" i="9" a="1"/>
  <c r="N201" i="9" s="1"/>
  <c r="N195" i="9" a="1"/>
  <c r="N195" i="9" s="1"/>
  <c r="N188" i="9" a="1"/>
  <c r="N188" i="9" s="1"/>
  <c r="N180" i="9" a="1"/>
  <c r="N180" i="9" s="1"/>
  <c r="N204" i="9" a="1"/>
  <c r="N204" i="9" s="1"/>
  <c r="N202" i="9" a="1"/>
  <c r="N202" i="9" s="1"/>
  <c r="N197" i="9" a="1"/>
  <c r="N197" i="9" s="1"/>
  <c r="N192" i="9" a="1"/>
  <c r="N192" i="9" s="1"/>
  <c r="N182" i="9" a="1"/>
  <c r="N182" i="9" s="1"/>
  <c r="N199" i="9" a="1"/>
  <c r="N199" i="9" s="1"/>
  <c r="N193" i="9" a="1"/>
  <c r="N193" i="9" s="1"/>
  <c r="N186" i="9" a="1"/>
  <c r="N186" i="9" s="1"/>
  <c r="N175" i="9" a="1"/>
  <c r="N175" i="9" s="1"/>
  <c r="N172" i="9" a="1"/>
  <c r="N172" i="9" s="1"/>
  <c r="N159" i="9" a="1"/>
  <c r="N159" i="9" s="1"/>
  <c r="N155" i="9" a="1"/>
  <c r="N155" i="9" s="1"/>
  <c r="N146" i="9" a="1"/>
  <c r="N146" i="9" s="1"/>
  <c r="N137" i="9" a="1"/>
  <c r="N137" i="9" s="1"/>
  <c r="N131" i="9" a="1"/>
  <c r="N131" i="9" s="1"/>
  <c r="N120" i="9" a="1"/>
  <c r="N120" i="9" s="1"/>
  <c r="N114" i="9" a="1"/>
  <c r="N114" i="9" s="1"/>
  <c r="N108" i="9" a="1"/>
  <c r="N108" i="9" s="1"/>
  <c r="N103" i="9" a="1"/>
  <c r="N103" i="9" s="1"/>
  <c r="N162" i="9" a="1"/>
  <c r="N162" i="9" s="1"/>
  <c r="N156" i="9" a="1"/>
  <c r="N156" i="9" s="1"/>
  <c r="N151" i="9" a="1"/>
  <c r="N151" i="9" s="1"/>
  <c r="N138" i="9" a="1"/>
  <c r="N138" i="9" s="1"/>
  <c r="N133" i="9" a="1"/>
  <c r="N133" i="9" s="1"/>
  <c r="N121" i="9" a="1"/>
  <c r="N121" i="9" s="1"/>
  <c r="N115" i="9" a="1"/>
  <c r="N115" i="9" s="1"/>
  <c r="N109" i="9" a="1"/>
  <c r="N109" i="9" s="1"/>
  <c r="N104" i="9" a="1"/>
  <c r="N104" i="9" s="1"/>
  <c r="N164" i="9" a="1"/>
  <c r="N164" i="9" s="1"/>
  <c r="N157" i="9" a="1"/>
  <c r="N157" i="9" s="1"/>
  <c r="N153" i="9" a="1"/>
  <c r="N153" i="9" s="1"/>
  <c r="N140" i="9" a="1"/>
  <c r="N140" i="9" s="1"/>
  <c r="N135" i="9" a="1"/>
  <c r="N135" i="9" s="1"/>
  <c r="N125" i="9" a="1"/>
  <c r="N125" i="9" s="1"/>
  <c r="N117" i="9" a="1"/>
  <c r="N117" i="9" s="1"/>
  <c r="N111" i="9" a="1"/>
  <c r="N111" i="9" s="1"/>
  <c r="N106" i="9" a="1"/>
  <c r="N106" i="9" s="1"/>
  <c r="N166" i="9" a="1"/>
  <c r="N166" i="9" s="1"/>
  <c r="N158" i="9" a="1"/>
  <c r="N158" i="9" s="1"/>
  <c r="N154" i="9" a="1"/>
  <c r="N154" i="9" s="1"/>
  <c r="N144" i="9" a="1"/>
  <c r="N144" i="9" s="1"/>
  <c r="N136" i="9" a="1"/>
  <c r="N136" i="9" s="1"/>
  <c r="N129" i="9" a="1"/>
  <c r="N129" i="9" s="1"/>
  <c r="N119" i="9" a="1"/>
  <c r="N119" i="9" s="1"/>
  <c r="N112" i="9" a="1"/>
  <c r="N112" i="9" s="1"/>
  <c r="N107" i="9" a="1"/>
  <c r="N107" i="9" s="1"/>
  <c r="N101" i="9" a="1"/>
  <c r="N101" i="9" s="1"/>
  <c r="N94" i="9" a="1"/>
  <c r="N94" i="9" s="1"/>
  <c r="N82" i="9" a="1"/>
  <c r="N82" i="9" s="1"/>
  <c r="N76" i="9" a="1"/>
  <c r="N76" i="9" s="1"/>
  <c r="N69" i="9" a="1"/>
  <c r="N69" i="9" s="1"/>
  <c r="N60" i="9" a="1"/>
  <c r="N60" i="9" s="1"/>
  <c r="N47" i="9" a="1"/>
  <c r="N47" i="9" s="1"/>
  <c r="N40" i="9" a="1"/>
  <c r="N40" i="9" s="1"/>
  <c r="N34" i="9" a="1"/>
  <c r="N34" i="9" s="1"/>
  <c r="N26" i="9" a="1"/>
  <c r="N26" i="9" s="1"/>
  <c r="N20" i="9" a="1"/>
  <c r="N20" i="9" s="1"/>
  <c r="N15" i="9" a="1"/>
  <c r="N15" i="9" s="1"/>
  <c r="N11" i="9" a="1"/>
  <c r="N11" i="9" s="1"/>
  <c r="N7" i="9" a="1"/>
  <c r="N7" i="9" s="1"/>
  <c r="N96" i="9" a="1"/>
  <c r="N96" i="9" s="1"/>
  <c r="N90" i="9" a="1"/>
  <c r="N90" i="9" s="1"/>
  <c r="N83" i="9" a="1"/>
  <c r="N83" i="9" s="1"/>
  <c r="N77" i="9" a="1"/>
  <c r="N77" i="9" s="1"/>
  <c r="N73" i="9" a="1"/>
  <c r="N73" i="9" s="1"/>
  <c r="N64" i="9" a="1"/>
  <c r="N64" i="9" s="1"/>
  <c r="N49" i="9" a="1"/>
  <c r="N49" i="9" s="1"/>
  <c r="N28" i="9" a="1"/>
  <c r="N28" i="9" s="1"/>
  <c r="N21" i="9" a="1"/>
  <c r="N21" i="9" s="1"/>
  <c r="N17" i="9" a="1"/>
  <c r="N17" i="9" s="1"/>
  <c r="N12" i="9" a="1"/>
  <c r="N12" i="9" s="1"/>
  <c r="N8" i="9" a="1"/>
  <c r="N8" i="9" s="1"/>
  <c r="I68" i="8" a="1"/>
  <c r="I68" i="8" s="1"/>
  <c r="N99" i="9" a="1"/>
  <c r="N99" i="9" s="1"/>
  <c r="N91" i="9" a="1"/>
  <c r="N91" i="9" s="1"/>
  <c r="N85" i="9" a="1"/>
  <c r="N85" i="9" s="1"/>
  <c r="N79" i="9" a="1"/>
  <c r="N79" i="9" s="1"/>
  <c r="N74" i="9" a="1"/>
  <c r="N74" i="9" s="1"/>
  <c r="N66" i="9" a="1"/>
  <c r="N66" i="9" s="1"/>
  <c r="N54" i="9" a="1"/>
  <c r="N54" i="9" s="1"/>
  <c r="N29" i="9" a="1"/>
  <c r="N29" i="9" s="1"/>
  <c r="N22" i="9" a="1"/>
  <c r="N22" i="9" s="1"/>
  <c r="N18" i="9" a="1"/>
  <c r="N18" i="9" s="1"/>
  <c r="N13" i="9" a="1"/>
  <c r="N13" i="9" s="1"/>
  <c r="N9" i="9" a="1"/>
  <c r="N9" i="9" s="1"/>
  <c r="N100" i="9" a="1"/>
  <c r="N100" i="9" s="1"/>
  <c r="N93" i="9" a="1"/>
  <c r="N93" i="9" s="1"/>
  <c r="N80" i="9" a="1"/>
  <c r="N80" i="9" s="1"/>
  <c r="N75" i="9" a="1"/>
  <c r="N75" i="9" s="1"/>
  <c r="N68" i="9" a="1"/>
  <c r="N68" i="9" s="1"/>
  <c r="N56" i="9" a="1"/>
  <c r="N56" i="9" s="1"/>
  <c r="N45" i="9" a="1"/>
  <c r="N45" i="9" s="1"/>
  <c r="N39" i="9" a="1"/>
  <c r="N39" i="9" s="1"/>
  <c r="N33" i="9" a="1"/>
  <c r="N33" i="9" s="1"/>
  <c r="N24" i="9" a="1"/>
  <c r="N24" i="9" s="1"/>
  <c r="N19" i="9" a="1"/>
  <c r="N19" i="9" s="1"/>
  <c r="N14" i="9" a="1"/>
  <c r="N14" i="9" s="1"/>
  <c r="N10" i="9" a="1"/>
  <c r="N10" i="9" s="1"/>
  <c r="I30" i="8" a="1"/>
  <c r="I30" i="8" s="1"/>
  <c r="L32" i="8" a="1"/>
  <c r="L32" i="8" s="1"/>
  <c r="L33" i="8" a="1"/>
  <c r="L33" i="8" s="1"/>
  <c r="I34" i="8"/>
  <c r="G66" i="8" a="1"/>
  <c r="G66" i="8" s="1"/>
  <c r="J67" i="8" a="1"/>
  <c r="J67" i="8" s="1"/>
  <c r="I69" i="8" a="1"/>
  <c r="I69" i="8" s="1"/>
  <c r="G800" i="9" a="1"/>
  <c r="G800" i="9" s="1"/>
  <c r="G797" i="9" s="1"/>
  <c r="H102" i="8" s="1"/>
  <c r="G795" i="9" a="1"/>
  <c r="G795" i="9" s="1"/>
  <c r="G792" i="9" s="1"/>
  <c r="H101" i="8" s="1"/>
  <c r="G790" i="9" a="1"/>
  <c r="G790" i="9" s="1"/>
  <c r="G789" i="9" a="1"/>
  <c r="G789" i="9" s="1"/>
  <c r="G788" i="9" a="1"/>
  <c r="G788" i="9" s="1"/>
  <c r="G787" i="9" a="1"/>
  <c r="G787" i="9" s="1"/>
  <c r="G783" i="9" a="1"/>
  <c r="G783" i="9" s="1"/>
  <c r="G782" i="9" a="1"/>
  <c r="G782" i="9" s="1"/>
  <c r="G781" i="9" a="1"/>
  <c r="G781" i="9" s="1"/>
  <c r="G779" i="9" a="1"/>
  <c r="G779" i="9" s="1"/>
  <c r="G778" i="9" a="1"/>
  <c r="G778" i="9" s="1"/>
  <c r="G777" i="9" a="1"/>
  <c r="G777" i="9" s="1"/>
  <c r="G775" i="9" a="1"/>
  <c r="G775" i="9" s="1"/>
  <c r="G773" i="9" a="1"/>
  <c r="G773" i="9" s="1"/>
  <c r="G772" i="9" a="1"/>
  <c r="G772" i="9" s="1"/>
  <c r="G771" i="9" a="1"/>
  <c r="G771" i="9" s="1"/>
  <c r="G770" i="9" a="1"/>
  <c r="G770" i="9" s="1"/>
  <c r="G769" i="9" a="1"/>
  <c r="G769" i="9" s="1"/>
  <c r="G765" i="9" a="1"/>
  <c r="G765" i="9" s="1"/>
  <c r="G764" i="9" a="1"/>
  <c r="G764" i="9" s="1"/>
  <c r="G763" i="9" a="1"/>
  <c r="G763" i="9" s="1"/>
  <c r="G761" i="9" a="1"/>
  <c r="G761" i="9" s="1"/>
  <c r="G759" i="9" a="1"/>
  <c r="G759" i="9" s="1"/>
  <c r="G758" i="9" a="1"/>
  <c r="G758" i="9" s="1"/>
  <c r="G753" i="9" a="1"/>
  <c r="G753" i="9" s="1"/>
  <c r="G750" i="9" s="1"/>
  <c r="H85" i="8" s="1"/>
  <c r="G748" i="9" a="1"/>
  <c r="G748" i="9" s="1"/>
  <c r="G747" i="9" a="1"/>
  <c r="G747" i="9" s="1"/>
  <c r="G745" i="9" a="1"/>
  <c r="G745" i="9" s="1"/>
  <c r="G743" i="9" a="1"/>
  <c r="G743" i="9" s="1"/>
  <c r="G742" i="9" a="1"/>
  <c r="G742" i="9" s="1"/>
  <c r="G741" i="9" a="1"/>
  <c r="G741" i="9" s="1"/>
  <c r="G740" i="9" a="1"/>
  <c r="G740" i="9" s="1"/>
  <c r="G739" i="9" a="1"/>
  <c r="G739" i="9" s="1"/>
  <c r="G738" i="9" a="1"/>
  <c r="G738" i="9" s="1"/>
  <c r="G733" i="9" a="1"/>
  <c r="G733" i="9" s="1"/>
  <c r="G731" i="9" a="1"/>
  <c r="G731" i="9" s="1"/>
  <c r="G729" i="9" a="1"/>
  <c r="G729" i="9" s="1"/>
  <c r="G728" i="9" a="1"/>
  <c r="G728" i="9" s="1"/>
  <c r="G727" i="9" a="1"/>
  <c r="G727" i="9" s="1"/>
  <c r="G726" i="9" a="1"/>
  <c r="G726" i="9" s="1"/>
  <c r="G725" i="9" a="1"/>
  <c r="G725" i="9" s="1"/>
  <c r="G724" i="9" a="1"/>
  <c r="G724" i="9" s="1"/>
  <c r="G722" i="9" a="1"/>
  <c r="G722" i="9" s="1"/>
  <c r="G720" i="9" a="1"/>
  <c r="G720" i="9" s="1"/>
  <c r="G717" i="9" a="1"/>
  <c r="G717" i="9" s="1"/>
  <c r="G711" i="9" a="1"/>
  <c r="G711" i="9" s="1"/>
  <c r="G707" i="9" a="1"/>
  <c r="G707" i="9" s="1"/>
  <c r="G703" i="9" a="1"/>
  <c r="G703" i="9" s="1"/>
  <c r="G700" i="9" a="1"/>
  <c r="G700" i="9" s="1"/>
  <c r="G716" i="9" a="1"/>
  <c r="G716" i="9" s="1"/>
  <c r="G709" i="9" a="1"/>
  <c r="G709" i="9" s="1"/>
  <c r="G706" i="9" a="1"/>
  <c r="G706" i="9" s="1"/>
  <c r="G702" i="9" a="1"/>
  <c r="G702" i="9" s="1"/>
  <c r="G719" i="9" a="1"/>
  <c r="G719" i="9" s="1"/>
  <c r="G708" i="9" a="1"/>
  <c r="G708" i="9" s="1"/>
  <c r="G704" i="9" a="1"/>
  <c r="G704" i="9" s="1"/>
  <c r="G701" i="9" a="1"/>
  <c r="G701" i="9" s="1"/>
  <c r="G694" i="9" a="1"/>
  <c r="G694" i="9" s="1"/>
  <c r="G691" i="9" a="1"/>
  <c r="G691" i="9" s="1"/>
  <c r="G686" i="9" a="1"/>
  <c r="G686" i="9" s="1"/>
  <c r="G682" i="9" a="1"/>
  <c r="G682" i="9" s="1"/>
  <c r="G675" i="9" a="1"/>
  <c r="G675" i="9" s="1"/>
  <c r="G693" i="9" a="1"/>
  <c r="G693" i="9" s="1"/>
  <c r="G690" i="9" a="1"/>
  <c r="G690" i="9" s="1"/>
  <c r="G685" i="9" a="1"/>
  <c r="G685" i="9" s="1"/>
  <c r="G681" i="9" a="1"/>
  <c r="G681" i="9" s="1"/>
  <c r="G695" i="9" a="1"/>
  <c r="G695" i="9" s="1"/>
  <c r="G692" i="9" a="1"/>
  <c r="G692" i="9" s="1"/>
  <c r="G688" i="9" a="1"/>
  <c r="G688" i="9" s="1"/>
  <c r="G683" i="9" a="1"/>
  <c r="G683" i="9" s="1"/>
  <c r="G680" i="9" a="1"/>
  <c r="G680" i="9" s="1"/>
  <c r="G669" i="9" a="1"/>
  <c r="G669" i="9" s="1"/>
  <c r="G663" i="9" a="1"/>
  <c r="G663" i="9" s="1"/>
  <c r="G655" i="9" a="1"/>
  <c r="G655" i="9" s="1"/>
  <c r="G651" i="9" a="1"/>
  <c r="G651" i="9" s="1"/>
  <c r="G647" i="9" a="1"/>
  <c r="G647" i="9" s="1"/>
  <c r="G667" i="9" a="1"/>
  <c r="G667" i="9" s="1"/>
  <c r="G661" i="9" a="1"/>
  <c r="G661" i="9" s="1"/>
  <c r="G653" i="9" a="1"/>
  <c r="G653" i="9" s="1"/>
  <c r="G650" i="9" a="1"/>
  <c r="G650" i="9" s="1"/>
  <c r="G673" i="9" a="1"/>
  <c r="G673" i="9" s="1"/>
  <c r="G665" i="9" a="1"/>
  <c r="G665" i="9" s="1"/>
  <c r="G659" i="9" a="1"/>
  <c r="G659" i="9" s="1"/>
  <c r="G652" i="9" a="1"/>
  <c r="G652" i="9" s="1"/>
  <c r="G648" i="9" a="1"/>
  <c r="G648" i="9" s="1"/>
  <c r="G640" i="9" a="1"/>
  <c r="G640" i="9" s="1"/>
  <c r="G634" i="9" a="1"/>
  <c r="G634" i="9" s="1"/>
  <c r="G630" i="9" a="1"/>
  <c r="G630" i="9" s="1"/>
  <c r="G627" i="9" a="1"/>
  <c r="G627" i="9" s="1"/>
  <c r="G621" i="9" a="1"/>
  <c r="G621" i="9" s="1"/>
  <c r="G615" i="9" a="1"/>
  <c r="G615" i="9" s="1"/>
  <c r="G612" i="9" a="1"/>
  <c r="G612" i="9" s="1"/>
  <c r="G608" i="9" a="1"/>
  <c r="G608" i="9" s="1"/>
  <c r="G605" i="9" a="1"/>
  <c r="G605" i="9" s="1"/>
  <c r="G646" i="9" a="1"/>
  <c r="G646" i="9" s="1"/>
  <c r="G632" i="9" a="1"/>
  <c r="G632" i="9" s="1"/>
  <c r="G629" i="9" a="1"/>
  <c r="G629" i="9" s="1"/>
  <c r="G623" i="9" a="1"/>
  <c r="G623" i="9" s="1"/>
  <c r="G620" i="9" a="1"/>
  <c r="G620" i="9" s="1"/>
  <c r="G614" i="9" a="1"/>
  <c r="G614" i="9" s="1"/>
  <c r="G611" i="9" a="1"/>
  <c r="G611" i="9" s="1"/>
  <c r="G607" i="9" a="1"/>
  <c r="G607" i="9" s="1"/>
  <c r="G604" i="9" a="1"/>
  <c r="G604" i="9" s="1"/>
  <c r="G642" i="9" a="1"/>
  <c r="G642" i="9" s="1"/>
  <c r="G635" i="9" a="1"/>
  <c r="G635" i="9" s="1"/>
  <c r="G631" i="9" a="1"/>
  <c r="G631" i="9" s="1"/>
  <c r="G628" i="9" a="1"/>
  <c r="G628" i="9" s="1"/>
  <c r="G622" i="9" a="1"/>
  <c r="G622" i="9" s="1"/>
  <c r="G616" i="9" a="1"/>
  <c r="G616" i="9" s="1"/>
  <c r="G613" i="9" a="1"/>
  <c r="G613" i="9" s="1"/>
  <c r="G610" i="9" a="1"/>
  <c r="G610" i="9" s="1"/>
  <c r="G606" i="9" a="1"/>
  <c r="G606" i="9" s="1"/>
  <c r="G595" i="9" a="1"/>
  <c r="G595" i="9" s="1"/>
  <c r="G592" i="9" a="1"/>
  <c r="G592" i="9" s="1"/>
  <c r="G585" i="9" a="1"/>
  <c r="G585" i="9" s="1"/>
  <c r="G580" i="9" a="1"/>
  <c r="G580" i="9" s="1"/>
  <c r="G575" i="9" a="1"/>
  <c r="G575" i="9" s="1"/>
  <c r="G567" i="9" a="1"/>
  <c r="G567" i="9" s="1"/>
  <c r="G564" i="9" a="1"/>
  <c r="G564" i="9" s="1"/>
  <c r="G558" i="9" a="1"/>
  <c r="G558" i="9" s="1"/>
  <c r="G603" i="9" a="1"/>
  <c r="G603" i="9" s="1"/>
  <c r="G597" i="9" a="1"/>
  <c r="G597" i="9" s="1"/>
  <c r="G594" i="9" a="1"/>
  <c r="G594" i="9" s="1"/>
  <c r="G590" i="9" a="1"/>
  <c r="G590" i="9" s="1"/>
  <c r="G583" i="9" a="1"/>
  <c r="G583" i="9" s="1"/>
  <c r="G578" i="9" a="1"/>
  <c r="G578" i="9" s="1"/>
  <c r="G573" i="9" a="1"/>
  <c r="G573" i="9" s="1"/>
  <c r="G566" i="9" a="1"/>
  <c r="G566" i="9" s="1"/>
  <c r="G563" i="9" a="1"/>
  <c r="G563" i="9" s="1"/>
  <c r="G557" i="9" a="1"/>
  <c r="G557" i="9" s="1"/>
  <c r="G602" i="9" a="1"/>
  <c r="G602" i="9" s="1"/>
  <c r="G596" i="9" a="1"/>
  <c r="G596" i="9" s="1"/>
  <c r="G593" i="9" a="1"/>
  <c r="G593" i="9" s="1"/>
  <c r="G589" i="9" a="1"/>
  <c r="G589" i="9" s="1"/>
  <c r="G581" i="9" a="1"/>
  <c r="G581" i="9" s="1"/>
  <c r="G577" i="9" a="1"/>
  <c r="G577" i="9" s="1"/>
  <c r="G569" i="9" a="1"/>
  <c r="G569" i="9" s="1"/>
  <c r="G565" i="9" a="1"/>
  <c r="G565" i="9" s="1"/>
  <c r="G560" i="9" a="1"/>
  <c r="G560" i="9" s="1"/>
  <c r="G553" i="9" a="1"/>
  <c r="G553" i="9" s="1"/>
  <c r="G550" i="9" a="1"/>
  <c r="G550" i="9" s="1"/>
  <c r="G546" i="9" a="1"/>
  <c r="G546" i="9" s="1"/>
  <c r="G542" i="9" a="1"/>
  <c r="G542" i="9" s="1"/>
  <c r="G538" i="9" a="1"/>
  <c r="G538" i="9" s="1"/>
  <c r="G531" i="9" a="1"/>
  <c r="G531" i="9" s="1"/>
  <c r="G528" i="9" a="1"/>
  <c r="G528" i="9" s="1"/>
  <c r="G524" i="9" a="1"/>
  <c r="G524" i="9" s="1"/>
  <c r="G514" i="9" a="1"/>
  <c r="G514" i="9" s="1"/>
  <c r="G549" i="9" a="1"/>
  <c r="G549" i="9" s="1"/>
  <c r="G545" i="9" a="1"/>
  <c r="G545" i="9" s="1"/>
  <c r="G541" i="9" a="1"/>
  <c r="G541" i="9" s="1"/>
  <c r="G530" i="9" a="1"/>
  <c r="G530" i="9" s="1"/>
  <c r="G527" i="9" a="1"/>
  <c r="G527" i="9" s="1"/>
  <c r="G523" i="9" a="1"/>
  <c r="G523" i="9" s="1"/>
  <c r="G517" i="9" a="1"/>
  <c r="G517" i="9" s="1"/>
  <c r="G513" i="9" a="1"/>
  <c r="G513" i="9" s="1"/>
  <c r="G551" i="9" a="1"/>
  <c r="G551" i="9" s="1"/>
  <c r="G548" i="9" a="1"/>
  <c r="G548" i="9" s="1"/>
  <c r="G544" i="9" a="1"/>
  <c r="G544" i="9" s="1"/>
  <c r="G540" i="9" a="1"/>
  <c r="G540" i="9" s="1"/>
  <c r="G533" i="9" a="1"/>
  <c r="G533" i="9" s="1"/>
  <c r="G529" i="9" a="1"/>
  <c r="G529" i="9" s="1"/>
  <c r="G525" i="9" a="1"/>
  <c r="G525" i="9" s="1"/>
  <c r="G522" i="9" a="1"/>
  <c r="G522" i="9" s="1"/>
  <c r="G516" i="9" a="1"/>
  <c r="G516" i="9" s="1"/>
  <c r="G512" i="9" a="1"/>
  <c r="G512" i="9" s="1"/>
  <c r="G506" i="9" a="1"/>
  <c r="G506" i="9" s="1"/>
  <c r="G503" i="9" a="1"/>
  <c r="G503" i="9" s="1"/>
  <c r="G499" i="9" a="1"/>
  <c r="G499" i="9" s="1"/>
  <c r="G496" i="9" a="1"/>
  <c r="G496" i="9" s="1"/>
  <c r="G493" i="9" a="1"/>
  <c r="G493" i="9" s="1"/>
  <c r="G488" i="9" a="1"/>
  <c r="G488" i="9" s="1"/>
  <c r="G484" i="9" a="1"/>
  <c r="G484" i="9" s="1"/>
  <c r="G478" i="9" a="1"/>
  <c r="G478" i="9" s="1"/>
  <c r="G469" i="9" a="1"/>
  <c r="G469" i="9" s="1"/>
  <c r="G466" i="9" a="1"/>
  <c r="G466" i="9" s="1"/>
  <c r="G462" i="9" a="1"/>
  <c r="G462" i="9" s="1"/>
  <c r="G458" i="9" a="1"/>
  <c r="G458" i="9" s="1"/>
  <c r="G453" i="9" a="1"/>
  <c r="G453" i="9" s="1"/>
  <c r="G450" i="9" a="1"/>
  <c r="G450" i="9" s="1"/>
  <c r="G447" i="9" a="1"/>
  <c r="G447" i="9" s="1"/>
  <c r="G443" i="9" a="1"/>
  <c r="G443" i="9" s="1"/>
  <c r="G440" i="9" a="1"/>
  <c r="G440" i="9" s="1"/>
  <c r="G436" i="9" a="1"/>
  <c r="G436" i="9" s="1"/>
  <c r="G509" i="9" a="1"/>
  <c r="G509" i="9" s="1"/>
  <c r="G505" i="9" a="1"/>
  <c r="G505" i="9" s="1"/>
  <c r="G502" i="9" a="1"/>
  <c r="G502" i="9" s="1"/>
  <c r="G498" i="9" a="1"/>
  <c r="G498" i="9" s="1"/>
  <c r="G495" i="9" a="1"/>
  <c r="G495" i="9" s="1"/>
  <c r="G491" i="9" a="1"/>
  <c r="G491" i="9" s="1"/>
  <c r="G487" i="9" a="1"/>
  <c r="G487" i="9" s="1"/>
  <c r="G483" i="9" a="1"/>
  <c r="G483" i="9" s="1"/>
  <c r="G473" i="9" a="1"/>
  <c r="G473" i="9" s="1"/>
  <c r="G468" i="9" a="1"/>
  <c r="G468" i="9" s="1"/>
  <c r="G464" i="9" a="1"/>
  <c r="G464" i="9" s="1"/>
  <c r="G460" i="9" a="1"/>
  <c r="G460" i="9" s="1"/>
  <c r="G456" i="9" a="1"/>
  <c r="G456" i="9" s="1"/>
  <c r="G452" i="9" a="1"/>
  <c r="G452" i="9" s="1"/>
  <c r="G449" i="9" a="1"/>
  <c r="G449" i="9" s="1"/>
  <c r="G446" i="9" a="1"/>
  <c r="G446" i="9" s="1"/>
  <c r="G442" i="9" a="1"/>
  <c r="G442" i="9" s="1"/>
  <c r="G439" i="9" a="1"/>
  <c r="G439" i="9" s="1"/>
  <c r="G435" i="9" a="1"/>
  <c r="G435" i="9" s="1"/>
  <c r="G510" i="9" a="1"/>
  <c r="G510" i="9" s="1"/>
  <c r="G507" i="9" a="1"/>
  <c r="G507" i="9" s="1"/>
  <c r="G504" i="9" a="1"/>
  <c r="G504" i="9" s="1"/>
  <c r="G501" i="9" a="1"/>
  <c r="G501" i="9" s="1"/>
  <c r="G497" i="9" a="1"/>
  <c r="G497" i="9" s="1"/>
  <c r="G494" i="9" a="1"/>
  <c r="G494" i="9" s="1"/>
  <c r="G489" i="9" a="1"/>
  <c r="G489" i="9" s="1"/>
  <c r="G485" i="9" a="1"/>
  <c r="G485" i="9" s="1"/>
  <c r="G480" i="9" a="1"/>
  <c r="G480" i="9" s="1"/>
  <c r="G471" i="9" a="1"/>
  <c r="G471" i="9" s="1"/>
  <c r="G467" i="9" a="1"/>
  <c r="G467" i="9" s="1"/>
  <c r="G463" i="9" a="1"/>
  <c r="G463" i="9" s="1"/>
  <c r="G459" i="9" a="1"/>
  <c r="G459" i="9" s="1"/>
  <c r="G455" i="9" a="1"/>
  <c r="G455" i="9" s="1"/>
  <c r="G451" i="9" a="1"/>
  <c r="G451" i="9" s="1"/>
  <c r="G448" i="9" a="1"/>
  <c r="G448" i="9" s="1"/>
  <c r="G444" i="9" a="1"/>
  <c r="G444" i="9" s="1"/>
  <c r="G441" i="9" a="1"/>
  <c r="G441" i="9" s="1"/>
  <c r="G438" i="9" a="1"/>
  <c r="G438" i="9" s="1"/>
  <c r="G425" i="9" a="1"/>
  <c r="G425" i="9" s="1"/>
  <c r="G419" i="9" a="1"/>
  <c r="G419" i="9" s="1"/>
  <c r="G406" i="9" a="1"/>
  <c r="G406" i="9" s="1"/>
  <c r="G402" i="9" a="1"/>
  <c r="G402" i="9" s="1"/>
  <c r="G398" i="9" a="1"/>
  <c r="G398" i="9" s="1"/>
  <c r="G393" i="9" a="1"/>
  <c r="G393" i="9" s="1"/>
  <c r="G387" i="9" a="1"/>
  <c r="G387" i="9" s="1"/>
  <c r="G379" i="9" a="1"/>
  <c r="G379" i="9" s="1"/>
  <c r="G372" i="9" a="1"/>
  <c r="G372" i="9" s="1"/>
  <c r="G366" i="9" a="1"/>
  <c r="G366" i="9" s="1"/>
  <c r="G362" i="9" a="1"/>
  <c r="G362" i="9" s="1"/>
  <c r="G359" i="9" a="1"/>
  <c r="G359" i="9" s="1"/>
  <c r="G353" i="9" a="1"/>
  <c r="G353" i="9" s="1"/>
  <c r="G348" i="9" a="1"/>
  <c r="G348" i="9" s="1"/>
  <c r="G341" i="9" a="1"/>
  <c r="G341" i="9" s="1"/>
  <c r="G333" i="9" a="1"/>
  <c r="G333" i="9" s="1"/>
  <c r="G327" i="9" a="1"/>
  <c r="G327" i="9" s="1"/>
  <c r="G317" i="9" a="1"/>
  <c r="G317" i="9" s="1"/>
  <c r="G309" i="9" a="1"/>
  <c r="G309" i="9" s="1"/>
  <c r="G303" i="9" a="1"/>
  <c r="G303" i="9" s="1"/>
  <c r="G293" i="9" a="1"/>
  <c r="G293" i="9" s="1"/>
  <c r="G289" i="9" a="1"/>
  <c r="G289" i="9" s="1"/>
  <c r="G286" i="9" a="1"/>
  <c r="G286" i="9" s="1"/>
  <c r="G282" i="9" a="1"/>
  <c r="G282" i="9" s="1"/>
  <c r="G279" i="9" a="1"/>
  <c r="G279" i="9" s="1"/>
  <c r="G273" i="9" a="1"/>
  <c r="G273" i="9" s="1"/>
  <c r="G434" i="9" a="1"/>
  <c r="G434" i="9" s="1"/>
  <c r="G432" i="9" a="1"/>
  <c r="G432" i="9" s="1"/>
  <c r="G423" i="9" a="1"/>
  <c r="G423" i="9" s="1"/>
  <c r="G417" i="9" a="1"/>
  <c r="G417" i="9" s="1"/>
  <c r="G409" i="9" a="1"/>
  <c r="G409" i="9" s="1"/>
  <c r="G405" i="9" a="1"/>
  <c r="G405" i="9" s="1"/>
  <c r="G401" i="9" a="1"/>
  <c r="G401" i="9" s="1"/>
  <c r="G396" i="9" a="1"/>
  <c r="G396" i="9" s="1"/>
  <c r="G392" i="9" a="1"/>
  <c r="G392" i="9" s="1"/>
  <c r="G383" i="9" a="1"/>
  <c r="G383" i="9" s="1"/>
  <c r="G368" i="9" a="1"/>
  <c r="G368" i="9" s="1"/>
  <c r="G365" i="9" a="1"/>
  <c r="G365" i="9" s="1"/>
  <c r="G361" i="9" a="1"/>
  <c r="G361" i="9" s="1"/>
  <c r="G358" i="9" a="1"/>
  <c r="G358" i="9" s="1"/>
  <c r="G352" i="9" a="1"/>
  <c r="G352" i="9" s="1"/>
  <c r="G346" i="9" a="1"/>
  <c r="G346" i="9" s="1"/>
  <c r="G339" i="9" a="1"/>
  <c r="G339" i="9" s="1"/>
  <c r="G331" i="9" a="1"/>
  <c r="G331" i="9" s="1"/>
  <c r="G326" i="9" a="1"/>
  <c r="G326" i="9" s="1"/>
  <c r="G426" i="9" a="1"/>
  <c r="G426" i="9" s="1"/>
  <c r="G421" i="9" a="1"/>
  <c r="G421" i="9" s="1"/>
  <c r="G416" i="9" a="1"/>
  <c r="G416" i="9" s="1"/>
  <c r="G407" i="9" a="1"/>
  <c r="G407" i="9" s="1"/>
  <c r="G403" i="9" a="1"/>
  <c r="G403" i="9" s="1"/>
  <c r="G400" i="9" a="1"/>
  <c r="G400" i="9" s="1"/>
  <c r="G395" i="9" a="1"/>
  <c r="G395" i="9" s="1"/>
  <c r="G381" i="9" a="1"/>
  <c r="G381" i="9" s="1"/>
  <c r="G374" i="9" a="1"/>
  <c r="G374" i="9" s="1"/>
  <c r="G367" i="9" a="1"/>
  <c r="G367" i="9" s="1"/>
  <c r="G364" i="9" a="1"/>
  <c r="G364" i="9" s="1"/>
  <c r="G360" i="9" a="1"/>
  <c r="G360" i="9" s="1"/>
  <c r="G354" i="9" a="1"/>
  <c r="G354" i="9" s="1"/>
  <c r="G350" i="9" a="1"/>
  <c r="G350" i="9" s="1"/>
  <c r="G345" i="9" a="1"/>
  <c r="G345" i="9" s="1"/>
  <c r="G337" i="9" a="1"/>
  <c r="G337" i="9" s="1"/>
  <c r="G329" i="9" a="1"/>
  <c r="G329" i="9" s="1"/>
  <c r="G320" i="9" a="1"/>
  <c r="G320" i="9" s="1"/>
  <c r="G311" i="9" a="1"/>
  <c r="G311" i="9" s="1"/>
  <c r="G305" i="9" a="1"/>
  <c r="G305" i="9" s="1"/>
  <c r="G297" i="9" a="1"/>
  <c r="G297" i="9" s="1"/>
  <c r="G290" i="9" a="1"/>
  <c r="G290" i="9" s="1"/>
  <c r="G287" i="9" a="1"/>
  <c r="G287" i="9" s="1"/>
  <c r="G284" i="9" a="1"/>
  <c r="G284" i="9" s="1"/>
  <c r="G280" i="9" a="1"/>
  <c r="G280" i="9" s="1"/>
  <c r="G277" i="9" a="1"/>
  <c r="G277" i="9" s="1"/>
  <c r="G267" i="9" a="1"/>
  <c r="G267" i="9" s="1"/>
  <c r="G261" i="9" a="1"/>
  <c r="G261" i="9" s="1"/>
  <c r="G257" i="9" a="1"/>
  <c r="G257" i="9" s="1"/>
  <c r="G250" i="9" a="1"/>
  <c r="G250" i="9" s="1"/>
  <c r="G247" i="9" a="1"/>
  <c r="G247" i="9" s="1"/>
  <c r="G243" i="9" a="1"/>
  <c r="G243" i="9" s="1"/>
  <c r="G236" i="9" a="1"/>
  <c r="G236" i="9" s="1"/>
  <c r="G233" i="9" a="1"/>
  <c r="G233" i="9" s="1"/>
  <c r="G226" i="9" a="1"/>
  <c r="G226" i="9" s="1"/>
  <c r="G223" i="9" a="1"/>
  <c r="G223" i="9" s="1"/>
  <c r="G219" i="9" a="1"/>
  <c r="G219" i="9" s="1"/>
  <c r="G212" i="9" a="1"/>
  <c r="G212" i="9" s="1"/>
  <c r="G205" i="9" a="1"/>
  <c r="G205" i="9" s="1"/>
  <c r="G315" i="9" a="1"/>
  <c r="G315" i="9" s="1"/>
  <c r="G307" i="9" a="1"/>
  <c r="G307" i="9" s="1"/>
  <c r="G301" i="9" a="1"/>
  <c r="G301" i="9" s="1"/>
  <c r="G291" i="9" a="1"/>
  <c r="G291" i="9" s="1"/>
  <c r="G288" i="9" a="1"/>
  <c r="G288" i="9" s="1"/>
  <c r="G285" i="9" a="1"/>
  <c r="G285" i="9" s="1"/>
  <c r="G281" i="9" a="1"/>
  <c r="G281" i="9" s="1"/>
  <c r="G278" i="9" a="1"/>
  <c r="G278" i="9" s="1"/>
  <c r="G272" i="9" a="1"/>
  <c r="G272" i="9" s="1"/>
  <c r="G270" i="9" a="1"/>
  <c r="G270" i="9" s="1"/>
  <c r="G266" i="9" a="1"/>
  <c r="G266" i="9" s="1"/>
  <c r="G260" i="9" a="1"/>
  <c r="G260" i="9" s="1"/>
  <c r="G255" i="9" a="1"/>
  <c r="G255" i="9" s="1"/>
  <c r="G249" i="9" a="1"/>
  <c r="G249" i="9" s="1"/>
  <c r="G246" i="9" a="1"/>
  <c r="G246" i="9" s="1"/>
  <c r="G239" i="9" a="1"/>
  <c r="G239" i="9" s="1"/>
  <c r="G235" i="9" a="1"/>
  <c r="G235" i="9" s="1"/>
  <c r="G229" i="9" a="1"/>
  <c r="G229" i="9" s="1"/>
  <c r="G225" i="9" a="1"/>
  <c r="G225" i="9" s="1"/>
  <c r="G221" i="9" a="1"/>
  <c r="G221" i="9" s="1"/>
  <c r="G218" i="9" a="1"/>
  <c r="G218" i="9" s="1"/>
  <c r="G211" i="9" a="1"/>
  <c r="G211" i="9" s="1"/>
  <c r="G204" i="9" a="1"/>
  <c r="G204" i="9" s="1"/>
  <c r="G269" i="9" a="1"/>
  <c r="G269" i="9" s="1"/>
  <c r="G265" i="9" a="1"/>
  <c r="G265" i="9" s="1"/>
  <c r="G258" i="9" a="1"/>
  <c r="G258" i="9" s="1"/>
  <c r="G251" i="9" a="1"/>
  <c r="G251" i="9" s="1"/>
  <c r="G248" i="9" a="1"/>
  <c r="G248" i="9" s="1"/>
  <c r="G245" i="9" a="1"/>
  <c r="G245" i="9" s="1"/>
  <c r="G238" i="9" a="1"/>
  <c r="G238" i="9" s="1"/>
  <c r="G234" i="9" a="1"/>
  <c r="G234" i="9" s="1"/>
  <c r="G227" i="9" a="1"/>
  <c r="G227" i="9" s="1"/>
  <c r="G224" i="9" a="1"/>
  <c r="G224" i="9" s="1"/>
  <c r="G214" i="9" a="1"/>
  <c r="G214" i="9" s="1"/>
  <c r="G202" i="9" a="1"/>
  <c r="G202" i="9" s="1"/>
  <c r="G197" i="9" a="1"/>
  <c r="G197" i="9" s="1"/>
  <c r="G192" i="9" a="1"/>
  <c r="G192" i="9" s="1"/>
  <c r="G182" i="9" a="1"/>
  <c r="G182" i="9" s="1"/>
  <c r="G209" i="9" a="1"/>
  <c r="G209" i="9" s="1"/>
  <c r="G203" i="9" a="1"/>
  <c r="G203" i="9" s="1"/>
  <c r="G199" i="9" a="1"/>
  <c r="G199" i="9" s="1"/>
  <c r="G193" i="9" a="1"/>
  <c r="G193" i="9" s="1"/>
  <c r="G186" i="9" a="1"/>
  <c r="G186" i="9" s="1"/>
  <c r="G200" i="9" a="1"/>
  <c r="G200" i="9" s="1"/>
  <c r="G194" i="9" a="1"/>
  <c r="G194" i="9" s="1"/>
  <c r="G187" i="9" a="1"/>
  <c r="G187" i="9" s="1"/>
  <c r="G178" i="9" a="1"/>
  <c r="G178" i="9" s="1"/>
  <c r="G220" i="9" a="1"/>
  <c r="G220" i="9" s="1"/>
  <c r="G201" i="9" a="1"/>
  <c r="G201" i="9" s="1"/>
  <c r="G195" i="9" a="1"/>
  <c r="G195" i="9" s="1"/>
  <c r="G188" i="9" a="1"/>
  <c r="G188" i="9" s="1"/>
  <c r="G180" i="9" a="1"/>
  <c r="G180" i="9" s="1"/>
  <c r="G164" i="9" a="1"/>
  <c r="G164" i="9" s="1"/>
  <c r="G157" i="9" a="1"/>
  <c r="G157" i="9" s="1"/>
  <c r="G153" i="9" a="1"/>
  <c r="G153" i="9" s="1"/>
  <c r="G140" i="9" a="1"/>
  <c r="G140" i="9" s="1"/>
  <c r="G135" i="9" a="1"/>
  <c r="G135" i="9" s="1"/>
  <c r="G125" i="9" a="1"/>
  <c r="G125" i="9" s="1"/>
  <c r="G117" i="9" a="1"/>
  <c r="G117" i="9" s="1"/>
  <c r="G111" i="9" a="1"/>
  <c r="G111" i="9" s="1"/>
  <c r="G106" i="9" a="1"/>
  <c r="G106" i="9" s="1"/>
  <c r="G166" i="9" a="1"/>
  <c r="G166" i="9" s="1"/>
  <c r="G158" i="9" a="1"/>
  <c r="G158" i="9" s="1"/>
  <c r="G154" i="9" a="1"/>
  <c r="G154" i="9" s="1"/>
  <c r="G144" i="9" a="1"/>
  <c r="G144" i="9" s="1"/>
  <c r="G136" i="9" a="1"/>
  <c r="G136" i="9" s="1"/>
  <c r="G129" i="9" a="1"/>
  <c r="G129" i="9" s="1"/>
  <c r="G119" i="9" a="1"/>
  <c r="G119" i="9" s="1"/>
  <c r="G112" i="9" a="1"/>
  <c r="G112" i="9" s="1"/>
  <c r="G107" i="9" a="1"/>
  <c r="G107" i="9" s="1"/>
  <c r="G172" i="9" a="1"/>
  <c r="G172" i="9" s="1"/>
  <c r="G159" i="9" a="1"/>
  <c r="G159" i="9" s="1"/>
  <c r="G155" i="9" a="1"/>
  <c r="G155" i="9" s="1"/>
  <c r="G146" i="9" a="1"/>
  <c r="G146" i="9" s="1"/>
  <c r="G137" i="9" a="1"/>
  <c r="G137" i="9" s="1"/>
  <c r="G131" i="9" a="1"/>
  <c r="G131" i="9" s="1"/>
  <c r="G120" i="9" a="1"/>
  <c r="G120" i="9" s="1"/>
  <c r="G114" i="9" a="1"/>
  <c r="G114" i="9" s="1"/>
  <c r="G108" i="9" a="1"/>
  <c r="G108" i="9" s="1"/>
  <c r="G175" i="9" a="1"/>
  <c r="G175" i="9" s="1"/>
  <c r="G162" i="9" a="1"/>
  <c r="G162" i="9" s="1"/>
  <c r="G156" i="9" a="1"/>
  <c r="G156" i="9" s="1"/>
  <c r="G151" i="9" a="1"/>
  <c r="G151" i="9" s="1"/>
  <c r="G138" i="9" a="1"/>
  <c r="G138" i="9" s="1"/>
  <c r="G133" i="9" a="1"/>
  <c r="G133" i="9" s="1"/>
  <c r="G121" i="9" a="1"/>
  <c r="G121" i="9" s="1"/>
  <c r="G115" i="9" a="1"/>
  <c r="G115" i="9" s="1"/>
  <c r="G109" i="9" a="1"/>
  <c r="G109" i="9" s="1"/>
  <c r="G104" i="9" a="1"/>
  <c r="G104" i="9" s="1"/>
  <c r="G103" i="9" a="1"/>
  <c r="G103" i="9" s="1"/>
  <c r="G99" i="9" a="1"/>
  <c r="G99" i="9" s="1"/>
  <c r="G91" i="9" a="1"/>
  <c r="G91" i="9" s="1"/>
  <c r="G85" i="9" a="1"/>
  <c r="G85" i="9" s="1"/>
  <c r="G79" i="9" a="1"/>
  <c r="G79" i="9" s="1"/>
  <c r="G74" i="9" a="1"/>
  <c r="G74" i="9" s="1"/>
  <c r="G66" i="9" a="1"/>
  <c r="G66" i="9" s="1"/>
  <c r="G54" i="9" a="1"/>
  <c r="G54" i="9" s="1"/>
  <c r="G29" i="9" a="1"/>
  <c r="G29" i="9" s="1"/>
  <c r="G22" i="9" a="1"/>
  <c r="G22" i="9" s="1"/>
  <c r="G18" i="9" a="1"/>
  <c r="G18" i="9" s="1"/>
  <c r="G13" i="9" a="1"/>
  <c r="G13" i="9" s="1"/>
  <c r="G9" i="9" a="1"/>
  <c r="G9" i="9" s="1"/>
  <c r="G100" i="9" a="1"/>
  <c r="G100" i="9" s="1"/>
  <c r="G93" i="9" a="1"/>
  <c r="G93" i="9" s="1"/>
  <c r="G80" i="9" a="1"/>
  <c r="G80" i="9" s="1"/>
  <c r="G75" i="9" a="1"/>
  <c r="G75" i="9" s="1"/>
  <c r="G68" i="9" a="1"/>
  <c r="G68" i="9" s="1"/>
  <c r="G56" i="9" a="1"/>
  <c r="G56" i="9" s="1"/>
  <c r="G45" i="9" a="1"/>
  <c r="G45" i="9" s="1"/>
  <c r="G39" i="9" a="1"/>
  <c r="G39" i="9" s="1"/>
  <c r="G33" i="9" a="1"/>
  <c r="G33" i="9" s="1"/>
  <c r="G24" i="9" a="1"/>
  <c r="G24" i="9" s="1"/>
  <c r="G19" i="9" a="1"/>
  <c r="G19" i="9" s="1"/>
  <c r="G14" i="9" a="1"/>
  <c r="G14" i="9" s="1"/>
  <c r="G10" i="9" a="1"/>
  <c r="G10" i="9" s="1"/>
  <c r="G101" i="9" a="1"/>
  <c r="G101" i="9" s="1"/>
  <c r="G94" i="9" a="1"/>
  <c r="G94" i="9" s="1"/>
  <c r="G82" i="9" a="1"/>
  <c r="G82" i="9" s="1"/>
  <c r="G76" i="9" a="1"/>
  <c r="G76" i="9" s="1"/>
  <c r="G69" i="9" a="1"/>
  <c r="G69" i="9" s="1"/>
  <c r="G60" i="9" a="1"/>
  <c r="G60" i="9" s="1"/>
  <c r="G47" i="9" a="1"/>
  <c r="G47" i="9" s="1"/>
  <c r="G40" i="9" a="1"/>
  <c r="G40" i="9" s="1"/>
  <c r="G34" i="9" a="1"/>
  <c r="G34" i="9" s="1"/>
  <c r="G26" i="9" a="1"/>
  <c r="G26" i="9" s="1"/>
  <c r="G20" i="9" a="1"/>
  <c r="G20" i="9" s="1"/>
  <c r="G15" i="9" a="1"/>
  <c r="G15" i="9" s="1"/>
  <c r="G11" i="9" a="1"/>
  <c r="G11" i="9" s="1"/>
  <c r="G7" i="9" a="1"/>
  <c r="G7" i="9" s="1"/>
  <c r="G96" i="9" a="1"/>
  <c r="G96" i="9" s="1"/>
  <c r="G90" i="9" a="1"/>
  <c r="G90" i="9" s="1"/>
  <c r="G83" i="9" a="1"/>
  <c r="G83" i="9" s="1"/>
  <c r="G77" i="9" a="1"/>
  <c r="G77" i="9" s="1"/>
  <c r="G73" i="9" a="1"/>
  <c r="G73" i="9" s="1"/>
  <c r="G64" i="9" a="1"/>
  <c r="G64" i="9" s="1"/>
  <c r="G49" i="9" a="1"/>
  <c r="G49" i="9" s="1"/>
  <c r="G28" i="9" a="1"/>
  <c r="G28" i="9" s="1"/>
  <c r="G21" i="9" a="1"/>
  <c r="G21" i="9" s="1"/>
  <c r="G17" i="9" a="1"/>
  <c r="G17" i="9" s="1"/>
  <c r="G12" i="9" a="1"/>
  <c r="G12" i="9" s="1"/>
  <c r="G8" i="9" a="1"/>
  <c r="G8" i="9" s="1"/>
  <c r="K800" i="9" a="1"/>
  <c r="K800" i="9" s="1"/>
  <c r="K797" i="9" s="1"/>
  <c r="K795" i="9" a="1"/>
  <c r="K795" i="9" s="1"/>
  <c r="K792" i="9" s="1"/>
  <c r="K790" i="9" a="1"/>
  <c r="K790" i="9" s="1"/>
  <c r="K789" i="9" a="1"/>
  <c r="K789" i="9" s="1"/>
  <c r="K788" i="9" a="1"/>
  <c r="K788" i="9" s="1"/>
  <c r="K787" i="9" a="1"/>
  <c r="K787" i="9" s="1"/>
  <c r="K783" i="9" a="1"/>
  <c r="K783" i="9" s="1"/>
  <c r="K782" i="9" a="1"/>
  <c r="K782" i="9" s="1"/>
  <c r="K781" i="9" a="1"/>
  <c r="K781" i="9" s="1"/>
  <c r="K779" i="9" a="1"/>
  <c r="K779" i="9" s="1"/>
  <c r="K778" i="9" a="1"/>
  <c r="K778" i="9" s="1"/>
  <c r="K777" i="9" a="1"/>
  <c r="K777" i="9" s="1"/>
  <c r="K775" i="9" a="1"/>
  <c r="K775" i="9" s="1"/>
  <c r="K773" i="9" a="1"/>
  <c r="K773" i="9" s="1"/>
  <c r="K772" i="9" a="1"/>
  <c r="K772" i="9" s="1"/>
  <c r="K771" i="9" a="1"/>
  <c r="K771" i="9" s="1"/>
  <c r="K770" i="9" a="1"/>
  <c r="K770" i="9" s="1"/>
  <c r="K769" i="9" a="1"/>
  <c r="K769" i="9" s="1"/>
  <c r="K765" i="9" a="1"/>
  <c r="K765" i="9" s="1"/>
  <c r="K764" i="9" a="1"/>
  <c r="K764" i="9" s="1"/>
  <c r="K763" i="9" a="1"/>
  <c r="K763" i="9" s="1"/>
  <c r="K761" i="9" a="1"/>
  <c r="K761" i="9" s="1"/>
  <c r="K759" i="9" a="1"/>
  <c r="K759" i="9" s="1"/>
  <c r="K758" i="9" a="1"/>
  <c r="K758" i="9" s="1"/>
  <c r="K753" i="9" a="1"/>
  <c r="K753" i="9" s="1"/>
  <c r="K750" i="9" s="1"/>
  <c r="K748" i="9" a="1"/>
  <c r="K748" i="9" s="1"/>
  <c r="K747" i="9" a="1"/>
  <c r="K747" i="9" s="1"/>
  <c r="K745" i="9" a="1"/>
  <c r="K745" i="9" s="1"/>
  <c r="K743" i="9" a="1"/>
  <c r="K743" i="9" s="1"/>
  <c r="K742" i="9" a="1"/>
  <c r="K742" i="9" s="1"/>
  <c r="K741" i="9" a="1"/>
  <c r="K741" i="9" s="1"/>
  <c r="K740" i="9" a="1"/>
  <c r="K740" i="9" s="1"/>
  <c r="K739" i="9" a="1"/>
  <c r="K739" i="9" s="1"/>
  <c r="K738" i="9" a="1"/>
  <c r="K738" i="9" s="1"/>
  <c r="K733" i="9" a="1"/>
  <c r="K733" i="9" s="1"/>
  <c r="K731" i="9" a="1"/>
  <c r="K731" i="9" s="1"/>
  <c r="K729" i="9" a="1"/>
  <c r="K729" i="9" s="1"/>
  <c r="K728" i="9" a="1"/>
  <c r="K728" i="9" s="1"/>
  <c r="K727" i="9" a="1"/>
  <c r="K727" i="9" s="1"/>
  <c r="K726" i="9" a="1"/>
  <c r="K726" i="9" s="1"/>
  <c r="K725" i="9" a="1"/>
  <c r="K725" i="9" s="1"/>
  <c r="K724" i="9" a="1"/>
  <c r="K724" i="9" s="1"/>
  <c r="K722" i="9" a="1"/>
  <c r="K722" i="9" s="1"/>
  <c r="K720" i="9" a="1"/>
  <c r="K720" i="9" s="1"/>
  <c r="K719" i="9" a="1"/>
  <c r="K719" i="9" s="1"/>
  <c r="K708" i="9" a="1"/>
  <c r="K708" i="9" s="1"/>
  <c r="K704" i="9" a="1"/>
  <c r="K704" i="9" s="1"/>
  <c r="K701" i="9" a="1"/>
  <c r="K701" i="9" s="1"/>
  <c r="K695" i="9" a="1"/>
  <c r="K695" i="9" s="1"/>
  <c r="K717" i="9" a="1"/>
  <c r="K717" i="9" s="1"/>
  <c r="K711" i="9" a="1"/>
  <c r="K711" i="9" s="1"/>
  <c r="K707" i="9" a="1"/>
  <c r="K707" i="9" s="1"/>
  <c r="K703" i="9" a="1"/>
  <c r="K703" i="9" s="1"/>
  <c r="K700" i="9" a="1"/>
  <c r="K700" i="9" s="1"/>
  <c r="K716" i="9" a="1"/>
  <c r="K716" i="9" s="1"/>
  <c r="K709" i="9" a="1"/>
  <c r="K709" i="9" s="1"/>
  <c r="K706" i="9" a="1"/>
  <c r="K706" i="9" s="1"/>
  <c r="K702" i="9" a="1"/>
  <c r="K702" i="9" s="1"/>
  <c r="K692" i="9" a="1"/>
  <c r="K692" i="9" s="1"/>
  <c r="K688" i="9" a="1"/>
  <c r="K688" i="9" s="1"/>
  <c r="K683" i="9" a="1"/>
  <c r="K683" i="9" s="1"/>
  <c r="K680" i="9" a="1"/>
  <c r="K680" i="9" s="1"/>
  <c r="K694" i="9" a="1"/>
  <c r="K694" i="9" s="1"/>
  <c r="K691" i="9" a="1"/>
  <c r="K691" i="9" s="1"/>
  <c r="K686" i="9" a="1"/>
  <c r="K686" i="9" s="1"/>
  <c r="K682" i="9" a="1"/>
  <c r="K682" i="9" s="1"/>
  <c r="K675" i="9" a="1"/>
  <c r="K675" i="9" s="1"/>
  <c r="K693" i="9" a="1"/>
  <c r="K693" i="9" s="1"/>
  <c r="K690" i="9" a="1"/>
  <c r="K690" i="9" s="1"/>
  <c r="K685" i="9" a="1"/>
  <c r="K685" i="9" s="1"/>
  <c r="K681" i="9" a="1"/>
  <c r="K681" i="9" s="1"/>
  <c r="K665" i="9" a="1"/>
  <c r="K665" i="9" s="1"/>
  <c r="K659" i="9" a="1"/>
  <c r="K659" i="9" s="1"/>
  <c r="K652" i="9" a="1"/>
  <c r="K652" i="9" s="1"/>
  <c r="K648" i="9" a="1"/>
  <c r="K648" i="9" s="1"/>
  <c r="K669" i="9" a="1"/>
  <c r="K669" i="9" s="1"/>
  <c r="K663" i="9" a="1"/>
  <c r="K663" i="9" s="1"/>
  <c r="K655" i="9" a="1"/>
  <c r="K655" i="9" s="1"/>
  <c r="K651" i="9" a="1"/>
  <c r="K651" i="9" s="1"/>
  <c r="K647" i="9" a="1"/>
  <c r="K647" i="9" s="1"/>
  <c r="K673" i="9" a="1"/>
  <c r="K673" i="9" s="1"/>
  <c r="K667" i="9" a="1"/>
  <c r="K667" i="9" s="1"/>
  <c r="K661" i="9" a="1"/>
  <c r="K661" i="9" s="1"/>
  <c r="K653" i="9" a="1"/>
  <c r="K653" i="9" s="1"/>
  <c r="K650" i="9" a="1"/>
  <c r="K650" i="9" s="1"/>
  <c r="K642" i="9" a="1"/>
  <c r="K642" i="9" s="1"/>
  <c r="K635" i="9" a="1"/>
  <c r="K635" i="9" s="1"/>
  <c r="K631" i="9" a="1"/>
  <c r="K631" i="9" s="1"/>
  <c r="K628" i="9" a="1"/>
  <c r="K628" i="9" s="1"/>
  <c r="K622" i="9" a="1"/>
  <c r="K622" i="9" s="1"/>
  <c r="K616" i="9" a="1"/>
  <c r="K616" i="9" s="1"/>
  <c r="K613" i="9" a="1"/>
  <c r="K613" i="9" s="1"/>
  <c r="K610" i="9" a="1"/>
  <c r="K610" i="9" s="1"/>
  <c r="K606" i="9" a="1"/>
  <c r="K606" i="9" s="1"/>
  <c r="K640" i="9" a="1"/>
  <c r="K640" i="9" s="1"/>
  <c r="K634" i="9" a="1"/>
  <c r="K634" i="9" s="1"/>
  <c r="K630" i="9" a="1"/>
  <c r="K630" i="9" s="1"/>
  <c r="K627" i="9" a="1"/>
  <c r="K627" i="9" s="1"/>
  <c r="K621" i="9" a="1"/>
  <c r="K621" i="9" s="1"/>
  <c r="K615" i="9" a="1"/>
  <c r="K615" i="9" s="1"/>
  <c r="K612" i="9" a="1"/>
  <c r="K612" i="9" s="1"/>
  <c r="K608" i="9" a="1"/>
  <c r="K608" i="9" s="1"/>
  <c r="K605" i="9" a="1"/>
  <c r="K605" i="9" s="1"/>
  <c r="K646" i="9" a="1"/>
  <c r="K646" i="9" s="1"/>
  <c r="K632" i="9" a="1"/>
  <c r="K632" i="9" s="1"/>
  <c r="K629" i="9" a="1"/>
  <c r="K629" i="9" s="1"/>
  <c r="K623" i="9" a="1"/>
  <c r="K623" i="9" s="1"/>
  <c r="K620" i="9" a="1"/>
  <c r="K620" i="9" s="1"/>
  <c r="K614" i="9" a="1"/>
  <c r="K614" i="9" s="1"/>
  <c r="K611" i="9" a="1"/>
  <c r="K611" i="9" s="1"/>
  <c r="K607" i="9" a="1"/>
  <c r="K607" i="9" s="1"/>
  <c r="K604" i="9" a="1"/>
  <c r="K604" i="9" s="1"/>
  <c r="K602" i="9" a="1"/>
  <c r="K602" i="9" s="1"/>
  <c r="K596" i="9" a="1"/>
  <c r="K596" i="9" s="1"/>
  <c r="K593" i="9" a="1"/>
  <c r="K593" i="9" s="1"/>
  <c r="K589" i="9" a="1"/>
  <c r="K589" i="9" s="1"/>
  <c r="K581" i="9" a="1"/>
  <c r="K581" i="9" s="1"/>
  <c r="K577" i="9" a="1"/>
  <c r="K577" i="9" s="1"/>
  <c r="K569" i="9" a="1"/>
  <c r="K569" i="9" s="1"/>
  <c r="K565" i="9" a="1"/>
  <c r="K565" i="9" s="1"/>
  <c r="K560" i="9" a="1"/>
  <c r="K560" i="9" s="1"/>
  <c r="K553" i="9" a="1"/>
  <c r="K553" i="9" s="1"/>
  <c r="K603" i="9" a="1"/>
  <c r="K603" i="9" s="1"/>
  <c r="K595" i="9" a="1"/>
  <c r="K595" i="9" s="1"/>
  <c r="K592" i="9" a="1"/>
  <c r="K592" i="9" s="1"/>
  <c r="K585" i="9" a="1"/>
  <c r="K585" i="9" s="1"/>
  <c r="K580" i="9" a="1"/>
  <c r="K580" i="9" s="1"/>
  <c r="K575" i="9" a="1"/>
  <c r="K575" i="9" s="1"/>
  <c r="K567" i="9" a="1"/>
  <c r="K567" i="9" s="1"/>
  <c r="K564" i="9" a="1"/>
  <c r="K564" i="9" s="1"/>
  <c r="K558" i="9" a="1"/>
  <c r="K558" i="9" s="1"/>
  <c r="K597" i="9" a="1"/>
  <c r="K597" i="9" s="1"/>
  <c r="K594" i="9" a="1"/>
  <c r="K594" i="9" s="1"/>
  <c r="K590" i="9" a="1"/>
  <c r="K590" i="9" s="1"/>
  <c r="K583" i="9" a="1"/>
  <c r="K583" i="9" s="1"/>
  <c r="K578" i="9" a="1"/>
  <c r="K578" i="9" s="1"/>
  <c r="K573" i="9" a="1"/>
  <c r="K573" i="9" s="1"/>
  <c r="K566" i="9" a="1"/>
  <c r="K566" i="9" s="1"/>
  <c r="K563" i="9" a="1"/>
  <c r="K563" i="9" s="1"/>
  <c r="K557" i="9" a="1"/>
  <c r="K557" i="9" s="1"/>
  <c r="K551" i="9" a="1"/>
  <c r="K551" i="9" s="1"/>
  <c r="K548" i="9" a="1"/>
  <c r="K548" i="9" s="1"/>
  <c r="K544" i="9" a="1"/>
  <c r="K544" i="9" s="1"/>
  <c r="K540" i="9" a="1"/>
  <c r="K540" i="9" s="1"/>
  <c r="K533" i="9" a="1"/>
  <c r="K533" i="9" s="1"/>
  <c r="K529" i="9" a="1"/>
  <c r="K529" i="9" s="1"/>
  <c r="K525" i="9" a="1"/>
  <c r="K525" i="9" s="1"/>
  <c r="K522" i="9" a="1"/>
  <c r="K522" i="9" s="1"/>
  <c r="K516" i="9" a="1"/>
  <c r="K516" i="9" s="1"/>
  <c r="K512" i="9" a="1"/>
  <c r="K512" i="9" s="1"/>
  <c r="K550" i="9" a="1"/>
  <c r="K550" i="9" s="1"/>
  <c r="K546" i="9" a="1"/>
  <c r="K546" i="9" s="1"/>
  <c r="K542" i="9" a="1"/>
  <c r="K542" i="9" s="1"/>
  <c r="K538" i="9" a="1"/>
  <c r="K538" i="9" s="1"/>
  <c r="K531" i="9" a="1"/>
  <c r="K531" i="9" s="1"/>
  <c r="K528" i="9" a="1"/>
  <c r="K528" i="9" s="1"/>
  <c r="K524" i="9" a="1"/>
  <c r="K524" i="9" s="1"/>
  <c r="K514" i="9" a="1"/>
  <c r="K514" i="9" s="1"/>
  <c r="K510" i="9" a="1"/>
  <c r="K510" i="9" s="1"/>
  <c r="K549" i="9" a="1"/>
  <c r="K549" i="9" s="1"/>
  <c r="K545" i="9" a="1"/>
  <c r="K545" i="9" s="1"/>
  <c r="K541" i="9" a="1"/>
  <c r="K541" i="9" s="1"/>
  <c r="K530" i="9" a="1"/>
  <c r="K530" i="9" s="1"/>
  <c r="K527" i="9" a="1"/>
  <c r="K527" i="9" s="1"/>
  <c r="K523" i="9" a="1"/>
  <c r="K523" i="9" s="1"/>
  <c r="K517" i="9" a="1"/>
  <c r="K517" i="9" s="1"/>
  <c r="K513" i="9" a="1"/>
  <c r="K513" i="9" s="1"/>
  <c r="K507" i="9" a="1"/>
  <c r="K507" i="9" s="1"/>
  <c r="K504" i="9" a="1"/>
  <c r="K504" i="9" s="1"/>
  <c r="K501" i="9" a="1"/>
  <c r="K501" i="9" s="1"/>
  <c r="K497" i="9" a="1"/>
  <c r="K497" i="9" s="1"/>
  <c r="K494" i="9" a="1"/>
  <c r="K494" i="9" s="1"/>
  <c r="K489" i="9" a="1"/>
  <c r="K489" i="9" s="1"/>
  <c r="K485" i="9" a="1"/>
  <c r="K485" i="9" s="1"/>
  <c r="K480" i="9" a="1"/>
  <c r="K480" i="9" s="1"/>
  <c r="K471" i="9" a="1"/>
  <c r="K471" i="9" s="1"/>
  <c r="K467" i="9" a="1"/>
  <c r="K467" i="9" s="1"/>
  <c r="K463" i="9" a="1"/>
  <c r="K463" i="9" s="1"/>
  <c r="K459" i="9" a="1"/>
  <c r="K459" i="9" s="1"/>
  <c r="K455" i="9" a="1"/>
  <c r="K455" i="9" s="1"/>
  <c r="K451" i="9" a="1"/>
  <c r="K451" i="9" s="1"/>
  <c r="K448" i="9" a="1"/>
  <c r="K448" i="9" s="1"/>
  <c r="K444" i="9" a="1"/>
  <c r="K444" i="9" s="1"/>
  <c r="K441" i="9" a="1"/>
  <c r="K441" i="9" s="1"/>
  <c r="K438" i="9" a="1"/>
  <c r="K438" i="9" s="1"/>
  <c r="K434" i="9" a="1"/>
  <c r="K434" i="9" s="1"/>
  <c r="K506" i="9" a="1"/>
  <c r="K506" i="9" s="1"/>
  <c r="K503" i="9" a="1"/>
  <c r="K503" i="9" s="1"/>
  <c r="K499" i="9" a="1"/>
  <c r="K499" i="9" s="1"/>
  <c r="K496" i="9" a="1"/>
  <c r="K496" i="9" s="1"/>
  <c r="K493" i="9" a="1"/>
  <c r="K493" i="9" s="1"/>
  <c r="K488" i="9" a="1"/>
  <c r="K488" i="9" s="1"/>
  <c r="K484" i="9" a="1"/>
  <c r="K484" i="9" s="1"/>
  <c r="K478" i="9" a="1"/>
  <c r="K478" i="9" s="1"/>
  <c r="K469" i="9" a="1"/>
  <c r="K469" i="9" s="1"/>
  <c r="K466" i="9" a="1"/>
  <c r="K466" i="9" s="1"/>
  <c r="K462" i="9" a="1"/>
  <c r="K462" i="9" s="1"/>
  <c r="K458" i="9" a="1"/>
  <c r="K458" i="9" s="1"/>
  <c r="K453" i="9" a="1"/>
  <c r="K453" i="9" s="1"/>
  <c r="K450" i="9" a="1"/>
  <c r="K450" i="9" s="1"/>
  <c r="K447" i="9" a="1"/>
  <c r="K447" i="9" s="1"/>
  <c r="K443" i="9" a="1"/>
  <c r="K443" i="9" s="1"/>
  <c r="K440" i="9" a="1"/>
  <c r="K440" i="9" s="1"/>
  <c r="K436" i="9" a="1"/>
  <c r="K436" i="9" s="1"/>
  <c r="K509" i="9" a="1"/>
  <c r="K509" i="9" s="1"/>
  <c r="K505" i="9" a="1"/>
  <c r="K505" i="9" s="1"/>
  <c r="K502" i="9" a="1"/>
  <c r="K502" i="9" s="1"/>
  <c r="K498" i="9" a="1"/>
  <c r="K498" i="9" s="1"/>
  <c r="K495" i="9" a="1"/>
  <c r="K495" i="9" s="1"/>
  <c r="K491" i="9" a="1"/>
  <c r="K491" i="9" s="1"/>
  <c r="K487" i="9" a="1"/>
  <c r="K487" i="9" s="1"/>
  <c r="K483" i="9" a="1"/>
  <c r="K483" i="9" s="1"/>
  <c r="K473" i="9" a="1"/>
  <c r="K473" i="9" s="1"/>
  <c r="K468" i="9" a="1"/>
  <c r="K468" i="9" s="1"/>
  <c r="K464" i="9" a="1"/>
  <c r="K464" i="9" s="1"/>
  <c r="K460" i="9" a="1"/>
  <c r="K460" i="9" s="1"/>
  <c r="K456" i="9" a="1"/>
  <c r="K456" i="9" s="1"/>
  <c r="K452" i="9" a="1"/>
  <c r="K452" i="9" s="1"/>
  <c r="K449" i="9" a="1"/>
  <c r="K449" i="9" s="1"/>
  <c r="K446" i="9" a="1"/>
  <c r="K446" i="9" s="1"/>
  <c r="K442" i="9" a="1"/>
  <c r="K442" i="9" s="1"/>
  <c r="K439" i="9" a="1"/>
  <c r="K439" i="9" s="1"/>
  <c r="K426" i="9" a="1"/>
  <c r="K426" i="9" s="1"/>
  <c r="K421" i="9" a="1"/>
  <c r="K421" i="9" s="1"/>
  <c r="K416" i="9" a="1"/>
  <c r="K416" i="9" s="1"/>
  <c r="K407" i="9" a="1"/>
  <c r="K407" i="9" s="1"/>
  <c r="K403" i="9" a="1"/>
  <c r="K403" i="9" s="1"/>
  <c r="K400" i="9" a="1"/>
  <c r="K400" i="9" s="1"/>
  <c r="K395" i="9" a="1"/>
  <c r="K395" i="9" s="1"/>
  <c r="K381" i="9" a="1"/>
  <c r="K381" i="9" s="1"/>
  <c r="K374" i="9" a="1"/>
  <c r="K374" i="9" s="1"/>
  <c r="K367" i="9" a="1"/>
  <c r="K367" i="9" s="1"/>
  <c r="K364" i="9" a="1"/>
  <c r="K364" i="9" s="1"/>
  <c r="K360" i="9" a="1"/>
  <c r="K360" i="9" s="1"/>
  <c r="K354" i="9" a="1"/>
  <c r="K354" i="9" s="1"/>
  <c r="K350" i="9" a="1"/>
  <c r="K350" i="9" s="1"/>
  <c r="K345" i="9" a="1"/>
  <c r="K345" i="9" s="1"/>
  <c r="K337" i="9" a="1"/>
  <c r="K337" i="9" s="1"/>
  <c r="K329" i="9" a="1"/>
  <c r="K329" i="9" s="1"/>
  <c r="K320" i="9" a="1"/>
  <c r="K320" i="9" s="1"/>
  <c r="K311" i="9" a="1"/>
  <c r="K311" i="9" s="1"/>
  <c r="K305" i="9" a="1"/>
  <c r="K305" i="9" s="1"/>
  <c r="K297" i="9" a="1"/>
  <c r="K297" i="9" s="1"/>
  <c r="K290" i="9" a="1"/>
  <c r="K290" i="9" s="1"/>
  <c r="K287" i="9" a="1"/>
  <c r="K287" i="9" s="1"/>
  <c r="K284" i="9" a="1"/>
  <c r="K284" i="9" s="1"/>
  <c r="K280" i="9" a="1"/>
  <c r="K280" i="9" s="1"/>
  <c r="K277" i="9" a="1"/>
  <c r="K277" i="9" s="1"/>
  <c r="K425" i="9" a="1"/>
  <c r="K425" i="9" s="1"/>
  <c r="K419" i="9" a="1"/>
  <c r="K419" i="9" s="1"/>
  <c r="K406" i="9" a="1"/>
  <c r="K406" i="9" s="1"/>
  <c r="K402" i="9" a="1"/>
  <c r="K402" i="9" s="1"/>
  <c r="K398" i="9" a="1"/>
  <c r="K398" i="9" s="1"/>
  <c r="K393" i="9" a="1"/>
  <c r="K393" i="9" s="1"/>
  <c r="K387" i="9" a="1"/>
  <c r="K387" i="9" s="1"/>
  <c r="K379" i="9" a="1"/>
  <c r="K379" i="9" s="1"/>
  <c r="K372" i="9" a="1"/>
  <c r="K372" i="9" s="1"/>
  <c r="K366" i="9" a="1"/>
  <c r="K366" i="9" s="1"/>
  <c r="K362" i="9" a="1"/>
  <c r="K362" i="9" s="1"/>
  <c r="K359" i="9" a="1"/>
  <c r="K359" i="9" s="1"/>
  <c r="K353" i="9" a="1"/>
  <c r="K353" i="9" s="1"/>
  <c r="K348" i="9" a="1"/>
  <c r="K348" i="9" s="1"/>
  <c r="K341" i="9" a="1"/>
  <c r="K341" i="9" s="1"/>
  <c r="K333" i="9" a="1"/>
  <c r="K333" i="9" s="1"/>
  <c r="K327" i="9" a="1"/>
  <c r="K327" i="9" s="1"/>
  <c r="K435" i="9" a="1"/>
  <c r="K435" i="9" s="1"/>
  <c r="K432" i="9" a="1"/>
  <c r="K432" i="9" s="1"/>
  <c r="K423" i="9" a="1"/>
  <c r="K423" i="9" s="1"/>
  <c r="K417" i="9" a="1"/>
  <c r="K417" i="9" s="1"/>
  <c r="K409" i="9" a="1"/>
  <c r="K409" i="9" s="1"/>
  <c r="K405" i="9" a="1"/>
  <c r="K405" i="9" s="1"/>
  <c r="K401" i="9" a="1"/>
  <c r="K401" i="9" s="1"/>
  <c r="K396" i="9" a="1"/>
  <c r="K396" i="9" s="1"/>
  <c r="K392" i="9" a="1"/>
  <c r="K392" i="9" s="1"/>
  <c r="K383" i="9" a="1"/>
  <c r="K383" i="9" s="1"/>
  <c r="K368" i="9" a="1"/>
  <c r="K368" i="9" s="1"/>
  <c r="K365" i="9" a="1"/>
  <c r="K365" i="9" s="1"/>
  <c r="K361" i="9" a="1"/>
  <c r="K361" i="9" s="1"/>
  <c r="K358" i="9" a="1"/>
  <c r="K358" i="9" s="1"/>
  <c r="K352" i="9" a="1"/>
  <c r="K352" i="9" s="1"/>
  <c r="K346" i="9" a="1"/>
  <c r="K346" i="9" s="1"/>
  <c r="K339" i="9" a="1"/>
  <c r="K339" i="9" s="1"/>
  <c r="K331" i="9" a="1"/>
  <c r="K331" i="9" s="1"/>
  <c r="K326" i="9" a="1"/>
  <c r="K326" i="9" s="1"/>
  <c r="K317" i="9" a="1"/>
  <c r="K317" i="9" s="1"/>
  <c r="K269" i="9" a="1"/>
  <c r="K269" i="9" s="1"/>
  <c r="K265" i="9" a="1"/>
  <c r="K265" i="9" s="1"/>
  <c r="K258" i="9" a="1"/>
  <c r="K258" i="9" s="1"/>
  <c r="K251" i="9" a="1"/>
  <c r="K251" i="9" s="1"/>
  <c r="K248" i="9" a="1"/>
  <c r="K248" i="9" s="1"/>
  <c r="K245" i="9" a="1"/>
  <c r="K245" i="9" s="1"/>
  <c r="K238" i="9" a="1"/>
  <c r="K238" i="9" s="1"/>
  <c r="K234" i="9" a="1"/>
  <c r="K234" i="9" s="1"/>
  <c r="K227" i="9" a="1"/>
  <c r="K227" i="9" s="1"/>
  <c r="K224" i="9" a="1"/>
  <c r="K224" i="9" s="1"/>
  <c r="K220" i="9" a="1"/>
  <c r="K220" i="9" s="1"/>
  <c r="K214" i="9" a="1"/>
  <c r="K214" i="9" s="1"/>
  <c r="K209" i="9" a="1"/>
  <c r="K209" i="9" s="1"/>
  <c r="K203" i="9" a="1"/>
  <c r="K203" i="9" s="1"/>
  <c r="K309" i="9" a="1"/>
  <c r="K309" i="9" s="1"/>
  <c r="K303" i="9" a="1"/>
  <c r="K303" i="9" s="1"/>
  <c r="K293" i="9" a="1"/>
  <c r="K293" i="9" s="1"/>
  <c r="K289" i="9" a="1"/>
  <c r="K289" i="9" s="1"/>
  <c r="K286" i="9" a="1"/>
  <c r="K286" i="9" s="1"/>
  <c r="K282" i="9" a="1"/>
  <c r="K282" i="9" s="1"/>
  <c r="K279" i="9" a="1"/>
  <c r="K279" i="9" s="1"/>
  <c r="K273" i="9" a="1"/>
  <c r="K273" i="9" s="1"/>
  <c r="K267" i="9" a="1"/>
  <c r="K267" i="9" s="1"/>
  <c r="K261" i="9" a="1"/>
  <c r="K261" i="9" s="1"/>
  <c r="K257" i="9" a="1"/>
  <c r="K257" i="9" s="1"/>
  <c r="K250" i="9" a="1"/>
  <c r="K250" i="9" s="1"/>
  <c r="K247" i="9" a="1"/>
  <c r="K247" i="9" s="1"/>
  <c r="K243" i="9" a="1"/>
  <c r="K243" i="9" s="1"/>
  <c r="K236" i="9" a="1"/>
  <c r="K236" i="9" s="1"/>
  <c r="K233" i="9" a="1"/>
  <c r="K233" i="9" s="1"/>
  <c r="K226" i="9" a="1"/>
  <c r="K226" i="9" s="1"/>
  <c r="K223" i="9" a="1"/>
  <c r="K223" i="9" s="1"/>
  <c r="K219" i="9" a="1"/>
  <c r="K219" i="9" s="1"/>
  <c r="K212" i="9" a="1"/>
  <c r="K212" i="9" s="1"/>
  <c r="K205" i="9" a="1"/>
  <c r="K205" i="9" s="1"/>
  <c r="K315" i="9" a="1"/>
  <c r="K315" i="9" s="1"/>
  <c r="K307" i="9" a="1"/>
  <c r="K307" i="9" s="1"/>
  <c r="K301" i="9" a="1"/>
  <c r="K301" i="9" s="1"/>
  <c r="K291" i="9" a="1"/>
  <c r="K291" i="9" s="1"/>
  <c r="K288" i="9" a="1"/>
  <c r="K288" i="9" s="1"/>
  <c r="K285" i="9" a="1"/>
  <c r="K285" i="9" s="1"/>
  <c r="K281" i="9" a="1"/>
  <c r="K281" i="9" s="1"/>
  <c r="K278" i="9" a="1"/>
  <c r="K278" i="9" s="1"/>
  <c r="K272" i="9" a="1"/>
  <c r="K272" i="9" s="1"/>
  <c r="K270" i="9" a="1"/>
  <c r="K270" i="9" s="1"/>
  <c r="K266" i="9" a="1"/>
  <c r="K266" i="9" s="1"/>
  <c r="K260" i="9" a="1"/>
  <c r="K260" i="9" s="1"/>
  <c r="K255" i="9" a="1"/>
  <c r="K255" i="9" s="1"/>
  <c r="K249" i="9" a="1"/>
  <c r="K249" i="9" s="1"/>
  <c r="K246" i="9" a="1"/>
  <c r="K246" i="9" s="1"/>
  <c r="K239" i="9" a="1"/>
  <c r="K239" i="9" s="1"/>
  <c r="K235" i="9" a="1"/>
  <c r="K235" i="9" s="1"/>
  <c r="K229" i="9" a="1"/>
  <c r="K229" i="9" s="1"/>
  <c r="K225" i="9" a="1"/>
  <c r="K225" i="9" s="1"/>
  <c r="K221" i="9" a="1"/>
  <c r="K221" i="9" s="1"/>
  <c r="K204" i="9" a="1"/>
  <c r="K204" i="9" s="1"/>
  <c r="K202" i="9" a="1"/>
  <c r="K202" i="9" s="1"/>
  <c r="K197" i="9" a="1"/>
  <c r="K197" i="9" s="1"/>
  <c r="K192" i="9" a="1"/>
  <c r="K192" i="9" s="1"/>
  <c r="K182" i="9" a="1"/>
  <c r="K182" i="9" s="1"/>
  <c r="K199" i="9" a="1"/>
  <c r="K199" i="9" s="1"/>
  <c r="K193" i="9" a="1"/>
  <c r="K193" i="9" s="1"/>
  <c r="K186" i="9" a="1"/>
  <c r="K186" i="9" s="1"/>
  <c r="K218" i="9" a="1"/>
  <c r="K218" i="9" s="1"/>
  <c r="K200" i="9" a="1"/>
  <c r="K200" i="9" s="1"/>
  <c r="K194" i="9" a="1"/>
  <c r="K194" i="9" s="1"/>
  <c r="K187" i="9" a="1"/>
  <c r="K187" i="9" s="1"/>
  <c r="K178" i="9" a="1"/>
  <c r="K178" i="9" s="1"/>
  <c r="K211" i="9" a="1"/>
  <c r="K211" i="9" s="1"/>
  <c r="K201" i="9" a="1"/>
  <c r="K201" i="9" s="1"/>
  <c r="K195" i="9" a="1"/>
  <c r="K195" i="9" s="1"/>
  <c r="K188" i="9" a="1"/>
  <c r="K188" i="9" s="1"/>
  <c r="K180" i="9" a="1"/>
  <c r="K180" i="9" s="1"/>
  <c r="K164" i="9" a="1"/>
  <c r="K164" i="9" s="1"/>
  <c r="K157" i="9" a="1"/>
  <c r="K157" i="9" s="1"/>
  <c r="K153" i="9" a="1"/>
  <c r="K153" i="9" s="1"/>
  <c r="K140" i="9" a="1"/>
  <c r="K140" i="9" s="1"/>
  <c r="K135" i="9" a="1"/>
  <c r="K135" i="9" s="1"/>
  <c r="K125" i="9" a="1"/>
  <c r="K125" i="9" s="1"/>
  <c r="K117" i="9" a="1"/>
  <c r="K117" i="9" s="1"/>
  <c r="K111" i="9" a="1"/>
  <c r="K111" i="9" s="1"/>
  <c r="K106" i="9" a="1"/>
  <c r="K106" i="9" s="1"/>
  <c r="K166" i="9" a="1"/>
  <c r="K166" i="9" s="1"/>
  <c r="K158" i="9" a="1"/>
  <c r="K158" i="9" s="1"/>
  <c r="K154" i="9" a="1"/>
  <c r="K154" i="9" s="1"/>
  <c r="K144" i="9" a="1"/>
  <c r="K144" i="9" s="1"/>
  <c r="K136" i="9" a="1"/>
  <c r="K136" i="9" s="1"/>
  <c r="K129" i="9" a="1"/>
  <c r="K129" i="9" s="1"/>
  <c r="K119" i="9" a="1"/>
  <c r="K119" i="9" s="1"/>
  <c r="K112" i="9" a="1"/>
  <c r="K112" i="9" s="1"/>
  <c r="K107" i="9" a="1"/>
  <c r="K107" i="9" s="1"/>
  <c r="K172" i="9" a="1"/>
  <c r="K172" i="9" s="1"/>
  <c r="K159" i="9" a="1"/>
  <c r="K159" i="9" s="1"/>
  <c r="K155" i="9" a="1"/>
  <c r="K155" i="9" s="1"/>
  <c r="K146" i="9" a="1"/>
  <c r="K146" i="9" s="1"/>
  <c r="K137" i="9" a="1"/>
  <c r="K137" i="9" s="1"/>
  <c r="K131" i="9" a="1"/>
  <c r="K131" i="9" s="1"/>
  <c r="K120" i="9" a="1"/>
  <c r="K120" i="9" s="1"/>
  <c r="K114" i="9" a="1"/>
  <c r="K114" i="9" s="1"/>
  <c r="K108" i="9" a="1"/>
  <c r="K108" i="9" s="1"/>
  <c r="K175" i="9" a="1"/>
  <c r="K175" i="9" s="1"/>
  <c r="K162" i="9" a="1"/>
  <c r="K162" i="9" s="1"/>
  <c r="K156" i="9" a="1"/>
  <c r="K156" i="9" s="1"/>
  <c r="K151" i="9" a="1"/>
  <c r="K151" i="9" s="1"/>
  <c r="K138" i="9" a="1"/>
  <c r="K138" i="9" s="1"/>
  <c r="K133" i="9" a="1"/>
  <c r="K133" i="9" s="1"/>
  <c r="K121" i="9" a="1"/>
  <c r="K121" i="9" s="1"/>
  <c r="K115" i="9" a="1"/>
  <c r="K115" i="9" s="1"/>
  <c r="K109" i="9" a="1"/>
  <c r="K109" i="9" s="1"/>
  <c r="K104" i="9" a="1"/>
  <c r="K104" i="9" s="1"/>
  <c r="K99" i="9" a="1"/>
  <c r="K99" i="9" s="1"/>
  <c r="K91" i="9" a="1"/>
  <c r="K91" i="9" s="1"/>
  <c r="K85" i="9" a="1"/>
  <c r="K85" i="9" s="1"/>
  <c r="K79" i="9" a="1"/>
  <c r="K79" i="9" s="1"/>
  <c r="K74" i="9" a="1"/>
  <c r="K74" i="9" s="1"/>
  <c r="K66" i="9" a="1"/>
  <c r="K66" i="9" s="1"/>
  <c r="K54" i="9" a="1"/>
  <c r="K54" i="9" s="1"/>
  <c r="K29" i="9" a="1"/>
  <c r="K29" i="9" s="1"/>
  <c r="K22" i="9" a="1"/>
  <c r="K22" i="9" s="1"/>
  <c r="K18" i="9" a="1"/>
  <c r="K18" i="9" s="1"/>
  <c r="K13" i="9" a="1"/>
  <c r="K13" i="9" s="1"/>
  <c r="K9" i="9" a="1"/>
  <c r="K9" i="9" s="1"/>
  <c r="K100" i="9" a="1"/>
  <c r="K100" i="9" s="1"/>
  <c r="K93" i="9" a="1"/>
  <c r="K93" i="9" s="1"/>
  <c r="K80" i="9" a="1"/>
  <c r="K80" i="9" s="1"/>
  <c r="K75" i="9" a="1"/>
  <c r="K75" i="9" s="1"/>
  <c r="K68" i="9" a="1"/>
  <c r="K68" i="9" s="1"/>
  <c r="K56" i="9" a="1"/>
  <c r="K56" i="9" s="1"/>
  <c r="K45" i="9" a="1"/>
  <c r="K45" i="9" s="1"/>
  <c r="K39" i="9" a="1"/>
  <c r="K39" i="9" s="1"/>
  <c r="K33" i="9" a="1"/>
  <c r="K33" i="9" s="1"/>
  <c r="K24" i="9" a="1"/>
  <c r="K24" i="9" s="1"/>
  <c r="K19" i="9" a="1"/>
  <c r="K19" i="9" s="1"/>
  <c r="K14" i="9" a="1"/>
  <c r="K14" i="9" s="1"/>
  <c r="K10" i="9" a="1"/>
  <c r="K10" i="9" s="1"/>
  <c r="K103" i="9" a="1"/>
  <c r="K103" i="9" s="1"/>
  <c r="K101" i="9" a="1"/>
  <c r="K101" i="9" s="1"/>
  <c r="K94" i="9" a="1"/>
  <c r="K94" i="9" s="1"/>
  <c r="K82" i="9" a="1"/>
  <c r="K82" i="9" s="1"/>
  <c r="K76" i="9" a="1"/>
  <c r="K76" i="9" s="1"/>
  <c r="K69" i="9" a="1"/>
  <c r="K69" i="9" s="1"/>
  <c r="K60" i="9" a="1"/>
  <c r="K60" i="9" s="1"/>
  <c r="K47" i="9" a="1"/>
  <c r="K47" i="9" s="1"/>
  <c r="K40" i="9" a="1"/>
  <c r="K40" i="9" s="1"/>
  <c r="K34" i="9" a="1"/>
  <c r="K34" i="9" s="1"/>
  <c r="K26" i="9" a="1"/>
  <c r="K26" i="9" s="1"/>
  <c r="K20" i="9" a="1"/>
  <c r="K20" i="9" s="1"/>
  <c r="K15" i="9" a="1"/>
  <c r="K15" i="9" s="1"/>
  <c r="K11" i="9" a="1"/>
  <c r="K11" i="9" s="1"/>
  <c r="K7" i="9" a="1"/>
  <c r="K7" i="9" s="1"/>
  <c r="K96" i="9" a="1"/>
  <c r="K96" i="9" s="1"/>
  <c r="K90" i="9" a="1"/>
  <c r="K90" i="9" s="1"/>
  <c r="K83" i="9" a="1"/>
  <c r="K83" i="9" s="1"/>
  <c r="K77" i="9" a="1"/>
  <c r="K77" i="9" s="1"/>
  <c r="K73" i="9" a="1"/>
  <c r="K73" i="9" s="1"/>
  <c r="K64" i="9" a="1"/>
  <c r="K64" i="9" s="1"/>
  <c r="K49" i="9" a="1"/>
  <c r="K49" i="9" s="1"/>
  <c r="K28" i="9" a="1"/>
  <c r="K28" i="9" s="1"/>
  <c r="K21" i="9" a="1"/>
  <c r="K21" i="9" s="1"/>
  <c r="K17" i="9" a="1"/>
  <c r="K17" i="9" s="1"/>
  <c r="K12" i="9" a="1"/>
  <c r="K12" i="9" s="1"/>
  <c r="K8" i="9" a="1"/>
  <c r="K8" i="9" s="1"/>
  <c r="I31" i="8" a="1"/>
  <c r="I31" i="8" s="1"/>
  <c r="J66" i="8" a="1"/>
  <c r="J66" i="8" s="1"/>
  <c r="I70" i="8"/>
  <c r="J143" i="8"/>
  <c r="L39" i="9" l="1" a="1"/>
  <c r="L39" i="9" s="1"/>
  <c r="L79" i="9" a="1"/>
  <c r="L79" i="9" s="1"/>
  <c r="F66" i="8" a="1"/>
  <c r="F66" i="8" s="1"/>
  <c r="H66" i="8" s="1"/>
  <c r="F68" i="8" a="1"/>
  <c r="F68" i="8" s="1"/>
  <c r="H68" i="8" s="1"/>
  <c r="F67" i="8" a="1"/>
  <c r="F67" i="8" s="1"/>
  <c r="H67" i="8" s="1"/>
  <c r="L14" i="9" a="1"/>
  <c r="L14" i="9" s="1"/>
  <c r="O199" i="8"/>
  <c r="L56" i="9" a="1"/>
  <c r="L56" i="9" s="1"/>
  <c r="L91" i="9" a="1"/>
  <c r="L91" i="9" s="1"/>
  <c r="L11" i="9" a="1"/>
  <c r="L11" i="9" s="1"/>
  <c r="L75" i="9" a="1"/>
  <c r="L75" i="9" s="1"/>
  <c r="F69" i="8" a="1"/>
  <c r="F69" i="8" s="1"/>
  <c r="H69" i="8" s="1"/>
  <c r="L34" i="9" a="1"/>
  <c r="L34" i="9" s="1"/>
  <c r="L93" i="9" a="1"/>
  <c r="L93" i="9" s="1"/>
  <c r="L12" i="9" a="1"/>
  <c r="L12" i="9" s="1"/>
  <c r="L69" i="9" a="1"/>
  <c r="L69" i="9" s="1"/>
  <c r="L9" i="9" a="1"/>
  <c r="L9" i="9" s="1"/>
  <c r="L21" i="9" a="1"/>
  <c r="L21" i="9" s="1"/>
  <c r="L18" i="9" a="1"/>
  <c r="L18" i="9" s="1"/>
  <c r="L49" i="9" a="1"/>
  <c r="L49" i="9" s="1"/>
  <c r="L19" i="9" a="1"/>
  <c r="L19" i="9" s="1"/>
  <c r="L29" i="9" a="1"/>
  <c r="L29" i="9" s="1"/>
  <c r="L73" i="9" a="1"/>
  <c r="L73" i="9" s="1"/>
  <c r="L24" i="9" a="1"/>
  <c r="L24" i="9" s="1"/>
  <c r="L66" i="9" a="1"/>
  <c r="L66" i="9" s="1"/>
  <c r="L83" i="9" a="1"/>
  <c r="L83" i="9" s="1"/>
  <c r="L96" i="9" a="1"/>
  <c r="L96" i="9" s="1"/>
  <c r="H36" i="9"/>
  <c r="I87" i="8" s="1"/>
  <c r="G103" i="8"/>
  <c r="G104" i="8" s="1"/>
  <c r="O376" i="9"/>
  <c r="Q90" i="8" s="1"/>
  <c r="G411" i="9"/>
  <c r="H92" i="8" s="1"/>
  <c r="G637" i="9"/>
  <c r="H96" i="8" s="1"/>
  <c r="N599" i="9"/>
  <c r="P95" i="8" s="1"/>
  <c r="J755" i="9"/>
  <c r="I755" i="9"/>
  <c r="K100" i="8" s="1"/>
  <c r="G87" i="9"/>
  <c r="H89" i="8" s="1"/>
  <c r="M36" i="9"/>
  <c r="N87" i="8" s="1"/>
  <c r="O755" i="9"/>
  <c r="Q100" i="8" s="1"/>
  <c r="H637" i="9"/>
  <c r="I96" i="8" s="1"/>
  <c r="G735" i="9"/>
  <c r="H99" i="8" s="1"/>
  <c r="J519" i="9"/>
  <c r="I376" i="9"/>
  <c r="K90" i="8" s="1"/>
  <c r="K389" i="9"/>
  <c r="K735" i="9"/>
  <c r="K411" i="9"/>
  <c r="K4" i="9"/>
  <c r="K36" i="9"/>
  <c r="K637" i="9"/>
  <c r="K713" i="9"/>
  <c r="G42" i="9"/>
  <c r="H88" i="8" s="1"/>
  <c r="G599" i="9"/>
  <c r="H95" i="8" s="1"/>
  <c r="M199" i="8"/>
  <c r="I193" i="8"/>
  <c r="I197" i="8"/>
  <c r="N199" i="8"/>
  <c r="I192" i="8"/>
  <c r="I196" i="8"/>
  <c r="N42" i="9"/>
  <c r="P88" i="8" s="1"/>
  <c r="N4" i="9"/>
  <c r="P86" i="8" s="1"/>
  <c r="N411" i="9"/>
  <c r="P92" i="8" s="1"/>
  <c r="N535" i="9"/>
  <c r="P94" i="8" s="1"/>
  <c r="N697" i="9"/>
  <c r="P97" i="8" s="1"/>
  <c r="N735" i="9"/>
  <c r="P99" i="8" s="1"/>
  <c r="J42" i="9"/>
  <c r="J389" i="9"/>
  <c r="M87" i="9"/>
  <c r="N89" i="8" s="1"/>
  <c r="M411" i="9"/>
  <c r="N92" i="8" s="1"/>
  <c r="M637" i="9"/>
  <c r="N96" i="8" s="1"/>
  <c r="M697" i="9"/>
  <c r="N97" i="8" s="1"/>
  <c r="M735" i="9"/>
  <c r="N99" i="8" s="1"/>
  <c r="I87" i="9"/>
  <c r="K89" i="8" s="1"/>
  <c r="I411" i="9"/>
  <c r="K92" i="8" s="1"/>
  <c r="I697" i="9"/>
  <c r="K97" i="8" s="1"/>
  <c r="I713" i="9"/>
  <c r="K98" i="8" s="1"/>
  <c r="O87" i="9"/>
  <c r="Q89" i="8" s="1"/>
  <c r="O36" i="9"/>
  <c r="Q87" i="8" s="1"/>
  <c r="O637" i="9"/>
  <c r="Q96" i="8" s="1"/>
  <c r="H87" i="9"/>
  <c r="I89" i="8" s="1"/>
  <c r="H519" i="9"/>
  <c r="I93" i="8" s="1"/>
  <c r="K535" i="9"/>
  <c r="K697" i="9"/>
  <c r="G376" i="9"/>
  <c r="H90" i="8" s="1"/>
  <c r="G713" i="9"/>
  <c r="H98" i="8" s="1"/>
  <c r="H199" i="8"/>
  <c r="J87" i="9"/>
  <c r="J535" i="9"/>
  <c r="I519" i="9"/>
  <c r="K93" i="8" s="1"/>
  <c r="O42" i="9"/>
  <c r="Q88" i="8" s="1"/>
  <c r="O411" i="9"/>
  <c r="Q92" i="8" s="1"/>
  <c r="K599" i="9"/>
  <c r="G389" i="9"/>
  <c r="H91" i="8" s="1"/>
  <c r="G697" i="9"/>
  <c r="H97" i="8" s="1"/>
  <c r="I191" i="8"/>
  <c r="I195" i="8"/>
  <c r="J199" i="8"/>
  <c r="I194" i="8"/>
  <c r="I198" i="8"/>
  <c r="N87" i="9"/>
  <c r="P89" i="8" s="1"/>
  <c r="N389" i="9"/>
  <c r="P91" i="8" s="1"/>
  <c r="N519" i="9"/>
  <c r="P93" i="8" s="1"/>
  <c r="N637" i="9"/>
  <c r="P96" i="8" s="1"/>
  <c r="N755" i="9"/>
  <c r="P100" i="8" s="1"/>
  <c r="J599" i="9"/>
  <c r="J713" i="9"/>
  <c r="M4" i="9"/>
  <c r="N86" i="8" s="1"/>
  <c r="M389" i="9"/>
  <c r="N91" i="8" s="1"/>
  <c r="M519" i="9"/>
  <c r="N93" i="8" s="1"/>
  <c r="M535" i="9"/>
  <c r="N94" i="8" s="1"/>
  <c r="M755" i="9"/>
  <c r="N100" i="8" s="1"/>
  <c r="I36" i="9"/>
  <c r="K87" i="8" s="1"/>
  <c r="I389" i="9"/>
  <c r="K91" i="8" s="1"/>
  <c r="I637" i="9"/>
  <c r="K96" i="8" s="1"/>
  <c r="O4" i="9"/>
  <c r="Q86" i="8" s="1"/>
  <c r="O519" i="9"/>
  <c r="Q93" i="8" s="1"/>
  <c r="O599" i="9"/>
  <c r="Q95" i="8" s="1"/>
  <c r="H4" i="9"/>
  <c r="I86" i="8" s="1"/>
  <c r="H389" i="9"/>
  <c r="I91" i="8" s="1"/>
  <c r="H535" i="9"/>
  <c r="I94" i="8" s="1"/>
  <c r="H713" i="9"/>
  <c r="I98" i="8" s="1"/>
  <c r="K42" i="9"/>
  <c r="K87" i="9"/>
  <c r="K376" i="9"/>
  <c r="K519" i="9"/>
  <c r="K755" i="9"/>
  <c r="G4" i="9"/>
  <c r="H86" i="8" s="1"/>
  <c r="G36" i="9"/>
  <c r="H87" i="8" s="1"/>
  <c r="G519" i="9"/>
  <c r="H93" i="8" s="1"/>
  <c r="G535" i="9"/>
  <c r="H94" i="8" s="1"/>
  <c r="G755" i="9"/>
  <c r="H100" i="8" s="1"/>
  <c r="K199" i="8"/>
  <c r="L199" i="8"/>
  <c r="N36" i="9"/>
  <c r="P87" i="8" s="1"/>
  <c r="N376" i="9"/>
  <c r="P90" i="8" s="1"/>
  <c r="N713" i="9"/>
  <c r="P98" i="8" s="1"/>
  <c r="J36" i="9"/>
  <c r="J4" i="9"/>
  <c r="J411" i="9"/>
  <c r="J376" i="9"/>
  <c r="J637" i="9"/>
  <c r="J697" i="9"/>
  <c r="J735" i="9"/>
  <c r="M42" i="9"/>
  <c r="N88" i="8" s="1"/>
  <c r="M376" i="9"/>
  <c r="N90" i="8" s="1"/>
  <c r="M599" i="9"/>
  <c r="N95" i="8" s="1"/>
  <c r="M713" i="9"/>
  <c r="N98" i="8" s="1"/>
  <c r="I4" i="9"/>
  <c r="K86" i="8" s="1"/>
  <c r="I42" i="9"/>
  <c r="K88" i="8" s="1"/>
  <c r="I535" i="9"/>
  <c r="K94" i="8" s="1"/>
  <c r="I599" i="9"/>
  <c r="K95" i="8" s="1"/>
  <c r="I735" i="9"/>
  <c r="K99" i="8" s="1"/>
  <c r="O389" i="9"/>
  <c r="Q91" i="8" s="1"/>
  <c r="O535" i="9"/>
  <c r="Q94" i="8" s="1"/>
  <c r="O697" i="9"/>
  <c r="Q97" i="8" s="1"/>
  <c r="O713" i="9"/>
  <c r="Q98" i="8" s="1"/>
  <c r="O735" i="9"/>
  <c r="Q99" i="8" s="1"/>
  <c r="H42" i="9"/>
  <c r="I88" i="8" s="1"/>
  <c r="H376" i="9"/>
  <c r="I90" i="8" s="1"/>
  <c r="H411" i="9"/>
  <c r="I92" i="8" s="1"/>
  <c r="H599" i="9"/>
  <c r="I95" i="8" s="1"/>
  <c r="H697" i="9"/>
  <c r="I97" i="8" s="1"/>
  <c r="L101" i="9" a="1"/>
  <c r="L101" i="9" s="1"/>
  <c r="L129" i="9" a="1"/>
  <c r="L129" i="9" s="1"/>
  <c r="L158" i="9" a="1"/>
  <c r="L158" i="9" s="1"/>
  <c r="L117" i="9" a="1"/>
  <c r="L117" i="9" s="1"/>
  <c r="L153" i="9" a="1"/>
  <c r="L153" i="9" s="1"/>
  <c r="L109" i="9" a="1"/>
  <c r="L109" i="9" s="1"/>
  <c r="L138" i="9" a="1"/>
  <c r="L138" i="9" s="1"/>
  <c r="L175" i="9" a="1"/>
  <c r="L175" i="9" s="1"/>
  <c r="L120" i="9" a="1"/>
  <c r="L120" i="9" s="1"/>
  <c r="L155" i="9" a="1"/>
  <c r="L155" i="9" s="1"/>
  <c r="L193" i="9" a="1"/>
  <c r="L193" i="9" s="1"/>
  <c r="L192" i="9" a="1"/>
  <c r="L192" i="9" s="1"/>
  <c r="L188" i="9" a="1"/>
  <c r="L188" i="9" s="1"/>
  <c r="L178" i="9" a="1"/>
  <c r="L178" i="9" s="1"/>
  <c r="L203" i="9" a="1"/>
  <c r="L203" i="9" s="1"/>
  <c r="L233" i="9" a="1"/>
  <c r="L233" i="9" s="1"/>
  <c r="L250" i="9" a="1"/>
  <c r="L250" i="9" s="1"/>
  <c r="L277" i="9" a="1"/>
  <c r="L277" i="9" s="1"/>
  <c r="L290" i="9" a="1"/>
  <c r="L290" i="9" s="1"/>
  <c r="L209" i="9" a="1"/>
  <c r="L209" i="9" s="1"/>
  <c r="L227" i="9" a="1"/>
  <c r="L227" i="9" s="1"/>
  <c r="L248" i="9" a="1"/>
  <c r="L248" i="9" s="1"/>
  <c r="L269" i="9" a="1"/>
  <c r="L269" i="9" s="1"/>
  <c r="L221" i="9" a="1"/>
  <c r="L221" i="9" s="1"/>
  <c r="L239" i="9" a="1"/>
  <c r="L239" i="9" s="1"/>
  <c r="L260" i="9" a="1"/>
  <c r="L260" i="9" s="1"/>
  <c r="L279" i="9" a="1"/>
  <c r="L279" i="9" s="1"/>
  <c r="L293" i="9" a="1"/>
  <c r="L293" i="9" s="1"/>
  <c r="L327" i="9" a="1"/>
  <c r="L327" i="9" s="1"/>
  <c r="L353" i="9" a="1"/>
  <c r="L353" i="9" s="1"/>
  <c r="L372" i="9" a="1"/>
  <c r="L372" i="9" s="1"/>
  <c r="L398" i="9" a="1"/>
  <c r="L398" i="9" s="1"/>
  <c r="L425" i="9" a="1"/>
  <c r="L425" i="9" s="1"/>
  <c r="L345" i="9" a="1"/>
  <c r="L345" i="9" s="1"/>
  <c r="L364" i="9" a="1"/>
  <c r="L364" i="9" s="1"/>
  <c r="L395" i="9" a="1"/>
  <c r="L395" i="9" s="1"/>
  <c r="L416" i="9" a="1"/>
  <c r="L416" i="9" s="1"/>
  <c r="L436" i="9" a="1"/>
  <c r="L436" i="9" s="1"/>
  <c r="L285" i="9" a="1"/>
  <c r="L285" i="9" s="1"/>
  <c r="L307" i="9" a="1"/>
  <c r="L307" i="9" s="1"/>
  <c r="L339" i="9" a="1"/>
  <c r="L339" i="9" s="1"/>
  <c r="L361" i="9" a="1"/>
  <c r="L361" i="9" s="1"/>
  <c r="L392" i="9" a="1"/>
  <c r="L392" i="9" s="1"/>
  <c r="L409" i="9" a="1"/>
  <c r="L409" i="9" s="1"/>
  <c r="L443" i="9" a="1"/>
  <c r="L443" i="9" s="1"/>
  <c r="L458" i="9" a="1"/>
  <c r="L458" i="9" s="1"/>
  <c r="L478" i="9" a="1"/>
  <c r="L478" i="9" s="1"/>
  <c r="L496" i="9" a="1"/>
  <c r="L496" i="9" s="1"/>
  <c r="L434" i="9" a="1"/>
  <c r="L434" i="9" s="1"/>
  <c r="L448" i="9" a="1"/>
  <c r="L448" i="9" s="1"/>
  <c r="L463" i="9" a="1"/>
  <c r="L463" i="9" s="1"/>
  <c r="L485" i="9" a="1"/>
  <c r="L485" i="9" s="1"/>
  <c r="L501" i="9" a="1"/>
  <c r="L501" i="9" s="1"/>
  <c r="L439" i="9" a="1"/>
  <c r="L439" i="9" s="1"/>
  <c r="L452" i="9" a="1"/>
  <c r="L452" i="9" s="1"/>
  <c r="L468" i="9" a="1"/>
  <c r="L468" i="9" s="1"/>
  <c r="L491" i="9" a="1"/>
  <c r="L491" i="9" s="1"/>
  <c r="L505" i="9" a="1"/>
  <c r="L505" i="9" s="1"/>
  <c r="L524" i="9" a="1"/>
  <c r="L524" i="9" s="1"/>
  <c r="L542" i="9" a="1"/>
  <c r="L542" i="9" s="1"/>
  <c r="L516" i="9" a="1"/>
  <c r="L516" i="9" s="1"/>
  <c r="L533" i="9" a="1"/>
  <c r="L533" i="9" s="1"/>
  <c r="L551" i="9" a="1"/>
  <c r="L551" i="9" s="1"/>
  <c r="L523" i="9" a="1"/>
  <c r="L523" i="9" s="1"/>
  <c r="L545" i="9" a="1"/>
  <c r="L545" i="9" s="1"/>
  <c r="L567" i="9" a="1"/>
  <c r="L567" i="9" s="1"/>
  <c r="L592" i="9" a="1"/>
  <c r="L592" i="9" s="1"/>
  <c r="L569" i="9" a="1"/>
  <c r="L569" i="9" s="1"/>
  <c r="L593" i="9" a="1"/>
  <c r="L593" i="9" s="1"/>
  <c r="L563" i="9" a="1"/>
  <c r="L563" i="9" s="1"/>
  <c r="L583" i="9" a="1"/>
  <c r="L583" i="9" s="1"/>
  <c r="L605" i="9" a="1"/>
  <c r="L605" i="9" s="1"/>
  <c r="L621" i="9" a="1"/>
  <c r="L621" i="9" s="1"/>
  <c r="L640" i="9" a="1"/>
  <c r="L640" i="9" s="1"/>
  <c r="L613" i="9" a="1"/>
  <c r="L613" i="9" s="1"/>
  <c r="L631" i="9" a="1"/>
  <c r="L631" i="9" s="1"/>
  <c r="L607" i="9" a="1"/>
  <c r="L607" i="9" s="1"/>
  <c r="L623" i="9" a="1"/>
  <c r="L623" i="9" s="1"/>
  <c r="L647" i="9" a="1"/>
  <c r="L647" i="9" s="1"/>
  <c r="L669" i="9" a="1"/>
  <c r="L669" i="9" s="1"/>
  <c r="L665" i="9" a="1"/>
  <c r="L665" i="9" s="1"/>
  <c r="L661" i="9" a="1"/>
  <c r="L661" i="9" s="1"/>
  <c r="L686" i="9" a="1"/>
  <c r="L686" i="9" s="1"/>
  <c r="L683" i="9" a="1"/>
  <c r="L683" i="9" s="1"/>
  <c r="L685" i="9" a="1"/>
  <c r="L685" i="9" s="1"/>
  <c r="L703" i="9" a="1"/>
  <c r="L703" i="9" s="1"/>
  <c r="L695" i="9" a="1"/>
  <c r="L695" i="9" s="1"/>
  <c r="L702" i="9" a="1"/>
  <c r="L702" i="9" s="1"/>
  <c r="H735" i="9"/>
  <c r="I99" i="8" s="1"/>
  <c r="O64" i="8"/>
  <c r="P64" i="8" s="1"/>
  <c r="H70" i="8"/>
  <c r="L10" i="9" a="1"/>
  <c r="L10" i="9" s="1"/>
  <c r="L33" i="9" a="1"/>
  <c r="L33" i="9" s="1"/>
  <c r="L68" i="9" a="1"/>
  <c r="L68" i="9" s="1"/>
  <c r="L100" i="9" a="1"/>
  <c r="L100" i="9" s="1"/>
  <c r="L22" i="9" a="1"/>
  <c r="L22" i="9" s="1"/>
  <c r="L74" i="9" a="1"/>
  <c r="L74" i="9" s="1"/>
  <c r="L99" i="9" a="1"/>
  <c r="L99" i="9" s="1"/>
  <c r="L17" i="9" a="1"/>
  <c r="L17" i="9" s="1"/>
  <c r="L64" i="9" a="1"/>
  <c r="L64" i="9" s="1"/>
  <c r="L90" i="9" a="1"/>
  <c r="L90" i="9" s="1"/>
  <c r="L15" i="9" a="1"/>
  <c r="L15" i="9" s="1"/>
  <c r="L40" i="9" a="1"/>
  <c r="L40" i="9" s="1"/>
  <c r="L36" i="9" s="1"/>
  <c r="M87" i="8" s="1"/>
  <c r="L76" i="9" a="1"/>
  <c r="L76" i="9" s="1"/>
  <c r="L107" i="9" a="1"/>
  <c r="L107" i="9" s="1"/>
  <c r="L136" i="9" a="1"/>
  <c r="L136" i="9" s="1"/>
  <c r="L166" i="9" a="1"/>
  <c r="L166" i="9" s="1"/>
  <c r="L125" i="9" a="1"/>
  <c r="L125" i="9" s="1"/>
  <c r="L157" i="9" a="1"/>
  <c r="L157" i="9" s="1"/>
  <c r="L115" i="9" a="1"/>
  <c r="L115" i="9" s="1"/>
  <c r="L151" i="9" a="1"/>
  <c r="L151" i="9" s="1"/>
  <c r="L103" i="9" a="1"/>
  <c r="L103" i="9" s="1"/>
  <c r="L131" i="9" a="1"/>
  <c r="L131" i="9" s="1"/>
  <c r="L159" i="9" a="1"/>
  <c r="L159" i="9" s="1"/>
  <c r="L199" i="9" a="1"/>
  <c r="L199" i="9" s="1"/>
  <c r="L197" i="9" a="1"/>
  <c r="L197" i="9" s="1"/>
  <c r="L195" i="9" a="1"/>
  <c r="L195" i="9" s="1"/>
  <c r="L187" i="9" a="1"/>
  <c r="L187" i="9" s="1"/>
  <c r="L212" i="9" a="1"/>
  <c r="L212" i="9" s="1"/>
  <c r="L236" i="9" a="1"/>
  <c r="L236" i="9" s="1"/>
  <c r="L257" i="9" a="1"/>
  <c r="L257" i="9" s="1"/>
  <c r="L280" i="9" a="1"/>
  <c r="L280" i="9" s="1"/>
  <c r="L297" i="9" a="1"/>
  <c r="L297" i="9" s="1"/>
  <c r="L214" i="9" a="1"/>
  <c r="L214" i="9" s="1"/>
  <c r="L234" i="9" a="1"/>
  <c r="L234" i="9" s="1"/>
  <c r="L251" i="9" a="1"/>
  <c r="L251" i="9" s="1"/>
  <c r="L204" i="9" a="1"/>
  <c r="L204" i="9" s="1"/>
  <c r="L225" i="9" a="1"/>
  <c r="L225" i="9" s="1"/>
  <c r="L246" i="9" a="1"/>
  <c r="L246" i="9" s="1"/>
  <c r="L266" i="9" a="1"/>
  <c r="L266" i="9" s="1"/>
  <c r="L282" i="9" a="1"/>
  <c r="L282" i="9" s="1"/>
  <c r="L303" i="9" a="1"/>
  <c r="L303" i="9" s="1"/>
  <c r="L333" i="9" a="1"/>
  <c r="L333" i="9" s="1"/>
  <c r="L359" i="9" a="1"/>
  <c r="L359" i="9" s="1"/>
  <c r="L379" i="9" a="1"/>
  <c r="L379" i="9" s="1"/>
  <c r="L402" i="9" a="1"/>
  <c r="L402" i="9" s="1"/>
  <c r="L320" i="9" a="1"/>
  <c r="L320" i="9" s="1"/>
  <c r="L350" i="9" a="1"/>
  <c r="L350" i="9" s="1"/>
  <c r="L367" i="9" a="1"/>
  <c r="L367" i="9" s="1"/>
  <c r="L400" i="9" a="1"/>
  <c r="L400" i="9" s="1"/>
  <c r="L421" i="9" a="1"/>
  <c r="L421" i="9" s="1"/>
  <c r="L272" i="9" a="1"/>
  <c r="L272" i="9" s="1"/>
  <c r="L288" i="9" a="1"/>
  <c r="L288" i="9" s="1"/>
  <c r="L315" i="9" a="1"/>
  <c r="L315" i="9" s="1"/>
  <c r="L346" i="9" a="1"/>
  <c r="L346" i="9" s="1"/>
  <c r="L365" i="9" a="1"/>
  <c r="L365" i="9" s="1"/>
  <c r="L396" i="9" a="1"/>
  <c r="L396" i="9" s="1"/>
  <c r="L417" i="9" a="1"/>
  <c r="L417" i="9" s="1"/>
  <c r="L447" i="9" a="1"/>
  <c r="L447" i="9" s="1"/>
  <c r="L462" i="9" a="1"/>
  <c r="L462" i="9" s="1"/>
  <c r="L484" i="9" a="1"/>
  <c r="L484" i="9" s="1"/>
  <c r="L499" i="9" a="1"/>
  <c r="L499" i="9" s="1"/>
  <c r="L438" i="9" a="1"/>
  <c r="L438" i="9" s="1"/>
  <c r="L451" i="9" a="1"/>
  <c r="L451" i="9" s="1"/>
  <c r="L467" i="9" a="1"/>
  <c r="L467" i="9" s="1"/>
  <c r="L489" i="9" a="1"/>
  <c r="L489" i="9" s="1"/>
  <c r="L504" i="9" a="1"/>
  <c r="L504" i="9" s="1"/>
  <c r="L442" i="9" a="1"/>
  <c r="L442" i="9" s="1"/>
  <c r="L456" i="9" a="1"/>
  <c r="L456" i="9" s="1"/>
  <c r="L473" i="9" a="1"/>
  <c r="L473" i="9" s="1"/>
  <c r="L495" i="9" a="1"/>
  <c r="L495" i="9" s="1"/>
  <c r="L509" i="9" a="1"/>
  <c r="L509" i="9" s="1"/>
  <c r="L528" i="9" a="1"/>
  <c r="L528" i="9" s="1"/>
  <c r="L546" i="9" a="1"/>
  <c r="L546" i="9" s="1"/>
  <c r="L522" i="9" a="1"/>
  <c r="L522" i="9" s="1"/>
  <c r="L540" i="9" a="1"/>
  <c r="L540" i="9" s="1"/>
  <c r="L553" i="9" a="1"/>
  <c r="L553" i="9" s="1"/>
  <c r="L527" i="9" a="1"/>
  <c r="L527" i="9" s="1"/>
  <c r="L549" i="9" a="1"/>
  <c r="L549" i="9" s="1"/>
  <c r="L575" i="9" a="1"/>
  <c r="L575" i="9" s="1"/>
  <c r="L595" i="9" a="1"/>
  <c r="L595" i="9" s="1"/>
  <c r="L577" i="9" a="1"/>
  <c r="L577" i="9" s="1"/>
  <c r="L596" i="9" a="1"/>
  <c r="L596" i="9" s="1"/>
  <c r="L566" i="9" a="1"/>
  <c r="L566" i="9" s="1"/>
  <c r="L590" i="9" a="1"/>
  <c r="L590" i="9" s="1"/>
  <c r="L608" i="9" a="1"/>
  <c r="L608" i="9" s="1"/>
  <c r="L627" i="9" a="1"/>
  <c r="L627" i="9" s="1"/>
  <c r="L603" i="9" a="1"/>
  <c r="L603" i="9" s="1"/>
  <c r="L616" i="9" a="1"/>
  <c r="L616" i="9" s="1"/>
  <c r="L635" i="9" a="1"/>
  <c r="L635" i="9" s="1"/>
  <c r="L611" i="9" a="1"/>
  <c r="L611" i="9" s="1"/>
  <c r="L629" i="9" a="1"/>
  <c r="L629" i="9" s="1"/>
  <c r="L651" i="9" a="1"/>
  <c r="L651" i="9" s="1"/>
  <c r="L648" i="9" a="1"/>
  <c r="L648" i="9" s="1"/>
  <c r="L673" i="9" a="1"/>
  <c r="L673" i="9" s="1"/>
  <c r="L667" i="9" a="1"/>
  <c r="L667" i="9" s="1"/>
  <c r="L691" i="9" a="1"/>
  <c r="L691" i="9" s="1"/>
  <c r="L688" i="9" a="1"/>
  <c r="L688" i="9" s="1"/>
  <c r="L690" i="9" a="1"/>
  <c r="L690" i="9" s="1"/>
  <c r="L707" i="9" a="1"/>
  <c r="L707" i="9" s="1"/>
  <c r="L701" i="9" a="1"/>
  <c r="L701" i="9" s="1"/>
  <c r="L706" i="9" a="1"/>
  <c r="L706" i="9" s="1"/>
  <c r="L20" i="9" a="1"/>
  <c r="L20" i="9" s="1"/>
  <c r="L47" i="9" a="1"/>
  <c r="L47" i="9" s="1"/>
  <c r="L82" i="9" a="1"/>
  <c r="L82" i="9" s="1"/>
  <c r="L112" i="9" a="1"/>
  <c r="L112" i="9" s="1"/>
  <c r="L144" i="9" a="1"/>
  <c r="L144" i="9" s="1"/>
  <c r="L106" i="9" a="1"/>
  <c r="L106" i="9" s="1"/>
  <c r="L135" i="9" a="1"/>
  <c r="L135" i="9" s="1"/>
  <c r="L164" i="9" a="1"/>
  <c r="L164" i="9" s="1"/>
  <c r="L121" i="9" a="1"/>
  <c r="L121" i="9" s="1"/>
  <c r="L156" i="9" a="1"/>
  <c r="L156" i="9" s="1"/>
  <c r="L108" i="9" a="1"/>
  <c r="L108" i="9" s="1"/>
  <c r="L137" i="9" a="1"/>
  <c r="L137" i="9" s="1"/>
  <c r="L172" i="9" a="1"/>
  <c r="L172" i="9" s="1"/>
  <c r="L219" i="9" a="1"/>
  <c r="L219" i="9" s="1"/>
  <c r="L202" i="9" a="1"/>
  <c r="L202" i="9" s="1"/>
  <c r="L201" i="9" a="1"/>
  <c r="L201" i="9" s="1"/>
  <c r="L194" i="9" a="1"/>
  <c r="L194" i="9" s="1"/>
  <c r="L223" i="9" a="1"/>
  <c r="L223" i="9" s="1"/>
  <c r="L243" i="9" a="1"/>
  <c r="L243" i="9" s="1"/>
  <c r="L261" i="9" a="1"/>
  <c r="L261" i="9" s="1"/>
  <c r="L284" i="9" a="1"/>
  <c r="L284" i="9" s="1"/>
  <c r="L305" i="9" a="1"/>
  <c r="L305" i="9" s="1"/>
  <c r="L220" i="9" a="1"/>
  <c r="L220" i="9" s="1"/>
  <c r="L238" i="9" a="1"/>
  <c r="L238" i="9" s="1"/>
  <c r="L258" i="9" a="1"/>
  <c r="L258" i="9" s="1"/>
  <c r="L211" i="9" a="1"/>
  <c r="L211" i="9" s="1"/>
  <c r="L229" i="9" a="1"/>
  <c r="L229" i="9" s="1"/>
  <c r="L249" i="9" a="1"/>
  <c r="L249" i="9" s="1"/>
  <c r="L270" i="9" a="1"/>
  <c r="L270" i="9" s="1"/>
  <c r="L286" i="9" a="1"/>
  <c r="L286" i="9" s="1"/>
  <c r="L309" i="9" a="1"/>
  <c r="L309" i="9" s="1"/>
  <c r="L341" i="9" a="1"/>
  <c r="L341" i="9" s="1"/>
  <c r="L362" i="9" a="1"/>
  <c r="L362" i="9" s="1"/>
  <c r="L387" i="9" a="1"/>
  <c r="L387" i="9" s="1"/>
  <c r="L406" i="9" a="1"/>
  <c r="L406" i="9" s="1"/>
  <c r="L329" i="9" a="1"/>
  <c r="L329" i="9" s="1"/>
  <c r="L354" i="9" a="1"/>
  <c r="L354" i="9" s="1"/>
  <c r="L374" i="9" a="1"/>
  <c r="L374" i="9" s="1"/>
  <c r="L403" i="9" a="1"/>
  <c r="L403" i="9" s="1"/>
  <c r="L426" i="9" a="1"/>
  <c r="L426" i="9" s="1"/>
  <c r="L278" i="9" a="1"/>
  <c r="L278" i="9" s="1"/>
  <c r="L291" i="9" a="1"/>
  <c r="L291" i="9" s="1"/>
  <c r="L326" i="9" a="1"/>
  <c r="L326" i="9" s="1"/>
  <c r="L352" i="9" a="1"/>
  <c r="L352" i="9" s="1"/>
  <c r="L368" i="9" a="1"/>
  <c r="L368" i="9" s="1"/>
  <c r="L401" i="9" a="1"/>
  <c r="L401" i="9" s="1"/>
  <c r="L423" i="9" a="1"/>
  <c r="L423" i="9" s="1"/>
  <c r="L450" i="9" a="1"/>
  <c r="L450" i="9" s="1"/>
  <c r="L466" i="9" a="1"/>
  <c r="L466" i="9" s="1"/>
  <c r="L488" i="9" a="1"/>
  <c r="L488" i="9" s="1"/>
  <c r="L503" i="9" a="1"/>
  <c r="L503" i="9" s="1"/>
  <c r="L441" i="9" a="1"/>
  <c r="L441" i="9" s="1"/>
  <c r="L455" i="9" a="1"/>
  <c r="L455" i="9" s="1"/>
  <c r="L471" i="9" a="1"/>
  <c r="L471" i="9" s="1"/>
  <c r="L494" i="9" a="1"/>
  <c r="L494" i="9" s="1"/>
  <c r="L507" i="9" a="1"/>
  <c r="L507" i="9" s="1"/>
  <c r="L446" i="9" a="1"/>
  <c r="L446" i="9" s="1"/>
  <c r="L460" i="9" a="1"/>
  <c r="L460" i="9" s="1"/>
  <c r="L483" i="9" a="1"/>
  <c r="L483" i="9" s="1"/>
  <c r="L498" i="9" a="1"/>
  <c r="L498" i="9" s="1"/>
  <c r="L510" i="9" a="1"/>
  <c r="L510" i="9" s="1"/>
  <c r="L531" i="9" a="1"/>
  <c r="L531" i="9" s="1"/>
  <c r="L550" i="9" a="1"/>
  <c r="L550" i="9" s="1"/>
  <c r="L525" i="9" a="1"/>
  <c r="L525" i="9" s="1"/>
  <c r="L544" i="9" a="1"/>
  <c r="L544" i="9" s="1"/>
  <c r="L513" i="9" a="1"/>
  <c r="L513" i="9" s="1"/>
  <c r="L530" i="9" a="1"/>
  <c r="L530" i="9" s="1"/>
  <c r="L558" i="9" a="1"/>
  <c r="L558" i="9" s="1"/>
  <c r="L580" i="9" a="1"/>
  <c r="L580" i="9" s="1"/>
  <c r="L560" i="9" a="1"/>
  <c r="L560" i="9" s="1"/>
  <c r="L581" i="9" a="1"/>
  <c r="L581" i="9" s="1"/>
  <c r="L602" i="9" a="1"/>
  <c r="L602" i="9" s="1"/>
  <c r="L573" i="9" a="1"/>
  <c r="L573" i="9" s="1"/>
  <c r="L594" i="9" a="1"/>
  <c r="L594" i="9" s="1"/>
  <c r="L612" i="9" a="1"/>
  <c r="L612" i="9" s="1"/>
  <c r="L630" i="9" a="1"/>
  <c r="L630" i="9" s="1"/>
  <c r="L606" i="9" a="1"/>
  <c r="L606" i="9" s="1"/>
  <c r="L622" i="9" a="1"/>
  <c r="L622" i="9" s="1"/>
  <c r="L642" i="9" a="1"/>
  <c r="L642" i="9" s="1"/>
  <c r="L614" i="9" a="1"/>
  <c r="L614" i="9" s="1"/>
  <c r="L632" i="9" a="1"/>
  <c r="L632" i="9" s="1"/>
  <c r="L655" i="9" a="1"/>
  <c r="L655" i="9" s="1"/>
  <c r="L652" i="9" a="1"/>
  <c r="L652" i="9" s="1"/>
  <c r="L650" i="9" a="1"/>
  <c r="L650" i="9" s="1"/>
  <c r="L675" i="9" a="1"/>
  <c r="L675" i="9" s="1"/>
  <c r="L694" i="9" a="1"/>
  <c r="L694" i="9" s="1"/>
  <c r="L692" i="9" a="1"/>
  <c r="L692" i="9" s="1"/>
  <c r="L693" i="9" a="1"/>
  <c r="L693" i="9" s="1"/>
  <c r="L711" i="9" a="1"/>
  <c r="L711" i="9" s="1"/>
  <c r="L704" i="9" a="1"/>
  <c r="L704" i="9" s="1"/>
  <c r="L709" i="9" a="1"/>
  <c r="L709" i="9" s="1"/>
  <c r="D103" i="1"/>
  <c r="C104" i="1"/>
  <c r="H755" i="9"/>
  <c r="I100" i="8" s="1"/>
  <c r="L45" i="9" a="1"/>
  <c r="L45" i="9" s="1"/>
  <c r="L80" i="9" a="1"/>
  <c r="L80" i="9" s="1"/>
  <c r="L13" i="9" a="1"/>
  <c r="L13" i="9" s="1"/>
  <c r="L54" i="9" a="1"/>
  <c r="L54" i="9" s="1"/>
  <c r="L85" i="9" a="1"/>
  <c r="L85" i="9" s="1"/>
  <c r="L8" i="9" a="1"/>
  <c r="L8" i="9" s="1"/>
  <c r="L28" i="9" a="1"/>
  <c r="L28" i="9" s="1"/>
  <c r="L77" i="9" a="1"/>
  <c r="L77" i="9" s="1"/>
  <c r="L7" i="9" a="1"/>
  <c r="L7" i="9" s="1"/>
  <c r="L26" i="9" a="1"/>
  <c r="L26" i="9" s="1"/>
  <c r="L60" i="9" a="1"/>
  <c r="L60" i="9" s="1"/>
  <c r="L94" i="9" a="1"/>
  <c r="L94" i="9" s="1"/>
  <c r="L119" i="9" a="1"/>
  <c r="L119" i="9" s="1"/>
  <c r="L154" i="9" a="1"/>
  <c r="L154" i="9" s="1"/>
  <c r="L111" i="9" a="1"/>
  <c r="L111" i="9" s="1"/>
  <c r="L140" i="9" a="1"/>
  <c r="L140" i="9" s="1"/>
  <c r="L104" i="9" a="1"/>
  <c r="L104" i="9" s="1"/>
  <c r="L133" i="9" a="1"/>
  <c r="L133" i="9" s="1"/>
  <c r="L162" i="9" a="1"/>
  <c r="L162" i="9" s="1"/>
  <c r="L114" i="9" a="1"/>
  <c r="L114" i="9" s="1"/>
  <c r="L146" i="9" a="1"/>
  <c r="L146" i="9" s="1"/>
  <c r="L186" i="9" a="1"/>
  <c r="L186" i="9" s="1"/>
  <c r="L182" i="9" a="1"/>
  <c r="L182" i="9" s="1"/>
  <c r="L180" i="9" a="1"/>
  <c r="L180" i="9" s="1"/>
  <c r="L205" i="9" a="1"/>
  <c r="L205" i="9" s="1"/>
  <c r="L200" i="9" a="1"/>
  <c r="L200" i="9" s="1"/>
  <c r="L226" i="9" a="1"/>
  <c r="L226" i="9" s="1"/>
  <c r="L247" i="9" a="1"/>
  <c r="L247" i="9" s="1"/>
  <c r="L267" i="9" a="1"/>
  <c r="L267" i="9" s="1"/>
  <c r="L287" i="9" a="1"/>
  <c r="L287" i="9" s="1"/>
  <c r="L311" i="9" a="1"/>
  <c r="L311" i="9" s="1"/>
  <c r="L224" i="9" a="1"/>
  <c r="L224" i="9" s="1"/>
  <c r="L245" i="9" a="1"/>
  <c r="L245" i="9" s="1"/>
  <c r="L265" i="9" a="1"/>
  <c r="L265" i="9" s="1"/>
  <c r="L218" i="9" a="1"/>
  <c r="L218" i="9" s="1"/>
  <c r="L235" i="9" a="1"/>
  <c r="L235" i="9" s="1"/>
  <c r="L255" i="9" a="1"/>
  <c r="L255" i="9" s="1"/>
  <c r="L273" i="9" a="1"/>
  <c r="L273" i="9" s="1"/>
  <c r="L289" i="9" a="1"/>
  <c r="L289" i="9" s="1"/>
  <c r="L317" i="9" a="1"/>
  <c r="L317" i="9" s="1"/>
  <c r="L348" i="9" a="1"/>
  <c r="L348" i="9" s="1"/>
  <c r="L366" i="9" a="1"/>
  <c r="L366" i="9" s="1"/>
  <c r="L393" i="9" a="1"/>
  <c r="L393" i="9" s="1"/>
  <c r="L419" i="9" a="1"/>
  <c r="L419" i="9" s="1"/>
  <c r="L337" i="9" a="1"/>
  <c r="L337" i="9" s="1"/>
  <c r="L360" i="9" a="1"/>
  <c r="L360" i="9" s="1"/>
  <c r="L381" i="9" a="1"/>
  <c r="L381" i="9" s="1"/>
  <c r="L407" i="9" a="1"/>
  <c r="L407" i="9" s="1"/>
  <c r="L432" i="9" a="1"/>
  <c r="L432" i="9" s="1"/>
  <c r="L281" i="9" a="1"/>
  <c r="L281" i="9" s="1"/>
  <c r="L301" i="9" a="1"/>
  <c r="L301" i="9" s="1"/>
  <c r="L331" i="9" a="1"/>
  <c r="L331" i="9" s="1"/>
  <c r="L358" i="9" a="1"/>
  <c r="L358" i="9" s="1"/>
  <c r="L383" i="9" a="1"/>
  <c r="L383" i="9" s="1"/>
  <c r="L405" i="9" a="1"/>
  <c r="L405" i="9" s="1"/>
  <c r="L440" i="9" a="1"/>
  <c r="L440" i="9" s="1"/>
  <c r="L453" i="9" a="1"/>
  <c r="L453" i="9" s="1"/>
  <c r="L469" i="9" a="1"/>
  <c r="L469" i="9" s="1"/>
  <c r="L493" i="9" a="1"/>
  <c r="L493" i="9" s="1"/>
  <c r="L506" i="9" a="1"/>
  <c r="L506" i="9" s="1"/>
  <c r="L444" i="9" a="1"/>
  <c r="L444" i="9" s="1"/>
  <c r="L459" i="9" a="1"/>
  <c r="L459" i="9" s="1"/>
  <c r="L480" i="9" a="1"/>
  <c r="L480" i="9" s="1"/>
  <c r="L497" i="9" a="1"/>
  <c r="L497" i="9" s="1"/>
  <c r="L435" i="9" a="1"/>
  <c r="L435" i="9" s="1"/>
  <c r="L449" i="9" a="1"/>
  <c r="L449" i="9" s="1"/>
  <c r="L464" i="9" a="1"/>
  <c r="L464" i="9" s="1"/>
  <c r="L487" i="9" a="1"/>
  <c r="L487" i="9" s="1"/>
  <c r="L502" i="9" a="1"/>
  <c r="L502" i="9" s="1"/>
  <c r="L514" i="9" a="1"/>
  <c r="L514" i="9" s="1"/>
  <c r="L538" i="9" a="1"/>
  <c r="L538" i="9" s="1"/>
  <c r="L512" i="9" a="1"/>
  <c r="L512" i="9" s="1"/>
  <c r="L529" i="9" a="1"/>
  <c r="L529" i="9" s="1"/>
  <c r="L548" i="9" a="1"/>
  <c r="L548" i="9" s="1"/>
  <c r="L517" i="9" a="1"/>
  <c r="L517" i="9" s="1"/>
  <c r="L541" i="9" a="1"/>
  <c r="L541" i="9" s="1"/>
  <c r="L564" i="9" a="1"/>
  <c r="L564" i="9" s="1"/>
  <c r="L585" i="9" a="1"/>
  <c r="L585" i="9" s="1"/>
  <c r="L565" i="9" a="1"/>
  <c r="L565" i="9" s="1"/>
  <c r="L589" i="9" a="1"/>
  <c r="L589" i="9" s="1"/>
  <c r="L557" i="9" a="1"/>
  <c r="L557" i="9" s="1"/>
  <c r="L578" i="9" a="1"/>
  <c r="L578" i="9" s="1"/>
  <c r="L597" i="9" a="1"/>
  <c r="L597" i="9" s="1"/>
  <c r="L615" i="9" a="1"/>
  <c r="L615" i="9" s="1"/>
  <c r="L634" i="9" a="1"/>
  <c r="L634" i="9" s="1"/>
  <c r="L610" i="9" a="1"/>
  <c r="L610" i="9" s="1"/>
  <c r="L628" i="9" a="1"/>
  <c r="L628" i="9" s="1"/>
  <c r="L604" i="9" a="1"/>
  <c r="L604" i="9" s="1"/>
  <c r="L620" i="9" a="1"/>
  <c r="L620" i="9" s="1"/>
  <c r="L646" i="9" a="1"/>
  <c r="L646" i="9" s="1"/>
  <c r="L663" i="9" a="1"/>
  <c r="L663" i="9" s="1"/>
  <c r="L659" i="9" a="1"/>
  <c r="L659" i="9" s="1"/>
  <c r="L653" i="9" a="1"/>
  <c r="L653" i="9" s="1"/>
  <c r="L682" i="9" a="1"/>
  <c r="L682" i="9" s="1"/>
  <c r="L680" i="9" a="1"/>
  <c r="L680" i="9" s="1"/>
  <c r="L681" i="9" a="1"/>
  <c r="L681" i="9" s="1"/>
  <c r="L700" i="9" a="1"/>
  <c r="L700" i="9" s="1"/>
  <c r="L717" i="9" a="1"/>
  <c r="L717" i="9" s="1"/>
  <c r="L708" i="9" a="1"/>
  <c r="L708" i="9" s="1"/>
  <c r="L716" i="9" a="1"/>
  <c r="L716" i="9" s="1"/>
  <c r="O87" i="8" l="1"/>
  <c r="Q104" i="8"/>
  <c r="N104" i="8"/>
  <c r="L697" i="9"/>
  <c r="M97" i="8" s="1"/>
  <c r="O97" i="8" s="1"/>
  <c r="P104" i="8"/>
  <c r="L535" i="9"/>
  <c r="M94" i="8" s="1"/>
  <c r="O94" i="8" s="1"/>
  <c r="L42" i="9"/>
  <c r="M88" i="8" s="1"/>
  <c r="O88" i="8" s="1"/>
  <c r="L4" i="9"/>
  <c r="M86" i="8" s="1"/>
  <c r="O86" i="8" s="1"/>
  <c r="L519" i="9"/>
  <c r="M93" i="8" s="1"/>
  <c r="O93" i="8" s="1"/>
  <c r="L376" i="9"/>
  <c r="M90" i="8" s="1"/>
  <c r="O90" i="8" s="1"/>
  <c r="C105" i="1"/>
  <c r="L599" i="9"/>
  <c r="M95" i="8" s="1"/>
  <c r="O95" i="8" s="1"/>
  <c r="L87" i="9"/>
  <c r="M89" i="8" s="1"/>
  <c r="O89" i="8" s="1"/>
  <c r="L637" i="9"/>
  <c r="M96" i="8" s="1"/>
  <c r="O96" i="8" s="1"/>
  <c r="I103" i="8"/>
  <c r="L389" i="9"/>
  <c r="M91" i="8" s="1"/>
  <c r="O91" i="8" s="1"/>
  <c r="K103" i="8"/>
  <c r="K104" i="8" s="1"/>
  <c r="L96" i="8" s="1"/>
  <c r="H104" i="8"/>
  <c r="L411" i="9"/>
  <c r="M92" i="8" s="1"/>
  <c r="O92" i="8" s="1"/>
  <c r="I199" i="8"/>
  <c r="L91" i="8" l="1"/>
  <c r="L98" i="8"/>
  <c r="L89" i="8"/>
  <c r="L86" i="8"/>
  <c r="L93" i="8"/>
  <c r="L95" i="8"/>
  <c r="L99" i="8"/>
  <c r="C106" i="1"/>
  <c r="L104" i="8"/>
  <c r="L100" i="8"/>
  <c r="L85" i="8"/>
  <c r="L102" i="8"/>
  <c r="L101" i="8"/>
  <c r="L90" i="8"/>
  <c r="L97" i="8"/>
  <c r="L88" i="8"/>
  <c r="L87" i="8"/>
  <c r="L92" i="8"/>
  <c r="L103" i="8"/>
  <c r="L94" i="8"/>
  <c r="I104" i="8"/>
  <c r="J103" i="8" s="1"/>
  <c r="J104" i="8" l="1"/>
  <c r="J87" i="8"/>
  <c r="J96" i="8"/>
  <c r="J85" i="8"/>
  <c r="J102" i="8"/>
  <c r="J101" i="8"/>
  <c r="J90" i="8"/>
  <c r="J89" i="8"/>
  <c r="J98" i="8"/>
  <c r="J88" i="8"/>
  <c r="J93" i="8"/>
  <c r="J94" i="8"/>
  <c r="J91" i="8"/>
  <c r="J97" i="8"/>
  <c r="J92" i="8"/>
  <c r="J100" i="8"/>
  <c r="J86" i="8"/>
  <c r="J95" i="8"/>
  <c r="J99" i="8"/>
  <c r="C107" i="1"/>
  <c r="C108" i="1" l="1"/>
  <c r="C109" i="1" l="1"/>
  <c r="C110" i="1" l="1"/>
  <c r="C111" i="1" l="1"/>
  <c r="C112" i="1" l="1"/>
  <c r="C113" i="1" l="1"/>
  <c r="C114" i="1" l="1"/>
  <c r="C115" i="1" l="1"/>
  <c r="C116" i="1" l="1"/>
  <c r="C117" i="1" l="1"/>
  <c r="C118" i="1" l="1"/>
  <c r="C1105" i="5" s="1" a="1"/>
  <c r="C1105" i="5" s="1"/>
  <c r="C344" i="5" a="1"/>
  <c r="C344" i="5" s="1"/>
  <c r="A344" i="5" s="1"/>
  <c r="C521" i="5" a="1"/>
  <c r="C521" i="5" s="1"/>
  <c r="C532" i="5" a="1"/>
  <c r="C532" i="5" s="1"/>
  <c r="C502" i="5" a="1"/>
  <c r="C502" i="5" s="1"/>
  <c r="C905" i="5" a="1"/>
  <c r="C905" i="5" s="1"/>
  <c r="C1000" i="5" a="1"/>
  <c r="C1000" i="5" s="1"/>
  <c r="C1024" i="5" a="1"/>
  <c r="C1024" i="5" s="1"/>
  <c r="C417" i="5" a="1"/>
  <c r="C417" i="5" s="1"/>
  <c r="C629" i="5" a="1"/>
  <c r="C629" i="5" s="1"/>
  <c r="C823" i="5" a="1"/>
  <c r="C823" i="5" s="1"/>
  <c r="C880" i="5" a="1"/>
  <c r="C880" i="5" s="1"/>
  <c r="C228" i="5" a="1"/>
  <c r="C228" i="5" s="1"/>
  <c r="A228" i="5" s="1"/>
  <c r="C713" i="5" a="1"/>
  <c r="C713" i="5" s="1"/>
  <c r="C156" i="5" a="1"/>
  <c r="C156" i="5" s="1"/>
  <c r="A156" i="5" s="1"/>
  <c r="C283" i="5" a="1"/>
  <c r="C283" i="5" s="1"/>
  <c r="A283" i="5" s="1"/>
  <c r="C1072" i="5" a="1"/>
  <c r="C1072" i="5" s="1"/>
  <c r="C380" i="5" a="1"/>
  <c r="C380" i="5" s="1"/>
  <c r="C720" i="5" a="1"/>
  <c r="C720" i="5" s="1"/>
  <c r="C54" i="5" a="1"/>
  <c r="C54" i="5" s="1"/>
  <c r="A54" i="5" s="1"/>
  <c r="C572" i="5" a="1"/>
  <c r="C572" i="5" s="1"/>
  <c r="C857" i="5" a="1"/>
  <c r="C857" i="5" s="1"/>
  <c r="C125" i="5" a="1"/>
  <c r="C125" i="5" s="1"/>
  <c r="A125" i="5" s="1"/>
  <c r="C72" i="5" a="1"/>
  <c r="C72" i="5" s="1"/>
  <c r="A72" i="5" s="1"/>
  <c r="C523" i="5" a="1"/>
  <c r="C523" i="5" s="1"/>
  <c r="C1041" i="5" a="1"/>
  <c r="C1041" i="5" s="1"/>
  <c r="C498" i="5" a="1"/>
  <c r="C498" i="5" s="1"/>
  <c r="C243" i="5" a="1"/>
  <c r="C243" i="5" s="1"/>
  <c r="A243" i="5" s="1"/>
  <c r="C1015" i="5" a="1"/>
  <c r="C1015" i="5" s="1"/>
  <c r="C705" i="5" a="1"/>
  <c r="C705" i="5" s="1"/>
  <c r="C91" i="5" a="1"/>
  <c r="C91" i="5" s="1"/>
  <c r="A91" i="5" s="1"/>
  <c r="C138" i="5" a="1"/>
  <c r="C138" i="5" s="1"/>
  <c r="A138" i="5" s="1"/>
  <c r="C88" i="5" a="1"/>
  <c r="C88" i="5" s="1"/>
  <c r="A88" i="5" s="1"/>
  <c r="C1137" i="5" a="1"/>
  <c r="C1137" i="5" s="1"/>
  <c r="C577" i="5" a="1"/>
  <c r="C577" i="5" s="1"/>
  <c r="C317" i="5" a="1"/>
  <c r="C317" i="5" s="1"/>
  <c r="A317" i="5" s="1"/>
  <c r="C268" i="5" a="1"/>
  <c r="C268" i="5" s="1"/>
  <c r="A268" i="5" s="1"/>
  <c r="C696" i="5" a="1"/>
  <c r="C696" i="5" s="1"/>
  <c r="C1079" i="5" a="1"/>
  <c r="C1079" i="5" s="1"/>
  <c r="C1080" i="5" a="1"/>
  <c r="C1080" i="5" s="1"/>
  <c r="C428" i="5" a="1"/>
  <c r="C428" i="5" s="1"/>
  <c r="C420" i="5" a="1"/>
  <c r="C420" i="5" s="1"/>
  <c r="C315" i="5" a="1"/>
  <c r="C315" i="5" s="1"/>
  <c r="A315" i="5" s="1"/>
  <c r="C305" i="5" a="1"/>
  <c r="C305" i="5" s="1"/>
  <c r="A305" i="5" s="1"/>
  <c r="C945" i="5" a="1"/>
  <c r="C945" i="5" s="1"/>
  <c r="C173" i="5" a="1"/>
  <c r="C173" i="5" s="1"/>
  <c r="A173" i="5" s="1"/>
  <c r="C165" i="5" a="1"/>
  <c r="C165" i="5" s="1"/>
  <c r="A165" i="5" s="1"/>
  <c r="C96" i="5" a="1"/>
  <c r="C96" i="5" s="1"/>
  <c r="A96" i="5" s="1"/>
  <c r="C669" i="5" a="1"/>
  <c r="C669" i="5" s="1"/>
  <c r="C1081" i="5" a="1"/>
  <c r="C1081" i="5" s="1"/>
  <c r="C1193" i="5" a="1"/>
  <c r="C1193" i="5" s="1"/>
  <c r="C745" i="5" a="1"/>
  <c r="C745" i="5" s="1"/>
  <c r="C744" i="5" a="1"/>
  <c r="C744" i="5" s="1"/>
  <c r="C1121" i="5" a="1"/>
  <c r="C1121" i="5" s="1"/>
  <c r="C424" i="5" a="1"/>
  <c r="C424" i="5" s="1"/>
  <c r="C292" i="5" a="1"/>
  <c r="C292" i="5" s="1"/>
  <c r="A292" i="5" s="1"/>
  <c r="C731" i="5" a="1"/>
  <c r="C731" i="5" s="1"/>
  <c r="C333" i="5" a="1"/>
  <c r="C333" i="5" s="1"/>
  <c r="A333" i="5" s="1"/>
  <c r="C471" i="5" a="1"/>
  <c r="C471" i="5" s="1"/>
  <c r="C356" i="5" a="1"/>
  <c r="C356" i="5" s="1"/>
  <c r="A356" i="5" s="1"/>
  <c r="C998" i="5" a="1"/>
  <c r="C998" i="5" s="1"/>
  <c r="C631" i="5" a="1"/>
  <c r="C631" i="5" s="1"/>
  <c r="C346" i="5" a="1"/>
  <c r="C346" i="5" s="1"/>
  <c r="A346" i="5" s="1"/>
  <c r="C499" i="5" a="1"/>
  <c r="C499" i="5" s="1"/>
  <c r="C468" i="5" a="1"/>
  <c r="C468" i="5" s="1"/>
  <c r="C563" i="5" a="1"/>
  <c r="C563" i="5" s="1"/>
  <c r="C1135" i="5" a="1"/>
  <c r="C1135" i="5" s="1"/>
  <c r="C537" i="5" a="1"/>
  <c r="C537" i="5" s="1"/>
  <c r="C662" i="5" a="1"/>
  <c r="C662" i="5" s="1"/>
  <c r="C671" i="5" a="1"/>
  <c r="C671" i="5" s="1"/>
  <c r="C924" i="5" a="1"/>
  <c r="C924" i="5" s="1"/>
  <c r="C725" i="5" a="1"/>
  <c r="C725" i="5" s="1"/>
  <c r="C97" i="5" a="1"/>
  <c r="C97" i="5" s="1"/>
  <c r="A97" i="5" s="1"/>
  <c r="C538" i="5" a="1"/>
  <c r="C538" i="5" s="1"/>
  <c r="C830" i="5" a="1"/>
  <c r="C830" i="5" s="1"/>
  <c r="C179" i="5" a="1"/>
  <c r="C179" i="5" s="1"/>
  <c r="A179" i="5" s="1"/>
  <c r="C676" i="5" a="1"/>
  <c r="C676" i="5" s="1"/>
  <c r="C354" i="5" a="1"/>
  <c r="C354" i="5" s="1"/>
  <c r="A354" i="5" s="1"/>
  <c r="C912" i="5" a="1"/>
  <c r="C912" i="5" s="1"/>
  <c r="C1133" i="5" a="1"/>
  <c r="C1133" i="5" s="1"/>
  <c r="C1001" i="5" a="1"/>
  <c r="C1001" i="5" s="1"/>
  <c r="C113" i="5" a="1"/>
  <c r="C113" i="5" s="1"/>
  <c r="A113" i="5" s="1"/>
  <c r="C777" i="5" a="1"/>
  <c r="C777" i="5" s="1"/>
  <c r="C564" i="5" a="1"/>
  <c r="C564" i="5" s="1"/>
  <c r="C526" i="5" a="1"/>
  <c r="C526" i="5" s="1"/>
  <c r="C590" i="5" a="1"/>
  <c r="C590" i="5" s="1"/>
  <c r="C51" i="5" a="1"/>
  <c r="C51" i="5" s="1"/>
  <c r="A51" i="5" s="1"/>
  <c r="C773" i="5" a="1"/>
  <c r="C773" i="5" s="1"/>
  <c r="C1158" i="5" a="1"/>
  <c r="C1158" i="5" s="1"/>
  <c r="C266" i="5" a="1"/>
  <c r="C266" i="5" s="1"/>
  <c r="A266" i="5" s="1"/>
  <c r="C1032" i="5" a="1"/>
  <c r="C1032" i="5" s="1"/>
  <c r="C784" i="5" a="1"/>
  <c r="C784" i="5" s="1"/>
  <c r="C157" i="5" a="1"/>
  <c r="C157" i="5" s="1"/>
  <c r="A157" i="5" s="1"/>
  <c r="C2506" i="5" a="1"/>
  <c r="C2506" i="5" s="1"/>
  <c r="C1185" i="5" a="1"/>
  <c r="C1185" i="5" s="1"/>
  <c r="C316" i="5" a="1"/>
  <c r="C316" i="5" s="1"/>
  <c r="A316" i="5" s="1"/>
  <c r="C1124" i="5" a="1"/>
  <c r="C1124" i="5" s="1"/>
  <c r="C776" i="5" a="1"/>
  <c r="C776" i="5" s="1"/>
  <c r="C793" i="5" a="1"/>
  <c r="C793" i="5" s="1"/>
  <c r="C218" i="5" a="1"/>
  <c r="C218" i="5" s="1"/>
  <c r="A218" i="5" s="1"/>
  <c r="C878" i="5" a="1"/>
  <c r="C878" i="5" s="1"/>
  <c r="C364" i="5" a="1"/>
  <c r="C364" i="5" s="1"/>
  <c r="A364" i="5" s="1"/>
  <c r="C605" i="5" a="1"/>
  <c r="C605" i="5" s="1"/>
  <c r="C154" i="5" a="1"/>
  <c r="C154" i="5" s="1"/>
  <c r="A154" i="5" s="1"/>
  <c r="C372" i="5" a="1"/>
  <c r="C372" i="5" s="1"/>
  <c r="C212" i="5" a="1"/>
  <c r="C212" i="5" s="1"/>
  <c r="A212" i="5" s="1"/>
  <c r="C1030" i="5" a="1"/>
  <c r="C1030" i="5" s="1"/>
  <c r="C753" i="5" a="1"/>
  <c r="C753" i="5" s="1"/>
  <c r="C926" i="5" a="1"/>
  <c r="C926" i="5" s="1"/>
  <c r="C250" i="5" a="1"/>
  <c r="C250" i="5" s="1"/>
  <c r="A250" i="5" s="1"/>
  <c r="C351" i="5" a="1"/>
  <c r="C351" i="5" s="1"/>
  <c r="A351" i="5" s="1"/>
  <c r="C961" i="5" a="1"/>
  <c r="C961" i="5" s="1"/>
  <c r="C347" i="5" a="1"/>
  <c r="C347" i="5" s="1"/>
  <c r="A347" i="5" s="1"/>
  <c r="C1150" i="5" a="1"/>
  <c r="C1150" i="5" s="1"/>
  <c r="C694" i="5" a="1"/>
  <c r="C694" i="5" s="1"/>
  <c r="C567" i="5" a="1"/>
  <c r="C567" i="5" s="1"/>
  <c r="C436" i="5" a="1"/>
  <c r="C436" i="5" s="1"/>
  <c r="C870" i="5" a="1"/>
  <c r="C870" i="5" s="1"/>
  <c r="C833" i="5" a="1"/>
  <c r="C833" i="5" s="1"/>
  <c r="C854" i="5" a="1"/>
  <c r="C854" i="5" s="1"/>
  <c r="C355" i="5" a="1"/>
  <c r="C355" i="5" s="1"/>
  <c r="A355" i="5" s="1"/>
  <c r="C983" i="5" a="1"/>
  <c r="C983" i="5" s="1"/>
  <c r="C338" i="5" a="1"/>
  <c r="C338" i="5" s="1"/>
  <c r="A338" i="5" s="1"/>
  <c r="C1017" i="5" a="1"/>
  <c r="C1017" i="5" s="1"/>
  <c r="C153" i="5" a="1"/>
  <c r="C153" i="5" s="1"/>
  <c r="A153" i="5" s="1"/>
  <c r="C404" i="5" a="1"/>
  <c r="C404" i="5" s="1"/>
  <c r="C756" i="5" a="1"/>
  <c r="C756" i="5" s="1"/>
  <c r="C1004" i="5" a="1"/>
  <c r="C1004" i="5" s="1"/>
  <c r="C412" i="5" a="1"/>
  <c r="C412" i="5" s="1"/>
  <c r="C307" i="5" a="1"/>
  <c r="C307" i="5" s="1"/>
  <c r="A307" i="5" s="1"/>
  <c r="C141" i="5" a="1"/>
  <c r="C141" i="5" s="1"/>
  <c r="A141" i="5" s="1"/>
  <c r="C934" i="5" a="1"/>
  <c r="C934" i="5" s="1"/>
  <c r="C974" i="5" a="1"/>
  <c r="C974" i="5" s="1"/>
  <c r="C801" i="5" a="1"/>
  <c r="C801" i="5" s="1"/>
  <c r="C707" i="5" a="1"/>
  <c r="C707" i="5" s="1"/>
  <c r="C395" i="5" a="1"/>
  <c r="C395" i="5" s="1"/>
  <c r="C783" i="5" a="1"/>
  <c r="C783" i="5" s="1"/>
  <c r="C1198" i="5" a="1"/>
  <c r="C1198" i="5" s="1"/>
  <c r="C277" i="5" a="1"/>
  <c r="C277" i="5" s="1"/>
  <c r="A277" i="5" s="1"/>
  <c r="C691" i="5" a="1"/>
  <c r="C691" i="5" s="1"/>
  <c r="C181" i="5" a="1"/>
  <c r="C181" i="5" s="1"/>
  <c r="A181" i="5" s="1"/>
  <c r="C124" i="5" a="1"/>
  <c r="C124" i="5" s="1"/>
  <c r="A124" i="5" s="1"/>
  <c r="C873" i="5" a="1"/>
  <c r="C873" i="5" s="1"/>
  <c r="C903" i="5" a="1"/>
  <c r="C903" i="5" s="1"/>
  <c r="C1143" i="5" a="1"/>
  <c r="C1143" i="5" s="1"/>
  <c r="C431" i="5" a="1"/>
  <c r="C431" i="5" s="1"/>
  <c r="C393" i="5" a="1"/>
  <c r="C393" i="5" s="1"/>
  <c r="C345" i="5" a="1"/>
  <c r="C345" i="5" s="1"/>
  <c r="A345" i="5" s="1"/>
  <c r="C698" i="5" a="1"/>
  <c r="C698" i="5" s="1"/>
  <c r="C799" i="5" a="1"/>
  <c r="C799" i="5" s="1"/>
  <c r="C1038" i="5" a="1"/>
  <c r="C1038" i="5" s="1"/>
  <c r="C769" i="5" a="1"/>
  <c r="C769" i="5" s="1"/>
  <c r="C807" i="5" a="1"/>
  <c r="C807" i="5" s="1"/>
  <c r="C1128" i="5" a="1"/>
  <c r="C1128" i="5" s="1"/>
  <c r="C894" i="5" a="1"/>
  <c r="C894" i="5" s="1"/>
  <c r="C990" i="5" a="1"/>
  <c r="C990" i="5" s="1"/>
  <c r="C473" i="5" a="1"/>
  <c r="C473" i="5" s="1"/>
  <c r="C738" i="5" a="1"/>
  <c r="C738" i="5" s="1"/>
  <c r="C1174" i="5" a="1"/>
  <c r="C1174" i="5" s="1"/>
  <c r="C943" i="5" a="1"/>
  <c r="C943" i="5" s="1"/>
  <c r="C839" i="5" a="1"/>
  <c r="C839" i="5" s="1"/>
  <c r="C187" i="5" a="1"/>
  <c r="C187" i="5" s="1"/>
  <c r="A187" i="5" s="1"/>
  <c r="C104" i="5" a="1"/>
  <c r="C104" i="5" s="1"/>
  <c r="A104" i="5" s="1"/>
  <c r="C1168" i="5" a="1"/>
  <c r="C1168" i="5" s="1"/>
  <c r="C221" i="5" a="1"/>
  <c r="C221" i="5" s="1"/>
  <c r="A221" i="5" s="1"/>
  <c r="C953" i="5" a="1"/>
  <c r="C953" i="5" s="1"/>
  <c r="C638" i="5" a="1"/>
  <c r="C638" i="5" s="1"/>
  <c r="C56" i="5" a="1"/>
  <c r="C56" i="5" s="1"/>
  <c r="A56" i="5" s="1"/>
  <c r="C233" i="5" a="1"/>
  <c r="C233" i="5" s="1"/>
  <c r="A233" i="5" s="1"/>
  <c r="C339" i="5" a="1"/>
  <c r="C339" i="5" s="1"/>
  <c r="A339" i="5" s="1"/>
  <c r="C93" i="5" a="1"/>
  <c r="C93" i="5" s="1"/>
  <c r="A93" i="5" s="1"/>
  <c r="C593" i="5" a="1"/>
  <c r="C593" i="5" s="1"/>
  <c r="C599" i="5" a="1"/>
  <c r="C599" i="5" s="1"/>
  <c r="C1169" i="5" a="1"/>
  <c r="C1169" i="5" s="1"/>
  <c r="C140" i="5" a="1"/>
  <c r="C140" i="5" s="1"/>
  <c r="A140" i="5" s="1"/>
  <c r="C750" i="5" a="1"/>
  <c r="C750" i="5" s="1"/>
  <c r="C163" i="5" a="1"/>
  <c r="C163" i="5" s="1"/>
  <c r="A163" i="5" s="1"/>
  <c r="C52" i="5" a="1"/>
  <c r="C52" i="5" s="1"/>
  <c r="A52" i="5" s="1"/>
  <c r="C540" i="5" a="1"/>
  <c r="C540" i="5" s="1"/>
  <c r="C766" i="5" a="1"/>
  <c r="C766" i="5" s="1"/>
  <c r="C178" i="5" a="1"/>
  <c r="C178" i="5" s="1"/>
  <c r="A178" i="5" s="1"/>
  <c r="C639" i="5" a="1"/>
  <c r="C639" i="5" s="1"/>
  <c r="C993" i="5" a="1"/>
  <c r="C993" i="5" s="1"/>
  <c r="C396" i="5" a="1"/>
  <c r="C396" i="5" s="1"/>
  <c r="C863" i="5" a="1"/>
  <c r="C863" i="5" s="1"/>
  <c r="C234" i="5" a="1"/>
  <c r="C234" i="5" s="1"/>
  <c r="A234" i="5" s="1"/>
  <c r="C622" i="5" a="1"/>
  <c r="C622" i="5" s="1"/>
  <c r="C527" i="5" a="1"/>
  <c r="C527" i="5" s="1"/>
  <c r="C220" i="5" a="1"/>
  <c r="C220" i="5" s="1"/>
  <c r="A220" i="5" s="1"/>
  <c r="C1103" i="5" a="1"/>
  <c r="C1103" i="5" s="1"/>
  <c r="C728" i="5" a="1"/>
  <c r="C728" i="5" s="1"/>
  <c r="C203" i="5" a="1"/>
  <c r="C203" i="5" s="1"/>
  <c r="A203" i="5" s="1"/>
  <c r="C1065" i="5" a="1"/>
  <c r="C1065" i="5" s="1"/>
  <c r="C492" i="5" a="1"/>
  <c r="C492" i="5" s="1"/>
  <c r="C886" i="5" a="1"/>
  <c r="C886" i="5" s="1"/>
  <c r="C849" i="5" a="1"/>
  <c r="C849" i="5" s="1"/>
  <c r="C973" i="5" a="1"/>
  <c r="C973" i="5" s="1"/>
  <c r="C149" i="5" a="1"/>
  <c r="C149" i="5" s="1"/>
  <c r="A149" i="5" s="1"/>
  <c r="C60" i="5" a="1"/>
  <c r="C60" i="5" s="1"/>
  <c r="A60" i="5" s="1"/>
  <c r="C683" i="5" a="1"/>
  <c r="C683" i="5" s="1"/>
  <c r="C330" i="5" a="1"/>
  <c r="C330" i="5" s="1"/>
  <c r="A330" i="5" s="1"/>
  <c r="C1190" i="5" a="1"/>
  <c r="C1190" i="5" s="1"/>
  <c r="C1047" i="5" a="1"/>
  <c r="C1047" i="5" s="1"/>
  <c r="C484" i="5" a="1"/>
  <c r="C484" i="5" s="1"/>
  <c r="C1159" i="5" a="1"/>
  <c r="C1159" i="5" s="1"/>
  <c r="C353" i="5" a="1"/>
  <c r="C353" i="5" s="1"/>
  <c r="A353" i="5" s="1"/>
  <c r="C293" i="5" a="1"/>
  <c r="C293" i="5" s="1"/>
  <c r="A293" i="5" s="1"/>
  <c r="C325" i="5" a="1"/>
  <c r="C325" i="5" s="1"/>
  <c r="A325" i="5" s="1"/>
  <c r="C798" i="5" a="1"/>
  <c r="C798" i="5" s="1"/>
  <c r="C1057" i="5" a="1"/>
  <c r="C1057" i="5" s="1"/>
  <c r="C324" i="5" a="1"/>
  <c r="C324" i="5" s="1"/>
  <c r="A324" i="5" s="1"/>
  <c r="C976" i="5" a="1"/>
  <c r="C976" i="5" s="1"/>
  <c r="C681" i="5" a="1"/>
  <c r="C681" i="5" s="1"/>
  <c r="C1201" i="5" a="1"/>
  <c r="C1201" i="5" s="1"/>
  <c r="C387" i="5" a="1"/>
  <c r="C387" i="5" s="1"/>
  <c r="C419" i="5" a="1"/>
  <c r="C419" i="5" s="1"/>
  <c r="C1095" i="5" a="1"/>
  <c r="C1095" i="5" s="1"/>
  <c r="C236" i="5" a="1"/>
  <c r="C236" i="5" s="1"/>
  <c r="A236" i="5" s="1"/>
  <c r="C660" i="5" a="1"/>
  <c r="C660" i="5" s="1"/>
  <c r="C1104" i="5" a="1"/>
  <c r="C1104" i="5" s="1"/>
  <c r="C734" i="5" a="1"/>
  <c r="C734" i="5" s="1"/>
  <c r="C1006" i="5" a="1"/>
  <c r="C1006" i="5" s="1"/>
  <c r="C740" i="5" a="1"/>
  <c r="C740" i="5" s="1"/>
  <c r="C658" i="5" a="1"/>
  <c r="C658" i="5" s="1"/>
  <c r="C717" i="5" a="1"/>
  <c r="C717" i="5" s="1"/>
  <c r="C767" i="5" a="1"/>
  <c r="C767" i="5" s="1"/>
  <c r="C969" i="5" a="1"/>
  <c r="C969" i="5" s="1"/>
  <c r="C1167" i="5" a="1"/>
  <c r="C1167" i="5" s="1"/>
  <c r="C306" i="5" a="1"/>
  <c r="C306" i="5" s="1"/>
  <c r="A306" i="5" s="1"/>
  <c r="C425" i="5" a="1"/>
  <c r="C425" i="5" s="1"/>
  <c r="C628" i="5" a="1"/>
  <c r="C628" i="5" s="1"/>
  <c r="C418" i="5" a="1"/>
  <c r="C418" i="5" s="1"/>
  <c r="C1145" i="5" a="1"/>
  <c r="C1145" i="5" s="1"/>
  <c r="C371" i="5" a="1"/>
  <c r="C371" i="5" s="1"/>
  <c r="C363" i="5" a="1"/>
  <c r="C363" i="5" s="1"/>
  <c r="A363" i="5" s="1"/>
  <c r="C841" i="5" a="1"/>
  <c r="C841" i="5" s="1"/>
  <c r="C958" i="5" a="1"/>
  <c r="C958" i="5" s="1"/>
  <c r="C435" i="5" a="1"/>
  <c r="C435" i="5" s="1"/>
  <c r="C427" i="5" a="1"/>
  <c r="C427" i="5" s="1"/>
  <c r="C252" i="5" a="1"/>
  <c r="C252" i="5" s="1"/>
  <c r="A252" i="5" s="1"/>
  <c r="C362" i="5" a="1"/>
  <c r="C362" i="5" s="1"/>
  <c r="A362" i="5" s="1"/>
  <c r="C555" i="5" a="1"/>
  <c r="C555" i="5" s="1"/>
  <c r="C144" i="5" a="1"/>
  <c r="C144" i="5" s="1"/>
  <c r="A144" i="5" s="1"/>
  <c r="C1144" i="5" a="1"/>
  <c r="C1144" i="5" s="1"/>
  <c r="C967" i="5" a="1"/>
  <c r="C967" i="5" s="1"/>
  <c r="C1054" i="5" a="1"/>
  <c r="C1054" i="5" s="1"/>
  <c r="C992" i="5" a="1"/>
  <c r="C992" i="5" s="1"/>
  <c r="C491" i="5" a="1"/>
  <c r="C491" i="5" s="1"/>
  <c r="C542" i="5" a="1"/>
  <c r="C542" i="5" s="1"/>
  <c r="C235" i="5" a="1"/>
  <c r="C235" i="5" s="1"/>
  <c r="A235" i="5" s="1"/>
  <c r="C483" i="5" a="1"/>
  <c r="C483" i="5" s="1"/>
  <c r="C457" i="5" a="1"/>
  <c r="C457" i="5" s="1"/>
  <c r="C377" i="5" a="1"/>
  <c r="C377" i="5" s="1"/>
  <c r="C1192" i="5" a="1"/>
  <c r="C1192" i="5" s="1"/>
  <c r="C785" i="5" a="1"/>
  <c r="C785" i="5" s="1"/>
  <c r="C189" i="5" a="1"/>
  <c r="C189" i="5" s="1"/>
  <c r="A189" i="5" s="1"/>
  <c r="C824" i="5" a="1"/>
  <c r="C824" i="5" s="1"/>
  <c r="C411" i="5" a="1"/>
  <c r="C411" i="5" s="1"/>
  <c r="C196" i="5" a="1"/>
  <c r="C196" i="5" s="1"/>
  <c r="A196" i="5" s="1"/>
  <c r="C881" i="5" a="1"/>
  <c r="C881" i="5" s="1"/>
  <c r="C1033" i="5" a="1"/>
  <c r="C1033" i="5" s="1"/>
  <c r="C475" i="5" a="1"/>
  <c r="C475" i="5" s="1"/>
  <c r="C260" i="5" a="1"/>
  <c r="C260" i="5" s="1"/>
  <c r="A260" i="5" s="1"/>
  <c r="C105" i="5" a="1"/>
  <c r="C105" i="5" s="1"/>
  <c r="A105" i="5" s="1"/>
  <c r="C968" i="5" a="1"/>
  <c r="C968" i="5" s="1"/>
  <c r="C677" i="5" a="1"/>
  <c r="C677" i="5" s="1"/>
  <c r="C678" i="5" a="1"/>
  <c r="C678" i="5" s="1"/>
  <c r="C569" i="5" a="1"/>
  <c r="C569" i="5" s="1"/>
  <c r="C17" i="5" a="1"/>
  <c r="C17" i="5" s="1"/>
  <c r="A17" i="5" s="1"/>
  <c r="C630" i="5" a="1"/>
  <c r="C630" i="5" s="1"/>
  <c r="C133" i="5" a="1"/>
  <c r="C133" i="5" s="1"/>
  <c r="A133" i="5" s="1"/>
  <c r="C933" i="5" a="1"/>
  <c r="C933" i="5" s="1"/>
  <c r="C697" i="5" a="1"/>
  <c r="C697" i="5" s="1"/>
  <c r="C732" i="5" a="1"/>
  <c r="C732" i="5" s="1"/>
  <c r="C1200" i="5" a="1"/>
  <c r="C1200" i="5" s="1"/>
  <c r="C384" i="5" a="1"/>
  <c r="C384" i="5" s="1"/>
  <c r="C825" i="5" a="1"/>
  <c r="C825" i="5" s="1"/>
  <c r="C229" i="5" a="1"/>
  <c r="C229" i="5" s="1"/>
  <c r="A229" i="5" s="1"/>
  <c r="C409" i="5" a="1"/>
  <c r="C409" i="5" s="1"/>
  <c r="C244" i="5" a="1"/>
  <c r="C244" i="5" s="1"/>
  <c r="A244" i="5" s="1"/>
  <c r="C1046" i="5" a="1"/>
  <c r="C1046" i="5" s="1"/>
  <c r="C646" i="5" a="1"/>
  <c r="C646" i="5" s="1"/>
  <c r="C1073" i="5" a="1"/>
  <c r="C1073" i="5" s="1"/>
  <c r="C309" i="5" a="1"/>
  <c r="C309" i="5" s="1"/>
  <c r="A309" i="5" s="1"/>
  <c r="C109" i="5" a="1"/>
  <c r="C109" i="5" s="1"/>
  <c r="A109" i="5" s="1"/>
  <c r="C1094" i="5" a="1"/>
  <c r="C1094" i="5" s="1"/>
  <c r="C1008" i="5" a="1"/>
  <c r="C1008" i="5" s="1"/>
  <c r="C1055" i="5" a="1"/>
  <c r="C1055" i="5" s="1"/>
  <c r="C813" i="5" a="1"/>
  <c r="C813" i="5" s="1"/>
  <c r="C548" i="5" a="1"/>
  <c r="C548" i="5" s="1"/>
  <c r="C775" i="5" a="1"/>
  <c r="C775" i="5" s="1"/>
  <c r="C1084" i="5" a="1"/>
  <c r="C1084" i="5" s="1"/>
  <c r="C258" i="5" a="1"/>
  <c r="C258" i="5" s="1"/>
  <c r="A258" i="5" s="1"/>
  <c r="C618" i="5" a="1"/>
  <c r="C618" i="5" s="1"/>
  <c r="C284" i="5" a="1"/>
  <c r="C284" i="5" s="1"/>
  <c r="A284" i="5" s="1"/>
  <c r="C497" i="5" a="1"/>
  <c r="C497" i="5" s="1"/>
  <c r="C323" i="5" a="1"/>
  <c r="C323" i="5" s="1"/>
  <c r="A323" i="5" s="1"/>
  <c r="C55" i="5" a="1"/>
  <c r="C55" i="5" s="1"/>
  <c r="A55" i="5" s="1"/>
  <c r="C754" i="5" a="1"/>
  <c r="C754" i="5" s="1"/>
  <c r="C688" i="5" a="1"/>
  <c r="C688" i="5" s="1"/>
  <c r="C476" i="5" a="1"/>
  <c r="C476" i="5" s="1"/>
  <c r="C723" i="5" a="1"/>
  <c r="C723" i="5" s="1"/>
  <c r="C580" i="5" a="1"/>
  <c r="C580" i="5" s="1"/>
  <c r="C574" i="5" a="1"/>
  <c r="C574" i="5" s="1"/>
  <c r="C661" i="5" a="1"/>
  <c r="C661" i="5" s="1"/>
  <c r="C529" i="5" a="1"/>
  <c r="C529" i="5" s="1"/>
  <c r="C872" i="5" a="1"/>
  <c r="C872" i="5" s="1"/>
  <c r="C180" i="5" a="1"/>
  <c r="C180" i="5" s="1"/>
  <c r="A180" i="5" s="1"/>
  <c r="C1016" i="5" a="1"/>
  <c r="C1016" i="5" s="1"/>
  <c r="C194" i="5" a="1"/>
  <c r="C194" i="5" s="1"/>
  <c r="A194" i="5" s="1"/>
  <c r="C465" i="5" a="1"/>
  <c r="C465" i="5" s="1"/>
  <c r="C1164" i="5" a="1"/>
  <c r="C1164" i="5" s="1"/>
  <c r="C1048" i="5" a="1"/>
  <c r="C1048" i="5" s="1"/>
  <c r="C85" i="5" a="1"/>
  <c r="C85" i="5" s="1"/>
  <c r="A85" i="5" s="1"/>
  <c r="C253" i="5" a="1"/>
  <c r="C253" i="5" s="1"/>
  <c r="A253" i="5" s="1"/>
  <c r="C620" i="5" a="1"/>
  <c r="C620" i="5" s="1"/>
  <c r="C809" i="5" a="1"/>
  <c r="C809" i="5" s="1"/>
  <c r="C913" i="5" a="1"/>
  <c r="C913" i="5" s="1"/>
  <c r="C449" i="5" a="1"/>
  <c r="C449" i="5" s="1"/>
  <c r="C1176" i="5" a="1"/>
  <c r="C1176" i="5" s="1"/>
  <c r="C378" i="5" a="1"/>
  <c r="C378" i="5" s="1"/>
  <c r="C804" i="5" a="1"/>
  <c r="C804" i="5" s="1"/>
  <c r="C172" i="5" a="1"/>
  <c r="C172" i="5" s="1"/>
  <c r="A172" i="5" s="1"/>
  <c r="C1127" i="5" a="1"/>
  <c r="C1127" i="5" s="1"/>
  <c r="C920" i="5" a="1"/>
  <c r="C920" i="5" s="1"/>
  <c r="C952" i="5" a="1"/>
  <c r="C952" i="5" s="1"/>
  <c r="C1013" i="5" a="1"/>
  <c r="C1013" i="5" s="1"/>
  <c r="C237" i="5" a="1"/>
  <c r="C237" i="5" s="1"/>
  <c r="A237" i="5" s="1"/>
  <c r="C752" i="5" a="1"/>
  <c r="C752" i="5" s="1"/>
  <c r="C1161" i="5" a="1"/>
  <c r="C1161" i="5" s="1"/>
  <c r="C534" i="5" a="1"/>
  <c r="C534" i="5" s="1"/>
  <c r="C927" i="5" a="1"/>
  <c r="C927" i="5" s="1"/>
  <c r="C531" i="5" a="1"/>
  <c r="C531" i="5" s="1"/>
  <c r="C1078" i="5" a="1"/>
  <c r="C1078" i="5" s="1"/>
  <c r="C219" i="5" a="1"/>
  <c r="C219" i="5" s="1"/>
  <c r="A219" i="5" s="1"/>
  <c r="C2507" i="5" a="1"/>
  <c r="C2507" i="5" s="1"/>
  <c r="C1153" i="5" a="1"/>
  <c r="C1153" i="5" s="1"/>
  <c r="C571" i="5" a="1"/>
  <c r="C571" i="5" s="1"/>
  <c r="C1126" i="5" a="1"/>
  <c r="C1126" i="5" s="1"/>
  <c r="C895" i="5" a="1"/>
  <c r="C895" i="5" s="1"/>
  <c r="C64" i="5" a="1"/>
  <c r="C64" i="5" s="1"/>
  <c r="A64" i="5" s="1"/>
  <c r="C761" i="5" a="1"/>
  <c r="C761" i="5" s="1"/>
  <c r="C686" i="5" a="1"/>
  <c r="C686" i="5" s="1"/>
  <c r="C668" i="5" a="1"/>
  <c r="C668" i="5" s="1"/>
  <c r="C1112" i="5" a="1"/>
  <c r="C1112" i="5" s="1"/>
  <c r="C1173" i="5" a="1"/>
  <c r="C1173" i="5" s="1"/>
  <c r="C702" i="5" a="1"/>
  <c r="C702" i="5" s="1"/>
  <c r="C92" i="5" a="1"/>
  <c r="C92" i="5" s="1"/>
  <c r="A92" i="5" s="1"/>
  <c r="C960" i="5" a="1"/>
  <c r="C960" i="5" s="1"/>
  <c r="C261" i="5" a="1"/>
  <c r="C261" i="5" s="1"/>
  <c r="A261" i="5" s="1"/>
  <c r="C588" i="5" a="1"/>
  <c r="C588" i="5" s="1"/>
  <c r="C276" i="5" a="1"/>
  <c r="C276" i="5" s="1"/>
  <c r="A276" i="5" s="1"/>
  <c r="C910" i="5" a="1"/>
  <c r="C910" i="5" s="1"/>
  <c r="C582" i="5" a="1"/>
  <c r="C582" i="5" s="1"/>
  <c r="C1039" i="5" a="1"/>
  <c r="C1039" i="5" s="1"/>
  <c r="C975" i="5" a="1"/>
  <c r="C975" i="5" s="1"/>
  <c r="C1118" i="5" a="1"/>
  <c r="C1118" i="5" s="1"/>
  <c r="C76" i="5" a="1"/>
  <c r="C76" i="5" s="1"/>
  <c r="A76" i="5" s="1"/>
  <c r="C9" i="5" a="1"/>
  <c r="C9" i="5" s="1"/>
  <c r="A9" i="5" s="1"/>
  <c r="C75" i="5" a="1"/>
  <c r="C75" i="5" s="1"/>
  <c r="A75" i="5" s="1"/>
  <c r="C1070" i="5" a="1"/>
  <c r="C1070" i="5" s="1"/>
  <c r="C918" i="5" a="1"/>
  <c r="C918" i="5" s="1"/>
  <c r="C1049" i="5" a="1"/>
  <c r="C1049" i="5" s="1"/>
  <c r="C1064" i="5" a="1"/>
  <c r="C1064" i="5" s="1"/>
  <c r="C224" i="5" a="1"/>
  <c r="C224" i="5" s="1"/>
  <c r="A224" i="5" s="1"/>
  <c r="C197" i="5" a="1"/>
  <c r="C197" i="5" s="1"/>
  <c r="A197" i="5" s="1"/>
  <c r="C188" i="5" a="1"/>
  <c r="C188" i="5" s="1"/>
  <c r="A188" i="5" s="1"/>
  <c r="C1120" i="5" a="1"/>
  <c r="C1120" i="5" s="1"/>
  <c r="C1152" i="5" a="1"/>
  <c r="C1152" i="5" s="1"/>
  <c r="C507" i="5" a="1"/>
  <c r="C507" i="5" s="1"/>
  <c r="C637" i="5" a="1"/>
  <c r="C637" i="5" s="1"/>
  <c r="C147" i="5" a="1"/>
  <c r="C147" i="5" s="1"/>
  <c r="A147" i="5" s="1"/>
  <c r="C269" i="5" a="1"/>
  <c r="C269" i="5" s="1"/>
  <c r="A269" i="5" s="1"/>
  <c r="C518" i="5" a="1"/>
  <c r="C518" i="5" s="1"/>
  <c r="C814" i="5" a="1"/>
  <c r="C814" i="5" s="1"/>
  <c r="C760" i="5" a="1"/>
  <c r="C760" i="5" s="1"/>
  <c r="C959" i="5" a="1"/>
  <c r="C959" i="5" s="1"/>
  <c r="C1199" i="5" a="1"/>
  <c r="C1199" i="5" s="1"/>
  <c r="C1087" i="5" a="1"/>
  <c r="C1087" i="5" s="1"/>
  <c r="C500" i="5" a="1"/>
  <c r="C500" i="5" s="1"/>
  <c r="C332" i="5" a="1"/>
  <c r="C332" i="5" s="1"/>
  <c r="A332" i="5" s="1"/>
  <c r="C510" i="5" a="1"/>
  <c r="C510" i="5" s="1"/>
  <c r="C71" i="5" a="1"/>
  <c r="C71" i="5" s="1"/>
  <c r="A71" i="5" s="1"/>
  <c r="C774" i="5" a="1"/>
  <c r="C774" i="5" s="1"/>
  <c r="C553" i="5" a="1"/>
  <c r="C553" i="5" s="1"/>
  <c r="C595" i="5" a="1"/>
  <c r="C595" i="5" s="1"/>
  <c r="C1089" i="5" a="1"/>
  <c r="C1089" i="5" s="1"/>
  <c r="C139" i="5" a="1"/>
  <c r="C139" i="5" s="1"/>
  <c r="A139" i="5" s="1"/>
  <c r="C984" i="5" a="1"/>
  <c r="C984" i="5" s="1"/>
  <c r="C1166" i="5" a="1"/>
  <c r="C1166" i="5" s="1"/>
  <c r="C402" i="5" a="1"/>
  <c r="C402" i="5" s="1"/>
  <c r="C1160" i="5" a="1"/>
  <c r="C1160" i="5" s="1"/>
  <c r="C459" i="5" a="1"/>
  <c r="C459" i="5" s="1"/>
  <c r="C865" i="5" a="1"/>
  <c r="C865" i="5" s="1"/>
  <c r="C18" i="5" a="1"/>
  <c r="C18" i="5" s="1"/>
  <c r="A18" i="5" s="1"/>
  <c r="C132" i="5" a="1"/>
  <c r="C132" i="5" s="1"/>
  <c r="A132" i="5" s="1"/>
  <c r="C108" i="5" a="1"/>
  <c r="C108" i="5" s="1"/>
  <c r="A108" i="5" s="1"/>
  <c r="C1086" i="5" a="1"/>
  <c r="C1086" i="5" s="1"/>
  <c r="C1007" i="5" a="1"/>
  <c r="C1007" i="5" s="1"/>
  <c r="C79" i="5" a="1"/>
  <c r="C79" i="5" s="1"/>
  <c r="A79" i="5" s="1"/>
  <c r="C652" i="5" a="1"/>
  <c r="C652" i="5" s="1"/>
  <c r="C226" i="5" a="1"/>
  <c r="C226" i="5" s="1"/>
  <c r="A226" i="5" s="1"/>
  <c r="C964" i="5" a="1"/>
  <c r="C964" i="5" s="1"/>
  <c r="C550" i="5" a="1"/>
  <c r="C550" i="5" s="1"/>
  <c r="C790" i="5" a="1"/>
  <c r="C790" i="5" s="1"/>
  <c r="C855" i="5" a="1"/>
  <c r="C855" i="5" s="1"/>
  <c r="C298" i="5" a="1"/>
  <c r="C298" i="5" s="1"/>
  <c r="A298" i="5" s="1"/>
  <c r="C442" i="5" a="1"/>
  <c r="C442" i="5" s="1"/>
  <c r="C800" i="5" a="1"/>
  <c r="C800" i="5" s="1"/>
  <c r="C489" i="5" a="1"/>
  <c r="C489" i="5" s="1"/>
  <c r="C513" i="5" a="1"/>
  <c r="C513" i="5" s="1"/>
  <c r="C743" i="5" a="1"/>
  <c r="C743" i="5" s="1"/>
  <c r="C474" i="5" a="1"/>
  <c r="C474" i="5" s="1"/>
  <c r="C467" i="5" a="1"/>
  <c r="C467" i="5" s="1"/>
  <c r="C193" i="5" a="1"/>
  <c r="C193" i="5" s="1"/>
  <c r="A193" i="5" s="1"/>
  <c r="C1056" i="5" a="1"/>
  <c r="C1056" i="5" s="1"/>
  <c r="C213" i="5" a="1"/>
  <c r="C213" i="5" s="1"/>
  <c r="A213" i="5" s="1"/>
  <c r="C806" i="5" a="1"/>
  <c r="C806" i="5" s="1"/>
  <c r="C884" i="5" a="1"/>
  <c r="C884" i="5" s="1"/>
  <c r="C597" i="5" a="1"/>
  <c r="C597" i="5" s="1"/>
  <c r="C285" i="5" a="1"/>
  <c r="C285" i="5" s="1"/>
  <c r="A285" i="5" s="1"/>
  <c r="C936" i="5" a="1"/>
  <c r="C936" i="5" s="1"/>
  <c r="C539" i="5" a="1"/>
  <c r="C539" i="5" s="1"/>
  <c r="C709" i="5" a="1"/>
  <c r="C709" i="5" s="1"/>
  <c r="C301" i="5" a="1"/>
  <c r="C301" i="5" s="1"/>
  <c r="A301" i="5" s="1"/>
  <c r="C300" i="5" a="1"/>
  <c r="C300" i="5" s="1"/>
  <c r="A300" i="5" s="1"/>
  <c r="C817" i="5" a="1"/>
  <c r="C817" i="5" s="1"/>
  <c r="C547" i="5" a="1"/>
  <c r="C547" i="5" s="1"/>
  <c r="C759" i="5" a="1"/>
  <c r="C759" i="5" s="1"/>
  <c r="C299" i="5" a="1"/>
  <c r="C299" i="5" s="1"/>
  <c r="A299" i="5" s="1"/>
  <c r="C1184" i="5" a="1"/>
  <c r="C1184" i="5" s="1"/>
  <c r="C928" i="5" a="1"/>
  <c r="C928" i="5" s="1"/>
  <c r="C699" i="5" a="1"/>
  <c r="C699" i="5" s="1"/>
  <c r="C645" i="5" a="1"/>
  <c r="C645" i="5" s="1"/>
  <c r="C1183" i="5" a="1"/>
  <c r="C1183" i="5" s="1"/>
  <c r="C116" i="5" a="1"/>
  <c r="C116" i="5" s="1"/>
  <c r="A116" i="5" s="1"/>
  <c r="C16" i="5" a="1"/>
  <c r="C16" i="5" s="1"/>
  <c r="A16" i="5" s="1"/>
  <c r="C966" i="5" a="1"/>
  <c r="C966" i="5" s="1"/>
  <c r="C394" i="5" a="1"/>
  <c r="C394" i="5" s="1"/>
  <c r="C89" i="5" a="1"/>
  <c r="C89" i="5" s="1"/>
  <c r="A89" i="5" s="1"/>
  <c r="C101" i="5" a="1"/>
  <c r="C101" i="5" s="1"/>
  <c r="A101" i="5" s="1"/>
  <c r="C887" i="5" a="1"/>
  <c r="C887" i="5" s="1"/>
  <c r="C84" i="5" a="1"/>
  <c r="C84" i="5" s="1"/>
  <c r="A84" i="5" s="1"/>
  <c r="C340" i="5" a="1"/>
  <c r="C340" i="5" s="1"/>
  <c r="A340" i="5" s="1"/>
  <c r="C403" i="5" a="1"/>
  <c r="C403" i="5" s="1"/>
  <c r="C1063" i="5" a="1"/>
  <c r="C1063" i="5" s="1"/>
  <c r="C312" i="5" a="1"/>
  <c r="C312" i="5" s="1"/>
  <c r="A312" i="5" s="1"/>
  <c r="C348" i="5" a="1"/>
  <c r="C348" i="5" s="1"/>
  <c r="A348" i="5" s="1"/>
  <c r="C621" i="5" a="1"/>
  <c r="C621" i="5" s="1"/>
  <c r="C700" i="5" a="1"/>
  <c r="C700" i="5" s="1"/>
  <c r="C146" i="5" a="1"/>
  <c r="C146" i="5" s="1"/>
  <c r="A146" i="5" s="1"/>
  <c r="C308" i="5" a="1"/>
  <c r="C308" i="5" s="1"/>
  <c r="A308" i="5" s="1"/>
  <c r="C879" i="5" a="1"/>
  <c r="C879" i="5" s="1"/>
  <c r="C40" i="5" a="1"/>
  <c r="C40" i="5" s="1"/>
  <c r="A40" i="5" s="1"/>
  <c r="C451" i="5" a="1"/>
  <c r="C451" i="5" s="1"/>
  <c r="C670" i="5" a="1"/>
  <c r="C670" i="5" s="1"/>
  <c r="C195" i="5" a="1"/>
  <c r="C195" i="5" s="1"/>
  <c r="A195" i="5" s="1"/>
  <c r="C115" i="5" a="1"/>
  <c r="C115" i="5" s="1"/>
  <c r="A115" i="5" s="1"/>
  <c r="C921" i="5" a="1"/>
  <c r="C921" i="5" s="1"/>
  <c r="C558" i="5" a="1"/>
  <c r="C558" i="5" s="1"/>
  <c r="C458" i="5" a="1"/>
  <c r="C458" i="5" s="1"/>
  <c r="C314" i="5" a="1"/>
  <c r="C314" i="5" s="1"/>
  <c r="A314" i="5" s="1"/>
  <c r="C816" i="5" a="1"/>
  <c r="C816" i="5" s="1"/>
  <c r="C164" i="5" a="1"/>
  <c r="C164" i="5" s="1"/>
  <c r="A164" i="5" s="1"/>
  <c r="C1134" i="5" a="1"/>
  <c r="C1134" i="5" s="1"/>
  <c r="C245" i="5" a="1"/>
  <c r="C245" i="5" s="1"/>
  <c r="A245" i="5" s="1"/>
  <c r="C385" i="5" a="1"/>
  <c r="C385" i="5" s="1"/>
  <c r="C710" i="5" a="1"/>
  <c r="C710" i="5" s="1"/>
  <c r="C460" i="5" a="1"/>
  <c r="C460" i="5" s="1"/>
  <c r="C935" i="5" a="1"/>
  <c r="C935" i="5" s="1"/>
  <c r="C1119" i="5" a="1"/>
  <c r="C1119" i="5" s="1"/>
  <c r="C561" i="5" a="1"/>
  <c r="C561" i="5" s="1"/>
  <c r="C768" i="5" a="1"/>
  <c r="C768" i="5" s="1"/>
  <c r="C708" i="5" a="1"/>
  <c r="C708" i="5" s="1"/>
  <c r="C888" i="5" a="1"/>
  <c r="C888" i="5" s="1"/>
  <c r="C846" i="5" a="1"/>
  <c r="C846" i="5" s="1"/>
  <c r="C897" i="5" a="1"/>
  <c r="C897" i="5" s="1"/>
  <c r="C889" i="5" a="1"/>
  <c r="C889" i="5" s="1"/>
  <c r="C847" i="5" a="1"/>
  <c r="C847" i="5" s="1"/>
  <c r="C844" i="5" a="1"/>
  <c r="C844" i="5" s="1"/>
  <c r="C267" i="5" a="1"/>
  <c r="C267" i="5" s="1"/>
  <c r="A267" i="5" s="1"/>
  <c r="C929" i="5" a="1"/>
  <c r="C929" i="5" s="1"/>
  <c r="C724" i="5" a="1"/>
  <c r="C724" i="5" s="1"/>
  <c r="C598" i="5" a="1"/>
  <c r="C598" i="5" s="1"/>
  <c r="C726" i="5" a="1"/>
  <c r="C726" i="5" s="1"/>
  <c r="C426" i="5" a="1"/>
  <c r="C426" i="5" s="1"/>
  <c r="C170" i="5" a="1"/>
  <c r="C170" i="5" s="1"/>
  <c r="A170" i="5" s="1"/>
  <c r="C204" i="5" a="1"/>
  <c r="C204" i="5" s="1"/>
  <c r="A204" i="5" s="1"/>
  <c r="C1097" i="5" a="1"/>
  <c r="C1097" i="5" s="1"/>
  <c r="C566" i="5" a="1"/>
  <c r="C566" i="5" s="1"/>
  <c r="C615" i="5" a="1"/>
  <c r="C615" i="5" s="1"/>
  <c r="C607" i="5" a="1"/>
  <c r="C607" i="5" s="1"/>
  <c r="C919" i="5" a="1"/>
  <c r="C919" i="5" s="1"/>
  <c r="C443" i="5" a="1"/>
  <c r="C443" i="5" s="1"/>
  <c r="C123" i="5" a="1"/>
  <c r="C123" i="5" s="1"/>
  <c r="A123" i="5" s="1"/>
  <c r="C856" i="5" a="1"/>
  <c r="C856" i="5" s="1"/>
  <c r="C808" i="5" a="1"/>
  <c r="C808" i="5" s="1"/>
  <c r="C63" i="5" a="1"/>
  <c r="C63" i="5" s="1"/>
  <c r="A63" i="5" s="1"/>
  <c r="C264" i="5" a="1"/>
  <c r="C264" i="5" s="1"/>
  <c r="A264" i="5" s="1"/>
  <c r="C985" i="5" a="1"/>
  <c r="C985" i="5" s="1"/>
  <c r="C937" i="5" a="1"/>
  <c r="C937" i="5" s="1"/>
  <c r="C654" i="5" a="1"/>
  <c r="C654" i="5" s="1"/>
  <c r="C1040" i="5" a="1"/>
  <c r="C1040" i="5" s="1"/>
  <c r="C1044" i="5" a="1"/>
  <c r="C1044" i="5" s="1"/>
  <c r="C977" i="5" a="1"/>
  <c r="C977" i="5" s="1"/>
  <c r="C832" i="5" a="1"/>
  <c r="C832" i="5" s="1"/>
  <c r="C341" i="5" a="1"/>
  <c r="C341" i="5" s="1"/>
  <c r="A341" i="5" s="1"/>
  <c r="C444" i="5" a="1"/>
  <c r="C444" i="5" s="1"/>
  <c r="C1175" i="5" a="1"/>
  <c r="C1175" i="5" s="1"/>
  <c r="C482" i="5" a="1"/>
  <c r="C482" i="5" s="1"/>
  <c r="C369" i="5" a="1"/>
  <c r="C369" i="5" s="1"/>
  <c r="A369" i="5" s="1"/>
  <c r="C1014" i="5" a="1"/>
  <c r="C1014" i="5" s="1"/>
  <c r="C848" i="5" a="1"/>
  <c r="C848" i="5" s="1"/>
  <c r="C606" i="5" a="1"/>
  <c r="C606" i="5" s="1"/>
  <c r="C655" i="5" a="1"/>
  <c r="C655" i="5" s="1"/>
  <c r="C579" i="5" a="1"/>
  <c r="C579" i="5" s="1"/>
  <c r="C114" i="5" a="1"/>
  <c r="C114" i="5" s="1"/>
  <c r="A114" i="5" s="1"/>
  <c r="C623" i="5" a="1"/>
  <c r="C623" i="5" s="1"/>
  <c r="C904" i="5" a="1"/>
  <c r="C904" i="5" s="1"/>
  <c r="C896" i="5" a="1"/>
  <c r="C896" i="5" s="1"/>
  <c r="C117" i="5" a="1"/>
  <c r="C117" i="5" s="1"/>
  <c r="A117" i="5" s="1"/>
  <c r="C893" i="5" a="1"/>
  <c r="C893" i="5" s="1"/>
  <c r="C74" i="5" a="1"/>
  <c r="C74" i="5" s="1"/>
  <c r="A74" i="5" s="1"/>
  <c r="C1025" i="5" a="1"/>
  <c r="C1025" i="5" s="1"/>
  <c r="C1136" i="5" a="1"/>
  <c r="C1136" i="5" s="1"/>
  <c r="C272" i="5" a="1"/>
  <c r="C272" i="5" s="1"/>
  <c r="A272" i="5" s="1"/>
  <c r="C840" i="5" a="1"/>
  <c r="C840" i="5" s="1"/>
  <c r="C388" i="5" a="1"/>
  <c r="C388" i="5" s="1"/>
  <c r="C508" i="5" a="1"/>
  <c r="C508" i="5" s="1"/>
  <c r="C274" i="5" a="1"/>
  <c r="C274" i="5" s="1"/>
  <c r="A274" i="5" s="1"/>
  <c r="C67" i="5" a="1"/>
  <c r="C67" i="5" s="1"/>
  <c r="A67" i="5" s="1"/>
  <c r="C524" i="5" a="1"/>
  <c r="C524" i="5" s="1"/>
  <c r="C2504" i="5" a="1"/>
  <c r="C2504" i="5" s="1"/>
  <c r="C718" i="5" a="1"/>
  <c r="C718" i="5" s="1"/>
  <c r="C386" i="5" a="1"/>
  <c r="C386" i="5" s="1"/>
  <c r="C452" i="5" a="1"/>
  <c r="C452" i="5" s="1"/>
  <c r="C81" i="5" a="1"/>
  <c r="C81" i="5" s="1"/>
  <c r="A81" i="5" s="1"/>
  <c r="C36" i="5" a="1"/>
  <c r="C36" i="5" s="1"/>
  <c r="A36" i="5" s="1"/>
  <c r="C186" i="5" a="1"/>
  <c r="C186" i="5" s="1"/>
  <c r="A186" i="5" s="1"/>
  <c r="C663" i="5" a="1"/>
  <c r="C663" i="5" s="1"/>
  <c r="C944" i="5" a="1"/>
  <c r="C944" i="5" s="1"/>
  <c r="C205" i="5" a="1"/>
  <c r="C205" i="5" s="1"/>
  <c r="A205" i="5" s="1"/>
  <c r="C612" i="5" a="1"/>
  <c r="C612" i="5" s="1"/>
  <c r="C1093" i="5" a="1"/>
  <c r="C1093" i="5" s="1"/>
  <c r="C864" i="5" a="1"/>
  <c r="C864" i="5" s="1"/>
  <c r="C647" i="5" a="1"/>
  <c r="C647" i="5" s="1"/>
  <c r="C1088" i="5" a="1"/>
  <c r="C1088" i="5" s="1"/>
  <c r="C815" i="5" a="1"/>
  <c r="C815" i="5" s="1"/>
  <c r="C210" i="5" a="1"/>
  <c r="C210" i="5" s="1"/>
  <c r="A210" i="5" s="1"/>
  <c r="C155" i="5" a="1"/>
  <c r="C155" i="5" s="1"/>
  <c r="A155" i="5" s="1"/>
  <c r="C792" i="5" a="1"/>
  <c r="C792" i="5" s="1"/>
  <c r="C515" i="5" a="1"/>
  <c r="C515" i="5" s="1"/>
  <c r="C1129" i="5" a="1"/>
  <c r="C1129" i="5" s="1"/>
  <c r="C1110" i="5" a="1"/>
  <c r="C1110" i="5" s="1"/>
  <c r="C20" i="5" a="1"/>
  <c r="C20" i="5" s="1"/>
  <c r="A20" i="5" s="1"/>
  <c r="C1096" i="5" a="1"/>
  <c r="C1096" i="5" s="1"/>
  <c r="C59" i="5" a="1"/>
  <c r="C59" i="5" s="1"/>
  <c r="A59" i="5" s="1"/>
  <c r="C68" i="5" a="1"/>
  <c r="C68" i="5" s="1"/>
  <c r="A68" i="5" s="1"/>
  <c r="C764" i="5" a="1"/>
  <c r="C764" i="5" s="1"/>
  <c r="C950" i="5" a="1"/>
  <c r="C950" i="5" s="1"/>
  <c r="C999" i="5" a="1"/>
  <c r="C999" i="5" s="1"/>
  <c r="C737" i="5" a="1"/>
  <c r="C737" i="5" s="1"/>
  <c r="C78" i="5" a="1"/>
  <c r="C78" i="5" s="1"/>
  <c r="A78" i="5" s="1"/>
  <c r="B9" i="5" l="1"/>
  <c r="C466" i="5" a="1"/>
  <c r="C466" i="5" s="1"/>
  <c r="C1113" i="5" a="1"/>
  <c r="C1113" i="5" s="1"/>
  <c r="C433" i="5" a="1"/>
  <c r="C433" i="5" s="1"/>
  <c r="C614" i="5" a="1"/>
  <c r="C614" i="5" s="1"/>
  <c r="C148" i="5" a="1"/>
  <c r="C148" i="5" s="1"/>
  <c r="A148" i="5" s="1"/>
  <c r="C1009" i="5" a="1"/>
  <c r="C1009" i="5" s="1"/>
  <c r="C587" i="5" a="1"/>
  <c r="C587" i="5" s="1"/>
  <c r="C1177" i="5" a="1"/>
  <c r="C1177" i="5" s="1"/>
  <c r="C275" i="5" a="1"/>
  <c r="C275" i="5" s="1"/>
  <c r="A275" i="5" s="1"/>
  <c r="C838" i="5" a="1"/>
  <c r="C838" i="5" s="1"/>
  <c r="C290" i="5" a="1"/>
  <c r="C290" i="5" s="1"/>
  <c r="A290" i="5" s="1"/>
  <c r="C130" i="5" a="1"/>
  <c r="C130" i="5" s="1"/>
  <c r="A130" i="5" s="1"/>
  <c r="C464" i="5" a="1"/>
  <c r="C464" i="5" s="1"/>
  <c r="C379" i="5" a="1"/>
  <c r="C379" i="5" s="1"/>
  <c r="C227" i="5" a="1"/>
  <c r="C227" i="5" s="1"/>
  <c r="A227" i="5" s="1"/>
  <c r="C644" i="5" a="1"/>
  <c r="C644" i="5" s="1"/>
  <c r="C434" i="5" a="1"/>
  <c r="C434" i="5" s="1"/>
  <c r="C604" i="5" a="1"/>
  <c r="C604" i="5" s="1"/>
  <c r="C1023" i="5" a="1"/>
  <c r="C1023" i="5" s="1"/>
  <c r="D9" i="5"/>
  <c r="C673" i="5" a="1"/>
  <c r="C673" i="5" s="1"/>
  <c r="C25" i="5" a="1"/>
  <c r="C25" i="5" s="1"/>
  <c r="A25" i="5" s="1"/>
  <c r="C120" i="5" a="1"/>
  <c r="C120" i="5" s="1"/>
  <c r="A120" i="5" s="1"/>
  <c r="C303" i="5" a="1"/>
  <c r="C303" i="5" s="1"/>
  <c r="A303" i="5" s="1"/>
  <c r="C672" i="5" a="1"/>
  <c r="C672" i="5" s="1"/>
  <c r="C408" i="5" a="1"/>
  <c r="C408" i="5" s="1"/>
  <c r="C318" i="5" a="1"/>
  <c r="C318" i="5" s="1"/>
  <c r="A318" i="5" s="1"/>
  <c r="C158" i="5" a="1"/>
  <c r="C158" i="5" s="1"/>
  <c r="A158" i="5" s="1"/>
  <c r="C1066" i="5" a="1"/>
  <c r="C1066" i="5" s="1"/>
  <c r="C162" i="5" a="1"/>
  <c r="C162" i="5" s="1"/>
  <c r="A162" i="5" s="1"/>
  <c r="C602" i="5" a="1"/>
  <c r="C602" i="5" s="1"/>
  <c r="C1171" i="5" a="1"/>
  <c r="C1171" i="5" s="1"/>
  <c r="C53" i="5" a="1"/>
  <c r="C53" i="5" s="1"/>
  <c r="A53" i="5" s="1"/>
  <c r="C601" i="5" a="1"/>
  <c r="C601" i="5" s="1"/>
  <c r="C370" i="5" a="1"/>
  <c r="C370" i="5" s="1"/>
  <c r="A370" i="5" s="1"/>
  <c r="C971" i="5" a="1"/>
  <c r="C971" i="5" s="1"/>
  <c r="C48" i="5" a="1"/>
  <c r="C48" i="5" s="1"/>
  <c r="A48" i="5" s="1"/>
  <c r="C703" i="5" a="1"/>
  <c r="C703" i="5" s="1"/>
  <c r="C675" i="5" a="1"/>
  <c r="C675" i="5" s="1"/>
  <c r="C1026" i="5" a="1"/>
  <c r="C1026" i="5" s="1"/>
  <c r="C1109" i="5" a="1"/>
  <c r="C1109" i="5" s="1"/>
  <c r="C185" i="5" a="1"/>
  <c r="C185" i="5" s="1"/>
  <c r="A185" i="5" s="1"/>
  <c r="C10" i="5" a="1"/>
  <c r="C10" i="5" s="1"/>
  <c r="A10" i="5" s="1"/>
  <c r="C758" i="5" a="1"/>
  <c r="C758" i="5" s="1"/>
  <c r="C414" i="5" a="1"/>
  <c r="C414" i="5" s="1"/>
  <c r="C397" i="5" a="1"/>
  <c r="C397" i="5" s="1"/>
  <c r="C573" i="5" a="1"/>
  <c r="C573" i="5" s="1"/>
  <c r="C223" i="5" a="1"/>
  <c r="C223" i="5" s="1"/>
  <c r="A223" i="5" s="1"/>
  <c r="C916" i="5" a="1"/>
  <c r="C916" i="5" s="1"/>
  <c r="C1194" i="5" a="1"/>
  <c r="C1194" i="5" s="1"/>
  <c r="C1180" i="5" a="1"/>
  <c r="C1180" i="5" s="1"/>
  <c r="C238" i="5" a="1"/>
  <c r="C238" i="5" s="1"/>
  <c r="A238" i="5" s="1"/>
  <c r="C711" i="5" a="1"/>
  <c r="C711" i="5" s="1"/>
  <c r="C271" i="5" a="1"/>
  <c r="C271" i="5" s="1"/>
  <c r="A271" i="5" s="1"/>
  <c r="C480" i="5" a="1"/>
  <c r="C480" i="5" s="1"/>
  <c r="C202" i="5" a="1"/>
  <c r="C202" i="5" s="1"/>
  <c r="A202" i="5" s="1"/>
  <c r="C994" i="5" a="1"/>
  <c r="C994" i="5" s="1"/>
  <c r="C714" i="5" a="1"/>
  <c r="C714" i="5" s="1"/>
  <c r="C222" i="5" a="1"/>
  <c r="C222" i="5" s="1"/>
  <c r="A222" i="5" s="1"/>
  <c r="C1139" i="5" a="1"/>
  <c r="C1139" i="5" s="1"/>
  <c r="C805" i="5" a="1"/>
  <c r="C805" i="5" s="1"/>
  <c r="C820" i="5" a="1"/>
  <c r="C820" i="5" s="1"/>
  <c r="C885" i="5" a="1"/>
  <c r="C885" i="5" s="1"/>
  <c r="C247" i="5" a="1"/>
  <c r="C247" i="5" s="1"/>
  <c r="A247" i="5" s="1"/>
  <c r="C493" i="5" a="1"/>
  <c r="C493" i="5" s="1"/>
  <c r="C536" i="5" a="1"/>
  <c r="C536" i="5" s="1"/>
  <c r="C852" i="5" a="1"/>
  <c r="C852" i="5" s="1"/>
  <c r="C150" i="5" a="1"/>
  <c r="C150" i="5" s="1"/>
  <c r="A150" i="5" s="1"/>
  <c r="C1111" i="5" a="1"/>
  <c r="C1111" i="5" s="1"/>
  <c r="C367" i="5" a="1"/>
  <c r="C367" i="5" s="1"/>
  <c r="A367" i="5" s="1"/>
  <c r="C826" i="5" a="1"/>
  <c r="C826" i="5" s="1"/>
  <c r="C834" i="5" a="1"/>
  <c r="C834" i="5" s="1"/>
  <c r="C530" i="5" a="1"/>
  <c r="C530" i="5" s="1"/>
  <c r="C869" i="5" a="1"/>
  <c r="C869" i="5" s="1"/>
  <c r="C939" i="5" a="1"/>
  <c r="C939" i="5" s="1"/>
  <c r="C719" i="5" a="1"/>
  <c r="C719" i="5" s="1"/>
  <c r="C134" i="5" a="1"/>
  <c r="C134" i="5" s="1"/>
  <c r="A134" i="5" s="1"/>
  <c r="C83" i="5" a="1"/>
  <c r="C83" i="5" s="1"/>
  <c r="A83" i="5" s="1"/>
  <c r="C1131" i="5" a="1"/>
  <c r="C1131" i="5" s="1"/>
  <c r="C520" i="5" a="1"/>
  <c r="C520" i="5" s="1"/>
  <c r="C350" i="5" a="1"/>
  <c r="C350" i="5" s="1"/>
  <c r="A350" i="5" s="1"/>
  <c r="C1142" i="5" a="1"/>
  <c r="C1142" i="5" s="1"/>
  <c r="C931" i="5" a="1"/>
  <c r="C931" i="5" s="1"/>
  <c r="C44" i="5" a="1"/>
  <c r="C44" i="5" s="1"/>
  <c r="A44" i="5" s="1"/>
  <c r="C1146" i="5" a="1"/>
  <c r="C1146" i="5" s="1"/>
  <c r="C715" i="5" a="1"/>
  <c r="C715" i="5" s="1"/>
  <c r="C772" i="5" a="1"/>
  <c r="C772" i="5" s="1"/>
  <c r="C821" i="5" a="1"/>
  <c r="C821" i="5" s="1"/>
  <c r="C1058" i="5" a="1"/>
  <c r="C1058" i="5" s="1"/>
  <c r="C1074" i="5" a="1"/>
  <c r="C1074" i="5" s="1"/>
  <c r="C470" i="5" a="1"/>
  <c r="C470" i="5" s="1"/>
  <c r="C988" i="5" a="1"/>
  <c r="C988" i="5" s="1"/>
  <c r="C211" i="5" a="1"/>
  <c r="C211" i="5" s="1"/>
  <c r="A211" i="5" s="1"/>
  <c r="C625" i="5" a="1"/>
  <c r="C625" i="5" s="1"/>
  <c r="C633" i="5" a="1"/>
  <c r="C633" i="5" s="1"/>
  <c r="C581" i="5" a="1"/>
  <c r="C581" i="5" s="1"/>
  <c r="C692" i="5" a="1"/>
  <c r="C692" i="5" s="1"/>
  <c r="C447" i="5" a="1"/>
  <c r="C447" i="5" s="1"/>
  <c r="C503" i="5" a="1"/>
  <c r="C503" i="5" s="1"/>
  <c r="C957" i="5" a="1"/>
  <c r="C957" i="5" s="1"/>
  <c r="C616" i="5" a="1"/>
  <c r="C616" i="5" s="1"/>
  <c r="C1099" i="5" a="1"/>
  <c r="C1099" i="5" s="1"/>
  <c r="C183" i="5" a="1"/>
  <c r="C183" i="5" s="1"/>
  <c r="A183" i="5" s="1"/>
  <c r="C1068" i="5" a="1"/>
  <c r="C1068" i="5" s="1"/>
  <c r="C45" i="5" a="1"/>
  <c r="C45" i="5" s="1"/>
  <c r="A45" i="5" s="1"/>
  <c r="C1035" i="5" a="1"/>
  <c r="C1035" i="5" s="1"/>
  <c r="C142" i="5" a="1"/>
  <c r="C142" i="5" s="1"/>
  <c r="A142" i="5" s="1"/>
  <c r="C77" i="5" a="1"/>
  <c r="C77" i="5" s="1"/>
  <c r="A77" i="5" s="1"/>
  <c r="C909" i="5" a="1"/>
  <c r="C909" i="5" s="1"/>
  <c r="C906" i="5" a="1"/>
  <c r="C906" i="5" s="1"/>
  <c r="C416" i="5" a="1"/>
  <c r="C416" i="5" s="1"/>
  <c r="C281" i="5" a="1"/>
  <c r="C281" i="5" s="1"/>
  <c r="A281" i="5" s="1"/>
  <c r="C112" i="5" a="1"/>
  <c r="C112" i="5" s="1"/>
  <c r="A112" i="5" s="1"/>
  <c r="C319" i="5" a="1"/>
  <c r="C319" i="5" s="1"/>
  <c r="A319" i="5" s="1"/>
  <c r="C1098" i="5" a="1"/>
  <c r="C1098" i="5" s="1"/>
  <c r="C722" i="5" a="1"/>
  <c r="C722" i="5" s="1"/>
  <c r="C1010" i="5" a="1"/>
  <c r="C1010" i="5" s="1"/>
  <c r="C1197" i="5" a="1"/>
  <c r="C1197" i="5" s="1"/>
  <c r="C302" i="5" a="1"/>
  <c r="C302" i="5" s="1"/>
  <c r="A302" i="5" s="1"/>
  <c r="C651" i="5" a="1"/>
  <c r="C651" i="5" s="1"/>
  <c r="C1117" i="5" a="1"/>
  <c r="C1117" i="5" s="1"/>
  <c r="C151" i="5" a="1"/>
  <c r="C151" i="5" s="1"/>
  <c r="A151" i="5" s="1"/>
  <c r="C57" i="5" a="1"/>
  <c r="C57" i="5" s="1"/>
  <c r="A57" i="5" s="1"/>
  <c r="C1178" i="5" a="1"/>
  <c r="C1178" i="5" s="1"/>
  <c r="C836" i="5" a="1"/>
  <c r="C836" i="5" s="1"/>
  <c r="C24" i="5" a="1"/>
  <c r="C24" i="5" s="1"/>
  <c r="A24" i="5" s="1"/>
  <c r="C664" i="5" a="1"/>
  <c r="C664" i="5" s="1"/>
  <c r="C509" i="5" a="1"/>
  <c r="C509" i="5" s="1"/>
  <c r="C334" i="5" a="1"/>
  <c r="C334" i="5" s="1"/>
  <c r="A334" i="5" s="1"/>
  <c r="C546" i="5" a="1"/>
  <c r="C546" i="5" s="1"/>
  <c r="C255" i="5" a="1"/>
  <c r="C255" i="5" s="1"/>
  <c r="A255" i="5" s="1"/>
  <c r="C251" i="5" a="1"/>
  <c r="C251" i="5" s="1"/>
  <c r="A251" i="5" s="1"/>
  <c r="C948" i="5" a="1"/>
  <c r="C948" i="5" s="1"/>
  <c r="C257" i="5" a="1"/>
  <c r="C257" i="5" s="1"/>
  <c r="A257" i="5" s="1"/>
  <c r="C1029" i="5" a="1"/>
  <c r="C1029" i="5" s="1"/>
  <c r="C429" i="5" a="1"/>
  <c r="C429" i="5" s="1"/>
  <c r="C445" i="5" a="1"/>
  <c r="C445" i="5" s="1"/>
  <c r="C1123" i="5" a="1"/>
  <c r="C1123" i="5" s="1"/>
  <c r="C322" i="5" a="1"/>
  <c r="C322" i="5" s="1"/>
  <c r="A322" i="5" s="1"/>
  <c r="C727" i="5" a="1"/>
  <c r="C727" i="5" s="1"/>
  <c r="C980" i="5" a="1"/>
  <c r="C980" i="5" s="1"/>
  <c r="C729" i="5" a="1"/>
  <c r="C729" i="5" s="1"/>
  <c r="C1090" i="5" a="1"/>
  <c r="C1090" i="5" s="1"/>
  <c r="C107" i="5" a="1"/>
  <c r="C107" i="5" s="1"/>
  <c r="A107" i="5" s="1"/>
  <c r="C1148" i="5" a="1"/>
  <c r="C1148" i="5" s="1"/>
  <c r="C902" i="5" a="1"/>
  <c r="C902" i="5" s="1"/>
  <c r="C522" i="5" a="1"/>
  <c r="C522" i="5" s="1"/>
  <c r="C129" i="5" a="1"/>
  <c r="C129" i="5" s="1"/>
  <c r="A129" i="5" s="1"/>
  <c r="C326" i="5" a="1"/>
  <c r="C326" i="5" s="1"/>
  <c r="A326" i="5" s="1"/>
  <c r="C352" i="5" a="1"/>
  <c r="C352" i="5" s="1"/>
  <c r="A352" i="5" s="1"/>
  <c r="C198" i="5" a="1"/>
  <c r="C198" i="5" s="1"/>
  <c r="A198" i="5" s="1"/>
  <c r="C2502" i="5" a="1"/>
  <c r="C2502" i="5" s="1"/>
  <c r="C867" i="5" a="1"/>
  <c r="C867" i="5" s="1"/>
  <c r="C328" i="5" a="1"/>
  <c r="C328" i="5" s="1"/>
  <c r="A328" i="5" s="1"/>
  <c r="C23" i="5" a="1"/>
  <c r="C23" i="5" s="1"/>
  <c r="A23" i="5" s="1"/>
  <c r="C811" i="5" a="1"/>
  <c r="C811" i="5" s="1"/>
  <c r="C29" i="5" a="1"/>
  <c r="C29" i="5" s="1"/>
  <c r="A29" i="5" s="1"/>
  <c r="C850" i="5" a="1"/>
  <c r="C850" i="5" s="1"/>
  <c r="C1125" i="5" a="1"/>
  <c r="C1125" i="5" s="1"/>
  <c r="C100" i="5" a="1"/>
  <c r="C100" i="5" s="1"/>
  <c r="A100" i="5" s="1"/>
  <c r="C996" i="5" a="1"/>
  <c r="C996" i="5" s="1"/>
  <c r="C168" i="5" a="1"/>
  <c r="C168" i="5" s="1"/>
  <c r="A168" i="5" s="1"/>
  <c r="C21" i="5" a="1"/>
  <c r="C21" i="5" s="1"/>
  <c r="A21" i="5" s="1"/>
  <c r="C733" i="5" a="1"/>
  <c r="C733" i="5" s="1"/>
  <c r="C413" i="5" a="1"/>
  <c r="C413" i="5" s="1"/>
  <c r="C560" i="5" a="1"/>
  <c r="C560" i="5" s="1"/>
  <c r="C15" i="5" a="1"/>
  <c r="C15" i="5" s="1"/>
  <c r="A15" i="5" s="1"/>
  <c r="C819" i="5" a="1"/>
  <c r="C819" i="5" s="1"/>
  <c r="C946" i="5" a="1"/>
  <c r="C946" i="5" s="1"/>
  <c r="C1108" i="5" a="1"/>
  <c r="C1108" i="5" s="1"/>
  <c r="C1082" i="5" a="1"/>
  <c r="C1082" i="5" s="1"/>
  <c r="C978" i="5" a="1"/>
  <c r="C978" i="5" s="1"/>
  <c r="C687" i="5" a="1"/>
  <c r="C687" i="5" s="1"/>
  <c r="C991" i="5" a="1"/>
  <c r="C991" i="5" s="1"/>
  <c r="C106" i="5" a="1"/>
  <c r="C106" i="5" s="1"/>
  <c r="A106" i="5" s="1"/>
  <c r="C868" i="5" a="1"/>
  <c r="C868" i="5" s="1"/>
  <c r="C649" i="5" a="1"/>
  <c r="C649" i="5" s="1"/>
  <c r="C177" i="5" a="1"/>
  <c r="C177" i="5" s="1"/>
  <c r="A177" i="5" s="1"/>
  <c r="C653" i="5" a="1"/>
  <c r="C653" i="5" s="1"/>
  <c r="C981" i="5" a="1"/>
  <c r="C981" i="5" s="1"/>
  <c r="C632" i="5" a="1"/>
  <c r="C632" i="5" s="1"/>
  <c r="C13" i="5" a="1"/>
  <c r="C13" i="5" s="1"/>
  <c r="A13" i="5" s="1"/>
  <c r="C263" i="5" a="1"/>
  <c r="C263" i="5" s="1"/>
  <c r="A263" i="5" s="1"/>
  <c r="C145" i="5" a="1"/>
  <c r="C145" i="5" s="1"/>
  <c r="A145" i="5" s="1"/>
  <c r="C39" i="5" a="1"/>
  <c r="C39" i="5" s="1"/>
  <c r="A39" i="5" s="1"/>
  <c r="C642" i="5" a="1"/>
  <c r="C642" i="5" s="1"/>
  <c r="C90" i="5" a="1"/>
  <c r="C90" i="5" s="1"/>
  <c r="A90" i="5" s="1"/>
  <c r="C366" i="5" a="1"/>
  <c r="C366" i="5" s="1"/>
  <c r="A366" i="5" s="1"/>
  <c r="C214" i="5" a="1"/>
  <c r="C214" i="5" s="1"/>
  <c r="A214" i="5" s="1"/>
  <c r="C2503" i="5" a="1"/>
  <c r="C2503" i="5" s="1"/>
  <c r="C49" i="5" a="1"/>
  <c r="C49" i="5" s="1"/>
  <c r="A49" i="5" s="1"/>
  <c r="C73" i="5" a="1"/>
  <c r="C73" i="5" s="1"/>
  <c r="A73" i="5" s="1"/>
  <c r="C152" i="5" a="1"/>
  <c r="C152" i="5" s="1"/>
  <c r="A152" i="5" s="1"/>
  <c r="C1130" i="5" a="1"/>
  <c r="C1130" i="5" s="1"/>
  <c r="C594" i="5" a="1"/>
  <c r="C594" i="5" s="1"/>
  <c r="C721" i="5" a="1"/>
  <c r="C721" i="5" s="1"/>
  <c r="C215" i="5" a="1"/>
  <c r="C215" i="5" s="1"/>
  <c r="A215" i="5" s="1"/>
  <c r="C1102" i="5" a="1"/>
  <c r="C1102" i="5" s="1"/>
  <c r="C797" i="5" a="1"/>
  <c r="C797" i="5" s="1"/>
  <c r="C191" i="5" a="1"/>
  <c r="C191" i="5" s="1"/>
  <c r="A191" i="5" s="1"/>
  <c r="C796" i="5" a="1"/>
  <c r="C796" i="5" s="1"/>
  <c r="C472" i="5" a="1"/>
  <c r="C472" i="5" s="1"/>
  <c r="C37" i="5" a="1"/>
  <c r="C37" i="5" s="1"/>
  <c r="A37" i="5" s="1"/>
  <c r="C1195" i="5" a="1"/>
  <c r="C1195" i="5" s="1"/>
  <c r="C58" i="5" a="1"/>
  <c r="C58" i="5" s="1"/>
  <c r="A58" i="5" s="1"/>
  <c r="C1196" i="5" a="1"/>
  <c r="C1196" i="5" s="1"/>
  <c r="C479" i="5" a="1"/>
  <c r="C479" i="5" s="1"/>
  <c r="C1036" i="5" a="1"/>
  <c r="C1036" i="5" s="1"/>
  <c r="C208" i="5" a="1"/>
  <c r="C208" i="5" s="1"/>
  <c r="A208" i="5" s="1"/>
  <c r="C1020" i="5" a="1"/>
  <c r="C1020" i="5" s="1"/>
  <c r="C617" i="5" a="1"/>
  <c r="C617" i="5" s="1"/>
  <c r="C382" i="5" a="1"/>
  <c r="C382" i="5" s="1"/>
  <c r="C596" i="5" a="1"/>
  <c r="C596" i="5" s="1"/>
  <c r="C28" i="5" a="1"/>
  <c r="C28" i="5" s="1"/>
  <c r="A28" i="5" s="1"/>
  <c r="C504" i="5" a="1"/>
  <c r="C504" i="5" s="1"/>
  <c r="C549" i="5" a="1"/>
  <c r="C549" i="5" s="1"/>
  <c r="C278" i="5" a="1"/>
  <c r="C278" i="5" s="1"/>
  <c r="A278" i="5" s="1"/>
  <c r="C313" i="5" a="1"/>
  <c r="C313" i="5" s="1"/>
  <c r="A313" i="5" s="1"/>
  <c r="C199" i="5" a="1"/>
  <c r="C199" i="5" s="1"/>
  <c r="A199" i="5" s="1"/>
  <c r="C27" i="5" a="1"/>
  <c r="C27" i="5" s="1"/>
  <c r="A27" i="5" s="1"/>
  <c r="C908" i="5" a="1"/>
  <c r="C908" i="5" s="1"/>
  <c r="C342" i="5" a="1"/>
  <c r="C342" i="5" s="1"/>
  <c r="A342" i="5" s="1"/>
  <c r="C423" i="5" a="1"/>
  <c r="C423" i="5" s="1"/>
  <c r="C1170" i="5" a="1"/>
  <c r="C1170" i="5" s="1"/>
  <c r="C391" i="5" a="1"/>
  <c r="C391" i="5" s="1"/>
  <c r="C110" i="5" a="1"/>
  <c r="C110" i="5" s="1"/>
  <c r="A110" i="5" s="1"/>
  <c r="C747" i="5" a="1"/>
  <c r="C747" i="5" s="1"/>
  <c r="C803" i="5" a="1"/>
  <c r="C803" i="5" s="1"/>
  <c r="C375" i="5" a="1"/>
  <c r="C375" i="5" s="1"/>
  <c r="C1091" i="5" a="1"/>
  <c r="C1091" i="5" s="1"/>
  <c r="C778" i="5" a="1"/>
  <c r="C778" i="5" s="1"/>
  <c r="C463" i="5" a="1"/>
  <c r="C463" i="5" s="1"/>
  <c r="C200" i="5" a="1"/>
  <c r="C200" i="5" s="1"/>
  <c r="A200" i="5" s="1"/>
  <c r="C216" i="5" a="1"/>
  <c r="C216" i="5" s="1"/>
  <c r="A216" i="5" s="1"/>
  <c r="C874" i="5" a="1"/>
  <c r="C874" i="5" s="1"/>
  <c r="C477" i="5" a="1"/>
  <c r="C477" i="5" s="1"/>
  <c r="C94" i="5" a="1"/>
  <c r="C94" i="5" s="1"/>
  <c r="A94" i="5" s="1"/>
  <c r="C1147" i="5" a="1"/>
  <c r="C1147" i="5" s="1"/>
  <c r="C742" i="5" a="1"/>
  <c r="C742" i="5" s="1"/>
  <c r="C360" i="5" a="1"/>
  <c r="C360" i="5" s="1"/>
  <c r="A360" i="5" s="1"/>
  <c r="C30" i="5" a="1"/>
  <c r="C30" i="5" s="1"/>
  <c r="A30" i="5" s="1"/>
  <c r="C779" i="5" a="1"/>
  <c r="C779" i="5" s="1"/>
  <c r="C925" i="5" a="1"/>
  <c r="C925" i="5" s="1"/>
  <c r="C136" i="5" a="1"/>
  <c r="C136" i="5" s="1"/>
  <c r="A136" i="5" s="1"/>
  <c r="C781" i="5" a="1"/>
  <c r="C781" i="5" s="1"/>
  <c r="C405" i="5" a="1"/>
  <c r="C405" i="5" s="1"/>
  <c r="C1031" i="5" a="1"/>
  <c r="C1031" i="5" s="1"/>
  <c r="C291" i="5" a="1"/>
  <c r="C291" i="5" s="1"/>
  <c r="A291" i="5" s="1"/>
  <c r="C19" i="5" a="1"/>
  <c r="C19" i="5" s="1"/>
  <c r="A19" i="5" s="1"/>
  <c r="C1053" i="5" a="1"/>
  <c r="C1053" i="5" s="1"/>
  <c r="C486" i="5" a="1"/>
  <c r="C486" i="5" s="1"/>
  <c r="C528" i="5" a="1"/>
  <c r="C528" i="5" s="1"/>
  <c r="C951" i="5" a="1"/>
  <c r="C951" i="5" s="1"/>
  <c r="C282" i="5" a="1"/>
  <c r="C282" i="5" s="1"/>
  <c r="A282" i="5" s="1"/>
  <c r="C829" i="5" a="1"/>
  <c r="C829" i="5" s="1"/>
  <c r="C496" i="5" a="1"/>
  <c r="C496" i="5" s="1"/>
  <c r="C749" i="5" a="1"/>
  <c r="C749" i="5" s="1"/>
  <c r="C118" i="5" a="1"/>
  <c r="C118" i="5" s="1"/>
  <c r="A118" i="5" s="1"/>
  <c r="C659" i="5" a="1"/>
  <c r="C659" i="5" s="1"/>
  <c r="C481" i="5" a="1"/>
  <c r="C481" i="5" s="1"/>
  <c r="C14" i="5" a="1"/>
  <c r="C14" i="5" s="1"/>
  <c r="A14" i="5" s="1"/>
  <c r="C890" i="5" a="1"/>
  <c r="C890" i="5" s="1"/>
  <c r="C706" i="5" a="1"/>
  <c r="C706" i="5" s="1"/>
  <c r="C866" i="5" a="1"/>
  <c r="C866" i="5" s="1"/>
  <c r="C1189" i="5" a="1"/>
  <c r="C1189" i="5" s="1"/>
  <c r="C12" i="5" a="1"/>
  <c r="C12" i="5" s="1"/>
  <c r="A12" i="5" s="1"/>
  <c r="C159" i="5" a="1"/>
  <c r="C159" i="5" s="1"/>
  <c r="A159" i="5" s="1"/>
  <c r="C80" i="5" a="1"/>
  <c r="C80" i="5" s="1"/>
  <c r="A80" i="5" s="1"/>
  <c r="C321" i="5" a="1"/>
  <c r="C321" i="5" s="1"/>
  <c r="A321" i="5" s="1"/>
  <c r="C525" i="5" a="1"/>
  <c r="C525" i="5" s="1"/>
  <c r="C437" i="5" a="1"/>
  <c r="C437" i="5" s="1"/>
  <c r="C225" i="5" a="1"/>
  <c r="C225" i="5" s="1"/>
  <c r="A225" i="5" s="1"/>
  <c r="C207" i="5" a="1"/>
  <c r="C207" i="5" s="1"/>
  <c r="A207" i="5" s="1"/>
  <c r="C270" i="5" a="1"/>
  <c r="C270" i="5" s="1"/>
  <c r="A270" i="5" s="1"/>
  <c r="C586" i="5" a="1"/>
  <c r="C586" i="5" s="1"/>
  <c r="C390" i="5" a="1"/>
  <c r="C390" i="5" s="1"/>
  <c r="C310" i="5" a="1"/>
  <c r="C310" i="5" s="1"/>
  <c r="A310" i="5" s="1"/>
  <c r="C1191" i="5" a="1"/>
  <c r="C1191" i="5" s="1"/>
  <c r="C1157" i="5" a="1"/>
  <c r="C1157" i="5" s="1"/>
  <c r="C297" i="5" a="1"/>
  <c r="C297" i="5" s="1"/>
  <c r="A297" i="5" s="1"/>
  <c r="C490" i="5" a="1"/>
  <c r="C490" i="5" s="1"/>
  <c r="C446" i="5" a="1"/>
  <c r="C446" i="5" s="1"/>
  <c r="C771" i="5" a="1"/>
  <c r="C771" i="5" s="1"/>
  <c r="C485" i="5" a="1"/>
  <c r="C485" i="5" s="1"/>
  <c r="C545" i="5" a="1"/>
  <c r="C545" i="5" s="1"/>
  <c r="C1061" i="5" a="1"/>
  <c r="C1061" i="5" s="1"/>
  <c r="C26" i="5" a="1"/>
  <c r="C26" i="5" s="1"/>
  <c r="A26" i="5" s="1"/>
  <c r="C689" i="5" a="1"/>
  <c r="C689" i="5" s="1"/>
  <c r="C965" i="5" a="1"/>
  <c r="C965" i="5" s="1"/>
  <c r="C383" i="5" a="1"/>
  <c r="C383" i="5" s="1"/>
  <c r="C294" i="5" a="1"/>
  <c r="C294" i="5" s="1"/>
  <c r="A294" i="5" s="1"/>
  <c r="C1181" i="5" a="1"/>
  <c r="C1181" i="5" s="1"/>
  <c r="C280" i="5" a="1"/>
  <c r="C280" i="5" s="1"/>
  <c r="A280" i="5" s="1"/>
  <c r="C861" i="5" a="1"/>
  <c r="C861" i="5" s="1"/>
  <c r="C565" i="5" a="1"/>
  <c r="C565" i="5" s="1"/>
  <c r="C469" i="5" a="1"/>
  <c r="C469" i="5" s="1"/>
  <c r="C827" i="5" a="1"/>
  <c r="C827" i="5" s="1"/>
  <c r="C1114" i="5" a="1"/>
  <c r="C1114" i="5" s="1"/>
  <c r="C1012" i="5" a="1"/>
  <c r="C1012" i="5" s="1"/>
  <c r="C1092" i="5" a="1"/>
  <c r="C1092" i="5" s="1"/>
  <c r="C1132" i="5" a="1"/>
  <c r="C1132" i="5" s="1"/>
  <c r="C626" i="5" a="1"/>
  <c r="C626" i="5" s="1"/>
  <c r="C583" i="5" a="1"/>
  <c r="C583" i="5" s="1"/>
  <c r="C791" i="5" a="1"/>
  <c r="C791" i="5" s="1"/>
  <c r="C757" i="5" a="1"/>
  <c r="C757" i="5" s="1"/>
  <c r="C551" i="5" a="1"/>
  <c r="C551" i="5" s="1"/>
  <c r="C901" i="5" a="1"/>
  <c r="C901" i="5" s="1"/>
  <c r="C1107" i="5" a="1"/>
  <c r="C1107" i="5" s="1"/>
  <c r="C917" i="5" a="1"/>
  <c r="C917" i="5" s="1"/>
  <c r="C248" i="5" a="1"/>
  <c r="C248" i="5" s="1"/>
  <c r="A248" i="5" s="1"/>
  <c r="C95" i="5" a="1"/>
  <c r="C95" i="5" s="1"/>
  <c r="A95" i="5" s="1"/>
  <c r="C1002" i="5" a="1"/>
  <c r="C1002" i="5" s="1"/>
  <c r="C287" i="5" a="1"/>
  <c r="C287" i="5" s="1"/>
  <c r="A287" i="5" s="1"/>
  <c r="C997" i="5" a="1"/>
  <c r="C997" i="5" s="1"/>
  <c r="C169" i="5" a="1"/>
  <c r="C169" i="5" s="1"/>
  <c r="A169" i="5" s="1"/>
  <c r="C1172" i="5" a="1"/>
  <c r="C1172" i="5" s="1"/>
  <c r="C818" i="5" a="1"/>
  <c r="C818" i="5" s="1"/>
  <c r="C501" i="5" a="1"/>
  <c r="C501" i="5" s="1"/>
  <c r="C517" i="5" a="1"/>
  <c r="C517" i="5" s="1"/>
  <c r="C1187" i="5" a="1"/>
  <c r="C1187" i="5" s="1"/>
  <c r="C592" i="5" a="1"/>
  <c r="C592" i="5" s="1"/>
  <c r="C279" i="5" a="1"/>
  <c r="C279" i="5" s="1"/>
  <c r="A279" i="5" s="1"/>
  <c r="C35" i="5" a="1"/>
  <c r="C35" i="5" s="1"/>
  <c r="A35" i="5" s="1"/>
  <c r="C1019" i="5" a="1"/>
  <c r="C1019" i="5" s="1"/>
  <c r="C242" i="5" a="1"/>
  <c r="C242" i="5" s="1"/>
  <c r="A242" i="5" s="1"/>
  <c r="C603" i="5" a="1"/>
  <c r="C603" i="5" s="1"/>
  <c r="C137" i="5" a="1"/>
  <c r="C137" i="5" s="1"/>
  <c r="A137" i="5" s="1"/>
  <c r="C182" i="5" a="1"/>
  <c r="C182" i="5" s="1"/>
  <c r="A182" i="5" s="1"/>
  <c r="C143" i="5" a="1"/>
  <c r="C143" i="5" s="1"/>
  <c r="A143" i="5" s="1"/>
  <c r="C907" i="5" a="1"/>
  <c r="C907" i="5" s="1"/>
  <c r="C535" i="5" a="1"/>
  <c r="C535" i="5" s="1"/>
  <c r="C735" i="5" a="1"/>
  <c r="C735" i="5" s="1"/>
  <c r="C762" i="5" a="1"/>
  <c r="C762" i="5" s="1"/>
  <c r="C43" i="5" a="1"/>
  <c r="C43" i="5" s="1"/>
  <c r="A43" i="5" s="1"/>
  <c r="C69" i="5" a="1"/>
  <c r="C69" i="5" s="1"/>
  <c r="A69" i="5" s="1"/>
  <c r="C876" i="5" a="1"/>
  <c r="C876" i="5" s="1"/>
  <c r="C693" i="5" a="1"/>
  <c r="C693" i="5" s="1"/>
  <c r="C331" i="5" a="1"/>
  <c r="C331" i="5" s="1"/>
  <c r="A331" i="5" s="1"/>
  <c r="C789" i="5" a="1"/>
  <c r="C789" i="5" s="1"/>
  <c r="C456" i="5" a="1"/>
  <c r="C456" i="5" s="1"/>
  <c r="C440" i="5" a="1"/>
  <c r="C440" i="5" s="1"/>
  <c r="C552" i="5" a="1"/>
  <c r="C552" i="5" s="1"/>
  <c r="C862" i="5" a="1"/>
  <c r="C862" i="5" s="1"/>
  <c r="C956" i="5" a="1"/>
  <c r="C956" i="5" s="1"/>
  <c r="C674" i="5" a="1"/>
  <c r="C674" i="5" s="1"/>
  <c r="C398" i="5" a="1"/>
  <c r="C398" i="5" s="1"/>
  <c r="C454" i="5" a="1"/>
  <c r="C454" i="5" s="1"/>
  <c r="C1011" i="5" a="1"/>
  <c r="C1011" i="5" s="1"/>
  <c r="C898" i="5" a="1"/>
  <c r="C898" i="5" s="1"/>
  <c r="C1179" i="5" a="1"/>
  <c r="C1179" i="5" s="1"/>
  <c r="C289" i="5" a="1"/>
  <c r="C289" i="5" s="1"/>
  <c r="A289" i="5" s="1"/>
  <c r="C439" i="5" a="1"/>
  <c r="C439" i="5" s="1"/>
  <c r="C365" i="5" a="1"/>
  <c r="C365" i="5" s="1"/>
  <c r="A365" i="5" s="1"/>
  <c r="C556" i="5" a="1"/>
  <c r="C556" i="5" s="1"/>
  <c r="C441" i="5" a="1"/>
  <c r="C441" i="5" s="1"/>
  <c r="C704" i="5" a="1"/>
  <c r="C704" i="5" s="1"/>
  <c r="C358" i="5" a="1"/>
  <c r="C358" i="5" s="1"/>
  <c r="A358" i="5" s="1"/>
  <c r="C787" i="5" a="1"/>
  <c r="C787" i="5" s="1"/>
  <c r="C831" i="5" a="1"/>
  <c r="C831" i="5" s="1"/>
  <c r="C949" i="5" a="1"/>
  <c r="C949" i="5" s="1"/>
  <c r="C656" i="5" a="1"/>
  <c r="C656" i="5" s="1"/>
  <c r="C374" i="5" a="1"/>
  <c r="C374" i="5" s="1"/>
  <c r="C636" i="5" a="1"/>
  <c r="C636" i="5" s="1"/>
  <c r="C877" i="5" a="1"/>
  <c r="C877" i="5" s="1"/>
  <c r="C1101" i="5" a="1"/>
  <c r="C1101" i="5" s="1"/>
  <c r="C684" i="5" a="1"/>
  <c r="C684" i="5" s="1"/>
  <c r="C462" i="5" a="1"/>
  <c r="C462" i="5" s="1"/>
  <c r="C627" i="5" a="1"/>
  <c r="C627" i="5" s="1"/>
  <c r="C858" i="5" a="1"/>
  <c r="C858" i="5" s="1"/>
  <c r="C50" i="5" a="1"/>
  <c r="C50" i="5" s="1"/>
  <c r="A50" i="5" s="1"/>
  <c r="C184" i="5" a="1"/>
  <c r="C184" i="5" s="1"/>
  <c r="A184" i="5" s="1"/>
  <c r="C851" i="5" a="1"/>
  <c r="C851" i="5" s="1"/>
  <c r="C514" i="5" a="1"/>
  <c r="C514" i="5" s="1"/>
  <c r="C329" i="5" a="1"/>
  <c r="C329" i="5" s="1"/>
  <c r="A329" i="5" s="1"/>
  <c r="C99" i="5" a="1"/>
  <c r="C99" i="5" s="1"/>
  <c r="A99" i="5" s="1"/>
  <c r="C1138" i="5" a="1"/>
  <c r="C1138" i="5" s="1"/>
  <c r="C608" i="5" a="1"/>
  <c r="C608" i="5" s="1"/>
  <c r="C570" i="5" a="1"/>
  <c r="C570" i="5" s="1"/>
  <c r="C1052" i="5" a="1"/>
  <c r="C1052" i="5" s="1"/>
  <c r="C712" i="5" a="1"/>
  <c r="C712" i="5" s="1"/>
  <c r="C972" i="5" a="1"/>
  <c r="C972" i="5" s="1"/>
  <c r="C512" i="5" a="1"/>
  <c r="C512" i="5" s="1"/>
  <c r="C843" i="5" a="1"/>
  <c r="C843" i="5" s="1"/>
  <c r="C450" i="5" a="1"/>
  <c r="C450" i="5" s="1"/>
  <c r="C407" i="5" a="1"/>
  <c r="C407" i="5" s="1"/>
  <c r="C859" i="5" a="1"/>
  <c r="C859" i="5" s="1"/>
  <c r="C1165" i="5" a="1"/>
  <c r="C1165" i="5" s="1"/>
  <c r="C373" i="5" a="1"/>
  <c r="C373" i="5" s="1"/>
  <c r="C1045" i="5" a="1"/>
  <c r="C1045" i="5" s="1"/>
  <c r="C619" i="5" a="1"/>
  <c r="C619" i="5" s="1"/>
  <c r="C911" i="5" a="1"/>
  <c r="C911" i="5" s="1"/>
  <c r="C1141" i="5" a="1"/>
  <c r="C1141" i="5" s="1"/>
  <c r="C46" i="5" a="1"/>
  <c r="C46" i="5" s="1"/>
  <c r="A46" i="5" s="1"/>
  <c r="C979" i="5" a="1"/>
  <c r="C979" i="5" s="1"/>
  <c r="C882" i="5" a="1"/>
  <c r="C882" i="5" s="1"/>
  <c r="C963" i="5" a="1"/>
  <c r="C963" i="5" s="1"/>
  <c r="C519" i="5" a="1"/>
  <c r="C519" i="5" s="1"/>
  <c r="C739" i="5" a="1"/>
  <c r="C739" i="5" s="1"/>
  <c r="C543" i="5" a="1"/>
  <c r="C543" i="5" s="1"/>
  <c r="C763" i="5" a="1"/>
  <c r="C763" i="5" s="1"/>
  <c r="C231" i="5" a="1"/>
  <c r="C231" i="5" s="1"/>
  <c r="A231" i="5" s="1"/>
  <c r="C254" i="5" a="1"/>
  <c r="C254" i="5" s="1"/>
  <c r="A254" i="5" s="1"/>
  <c r="C701" i="5" a="1"/>
  <c r="C701" i="5" s="1"/>
  <c r="C1149" i="5" a="1"/>
  <c r="C1149" i="5" s="1"/>
  <c r="C568" i="5" a="1"/>
  <c r="C568" i="5" s="1"/>
  <c r="C1067" i="5" a="1"/>
  <c r="C1067" i="5" s="1"/>
  <c r="C930" i="5" a="1"/>
  <c r="C930" i="5" s="1"/>
  <c r="C986" i="5" a="1"/>
  <c r="C986" i="5" s="1"/>
  <c r="C320" i="5" a="1"/>
  <c r="C320" i="5" s="1"/>
  <c r="A320" i="5" s="1"/>
  <c r="C1162" i="5" a="1"/>
  <c r="C1162" i="5" s="1"/>
  <c r="C544" i="5" a="1"/>
  <c r="C544" i="5" s="1"/>
  <c r="C1151" i="5" a="1"/>
  <c r="C1151" i="5" s="1"/>
  <c r="C788" i="5" a="1"/>
  <c r="C788" i="5" s="1"/>
  <c r="C741" i="5" a="1"/>
  <c r="C741" i="5" s="1"/>
  <c r="C461" i="5" a="1"/>
  <c r="C461" i="5" s="1"/>
  <c r="C422" i="5" a="1"/>
  <c r="C422" i="5" s="1"/>
  <c r="C239" i="5" a="1"/>
  <c r="C239" i="5" s="1"/>
  <c r="A239" i="5" s="1"/>
  <c r="C65" i="5" a="1"/>
  <c r="C65" i="5" s="1"/>
  <c r="A65" i="5" s="1"/>
  <c r="C249" i="5" a="1"/>
  <c r="C249" i="5" s="1"/>
  <c r="A249" i="5" s="1"/>
  <c r="C748" i="5" a="1"/>
  <c r="C748" i="5" s="1"/>
  <c r="C892" i="5" a="1"/>
  <c r="C892" i="5" s="1"/>
  <c r="C922" i="5" a="1"/>
  <c r="C922" i="5" s="1"/>
  <c r="C794" i="5" a="1"/>
  <c r="C794" i="5" s="1"/>
  <c r="C400" i="5" a="1"/>
  <c r="C400" i="5" s="1"/>
  <c r="C989" i="5" a="1"/>
  <c r="C989" i="5" s="1"/>
  <c r="C810" i="5" a="1"/>
  <c r="C810" i="5" s="1"/>
  <c r="C679" i="5" a="1"/>
  <c r="C679" i="5" s="1"/>
  <c r="C782" i="5" a="1"/>
  <c r="C782" i="5" s="1"/>
  <c r="C122" i="5" a="1"/>
  <c r="C122" i="5" s="1"/>
  <c r="A122" i="5" s="1"/>
  <c r="C1077" i="5" a="1"/>
  <c r="C1077" i="5" s="1"/>
  <c r="C2505" i="5" a="1"/>
  <c r="C2505" i="5" s="1"/>
  <c r="C121" i="5" a="1"/>
  <c r="C121" i="5" s="1"/>
  <c r="A121" i="5" s="1"/>
  <c r="C361" i="5" a="1"/>
  <c r="C361" i="5" s="1"/>
  <c r="A361" i="5" s="1"/>
  <c r="C343" i="5" a="1"/>
  <c r="C343" i="5" s="1"/>
  <c r="A343" i="5" s="1"/>
  <c r="C640" i="5" a="1"/>
  <c r="C640" i="5" s="1"/>
  <c r="C575" i="5" a="1"/>
  <c r="C575" i="5" s="1"/>
  <c r="C86" i="5" a="1"/>
  <c r="C86" i="5" s="1"/>
  <c r="A86" i="5" s="1"/>
  <c r="C751" i="5" a="1"/>
  <c r="C751" i="5" s="1"/>
  <c r="C455" i="5" a="1"/>
  <c r="C455" i="5" s="1"/>
  <c r="C1028" i="5" a="1"/>
  <c r="C1028" i="5" s="1"/>
  <c r="C940" i="5" a="1"/>
  <c r="C940" i="5" s="1"/>
  <c r="C389" i="5" a="1"/>
  <c r="C389" i="5" s="1"/>
  <c r="C589" i="5" a="1"/>
  <c r="C589" i="5" s="1"/>
  <c r="C1083" i="5" a="1"/>
  <c r="C1083" i="5" s="1"/>
  <c r="C401" i="5" a="1"/>
  <c r="C401" i="5" s="1"/>
  <c r="C695" i="5" a="1"/>
  <c r="C695" i="5" s="1"/>
  <c r="C962" i="5" a="1"/>
  <c r="C962" i="5" s="1"/>
  <c r="C82" i="5" a="1"/>
  <c r="C82" i="5" s="1"/>
  <c r="A82" i="5" s="1"/>
  <c r="C837" i="5" a="1"/>
  <c r="C837" i="5" s="1"/>
  <c r="C932" i="5" a="1"/>
  <c r="C932" i="5" s="1"/>
  <c r="C103" i="5" a="1"/>
  <c r="C103" i="5" s="1"/>
  <c r="A103" i="5" s="1"/>
  <c r="C610" i="5" a="1"/>
  <c r="C610" i="5" s="1"/>
  <c r="C641" i="5" a="1"/>
  <c r="C641" i="5" s="1"/>
  <c r="C786" i="5" a="1"/>
  <c r="C786" i="5" s="1"/>
  <c r="C600" i="5" a="1"/>
  <c r="C600" i="5" s="1"/>
  <c r="C1100" i="5" a="1"/>
  <c r="C1100" i="5" s="1"/>
  <c r="C288" i="5" a="1"/>
  <c r="C288" i="5" s="1"/>
  <c r="A288" i="5" s="1"/>
  <c r="C576" i="5" a="1"/>
  <c r="C576" i="5" s="1"/>
  <c r="C883" i="5" a="1"/>
  <c r="C883" i="5" s="1"/>
  <c r="C376" i="5" a="1"/>
  <c r="C376" i="5" s="1"/>
  <c r="C1037" i="5" a="1"/>
  <c r="C1037" i="5" s="1"/>
  <c r="C430" i="5" a="1"/>
  <c r="C430" i="5" s="1"/>
  <c r="C914" i="5" a="1"/>
  <c r="C914" i="5" s="1"/>
  <c r="C70" i="5" a="1"/>
  <c r="C70" i="5" s="1"/>
  <c r="A70" i="5" s="1"/>
  <c r="C1085" i="5" a="1"/>
  <c r="C1085" i="5" s="1"/>
  <c r="C853" i="5" a="1"/>
  <c r="C853" i="5" s="1"/>
  <c r="C47" i="5" a="1"/>
  <c r="C47" i="5" s="1"/>
  <c r="A47" i="5" s="1"/>
  <c r="C399" i="5" a="1"/>
  <c r="C399" i="5" s="1"/>
  <c r="C1027" i="5" a="1"/>
  <c r="C1027" i="5" s="1"/>
  <c r="C665" i="5" a="1"/>
  <c r="C665" i="5" s="1"/>
  <c r="C634" i="5" a="1"/>
  <c r="C634" i="5" s="1"/>
  <c r="C900" i="5" a="1"/>
  <c r="C900" i="5" s="1"/>
  <c r="C899" i="5" a="1"/>
  <c r="C899" i="5" s="1"/>
  <c r="C915" i="5" a="1"/>
  <c r="C915" i="5" s="1"/>
  <c r="C33" i="5" a="1"/>
  <c r="C33" i="5" s="1"/>
  <c r="A33" i="5" s="1"/>
  <c r="C730" i="5" a="1"/>
  <c r="C730" i="5" s="1"/>
  <c r="C61" i="5" a="1"/>
  <c r="C61" i="5" s="1"/>
  <c r="A61" i="5" s="1"/>
  <c r="C256" i="5" a="1"/>
  <c r="C256" i="5" s="1"/>
  <c r="A256" i="5" s="1"/>
  <c r="C822" i="5" a="1"/>
  <c r="C822" i="5" s="1"/>
  <c r="C1043" i="5" a="1"/>
  <c r="C1043" i="5" s="1"/>
  <c r="C209" i="5" a="1"/>
  <c r="C209" i="5" s="1"/>
  <c r="A209" i="5" s="1"/>
  <c r="C34" i="5" a="1"/>
  <c r="C34" i="5" s="1"/>
  <c r="A34" i="5" s="1"/>
  <c r="C584" i="5" a="1"/>
  <c r="C584" i="5" s="1"/>
  <c r="C406" i="5" a="1"/>
  <c r="C406" i="5" s="1"/>
  <c r="C1140" i="5" a="1"/>
  <c r="C1140" i="5" s="1"/>
  <c r="C392" i="5" a="1"/>
  <c r="C392" i="5" s="1"/>
  <c r="C657" i="5" a="1"/>
  <c r="C657" i="5" s="1"/>
  <c r="C1062" i="5" a="1"/>
  <c r="C1062" i="5" s="1"/>
  <c r="C585" i="5" a="1"/>
  <c r="C585" i="5" s="1"/>
  <c r="C716" i="5" a="1"/>
  <c r="C716" i="5" s="1"/>
  <c r="C126" i="5" a="1"/>
  <c r="C126" i="5" s="1"/>
  <c r="A126" i="5" s="1"/>
  <c r="C357" i="5" a="1"/>
  <c r="C357" i="5" s="1"/>
  <c r="A357" i="5" s="1"/>
  <c r="C795" i="5" a="1"/>
  <c r="C795" i="5" s="1"/>
  <c r="C554" i="5" a="1"/>
  <c r="C554" i="5" s="1"/>
  <c r="C161" i="5" a="1"/>
  <c r="C161" i="5" s="1"/>
  <c r="A161" i="5" s="1"/>
  <c r="C842" i="5" a="1"/>
  <c r="C842" i="5" s="1"/>
  <c r="C938" i="5" a="1"/>
  <c r="C938" i="5" s="1"/>
  <c r="C62" i="5" a="1"/>
  <c r="C62" i="5" s="1"/>
  <c r="A62" i="5" s="1"/>
  <c r="C201" i="5" a="1"/>
  <c r="C201" i="5" s="1"/>
  <c r="A201" i="5" s="1"/>
  <c r="C845" i="5" a="1"/>
  <c r="C845" i="5" s="1"/>
  <c r="C488" i="5" a="1"/>
  <c r="C488" i="5" s="1"/>
  <c r="C438" i="5" a="1"/>
  <c r="C438" i="5" s="1"/>
  <c r="C755" i="5" a="1"/>
  <c r="C755" i="5" s="1"/>
  <c r="C1122" i="5" a="1"/>
  <c r="C1122" i="5" s="1"/>
  <c r="C635" i="5" a="1"/>
  <c r="C635" i="5" s="1"/>
  <c r="C135" i="5" a="1"/>
  <c r="C135" i="5" s="1"/>
  <c r="A135" i="5" s="1"/>
  <c r="C942" i="5" a="1"/>
  <c r="C942" i="5" s="1"/>
  <c r="C685" i="5" a="1"/>
  <c r="C685" i="5" s="1"/>
  <c r="C746" i="5" a="1"/>
  <c r="C746" i="5" s="1"/>
  <c r="C286" i="5" a="1"/>
  <c r="C286" i="5" s="1"/>
  <c r="A286" i="5" s="1"/>
  <c r="C648" i="5" a="1"/>
  <c r="C648" i="5" s="1"/>
  <c r="C337" i="5" a="1"/>
  <c r="C337" i="5" s="1"/>
  <c r="A337" i="5" s="1"/>
  <c r="C273" i="5" a="1"/>
  <c r="C273" i="5" s="1"/>
  <c r="A273" i="5" s="1"/>
  <c r="C98" i="5" a="1"/>
  <c r="C98" i="5" s="1"/>
  <c r="A98" i="5" s="1"/>
  <c r="C240" i="5" a="1"/>
  <c r="C240" i="5" s="1"/>
  <c r="A240" i="5" s="1"/>
  <c r="C690" i="5" a="1"/>
  <c r="C690" i="5" s="1"/>
  <c r="C111" i="5" a="1"/>
  <c r="C111" i="5" s="1"/>
  <c r="A111" i="5" s="1"/>
  <c r="C32" i="5" a="1"/>
  <c r="C32" i="5" s="1"/>
  <c r="A32" i="5" s="1"/>
  <c r="C415" i="5" a="1"/>
  <c r="C415" i="5" s="1"/>
  <c r="C871" i="5" a="1"/>
  <c r="C871" i="5" s="1"/>
  <c r="C1069" i="5" a="1"/>
  <c r="C1069" i="5" s="1"/>
  <c r="C780" i="5" a="1"/>
  <c r="C780" i="5" s="1"/>
  <c r="C770" i="5" a="1"/>
  <c r="C770" i="5" s="1"/>
  <c r="C1155" i="5" a="1"/>
  <c r="C1155" i="5" s="1"/>
  <c r="C410" i="5" a="1"/>
  <c r="C410" i="5" s="1"/>
  <c r="C31" i="5" a="1"/>
  <c r="C31" i="5" s="1"/>
  <c r="A31" i="5" s="1"/>
  <c r="C102" i="5" a="1"/>
  <c r="C102" i="5" s="1"/>
  <c r="A102" i="5" s="1"/>
  <c r="C970" i="5" a="1"/>
  <c r="C970" i="5" s="1"/>
  <c r="C174" i="5" a="1"/>
  <c r="C174" i="5" s="1"/>
  <c r="A174" i="5" s="1"/>
  <c r="C421" i="5" a="1"/>
  <c r="C421" i="5" s="1"/>
  <c r="C192" i="5" a="1"/>
  <c r="C192" i="5" s="1"/>
  <c r="A192" i="5" s="1"/>
  <c r="C802" i="5" a="1"/>
  <c r="C802" i="5" s="1"/>
  <c r="C982" i="5" a="1"/>
  <c r="C982" i="5" s="1"/>
  <c r="C736" i="5" a="1"/>
  <c r="C736" i="5" s="1"/>
  <c r="C682" i="5" a="1"/>
  <c r="C682" i="5" s="1"/>
  <c r="C559" i="5" a="1"/>
  <c r="C559" i="5" s="1"/>
  <c r="C987" i="5" a="1"/>
  <c r="C987" i="5" s="1"/>
  <c r="C1003" i="5" a="1"/>
  <c r="C1003" i="5" s="1"/>
  <c r="C265" i="5" a="1"/>
  <c r="C265" i="5" s="1"/>
  <c r="A265" i="5" s="1"/>
  <c r="C335" i="5" a="1"/>
  <c r="C335" i="5" s="1"/>
  <c r="A335" i="5" s="1"/>
  <c r="C487" i="5" a="1"/>
  <c r="C487" i="5" s="1"/>
  <c r="C259" i="5" a="1"/>
  <c r="C259" i="5" s="1"/>
  <c r="A259" i="5" s="1"/>
  <c r="C190" i="5" a="1"/>
  <c r="C190" i="5" s="1"/>
  <c r="A190" i="5" s="1"/>
  <c r="C246" i="5" a="1"/>
  <c r="C246" i="5" s="1"/>
  <c r="A246" i="5" s="1"/>
  <c r="C613" i="5" a="1"/>
  <c r="C613" i="5" s="1"/>
  <c r="C812" i="5" a="1"/>
  <c r="C812" i="5" s="1"/>
  <c r="C1050" i="5" a="1"/>
  <c r="C1050" i="5" s="1"/>
  <c r="C995" i="5" a="1"/>
  <c r="C995" i="5" s="1"/>
  <c r="C541" i="5" a="1"/>
  <c r="C541" i="5" s="1"/>
  <c r="C1060" i="5" a="1"/>
  <c r="C1060" i="5" s="1"/>
  <c r="C1034" i="5" a="1"/>
  <c r="C1034" i="5" s="1"/>
  <c r="C505" i="5" a="1"/>
  <c r="C505" i="5" s="1"/>
  <c r="C506" i="5" a="1"/>
  <c r="C506" i="5" s="1"/>
  <c r="C119" i="5" a="1"/>
  <c r="C119" i="5" s="1"/>
  <c r="A119" i="5" s="1"/>
  <c r="C609" i="5" a="1"/>
  <c r="C609" i="5" s="1"/>
  <c r="C955" i="5" a="1"/>
  <c r="C955" i="5" s="1"/>
  <c r="C66" i="5" a="1"/>
  <c r="C66" i="5" s="1"/>
  <c r="A66" i="5" s="1"/>
  <c r="C359" i="5" a="1"/>
  <c r="C359" i="5" s="1"/>
  <c r="A359" i="5" s="1"/>
  <c r="C1051" i="5" a="1"/>
  <c r="C1051" i="5" s="1"/>
  <c r="C1022" i="5" a="1"/>
  <c r="C1022" i="5" s="1"/>
  <c r="C1005" i="5" a="1"/>
  <c r="C1005" i="5" s="1"/>
  <c r="C11" i="5" a="1"/>
  <c r="C11" i="5" s="1"/>
  <c r="C166" i="5" a="1"/>
  <c r="C166" i="5" s="1"/>
  <c r="A166" i="5" s="1"/>
  <c r="C1071" i="5" a="1"/>
  <c r="C1071" i="5" s="1"/>
  <c r="C835" i="5" a="1"/>
  <c r="C835" i="5" s="1"/>
  <c r="C1156" i="5" a="1"/>
  <c r="C1156" i="5" s="1"/>
  <c r="C206" i="5" a="1"/>
  <c r="C206" i="5" s="1"/>
  <c r="A206" i="5" s="1"/>
  <c r="C42" i="5" a="1"/>
  <c r="C42" i="5" s="1"/>
  <c r="A42" i="5" s="1"/>
  <c r="C160" i="5" a="1"/>
  <c r="C160" i="5" s="1"/>
  <c r="A160" i="5" s="1"/>
  <c r="C1186" i="5" a="1"/>
  <c r="C1186" i="5" s="1"/>
  <c r="C311" i="5" a="1"/>
  <c r="C311" i="5" s="1"/>
  <c r="A311" i="5" s="1"/>
  <c r="C1021" i="5" a="1"/>
  <c r="C1021" i="5" s="1"/>
  <c r="C828" i="5" a="1"/>
  <c r="C828" i="5" s="1"/>
  <c r="C533" i="5" a="1"/>
  <c r="C533" i="5" s="1"/>
  <c r="C296" i="5" a="1"/>
  <c r="C296" i="5" s="1"/>
  <c r="A296" i="5" s="1"/>
  <c r="C680" i="5" a="1"/>
  <c r="C680" i="5" s="1"/>
  <c r="C128" i="5" a="1"/>
  <c r="C128" i="5" s="1"/>
  <c r="A128" i="5" s="1"/>
  <c r="C241" i="5" a="1"/>
  <c r="C241" i="5" s="1"/>
  <c r="A241" i="5" s="1"/>
  <c r="C891" i="5" a="1"/>
  <c r="C891" i="5" s="1"/>
  <c r="C923" i="5" a="1"/>
  <c r="C923" i="5" s="1"/>
  <c r="C1188" i="5" a="1"/>
  <c r="C1188" i="5" s="1"/>
  <c r="C336" i="5" a="1"/>
  <c r="C336" i="5" s="1"/>
  <c r="A336" i="5" s="1"/>
  <c r="C217" i="5" a="1"/>
  <c r="C217" i="5" s="1"/>
  <c r="A217" i="5" s="1"/>
  <c r="C947" i="5" a="1"/>
  <c r="C947" i="5" s="1"/>
  <c r="C1163" i="5" a="1"/>
  <c r="C1163" i="5" s="1"/>
  <c r="C304" i="5" a="1"/>
  <c r="C304" i="5" s="1"/>
  <c r="A304" i="5" s="1"/>
  <c r="C495" i="5" a="1"/>
  <c r="C495" i="5" s="1"/>
  <c r="C127" i="5" a="1"/>
  <c r="C127" i="5" s="1"/>
  <c r="A127" i="5" s="1"/>
  <c r="C1154" i="5" a="1"/>
  <c r="C1154" i="5" s="1"/>
  <c r="C516" i="5" a="1"/>
  <c r="C516" i="5" s="1"/>
  <c r="C650" i="5" a="1"/>
  <c r="C650" i="5" s="1"/>
  <c r="C262" i="5" a="1"/>
  <c r="C262" i="5" s="1"/>
  <c r="A262" i="5" s="1"/>
  <c r="C1075" i="5" a="1"/>
  <c r="C1075" i="5" s="1"/>
  <c r="C232" i="5" a="1"/>
  <c r="C232" i="5" s="1"/>
  <c r="A232" i="5" s="1"/>
  <c r="C666" i="5" a="1"/>
  <c r="C666" i="5" s="1"/>
  <c r="C381" i="5" a="1"/>
  <c r="C381" i="5" s="1"/>
  <c r="C1059" i="5" a="1"/>
  <c r="C1059" i="5" s="1"/>
  <c r="C1115" i="5" a="1"/>
  <c r="C1115" i="5" s="1"/>
  <c r="C87" i="5" a="1"/>
  <c r="C87" i="5" s="1"/>
  <c r="A87" i="5" s="1"/>
  <c r="C453" i="5" a="1"/>
  <c r="C453" i="5" s="1"/>
  <c r="C954" i="5" a="1"/>
  <c r="C954" i="5" s="1"/>
  <c r="C611" i="5" a="1"/>
  <c r="C611" i="5" s="1"/>
  <c r="C578" i="5" a="1"/>
  <c r="C578" i="5" s="1"/>
  <c r="C624" i="5" a="1"/>
  <c r="C624" i="5" s="1"/>
  <c r="C448" i="5" a="1"/>
  <c r="C448" i="5" s="1"/>
  <c r="C368" i="5" a="1"/>
  <c r="C368" i="5" s="1"/>
  <c r="A368" i="5" s="1"/>
  <c r="C432" i="5" a="1"/>
  <c r="C432" i="5" s="1"/>
  <c r="C38" i="5" a="1"/>
  <c r="C38" i="5" s="1"/>
  <c r="A38" i="5" s="1"/>
  <c r="C1106" i="5" a="1"/>
  <c r="C1106" i="5" s="1"/>
  <c r="C131" i="5" a="1"/>
  <c r="C131" i="5" s="1"/>
  <c r="A131" i="5" s="1"/>
  <c r="C562" i="5" a="1"/>
  <c r="C562" i="5" s="1"/>
  <c r="C478" i="5" a="1"/>
  <c r="C478" i="5" s="1"/>
  <c r="C295" i="5" a="1"/>
  <c r="C295" i="5" s="1"/>
  <c r="A295" i="5" s="1"/>
  <c r="C591" i="5" a="1"/>
  <c r="C591" i="5" s="1"/>
  <c r="C860" i="5" a="1"/>
  <c r="C860" i="5" s="1"/>
  <c r="C167" i="5" a="1"/>
  <c r="C167" i="5" s="1"/>
  <c r="A167" i="5" s="1"/>
  <c r="C557" i="5" a="1"/>
  <c r="C557" i="5" s="1"/>
  <c r="C1076" i="5" a="1"/>
  <c r="C1076" i="5" s="1"/>
  <c r="C765" i="5" a="1"/>
  <c r="C765" i="5" s="1"/>
  <c r="C1116" i="5" a="1"/>
  <c r="C1116" i="5" s="1"/>
  <c r="C41" i="5" a="1"/>
  <c r="C41" i="5" s="1"/>
  <c r="A41" i="5" s="1"/>
  <c r="C230" i="5" a="1"/>
  <c r="C230" i="5" s="1"/>
  <c r="A230" i="5" s="1"/>
  <c r="C494" i="5" a="1"/>
  <c r="C494" i="5" s="1"/>
  <c r="C667" i="5" a="1"/>
  <c r="C667" i="5" s="1"/>
  <c r="C349" i="5" a="1"/>
  <c r="C349" i="5" s="1"/>
  <c r="A349" i="5" s="1"/>
  <c r="C22" i="5" a="1"/>
  <c r="C22" i="5" s="1"/>
  <c r="A22" i="5" s="1"/>
  <c r="C175" i="5" a="1"/>
  <c r="C175" i="5" s="1"/>
  <c r="A175" i="5" s="1"/>
  <c r="C171" i="5" a="1"/>
  <c r="C171" i="5" s="1"/>
  <c r="A171" i="5" s="1"/>
  <c r="C511" i="5" a="1"/>
  <c r="C511" i="5" s="1"/>
  <c r="C643" i="5" a="1"/>
  <c r="C643" i="5" s="1"/>
  <c r="C1018" i="5" a="1"/>
  <c r="C1018" i="5" s="1"/>
  <c r="C1182" i="5" a="1"/>
  <c r="C1182" i="5" s="1"/>
  <c r="C875" i="5" a="1"/>
  <c r="C875" i="5" s="1"/>
  <c r="C176" i="5" a="1"/>
  <c r="C176" i="5" s="1"/>
  <c r="A176" i="5" s="1"/>
  <c r="C1042" i="5" a="1"/>
  <c r="C1042" i="5" s="1"/>
  <c r="C327" i="5" a="1"/>
  <c r="C327" i="5" s="1"/>
  <c r="A327" i="5" s="1"/>
  <c r="C941" i="5" a="1"/>
  <c r="C941" i="5" s="1"/>
  <c r="AI13" i="5" l="1" a="1"/>
  <c r="AI13" i="5" s="1"/>
  <c r="AI14" i="5" a="1"/>
  <c r="AI14" i="5" s="1"/>
  <c r="AM15" i="5" a="1"/>
  <c r="AM15" i="5" s="1"/>
  <c r="AM16" i="5" a="1"/>
  <c r="AM16" i="5" s="1"/>
  <c r="AJ18" i="5" a="1"/>
  <c r="AJ18" i="5" s="1"/>
  <c r="AH20" i="5" a="1"/>
  <c r="AH20" i="5" s="1"/>
  <c r="AI21" i="5" a="1"/>
  <c r="AI21" i="5" s="1"/>
  <c r="AL22" i="5" a="1"/>
  <c r="AL22" i="5" s="1"/>
  <c r="AE24" i="5" a="1"/>
  <c r="AE24" i="5" s="1"/>
  <c r="AL24" i="5" a="1"/>
  <c r="AL24" i="5" s="1"/>
  <c r="AE25" i="5" a="1"/>
  <c r="AE25" i="5" s="1"/>
  <c r="AE28" i="5" a="1"/>
  <c r="AE28" i="5" s="1"/>
  <c r="AL28" i="5" a="1"/>
  <c r="AL28" i="5" s="1"/>
  <c r="AI32" i="5" a="1"/>
  <c r="AI32" i="5" s="1"/>
  <c r="AL33" i="5" a="1"/>
  <c r="AL33" i="5" s="1"/>
  <c r="AL38" i="5" a="1"/>
  <c r="AL38" i="5" s="1"/>
  <c r="AJ39" i="5" a="1"/>
  <c r="AJ39" i="5" s="1"/>
  <c r="AJ42" i="5" a="1"/>
  <c r="AJ42" i="5" s="1"/>
  <c r="AJ45" i="5" a="1"/>
  <c r="AJ45" i="5" s="1"/>
  <c r="AE46" i="5" a="1"/>
  <c r="AE46" i="5" s="1"/>
  <c r="AI48" i="5" a="1"/>
  <c r="AI48" i="5" s="1"/>
  <c r="AH51" i="5" a="1"/>
  <c r="AH51" i="5" s="1"/>
  <c r="AL54" i="5" a="1"/>
  <c r="AL54" i="5" s="1"/>
  <c r="AI55" i="5" a="1"/>
  <c r="AI55" i="5" s="1"/>
  <c r="AN57" i="5" a="1"/>
  <c r="AN57" i="5" s="1"/>
  <c r="AJ58" i="5" a="1"/>
  <c r="AJ58" i="5" s="1"/>
  <c r="AE61" i="5" a="1"/>
  <c r="AE61" i="5" s="1"/>
  <c r="AM61" i="5" a="1"/>
  <c r="AM61" i="5" s="1"/>
  <c r="AI63" i="5" a="1"/>
  <c r="AI63" i="5" s="1"/>
  <c r="AI65" i="5" a="1"/>
  <c r="AI65" i="5" s="1"/>
  <c r="AL68" i="5" a="1"/>
  <c r="AL68" i="5" s="1"/>
  <c r="AL69" i="5" a="1"/>
  <c r="AL69" i="5" s="1"/>
  <c r="AH70" i="5" a="1"/>
  <c r="AH70" i="5" s="1"/>
  <c r="AH72" i="5" a="1"/>
  <c r="AH72" i="5" s="1"/>
  <c r="AL12" i="5" a="1"/>
  <c r="AL12" i="5" s="1"/>
  <c r="AJ13" i="5" a="1"/>
  <c r="AJ13" i="5" s="1"/>
  <c r="AN15" i="5" a="1"/>
  <c r="AN15" i="5" s="1"/>
  <c r="AN16" i="5" a="1"/>
  <c r="AN16" i="5" s="1"/>
  <c r="AI20" i="5" a="1"/>
  <c r="AI20" i="5" s="1"/>
  <c r="AJ21" i="5" a="1"/>
  <c r="AJ21" i="5" s="1"/>
  <c r="AE22" i="5" a="1"/>
  <c r="AE22" i="5" s="1"/>
  <c r="AM22" i="5" a="1"/>
  <c r="AM22" i="5" s="1"/>
  <c r="AI23" i="5" a="1"/>
  <c r="AI23" i="5" s="1"/>
  <c r="AM24" i="5" a="1"/>
  <c r="AM24" i="5" s="1"/>
  <c r="AI27" i="5" a="1"/>
  <c r="AI27" i="5" s="1"/>
  <c r="AH37" i="5" a="1"/>
  <c r="AH37" i="5" s="1"/>
  <c r="AN40" i="5" a="1"/>
  <c r="AN40" i="5" s="1"/>
  <c r="AL42" i="5" a="1"/>
  <c r="AL42" i="5" s="1"/>
  <c r="AI44" i="5" a="1"/>
  <c r="AI44" i="5" s="1"/>
  <c r="AH46" i="5" a="1"/>
  <c r="AH46" i="5" s="1"/>
  <c r="AI47" i="5" a="1"/>
  <c r="AI47" i="5" s="1"/>
  <c r="AJ48" i="5" a="1"/>
  <c r="AJ48" i="5" s="1"/>
  <c r="AI51" i="5" a="1"/>
  <c r="AI51" i="5" s="1"/>
  <c r="AJ52" i="5" a="1"/>
  <c r="AJ52" i="5" s="1"/>
  <c r="AE53" i="5" a="1"/>
  <c r="AE53" i="5" s="1"/>
  <c r="AJ55" i="5" a="1"/>
  <c r="AJ55" i="5" s="1"/>
  <c r="AM56" i="5" a="1"/>
  <c r="AM56" i="5" s="1"/>
  <c r="AH57" i="5" a="1"/>
  <c r="AH57" i="5" s="1"/>
  <c r="AM58" i="5" a="1"/>
  <c r="AM58" i="5" s="1"/>
  <c r="AN61" i="5" a="1"/>
  <c r="AN61" i="5" s="1"/>
  <c r="AL65" i="5" a="1"/>
  <c r="AL65" i="5" s="1"/>
  <c r="AJ67" i="5" a="1"/>
  <c r="AJ67" i="5" s="1"/>
  <c r="AI70" i="5" a="1"/>
  <c r="AI70" i="5" s="1"/>
  <c r="AL73" i="5" a="1"/>
  <c r="AL73" i="5" s="1"/>
  <c r="AI74" i="5" a="1"/>
  <c r="AI74" i="5" s="1"/>
  <c r="AE75" i="5" a="1"/>
  <c r="AE75" i="5" s="1"/>
  <c r="AM75" i="5" a="1"/>
  <c r="AM75" i="5" s="1"/>
  <c r="AJ76" i="5" a="1"/>
  <c r="AJ76" i="5" s="1"/>
  <c r="AH77" i="5" a="1"/>
  <c r="AH77" i="5" s="1"/>
  <c r="AI79" i="5" a="1"/>
  <c r="AI79" i="5" s="1"/>
  <c r="AL13" i="5" a="1"/>
  <c r="AL13" i="5" s="1"/>
  <c r="AE14" i="5" a="1"/>
  <c r="AE14" i="5" s="1"/>
  <c r="AJ14" i="5" a="1"/>
  <c r="AJ14" i="5" s="1"/>
  <c r="AL18" i="5" a="1"/>
  <c r="AL18" i="5" s="1"/>
  <c r="AJ20" i="5" a="1"/>
  <c r="AJ20" i="5" s="1"/>
  <c r="AL21" i="5" a="1"/>
  <c r="AL21" i="5" s="1"/>
  <c r="AN22" i="5" a="1"/>
  <c r="AN22" i="5" s="1"/>
  <c r="AJ23" i="5" a="1"/>
  <c r="AJ23" i="5" s="1"/>
  <c r="AM27" i="5" a="1"/>
  <c r="AM27" i="5" s="1"/>
  <c r="AM28" i="5" a="1"/>
  <c r="AM28" i="5" s="1"/>
  <c r="AH29" i="5" a="1"/>
  <c r="AH29" i="5" s="1"/>
  <c r="AJ32" i="5" a="1"/>
  <c r="AJ32" i="5" s="1"/>
  <c r="AN33" i="5" a="1"/>
  <c r="AN33" i="5" s="1"/>
  <c r="AI34" i="5" a="1"/>
  <c r="AI34" i="5" s="1"/>
  <c r="AJ37" i="5" a="1"/>
  <c r="AJ37" i="5" s="1"/>
  <c r="AL45" i="5" a="1"/>
  <c r="AL45" i="5" s="1"/>
  <c r="AI46" i="5" a="1"/>
  <c r="AI46" i="5" s="1"/>
  <c r="AJ47" i="5" a="1"/>
  <c r="AJ47" i="5" s="1"/>
  <c r="AL52" i="5" a="1"/>
  <c r="AL52" i="5" s="1"/>
  <c r="AM54" i="5" a="1"/>
  <c r="AM54" i="5" s="1"/>
  <c r="AH56" i="5" a="1"/>
  <c r="AH56" i="5" s="1"/>
  <c r="AN56" i="5" a="1"/>
  <c r="AN56" i="5" s="1"/>
  <c r="AH59" i="5" a="1"/>
  <c r="AH59" i="5" s="1"/>
  <c r="AJ63" i="5" a="1"/>
  <c r="AJ63" i="5" s="1"/>
  <c r="AE68" i="5" a="1"/>
  <c r="AE68" i="5" s="1"/>
  <c r="AN68" i="5" a="1"/>
  <c r="AN68" i="5" s="1"/>
  <c r="AE71" i="5" a="1"/>
  <c r="AE71" i="5" s="1"/>
  <c r="AI72" i="5" a="1"/>
  <c r="AI72" i="5" s="1"/>
  <c r="AJ74" i="5" a="1"/>
  <c r="AJ74" i="5" s="1"/>
  <c r="AN75" i="5" a="1"/>
  <c r="AN75" i="5" s="1"/>
  <c r="AI77" i="5" a="1"/>
  <c r="AI77" i="5" s="1"/>
  <c r="AI78" i="5" a="1"/>
  <c r="AI78" i="5" s="1"/>
  <c r="AE82" i="5" a="1"/>
  <c r="AE82" i="5" s="1"/>
  <c r="AN83" i="5" a="1"/>
  <c r="AN83" i="5" s="1"/>
  <c r="AI90" i="5" a="1"/>
  <c r="AI90" i="5" s="1"/>
  <c r="AH12" i="5" a="1"/>
  <c r="AH12" i="5" s="1"/>
  <c r="AM12" i="5" a="1"/>
  <c r="AM12" i="5" s="1"/>
  <c r="AM13" i="5" a="1"/>
  <c r="AM13" i="5" s="1"/>
  <c r="AH16" i="5" a="1"/>
  <c r="AH16" i="5" s="1"/>
  <c r="AE18" i="5" a="1"/>
  <c r="AE18" i="5" s="1"/>
  <c r="AM18" i="5" a="1"/>
  <c r="AM18" i="5" s="1"/>
  <c r="AL20" i="5" a="1"/>
  <c r="AL20" i="5" s="1"/>
  <c r="AM21" i="5" a="1"/>
  <c r="AM21" i="5" s="1"/>
  <c r="AN24" i="5" a="1"/>
  <c r="AN24" i="5" s="1"/>
  <c r="AH25" i="5" a="1"/>
  <c r="AH25" i="5" s="1"/>
  <c r="AH28" i="5" a="1"/>
  <c r="AH28" i="5" s="1"/>
  <c r="AN28" i="5" a="1"/>
  <c r="AN28" i="5" s="1"/>
  <c r="AJ34" i="5" a="1"/>
  <c r="AJ34" i="5" s="1"/>
  <c r="AH40" i="5" a="1"/>
  <c r="AH40" i="5" s="1"/>
  <c r="AM42" i="5" a="1"/>
  <c r="AM42" i="5" s="1"/>
  <c r="AH43" i="5" a="1"/>
  <c r="AH43" i="5" s="1"/>
  <c r="AJ44" i="5" a="1"/>
  <c r="AJ44" i="5" s="1"/>
  <c r="AE45" i="5" a="1"/>
  <c r="AE45" i="5" s="1"/>
  <c r="AJ46" i="5" a="1"/>
  <c r="AJ46" i="5" s="1"/>
  <c r="AM47" i="5" a="1"/>
  <c r="AM47" i="5" s="1"/>
  <c r="AE48" i="5" a="1"/>
  <c r="AE48" i="5" s="1"/>
  <c r="AL48" i="5" a="1"/>
  <c r="AL48" i="5" s="1"/>
  <c r="AJ51" i="5" a="1"/>
  <c r="AJ51" i="5" s="1"/>
  <c r="AI53" i="5" a="1"/>
  <c r="AI53" i="5" s="1"/>
  <c r="AI57" i="5" a="1"/>
  <c r="AI57" i="5" s="1"/>
  <c r="AI59" i="5" a="1"/>
  <c r="AI59" i="5" s="1"/>
  <c r="AH61" i="5" a="1"/>
  <c r="AH61" i="5" s="1"/>
  <c r="AL63" i="5" a="1"/>
  <c r="AL63" i="5" s="1"/>
  <c r="AE67" i="5" a="1"/>
  <c r="AE67" i="5" s="1"/>
  <c r="AL67" i="5" a="1"/>
  <c r="AL67" i="5" s="1"/>
  <c r="AL70" i="5" a="1"/>
  <c r="AL70" i="5" s="1"/>
  <c r="AN73" i="5" a="1"/>
  <c r="AN73" i="5" s="1"/>
  <c r="AE13" i="5" a="1"/>
  <c r="AE13" i="5" s="1"/>
  <c r="AN13" i="5" a="1"/>
  <c r="AN13" i="5" s="1"/>
  <c r="AL14" i="5" a="1"/>
  <c r="AL14" i="5" s="1"/>
  <c r="AE15" i="5" a="1"/>
  <c r="AE15" i="5" s="1"/>
  <c r="AI16" i="5" a="1"/>
  <c r="AI16" i="5" s="1"/>
  <c r="AN18" i="5" a="1"/>
  <c r="AN18" i="5" s="1"/>
  <c r="AI19" i="5" a="1"/>
  <c r="AI19" i="5" s="1"/>
  <c r="AE21" i="5" a="1"/>
  <c r="AE21" i="5" s="1"/>
  <c r="AH22" i="5" a="1"/>
  <c r="AH22" i="5" s="1"/>
  <c r="AH24" i="5" a="1"/>
  <c r="AH24" i="5" s="1"/>
  <c r="AJ25" i="5" a="1"/>
  <c r="AJ25" i="5" s="1"/>
  <c r="AJ29" i="5" a="1"/>
  <c r="AJ29" i="5" s="1"/>
  <c r="AI31" i="5" a="1"/>
  <c r="AI31" i="5" s="1"/>
  <c r="AE32" i="5" a="1"/>
  <c r="AE32" i="5" s="1"/>
  <c r="AL32" i="5" a="1"/>
  <c r="AL32" i="5" s="1"/>
  <c r="AE33" i="5" a="1"/>
  <c r="AE33" i="5" s="1"/>
  <c r="AL34" i="5" a="1"/>
  <c r="AL34" i="5" s="1"/>
  <c r="AI40" i="5" a="1"/>
  <c r="AI40" i="5" s="1"/>
  <c r="AN42" i="5" a="1"/>
  <c r="AN42" i="5" s="1"/>
  <c r="AI43" i="5" a="1"/>
  <c r="AI43" i="5" s="1"/>
  <c r="AE44" i="5" a="1"/>
  <c r="AE44" i="5" s="1"/>
  <c r="AL44" i="5" a="1"/>
  <c r="AL44" i="5" s="1"/>
  <c r="AN46" i="5" a="1"/>
  <c r="AN46" i="5" s="1"/>
  <c r="AN47" i="5" a="1"/>
  <c r="AN47" i="5" s="1"/>
  <c r="AM48" i="5" a="1"/>
  <c r="AM48" i="5" s="1"/>
  <c r="AH49" i="5" a="1"/>
  <c r="AH49" i="5" s="1"/>
  <c r="AI50" i="5" a="1"/>
  <c r="AI50" i="5" s="1"/>
  <c r="AE51" i="5" a="1"/>
  <c r="AE51" i="5" s="1"/>
  <c r="AE52" i="5" a="1"/>
  <c r="AE52" i="5" s="1"/>
  <c r="AN52" i="5" a="1"/>
  <c r="AN52" i="5" s="1"/>
  <c r="AN53" i="5" a="1"/>
  <c r="AN53" i="5" s="1"/>
  <c r="AH54" i="5" a="1"/>
  <c r="AH54" i="5" s="1"/>
  <c r="AI56" i="5" a="1"/>
  <c r="AI56" i="5" s="1"/>
  <c r="AJ59" i="5" a="1"/>
  <c r="AJ59" i="5" s="1"/>
  <c r="AI61" i="5" a="1"/>
  <c r="AI61" i="5" s="1"/>
  <c r="AI12" i="5" a="1"/>
  <c r="AI12" i="5" s="1"/>
  <c r="AN12" i="5" a="1"/>
  <c r="AN12" i="5" s="1"/>
  <c r="AM14" i="5" a="1"/>
  <c r="AM14" i="5" s="1"/>
  <c r="AJ16" i="5" a="1"/>
  <c r="AJ16" i="5" s="1"/>
  <c r="AL19" i="5" a="1"/>
  <c r="AL19" i="5" s="1"/>
  <c r="AE20" i="5" a="1"/>
  <c r="AE20" i="5" s="1"/>
  <c r="AM20" i="5" a="1"/>
  <c r="AM20" i="5" s="1"/>
  <c r="AI24" i="5" a="1"/>
  <c r="AI24" i="5" s="1"/>
  <c r="AL25" i="5" a="1"/>
  <c r="AL25" i="5" s="1"/>
  <c r="AI28" i="5" a="1"/>
  <c r="AI28" i="5" s="1"/>
  <c r="AI30" i="5" a="1"/>
  <c r="AI30" i="5" s="1"/>
  <c r="AJ31" i="5" a="1"/>
  <c r="AJ31" i="5" s="1"/>
  <c r="AM32" i="5" a="1"/>
  <c r="AM32" i="5" s="1"/>
  <c r="AM34" i="5" a="1"/>
  <c r="AM34" i="5" s="1"/>
  <c r="AE39" i="5" a="1"/>
  <c r="AE39" i="5" s="1"/>
  <c r="AJ40" i="5" a="1"/>
  <c r="AJ40" i="5" s="1"/>
  <c r="AH42" i="5" a="1"/>
  <c r="AH42" i="5" s="1"/>
  <c r="AL43" i="5" a="1"/>
  <c r="AL43" i="5" s="1"/>
  <c r="AM44" i="5" a="1"/>
  <c r="AM44" i="5" s="1"/>
  <c r="AJ49" i="5" a="1"/>
  <c r="AJ49" i="5" s="1"/>
  <c r="AL51" i="5" a="1"/>
  <c r="AL51" i="5" s="1"/>
  <c r="AJ57" i="5" a="1"/>
  <c r="AJ57" i="5" s="1"/>
  <c r="AL59" i="5" a="1"/>
  <c r="AL59" i="5" s="1"/>
  <c r="AJ61" i="5" a="1"/>
  <c r="AJ61" i="5" s="1"/>
  <c r="AM63" i="5" a="1"/>
  <c r="AM63" i="5" s="1"/>
  <c r="AE65" i="5" a="1"/>
  <c r="AE65" i="5" s="1"/>
  <c r="AN67" i="5" a="1"/>
  <c r="AN67" i="5" s="1"/>
  <c r="AH68" i="5" a="1"/>
  <c r="AH68" i="5" s="1"/>
  <c r="AM70" i="5" a="1"/>
  <c r="AM70" i="5" s="1"/>
  <c r="AJ71" i="5" a="1"/>
  <c r="AJ71" i="5" s="1"/>
  <c r="AE72" i="5" a="1"/>
  <c r="AE72" i="5" s="1"/>
  <c r="AL72" i="5" a="1"/>
  <c r="AL72" i="5" s="1"/>
  <c r="AE12" i="5" a="1"/>
  <c r="AE12" i="5" s="1"/>
  <c r="AJ12" i="5" a="1"/>
  <c r="AJ12" i="5" s="1"/>
  <c r="AH13" i="5" a="1"/>
  <c r="AH13" i="5" s="1"/>
  <c r="AN14" i="5" a="1"/>
  <c r="AN14" i="5" s="1"/>
  <c r="AJ15" i="5" a="1"/>
  <c r="AJ15" i="5" s="1"/>
  <c r="AE16" i="5" a="1"/>
  <c r="AE16" i="5" s="1"/>
  <c r="AL16" i="5" a="1"/>
  <c r="AL16" i="5" s="1"/>
  <c r="AI18" i="5" a="1"/>
  <c r="AI18" i="5" s="1"/>
  <c r="AN20" i="5" a="1"/>
  <c r="AN20" i="5" s="1"/>
  <c r="AJ22" i="5" a="1"/>
  <c r="AJ22" i="5" s="1"/>
  <c r="AN25" i="5" a="1"/>
  <c r="AN25" i="5" s="1"/>
  <c r="AJ28" i="5" a="1"/>
  <c r="AJ28" i="5" s="1"/>
  <c r="AE29" i="5" a="1"/>
  <c r="AE29" i="5" s="1"/>
  <c r="AN29" i="5" a="1"/>
  <c r="AN29" i="5" s="1"/>
  <c r="AM30" i="5" a="1"/>
  <c r="AM30" i="5" s="1"/>
  <c r="AH32" i="5" a="1"/>
  <c r="AH32" i="5" s="1"/>
  <c r="AN32" i="5" a="1"/>
  <c r="AN32" i="5" s="1"/>
  <c r="AH33" i="5" a="1"/>
  <c r="AH33" i="5" s="1"/>
  <c r="AE34" i="5" a="1"/>
  <c r="AE34" i="5" s="1"/>
  <c r="AH38" i="5" a="1"/>
  <c r="AH38" i="5" s="1"/>
  <c r="AI39" i="5" a="1"/>
  <c r="AI39" i="5" s="1"/>
  <c r="AE40" i="5" a="1"/>
  <c r="AE40" i="5" s="1"/>
  <c r="AM40" i="5" a="1"/>
  <c r="AM40" i="5" s="1"/>
  <c r="AI42" i="5" a="1"/>
  <c r="AI42" i="5" s="1"/>
  <c r="AH44" i="5" a="1"/>
  <c r="AH44" i="5" s="1"/>
  <c r="AI45" i="5" a="1"/>
  <c r="AI45" i="5" s="1"/>
  <c r="AH48" i="5" a="1"/>
  <c r="AH48" i="5" s="1"/>
  <c r="AN51" i="5" a="1"/>
  <c r="AN51" i="5" s="1"/>
  <c r="AH52" i="5" a="1"/>
  <c r="AH52" i="5" s="1"/>
  <c r="AE55" i="5" a="1"/>
  <c r="AE55" i="5" s="1"/>
  <c r="AE56" i="5" a="1"/>
  <c r="AE56" i="5" s="1"/>
  <c r="AL56" i="5" a="1"/>
  <c r="AL56" i="5" s="1"/>
  <c r="AM57" i="5" a="1"/>
  <c r="AM57" i="5" s="1"/>
  <c r="AI58" i="5" a="1"/>
  <c r="AI58" i="5" s="1"/>
  <c r="AE59" i="5" a="1"/>
  <c r="AE59" i="5" s="1"/>
  <c r="AN59" i="5" a="1"/>
  <c r="AN59" i="5" s="1"/>
  <c r="AH18" i="5" a="1"/>
  <c r="AH18" i="5" s="1"/>
  <c r="AL30" i="5" a="1"/>
  <c r="AL30" i="5" s="1"/>
  <c r="AL40" i="5" a="1"/>
  <c r="AL40" i="5" s="1"/>
  <c r="AN48" i="5" a="1"/>
  <c r="AN48" i="5" s="1"/>
  <c r="AN50" i="5" a="1"/>
  <c r="AN50" i="5" s="1"/>
  <c r="AI54" i="5" a="1"/>
  <c r="AI54" i="5" s="1"/>
  <c r="AE63" i="5" a="1"/>
  <c r="AE63" i="5" s="1"/>
  <c r="AH69" i="5" a="1"/>
  <c r="AH69" i="5" s="1"/>
  <c r="AL75" i="5" a="1"/>
  <c r="AL75" i="5" s="1"/>
  <c r="AL77" i="5" a="1"/>
  <c r="AL77" i="5" s="1"/>
  <c r="AJ79" i="5" a="1"/>
  <c r="AJ79" i="5" s="1"/>
  <c r="AI80" i="5" a="1"/>
  <c r="AI80" i="5" s="1"/>
  <c r="AN81" i="5" a="1"/>
  <c r="AN81" i="5" s="1"/>
  <c r="AI82" i="5" a="1"/>
  <c r="AI82" i="5" s="1"/>
  <c r="AJ83" i="5" a="1"/>
  <c r="AJ83" i="5" s="1"/>
  <c r="AE84" i="5" a="1"/>
  <c r="AE84" i="5" s="1"/>
  <c r="AM90" i="5" a="1"/>
  <c r="AM90" i="5" s="1"/>
  <c r="AN91" i="5" a="1"/>
  <c r="AN91" i="5" s="1"/>
  <c r="AE95" i="5" a="1"/>
  <c r="AE95" i="5" s="1"/>
  <c r="AL95" i="5" a="1"/>
  <c r="AL95" i="5" s="1"/>
  <c r="AE96" i="5" a="1"/>
  <c r="AE96" i="5" s="1"/>
  <c r="AN96" i="5" a="1"/>
  <c r="AN96" i="5" s="1"/>
  <c r="AI98" i="5" a="1"/>
  <c r="AI98" i="5" s="1"/>
  <c r="AH100" i="5" a="1"/>
  <c r="AH100" i="5" s="1"/>
  <c r="AN100" i="5" a="1"/>
  <c r="AN100" i="5" s="1"/>
  <c r="AJ101" i="5" a="1"/>
  <c r="AJ101" i="5" s="1"/>
  <c r="AI22" i="5" a="1"/>
  <c r="AI22" i="5" s="1"/>
  <c r="AJ24" i="5" a="1"/>
  <c r="AJ24" i="5" s="1"/>
  <c r="AN44" i="5" a="1"/>
  <c r="AN44" i="5" s="1"/>
  <c r="AJ56" i="5" a="1"/>
  <c r="AJ56" i="5" s="1"/>
  <c r="AL79" i="5" a="1"/>
  <c r="AL79" i="5" s="1"/>
  <c r="AL83" i="5" a="1"/>
  <c r="AL83" i="5" s="1"/>
  <c r="AH85" i="5" a="1"/>
  <c r="AH85" i="5" s="1"/>
  <c r="AI88" i="5" a="1"/>
  <c r="AI88" i="5" s="1"/>
  <c r="AL89" i="5" a="1"/>
  <c r="AL89" i="5" s="1"/>
  <c r="AH91" i="5" a="1"/>
  <c r="AH91" i="5" s="1"/>
  <c r="AM94" i="5" a="1"/>
  <c r="AM94" i="5" s="1"/>
  <c r="AM95" i="5" a="1"/>
  <c r="AM95" i="5" s="1"/>
  <c r="AM101" i="5" a="1"/>
  <c r="AM101" i="5" s="1"/>
  <c r="AI102" i="5" a="1"/>
  <c r="AI102" i="5" s="1"/>
  <c r="AI103" i="5" a="1"/>
  <c r="AI103" i="5" s="1"/>
  <c r="AM105" i="5" a="1"/>
  <c r="AM105" i="5" s="1"/>
  <c r="AJ103" i="5" a="1"/>
  <c r="AJ103" i="5" s="1"/>
  <c r="AI107" i="5" a="1"/>
  <c r="AI107" i="5" s="1"/>
  <c r="AE108" i="5" a="1"/>
  <c r="AE108" i="5" s="1"/>
  <c r="AE94" i="5" a="1"/>
  <c r="AE94" i="5" s="1"/>
  <c r="AJ100" i="5" a="1"/>
  <c r="AJ100" i="5" s="1"/>
  <c r="AH105" i="5" a="1"/>
  <c r="AH105" i="5" s="1"/>
  <c r="AN72" i="5" a="1"/>
  <c r="AN72" i="5" s="1"/>
  <c r="AJ95" i="5" a="1"/>
  <c r="AJ95" i="5" s="1"/>
  <c r="AE102" i="5" a="1"/>
  <c r="AE102" i="5" s="1"/>
  <c r="AE105" i="5" a="1"/>
  <c r="AE105" i="5" s="1"/>
  <c r="AN34" i="5" a="1"/>
  <c r="AN34" i="5" s="1"/>
  <c r="AH63" i="5" a="1"/>
  <c r="AH63" i="5" s="1"/>
  <c r="AM77" i="5" a="1"/>
  <c r="AM77" i="5" s="1"/>
  <c r="AH78" i="5" a="1"/>
  <c r="AH78" i="5" s="1"/>
  <c r="AM79" i="5" a="1"/>
  <c r="AM79" i="5" s="1"/>
  <c r="AJ82" i="5" a="1"/>
  <c r="AJ82" i="5" s="1"/>
  <c r="AE83" i="5" a="1"/>
  <c r="AE83" i="5" s="1"/>
  <c r="AM83" i="5" a="1"/>
  <c r="AM83" i="5" s="1"/>
  <c r="AL84" i="5" a="1"/>
  <c r="AL84" i="5" s="1"/>
  <c r="AI85" i="5" a="1"/>
  <c r="AI85" i="5" s="1"/>
  <c r="AJ88" i="5" a="1"/>
  <c r="AJ88" i="5" s="1"/>
  <c r="AI91" i="5" a="1"/>
  <c r="AI91" i="5" s="1"/>
  <c r="AN94" i="5" a="1"/>
  <c r="AN94" i="5" s="1"/>
  <c r="AL98" i="5" a="1"/>
  <c r="AL98" i="5" s="1"/>
  <c r="AI100" i="5" a="1"/>
  <c r="AI100" i="5" s="1"/>
  <c r="AN105" i="5" a="1"/>
  <c r="AN105" i="5" s="1"/>
  <c r="AN82" i="5" a="1"/>
  <c r="AN82" i="5" s="1"/>
  <c r="AJ91" i="5" a="1"/>
  <c r="AJ91" i="5" s="1"/>
  <c r="AH95" i="5" a="1"/>
  <c r="AH95" i="5" s="1"/>
  <c r="AE103" i="5" a="1"/>
  <c r="AE103" i="5" s="1"/>
  <c r="AJ107" i="5" a="1"/>
  <c r="AJ107" i="5" s="1"/>
  <c r="AL86" i="5" a="1"/>
  <c r="AL86" i="5" s="1"/>
  <c r="AI99" i="5" a="1"/>
  <c r="AI99" i="5" s="1"/>
  <c r="AL105" i="5" a="1"/>
  <c r="AL105" i="5" s="1"/>
  <c r="AJ68" i="5" a="1"/>
  <c r="AJ68" i="5" s="1"/>
  <c r="AH71" i="5" a="1"/>
  <c r="AH71" i="5" s="1"/>
  <c r="AE77" i="5" a="1"/>
  <c r="AE77" i="5" s="1"/>
  <c r="AN77" i="5" a="1"/>
  <c r="AN77" i="5" s="1"/>
  <c r="AL78" i="5" a="1"/>
  <c r="AL78" i="5" s="1"/>
  <c r="AE79" i="5" a="1"/>
  <c r="AE79" i="5" s="1"/>
  <c r="AM82" i="5" a="1"/>
  <c r="AM82" i="5" s="1"/>
  <c r="AN84" i="5" a="1"/>
  <c r="AN84" i="5" s="1"/>
  <c r="AJ85" i="5" a="1"/>
  <c r="AJ85" i="5" s="1"/>
  <c r="AL87" i="5" a="1"/>
  <c r="AL87" i="5" s="1"/>
  <c r="AL88" i="5" a="1"/>
  <c r="AL88" i="5" s="1"/>
  <c r="AE93" i="5" a="1"/>
  <c r="AE93" i="5" s="1"/>
  <c r="AN95" i="5" a="1"/>
  <c r="AN95" i="5" s="1"/>
  <c r="AM98" i="5" a="1"/>
  <c r="AM98" i="5" s="1"/>
  <c r="AJ102" i="5" a="1"/>
  <c r="AJ102" i="5" s="1"/>
  <c r="AL103" i="5" a="1"/>
  <c r="AL103" i="5" s="1"/>
  <c r="AN104" i="5" a="1"/>
  <c r="AN104" i="5" s="1"/>
  <c r="AN88" i="5" a="1"/>
  <c r="AN88" i="5" s="1"/>
  <c r="AM102" i="5" a="1"/>
  <c r="AM102" i="5" s="1"/>
  <c r="AJ75" i="5" a="1"/>
  <c r="AJ75" i="5" s="1"/>
  <c r="AI106" i="5" a="1"/>
  <c r="AI106" i="5" s="1"/>
  <c r="AM19" i="5" a="1"/>
  <c r="AM19" i="5" s="1"/>
  <c r="AL29" i="5" a="1"/>
  <c r="AL29" i="5" s="1"/>
  <c r="AN31" i="5" a="1"/>
  <c r="AN31" i="5" s="1"/>
  <c r="AN41" i="5" a="1"/>
  <c r="AN41" i="5" s="1"/>
  <c r="AN49" i="5" a="1"/>
  <c r="AN49" i="5" s="1"/>
  <c r="AI62" i="5" a="1"/>
  <c r="AI62" i="5" s="1"/>
  <c r="AN63" i="5" a="1"/>
  <c r="AN63" i="5" s="1"/>
  <c r="AH65" i="5" a="1"/>
  <c r="AH65" i="5" s="1"/>
  <c r="AH67" i="5" a="1"/>
  <c r="AH67" i="5" s="1"/>
  <c r="AL71" i="5" a="1"/>
  <c r="AL71" i="5" s="1"/>
  <c r="AJ72" i="5" a="1"/>
  <c r="AJ72" i="5" s="1"/>
  <c r="AE74" i="5" a="1"/>
  <c r="AE74" i="5" s="1"/>
  <c r="AN79" i="5" a="1"/>
  <c r="AN79" i="5" s="1"/>
  <c r="AL85" i="5" a="1"/>
  <c r="AL85" i="5" s="1"/>
  <c r="AH93" i="5" a="1"/>
  <c r="AH93" i="5" s="1"/>
  <c r="AH96" i="5" a="1"/>
  <c r="AH96" i="5" s="1"/>
  <c r="AM103" i="5" a="1"/>
  <c r="AM103" i="5" s="1"/>
  <c r="AI108" i="5" a="1"/>
  <c r="AI108" i="5" s="1"/>
  <c r="AJ90" i="5" a="1"/>
  <c r="AJ90" i="5" s="1"/>
  <c r="AM100" i="5" a="1"/>
  <c r="AM100" i="5" s="1"/>
  <c r="AN107" i="5" a="1"/>
  <c r="AN107" i="5" s="1"/>
  <c r="AH21" i="5" a="1"/>
  <c r="AH21" i="5" s="1"/>
  <c r="AH45" i="5" a="1"/>
  <c r="AH45" i="5" s="1"/>
  <c r="AM51" i="5" a="1"/>
  <c r="AM51" i="5" s="1"/>
  <c r="AI67" i="5" a="1"/>
  <c r="AI67" i="5" s="1"/>
  <c r="AN74" i="5" a="1"/>
  <c r="AN74" i="5" s="1"/>
  <c r="AH75" i="5" a="1"/>
  <c r="AH75" i="5" s="1"/>
  <c r="AE76" i="5" a="1"/>
  <c r="AE76" i="5" s="1"/>
  <c r="AM78" i="5" a="1"/>
  <c r="AM78" i="5" s="1"/>
  <c r="AE81" i="5" a="1"/>
  <c r="AE81" i="5" s="1"/>
  <c r="AH83" i="5" a="1"/>
  <c r="AH83" i="5" s="1"/>
  <c r="AI86" i="5" a="1"/>
  <c r="AI86" i="5" s="1"/>
  <c r="AL91" i="5" a="1"/>
  <c r="AL91" i="5" s="1"/>
  <c r="AH92" i="5" a="1"/>
  <c r="AH92" i="5" s="1"/>
  <c r="AI93" i="5" a="1"/>
  <c r="AI93" i="5" s="1"/>
  <c r="AI95" i="5" a="1"/>
  <c r="AI95" i="5" s="1"/>
  <c r="AI97" i="5" a="1"/>
  <c r="AI97" i="5" s="1"/>
  <c r="AE100" i="5" a="1"/>
  <c r="AE100" i="5" s="1"/>
  <c r="AH101" i="5" a="1"/>
  <c r="AH101" i="5" s="1"/>
  <c r="AN102" i="5" a="1"/>
  <c r="AN102" i="5" s="1"/>
  <c r="AE107" i="5" a="1"/>
  <c r="AE107" i="5" s="1"/>
  <c r="AL107" i="5" a="1"/>
  <c r="AL107" i="5" s="1"/>
  <c r="AH14" i="5" a="1"/>
  <c r="AH14" i="5" s="1"/>
  <c r="AL61" i="5" a="1"/>
  <c r="AL61" i="5" s="1"/>
  <c r="AJ73" i="5" a="1"/>
  <c r="AJ73" i="5" s="1"/>
  <c r="AI94" i="5" a="1"/>
  <c r="AI94" i="5" s="1"/>
  <c r="AI101" i="5" a="1"/>
  <c r="AI101" i="5" s="1"/>
  <c r="AH103" i="5" a="1"/>
  <c r="AH103" i="5" s="1"/>
  <c r="AL57" i="5" a="1"/>
  <c r="AL57" i="5" s="1"/>
  <c r="AM67" i="5" a="1"/>
  <c r="AM67" i="5" s="1"/>
  <c r="AM72" i="5" a="1"/>
  <c r="AM72" i="5" s="1"/>
  <c r="AI73" i="5" a="1"/>
  <c r="AI73" i="5" s="1"/>
  <c r="AI75" i="5" a="1"/>
  <c r="AI75" i="5" s="1"/>
  <c r="AJ77" i="5" a="1"/>
  <c r="AJ77" i="5" s="1"/>
  <c r="AH79" i="5" a="1"/>
  <c r="AH79" i="5" s="1"/>
  <c r="AI81" i="5" a="1"/>
  <c r="AI81" i="5" s="1"/>
  <c r="AI83" i="5" a="1"/>
  <c r="AI83" i="5" s="1"/>
  <c r="AN85" i="5" a="1"/>
  <c r="AN85" i="5" s="1"/>
  <c r="AE91" i="5" a="1"/>
  <c r="AE91" i="5" s="1"/>
  <c r="AM91" i="5" a="1"/>
  <c r="AM91" i="5" s="1"/>
  <c r="AJ92" i="5" a="1"/>
  <c r="AJ92" i="5" s="1"/>
  <c r="AJ93" i="5" a="1"/>
  <c r="AJ93" i="5" s="1"/>
  <c r="AJ96" i="5" a="1"/>
  <c r="AJ96" i="5" s="1"/>
  <c r="AN97" i="5" a="1"/>
  <c r="AN97" i="5" s="1"/>
  <c r="AH98" i="5" a="1"/>
  <c r="AH98" i="5" s="1"/>
  <c r="AL100" i="5" a="1"/>
  <c r="AL100" i="5" s="1"/>
  <c r="AN103" i="5" a="1"/>
  <c r="AN103" i="5" s="1"/>
  <c r="AI105" i="5" a="1"/>
  <c r="AI105" i="5" s="1"/>
  <c r="AM107" i="5" a="1"/>
  <c r="AM107" i="5" s="1"/>
  <c r="AM59" i="5" a="1"/>
  <c r="AM59" i="5" s="1"/>
  <c r="AM81" i="5" a="1"/>
  <c r="AM81" i="5" s="1"/>
  <c r="AL96" i="5" a="1"/>
  <c r="AL96" i="5" s="1"/>
  <c r="AJ105" i="5" a="1"/>
  <c r="AJ105" i="5" s="1"/>
  <c r="AH107" i="5" a="1"/>
  <c r="AH107" i="5" s="1"/>
  <c r="AE69" i="5" a="1"/>
  <c r="AE69" i="5" s="1"/>
  <c r="AH73" i="5" a="1"/>
  <c r="AH73" i="5" s="1"/>
  <c r="AK105" i="5" a="1"/>
  <c r="AK105" i="5" s="1"/>
  <c r="AI104" i="5" a="1"/>
  <c r="AI104" i="5" s="1"/>
  <c r="AM89" i="5" a="1"/>
  <c r="AM89" i="5" s="1"/>
  <c r="AI84" i="5" a="1"/>
  <c r="AI84" i="5" s="1"/>
  <c r="AK101" i="5" a="1"/>
  <c r="AK101" i="5" s="1"/>
  <c r="AK82" i="5" a="1"/>
  <c r="AK82" i="5" s="1"/>
  <c r="AN80" i="5" a="1"/>
  <c r="AN80" i="5" s="1"/>
  <c r="AL108" i="5" a="1"/>
  <c r="AL108" i="5" s="1"/>
  <c r="AJ98" i="5" a="1"/>
  <c r="AJ98" i="5" s="1"/>
  <c r="AK92" i="5" a="1"/>
  <c r="AK92" i="5" s="1"/>
  <c r="AK97" i="5" a="1"/>
  <c r="AK97" i="5" s="1"/>
  <c r="AK58" i="5" a="1"/>
  <c r="AK58" i="5" s="1"/>
  <c r="AH90" i="5" a="1"/>
  <c r="AH90" i="5" s="1"/>
  <c r="AE86" i="5" a="1"/>
  <c r="AE86" i="5" s="1"/>
  <c r="AN108" i="5" a="1"/>
  <c r="AN108" i="5" s="1"/>
  <c r="AK93" i="5" a="1"/>
  <c r="AK93" i="5" s="1"/>
  <c r="AK64" i="5" a="1"/>
  <c r="AK64" i="5" s="1"/>
  <c r="AK48" i="5" a="1"/>
  <c r="AK48" i="5" s="1"/>
  <c r="AE66" i="5" a="1"/>
  <c r="AE66" i="5" s="1"/>
  <c r="AH66" i="5" a="1"/>
  <c r="AH66" i="5" s="1"/>
  <c r="AJ62" i="5" a="1"/>
  <c r="AJ62" i="5" s="1"/>
  <c r="AK34" i="5" a="1"/>
  <c r="AK34" i="5" s="1"/>
  <c r="AJ69" i="5" a="1"/>
  <c r="AJ69" i="5" s="1"/>
  <c r="AH60" i="5" a="1"/>
  <c r="AH60" i="5" s="1"/>
  <c r="AJ65" i="5" a="1"/>
  <c r="AJ65" i="5" s="1"/>
  <c r="AI66" i="5" a="1"/>
  <c r="AI66" i="5" s="1"/>
  <c r="AN58" i="5" a="1"/>
  <c r="AN58" i="5" s="1"/>
  <c r="AM43" i="5" a="1"/>
  <c r="AM43" i="5" s="1"/>
  <c r="AK50" i="5" a="1"/>
  <c r="AK50" i="5" s="1"/>
  <c r="AL53" i="5" a="1"/>
  <c r="AL53" i="5" s="1"/>
  <c r="AE47" i="5" a="1"/>
  <c r="AE47" i="5" s="1"/>
  <c r="AN38" i="5" a="1"/>
  <c r="AN38" i="5" s="1"/>
  <c r="AK72" i="5" a="1"/>
  <c r="AK72" i="5" s="1"/>
  <c r="AE57" i="5" a="1"/>
  <c r="AE57" i="5" s="1"/>
  <c r="AJ35" i="5" a="1"/>
  <c r="AJ35" i="5" s="1"/>
  <c r="AL50" i="5" a="1"/>
  <c r="AL50" i="5" s="1"/>
  <c r="AI41" i="5" a="1"/>
  <c r="AI41" i="5" s="1"/>
  <c r="AN30" i="5" a="1"/>
  <c r="AN30" i="5" s="1"/>
  <c r="AE26" i="5" a="1"/>
  <c r="AE26" i="5" s="1"/>
  <c r="AK26" i="5" a="1"/>
  <c r="AK26" i="5" s="1"/>
  <c r="AM33" i="5" a="1"/>
  <c r="AM33" i="5" s="1"/>
  <c r="AH23" i="5" a="1"/>
  <c r="AH23" i="5" s="1"/>
  <c r="AH17" i="5" a="1"/>
  <c r="AH17" i="5" s="1"/>
  <c r="AK19" i="5" a="1"/>
  <c r="AK19" i="5" s="1"/>
  <c r="AJ17" i="5" a="1"/>
  <c r="AJ17" i="5" s="1"/>
  <c r="AL55" i="5" a="1"/>
  <c r="AL55" i="5" s="1"/>
  <c r="AN36" i="5" a="1"/>
  <c r="AN36" i="5" s="1"/>
  <c r="AK23" i="5" a="1"/>
  <c r="AK23" i="5" s="1"/>
  <c r="AE60" i="5" a="1"/>
  <c r="AE60" i="5" s="1"/>
  <c r="AK103" i="5" a="1"/>
  <c r="AK103" i="5" s="1"/>
  <c r="AM104" i="5" a="1"/>
  <c r="AM104" i="5" s="1"/>
  <c r="AH99" i="5" a="1"/>
  <c r="AH99" i="5" s="1"/>
  <c r="AM84" i="5" a="1"/>
  <c r="AM84" i="5" s="1"/>
  <c r="AK83" i="5" a="1"/>
  <c r="AK83" i="5" s="1"/>
  <c r="AN98" i="5" a="1"/>
  <c r="AN98" i="5" s="1"/>
  <c r="AK89" i="5" a="1"/>
  <c r="AK89" i="5" s="1"/>
  <c r="AK95" i="5" a="1"/>
  <c r="AK95" i="5" s="1"/>
  <c r="AK99" i="5" a="1"/>
  <c r="AK99" i="5" s="1"/>
  <c r="AJ99" i="5" a="1"/>
  <c r="AJ99" i="5" s="1"/>
  <c r="AL90" i="5" a="1"/>
  <c r="AL90" i="5" s="1"/>
  <c r="AJ86" i="5" a="1"/>
  <c r="AJ86" i="5" s="1"/>
  <c r="AN92" i="5" a="1"/>
  <c r="AN92" i="5" s="1"/>
  <c r="AK28" i="5" a="1"/>
  <c r="AK28" i="5" s="1"/>
  <c r="AK53" i="5" a="1"/>
  <c r="AK53" i="5" s="1"/>
  <c r="AL66" i="5" a="1"/>
  <c r="AL66" i="5" s="1"/>
  <c r="AN62" i="5" a="1"/>
  <c r="AN62" i="5" s="1"/>
  <c r="AI60" i="5" a="1"/>
  <c r="AI60" i="5" s="1"/>
  <c r="AH82" i="5" a="1"/>
  <c r="AH82" i="5" s="1"/>
  <c r="AN76" i="5" a="1"/>
  <c r="AN76" i="5" s="1"/>
  <c r="AM71" i="5" a="1"/>
  <c r="AM71" i="5" s="1"/>
  <c r="AE64" i="5" a="1"/>
  <c r="AE64" i="5" s="1"/>
  <c r="AM55" i="5" a="1"/>
  <c r="AM55" i="5" s="1"/>
  <c r="AK46" i="5" a="1"/>
  <c r="AK46" i="5" s="1"/>
  <c r="AM36" i="5" a="1"/>
  <c r="AM36" i="5" s="1"/>
  <c r="AK47" i="5" a="1"/>
  <c r="AK47" i="5" s="1"/>
  <c r="AN37" i="5" a="1"/>
  <c r="AN37" i="5" s="1"/>
  <c r="AE70" i="5" a="1"/>
  <c r="AE70" i="5" s="1"/>
  <c r="AI52" i="5" a="1"/>
  <c r="AI52" i="5" s="1"/>
  <c r="AN35" i="5" a="1"/>
  <c r="AN35" i="5" s="1"/>
  <c r="AH41" i="5" a="1"/>
  <c r="AH41" i="5" s="1"/>
  <c r="AM50" i="5" a="1"/>
  <c r="AM50" i="5" s="1"/>
  <c r="AM41" i="5" a="1"/>
  <c r="AM41" i="5" s="1"/>
  <c r="AE27" i="5" a="1"/>
  <c r="AE27" i="5" s="1"/>
  <c r="AK27" i="5" a="1"/>
  <c r="AK27" i="5" s="1"/>
  <c r="AH26" i="5" a="1"/>
  <c r="AH26" i="5" s="1"/>
  <c r="AK24" i="5" a="1"/>
  <c r="AK24" i="5" s="1"/>
  <c r="AM31" i="5" a="1"/>
  <c r="AM31" i="5" s="1"/>
  <c r="AL23" i="5" a="1"/>
  <c r="AL23" i="5" s="1"/>
  <c r="AK15" i="5" a="1"/>
  <c r="AK15" i="5" s="1"/>
  <c r="AL17" i="5" a="1"/>
  <c r="AL17" i="5" s="1"/>
  <c r="AE19" i="5" a="1"/>
  <c r="AE19" i="5" s="1"/>
  <c r="AN17" i="5" a="1"/>
  <c r="AN17" i="5" s="1"/>
  <c r="AL15" i="5" a="1"/>
  <c r="AL15" i="5" s="1"/>
  <c r="AI25" i="5" a="1"/>
  <c r="AI25" i="5" s="1"/>
  <c r="AH76" i="5" a="1"/>
  <c r="AH76" i="5" s="1"/>
  <c r="AN54" i="5" a="1"/>
  <c r="AN54" i="5" s="1"/>
  <c r="AL27" i="5" a="1"/>
  <c r="AL27" i="5" s="1"/>
  <c r="AM17" i="5" a="1"/>
  <c r="AM17" i="5" s="1"/>
  <c r="AM99" i="5" a="1"/>
  <c r="AM99" i="5" s="1"/>
  <c r="AM106" i="5" a="1"/>
  <c r="AM106" i="5" s="1"/>
  <c r="AH97" i="5" a="1"/>
  <c r="AH97" i="5" s="1"/>
  <c r="AK88" i="5" a="1"/>
  <c r="AK88" i="5" s="1"/>
  <c r="AH84" i="5" a="1"/>
  <c r="AH84" i="5" s="1"/>
  <c r="AK78" i="5" a="1"/>
  <c r="AK78" i="5" s="1"/>
  <c r="AJ80" i="5" a="1"/>
  <c r="AJ80" i="5" s="1"/>
  <c r="AL104" i="5" a="1"/>
  <c r="AL104" i="5" s="1"/>
  <c r="AH87" i="5" a="1"/>
  <c r="AH87" i="5" s="1"/>
  <c r="AE99" i="5" a="1"/>
  <c r="AE99" i="5" s="1"/>
  <c r="AK90" i="5" a="1"/>
  <c r="AK90" i="5" s="1"/>
  <c r="AN86" i="5" a="1"/>
  <c r="AN86" i="5" s="1"/>
  <c r="AN64" i="5" a="1"/>
  <c r="AN64" i="5" s="1"/>
  <c r="AJ81" i="5" a="1"/>
  <c r="AJ81" i="5" s="1"/>
  <c r="AN69" i="5" a="1"/>
  <c r="AN69" i="5" s="1"/>
  <c r="AM66" i="5" a="1"/>
  <c r="AM66" i="5" s="1"/>
  <c r="AI76" i="5" a="1"/>
  <c r="AI76" i="5" s="1"/>
  <c r="AM69" i="5" a="1"/>
  <c r="AM69" i="5" s="1"/>
  <c r="AM60" i="5" a="1"/>
  <c r="AM60" i="5" s="1"/>
  <c r="AL82" i="5" a="1"/>
  <c r="AL82" i="5" s="1"/>
  <c r="AM74" i="5" a="1"/>
  <c r="AM74" i="5" s="1"/>
  <c r="AK62" i="5" a="1"/>
  <c r="AK62" i="5" s="1"/>
  <c r="AN60" i="5" a="1"/>
  <c r="AN60" i="5" s="1"/>
  <c r="AK54" i="5" a="1"/>
  <c r="AK54" i="5" s="1"/>
  <c r="AE43" i="5" a="1"/>
  <c r="AE43" i="5" s="1"/>
  <c r="AK33" i="5" a="1"/>
  <c r="AK33" i="5" s="1"/>
  <c r="AK40" i="5" a="1"/>
  <c r="AK40" i="5" s="1"/>
  <c r="AK36" i="5" a="1"/>
  <c r="AK36" i="5" s="1"/>
  <c r="AE50" i="5" a="1"/>
  <c r="AE50" i="5" s="1"/>
  <c r="AJ38" i="5" a="1"/>
  <c r="AJ38" i="5" s="1"/>
  <c r="AJ70" i="5" a="1"/>
  <c r="AJ70" i="5" s="1"/>
  <c r="AK56" i="5" a="1"/>
  <c r="AK56" i="5" s="1"/>
  <c r="AM52" i="5" a="1"/>
  <c r="AM52" i="5" s="1"/>
  <c r="AK38" i="5" a="1"/>
  <c r="AK38" i="5" s="1"/>
  <c r="AL49" i="5" a="1"/>
  <c r="AL49" i="5" s="1"/>
  <c r="AK41" i="5" a="1"/>
  <c r="AK41" i="5" s="1"/>
  <c r="AL36" i="5" a="1"/>
  <c r="AL36" i="5" s="1"/>
  <c r="AK31" i="5" a="1"/>
  <c r="AK31" i="5" s="1"/>
  <c r="AJ27" i="5" a="1"/>
  <c r="AJ27" i="5" s="1"/>
  <c r="AN26" i="5" a="1"/>
  <c r="AN26" i="5" s="1"/>
  <c r="AM26" i="5" a="1"/>
  <c r="AM26" i="5" s="1"/>
  <c r="AK29" i="5" a="1"/>
  <c r="AK29" i="5" s="1"/>
  <c r="AM23" i="5" a="1"/>
  <c r="AM23" i="5" s="1"/>
  <c r="AJ19" i="5" a="1"/>
  <c r="AJ19" i="5" s="1"/>
  <c r="AK13" i="5" a="1"/>
  <c r="AK13" i="5" s="1"/>
  <c r="AM29" i="5" a="1"/>
  <c r="AM29" i="5" s="1"/>
  <c r="AJ78" i="5" a="1"/>
  <c r="AJ78" i="5" s="1"/>
  <c r="AH55" i="5" a="1"/>
  <c r="AH55" i="5" s="1"/>
  <c r="AN55" i="5" a="1"/>
  <c r="AN55" i="5" s="1"/>
  <c r="AM39" i="5" a="1"/>
  <c r="AM39" i="5" s="1"/>
  <c r="AE90" i="5" a="1"/>
  <c r="AE90" i="5" s="1"/>
  <c r="AE41" i="5" a="1"/>
  <c r="AE41" i="5" s="1"/>
  <c r="AK98" i="5" a="1"/>
  <c r="AK98" i="5" s="1"/>
  <c r="AH106" i="5" a="1"/>
  <c r="AH106" i="5" s="1"/>
  <c r="AK94" i="5" a="1"/>
  <c r="AK94" i="5" s="1"/>
  <c r="AH88" i="5" a="1"/>
  <c r="AH88" i="5" s="1"/>
  <c r="AK84" i="5" a="1"/>
  <c r="AK84" i="5" s="1"/>
  <c r="AN89" i="5" a="1"/>
  <c r="AN89" i="5" s="1"/>
  <c r="AK76" i="5" a="1"/>
  <c r="AK76" i="5" s="1"/>
  <c r="AE80" i="5" a="1"/>
  <c r="AE80" i="5" s="1"/>
  <c r="AE101" i="5" a="1"/>
  <c r="AE101" i="5" s="1"/>
  <c r="AI92" i="5" a="1"/>
  <c r="AI92" i="5" s="1"/>
  <c r="AJ108" i="5" a="1"/>
  <c r="AJ108" i="5" s="1"/>
  <c r="AE97" i="5" a="1"/>
  <c r="AE97" i="5" s="1"/>
  <c r="AH86" i="5" a="1"/>
  <c r="AH86" i="5" s="1"/>
  <c r="AJ104" i="5" a="1"/>
  <c r="AJ104" i="5" s="1"/>
  <c r="AJ87" i="5" a="1"/>
  <c r="AJ87" i="5" s="1"/>
  <c r="AN66" i="5" a="1"/>
  <c r="AN66" i="5" s="1"/>
  <c r="AM76" i="5" a="1"/>
  <c r="AM76" i="5" s="1"/>
  <c r="AJ64" i="5" a="1"/>
  <c r="AJ64" i="5" s="1"/>
  <c r="AL81" i="5" a="1"/>
  <c r="AL81" i="5" s="1"/>
  <c r="AK65" i="5" a="1"/>
  <c r="AK65" i="5" s="1"/>
  <c r="AK44" i="5" a="1"/>
  <c r="AK44" i="5" s="1"/>
  <c r="AK70" i="5" a="1"/>
  <c r="AK70" i="5" s="1"/>
  <c r="AM53" i="5" a="1"/>
  <c r="AM53" i="5" s="1"/>
  <c r="AJ43" i="5" a="1"/>
  <c r="AJ43" i="5" s="1"/>
  <c r="AI35" i="5" a="1"/>
  <c r="AI35" i="5" s="1"/>
  <c r="AE38" i="5" a="1"/>
  <c r="AE38" i="5" s="1"/>
  <c r="AN70" i="5" a="1"/>
  <c r="AN70" i="5" s="1"/>
  <c r="AJ50" i="5" a="1"/>
  <c r="AJ50" i="5" s="1"/>
  <c r="AL35" i="5" a="1"/>
  <c r="AL35" i="5" s="1"/>
  <c r="AI37" i="5" a="1"/>
  <c r="AI37" i="5" s="1"/>
  <c r="AH36" i="5" a="1"/>
  <c r="AH36" i="5" s="1"/>
  <c r="AK30" i="5" a="1"/>
  <c r="AK30" i="5" s="1"/>
  <c r="AN27" i="5" a="1"/>
  <c r="AN27" i="5" s="1"/>
  <c r="AK22" i="5" a="1"/>
  <c r="AK22" i="5" s="1"/>
  <c r="AK20" i="5" a="1"/>
  <c r="AK20" i="5" s="1"/>
  <c r="AK45" i="5" a="1"/>
  <c r="AK45" i="5" s="1"/>
  <c r="AJ26" i="5" a="1"/>
  <c r="AJ26" i="5" s="1"/>
  <c r="AK16" i="5" a="1"/>
  <c r="AK16" i="5" s="1"/>
  <c r="AN19" i="5" a="1"/>
  <c r="AN19" i="5" s="1"/>
  <c r="AI15" i="5" a="1"/>
  <c r="AI15" i="5" s="1"/>
  <c r="AE42" i="5" a="1"/>
  <c r="AE42" i="5" s="1"/>
  <c r="AI17" i="5" a="1"/>
  <c r="AI17" i="5" s="1"/>
  <c r="AK61" i="5" a="1"/>
  <c r="AK61" i="5" s="1"/>
  <c r="AK35" i="5" a="1"/>
  <c r="AK35" i="5" s="1"/>
  <c r="AJ33" i="5" a="1"/>
  <c r="AJ33" i="5" s="1"/>
  <c r="AK74" i="5" a="1"/>
  <c r="AK74" i="5" s="1"/>
  <c r="AK106" i="5" a="1"/>
  <c r="AK106" i="5" s="1"/>
  <c r="AE106" i="5" a="1"/>
  <c r="AE106" i="5" s="1"/>
  <c r="AM97" i="5" a="1"/>
  <c r="AM97" i="5" s="1"/>
  <c r="AH104" i="5" a="1"/>
  <c r="AH104" i="5" s="1"/>
  <c r="AN93" i="5" a="1"/>
  <c r="AN93" i="5" s="1"/>
  <c r="AM88" i="5" a="1"/>
  <c r="AM88" i="5" s="1"/>
  <c r="AK91" i="5" a="1"/>
  <c r="AK91" i="5" s="1"/>
  <c r="AL99" i="5" a="1"/>
  <c r="AL99" i="5" s="1"/>
  <c r="AI96" i="5" a="1"/>
  <c r="AI96" i="5" s="1"/>
  <c r="AE85" i="5" a="1"/>
  <c r="AE85" i="5" s="1"/>
  <c r="AM92" i="5" a="1"/>
  <c r="AM92" i="5" s="1"/>
  <c r="AH94" i="5" a="1"/>
  <c r="AH94" i="5" s="1"/>
  <c r="AM86" i="5" a="1"/>
  <c r="AM86" i="5" s="1"/>
  <c r="AE87" i="5" a="1"/>
  <c r="AE87" i="5" s="1"/>
  <c r="AL64" i="5" a="1"/>
  <c r="AL64" i="5" s="1"/>
  <c r="AK79" i="5" a="1"/>
  <c r="AK79" i="5" s="1"/>
  <c r="AH74" i="5" a="1"/>
  <c r="AH74" i="5" s="1"/>
  <c r="AJ66" i="5" a="1"/>
  <c r="AJ66" i="5" s="1"/>
  <c r="AH81" i="5" a="1"/>
  <c r="AH81" i="5" s="1"/>
  <c r="AJ60" i="5" a="1"/>
  <c r="AJ60" i="5" s="1"/>
  <c r="AM65" i="5" a="1"/>
  <c r="AM65" i="5" s="1"/>
  <c r="AK81" i="5" a="1"/>
  <c r="AK81" i="5" s="1"/>
  <c r="AK68" i="5" a="1"/>
  <c r="AK68" i="5" s="1"/>
  <c r="AK52" i="5" a="1"/>
  <c r="AK52" i="5" s="1"/>
  <c r="AN43" i="5" a="1"/>
  <c r="AN43" i="5" s="1"/>
  <c r="AH58" i="5" a="1"/>
  <c r="AH58" i="5" s="1"/>
  <c r="AK37" i="5" a="1"/>
  <c r="AK37" i="5" s="1"/>
  <c r="AK42" i="5" a="1"/>
  <c r="AK42" i="5" s="1"/>
  <c r="AI49" i="5" a="1"/>
  <c r="AI49" i="5" s="1"/>
  <c r="AL46" i="5" a="1"/>
  <c r="AL46" i="5" s="1"/>
  <c r="AM38" i="5" a="1"/>
  <c r="AM38" i="5" s="1"/>
  <c r="AE54" i="5" a="1"/>
  <c r="AE54" i="5" s="1"/>
  <c r="AK39" i="5" a="1"/>
  <c r="AK39" i="5" s="1"/>
  <c r="AH35" i="5" a="1"/>
  <c r="AH35" i="5" s="1"/>
  <c r="AE36" i="5" a="1"/>
  <c r="AE36" i="5" s="1"/>
  <c r="AH31" i="5" a="1"/>
  <c r="AH31" i="5" s="1"/>
  <c r="AN45" i="5" a="1"/>
  <c r="AN45" i="5" s="1"/>
  <c r="AH39" i="5" a="1"/>
  <c r="AH39" i="5" s="1"/>
  <c r="AM45" i="5" a="1"/>
  <c r="AM45" i="5" s="1"/>
  <c r="AI29" i="5" a="1"/>
  <c r="AI29" i="5" s="1"/>
  <c r="AN23" i="5" a="1"/>
  <c r="AN23" i="5" s="1"/>
  <c r="AK14" i="5" a="1"/>
  <c r="AK14" i="5" s="1"/>
  <c r="AK25" i="5" a="1"/>
  <c r="AK25" i="5" s="1"/>
  <c r="AN39" i="5" a="1"/>
  <c r="AN39" i="5" s="1"/>
  <c r="AE23" i="5" a="1"/>
  <c r="AE23" i="5" s="1"/>
  <c r="AN65" i="5" a="1"/>
  <c r="AN65" i="5" s="1"/>
  <c r="AM68" i="5" a="1"/>
  <c r="AM68" i="5" s="1"/>
  <c r="AE30" i="5" a="1"/>
  <c r="AE30" i="5" s="1"/>
  <c r="AK21" i="5" a="1"/>
  <c r="AK21" i="5" s="1"/>
  <c r="AK102" i="5" a="1"/>
  <c r="AK102" i="5" s="1"/>
  <c r="AH108" i="5" a="1"/>
  <c r="AH108" i="5" s="1"/>
  <c r="AH15" i="5" a="1"/>
  <c r="AH15" i="5" s="1"/>
  <c r="AJ106" i="5" a="1"/>
  <c r="AJ106" i="5" s="1"/>
  <c r="AK96" i="5" a="1"/>
  <c r="AK96" i="5" s="1"/>
  <c r="AH102" i="5" a="1"/>
  <c r="AH102" i="5" s="1"/>
  <c r="AE88" i="5" a="1"/>
  <c r="AE88" i="5" s="1"/>
  <c r="AK108" i="5" a="1"/>
  <c r="AK108" i="5" s="1"/>
  <c r="AJ89" i="5" a="1"/>
  <c r="AJ89" i="5" s="1"/>
  <c r="AL80" i="5" a="1"/>
  <c r="AL80" i="5" s="1"/>
  <c r="AK100" i="5" a="1"/>
  <c r="AK100" i="5" s="1"/>
  <c r="AM96" i="5" a="1"/>
  <c r="AM96" i="5" s="1"/>
  <c r="AK85" i="5" a="1"/>
  <c r="AK85" i="5" s="1"/>
  <c r="AE92" i="5" a="1"/>
  <c r="AE92" i="5" s="1"/>
  <c r="AL94" i="5" a="1"/>
  <c r="AL94" i="5" s="1"/>
  <c r="AN90" i="5" a="1"/>
  <c r="AN90" i="5" s="1"/>
  <c r="AK86" i="5" a="1"/>
  <c r="AK86" i="5" s="1"/>
  <c r="AN99" i="5" a="1"/>
  <c r="AN99" i="5" s="1"/>
  <c r="AK87" i="5" a="1"/>
  <c r="AK87" i="5" s="1"/>
  <c r="AH64" i="5" a="1"/>
  <c r="AH64" i="5" s="1"/>
  <c r="AL76" i="5" a="1"/>
  <c r="AL76" i="5" s="1"/>
  <c r="AL74" i="5" a="1"/>
  <c r="AL74" i="5" s="1"/>
  <c r="AK66" i="5" a="1"/>
  <c r="AK66" i="5" s="1"/>
  <c r="AL62" i="5" a="1"/>
  <c r="AL62" i="5" s="1"/>
  <c r="AK73" i="5" a="1"/>
  <c r="AK73" i="5" s="1"/>
  <c r="AK75" i="5" a="1"/>
  <c r="AK75" i="5" s="1"/>
  <c r="AE78" i="5" a="1"/>
  <c r="AE78" i="5" s="1"/>
  <c r="AE73" i="5" a="1"/>
  <c r="AE73" i="5" s="1"/>
  <c r="AK77" i="5" a="1"/>
  <c r="AK77" i="5" s="1"/>
  <c r="AK63" i="5" a="1"/>
  <c r="AK63" i="5" s="1"/>
  <c r="AL58" i="5" a="1"/>
  <c r="AL58" i="5" s="1"/>
  <c r="AE37" i="5" a="1"/>
  <c r="AE37" i="5" s="1"/>
  <c r="AK57" i="5" a="1"/>
  <c r="AK57" i="5" s="1"/>
  <c r="AM49" i="5" a="1"/>
  <c r="AM49" i="5" s="1"/>
  <c r="AM46" i="5" a="1"/>
  <c r="AM46" i="5" s="1"/>
  <c r="AM37" i="5" a="1"/>
  <c r="AM37" i="5" s="1"/>
  <c r="AI68" i="5" a="1"/>
  <c r="AI68" i="5" s="1"/>
  <c r="AJ54" i="5" a="1"/>
  <c r="AJ54" i="5" s="1"/>
  <c r="AI36" i="5" a="1"/>
  <c r="AI36" i="5" s="1"/>
  <c r="AM35" i="5" a="1"/>
  <c r="AM35" i="5" s="1"/>
  <c r="AE58" i="5" a="1"/>
  <c r="AE58" i="5" s="1"/>
  <c r="AI38" i="5" a="1"/>
  <c r="AI38" i="5" s="1"/>
  <c r="AL41" i="5" a="1"/>
  <c r="AL41" i="5" s="1"/>
  <c r="AJ36" i="5" a="1"/>
  <c r="AJ36" i="5" s="1"/>
  <c r="AL31" i="5" a="1"/>
  <c r="AL31" i="5" s="1"/>
  <c r="AL39" i="5" a="1"/>
  <c r="AL39" i="5" s="1"/>
  <c r="AH19" i="5" a="1"/>
  <c r="AH19" i="5" s="1"/>
  <c r="AK49" i="5" a="1"/>
  <c r="AK49" i="5" s="1"/>
  <c r="AK51" i="5" a="1"/>
  <c r="AK51" i="5" s="1"/>
  <c r="AL26" i="5" a="1"/>
  <c r="AL26" i="5" s="1"/>
  <c r="AK107" i="5" a="1"/>
  <c r="AK107" i="5" s="1"/>
  <c r="AE89" i="5" a="1"/>
  <c r="AE89" i="5" s="1"/>
  <c r="AN106" i="5" a="1"/>
  <c r="AN106" i="5" s="1"/>
  <c r="AL102" i="5" a="1"/>
  <c r="AL102" i="5" s="1"/>
  <c r="AL92" i="5" a="1"/>
  <c r="AL92" i="5" s="1"/>
  <c r="AL106" i="5" a="1"/>
  <c r="AL106" i="5" s="1"/>
  <c r="AH89" i="5" a="1"/>
  <c r="AH89" i="5" s="1"/>
  <c r="AK80" i="5" a="1"/>
  <c r="AK80" i="5" s="1"/>
  <c r="AM80" i="5" a="1"/>
  <c r="AM80" i="5" s="1"/>
  <c r="AL97" i="5" a="1"/>
  <c r="AL97" i="5" s="1"/>
  <c r="AJ94" i="5" a="1"/>
  <c r="AJ94" i="5" s="1"/>
  <c r="AM85" i="5" a="1"/>
  <c r="AM85" i="5" s="1"/>
  <c r="AN87" i="5" a="1"/>
  <c r="AN87" i="5" s="1"/>
  <c r="AE104" i="5" a="1"/>
  <c r="AE104" i="5" s="1"/>
  <c r="AL93" i="5" a="1"/>
  <c r="AL93" i="5" s="1"/>
  <c r="AI89" i="5" a="1"/>
  <c r="AI89" i="5" s="1"/>
  <c r="AK71" i="5" a="1"/>
  <c r="AK71" i="5" s="1"/>
  <c r="AJ97" i="5" a="1"/>
  <c r="AJ97" i="5" s="1"/>
  <c r="AM87" i="5" a="1"/>
  <c r="AM87" i="5" s="1"/>
  <c r="AM64" i="5" a="1"/>
  <c r="AM64" i="5" s="1"/>
  <c r="AM73" i="5" a="1"/>
  <c r="AM73" i="5" s="1"/>
  <c r="AH62" i="5" a="1"/>
  <c r="AH62" i="5" s="1"/>
  <c r="AK69" i="5" a="1"/>
  <c r="AK69" i="5" s="1"/>
  <c r="AH80" i="5" a="1"/>
  <c r="AH80" i="5" s="1"/>
  <c r="AI71" i="5" a="1"/>
  <c r="AI71" i="5" s="1"/>
  <c r="AM108" i="5" a="1"/>
  <c r="AM108" i="5" s="1"/>
  <c r="AL101" i="5" a="1"/>
  <c r="AL101" i="5" s="1"/>
  <c r="AI87" i="5" a="1"/>
  <c r="AI87" i="5" s="1"/>
  <c r="AK55" i="5" a="1"/>
  <c r="AK55" i="5" s="1"/>
  <c r="AE98" i="5" a="1"/>
  <c r="AE98" i="5" s="1"/>
  <c r="AM93" i="5" a="1"/>
  <c r="AM93" i="5" s="1"/>
  <c r="AJ84" i="5" a="1"/>
  <c r="AJ84" i="5" s="1"/>
  <c r="AN101" i="5" a="1"/>
  <c r="AN101" i="5" s="1"/>
  <c r="AK104" i="5" a="1"/>
  <c r="AK104" i="5" s="1"/>
  <c r="AK60" i="5" a="1"/>
  <c r="AK60" i="5" s="1"/>
  <c r="AK67" i="5" a="1"/>
  <c r="AK67" i="5" s="1"/>
  <c r="AE62" i="5" a="1"/>
  <c r="AE62" i="5" s="1"/>
  <c r="AM62" i="5" a="1"/>
  <c r="AM62" i="5" s="1"/>
  <c r="AI64" i="5" a="1"/>
  <c r="AI64" i="5" s="1"/>
  <c r="AL60" i="5" a="1"/>
  <c r="AL60" i="5" s="1"/>
  <c r="AN78" i="5" a="1"/>
  <c r="AN78" i="5" s="1"/>
  <c r="AN71" i="5" a="1"/>
  <c r="AN71" i="5" s="1"/>
  <c r="AI69" i="5" a="1"/>
  <c r="AI69" i="5" s="1"/>
  <c r="AK59" i="5" a="1"/>
  <c r="AK59" i="5" s="1"/>
  <c r="AE49" i="5" a="1"/>
  <c r="AE49" i="5" s="1"/>
  <c r="AK43" i="5" a="1"/>
  <c r="AK43" i="5" s="1"/>
  <c r="AH53" i="5" a="1"/>
  <c r="AH53" i="5" s="1"/>
  <c r="AL37" i="5" a="1"/>
  <c r="AL37" i="5" s="1"/>
  <c r="AL47" i="5" a="1"/>
  <c r="AL47" i="5" s="1"/>
  <c r="AE35" i="5" a="1"/>
  <c r="AE35" i="5" s="1"/>
  <c r="AH50" i="5" a="1"/>
  <c r="AH50" i="5" s="1"/>
  <c r="AJ53" i="5" a="1"/>
  <c r="AJ53" i="5" s="1"/>
  <c r="AJ41" i="5" a="1"/>
  <c r="AJ41" i="5" s="1"/>
  <c r="AK32" i="5" a="1"/>
  <c r="AK32" i="5" s="1"/>
  <c r="AJ30" i="5" a="1"/>
  <c r="AJ30" i="5" s="1"/>
  <c r="AH27" i="5" a="1"/>
  <c r="AH27" i="5" s="1"/>
  <c r="AH30" i="5" a="1"/>
  <c r="AH30" i="5" s="1"/>
  <c r="AI33" i="5" a="1"/>
  <c r="AI33" i="5" s="1"/>
  <c r="AH34" i="5" a="1"/>
  <c r="AH34" i="5" s="1"/>
  <c r="AI26" i="5" a="1"/>
  <c r="AI26" i="5" s="1"/>
  <c r="AK18" i="5" a="1"/>
  <c r="AK18" i="5" s="1"/>
  <c r="AN21" i="5" a="1"/>
  <c r="AN21" i="5" s="1"/>
  <c r="AK17" i="5" a="1"/>
  <c r="AK17" i="5" s="1"/>
  <c r="AE17" i="5" a="1"/>
  <c r="AE17" i="5" s="1"/>
  <c r="AK12" i="5" a="1"/>
  <c r="AK12" i="5" s="1"/>
  <c r="AH47" i="5" a="1"/>
  <c r="AH47" i="5" s="1"/>
  <c r="AE31" i="5" a="1"/>
  <c r="AE31" i="5" s="1"/>
  <c r="AM25" i="5" a="1"/>
  <c r="AM25" i="5" s="1"/>
  <c r="A11" i="5"/>
  <c r="E144" i="8" s="1"/>
  <c r="B10" i="5"/>
  <c r="D10" i="5"/>
  <c r="D11" i="5"/>
  <c r="D12" i="5" s="1"/>
  <c r="D13" i="5" s="1"/>
  <c r="D14" i="5" s="1"/>
  <c r="D15" i="5" s="1"/>
  <c r="D16" i="5" s="1"/>
  <c r="D17" i="5" s="1"/>
  <c r="D18" i="5" s="1"/>
  <c r="D19" i="5" s="1"/>
  <c r="D20" i="5" s="1"/>
  <c r="D21" i="5" s="1"/>
  <c r="D22" i="5" s="1"/>
  <c r="D23" i="5" s="1"/>
  <c r="D24" i="5" s="1"/>
  <c r="D25" i="5" s="1"/>
  <c r="D26" i="5" s="1"/>
  <c r="D27" i="5" s="1"/>
  <c r="D28" i="5" s="1"/>
  <c r="D29" i="5" s="1"/>
  <c r="D30" i="5" s="1"/>
  <c r="D31" i="5" s="1"/>
  <c r="D32" i="5" s="1"/>
  <c r="D33" i="5" s="1"/>
  <c r="D34" i="5" s="1"/>
  <c r="D35" i="5" s="1"/>
  <c r="D36" i="5" s="1"/>
  <c r="D37" i="5" s="1"/>
  <c r="D38" i="5" s="1"/>
  <c r="D39" i="5" s="1"/>
  <c r="D40" i="5" s="1"/>
  <c r="D41" i="5" s="1"/>
  <c r="D42" i="5" s="1"/>
  <c r="D43" i="5" s="1"/>
  <c r="D44" i="5" s="1"/>
  <c r="D45" i="5" s="1"/>
  <c r="D46" i="5" s="1"/>
  <c r="D47" i="5" s="1"/>
  <c r="D48" i="5" s="1"/>
  <c r="D49" i="5" s="1"/>
  <c r="D50" i="5" s="1"/>
  <c r="D51" i="5" s="1"/>
  <c r="D52" i="5" s="1"/>
  <c r="D53" i="5" s="1"/>
  <c r="D54" i="5" s="1"/>
  <c r="D55" i="5" s="1"/>
  <c r="D56" i="5" s="1"/>
  <c r="D57" i="5" s="1"/>
  <c r="D58" i="5" s="1"/>
  <c r="D59" i="5" s="1"/>
  <c r="D60" i="5" s="1"/>
  <c r="D61" i="5" s="1"/>
  <c r="D62" i="5" s="1"/>
  <c r="D63" i="5" s="1"/>
  <c r="D64" i="5" s="1"/>
  <c r="D65" i="5" s="1"/>
  <c r="D66" i="5" s="1"/>
  <c r="D67" i="5" s="1"/>
  <c r="D68" i="5" s="1"/>
  <c r="D69" i="5" s="1"/>
  <c r="D70" i="5" s="1"/>
  <c r="D71" i="5" s="1"/>
  <c r="D72" i="5" s="1"/>
  <c r="D73" i="5" s="1"/>
  <c r="D74" i="5" s="1"/>
  <c r="D75" i="5" s="1"/>
  <c r="D76" i="5" s="1"/>
  <c r="D77" i="5" s="1"/>
  <c r="D78" i="5" s="1"/>
  <c r="D79" i="5" s="1"/>
  <c r="D80" i="5" s="1"/>
  <c r="D81" i="5" s="1"/>
  <c r="D82" i="5" s="1"/>
  <c r="D83" i="5" s="1"/>
  <c r="D84" i="5" s="1"/>
  <c r="D85" i="5" s="1"/>
  <c r="D86" i="5" s="1"/>
  <c r="D87" i="5" s="1"/>
  <c r="D88" i="5" s="1"/>
  <c r="D89" i="5" s="1"/>
  <c r="D90" i="5" s="1"/>
  <c r="D91" i="5" s="1"/>
  <c r="D92" i="5" s="1"/>
  <c r="D93" i="5" s="1"/>
  <c r="D94" i="5" s="1"/>
  <c r="D95" i="5" s="1"/>
  <c r="D96" i="5" s="1"/>
  <c r="D97" i="5" s="1"/>
  <c r="D98" i="5" s="1"/>
  <c r="D99" i="5" s="1"/>
  <c r="D100" i="5" s="1"/>
  <c r="D101" i="5" s="1"/>
  <c r="D102" i="5" s="1"/>
  <c r="D103" i="5" s="1"/>
  <c r="D104" i="5" s="1"/>
  <c r="D105" i="5" s="1"/>
  <c r="D106" i="5" s="1"/>
  <c r="D107" i="5" s="1"/>
  <c r="D108" i="5" s="1"/>
  <c r="D109" i="5" s="1"/>
  <c r="D110" i="5" s="1"/>
  <c r="D111" i="5" s="1"/>
  <c r="D112" i="5" s="1"/>
  <c r="D113" i="5" s="1"/>
  <c r="D114" i="5" s="1"/>
  <c r="D115" i="5" s="1"/>
  <c r="D116" i="5" s="1"/>
  <c r="D117" i="5" s="1"/>
  <c r="D118" i="5" s="1"/>
  <c r="D119" i="5" s="1"/>
  <c r="D120" i="5" s="1"/>
  <c r="D121" i="5" s="1"/>
  <c r="D122" i="5" s="1"/>
  <c r="D123" i="5" s="1"/>
  <c r="D124" i="5" s="1"/>
  <c r="D125" i="5" s="1"/>
  <c r="D126" i="5" s="1"/>
  <c r="D127" i="5" s="1"/>
  <c r="D128" i="5" s="1"/>
  <c r="D129" i="5" s="1"/>
  <c r="D130" i="5" s="1"/>
  <c r="D131" i="5" s="1"/>
  <c r="D132" i="5" s="1"/>
  <c r="D133" i="5" s="1"/>
  <c r="D134" i="5" s="1"/>
  <c r="D135" i="5" s="1"/>
  <c r="D136" i="5" s="1"/>
  <c r="D137" i="5" s="1"/>
  <c r="D138" i="5" s="1"/>
  <c r="D139" i="5" s="1"/>
  <c r="D140" i="5" s="1"/>
  <c r="D141" i="5" s="1"/>
  <c r="D142" i="5" s="1"/>
  <c r="D143" i="5" s="1"/>
  <c r="D144" i="5" s="1"/>
  <c r="D145" i="5" s="1"/>
  <c r="D146" i="5" s="1"/>
  <c r="D147" i="5" s="1"/>
  <c r="D148" i="5" s="1"/>
  <c r="D149" i="5" s="1"/>
  <c r="D150" i="5" s="1"/>
  <c r="D151" i="5" s="1"/>
  <c r="D152" i="5" s="1"/>
  <c r="D153" i="5" s="1"/>
  <c r="D154" i="5" s="1"/>
  <c r="D155" i="5" s="1"/>
  <c r="D156" i="5" s="1"/>
  <c r="D157" i="5" s="1"/>
  <c r="D158" i="5" s="1"/>
  <c r="D159" i="5" s="1"/>
  <c r="D160" i="5" s="1"/>
  <c r="D161" i="5" s="1"/>
  <c r="D162" i="5" s="1"/>
  <c r="D163" i="5" s="1"/>
  <c r="D164" i="5" s="1"/>
  <c r="D165" i="5" s="1"/>
  <c r="D166" i="5" s="1"/>
  <c r="D167" i="5" s="1"/>
  <c r="D168" i="5" s="1"/>
  <c r="D169" i="5" s="1"/>
  <c r="D170" i="5" s="1"/>
  <c r="D171" i="5" s="1"/>
  <c r="D172" i="5" s="1"/>
  <c r="D173" i="5" s="1"/>
  <c r="D174" i="5" s="1"/>
  <c r="D175" i="5" s="1"/>
  <c r="D176" i="5" s="1"/>
  <c r="D177" i="5" s="1"/>
  <c r="D178" i="5" s="1"/>
  <c r="D179" i="5" s="1"/>
  <c r="D180" i="5" s="1"/>
  <c r="D181" i="5" s="1"/>
  <c r="D182" i="5" s="1"/>
  <c r="D183" i="5" s="1"/>
  <c r="D184" i="5" s="1"/>
  <c r="D185" i="5" s="1"/>
  <c r="D186" i="5" s="1"/>
  <c r="D187" i="5" s="1"/>
  <c r="D188" i="5" s="1"/>
  <c r="D189" i="5" s="1"/>
  <c r="D190" i="5" s="1"/>
  <c r="D191" i="5" s="1"/>
  <c r="D192" i="5" s="1"/>
  <c r="D193" i="5" s="1"/>
  <c r="D194" i="5" s="1"/>
  <c r="D195" i="5" s="1"/>
  <c r="D196" i="5" s="1"/>
  <c r="D197" i="5" s="1"/>
  <c r="D198" i="5" s="1"/>
  <c r="D199" i="5" s="1"/>
  <c r="D200" i="5" s="1"/>
  <c r="D201" i="5" s="1"/>
  <c r="D202" i="5" s="1"/>
  <c r="D203" i="5" s="1"/>
  <c r="D204" i="5" s="1"/>
  <c r="D205" i="5" s="1"/>
  <c r="D206" i="5" s="1"/>
  <c r="D207" i="5" s="1"/>
  <c r="D208" i="5" s="1"/>
  <c r="D209" i="5" s="1"/>
  <c r="D210" i="5" s="1"/>
  <c r="D211" i="5" s="1"/>
  <c r="D212" i="5" s="1"/>
  <c r="D213" i="5" s="1"/>
  <c r="D214" i="5" s="1"/>
  <c r="D215" i="5" s="1"/>
  <c r="D216" i="5" s="1"/>
  <c r="D217" i="5" s="1"/>
  <c r="D218" i="5" s="1"/>
  <c r="D219" i="5" s="1"/>
  <c r="D220" i="5" s="1"/>
  <c r="D221" i="5" s="1"/>
  <c r="D222" i="5" s="1"/>
  <c r="D223" i="5" s="1"/>
  <c r="D224" i="5" s="1"/>
  <c r="D225" i="5" s="1"/>
  <c r="D226" i="5" s="1"/>
  <c r="D227" i="5" s="1"/>
  <c r="D228" i="5" s="1"/>
  <c r="D229" i="5" s="1"/>
  <c r="D230" i="5" s="1"/>
  <c r="D231" i="5" s="1"/>
  <c r="D232" i="5" s="1"/>
  <c r="D233" i="5" s="1"/>
  <c r="D234" i="5" s="1"/>
  <c r="D235" i="5" s="1"/>
  <c r="D236" i="5" s="1"/>
  <c r="D237" i="5" s="1"/>
  <c r="D238" i="5" s="1"/>
  <c r="D239" i="5" s="1"/>
  <c r="D240" i="5" s="1"/>
  <c r="D241" i="5" s="1"/>
  <c r="D242" i="5" s="1"/>
  <c r="D243" i="5" s="1"/>
  <c r="D244" i="5" s="1"/>
  <c r="D245" i="5" s="1"/>
  <c r="D246" i="5" s="1"/>
  <c r="D247" i="5" s="1"/>
  <c r="D248" i="5" s="1"/>
  <c r="D249" i="5" s="1"/>
  <c r="D250" i="5" s="1"/>
  <c r="D251" i="5" s="1"/>
  <c r="D252" i="5" s="1"/>
  <c r="D253" i="5" s="1"/>
  <c r="D254" i="5" s="1"/>
  <c r="D255" i="5" s="1"/>
  <c r="D256" i="5" s="1"/>
  <c r="D257" i="5" s="1"/>
  <c r="D258" i="5" s="1"/>
  <c r="D259" i="5" s="1"/>
  <c r="D260" i="5" s="1"/>
  <c r="D261" i="5" s="1"/>
  <c r="D262" i="5" s="1"/>
  <c r="D263" i="5" s="1"/>
  <c r="D264" i="5" s="1"/>
  <c r="D265" i="5" s="1"/>
  <c r="D266" i="5" s="1"/>
  <c r="D267" i="5" s="1"/>
  <c r="D268" i="5" s="1"/>
  <c r="D269" i="5" s="1"/>
  <c r="D270" i="5" s="1"/>
  <c r="D271" i="5" s="1"/>
  <c r="D272" i="5" s="1"/>
  <c r="D273" i="5" s="1"/>
  <c r="D274" i="5" s="1"/>
  <c r="D275" i="5" s="1"/>
  <c r="D276" i="5" s="1"/>
  <c r="D277" i="5" s="1"/>
  <c r="D278" i="5" s="1"/>
  <c r="D279" i="5" s="1"/>
  <c r="D280" i="5" s="1"/>
  <c r="D281" i="5" s="1"/>
  <c r="D282" i="5" s="1"/>
  <c r="D283" i="5" s="1"/>
  <c r="D284" i="5" s="1"/>
  <c r="D285" i="5" s="1"/>
  <c r="D286" i="5" s="1"/>
  <c r="D287" i="5" s="1"/>
  <c r="D288" i="5" s="1"/>
  <c r="D289" i="5" s="1"/>
  <c r="D290" i="5" s="1"/>
  <c r="D291" i="5" s="1"/>
  <c r="D292" i="5" s="1"/>
  <c r="D293" i="5" s="1"/>
  <c r="D294" i="5" s="1"/>
  <c r="D295" i="5" s="1"/>
  <c r="D296" i="5" s="1"/>
  <c r="D297" i="5" s="1"/>
  <c r="D298" i="5" s="1"/>
  <c r="D299" i="5" s="1"/>
  <c r="D300" i="5" s="1"/>
  <c r="D301" i="5" s="1"/>
  <c r="D302" i="5" s="1"/>
  <c r="D303" i="5" s="1"/>
  <c r="D304" i="5" s="1"/>
  <c r="D305" i="5" s="1"/>
  <c r="D306" i="5" s="1"/>
  <c r="D307" i="5" s="1"/>
  <c r="D308" i="5" s="1"/>
  <c r="D309" i="5" s="1"/>
  <c r="D310" i="5" s="1"/>
  <c r="D311" i="5" s="1"/>
  <c r="D312" i="5" s="1"/>
  <c r="D313" i="5" s="1"/>
  <c r="D314" i="5" s="1"/>
  <c r="D315" i="5" s="1"/>
  <c r="D316" i="5" s="1"/>
  <c r="D317" i="5" s="1"/>
  <c r="D318" i="5" s="1"/>
  <c r="D319" i="5" s="1"/>
  <c r="D320" i="5" s="1"/>
  <c r="D321" i="5" s="1"/>
  <c r="D322" i="5" s="1"/>
  <c r="D323" i="5" s="1"/>
  <c r="D324" i="5" s="1"/>
  <c r="D325" i="5" s="1"/>
  <c r="D326" i="5" s="1"/>
  <c r="D327" i="5" s="1"/>
  <c r="D328" i="5" s="1"/>
  <c r="D329" i="5" s="1"/>
  <c r="D330" i="5" s="1"/>
  <c r="D331" i="5" s="1"/>
  <c r="D332" i="5" s="1"/>
  <c r="D333" i="5" s="1"/>
  <c r="D334" i="5" s="1"/>
  <c r="D335" i="5" s="1"/>
  <c r="D336" i="5" s="1"/>
  <c r="D337" i="5" s="1"/>
  <c r="D338" i="5" s="1"/>
  <c r="D339" i="5" s="1"/>
  <c r="D340" i="5" s="1"/>
  <c r="D341" i="5" s="1"/>
  <c r="D342" i="5" s="1"/>
  <c r="D343" i="5" s="1"/>
  <c r="D344" i="5" s="1"/>
  <c r="D345" i="5" s="1"/>
  <c r="D346" i="5" s="1"/>
  <c r="D347" i="5" s="1"/>
  <c r="D348" i="5" s="1"/>
  <c r="D349" i="5" s="1"/>
  <c r="D350" i="5" s="1"/>
  <c r="D351" i="5" s="1"/>
  <c r="D352" i="5" s="1"/>
  <c r="D353" i="5" s="1"/>
  <c r="D354" i="5" s="1"/>
  <c r="D355" i="5" s="1"/>
  <c r="D356" i="5" s="1"/>
  <c r="D357" i="5" s="1"/>
  <c r="D358" i="5" s="1"/>
  <c r="D359" i="5" s="1"/>
  <c r="D360" i="5" s="1"/>
  <c r="D361" i="5" s="1"/>
  <c r="D362" i="5" s="1"/>
  <c r="D363" i="5" s="1"/>
  <c r="D364" i="5" s="1"/>
  <c r="D365" i="5" s="1"/>
  <c r="D366" i="5" s="1"/>
  <c r="D367" i="5" s="1"/>
  <c r="D368" i="5" s="1"/>
  <c r="D369" i="5" s="1"/>
  <c r="D370" i="5" s="1"/>
  <c r="D371" i="5" s="1"/>
  <c r="D372" i="5" s="1"/>
  <c r="D373" i="5" s="1"/>
  <c r="D374" i="5" s="1"/>
  <c r="D375" i="5" s="1"/>
  <c r="D376" i="5" s="1"/>
  <c r="D377" i="5" s="1"/>
  <c r="D378" i="5" s="1"/>
  <c r="D379" i="5" s="1"/>
  <c r="D380" i="5" s="1"/>
  <c r="D381" i="5" s="1"/>
  <c r="D382" i="5" s="1"/>
  <c r="D383" i="5" s="1"/>
  <c r="D384" i="5" s="1"/>
  <c r="D385" i="5" s="1"/>
  <c r="D386" i="5" s="1"/>
  <c r="D387" i="5" s="1"/>
  <c r="D388" i="5" s="1"/>
  <c r="D389" i="5" s="1"/>
  <c r="D390" i="5" s="1"/>
  <c r="D391" i="5" s="1"/>
  <c r="D392" i="5" s="1"/>
  <c r="D393" i="5" s="1"/>
  <c r="D394" i="5" s="1"/>
  <c r="D395" i="5" s="1"/>
  <c r="D396" i="5" s="1"/>
  <c r="D397" i="5" s="1"/>
  <c r="D398" i="5" s="1"/>
  <c r="D399" i="5" s="1"/>
  <c r="D400" i="5" s="1"/>
  <c r="D401" i="5" s="1"/>
  <c r="D402" i="5" s="1"/>
  <c r="D403" i="5" s="1"/>
  <c r="D404" i="5" s="1"/>
  <c r="D405" i="5" s="1"/>
  <c r="D406" i="5" s="1"/>
  <c r="D407" i="5" s="1"/>
  <c r="D408" i="5" s="1"/>
  <c r="D409" i="5" s="1"/>
  <c r="D410" i="5" s="1"/>
  <c r="D411" i="5" s="1"/>
  <c r="D412" i="5" s="1"/>
  <c r="D413" i="5" s="1"/>
  <c r="D414" i="5" s="1"/>
  <c r="D415" i="5" s="1"/>
  <c r="D416" i="5" s="1"/>
  <c r="D417" i="5" s="1"/>
  <c r="D418" i="5" s="1"/>
  <c r="D419" i="5" s="1"/>
  <c r="D420" i="5" s="1"/>
  <c r="D421" i="5" s="1"/>
  <c r="D422" i="5" s="1"/>
  <c r="D423" i="5" s="1"/>
  <c r="D424" i="5" s="1"/>
  <c r="D425" i="5" s="1"/>
  <c r="D426" i="5" s="1"/>
  <c r="D427" i="5" s="1"/>
  <c r="D428" i="5" s="1"/>
  <c r="D429" i="5" s="1"/>
  <c r="D430" i="5" s="1"/>
  <c r="D431" i="5" s="1"/>
  <c r="D432" i="5" s="1"/>
  <c r="D433" i="5" s="1"/>
  <c r="D434" i="5" s="1"/>
  <c r="D435" i="5" s="1"/>
  <c r="D436" i="5" s="1"/>
  <c r="D437" i="5" s="1"/>
  <c r="D438" i="5" s="1"/>
  <c r="D439" i="5" s="1"/>
  <c r="D440" i="5" s="1"/>
  <c r="D441" i="5" s="1"/>
  <c r="D442" i="5" s="1"/>
  <c r="D443" i="5" s="1"/>
  <c r="D444" i="5" s="1"/>
  <c r="D445" i="5" s="1"/>
  <c r="D446" i="5" s="1"/>
  <c r="D447" i="5" s="1"/>
  <c r="D448" i="5" s="1"/>
  <c r="D449" i="5" s="1"/>
  <c r="D450" i="5" s="1"/>
  <c r="D451" i="5" s="1"/>
  <c r="D452" i="5" s="1"/>
  <c r="D453" i="5" s="1"/>
  <c r="D454" i="5" s="1"/>
  <c r="D455" i="5" s="1"/>
  <c r="D456" i="5" s="1"/>
  <c r="D457" i="5" s="1"/>
  <c r="D458" i="5" s="1"/>
  <c r="D459" i="5" s="1"/>
  <c r="D460" i="5" s="1"/>
  <c r="D461" i="5" s="1"/>
  <c r="D462" i="5" s="1"/>
  <c r="D463" i="5" s="1"/>
  <c r="D464" i="5" s="1"/>
  <c r="D465" i="5" s="1"/>
  <c r="D466" i="5" s="1"/>
  <c r="D467" i="5" s="1"/>
  <c r="D468" i="5" s="1"/>
  <c r="D469" i="5" s="1"/>
  <c r="D470" i="5" s="1"/>
  <c r="D471" i="5" s="1"/>
  <c r="D472" i="5" s="1"/>
  <c r="D473" i="5" s="1"/>
  <c r="D474" i="5" s="1"/>
  <c r="D475" i="5" s="1"/>
  <c r="D476" i="5" s="1"/>
  <c r="D477" i="5" s="1"/>
  <c r="D478" i="5" s="1"/>
  <c r="D479" i="5" s="1"/>
  <c r="D480" i="5" s="1"/>
  <c r="D481" i="5" s="1"/>
  <c r="D482" i="5" s="1"/>
  <c r="D483" i="5" s="1"/>
  <c r="D484" i="5" s="1"/>
  <c r="D485" i="5" s="1"/>
  <c r="D486" i="5" s="1"/>
  <c r="D487" i="5" s="1"/>
  <c r="D488" i="5" s="1"/>
  <c r="D489" i="5" s="1"/>
  <c r="D490" i="5" s="1"/>
  <c r="D491" i="5" s="1"/>
  <c r="D492" i="5" s="1"/>
  <c r="D493" i="5" s="1"/>
  <c r="D494" i="5" s="1"/>
  <c r="D495" i="5" s="1"/>
  <c r="D496" i="5" s="1"/>
  <c r="D497" i="5" s="1"/>
  <c r="D498" i="5" s="1"/>
  <c r="D499" i="5" s="1"/>
  <c r="D500" i="5" s="1"/>
  <c r="D501" i="5" s="1"/>
  <c r="D502" i="5" s="1"/>
  <c r="D503" i="5" s="1"/>
  <c r="D504" i="5" s="1"/>
  <c r="D505" i="5" s="1"/>
  <c r="D506" i="5" s="1"/>
  <c r="D507" i="5" s="1"/>
  <c r="D508" i="5" s="1"/>
  <c r="D509" i="5" s="1"/>
  <c r="D510" i="5" s="1"/>
  <c r="D511" i="5" s="1"/>
  <c r="D512" i="5" s="1"/>
  <c r="D513" i="5" s="1"/>
  <c r="D514" i="5" s="1"/>
  <c r="D515" i="5" s="1"/>
  <c r="D516" i="5" s="1"/>
  <c r="D517" i="5" s="1"/>
  <c r="D518" i="5" s="1"/>
  <c r="D519" i="5" s="1"/>
  <c r="D520" i="5" s="1"/>
  <c r="D521" i="5" s="1"/>
  <c r="D522" i="5" s="1"/>
  <c r="D523" i="5" s="1"/>
  <c r="D524" i="5" s="1"/>
  <c r="D525" i="5" s="1"/>
  <c r="D526" i="5" s="1"/>
  <c r="D527" i="5" s="1"/>
  <c r="D528" i="5" s="1"/>
  <c r="D529" i="5" s="1"/>
  <c r="D530" i="5" s="1"/>
  <c r="D531" i="5" s="1"/>
  <c r="D532" i="5" s="1"/>
  <c r="D533" i="5" s="1"/>
  <c r="D534" i="5" s="1"/>
  <c r="D535" i="5" s="1"/>
  <c r="D536" i="5" s="1"/>
  <c r="D537" i="5" s="1"/>
  <c r="D538" i="5" s="1"/>
  <c r="D539" i="5" s="1"/>
  <c r="D540" i="5" s="1"/>
  <c r="D541" i="5" s="1"/>
  <c r="D542" i="5" s="1"/>
  <c r="D543" i="5" s="1"/>
  <c r="D544" i="5" s="1"/>
  <c r="D545" i="5" s="1"/>
  <c r="D546" i="5" s="1"/>
  <c r="D547" i="5" s="1"/>
  <c r="D548" i="5" s="1"/>
  <c r="D549" i="5" s="1"/>
  <c r="D550" i="5" s="1"/>
  <c r="D551" i="5" s="1"/>
  <c r="D552" i="5" s="1"/>
  <c r="D553" i="5" s="1"/>
  <c r="D554" i="5" s="1"/>
  <c r="D555" i="5" s="1"/>
  <c r="D556" i="5" s="1"/>
  <c r="D557" i="5" s="1"/>
  <c r="D558" i="5" s="1"/>
  <c r="D559" i="5" s="1"/>
  <c r="D560" i="5" s="1"/>
  <c r="D561" i="5" s="1"/>
  <c r="D562" i="5" s="1"/>
  <c r="D563" i="5" s="1"/>
  <c r="D564" i="5" s="1"/>
  <c r="D565" i="5" s="1"/>
  <c r="D566" i="5" s="1"/>
  <c r="D567" i="5" s="1"/>
  <c r="D568" i="5" s="1"/>
  <c r="D569" i="5" s="1"/>
  <c r="D570" i="5" s="1"/>
  <c r="D571" i="5" s="1"/>
  <c r="D572" i="5" s="1"/>
  <c r="D573" i="5" s="1"/>
  <c r="D574" i="5" s="1"/>
  <c r="D575" i="5" s="1"/>
  <c r="D576" i="5" s="1"/>
  <c r="D577" i="5" s="1"/>
  <c r="D578" i="5" s="1"/>
  <c r="D579" i="5" s="1"/>
  <c r="D580" i="5" s="1"/>
  <c r="D581" i="5" s="1"/>
  <c r="D582" i="5" s="1"/>
  <c r="D583" i="5" s="1"/>
  <c r="D584" i="5" s="1"/>
  <c r="D585" i="5" s="1"/>
  <c r="D586" i="5" s="1"/>
  <c r="D587" i="5" s="1"/>
  <c r="D588" i="5" s="1"/>
  <c r="D589" i="5" s="1"/>
  <c r="D590" i="5" s="1"/>
  <c r="D591" i="5" s="1"/>
  <c r="D592" i="5" s="1"/>
  <c r="D593" i="5" s="1"/>
  <c r="D594" i="5" s="1"/>
  <c r="D595" i="5" s="1"/>
  <c r="D596" i="5" s="1"/>
  <c r="D597" i="5" s="1"/>
  <c r="D598" i="5" s="1"/>
  <c r="D599" i="5" s="1"/>
  <c r="D600" i="5" s="1"/>
  <c r="D601" i="5" s="1"/>
  <c r="D602" i="5" s="1"/>
  <c r="D603" i="5" s="1"/>
  <c r="D604" i="5" s="1"/>
  <c r="D605" i="5" s="1"/>
  <c r="D606" i="5" s="1"/>
  <c r="D607" i="5" s="1"/>
  <c r="D608" i="5" s="1"/>
  <c r="D609" i="5" s="1"/>
  <c r="D610" i="5" s="1"/>
  <c r="D611" i="5" s="1"/>
  <c r="D612" i="5" s="1"/>
  <c r="D613" i="5" s="1"/>
  <c r="D614" i="5" s="1"/>
  <c r="D615" i="5" s="1"/>
  <c r="D616" i="5" s="1"/>
  <c r="D617" i="5" s="1"/>
  <c r="D618" i="5" s="1"/>
  <c r="D619" i="5" s="1"/>
  <c r="D620" i="5" s="1"/>
  <c r="D621" i="5" s="1"/>
  <c r="D622" i="5" s="1"/>
  <c r="D623" i="5" s="1"/>
  <c r="D624" i="5" s="1"/>
  <c r="D625" i="5" s="1"/>
  <c r="D626" i="5" s="1"/>
  <c r="D627" i="5" s="1"/>
  <c r="D628" i="5" s="1"/>
  <c r="D629" i="5" s="1"/>
  <c r="D630" i="5" s="1"/>
  <c r="D631" i="5" s="1"/>
  <c r="D632" i="5" s="1"/>
  <c r="D633" i="5" s="1"/>
  <c r="D634" i="5" s="1"/>
  <c r="D635" i="5" s="1"/>
  <c r="D636" i="5" s="1"/>
  <c r="D637" i="5" s="1"/>
  <c r="D638" i="5" s="1"/>
  <c r="D639" i="5" s="1"/>
  <c r="D640" i="5" s="1"/>
  <c r="D641" i="5" s="1"/>
  <c r="D642" i="5" s="1"/>
  <c r="D643" i="5" s="1"/>
  <c r="D644" i="5" s="1"/>
  <c r="D645" i="5" s="1"/>
  <c r="D646" i="5" s="1"/>
  <c r="D647" i="5" s="1"/>
  <c r="D648" i="5" s="1"/>
  <c r="D649" i="5" s="1"/>
  <c r="D650" i="5" s="1"/>
  <c r="D651" i="5" s="1"/>
  <c r="D652" i="5" s="1"/>
  <c r="D653" i="5" s="1"/>
  <c r="D654" i="5" s="1"/>
  <c r="D655" i="5" s="1"/>
  <c r="D656" i="5" s="1"/>
  <c r="D657" i="5" s="1"/>
  <c r="D658" i="5" s="1"/>
  <c r="D659" i="5" s="1"/>
  <c r="D660" i="5" s="1"/>
  <c r="D661" i="5" s="1"/>
  <c r="D662" i="5" s="1"/>
  <c r="D663" i="5" s="1"/>
  <c r="D664" i="5" s="1"/>
  <c r="D665" i="5" s="1"/>
  <c r="D666" i="5" s="1"/>
  <c r="D667" i="5" s="1"/>
  <c r="D668" i="5" s="1"/>
  <c r="D669" i="5" s="1"/>
  <c r="D670" i="5" s="1"/>
  <c r="D671" i="5" s="1"/>
  <c r="D672" i="5" s="1"/>
  <c r="D673" i="5" s="1"/>
  <c r="D674" i="5" s="1"/>
  <c r="D675" i="5" s="1"/>
  <c r="D676" i="5" s="1"/>
  <c r="D677" i="5" s="1"/>
  <c r="D678" i="5" s="1"/>
  <c r="D679" i="5" s="1"/>
  <c r="D680" i="5" s="1"/>
  <c r="D681" i="5" s="1"/>
  <c r="D682" i="5" s="1"/>
  <c r="D683" i="5" s="1"/>
  <c r="D684" i="5" s="1"/>
  <c r="D685" i="5" s="1"/>
  <c r="D686" i="5" s="1"/>
  <c r="D687" i="5" s="1"/>
  <c r="D688" i="5" s="1"/>
  <c r="D689" i="5" s="1"/>
  <c r="D690" i="5" s="1"/>
  <c r="D691" i="5" s="1"/>
  <c r="D692" i="5" s="1"/>
  <c r="D693" i="5" s="1"/>
  <c r="D694" i="5" s="1"/>
  <c r="D695" i="5" s="1"/>
  <c r="D696" i="5" s="1"/>
  <c r="D697" i="5" s="1"/>
  <c r="D698" i="5" s="1"/>
  <c r="D699" i="5" s="1"/>
  <c r="D700" i="5" s="1"/>
  <c r="D701" i="5" s="1"/>
  <c r="D702" i="5" s="1"/>
  <c r="D703" i="5" s="1"/>
  <c r="D704" i="5" s="1"/>
  <c r="D705" i="5" s="1"/>
  <c r="D706" i="5" s="1"/>
  <c r="D707" i="5" s="1"/>
  <c r="D708" i="5" s="1"/>
  <c r="D709" i="5" s="1"/>
  <c r="D710" i="5" s="1"/>
  <c r="D711" i="5" s="1"/>
  <c r="D712" i="5" s="1"/>
  <c r="D713" i="5" s="1"/>
  <c r="D714" i="5" s="1"/>
  <c r="D715" i="5" s="1"/>
  <c r="D716" i="5" s="1"/>
  <c r="D717" i="5" s="1"/>
  <c r="D718" i="5" s="1"/>
  <c r="D719" i="5" s="1"/>
  <c r="D720" i="5" s="1"/>
  <c r="D721" i="5" s="1"/>
  <c r="D722" i="5" s="1"/>
  <c r="D723" i="5" s="1"/>
  <c r="D724" i="5" s="1"/>
  <c r="D725" i="5" s="1"/>
  <c r="D726" i="5" s="1"/>
  <c r="D727" i="5" s="1"/>
  <c r="D728" i="5" s="1"/>
  <c r="D729" i="5" s="1"/>
  <c r="D730" i="5" s="1"/>
  <c r="D731" i="5" s="1"/>
  <c r="D732" i="5" s="1"/>
  <c r="D733" i="5" s="1"/>
  <c r="D734" i="5" s="1"/>
  <c r="D735" i="5" s="1"/>
  <c r="D736" i="5" s="1"/>
  <c r="D737" i="5" s="1"/>
  <c r="D738" i="5" s="1"/>
  <c r="D739" i="5" s="1"/>
  <c r="D740" i="5" s="1"/>
  <c r="D741" i="5" s="1"/>
  <c r="D742" i="5" s="1"/>
  <c r="D743" i="5" s="1"/>
  <c r="D744" i="5" s="1"/>
  <c r="D745" i="5" s="1"/>
  <c r="D746" i="5" s="1"/>
  <c r="D747" i="5" s="1"/>
  <c r="D748" i="5" s="1"/>
  <c r="D749" i="5" s="1"/>
  <c r="D750" i="5" s="1"/>
  <c r="D751" i="5" s="1"/>
  <c r="D752" i="5" s="1"/>
  <c r="D753" i="5" s="1"/>
  <c r="D754" i="5" s="1"/>
  <c r="D755" i="5" s="1"/>
  <c r="D756" i="5" s="1"/>
  <c r="D757" i="5" s="1"/>
  <c r="D758" i="5" s="1"/>
  <c r="D759" i="5" s="1"/>
  <c r="D760" i="5" s="1"/>
  <c r="D761" i="5" s="1"/>
  <c r="D762" i="5" s="1"/>
  <c r="D763" i="5" s="1"/>
  <c r="D764" i="5" s="1"/>
  <c r="D765" i="5" s="1"/>
  <c r="D766" i="5" s="1"/>
  <c r="D767" i="5" s="1"/>
  <c r="D768" i="5" s="1"/>
  <c r="D769" i="5" s="1"/>
  <c r="D770" i="5" s="1"/>
  <c r="D771" i="5" s="1"/>
  <c r="D772" i="5" s="1"/>
  <c r="D773" i="5" s="1"/>
  <c r="D774" i="5" s="1"/>
  <c r="D775" i="5" s="1"/>
  <c r="D776" i="5" s="1"/>
  <c r="D777" i="5" s="1"/>
  <c r="D778" i="5" s="1"/>
  <c r="D779" i="5" s="1"/>
  <c r="D780" i="5" s="1"/>
  <c r="D781" i="5" s="1"/>
  <c r="D782" i="5" s="1"/>
  <c r="D783" i="5" s="1"/>
  <c r="D784" i="5" s="1"/>
  <c r="D785" i="5" s="1"/>
  <c r="D786" i="5" s="1"/>
  <c r="D787" i="5" s="1"/>
  <c r="D788" i="5" s="1"/>
  <c r="D789" i="5" s="1"/>
  <c r="D790" i="5" s="1"/>
  <c r="D791" i="5" s="1"/>
  <c r="D792" i="5" s="1"/>
  <c r="D793" i="5" s="1"/>
  <c r="D794" i="5" s="1"/>
  <c r="D795" i="5" s="1"/>
  <c r="D796" i="5" s="1"/>
  <c r="D797" i="5" s="1"/>
  <c r="D798" i="5" s="1"/>
  <c r="D799" i="5" s="1"/>
  <c r="D800" i="5" s="1"/>
  <c r="D801" i="5" s="1"/>
  <c r="D802" i="5" s="1"/>
  <c r="D803" i="5" s="1"/>
  <c r="D804" i="5" s="1"/>
  <c r="D805" i="5" s="1"/>
  <c r="D806" i="5" s="1"/>
  <c r="D807" i="5" s="1"/>
  <c r="D808" i="5" s="1"/>
  <c r="D809" i="5" s="1"/>
  <c r="D810" i="5" s="1"/>
  <c r="D811" i="5" s="1"/>
  <c r="D812" i="5" s="1"/>
  <c r="D813" i="5" s="1"/>
  <c r="D814" i="5" s="1"/>
  <c r="D815" i="5" s="1"/>
  <c r="D816" i="5" s="1"/>
  <c r="D817" i="5" s="1"/>
  <c r="D818" i="5" s="1"/>
  <c r="D819" i="5" s="1"/>
  <c r="D820" i="5" s="1"/>
  <c r="D821" i="5" s="1"/>
  <c r="D822" i="5" s="1"/>
  <c r="D823" i="5" s="1"/>
  <c r="D824" i="5" s="1"/>
  <c r="D825" i="5" s="1"/>
  <c r="D826" i="5" s="1"/>
  <c r="D827" i="5" s="1"/>
  <c r="D828" i="5" s="1"/>
  <c r="D829" i="5" s="1"/>
  <c r="D830" i="5" s="1"/>
  <c r="D831" i="5" s="1"/>
  <c r="D832" i="5" s="1"/>
  <c r="D833" i="5" s="1"/>
  <c r="D834" i="5" s="1"/>
  <c r="D835" i="5" s="1"/>
  <c r="D836" i="5" s="1"/>
  <c r="D837" i="5" s="1"/>
  <c r="D838" i="5" s="1"/>
  <c r="D839" i="5" s="1"/>
  <c r="D840" i="5" s="1"/>
  <c r="D841" i="5" s="1"/>
  <c r="D842" i="5" s="1"/>
  <c r="D843" i="5" s="1"/>
  <c r="D844" i="5" s="1"/>
  <c r="D845" i="5" s="1"/>
  <c r="D846" i="5" s="1"/>
  <c r="D847" i="5" s="1"/>
  <c r="D848" i="5" s="1"/>
  <c r="D849" i="5" s="1"/>
  <c r="D850" i="5" s="1"/>
  <c r="D851" i="5" s="1"/>
  <c r="D852" i="5" s="1"/>
  <c r="D853" i="5" s="1"/>
  <c r="D854" i="5" s="1"/>
  <c r="D855" i="5" s="1"/>
  <c r="D856" i="5" s="1"/>
  <c r="D857" i="5" s="1"/>
  <c r="D858" i="5" s="1"/>
  <c r="D859" i="5" s="1"/>
  <c r="D860" i="5" s="1"/>
  <c r="D861" i="5" s="1"/>
  <c r="D862" i="5" s="1"/>
  <c r="D863" i="5" s="1"/>
  <c r="D864" i="5" s="1"/>
  <c r="D865" i="5" s="1"/>
  <c r="D866" i="5" s="1"/>
  <c r="D867" i="5" s="1"/>
  <c r="D868" i="5" s="1"/>
  <c r="D869" i="5" s="1"/>
  <c r="D870" i="5" s="1"/>
  <c r="D871" i="5" s="1"/>
  <c r="D872" i="5" s="1"/>
  <c r="D873" i="5" s="1"/>
  <c r="D874" i="5" s="1"/>
  <c r="D875" i="5" s="1"/>
  <c r="D876" i="5" s="1"/>
  <c r="D877" i="5" s="1"/>
  <c r="D878" i="5" s="1"/>
  <c r="D879" i="5" s="1"/>
  <c r="D880" i="5" s="1"/>
  <c r="D881" i="5" s="1"/>
  <c r="D882" i="5" s="1"/>
  <c r="D883" i="5" s="1"/>
  <c r="D884" i="5" s="1"/>
  <c r="D885" i="5" s="1"/>
  <c r="D886" i="5" s="1"/>
  <c r="D887" i="5" s="1"/>
  <c r="D888" i="5" s="1"/>
  <c r="D889" i="5" s="1"/>
  <c r="D890" i="5" s="1"/>
  <c r="D891" i="5" s="1"/>
  <c r="D892" i="5" s="1"/>
  <c r="D893" i="5" s="1"/>
  <c r="D894" i="5" s="1"/>
  <c r="D895" i="5" s="1"/>
  <c r="D896" i="5" s="1"/>
  <c r="D897" i="5" s="1"/>
  <c r="D898" i="5" s="1"/>
  <c r="D899" i="5" s="1"/>
  <c r="D900" i="5" s="1"/>
  <c r="D901" i="5" s="1"/>
  <c r="D902" i="5" s="1"/>
  <c r="D903" i="5" s="1"/>
  <c r="D904" i="5" s="1"/>
  <c r="D905" i="5" s="1"/>
  <c r="D906" i="5" s="1"/>
  <c r="D907" i="5" s="1"/>
  <c r="D908" i="5" s="1"/>
  <c r="D909" i="5" s="1"/>
  <c r="D910" i="5" s="1"/>
  <c r="D911" i="5" s="1"/>
  <c r="D912" i="5" s="1"/>
  <c r="D913" i="5" s="1"/>
  <c r="D914" i="5" s="1"/>
  <c r="D915" i="5" s="1"/>
  <c r="D916" i="5" s="1"/>
  <c r="D917" i="5" s="1"/>
  <c r="D918" i="5" s="1"/>
  <c r="D919" i="5" s="1"/>
  <c r="D920" i="5" s="1"/>
  <c r="D921" i="5" s="1"/>
  <c r="D922" i="5" s="1"/>
  <c r="D923" i="5" s="1"/>
  <c r="D924" i="5" s="1"/>
  <c r="D925" i="5" s="1"/>
  <c r="D926" i="5" s="1"/>
  <c r="D927" i="5" s="1"/>
  <c r="D928" i="5" s="1"/>
  <c r="D929" i="5" s="1"/>
  <c r="D930" i="5" s="1"/>
  <c r="D931" i="5" s="1"/>
  <c r="D932" i="5" s="1"/>
  <c r="D933" i="5" s="1"/>
  <c r="D934" i="5" s="1"/>
  <c r="D935" i="5" s="1"/>
  <c r="D936" i="5" s="1"/>
  <c r="D937" i="5" s="1"/>
  <c r="D938" i="5" s="1"/>
  <c r="D939" i="5" s="1"/>
  <c r="D940" i="5" s="1"/>
  <c r="D941" i="5" s="1"/>
  <c r="D942" i="5" s="1"/>
  <c r="D943" i="5" s="1"/>
  <c r="D944" i="5" s="1"/>
  <c r="D945" i="5" s="1"/>
  <c r="D946" i="5" s="1"/>
  <c r="D947" i="5" s="1"/>
  <c r="D948" i="5" s="1"/>
  <c r="D949" i="5" s="1"/>
  <c r="D950" i="5" s="1"/>
  <c r="D951" i="5" s="1"/>
  <c r="D952" i="5" s="1"/>
  <c r="D953" i="5" s="1"/>
  <c r="D954" i="5" s="1"/>
  <c r="D955" i="5" s="1"/>
  <c r="D956" i="5" s="1"/>
  <c r="D957" i="5" s="1"/>
  <c r="D958" i="5" s="1"/>
  <c r="D959" i="5" s="1"/>
  <c r="D960" i="5" s="1"/>
  <c r="D961" i="5" s="1"/>
  <c r="D962" i="5" s="1"/>
  <c r="D963" i="5" s="1"/>
  <c r="D964" i="5" s="1"/>
  <c r="D965" i="5" s="1"/>
  <c r="D966" i="5" s="1"/>
  <c r="D967" i="5" s="1"/>
  <c r="D968" i="5" s="1"/>
  <c r="D969" i="5" s="1"/>
  <c r="D970" i="5" s="1"/>
  <c r="D971" i="5" s="1"/>
  <c r="D972" i="5" s="1"/>
  <c r="D973" i="5" s="1"/>
  <c r="D974" i="5" s="1"/>
  <c r="D975" i="5" s="1"/>
  <c r="D976" i="5" s="1"/>
  <c r="D977" i="5" s="1"/>
  <c r="D978" i="5" s="1"/>
  <c r="D979" i="5" s="1"/>
  <c r="D980" i="5" s="1"/>
  <c r="D981" i="5" s="1"/>
  <c r="D982" i="5" s="1"/>
  <c r="D983" i="5" s="1"/>
  <c r="D984" i="5" s="1"/>
  <c r="D985" i="5" s="1"/>
  <c r="D986" i="5" s="1"/>
  <c r="D987" i="5" s="1"/>
  <c r="D988" i="5" s="1"/>
  <c r="D989" i="5" s="1"/>
  <c r="D990" i="5" s="1"/>
  <c r="D991" i="5" s="1"/>
  <c r="D992" i="5" s="1"/>
  <c r="D993" i="5" s="1"/>
  <c r="D994" i="5" s="1"/>
  <c r="D995" i="5" s="1"/>
  <c r="D996" i="5" s="1"/>
  <c r="D997" i="5" s="1"/>
  <c r="D998" i="5" s="1"/>
  <c r="D999" i="5" s="1"/>
  <c r="D1000" i="5" s="1"/>
  <c r="D1001" i="5" s="1"/>
  <c r="D1002" i="5" s="1"/>
  <c r="D1003" i="5" s="1"/>
  <c r="D1004" i="5" s="1"/>
  <c r="D1005" i="5" s="1"/>
  <c r="D1006" i="5" s="1"/>
  <c r="D1007" i="5" s="1"/>
  <c r="D1008" i="5" s="1"/>
  <c r="D1009" i="5" s="1"/>
  <c r="D1010" i="5" s="1"/>
  <c r="D1011" i="5" s="1"/>
  <c r="D1012" i="5" s="1"/>
  <c r="D1013" i="5" s="1"/>
  <c r="D1014" i="5" s="1"/>
  <c r="D1015" i="5" s="1"/>
  <c r="D1016" i="5" s="1"/>
  <c r="D1017" i="5" s="1"/>
  <c r="D1018" i="5" s="1"/>
  <c r="D1019" i="5" s="1"/>
  <c r="D1020" i="5" s="1"/>
  <c r="D1021" i="5" s="1"/>
  <c r="D1022" i="5" s="1"/>
  <c r="D1023" i="5" s="1"/>
  <c r="D1024" i="5" s="1"/>
  <c r="D1025" i="5" s="1"/>
  <c r="D1026" i="5" s="1"/>
  <c r="D1027" i="5" s="1"/>
  <c r="D1028" i="5" s="1"/>
  <c r="D1029" i="5" s="1"/>
  <c r="D1030" i="5" s="1"/>
  <c r="D1031" i="5" s="1"/>
  <c r="D1032" i="5" s="1"/>
  <c r="D1033" i="5" s="1"/>
  <c r="D1034" i="5" s="1"/>
  <c r="D1035" i="5" s="1"/>
  <c r="D1036" i="5" s="1"/>
  <c r="D1037" i="5" s="1"/>
  <c r="D1038" i="5" s="1"/>
  <c r="D1039" i="5" s="1"/>
  <c r="D1040" i="5" s="1"/>
  <c r="D1041" i="5" s="1"/>
  <c r="D1042" i="5" s="1"/>
  <c r="D1043" i="5" s="1"/>
  <c r="D1044" i="5" s="1"/>
  <c r="D1045" i="5" s="1"/>
  <c r="D1046" i="5" s="1"/>
  <c r="D1047" i="5" s="1"/>
  <c r="D1048" i="5" s="1"/>
  <c r="D1049" i="5" s="1"/>
  <c r="D1050" i="5" s="1"/>
  <c r="D1051" i="5" s="1"/>
  <c r="D1052" i="5" s="1"/>
  <c r="D1053" i="5" s="1"/>
  <c r="D1054" i="5" s="1"/>
  <c r="D1055" i="5" s="1"/>
  <c r="D1056" i="5" s="1"/>
  <c r="D1057" i="5" s="1"/>
  <c r="D1058" i="5" s="1"/>
  <c r="D1059" i="5" s="1"/>
  <c r="D1060" i="5" s="1"/>
  <c r="D1061" i="5" s="1"/>
  <c r="D1062" i="5" s="1"/>
  <c r="D1063" i="5" s="1"/>
  <c r="D1064" i="5" s="1"/>
  <c r="D1065" i="5" s="1"/>
  <c r="D1066" i="5" s="1"/>
  <c r="D1067" i="5" s="1"/>
  <c r="D1068" i="5" s="1"/>
  <c r="D1069" i="5" s="1"/>
  <c r="D1070" i="5" s="1"/>
  <c r="D1071" i="5" s="1"/>
  <c r="D1072" i="5" s="1"/>
  <c r="D1073" i="5" s="1"/>
  <c r="D1074" i="5" s="1"/>
  <c r="D1075" i="5" s="1"/>
  <c r="D1076" i="5" s="1"/>
  <c r="D1077" i="5" s="1"/>
  <c r="D1078" i="5" s="1"/>
  <c r="D1079" i="5" s="1"/>
  <c r="D1080" i="5" s="1"/>
  <c r="D1081" i="5" s="1"/>
  <c r="D1082" i="5" s="1"/>
  <c r="D1083" i="5" s="1"/>
  <c r="D1084" i="5" s="1"/>
  <c r="D1085" i="5" s="1"/>
  <c r="D1086" i="5" s="1"/>
  <c r="D1087" i="5" s="1"/>
  <c r="D1088" i="5" s="1"/>
  <c r="D1089" i="5" s="1"/>
  <c r="D1090" i="5" s="1"/>
  <c r="D1091" i="5" s="1"/>
  <c r="D1092" i="5" s="1"/>
  <c r="D1093" i="5" s="1"/>
  <c r="D1094" i="5" s="1"/>
  <c r="D1095" i="5" s="1"/>
  <c r="D1096" i="5" s="1"/>
  <c r="D1097" i="5" s="1"/>
  <c r="D1098" i="5" s="1"/>
  <c r="D1099" i="5" s="1"/>
  <c r="D1100" i="5" s="1"/>
  <c r="D1101" i="5" s="1"/>
  <c r="D1102" i="5" s="1"/>
  <c r="D1103" i="5" s="1"/>
  <c r="D1104" i="5" s="1"/>
  <c r="D1105" i="5" s="1"/>
  <c r="D1106" i="5" s="1"/>
  <c r="D1107" i="5" s="1"/>
  <c r="D1108" i="5" s="1"/>
  <c r="D1109" i="5" s="1"/>
  <c r="D1110" i="5" s="1"/>
  <c r="D1111" i="5" s="1"/>
  <c r="D1112" i="5" s="1"/>
  <c r="D1113" i="5" s="1"/>
  <c r="D1114" i="5" s="1"/>
  <c r="D1115" i="5" s="1"/>
  <c r="D1116" i="5" s="1"/>
  <c r="D1117" i="5" s="1"/>
  <c r="D1118" i="5" s="1"/>
  <c r="D1119" i="5" s="1"/>
  <c r="D1120" i="5" s="1"/>
  <c r="D1121" i="5" s="1"/>
  <c r="D1122" i="5" s="1"/>
  <c r="D1123" i="5" s="1"/>
  <c r="D1124" i="5" s="1"/>
  <c r="D1125" i="5" s="1"/>
  <c r="D1126" i="5" s="1"/>
  <c r="D1127" i="5" s="1"/>
  <c r="D1128" i="5" s="1"/>
  <c r="D1129" i="5" s="1"/>
  <c r="D1130" i="5" s="1"/>
  <c r="D1131" i="5" s="1"/>
  <c r="D1132" i="5" s="1"/>
  <c r="D1133" i="5" s="1"/>
  <c r="D1134" i="5" s="1"/>
  <c r="D1135" i="5" s="1"/>
  <c r="D1136" i="5" s="1"/>
  <c r="D1137" i="5" s="1"/>
  <c r="D1138" i="5" s="1"/>
  <c r="D1139" i="5" s="1"/>
  <c r="D1140" i="5" s="1"/>
  <c r="D1141" i="5" s="1"/>
  <c r="D1142" i="5" s="1"/>
  <c r="D1143" i="5" s="1"/>
  <c r="D1144" i="5" s="1"/>
  <c r="D1145" i="5" s="1"/>
  <c r="D1146" i="5" s="1"/>
  <c r="D1147" i="5" s="1"/>
  <c r="D1148" i="5" s="1"/>
  <c r="D1149" i="5" s="1"/>
  <c r="D1150" i="5" s="1"/>
  <c r="D1151" i="5" s="1"/>
  <c r="D1152" i="5" s="1"/>
  <c r="D1153" i="5" s="1"/>
  <c r="D1154" i="5" s="1"/>
  <c r="D1155" i="5" s="1"/>
  <c r="D1156" i="5" s="1"/>
  <c r="D1157" i="5" s="1"/>
  <c r="D1158" i="5" s="1"/>
  <c r="D1159" i="5" s="1"/>
  <c r="D1160" i="5" s="1"/>
  <c r="D1161" i="5" s="1"/>
  <c r="D1162" i="5" s="1"/>
  <c r="D1163" i="5" s="1"/>
  <c r="D1164" i="5" s="1"/>
  <c r="D1165" i="5" s="1"/>
  <c r="D1166" i="5" s="1"/>
  <c r="D1167" i="5" s="1"/>
  <c r="D1168" i="5" s="1"/>
  <c r="D1169" i="5" s="1"/>
  <c r="D1170" i="5" s="1"/>
  <c r="D1171" i="5" s="1"/>
  <c r="D1172" i="5" s="1"/>
  <c r="D1173" i="5" s="1"/>
  <c r="D1174" i="5" s="1"/>
  <c r="D1175" i="5" s="1"/>
  <c r="D1176" i="5" s="1"/>
  <c r="D1177" i="5" s="1"/>
  <c r="D1178" i="5" s="1"/>
  <c r="D1179" i="5" s="1"/>
  <c r="D1180" i="5" s="1"/>
  <c r="D1181" i="5" s="1"/>
  <c r="D1182" i="5" s="1"/>
  <c r="D1183" i="5" s="1"/>
  <c r="D1184" i="5" s="1"/>
  <c r="D1185" i="5" s="1"/>
  <c r="D1186" i="5" s="1"/>
  <c r="D1187" i="5" s="1"/>
  <c r="D1188" i="5" s="1"/>
  <c r="D1189" i="5" s="1"/>
  <c r="D1190" i="5" s="1"/>
  <c r="D1191" i="5" s="1"/>
  <c r="D1192" i="5" s="1"/>
  <c r="D1193" i="5" s="1"/>
  <c r="D1194" i="5" s="1"/>
  <c r="D1195" i="5" s="1"/>
  <c r="D1196" i="5" s="1"/>
  <c r="D1197" i="5" s="1"/>
  <c r="D1198" i="5" s="1"/>
  <c r="D1199" i="5" s="1"/>
  <c r="D1200" i="5" s="1"/>
  <c r="D1201" i="5" s="1"/>
  <c r="D2502" i="5" s="1"/>
  <c r="E142" i="8" l="1"/>
  <c r="B11" i="5"/>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B745" i="5" s="1"/>
  <c r="B746" i="5" s="1"/>
  <c r="B747" i="5" s="1"/>
  <c r="B748" i="5" s="1"/>
  <c r="B749" i="5" s="1"/>
  <c r="B750" i="5" s="1"/>
  <c r="B751" i="5" s="1"/>
  <c r="B752" i="5" s="1"/>
  <c r="B753" i="5" s="1"/>
  <c r="B754" i="5" s="1"/>
  <c r="B755" i="5" s="1"/>
  <c r="B756" i="5" s="1"/>
  <c r="B757" i="5" s="1"/>
  <c r="B758" i="5" s="1"/>
  <c r="B759" i="5" s="1"/>
  <c r="B760" i="5" s="1"/>
  <c r="B761" i="5" s="1"/>
  <c r="B762" i="5" s="1"/>
  <c r="B763" i="5" s="1"/>
  <c r="B764" i="5" s="1"/>
  <c r="B765" i="5" s="1"/>
  <c r="B766" i="5" s="1"/>
  <c r="B767" i="5" s="1"/>
  <c r="B768" i="5" s="1"/>
  <c r="B769" i="5" s="1"/>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852" i="5" s="1"/>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B891" i="5" s="1"/>
  <c r="B892" i="5" s="1"/>
  <c r="B893" i="5" s="1"/>
  <c r="B894" i="5" s="1"/>
  <c r="B895" i="5" s="1"/>
  <c r="B896" i="5" s="1"/>
  <c r="B897" i="5" s="1"/>
  <c r="B898" i="5" s="1"/>
  <c r="B899" i="5" s="1"/>
  <c r="B900" i="5" s="1"/>
  <c r="B901" i="5" s="1"/>
  <c r="B902" i="5" s="1"/>
  <c r="B903" i="5" s="1"/>
  <c r="B904" i="5" s="1"/>
  <c r="B905" i="5" s="1"/>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B952" i="5" s="1"/>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B1002" i="5" s="1"/>
  <c r="B1003" i="5" s="1"/>
  <c r="B1004" i="5" s="1"/>
  <c r="B1005" i="5" s="1"/>
  <c r="B1006" i="5" s="1"/>
  <c r="B1007" i="5" s="1"/>
  <c r="B1008" i="5" s="1"/>
  <c r="B1009" i="5" s="1"/>
  <c r="B1010" i="5" s="1"/>
  <c r="B1011" i="5" s="1"/>
  <c r="B1012" i="5" s="1"/>
  <c r="B1013" i="5" s="1"/>
  <c r="B1014" i="5" s="1"/>
  <c r="B1015" i="5" s="1"/>
  <c r="B1016" i="5" s="1"/>
  <c r="B1017" i="5" s="1"/>
  <c r="B1018" i="5" s="1"/>
  <c r="B1019" i="5" s="1"/>
  <c r="B1020" i="5" s="1"/>
  <c r="B1021" i="5" s="1"/>
  <c r="B1022" i="5" s="1"/>
  <c r="B1023" i="5" s="1"/>
  <c r="B1024" i="5" s="1"/>
  <c r="B1025" i="5" s="1"/>
  <c r="B1026" i="5" s="1"/>
  <c r="B1027" i="5" s="1"/>
  <c r="B1028" i="5" s="1"/>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B1052" i="5" s="1"/>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B1102" i="5" s="1"/>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B1145" i="5" s="1"/>
  <c r="B1146" i="5" s="1"/>
  <c r="B1147" i="5" s="1"/>
  <c r="B1148" i="5" s="1"/>
  <c r="B1149" i="5" s="1"/>
  <c r="B1150" i="5" s="1"/>
  <c r="B1151" i="5" s="1"/>
  <c r="B1152" i="5" s="1"/>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B2502" i="5" s="1"/>
  <c r="B2503" i="5" s="1"/>
  <c r="B2504" i="5" s="1"/>
  <c r="B2505" i="5" s="1"/>
  <c r="B2506" i="5" s="1"/>
  <c r="B2507" i="5" s="1"/>
  <c r="AX13" i="5" a="1"/>
  <c r="AX13" i="5" s="1"/>
  <c r="AX31" i="5" a="1"/>
  <c r="AX31" i="5" s="1"/>
  <c r="AX27" i="5" a="1"/>
  <c r="AX27" i="5" s="1"/>
  <c r="AX29" i="5" a="1"/>
  <c r="AX29" i="5" s="1"/>
  <c r="AX41" i="5" a="1"/>
  <c r="AX41" i="5" s="1"/>
  <c r="AX15" i="5" a="1"/>
  <c r="AX15" i="5" s="1"/>
  <c r="AX37" i="5" a="1"/>
  <c r="AX37" i="5" s="1"/>
  <c r="AX17" i="5" a="1"/>
  <c r="AX17" i="5" s="1"/>
  <c r="AX34" i="5" a="1"/>
  <c r="AX34" i="5" s="1"/>
  <c r="AX32" i="5" a="1"/>
  <c r="AX32" i="5" s="1"/>
  <c r="AJ109" i="5"/>
  <c r="AX39" i="5" a="1"/>
  <c r="AX39" i="5" s="1"/>
  <c r="AX42" i="5" a="1"/>
  <c r="AX42" i="5" s="1"/>
  <c r="AX16" i="5" a="1"/>
  <c r="AX16" i="5" s="1"/>
  <c r="AX35" i="5" a="1"/>
  <c r="AX35" i="5" s="1"/>
  <c r="AX40" i="5" a="1"/>
  <c r="AX40" i="5" s="1"/>
  <c r="AX26" i="5" a="1"/>
  <c r="AX26" i="5" s="1"/>
  <c r="AX33" i="5" a="1"/>
  <c r="AX33" i="5" s="1"/>
  <c r="AX20" i="5" a="1"/>
  <c r="AX20" i="5" s="1"/>
  <c r="AX18" i="5" a="1"/>
  <c r="AX18" i="5" s="1"/>
  <c r="AX25" i="5" a="1"/>
  <c r="AX25" i="5" s="1"/>
  <c r="AX44" i="5" a="1"/>
  <c r="AX44" i="5" s="1"/>
  <c r="AX45" i="5" a="1"/>
  <c r="AX45" i="5" s="1"/>
  <c r="AX48" i="5" a="1"/>
  <c r="AX48" i="5" s="1"/>
  <c r="AX28" i="5" a="1"/>
  <c r="AX28" i="5" s="1"/>
  <c r="AX21" i="5" a="1"/>
  <c r="AX21" i="5" s="1"/>
  <c r="AX19" i="5" a="1"/>
  <c r="AX19" i="5" s="1"/>
  <c r="AX24" i="5" a="1"/>
  <c r="AX24" i="5" s="1"/>
  <c r="AX30" i="5" a="1"/>
  <c r="AX30" i="5" s="1"/>
  <c r="AX46" i="5" a="1"/>
  <c r="AX46" i="5" s="1"/>
  <c r="AX22" i="5" a="1"/>
  <c r="AX22" i="5" s="1"/>
  <c r="AX23" i="5" a="1"/>
  <c r="AX23" i="5" s="1"/>
  <c r="AX43" i="5" a="1"/>
  <c r="AX43" i="5" s="1"/>
  <c r="AX47" i="5" a="1"/>
  <c r="AX47" i="5" s="1"/>
  <c r="AX12" i="5" a="1"/>
  <c r="AX12" i="5" s="1"/>
  <c r="AX14" i="5" a="1"/>
  <c r="AX14" i="5" s="1"/>
  <c r="AX38" i="5" a="1"/>
  <c r="AX38" i="5" s="1"/>
  <c r="BB15" i="5" a="1"/>
  <c r="BB15" i="5" s="1"/>
  <c r="S147" i="8" s="1"/>
  <c r="BB34" i="5" a="1"/>
  <c r="BB34" i="5" s="1"/>
  <c r="BB29" i="5" a="1"/>
  <c r="BB29" i="5" s="1"/>
  <c r="S161" i="8" s="1"/>
  <c r="BB43" i="5" a="1"/>
  <c r="BB43" i="5" s="1"/>
  <c r="S175" i="8" s="1"/>
  <c r="BB31" i="5" a="1"/>
  <c r="BB31" i="5" s="1"/>
  <c r="BB39" i="5" a="1"/>
  <c r="BB39" i="5" s="1"/>
  <c r="BB22" i="5" a="1"/>
  <c r="BB22" i="5" s="1"/>
  <c r="S154" i="8" s="1"/>
  <c r="BB45" i="5" a="1"/>
  <c r="BB45" i="5" s="1"/>
  <c r="S177" i="8" s="1"/>
  <c r="BB46" i="5" a="1"/>
  <c r="BB46" i="5" s="1"/>
  <c r="S178" i="8" s="1"/>
  <c r="BB23" i="5" a="1"/>
  <c r="BB23" i="5" s="1"/>
  <c r="BB27" i="5" a="1"/>
  <c r="BB27" i="5" s="1"/>
  <c r="S159" i="8" s="1"/>
  <c r="BB25" i="5" a="1"/>
  <c r="BB25" i="5" s="1"/>
  <c r="S157" i="8" s="1"/>
  <c r="BB32" i="5" a="1"/>
  <c r="BB32" i="5" s="1"/>
  <c r="BB47" i="5" a="1"/>
  <c r="BB47" i="5" s="1"/>
  <c r="S179" i="8" s="1"/>
  <c r="BB26" i="5" a="1"/>
  <c r="BB26" i="5" s="1"/>
  <c r="BB44" i="5" a="1"/>
  <c r="BB44" i="5" s="1"/>
  <c r="S176" i="8" s="1"/>
  <c r="BB12" i="5" a="1"/>
  <c r="BB12" i="5" s="1"/>
  <c r="BB16" i="5" a="1"/>
  <c r="BB16" i="5" s="1"/>
  <c r="BB19" i="5" a="1"/>
  <c r="BB19" i="5" s="1"/>
  <c r="S151" i="8" s="1"/>
  <c r="BB30" i="5" a="1"/>
  <c r="BB30" i="5" s="1"/>
  <c r="S162" i="8" s="1"/>
  <c r="BB38" i="5" a="1"/>
  <c r="BB38" i="5" s="1"/>
  <c r="BB42" i="5" a="1"/>
  <c r="BB42" i="5" s="1"/>
  <c r="BB21" i="5" a="1"/>
  <c r="BB21" i="5" s="1"/>
  <c r="S153" i="8" s="1"/>
  <c r="BB13" i="5" a="1"/>
  <c r="BB13" i="5" s="1"/>
  <c r="S145" i="8" s="1"/>
  <c r="BB18" i="5" a="1"/>
  <c r="BB18" i="5" s="1"/>
  <c r="S150" i="8" s="1"/>
  <c r="BB28" i="5" a="1"/>
  <c r="BB28" i="5" s="1"/>
  <c r="S160" i="8" s="1"/>
  <c r="BB35" i="5" a="1"/>
  <c r="BB35" i="5" s="1"/>
  <c r="S167" i="8" s="1"/>
  <c r="BB33" i="5" a="1"/>
  <c r="BB33" i="5" s="1"/>
  <c r="S165" i="8" s="1"/>
  <c r="AN109" i="5"/>
  <c r="BB36" i="5" a="1"/>
  <c r="BB36" i="5" s="1"/>
  <c r="BB40" i="5" a="1"/>
  <c r="BB40" i="5" s="1"/>
  <c r="BB41" i="5" a="1"/>
  <c r="BB41" i="5" s="1"/>
  <c r="S173" i="8" s="1"/>
  <c r="BB48" i="5" a="1"/>
  <c r="BB48" i="5" s="1"/>
  <c r="S180" i="8" s="1"/>
  <c r="BB14" i="5" a="1"/>
  <c r="BB14" i="5" s="1"/>
  <c r="S146" i="8" s="1"/>
  <c r="BB20" i="5" a="1"/>
  <c r="BB20" i="5" s="1"/>
  <c r="S152" i="8" s="1"/>
  <c r="BB24" i="5" a="1"/>
  <c r="BB24" i="5" s="1"/>
  <c r="S156" i="8" s="1"/>
  <c r="BB37" i="5" a="1"/>
  <c r="BB37" i="5" s="1"/>
  <c r="E145" i="8"/>
  <c r="AY13" i="5" a="1"/>
  <c r="AY13" i="5" s="1"/>
  <c r="P145" i="8" s="1"/>
  <c r="AY18" i="5" a="1"/>
  <c r="AY18" i="5" s="1"/>
  <c r="P150" i="8" s="1"/>
  <c r="AY31" i="5" a="1"/>
  <c r="AY31" i="5" s="1"/>
  <c r="P163" i="8" s="1"/>
  <c r="AY21" i="5" a="1"/>
  <c r="AY21" i="5" s="1"/>
  <c r="P153" i="8" s="1"/>
  <c r="AY34" i="5" a="1"/>
  <c r="AY34" i="5" s="1"/>
  <c r="P166" i="8" s="1"/>
  <c r="AY46" i="5" a="1"/>
  <c r="AY46" i="5" s="1"/>
  <c r="P178" i="8" s="1"/>
  <c r="AY12" i="5" a="1"/>
  <c r="AY12" i="5" s="1"/>
  <c r="AY16" i="5" a="1"/>
  <c r="AY16" i="5" s="1"/>
  <c r="AY32" i="5" a="1"/>
  <c r="AY32" i="5" s="1"/>
  <c r="P164" i="8" s="1"/>
  <c r="AY37" i="5" a="1"/>
  <c r="AY37" i="5" s="1"/>
  <c r="P169" i="8" s="1"/>
  <c r="AY39" i="5" a="1"/>
  <c r="AY39" i="5" s="1"/>
  <c r="P171" i="8" s="1"/>
  <c r="AY25" i="5" a="1"/>
  <c r="AY25" i="5" s="1"/>
  <c r="P157" i="8" s="1"/>
  <c r="AY17" i="5" a="1"/>
  <c r="AY17" i="5" s="1"/>
  <c r="P149" i="8" s="1"/>
  <c r="AY19" i="5" a="1"/>
  <c r="AY19" i="5" s="1"/>
  <c r="P151" i="8" s="1"/>
  <c r="AY44" i="5" a="1"/>
  <c r="AY44" i="5" s="1"/>
  <c r="P176" i="8" s="1"/>
  <c r="AY47" i="5" a="1"/>
  <c r="AY47" i="5" s="1"/>
  <c r="P179" i="8" s="1"/>
  <c r="AY45" i="5" a="1"/>
  <c r="AY45" i="5" s="1"/>
  <c r="P177" i="8" s="1"/>
  <c r="AY40" i="5" a="1"/>
  <c r="AY40" i="5" s="1"/>
  <c r="P172" i="8" s="1"/>
  <c r="AY27" i="5" a="1"/>
  <c r="AY27" i="5" s="1"/>
  <c r="P159" i="8" s="1"/>
  <c r="AY20" i="5" a="1"/>
  <c r="AY20" i="5" s="1"/>
  <c r="P152" i="8" s="1"/>
  <c r="AY23" i="5" a="1"/>
  <c r="AY23" i="5" s="1"/>
  <c r="P155" i="8" s="1"/>
  <c r="AY36" i="5" a="1"/>
  <c r="AY36" i="5" s="1"/>
  <c r="P168" i="8" s="1"/>
  <c r="AK109" i="5"/>
  <c r="AY43" i="5" a="1"/>
  <c r="AY43" i="5" s="1"/>
  <c r="P175" i="8" s="1"/>
  <c r="AY30" i="5" a="1"/>
  <c r="AY30" i="5" s="1"/>
  <c r="P162" i="8" s="1"/>
  <c r="AY24" i="5" a="1"/>
  <c r="AY24" i="5" s="1"/>
  <c r="P156" i="8" s="1"/>
  <c r="AY28" i="5" a="1"/>
  <c r="AY28" i="5" s="1"/>
  <c r="P160" i="8" s="1"/>
  <c r="AY42" i="5" a="1"/>
  <c r="AY42" i="5" s="1"/>
  <c r="P174" i="8" s="1"/>
  <c r="AY14" i="5" a="1"/>
  <c r="AY14" i="5" s="1"/>
  <c r="P146" i="8" s="1"/>
  <c r="AY38" i="5" a="1"/>
  <c r="AY38" i="5" s="1"/>
  <c r="P170" i="8" s="1"/>
  <c r="AY29" i="5" a="1"/>
  <c r="AY29" i="5" s="1"/>
  <c r="P161" i="8" s="1"/>
  <c r="AY33" i="5" a="1"/>
  <c r="AY33" i="5" s="1"/>
  <c r="P165" i="8" s="1"/>
  <c r="AY35" i="5" a="1"/>
  <c r="AY35" i="5" s="1"/>
  <c r="P167" i="8" s="1"/>
  <c r="AY22" i="5" a="1"/>
  <c r="AY22" i="5" s="1"/>
  <c r="P154" i="8" s="1"/>
  <c r="AY15" i="5" a="1"/>
  <c r="AY15" i="5" s="1"/>
  <c r="P147" i="8" s="1"/>
  <c r="AY26" i="5" a="1"/>
  <c r="AY26" i="5" s="1"/>
  <c r="P158" i="8" s="1"/>
  <c r="AY41" i="5" a="1"/>
  <c r="AY41" i="5" s="1"/>
  <c r="P173" i="8" s="1"/>
  <c r="AY48" i="5" a="1"/>
  <c r="AY48" i="5" s="1"/>
  <c r="P180" i="8" s="1"/>
  <c r="AS12" i="5" a="1"/>
  <c r="AS12" i="5" s="1"/>
  <c r="AS13" i="5" a="1"/>
  <c r="AS13" i="5" s="1"/>
  <c r="I145" i="8" s="1"/>
  <c r="AS39" i="5" a="1"/>
  <c r="AS39" i="5" s="1"/>
  <c r="AS38" i="5" a="1"/>
  <c r="AS38" i="5" s="1"/>
  <c r="I170" i="8" s="1"/>
  <c r="AS48" i="5" a="1"/>
  <c r="AS48" i="5" s="1"/>
  <c r="I180" i="8" s="1"/>
  <c r="AS34" i="5" a="1"/>
  <c r="AS34" i="5" s="1"/>
  <c r="I166" i="8" s="1"/>
  <c r="AS22" i="5" a="1"/>
  <c r="AS22" i="5" s="1"/>
  <c r="I154" i="8" s="1"/>
  <c r="AS14" i="5" a="1"/>
  <c r="AS14" i="5" s="1"/>
  <c r="AS26" i="5" a="1"/>
  <c r="AS26" i="5" s="1"/>
  <c r="I158" i="8" s="1"/>
  <c r="AS30" i="5" a="1"/>
  <c r="AS30" i="5" s="1"/>
  <c r="I162" i="8" s="1"/>
  <c r="AS19" i="5" a="1"/>
  <c r="AS19" i="5" s="1"/>
  <c r="I151" i="8" s="1"/>
  <c r="AS24" i="5" a="1"/>
  <c r="AS24" i="5" s="1"/>
  <c r="I156" i="8" s="1"/>
  <c r="AS43" i="5" a="1"/>
  <c r="AS43" i="5" s="1"/>
  <c r="I175" i="8" s="1"/>
  <c r="AS28" i="5" a="1"/>
  <c r="AS28" i="5" s="1"/>
  <c r="I160" i="8" s="1"/>
  <c r="AS27" i="5" a="1"/>
  <c r="AS27" i="5" s="1"/>
  <c r="I159" i="8" s="1"/>
  <c r="AS21" i="5" a="1"/>
  <c r="AS21" i="5" s="1"/>
  <c r="I153" i="8" s="1"/>
  <c r="AS35" i="5" a="1"/>
  <c r="AS35" i="5" s="1"/>
  <c r="I167" i="8" s="1"/>
  <c r="AS25" i="5" a="1"/>
  <c r="AS25" i="5" s="1"/>
  <c r="I157" i="8" s="1"/>
  <c r="AS45" i="5" a="1"/>
  <c r="AS45" i="5" s="1"/>
  <c r="I177" i="8" s="1"/>
  <c r="AS20" i="5" a="1"/>
  <c r="AS20" i="5" s="1"/>
  <c r="I152" i="8" s="1"/>
  <c r="AS17" i="5" a="1"/>
  <c r="AS17" i="5" s="1"/>
  <c r="I149" i="8" s="1"/>
  <c r="AS40" i="5" a="1"/>
  <c r="AS40" i="5" s="1"/>
  <c r="I172" i="8" s="1"/>
  <c r="AS33" i="5" a="1"/>
  <c r="AS33" i="5" s="1"/>
  <c r="I165" i="8" s="1"/>
  <c r="AS47" i="5" a="1"/>
  <c r="AS47" i="5" s="1"/>
  <c r="I179" i="8" s="1"/>
  <c r="AS44" i="5" a="1"/>
  <c r="AS44" i="5" s="1"/>
  <c r="I176" i="8" s="1"/>
  <c r="AS42" i="5" a="1"/>
  <c r="AS42" i="5" s="1"/>
  <c r="I174" i="8" s="1"/>
  <c r="AS46" i="5" a="1"/>
  <c r="AS46" i="5" s="1"/>
  <c r="I178" i="8" s="1"/>
  <c r="AE109" i="5"/>
  <c r="AS37" i="5" a="1"/>
  <c r="AS37" i="5" s="1"/>
  <c r="I169" i="8" s="1"/>
  <c r="AS18" i="5" a="1"/>
  <c r="AS18" i="5" s="1"/>
  <c r="I150" i="8" s="1"/>
  <c r="AS31" i="5" a="1"/>
  <c r="AS31" i="5" s="1"/>
  <c r="I163" i="8" s="1"/>
  <c r="AS32" i="5" a="1"/>
  <c r="AS32" i="5" s="1"/>
  <c r="I164" i="8" s="1"/>
  <c r="AS36" i="5" a="1"/>
  <c r="AS36" i="5" s="1"/>
  <c r="I168" i="8" s="1"/>
  <c r="AS41" i="5" a="1"/>
  <c r="AS41" i="5" s="1"/>
  <c r="I173" i="8" s="1"/>
  <c r="AS29" i="5" a="1"/>
  <c r="AS29" i="5" s="1"/>
  <c r="I161" i="8" s="1"/>
  <c r="AS16" i="5" a="1"/>
  <c r="AS16" i="5" s="1"/>
  <c r="I148" i="8" s="1"/>
  <c r="AW16" i="5" a="1"/>
  <c r="AW16" i="5" s="1"/>
  <c r="AW12" i="5" a="1"/>
  <c r="AW12" i="5" s="1"/>
  <c r="AW27" i="5" a="1"/>
  <c r="AW27" i="5" s="1"/>
  <c r="AW25" i="5" a="1"/>
  <c r="AW25" i="5" s="1"/>
  <c r="AW46" i="5" a="1"/>
  <c r="AW46" i="5" s="1"/>
  <c r="AW30" i="5" a="1"/>
  <c r="AW30" i="5" s="1"/>
  <c r="AW19" i="5" a="1"/>
  <c r="AW19" i="5" s="1"/>
  <c r="AW29" i="5" a="1"/>
  <c r="AW29" i="5" s="1"/>
  <c r="AW21" i="5" a="1"/>
  <c r="AW21" i="5" s="1"/>
  <c r="AW47" i="5" a="1"/>
  <c r="AW47" i="5" s="1"/>
  <c r="AW43" i="5" a="1"/>
  <c r="AW43" i="5" s="1"/>
  <c r="AW34" i="5" a="1"/>
  <c r="AW34" i="5" s="1"/>
  <c r="AW23" i="5" a="1"/>
  <c r="AW23" i="5" s="1"/>
  <c r="AW24" i="5" a="1"/>
  <c r="AW24" i="5" s="1"/>
  <c r="AW38" i="5" a="1"/>
  <c r="AW38" i="5" s="1"/>
  <c r="AW42" i="5" a="1"/>
  <c r="AW42" i="5" s="1"/>
  <c r="AW45" i="5" a="1"/>
  <c r="AW45" i="5" s="1"/>
  <c r="AW31" i="5" a="1"/>
  <c r="AW31" i="5" s="1"/>
  <c r="AW39" i="5" a="1"/>
  <c r="AW39" i="5" s="1"/>
  <c r="AW13" i="5" a="1"/>
  <c r="AW13" i="5" s="1"/>
  <c r="AW20" i="5" a="1"/>
  <c r="AW20" i="5" s="1"/>
  <c r="AW35" i="5" a="1"/>
  <c r="AW35" i="5" s="1"/>
  <c r="AW33" i="5" a="1"/>
  <c r="AW33" i="5" s="1"/>
  <c r="AW44" i="5" a="1"/>
  <c r="AW44" i="5" s="1"/>
  <c r="AW15" i="5" a="1"/>
  <c r="AW15" i="5" s="1"/>
  <c r="AW18" i="5" a="1"/>
  <c r="AW18" i="5" s="1"/>
  <c r="AW32" i="5" a="1"/>
  <c r="AW32" i="5" s="1"/>
  <c r="AW17" i="5" a="1"/>
  <c r="AW17" i="5" s="1"/>
  <c r="AW40" i="5" a="1"/>
  <c r="AW40" i="5" s="1"/>
  <c r="AW28" i="5" a="1"/>
  <c r="AW28" i="5" s="1"/>
  <c r="AW37" i="5" a="1"/>
  <c r="AW37" i="5" s="1"/>
  <c r="AW26" i="5" a="1"/>
  <c r="AW26" i="5" s="1"/>
  <c r="AW22" i="5" a="1"/>
  <c r="AW22" i="5" s="1"/>
  <c r="AW41" i="5" a="1"/>
  <c r="AW41" i="5" s="1"/>
  <c r="AW48" i="5" a="1"/>
  <c r="AW48" i="5" s="1"/>
  <c r="AI109" i="5"/>
  <c r="AW14" i="5" a="1"/>
  <c r="AW14" i="5" s="1"/>
  <c r="AW36" i="5" a="1"/>
  <c r="AW36" i="5" s="1"/>
  <c r="AS23" i="5" a="1"/>
  <c r="AS23" i="5" s="1"/>
  <c r="I155" i="8" s="1"/>
  <c r="BA18" i="5" a="1"/>
  <c r="BA18" i="5" s="1"/>
  <c r="R150" i="8" s="1"/>
  <c r="BA13" i="5" a="1"/>
  <c r="BA13" i="5" s="1"/>
  <c r="R145" i="8" s="1"/>
  <c r="BA41" i="5" a="1"/>
  <c r="BA41" i="5" s="1"/>
  <c r="R173" i="8" s="1"/>
  <c r="BA38" i="5" a="1"/>
  <c r="BA38" i="5" s="1"/>
  <c r="R170" i="8" s="1"/>
  <c r="BA16" i="5" a="1"/>
  <c r="BA16" i="5" s="1"/>
  <c r="R148" i="8" s="1"/>
  <c r="BA29" i="5" a="1"/>
  <c r="BA29" i="5" s="1"/>
  <c r="BA17" i="5" a="1"/>
  <c r="BA17" i="5" s="1"/>
  <c r="R149" i="8" s="1"/>
  <c r="BA21" i="5" a="1"/>
  <c r="BA21" i="5" s="1"/>
  <c r="R153" i="8" s="1"/>
  <c r="BA33" i="5" a="1"/>
  <c r="BA33" i="5" s="1"/>
  <c r="R165" i="8" s="1"/>
  <c r="BA47" i="5" a="1"/>
  <c r="BA47" i="5" s="1"/>
  <c r="R179" i="8" s="1"/>
  <c r="BA48" i="5" a="1"/>
  <c r="BA48" i="5" s="1"/>
  <c r="R180" i="8" s="1"/>
  <c r="BA42" i="5" a="1"/>
  <c r="BA42" i="5" s="1"/>
  <c r="R174" i="8" s="1"/>
  <c r="BA23" i="5" a="1"/>
  <c r="BA23" i="5" s="1"/>
  <c r="R155" i="8" s="1"/>
  <c r="BA37" i="5" a="1"/>
  <c r="BA37" i="5" s="1"/>
  <c r="R169" i="8" s="1"/>
  <c r="BA24" i="5" a="1"/>
  <c r="BA24" i="5" s="1"/>
  <c r="R156" i="8" s="1"/>
  <c r="BA19" i="5" a="1"/>
  <c r="BA19" i="5" s="1"/>
  <c r="R151" i="8" s="1"/>
  <c r="BA34" i="5" a="1"/>
  <c r="BA34" i="5" s="1"/>
  <c r="R166" i="8" s="1"/>
  <c r="BA28" i="5" a="1"/>
  <c r="BA28" i="5" s="1"/>
  <c r="R160" i="8" s="1"/>
  <c r="BA44" i="5" a="1"/>
  <c r="BA44" i="5" s="1"/>
  <c r="R176" i="8" s="1"/>
  <c r="BA15" i="5" a="1"/>
  <c r="BA15" i="5" s="1"/>
  <c r="R147" i="8" s="1"/>
  <c r="BA26" i="5" a="1"/>
  <c r="BA26" i="5" s="1"/>
  <c r="R158" i="8" s="1"/>
  <c r="BA35" i="5" a="1"/>
  <c r="BA35" i="5" s="1"/>
  <c r="R167" i="8" s="1"/>
  <c r="BA31" i="5" a="1"/>
  <c r="BA31" i="5" s="1"/>
  <c r="R163" i="8" s="1"/>
  <c r="BA43" i="5" a="1"/>
  <c r="BA43" i="5" s="1"/>
  <c r="R175" i="8" s="1"/>
  <c r="BA39" i="5" a="1"/>
  <c r="BA39" i="5" s="1"/>
  <c r="R171" i="8" s="1"/>
  <c r="BA40" i="5" a="1"/>
  <c r="BA40" i="5" s="1"/>
  <c r="R172" i="8" s="1"/>
  <c r="BA32" i="5" a="1"/>
  <c r="BA32" i="5" s="1"/>
  <c r="R164" i="8" s="1"/>
  <c r="BA45" i="5" a="1"/>
  <c r="BA45" i="5" s="1"/>
  <c r="R177" i="8" s="1"/>
  <c r="BA27" i="5" a="1"/>
  <c r="BA27" i="5" s="1"/>
  <c r="R159" i="8" s="1"/>
  <c r="BA36" i="5" a="1"/>
  <c r="BA36" i="5" s="1"/>
  <c r="R168" i="8" s="1"/>
  <c r="BA25" i="5" a="1"/>
  <c r="BA25" i="5" s="1"/>
  <c r="R157" i="8" s="1"/>
  <c r="AM109" i="5"/>
  <c r="BA30" i="5" a="1"/>
  <c r="BA30" i="5" s="1"/>
  <c r="R162" i="8" s="1"/>
  <c r="BA14" i="5" a="1"/>
  <c r="BA14" i="5" s="1"/>
  <c r="R146" i="8" s="1"/>
  <c r="BA20" i="5" a="1"/>
  <c r="BA20" i="5" s="1"/>
  <c r="R152" i="8" s="1"/>
  <c r="BA22" i="5" a="1"/>
  <c r="BA22" i="5" s="1"/>
  <c r="R154" i="8" s="1"/>
  <c r="BA46" i="5" a="1"/>
  <c r="BA46" i="5" s="1"/>
  <c r="R178" i="8" s="1"/>
  <c r="AZ32" i="5" a="1"/>
  <c r="AZ32" i="5" s="1"/>
  <c r="Q164" i="8" s="1"/>
  <c r="AZ19" i="5" a="1"/>
  <c r="AZ19" i="5" s="1"/>
  <c r="Q151" i="8" s="1"/>
  <c r="AZ38" i="5" a="1"/>
  <c r="AZ38" i="5" s="1"/>
  <c r="Q170" i="8" s="1"/>
  <c r="AZ46" i="5" a="1"/>
  <c r="AZ46" i="5" s="1"/>
  <c r="Q178" i="8" s="1"/>
  <c r="AZ21" i="5" a="1"/>
  <c r="AZ21" i="5" s="1"/>
  <c r="Q153" i="8" s="1"/>
  <c r="AZ40" i="5" a="1"/>
  <c r="AZ40" i="5" s="1"/>
  <c r="Q172" i="8" s="1"/>
  <c r="AZ41" i="5" a="1"/>
  <c r="AZ41" i="5" s="1"/>
  <c r="Q173" i="8" s="1"/>
  <c r="AZ43" i="5" a="1"/>
  <c r="AZ43" i="5" s="1"/>
  <c r="Q175" i="8" s="1"/>
  <c r="AZ36" i="5" a="1"/>
  <c r="AZ36" i="5" s="1"/>
  <c r="Q168" i="8" s="1"/>
  <c r="AZ29" i="5" a="1"/>
  <c r="AZ29" i="5" s="1"/>
  <c r="Q161" i="8" s="1"/>
  <c r="AZ16" i="5" a="1"/>
  <c r="AZ16" i="5" s="1"/>
  <c r="Q148" i="8" s="1"/>
  <c r="AZ48" i="5" a="1"/>
  <c r="AZ48" i="5" s="1"/>
  <c r="Q180" i="8" s="1"/>
  <c r="AZ47" i="5" a="1"/>
  <c r="AZ47" i="5" s="1"/>
  <c r="Q179" i="8" s="1"/>
  <c r="AZ20" i="5" a="1"/>
  <c r="AZ20" i="5" s="1"/>
  <c r="Q152" i="8" s="1"/>
  <c r="AZ33" i="5" a="1"/>
  <c r="AZ33" i="5" s="1"/>
  <c r="Q165" i="8" s="1"/>
  <c r="AZ34" i="5" a="1"/>
  <c r="AZ34" i="5" s="1"/>
  <c r="Q166" i="8" s="1"/>
  <c r="AZ17" i="5" a="1"/>
  <c r="AZ17" i="5" s="1"/>
  <c r="Q149" i="8" s="1"/>
  <c r="AZ37" i="5" a="1"/>
  <c r="AZ37" i="5" s="1"/>
  <c r="Q169" i="8" s="1"/>
  <c r="AZ27" i="5" a="1"/>
  <c r="AZ27" i="5" s="1"/>
  <c r="Q159" i="8" s="1"/>
  <c r="AZ39" i="5" a="1"/>
  <c r="AZ39" i="5" s="1"/>
  <c r="Q171" i="8" s="1"/>
  <c r="AZ23" i="5" a="1"/>
  <c r="AZ23" i="5" s="1"/>
  <c r="Q155" i="8" s="1"/>
  <c r="AZ22" i="5" a="1"/>
  <c r="AZ22" i="5" s="1"/>
  <c r="Q154" i="8" s="1"/>
  <c r="AZ42" i="5" a="1"/>
  <c r="AZ42" i="5" s="1"/>
  <c r="Q174" i="8" s="1"/>
  <c r="AZ35" i="5" a="1"/>
  <c r="AZ35" i="5" s="1"/>
  <c r="Q167" i="8" s="1"/>
  <c r="AZ44" i="5" a="1"/>
  <c r="AZ44" i="5" s="1"/>
  <c r="Q176" i="8" s="1"/>
  <c r="AZ12" i="5" a="1"/>
  <c r="AZ12" i="5" s="1"/>
  <c r="AZ14" i="5" a="1"/>
  <c r="AZ14" i="5" s="1"/>
  <c r="Q146" i="8" s="1"/>
  <c r="AZ18" i="5" a="1"/>
  <c r="AZ18" i="5" s="1"/>
  <c r="Q150" i="8" s="1"/>
  <c r="AZ26" i="5" a="1"/>
  <c r="AZ26" i="5" s="1"/>
  <c r="Q158" i="8" s="1"/>
  <c r="AZ30" i="5" a="1"/>
  <c r="AZ30" i="5" s="1"/>
  <c r="Q162" i="8" s="1"/>
  <c r="AL109" i="5"/>
  <c r="AZ24" i="5" a="1"/>
  <c r="AZ24" i="5" s="1"/>
  <c r="Q156" i="8" s="1"/>
  <c r="AZ13" i="5" a="1"/>
  <c r="AZ13" i="5" s="1"/>
  <c r="Q145" i="8" s="1"/>
  <c r="AZ25" i="5" a="1"/>
  <c r="AZ25" i="5" s="1"/>
  <c r="Q157" i="8" s="1"/>
  <c r="AZ28" i="5" a="1"/>
  <c r="AZ28" i="5" s="1"/>
  <c r="Q160" i="8" s="1"/>
  <c r="AZ31" i="5" a="1"/>
  <c r="AZ31" i="5" s="1"/>
  <c r="Q163" i="8" s="1"/>
  <c r="AZ45" i="5" a="1"/>
  <c r="AZ45" i="5" s="1"/>
  <c r="Q177" i="8" s="1"/>
  <c r="E146" i="8"/>
  <c r="E143" i="8"/>
  <c r="E141" i="8"/>
  <c r="BA12" i="5" a="1"/>
  <c r="BA12" i="5" s="1"/>
  <c r="AZ15" i="5" a="1"/>
  <c r="AZ15" i="5" s="1"/>
  <c r="Q147" i="8" s="1"/>
  <c r="AX36" i="5" a="1"/>
  <c r="AX36" i="5" s="1"/>
  <c r="AV13" i="5" a="1"/>
  <c r="AV13" i="5" s="1"/>
  <c r="N145" i="8" s="1"/>
  <c r="AV14" i="5" a="1"/>
  <c r="AV14" i="5" s="1"/>
  <c r="N146" i="8" s="1"/>
  <c r="AV16" i="5" a="1"/>
  <c r="AV16" i="5" s="1"/>
  <c r="N148" i="8" s="1"/>
  <c r="AV37" i="5" a="1"/>
  <c r="AV37" i="5" s="1"/>
  <c r="N169" i="8" s="1"/>
  <c r="AV38" i="5" a="1"/>
  <c r="AV38" i="5" s="1"/>
  <c r="N170" i="8" s="1"/>
  <c r="AH109" i="5"/>
  <c r="AV24" i="5" a="1"/>
  <c r="AV24" i="5" s="1"/>
  <c r="N156" i="8" s="1"/>
  <c r="AV42" i="5" a="1"/>
  <c r="AV42" i="5" s="1"/>
  <c r="N174" i="8" s="1"/>
  <c r="AV44" i="5" a="1"/>
  <c r="AV44" i="5" s="1"/>
  <c r="N176" i="8" s="1"/>
  <c r="AV18" i="5" a="1"/>
  <c r="AV18" i="5" s="1"/>
  <c r="N150" i="8" s="1"/>
  <c r="AV15" i="5" a="1"/>
  <c r="AV15" i="5" s="1"/>
  <c r="N147" i="8" s="1"/>
  <c r="AV22" i="5" a="1"/>
  <c r="AV22" i="5" s="1"/>
  <c r="N154" i="8" s="1"/>
  <c r="AV31" i="5" a="1"/>
  <c r="AV31" i="5" s="1"/>
  <c r="N163" i="8" s="1"/>
  <c r="AV45" i="5" a="1"/>
  <c r="AV45" i="5" s="1"/>
  <c r="N177" i="8" s="1"/>
  <c r="AV19" i="5" a="1"/>
  <c r="AV19" i="5" s="1"/>
  <c r="N151" i="8" s="1"/>
  <c r="AV21" i="5" a="1"/>
  <c r="AV21" i="5" s="1"/>
  <c r="N153" i="8" s="1"/>
  <c r="AV27" i="5" a="1"/>
  <c r="AV27" i="5" s="1"/>
  <c r="N159" i="8" s="1"/>
  <c r="AV29" i="5" a="1"/>
  <c r="AV29" i="5" s="1"/>
  <c r="N161" i="8" s="1"/>
  <c r="AV46" i="5" a="1"/>
  <c r="AV46" i="5" s="1"/>
  <c r="N178" i="8" s="1"/>
  <c r="AV23" i="5" a="1"/>
  <c r="AV23" i="5" s="1"/>
  <c r="N155" i="8" s="1"/>
  <c r="AV36" i="5" a="1"/>
  <c r="AV36" i="5" s="1"/>
  <c r="N168" i="8" s="1"/>
  <c r="AV26" i="5" a="1"/>
  <c r="AV26" i="5" s="1"/>
  <c r="AV47" i="5" a="1"/>
  <c r="AV47" i="5" s="1"/>
  <c r="N179" i="8" s="1"/>
  <c r="AV17" i="5" a="1"/>
  <c r="AV17" i="5" s="1"/>
  <c r="N149" i="8" s="1"/>
  <c r="AV32" i="5" a="1"/>
  <c r="AV32" i="5" s="1"/>
  <c r="N164" i="8" s="1"/>
  <c r="AV41" i="5" a="1"/>
  <c r="AV41" i="5" s="1"/>
  <c r="N173" i="8" s="1"/>
  <c r="AV34" i="5" a="1"/>
  <c r="AV34" i="5" s="1"/>
  <c r="N166" i="8" s="1"/>
  <c r="AV33" i="5" a="1"/>
  <c r="AV33" i="5" s="1"/>
  <c r="N165" i="8" s="1"/>
  <c r="AV20" i="5" a="1"/>
  <c r="AV20" i="5" s="1"/>
  <c r="N152" i="8" s="1"/>
  <c r="AV48" i="5" a="1"/>
  <c r="AV48" i="5" s="1"/>
  <c r="N180" i="8" s="1"/>
  <c r="AV25" i="5" a="1"/>
  <c r="AV25" i="5" s="1"/>
  <c r="N157" i="8" s="1"/>
  <c r="AV28" i="5" a="1"/>
  <c r="AV28" i="5" s="1"/>
  <c r="N160" i="8" s="1"/>
  <c r="AV30" i="5" a="1"/>
  <c r="AV30" i="5" s="1"/>
  <c r="N162" i="8" s="1"/>
  <c r="AV35" i="5" a="1"/>
  <c r="AV35" i="5" s="1"/>
  <c r="N167" i="8" s="1"/>
  <c r="AV43" i="5" a="1"/>
  <c r="AV43" i="5" s="1"/>
  <c r="N175" i="8" s="1"/>
  <c r="AV39" i="5" a="1"/>
  <c r="AV39" i="5" s="1"/>
  <c r="N171" i="8" s="1"/>
  <c r="AV12" i="5" a="1"/>
  <c r="AV12" i="5" s="1"/>
  <c r="BB17" i="5" a="1"/>
  <c r="BB17" i="5" s="1"/>
  <c r="S149" i="8" s="1"/>
  <c r="AF19" i="5"/>
  <c r="AG43" i="5"/>
  <c r="AC44" i="5"/>
  <c r="AG22" i="5"/>
  <c r="AF15" i="5"/>
  <c r="AC40" i="5"/>
  <c r="AF44" i="5"/>
  <c r="AD25" i="5"/>
  <c r="AD40" i="5"/>
  <c r="AF26" i="5"/>
  <c r="AF31" i="5"/>
  <c r="AD38" i="5"/>
  <c r="AG36" i="5"/>
  <c r="AD43" i="5"/>
  <c r="AC33" i="5"/>
  <c r="AD33" i="5"/>
  <c r="AF46" i="5"/>
  <c r="AF49" i="5"/>
  <c r="AD36" i="5"/>
  <c r="AG30" i="5"/>
  <c r="AG38" i="5"/>
  <c r="AD34" i="5"/>
  <c r="AC45" i="5"/>
  <c r="AD17" i="5"/>
  <c r="AC38" i="5"/>
  <c r="AC41" i="5"/>
  <c r="AD26" i="5"/>
  <c r="AS15" i="5" a="1"/>
  <c r="AS15" i="5" s="1"/>
  <c r="I147" i="8" s="1"/>
  <c r="AV40" i="5" a="1"/>
  <c r="AV40" i="5" s="1"/>
  <c r="N172" i="8" s="1"/>
  <c r="D2503" i="5"/>
  <c r="D2504" i="5" s="1"/>
  <c r="D2505" i="5" s="1"/>
  <c r="D2506" i="5" s="1"/>
  <c r="D2507" i="5" s="1"/>
  <c r="AD30" i="5" s="1"/>
  <c r="P148" i="8"/>
  <c r="N158" i="8"/>
  <c r="R161" i="8"/>
  <c r="S174" i="8"/>
  <c r="S172" i="8"/>
  <c r="S170" i="8"/>
  <c r="S168" i="8"/>
  <c r="S166" i="8"/>
  <c r="S164" i="8"/>
  <c r="S158" i="8"/>
  <c r="S148" i="8"/>
  <c r="S171" i="8"/>
  <c r="S169" i="8"/>
  <c r="S163" i="8"/>
  <c r="S155" i="8"/>
  <c r="I171" i="8"/>
  <c r="I146" i="8"/>
  <c r="AD46" i="5" l="1"/>
  <c r="AG41" i="5"/>
  <c r="AG35" i="5"/>
  <c r="AF38" i="5"/>
  <c r="AG14" i="5"/>
  <c r="AG34" i="5"/>
  <c r="AC26" i="5"/>
  <c r="AG46" i="5"/>
  <c r="AC34" i="5"/>
  <c r="AF18" i="5"/>
  <c r="AF12" i="5"/>
  <c r="AC43" i="5"/>
  <c r="AF41" i="5"/>
  <c r="AD37" i="5"/>
  <c r="AG44" i="5"/>
  <c r="AF14" i="5"/>
  <c r="AD27" i="5"/>
  <c r="AG24" i="5"/>
  <c r="AG47" i="5"/>
  <c r="AC49" i="5"/>
  <c r="AC15" i="5"/>
  <c r="AD31" i="5"/>
  <c r="AC47" i="5"/>
  <c r="AF36" i="5"/>
  <c r="AG33" i="5"/>
  <c r="AC24" i="5"/>
  <c r="AD23" i="5"/>
  <c r="AF32" i="5"/>
  <c r="AC12" i="5"/>
  <c r="AD44" i="5"/>
  <c r="AC20" i="5"/>
  <c r="AG40" i="5"/>
  <c r="AG16" i="5"/>
  <c r="AF28" i="5"/>
  <c r="AF27" i="5"/>
  <c r="AF35" i="5"/>
  <c r="AC39" i="5"/>
  <c r="AC35" i="5"/>
  <c r="AC37" i="5"/>
  <c r="AD12" i="5"/>
  <c r="AF20" i="5"/>
  <c r="AC22" i="5"/>
  <c r="AG21" i="5"/>
  <c r="AG42" i="5"/>
  <c r="AF42" i="5"/>
  <c r="AG19" i="5"/>
  <c r="AC32" i="5"/>
  <c r="AC13" i="5"/>
  <c r="AF25" i="5"/>
  <c r="AG23" i="5"/>
  <c r="AD42" i="5"/>
  <c r="AC17" i="5"/>
  <c r="AC36" i="5"/>
  <c r="AF37" i="5"/>
  <c r="AF17" i="5"/>
  <c r="AD35" i="5"/>
  <c r="AF23" i="5"/>
  <c r="AD47" i="5"/>
  <c r="AG15" i="5"/>
  <c r="AD16" i="5"/>
  <c r="AG20" i="5"/>
  <c r="AG18" i="5"/>
  <c r="AD39" i="5"/>
  <c r="AD32" i="5"/>
  <c r="AD13" i="5"/>
  <c r="AG28" i="5"/>
  <c r="AG12" i="5"/>
  <c r="AC19" i="5"/>
  <c r="AD22" i="5"/>
  <c r="AD15" i="5"/>
  <c r="AF21" i="5"/>
  <c r="AC23" i="5"/>
  <c r="AG31" i="5"/>
  <c r="AF29" i="5"/>
  <c r="AD29" i="5"/>
  <c r="AD49" i="5"/>
  <c r="AG39" i="5"/>
  <c r="AC46" i="5"/>
  <c r="AF48" i="5"/>
  <c r="AG17" i="5"/>
  <c r="AF30" i="5"/>
  <c r="AC31" i="5"/>
  <c r="AD48" i="5"/>
  <c r="AG25" i="5"/>
  <c r="AC48" i="5"/>
  <c r="AC18" i="5"/>
  <c r="AC14" i="5"/>
  <c r="AC25" i="5"/>
  <c r="AD19" i="5"/>
  <c r="AD41" i="5"/>
  <c r="AG27" i="5"/>
  <c r="AC27" i="5"/>
  <c r="AC29" i="5"/>
  <c r="AC21" i="5"/>
  <c r="AF45" i="5"/>
  <c r="AF39" i="5"/>
  <c r="AG37" i="5"/>
  <c r="AG48" i="5"/>
  <c r="AG13" i="5"/>
  <c r="AD28" i="5"/>
  <c r="AG45" i="5"/>
  <c r="AC16" i="5"/>
  <c r="AD20" i="5"/>
  <c r="AC30" i="5"/>
  <c r="AD45" i="5"/>
  <c r="AF24" i="5"/>
  <c r="AF43" i="5"/>
  <c r="AF16" i="5"/>
  <c r="AF22" i="5"/>
  <c r="AF40" i="5"/>
  <c r="AD14" i="5"/>
  <c r="AF47" i="5"/>
  <c r="AG26" i="5"/>
  <c r="AC28" i="5"/>
  <c r="AG32" i="5"/>
  <c r="AD24" i="5"/>
  <c r="AF33" i="5"/>
  <c r="AF13" i="5"/>
  <c r="AG49" i="5"/>
  <c r="AD21" i="5"/>
  <c r="AC42" i="5"/>
  <c r="AD18" i="5"/>
  <c r="AG29" i="5"/>
  <c r="AF34" i="5"/>
  <c r="AF53" i="5"/>
  <c r="AF72" i="5"/>
  <c r="AD61" i="5"/>
  <c r="AF100" i="5"/>
  <c r="AF64" i="5"/>
  <c r="AC104" i="5"/>
  <c r="AD85" i="5"/>
  <c r="AD106" i="5"/>
  <c r="AF66" i="5"/>
  <c r="AF99" i="5"/>
  <c r="AC100" i="5"/>
  <c r="AF87" i="5"/>
  <c r="AC84" i="5"/>
  <c r="AC71" i="5"/>
  <c r="AC68" i="5"/>
  <c r="AF97" i="5"/>
  <c r="AF55" i="5"/>
  <c r="AD87" i="5"/>
  <c r="AC76" i="5"/>
  <c r="AF71" i="5"/>
  <c r="AD62" i="5"/>
  <c r="AG76" i="5"/>
  <c r="AD91" i="5"/>
  <c r="AG75" i="5"/>
  <c r="AD101" i="5"/>
  <c r="AC94" i="5"/>
  <c r="AC81" i="5"/>
  <c r="AD75" i="5"/>
  <c r="AC103" i="5"/>
  <c r="AG67" i="5"/>
  <c r="AD52" i="5"/>
  <c r="AG85" i="5"/>
  <c r="AC51" i="5"/>
  <c r="AD54" i="5"/>
  <c r="AG86" i="5"/>
  <c r="AG92" i="5"/>
  <c r="AG62" i="5"/>
  <c r="AD66" i="5"/>
  <c r="AG97" i="5"/>
  <c r="AD104" i="5"/>
  <c r="AD81" i="5"/>
  <c r="AC106" i="5"/>
  <c r="AC64" i="5"/>
  <c r="AF78" i="5"/>
  <c r="AC87" i="5"/>
  <c r="AF107" i="5"/>
  <c r="AG70" i="5"/>
  <c r="AD90" i="5"/>
  <c r="AD73" i="5"/>
  <c r="AF98" i="5"/>
  <c r="AC86" i="5"/>
  <c r="AF105" i="5"/>
  <c r="AG68" i="5"/>
  <c r="AF84" i="5"/>
  <c r="AG91" i="5"/>
  <c r="AG66" i="5"/>
  <c r="AD51" i="5"/>
  <c r="AG84" i="5"/>
  <c r="AC50" i="5"/>
  <c r="AV49" i="5"/>
  <c r="N181" i="8" s="1"/>
  <c r="BA49" i="5"/>
  <c r="R181" i="8" s="1"/>
  <c r="AW49" i="5"/>
  <c r="BB49" i="5"/>
  <c r="S181" i="8" s="1"/>
  <c r="AG55" i="5"/>
  <c r="AD65" i="5"/>
  <c r="AC69" i="5"/>
  <c r="AC80" i="5"/>
  <c r="AD92" i="5"/>
  <c r="AC58" i="5"/>
  <c r="AC65" i="5"/>
  <c r="AG93" i="5"/>
  <c r="AC90" i="5"/>
  <c r="AG64" i="5"/>
  <c r="AG101" i="5"/>
  <c r="AD99" i="5"/>
  <c r="AC55" i="5"/>
  <c r="AF56" i="5"/>
  <c r="AC108" i="5"/>
  <c r="AG57" i="5"/>
  <c r="AC60" i="5"/>
  <c r="AD76" i="5"/>
  <c r="AF103" i="5"/>
  <c r="AC61" i="5"/>
  <c r="AD82" i="5"/>
  <c r="AG107" i="5"/>
  <c r="AC70" i="5"/>
  <c r="AF86" i="5"/>
  <c r="AF75" i="5"/>
  <c r="AC85" i="5"/>
  <c r="AC98" i="5"/>
  <c r="AF58" i="5"/>
  <c r="AD83" i="5"/>
  <c r="AF89" i="5"/>
  <c r="AF63" i="5"/>
  <c r="AG50" i="5"/>
  <c r="AF83" i="5"/>
  <c r="AD71" i="5"/>
  <c r="AF93" i="5"/>
  <c r="AC93" i="5"/>
  <c r="AG87" i="5"/>
  <c r="AD50" i="5"/>
  <c r="AD94" i="5"/>
  <c r="AF50" i="5"/>
  <c r="AG69" i="5"/>
  <c r="AG106" i="5"/>
  <c r="AD69" i="5"/>
  <c r="AD77" i="5"/>
  <c r="AF60" i="5"/>
  <c r="AD108" i="5"/>
  <c r="AG81" i="5"/>
  <c r="AF90" i="5"/>
  <c r="AC99" i="5"/>
  <c r="AC92" i="5"/>
  <c r="AD74" i="5"/>
  <c r="AF104" i="5"/>
  <c r="AD86" i="5"/>
  <c r="AC101" i="5"/>
  <c r="AD96" i="5"/>
  <c r="AD102" i="5"/>
  <c r="AD59" i="5"/>
  <c r="AG79" i="5"/>
  <c r="AG100" i="5"/>
  <c r="AD55" i="5"/>
  <c r="AD103" i="5"/>
  <c r="AC74" i="5"/>
  <c r="AD84" i="5"/>
  <c r="AF96" i="5"/>
  <c r="AD95" i="5"/>
  <c r="AG78" i="5"/>
  <c r="AG88" i="5"/>
  <c r="AC59" i="5"/>
  <c r="AC72" i="5"/>
  <c r="AC79" i="5"/>
  <c r="AD68" i="5"/>
  <c r="AC73" i="5"/>
  <c r="AG82" i="5"/>
  <c r="AF95" i="5"/>
  <c r="AF91" i="5"/>
  <c r="AC75" i="5"/>
  <c r="AF85" i="5"/>
  <c r="AD58" i="5"/>
  <c r="AG71" i="5"/>
  <c r="AD67" i="5"/>
  <c r="AC67" i="5"/>
  <c r="AZ49" i="5"/>
  <c r="Q181" i="8" s="1"/>
  <c r="AX49" i="5"/>
  <c r="AD97" i="5"/>
  <c r="AG108" i="5"/>
  <c r="AC53" i="5"/>
  <c r="AF106" i="5"/>
  <c r="AC78" i="5"/>
  <c r="AC95" i="5"/>
  <c r="AF102" i="5"/>
  <c r="AG77" i="5"/>
  <c r="AC88" i="5"/>
  <c r="AF51" i="5"/>
  <c r="AG58" i="5"/>
  <c r="AC97" i="5"/>
  <c r="AF92" i="5"/>
  <c r="AG74" i="5"/>
  <c r="AG99" i="5"/>
  <c r="AG73" i="5"/>
  <c r="AG80" i="5"/>
  <c r="AF74" i="5"/>
  <c r="AC96" i="5"/>
  <c r="AG102" i="5"/>
  <c r="AD105" i="5"/>
  <c r="AG53" i="5"/>
  <c r="AD80" i="5"/>
  <c r="AC66" i="5"/>
  <c r="AC52" i="5"/>
  <c r="AF101" i="5"/>
  <c r="AG94" i="5"/>
  <c r="AC102" i="5"/>
  <c r="AF73" i="5"/>
  <c r="AG83" i="5"/>
  <c r="AD98" i="5"/>
  <c r="AG72" i="5"/>
  <c r="AD107" i="5"/>
  <c r="AD93" i="5"/>
  <c r="AD100" i="5"/>
  <c r="AD72" i="5"/>
  <c r="AC83" i="5"/>
  <c r="AD57" i="5"/>
  <c r="AC56" i="5"/>
  <c r="AF68" i="5"/>
  <c r="AC63" i="5"/>
  <c r="AF61" i="5"/>
  <c r="AF59" i="5"/>
  <c r="AS49" i="5"/>
  <c r="I181" i="8" s="1"/>
  <c r="AY49" i="5"/>
  <c r="P181" i="8" s="1"/>
  <c r="AF80" i="5"/>
  <c r="AF81" i="5"/>
  <c r="AD89" i="5"/>
  <c r="AD60" i="5"/>
  <c r="AG104" i="5"/>
  <c r="AG60" i="5"/>
  <c r="AG65" i="5"/>
  <c r="AC89" i="5"/>
  <c r="AD64" i="5"/>
  <c r="AG89" i="5"/>
  <c r="AD53" i="5"/>
  <c r="AG90" i="5"/>
  <c r="AG98" i="5"/>
  <c r="AF70" i="5"/>
  <c r="AF79" i="5"/>
  <c r="AC105" i="5"/>
  <c r="AG96" i="5"/>
  <c r="AF67" i="5"/>
  <c r="AC91" i="5"/>
  <c r="AD79" i="5"/>
  <c r="AC107" i="5"/>
  <c r="AG63" i="5"/>
  <c r="AD78" i="5"/>
  <c r="AG51" i="5"/>
  <c r="AF52" i="5"/>
  <c r="AD63" i="5"/>
  <c r="AG61" i="5"/>
  <c r="AG59" i="5"/>
  <c r="AF57" i="5"/>
  <c r="E181" i="8"/>
  <c r="AF76" i="5"/>
  <c r="AF108" i="5"/>
  <c r="AF62" i="5"/>
  <c r="AC62" i="5"/>
  <c r="AF69" i="5"/>
  <c r="AF88" i="5"/>
  <c r="AF82" i="5"/>
  <c r="AF94" i="5"/>
  <c r="AC57" i="5"/>
  <c r="AF77" i="5"/>
  <c r="AG103" i="5"/>
  <c r="AG95" i="5"/>
  <c r="AF65" i="5"/>
  <c r="AC82" i="5"/>
  <c r="AC77" i="5"/>
  <c r="AG105" i="5"/>
  <c r="AG52" i="5"/>
  <c r="AD56" i="5"/>
  <c r="AD70" i="5"/>
  <c r="AG54" i="5"/>
  <c r="AD88" i="5"/>
  <c r="AF54" i="5"/>
  <c r="AG56" i="5"/>
  <c r="AC54" i="5"/>
  <c r="I144" i="8"/>
  <c r="P144" i="8"/>
  <c r="Q144" i="8"/>
  <c r="R144" i="8"/>
  <c r="S144" i="8"/>
  <c r="N144" i="8"/>
  <c r="AT37" i="5" l="1" a="1"/>
  <c r="AT37" i="5" s="1"/>
  <c r="K169" i="8" s="1"/>
  <c r="AC109" i="5"/>
  <c r="AU47" i="5" a="1"/>
  <c r="AU47" i="5" s="1"/>
  <c r="L179" i="8" s="1"/>
  <c r="AT19" i="5" a="1"/>
  <c r="AT19" i="5" s="1"/>
  <c r="K151" i="8" s="1"/>
  <c r="AU17" i="5" a="1"/>
  <c r="AU17" i="5" s="1"/>
  <c r="AQ22" i="5" a="1"/>
  <c r="AQ22" i="5" s="1"/>
  <c r="F154" i="8" s="1"/>
  <c r="AR14" i="5" a="1"/>
  <c r="AR14" i="5" s="1"/>
  <c r="G146" i="8" s="1"/>
  <c r="AT13" i="5" a="1"/>
  <c r="AT13" i="5" s="1"/>
  <c r="K145" i="8" s="1"/>
  <c r="AQ34" i="5" a="1"/>
  <c r="AQ34" i="5" s="1"/>
  <c r="AR37" i="5" a="1"/>
  <c r="AR37" i="5" s="1"/>
  <c r="G169" i="8" s="1"/>
  <c r="AU32" i="5" a="1"/>
  <c r="AU32" i="5" s="1"/>
  <c r="L164" i="8" s="1"/>
  <c r="AT45" i="5" a="1"/>
  <c r="AT45" i="5" s="1"/>
  <c r="K177" i="8" s="1"/>
  <c r="AU37" i="5" a="1"/>
  <c r="AU37" i="5" s="1"/>
  <c r="L169" i="8" s="1"/>
  <c r="AR26" i="5" a="1"/>
  <c r="AR26" i="5" s="1"/>
  <c r="G158" i="8" s="1"/>
  <c r="AT48" i="5" a="1"/>
  <c r="AT48" i="5" s="1"/>
  <c r="K180" i="8" s="1"/>
  <c r="AT25" i="5" a="1"/>
  <c r="AT25" i="5" s="1"/>
  <c r="K157" i="8" s="1"/>
  <c r="AT17" i="5" a="1"/>
  <c r="AT17" i="5" s="1"/>
  <c r="K149" i="8" s="1"/>
  <c r="AF109" i="5"/>
  <c r="AQ45" i="5" a="1"/>
  <c r="AQ45" i="5" s="1"/>
  <c r="AQ30" i="5" a="1"/>
  <c r="AQ30" i="5" s="1"/>
  <c r="F162" i="8" s="1"/>
  <c r="AQ31" i="5" a="1"/>
  <c r="AQ31" i="5" s="1"/>
  <c r="F163" i="8" s="1"/>
  <c r="AQ37" i="5" a="1"/>
  <c r="AQ37" i="5" s="1"/>
  <c r="F169" i="8" s="1"/>
  <c r="AU36" i="5" a="1"/>
  <c r="AU36" i="5" s="1"/>
  <c r="L168" i="8" s="1"/>
  <c r="AU35" i="5" a="1"/>
  <c r="AU35" i="5" s="1"/>
  <c r="L167" i="8" s="1"/>
  <c r="AU46" i="5" a="1"/>
  <c r="AU46" i="5" s="1"/>
  <c r="L178" i="8" s="1"/>
  <c r="AU29" i="5" a="1"/>
  <c r="AU29" i="5" s="1"/>
  <c r="L161" i="8" s="1"/>
  <c r="AR18" i="5" a="1"/>
  <c r="AR18" i="5" s="1"/>
  <c r="AR32" i="5" a="1"/>
  <c r="AR32" i="5" s="1"/>
  <c r="G164" i="8" s="1"/>
  <c r="AR39" i="5" a="1"/>
  <c r="AR39" i="5" s="1"/>
  <c r="G171" i="8" s="1"/>
  <c r="AR16" i="5" a="1"/>
  <c r="AR16" i="5" s="1"/>
  <c r="G148" i="8" s="1"/>
  <c r="AR43" i="5" a="1"/>
  <c r="AR43" i="5" s="1"/>
  <c r="G175" i="8" s="1"/>
  <c r="AT27" i="5" a="1"/>
  <c r="AT27" i="5" s="1"/>
  <c r="K159" i="8" s="1"/>
  <c r="AQ18" i="5" a="1"/>
  <c r="AQ18" i="5" s="1"/>
  <c r="F150" i="8" s="1"/>
  <c r="AU28" i="5" a="1"/>
  <c r="AU28" i="5" s="1"/>
  <c r="L160" i="8" s="1"/>
  <c r="AT12" i="5" a="1"/>
  <c r="AT12" i="5" s="1"/>
  <c r="AT26" i="5" a="1"/>
  <c r="AT26" i="5" s="1"/>
  <c r="K158" i="8" s="1"/>
  <c r="AT28" i="5" a="1"/>
  <c r="AT28" i="5" s="1"/>
  <c r="K160" i="8" s="1"/>
  <c r="AT29" i="5" a="1"/>
  <c r="AT29" i="5" s="1"/>
  <c r="K161" i="8" s="1"/>
  <c r="AQ24" i="5" a="1"/>
  <c r="AQ24" i="5" s="1"/>
  <c r="F156" i="8" s="1"/>
  <c r="AQ48" i="5" a="1"/>
  <c r="AQ48" i="5" s="1"/>
  <c r="F180" i="8" s="1"/>
  <c r="AQ42" i="5" a="1"/>
  <c r="AQ42" i="5" s="1"/>
  <c r="F174" i="8" s="1"/>
  <c r="AQ32" i="5" a="1"/>
  <c r="AQ32" i="5" s="1"/>
  <c r="F164" i="8" s="1"/>
  <c r="AU23" i="5" a="1"/>
  <c r="AU23" i="5" s="1"/>
  <c r="L155" i="8" s="1"/>
  <c r="AU39" i="5" a="1"/>
  <c r="AU39" i="5" s="1"/>
  <c r="L171" i="8" s="1"/>
  <c r="AU45" i="5" a="1"/>
  <c r="AU45" i="5" s="1"/>
  <c r="L177" i="8" s="1"/>
  <c r="AU43" i="5" a="1"/>
  <c r="AU43" i="5" s="1"/>
  <c r="L175" i="8" s="1"/>
  <c r="AU13" i="5" a="1"/>
  <c r="AU13" i="5" s="1"/>
  <c r="L145" i="8" s="1"/>
  <c r="AU15" i="5" a="1"/>
  <c r="AU15" i="5" s="1"/>
  <c r="L147" i="8" s="1"/>
  <c r="AR30" i="5" a="1"/>
  <c r="AR30" i="5" s="1"/>
  <c r="G162" i="8" s="1"/>
  <c r="AR38" i="5" a="1"/>
  <c r="AR38" i="5" s="1"/>
  <c r="G170" i="8" s="1"/>
  <c r="AR27" i="5" a="1"/>
  <c r="AR27" i="5" s="1"/>
  <c r="G159" i="8" s="1"/>
  <c r="AR42" i="5" a="1"/>
  <c r="AR42" i="5" s="1"/>
  <c r="G174" i="8" s="1"/>
  <c r="AR35" i="5" a="1"/>
  <c r="AR35" i="5" s="1"/>
  <c r="G167" i="8" s="1"/>
  <c r="AQ43" i="5" a="1"/>
  <c r="AQ43" i="5" s="1"/>
  <c r="F175" i="8" s="1"/>
  <c r="AR40" i="5" a="1"/>
  <c r="AR40" i="5" s="1"/>
  <c r="G172" i="8" s="1"/>
  <c r="AT15" i="5" a="1"/>
  <c r="AT15" i="5" s="1"/>
  <c r="K147" i="8" s="1"/>
  <c r="AT41" i="5" a="1"/>
  <c r="AT41" i="5" s="1"/>
  <c r="K173" i="8" s="1"/>
  <c r="AT44" i="5" a="1"/>
  <c r="AT44" i="5" s="1"/>
  <c r="AT46" i="5" a="1"/>
  <c r="AT46" i="5" s="1"/>
  <c r="K178" i="8" s="1"/>
  <c r="AT16" i="5" a="1"/>
  <c r="AT16" i="5" s="1"/>
  <c r="K148" i="8" s="1"/>
  <c r="AQ47" i="5" a="1"/>
  <c r="AQ47" i="5" s="1"/>
  <c r="F179" i="8" s="1"/>
  <c r="AQ38" i="5" a="1"/>
  <c r="AQ38" i="5" s="1"/>
  <c r="F170" i="8" s="1"/>
  <c r="AQ20" i="5" a="1"/>
  <c r="AQ20" i="5" s="1"/>
  <c r="F152" i="8" s="1"/>
  <c r="AQ19" i="5" a="1"/>
  <c r="AQ19" i="5" s="1"/>
  <c r="F151" i="8" s="1"/>
  <c r="AQ33" i="5" a="1"/>
  <c r="AQ33" i="5" s="1"/>
  <c r="F165" i="8" s="1"/>
  <c r="AU44" i="5" a="1"/>
  <c r="AU44" i="5" s="1"/>
  <c r="L176" i="8" s="1"/>
  <c r="AU25" i="5" a="1"/>
  <c r="AU25" i="5" s="1"/>
  <c r="L157" i="8" s="1"/>
  <c r="AU18" i="5" a="1"/>
  <c r="AU18" i="5" s="1"/>
  <c r="AU41" i="5" a="1"/>
  <c r="AU41" i="5" s="1"/>
  <c r="L173" i="8" s="1"/>
  <c r="AU12" i="5" a="1"/>
  <c r="AU12" i="5" s="1"/>
  <c r="AR29" i="5" a="1"/>
  <c r="AR29" i="5" s="1"/>
  <c r="G161" i="8" s="1"/>
  <c r="AR41" i="5" a="1"/>
  <c r="AR41" i="5" s="1"/>
  <c r="G173" i="8" s="1"/>
  <c r="AR45" i="5" a="1"/>
  <c r="AR45" i="5" s="1"/>
  <c r="G177" i="8" s="1"/>
  <c r="AR31" i="5" a="1"/>
  <c r="AR31" i="5" s="1"/>
  <c r="G163" i="8" s="1"/>
  <c r="AR21" i="5" a="1"/>
  <c r="AR21" i="5" s="1"/>
  <c r="G153" i="8" s="1"/>
  <c r="AT22" i="5" a="1"/>
  <c r="AT22" i="5" s="1"/>
  <c r="K154" i="8" s="1"/>
  <c r="AU42" i="5" a="1"/>
  <c r="AU42" i="5" s="1"/>
  <c r="L174" i="8" s="1"/>
  <c r="AR24" i="5" a="1"/>
  <c r="AR24" i="5" s="1"/>
  <c r="G156" i="8" s="1"/>
  <c r="AT24" i="5" a="1"/>
  <c r="AT24" i="5" s="1"/>
  <c r="K156" i="8" s="1"/>
  <c r="AT21" i="5" a="1"/>
  <c r="AT21" i="5" s="1"/>
  <c r="K153" i="8" s="1"/>
  <c r="AT14" i="5" a="1"/>
  <c r="AT14" i="5" s="1"/>
  <c r="K146" i="8" s="1"/>
  <c r="AT34" i="5" a="1"/>
  <c r="AT34" i="5" s="1"/>
  <c r="K166" i="8" s="1"/>
  <c r="AT40" i="5" a="1"/>
  <c r="AT40" i="5" s="1"/>
  <c r="K172" i="8" s="1"/>
  <c r="AQ35" i="5" a="1"/>
  <c r="AQ35" i="5" s="1"/>
  <c r="F167" i="8" s="1"/>
  <c r="AQ46" i="5" a="1"/>
  <c r="AQ46" i="5" s="1"/>
  <c r="F178" i="8" s="1"/>
  <c r="AQ23" i="5" a="1"/>
  <c r="AQ23" i="5" s="1"/>
  <c r="F155" i="8" s="1"/>
  <c r="AQ21" i="5" a="1"/>
  <c r="AQ21" i="5" s="1"/>
  <c r="F153" i="8" s="1"/>
  <c r="AQ28" i="5" a="1"/>
  <c r="AQ28" i="5" s="1"/>
  <c r="F160" i="8" s="1"/>
  <c r="AU34" i="5" a="1"/>
  <c r="AU34" i="5" s="1"/>
  <c r="L166" i="8" s="1"/>
  <c r="AU21" i="5" a="1"/>
  <c r="AU21" i="5" s="1"/>
  <c r="L153" i="8" s="1"/>
  <c r="AU30" i="5" a="1"/>
  <c r="AU30" i="5" s="1"/>
  <c r="L162" i="8" s="1"/>
  <c r="AU40" i="5" a="1"/>
  <c r="AU40" i="5" s="1"/>
  <c r="L172" i="8" s="1"/>
  <c r="AU22" i="5" a="1"/>
  <c r="AU22" i="5" s="1"/>
  <c r="L154" i="8" s="1"/>
  <c r="AR48" i="5" a="1"/>
  <c r="AR48" i="5" s="1"/>
  <c r="G180" i="8" s="1"/>
  <c r="AR28" i="5" a="1"/>
  <c r="AR28" i="5" s="1"/>
  <c r="G160" i="8" s="1"/>
  <c r="AR33" i="5" a="1"/>
  <c r="AR33" i="5" s="1"/>
  <c r="G165" i="8" s="1"/>
  <c r="AR46" i="5" a="1"/>
  <c r="AR46" i="5" s="1"/>
  <c r="G178" i="8" s="1"/>
  <c r="AR12" i="5" a="1"/>
  <c r="AR12" i="5" s="1"/>
  <c r="AQ14" i="5" a="1"/>
  <c r="AQ14" i="5" s="1"/>
  <c r="F146" i="8" s="1"/>
  <c r="AQ39" i="5" a="1"/>
  <c r="AQ39" i="5" s="1"/>
  <c r="F171" i="8" s="1"/>
  <c r="AT18" i="5" a="1"/>
  <c r="AT18" i="5" s="1"/>
  <c r="K150" i="8" s="1"/>
  <c r="AT32" i="5" a="1"/>
  <c r="AT32" i="5" s="1"/>
  <c r="K164" i="8" s="1"/>
  <c r="AT47" i="5" a="1"/>
  <c r="AT47" i="5" s="1"/>
  <c r="K179" i="8" s="1"/>
  <c r="AT31" i="5" a="1"/>
  <c r="AT31" i="5" s="1"/>
  <c r="K163" i="8" s="1"/>
  <c r="AT30" i="5" a="1"/>
  <c r="AT30" i="5" s="1"/>
  <c r="K162" i="8" s="1"/>
  <c r="AQ41" i="5" a="1"/>
  <c r="AQ41" i="5" s="1"/>
  <c r="F173" i="8" s="1"/>
  <c r="AQ36" i="5" a="1"/>
  <c r="AQ36" i="5" s="1"/>
  <c r="F168" i="8" s="1"/>
  <c r="AQ25" i="5" a="1"/>
  <c r="AQ25" i="5" s="1"/>
  <c r="F157" i="8" s="1"/>
  <c r="AQ29" i="5" a="1"/>
  <c r="AQ29" i="5" s="1"/>
  <c r="F161" i="8" s="1"/>
  <c r="AQ15" i="5" a="1"/>
  <c r="AQ15" i="5" s="1"/>
  <c r="F147" i="8" s="1"/>
  <c r="AU26" i="5" a="1"/>
  <c r="AU26" i="5" s="1"/>
  <c r="L158" i="8" s="1"/>
  <c r="AU20" i="5" a="1"/>
  <c r="AU20" i="5" s="1"/>
  <c r="L152" i="8" s="1"/>
  <c r="AU14" i="5" a="1"/>
  <c r="AU14" i="5" s="1"/>
  <c r="L146" i="8" s="1"/>
  <c r="AU16" i="5" a="1"/>
  <c r="AU16" i="5" s="1"/>
  <c r="L148" i="8" s="1"/>
  <c r="AR44" i="5" a="1"/>
  <c r="AR44" i="5" s="1"/>
  <c r="G176" i="8" s="1"/>
  <c r="AR20" i="5" a="1"/>
  <c r="AR20" i="5" s="1"/>
  <c r="G152" i="8" s="1"/>
  <c r="AR36" i="5" a="1"/>
  <c r="AR36" i="5" s="1"/>
  <c r="G168" i="8" s="1"/>
  <c r="AR17" i="5" a="1"/>
  <c r="AR17" i="5" s="1"/>
  <c r="G149" i="8" s="1"/>
  <c r="AR13" i="5" a="1"/>
  <c r="AR13" i="5" s="1"/>
  <c r="G145" i="8" s="1"/>
  <c r="AR25" i="5" a="1"/>
  <c r="AR25" i="5" s="1"/>
  <c r="G157" i="8" s="1"/>
  <c r="AT35" i="5" a="1"/>
  <c r="AT35" i="5" s="1"/>
  <c r="K167" i="8" s="1"/>
  <c r="AT43" i="5" a="1"/>
  <c r="AT43" i="5" s="1"/>
  <c r="K175" i="8" s="1"/>
  <c r="AT39" i="5" a="1"/>
  <c r="AT39" i="5" s="1"/>
  <c r="K171" i="8" s="1"/>
  <c r="AT20" i="5" a="1"/>
  <c r="AT20" i="5" s="1"/>
  <c r="K152" i="8" s="1"/>
  <c r="AT33" i="5" a="1"/>
  <c r="AT33" i="5" s="1"/>
  <c r="K165" i="8" s="1"/>
  <c r="O165" i="8" s="1"/>
  <c r="AQ17" i="5" a="1"/>
  <c r="AQ17" i="5" s="1"/>
  <c r="F149" i="8" s="1"/>
  <c r="AQ27" i="5" a="1"/>
  <c r="AQ27" i="5" s="1"/>
  <c r="F159" i="8" s="1"/>
  <c r="AQ13" i="5" a="1"/>
  <c r="AQ13" i="5" s="1"/>
  <c r="F145" i="8" s="1"/>
  <c r="AQ44" i="5" a="1"/>
  <c r="AQ44" i="5" s="1"/>
  <c r="F176" i="8" s="1"/>
  <c r="AQ12" i="5" a="1"/>
  <c r="AQ12" i="5" s="1"/>
  <c r="AU24" i="5" a="1"/>
  <c r="AU24" i="5" s="1"/>
  <c r="L156" i="8" s="1"/>
  <c r="AU27" i="5" a="1"/>
  <c r="AU27" i="5" s="1"/>
  <c r="L159" i="8" s="1"/>
  <c r="AU48" i="5" a="1"/>
  <c r="AU48" i="5" s="1"/>
  <c r="L180" i="8" s="1"/>
  <c r="AU38" i="5" a="1"/>
  <c r="AU38" i="5" s="1"/>
  <c r="L170" i="8" s="1"/>
  <c r="AR47" i="5" a="1"/>
  <c r="AR47" i="5" s="1"/>
  <c r="G179" i="8" s="1"/>
  <c r="AR23" i="5" a="1"/>
  <c r="AR23" i="5" s="1"/>
  <c r="G155" i="8" s="1"/>
  <c r="AR22" i="5" a="1"/>
  <c r="AR22" i="5" s="1"/>
  <c r="G154" i="8" s="1"/>
  <c r="AR34" i="5" a="1"/>
  <c r="AR34" i="5" s="1"/>
  <c r="G166" i="8" s="1"/>
  <c r="AT42" i="5" a="1"/>
  <c r="AT42" i="5" s="1"/>
  <c r="K174" i="8" s="1"/>
  <c r="O174" i="8" s="1"/>
  <c r="AT23" i="5" a="1"/>
  <c r="AT23" i="5" s="1"/>
  <c r="K155" i="8" s="1"/>
  <c r="AT38" i="5" a="1"/>
  <c r="AT38" i="5" s="1"/>
  <c r="K170" i="8" s="1"/>
  <c r="AT36" i="5" a="1"/>
  <c r="AT36" i="5" s="1"/>
  <c r="K168" i="8" s="1"/>
  <c r="AQ40" i="5" a="1"/>
  <c r="AQ40" i="5" s="1"/>
  <c r="F172" i="8" s="1"/>
  <c r="AQ16" i="5" a="1"/>
  <c r="AQ16" i="5" s="1"/>
  <c r="F148" i="8" s="1"/>
  <c r="AQ26" i="5" a="1"/>
  <c r="AQ26" i="5" s="1"/>
  <c r="F158" i="8" s="1"/>
  <c r="AU33" i="5" a="1"/>
  <c r="AU33" i="5" s="1"/>
  <c r="L165" i="8" s="1"/>
  <c r="AG109" i="5"/>
  <c r="AU31" i="5" a="1"/>
  <c r="AU31" i="5" s="1"/>
  <c r="L163" i="8" s="1"/>
  <c r="AU19" i="5" a="1"/>
  <c r="AU19" i="5" s="1"/>
  <c r="L151" i="8" s="1"/>
  <c r="AR19" i="5" a="1"/>
  <c r="AR19" i="5" s="1"/>
  <c r="G151" i="8" s="1"/>
  <c r="AD109" i="5"/>
  <c r="AR15" i="5" a="1"/>
  <c r="AR15" i="5" s="1"/>
  <c r="G147" i="8" s="1"/>
  <c r="K34" i="8"/>
  <c r="L35" i="8" s="1"/>
  <c r="K176" i="8"/>
  <c r="O176" i="8" s="1"/>
  <c r="G150" i="8"/>
  <c r="M34" i="8"/>
  <c r="L150" i="8"/>
  <c r="L149" i="8"/>
  <c r="H34" i="8"/>
  <c r="I35" i="8" s="1"/>
  <c r="F177" i="8"/>
  <c r="F166" i="8"/>
  <c r="AR49" i="5" l="1"/>
  <c r="AQ49" i="5"/>
  <c r="F181" i="8" s="1"/>
  <c r="J181" i="8" s="1"/>
  <c r="AU49" i="5"/>
  <c r="L181" i="8" s="1"/>
  <c r="AT49" i="5"/>
  <c r="K181" i="8" s="1"/>
  <c r="O181" i="8" s="1"/>
  <c r="M176" i="8"/>
  <c r="M165" i="8"/>
  <c r="M174" i="8"/>
  <c r="J172" i="8"/>
  <c r="H172" i="8"/>
  <c r="J173" i="8"/>
  <c r="H173" i="8"/>
  <c r="J163" i="8"/>
  <c r="H163" i="8"/>
  <c r="J175" i="8"/>
  <c r="H175" i="8"/>
  <c r="O177" i="8"/>
  <c r="M177" i="8"/>
  <c r="M151" i="8"/>
  <c r="O151" i="8"/>
  <c r="M148" i="8"/>
  <c r="O148" i="8"/>
  <c r="M171" i="8"/>
  <c r="O171" i="8"/>
  <c r="O168" i="8"/>
  <c r="M168" i="8"/>
  <c r="O178" i="8"/>
  <c r="M178" i="8"/>
  <c r="J160" i="8"/>
  <c r="H160" i="8"/>
  <c r="J162" i="8"/>
  <c r="H162" i="8"/>
  <c r="J152" i="8"/>
  <c r="H152" i="8"/>
  <c r="J176" i="8"/>
  <c r="H176" i="8"/>
  <c r="J166" i="8"/>
  <c r="H166" i="8"/>
  <c r="J178" i="8"/>
  <c r="H178" i="8"/>
  <c r="J153" i="8"/>
  <c r="H153" i="8"/>
  <c r="J165" i="8"/>
  <c r="H165" i="8"/>
  <c r="J177" i="8"/>
  <c r="H177" i="8"/>
  <c r="M153" i="8"/>
  <c r="O153" i="8"/>
  <c r="M149" i="8"/>
  <c r="O149" i="8"/>
  <c r="O173" i="8"/>
  <c r="M173" i="8"/>
  <c r="M159" i="8"/>
  <c r="O159" i="8"/>
  <c r="M156" i="8"/>
  <c r="O156" i="8"/>
  <c r="O166" i="8"/>
  <c r="M166" i="8"/>
  <c r="J150" i="8"/>
  <c r="H150" i="8"/>
  <c r="J161" i="8"/>
  <c r="H161" i="8"/>
  <c r="J164" i="8"/>
  <c r="H164" i="8"/>
  <c r="J154" i="8"/>
  <c r="H154" i="8"/>
  <c r="J168" i="8"/>
  <c r="H168" i="8"/>
  <c r="J155" i="8"/>
  <c r="H155" i="8"/>
  <c r="J167" i="8"/>
  <c r="H167" i="8"/>
  <c r="J179" i="8"/>
  <c r="H179" i="8"/>
  <c r="O162" i="8"/>
  <c r="M162" i="8"/>
  <c r="L144" i="8"/>
  <c r="O161" i="8"/>
  <c r="M161" i="8"/>
  <c r="M147" i="8"/>
  <c r="O147" i="8"/>
  <c r="K144" i="8"/>
  <c r="M154" i="8"/>
  <c r="O154" i="8"/>
  <c r="J147" i="8"/>
  <c r="H147" i="8"/>
  <c r="J149" i="8"/>
  <c r="H149" i="8"/>
  <c r="J151" i="8"/>
  <c r="H151" i="8"/>
  <c r="F144" i="8"/>
  <c r="J156" i="8"/>
  <c r="H156" i="8"/>
  <c r="J180" i="8"/>
  <c r="H180" i="8"/>
  <c r="J146" i="8"/>
  <c r="H146" i="8"/>
  <c r="J158" i="8"/>
  <c r="H158" i="8"/>
  <c r="J170" i="8"/>
  <c r="H170" i="8"/>
  <c r="J145" i="8"/>
  <c r="H145" i="8"/>
  <c r="J157" i="8"/>
  <c r="H157" i="8"/>
  <c r="J169" i="8"/>
  <c r="H169" i="8"/>
  <c r="M150" i="8"/>
  <c r="O150" i="8"/>
  <c r="M33" i="8"/>
  <c r="M35" i="8"/>
  <c r="O170" i="8"/>
  <c r="M170" i="8"/>
  <c r="G144" i="8"/>
  <c r="G181" i="8"/>
  <c r="O169" i="8"/>
  <c r="M169" i="8"/>
  <c r="O179" i="8"/>
  <c r="M179" i="8"/>
  <c r="J159" i="8"/>
  <c r="H159" i="8"/>
  <c r="J171" i="8"/>
  <c r="H171" i="8"/>
  <c r="O164" i="8"/>
  <c r="M164" i="8"/>
  <c r="O175" i="8"/>
  <c r="M175" i="8"/>
  <c r="O172" i="8"/>
  <c r="M172" i="8"/>
  <c r="M158" i="8"/>
  <c r="O158" i="8"/>
  <c r="J33" i="8"/>
  <c r="J35" i="8"/>
  <c r="M157" i="8"/>
  <c r="O157" i="8"/>
  <c r="M167" i="8"/>
  <c r="O167" i="8"/>
  <c r="J148" i="8"/>
  <c r="H148" i="8"/>
  <c r="J174" i="8"/>
  <c r="H174" i="8"/>
  <c r="M152" i="8"/>
  <c r="O152" i="8"/>
  <c r="M163" i="8"/>
  <c r="O163" i="8"/>
  <c r="O160" i="8"/>
  <c r="M160" i="8"/>
  <c r="M146" i="8"/>
  <c r="O146" i="8"/>
  <c r="O180" i="8"/>
  <c r="M180" i="8"/>
  <c r="M145" i="8"/>
  <c r="O145" i="8"/>
  <c r="M155" i="8"/>
  <c r="O155" i="8"/>
  <c r="H181" i="8" l="1"/>
  <c r="M144" i="8"/>
  <c r="O144" i="8"/>
  <c r="M181" i="8"/>
  <c r="J144" i="8"/>
  <c r="H144" i="8"/>
  <c r="L800" i="9" a="1"/>
  <c r="L800" i="9" s="1"/>
  <c r="L797" i="9" s="1"/>
  <c r="M102" i="8" s="1"/>
  <c r="O102" i="8" s="1"/>
  <c r="L795" i="9" a="1"/>
  <c r="L795" i="9" s="1"/>
  <c r="L792" i="9" s="1"/>
  <c r="M101" i="8" s="1"/>
  <c r="O101" i="8" s="1"/>
  <c r="L790" i="9" a="1"/>
  <c r="L790" i="9" s="1"/>
  <c r="L789" i="9" a="1"/>
  <c r="L789" i="9" s="1"/>
  <c r="L788" i="9" a="1"/>
  <c r="L788" i="9" s="1"/>
  <c r="L787" i="9" a="1"/>
  <c r="L787" i="9" s="1"/>
  <c r="L783" i="9" a="1"/>
  <c r="L783" i="9" s="1"/>
  <c r="L782" i="9" a="1"/>
  <c r="L782" i="9" s="1"/>
  <c r="L781" i="9" a="1"/>
  <c r="L781" i="9" s="1"/>
  <c r="L779" i="9" a="1"/>
  <c r="L779" i="9" s="1"/>
  <c r="L778" i="9" a="1"/>
  <c r="L778" i="9" s="1"/>
  <c r="L777" i="9" a="1"/>
  <c r="L777" i="9" s="1"/>
  <c r="L775" i="9" a="1"/>
  <c r="L775" i="9" s="1"/>
  <c r="L773" i="9" a="1"/>
  <c r="L773" i="9" s="1"/>
  <c r="L772" i="9" a="1"/>
  <c r="L772" i="9" s="1"/>
  <c r="L771" i="9" a="1"/>
  <c r="L771" i="9" s="1"/>
  <c r="L770" i="9" a="1"/>
  <c r="L770" i="9" s="1"/>
  <c r="L769" i="9" a="1"/>
  <c r="L769" i="9" s="1"/>
  <c r="L765" i="9" a="1"/>
  <c r="L765" i="9" s="1"/>
  <c r="L764" i="9" a="1"/>
  <c r="L764" i="9" s="1"/>
  <c r="L763" i="9" a="1"/>
  <c r="L763" i="9" s="1"/>
  <c r="L761" i="9" a="1"/>
  <c r="L761" i="9" s="1"/>
  <c r="L759" i="9" a="1"/>
  <c r="L759" i="9" s="1"/>
  <c r="L758" i="9" a="1"/>
  <c r="L758" i="9" s="1"/>
  <c r="L753" i="9" a="1"/>
  <c r="L753" i="9" s="1"/>
  <c r="L750" i="9" s="1"/>
  <c r="M85" i="8" s="1"/>
  <c r="L748" i="9" a="1"/>
  <c r="L748" i="9" s="1"/>
  <c r="L747" i="9" a="1"/>
  <c r="L747" i="9" s="1"/>
  <c r="L745" i="9" a="1"/>
  <c r="L745" i="9" s="1"/>
  <c r="L743" i="9" a="1"/>
  <c r="L743" i="9" s="1"/>
  <c r="L742" i="9" a="1"/>
  <c r="L742" i="9" s="1"/>
  <c r="L741" i="9" a="1"/>
  <c r="L741" i="9" s="1"/>
  <c r="L740" i="9" a="1"/>
  <c r="L740" i="9" s="1"/>
  <c r="L739" i="9" a="1"/>
  <c r="L739" i="9" s="1"/>
  <c r="L738" i="9" a="1"/>
  <c r="L738" i="9" s="1"/>
  <c r="L733" i="9" a="1"/>
  <c r="L733" i="9" s="1"/>
  <c r="L731" i="9" a="1"/>
  <c r="L731" i="9" s="1"/>
  <c r="L729" i="9" a="1"/>
  <c r="L729" i="9" s="1"/>
  <c r="L728" i="9" a="1"/>
  <c r="L728" i="9" s="1"/>
  <c r="L727" i="9" a="1"/>
  <c r="L727" i="9" s="1"/>
  <c r="L726" i="9" a="1"/>
  <c r="L726" i="9" s="1"/>
  <c r="L725" i="9" a="1"/>
  <c r="L725" i="9" s="1"/>
  <c r="L724" i="9" a="1"/>
  <c r="L724" i="9" s="1"/>
  <c r="L722" i="9" a="1"/>
  <c r="L722" i="9" s="1"/>
  <c r="L720" i="9" a="1"/>
  <c r="L720" i="9" s="1"/>
  <c r="L719" i="9" a="1"/>
  <c r="L719" i="9" s="1"/>
  <c r="L735" i="9" l="1"/>
  <c r="M99" i="8" s="1"/>
  <c r="O99" i="8" s="1"/>
  <c r="O85" i="8"/>
  <c r="L713" i="9"/>
  <c r="M98" i="8" s="1"/>
  <c r="O98" i="8" s="1"/>
  <c r="L755" i="9"/>
  <c r="M100" i="8" s="1"/>
  <c r="O100" i="8" s="1"/>
  <c r="M103" i="8" l="1"/>
  <c r="O103" i="8" s="1"/>
  <c r="M104" i="8" l="1"/>
  <c r="O104"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fernando suescún buitrago</author>
    <author>Keila Rosa Osorio Cardenas</author>
  </authors>
  <commentList>
    <comment ref="W10" authorId="0" shapeId="0" xr:uid="{44B1EAA7-D98C-42F1-A02B-DBE7D0EF7BAD}">
      <text>
        <r>
          <rPr>
            <b/>
            <sz val="9"/>
            <color indexed="81"/>
            <rFont val="Tahoma"/>
            <charset val="1"/>
          </rPr>
          <t>juan fernando suescún buitrago:</t>
        </r>
        <r>
          <rPr>
            <sz val="9"/>
            <color indexed="81"/>
            <rFont val="Tahoma"/>
            <charset val="1"/>
          </rPr>
          <t xml:space="preserve">
TR+INTERESES+VIGENCIAS ANTERIORES</t>
        </r>
      </text>
    </comment>
    <comment ref="X10" authorId="0" shapeId="0" xr:uid="{8F3A16BC-DE50-4195-B60E-D07DCC53CF24}">
      <text>
        <r>
          <rPr>
            <b/>
            <sz val="9"/>
            <color indexed="81"/>
            <rFont val="Tahoma"/>
            <family val="2"/>
          </rPr>
          <t>juan fernando suescún buitrago:</t>
        </r>
        <r>
          <rPr>
            <sz val="9"/>
            <color indexed="81"/>
            <rFont val="Tahoma"/>
            <family val="2"/>
          </rPr>
          <t xml:space="preserve">
Valor TR+Intereses+Vigencias anteriores</t>
        </r>
      </text>
    </comment>
    <comment ref="X11" authorId="0" shapeId="0" xr:uid="{7561376D-F116-46D5-836C-118F9D42F74B}">
      <text>
        <r>
          <rPr>
            <b/>
            <sz val="9"/>
            <color indexed="81"/>
            <rFont val="Tahoma"/>
            <family val="2"/>
          </rPr>
          <t>juan fernando suescún buitrago:</t>
        </r>
        <r>
          <rPr>
            <sz val="9"/>
            <color indexed="81"/>
            <rFont val="Tahoma"/>
            <family val="2"/>
          </rPr>
          <t xml:space="preserve">
Valor TH+ Intereses</t>
        </r>
      </text>
    </comment>
    <comment ref="X12" authorId="0" shapeId="0" xr:uid="{B4CA1643-103C-4989-9563-54719E76E2B7}">
      <text>
        <r>
          <rPr>
            <b/>
            <sz val="9"/>
            <color indexed="81"/>
            <rFont val="Tahoma"/>
            <family val="2"/>
          </rPr>
          <t>juan fernando suescún buitrago:</t>
        </r>
        <r>
          <rPr>
            <sz val="9"/>
            <color indexed="81"/>
            <rFont val="Tahoma"/>
            <family val="2"/>
          </rPr>
          <t xml:space="preserve">
Vigencias Anteriores</t>
        </r>
      </text>
    </comment>
    <comment ref="X18" authorId="1" shapeId="0" xr:uid="{2C71765E-AEB0-4BCA-B494-415D58194107}">
      <text>
        <r>
          <rPr>
            <b/>
            <sz val="9"/>
            <color indexed="81"/>
            <rFont val="Tahoma"/>
            <family val="2"/>
          </rPr>
          <t>Keila Rosa Osorio Cardenas:</t>
        </r>
        <r>
          <rPr>
            <sz val="9"/>
            <color indexed="81"/>
            <rFont val="Tahoma"/>
            <family val="2"/>
          </rPr>
          <t xml:space="preserve">
TR + VIGENCIAS ANTERIORES</t>
        </r>
      </text>
    </comment>
    <comment ref="X19" authorId="0" shapeId="0" xr:uid="{DCF0B327-BE1E-46C0-BD9C-9CF1A3CDA6C4}">
      <text>
        <r>
          <rPr>
            <b/>
            <sz val="9"/>
            <color indexed="81"/>
            <rFont val="Tahoma"/>
            <family val="2"/>
          </rPr>
          <t>juan fernando suescún buitrago:</t>
        </r>
        <r>
          <rPr>
            <sz val="9"/>
            <color indexed="81"/>
            <rFont val="Tahoma"/>
            <family val="2"/>
          </rPr>
          <t xml:space="preserve">
TR+VIGENCIAS ANTERIORES</t>
        </r>
      </text>
    </comment>
    <comment ref="X29" authorId="0" shapeId="0" xr:uid="{BCDC2A30-869B-4992-81D0-09A7671341B0}">
      <text>
        <r>
          <rPr>
            <b/>
            <sz val="9"/>
            <color indexed="81"/>
            <rFont val="Tahoma"/>
            <family val="2"/>
          </rPr>
          <t>juan fernando suescún buitrago:</t>
        </r>
        <r>
          <rPr>
            <sz val="9"/>
            <color indexed="81"/>
            <rFont val="Tahoma"/>
            <family val="2"/>
          </rPr>
          <t xml:space="preserve">
TR +VIGENCIAS ANTERIORES</t>
        </r>
      </text>
    </comment>
    <comment ref="X32" authorId="0" shapeId="0" xr:uid="{68B587A4-CAD1-4E71-BEF5-EF6325548938}">
      <text>
        <r>
          <rPr>
            <b/>
            <sz val="9"/>
            <color indexed="81"/>
            <rFont val="Tahoma"/>
            <family val="2"/>
          </rPr>
          <t>juan fernando suescún buitrago:</t>
        </r>
        <r>
          <rPr>
            <sz val="9"/>
            <color indexed="81"/>
            <rFont val="Tahoma"/>
            <family val="2"/>
          </rPr>
          <t xml:space="preserve">
TR+ VIGENCIAS ANTERIORES</t>
        </r>
      </text>
    </comment>
    <comment ref="X34" authorId="0" shapeId="0" xr:uid="{5DA8F1E9-E54D-43F1-9853-72D748F3108E}">
      <text>
        <r>
          <rPr>
            <b/>
            <sz val="9"/>
            <color indexed="81"/>
            <rFont val="Tahoma"/>
            <family val="2"/>
          </rPr>
          <t>juan fernando suescún buitrago:</t>
        </r>
        <r>
          <rPr>
            <sz val="9"/>
            <color indexed="81"/>
            <rFont val="Tahoma"/>
            <family val="2"/>
          </rPr>
          <t xml:space="preserve">
TR+ VIGENCIAS ANTERIORES
</t>
        </r>
      </text>
    </comment>
    <comment ref="X40" authorId="0" shapeId="0" xr:uid="{F1296B73-EF84-4FDB-9A9A-54B2EF7CDA3B}">
      <text>
        <r>
          <rPr>
            <b/>
            <sz val="9"/>
            <color indexed="81"/>
            <rFont val="Tahoma"/>
            <family val="2"/>
          </rPr>
          <t>juan fernando suescún buitrago:</t>
        </r>
        <r>
          <rPr>
            <sz val="9"/>
            <color indexed="81"/>
            <rFont val="Tahoma"/>
            <family val="2"/>
          </rPr>
          <t xml:space="preserve">
TR+VIGENCIAS ANTERIORES</t>
        </r>
      </text>
    </comment>
    <comment ref="X42" authorId="0" shapeId="0" xr:uid="{04F4BA15-E009-4670-8D9D-6EB21905CD69}">
      <text>
        <r>
          <rPr>
            <b/>
            <sz val="9"/>
            <color indexed="81"/>
            <rFont val="Tahoma"/>
            <family val="2"/>
          </rPr>
          <t>juan fernando suescún buitrago:</t>
        </r>
        <r>
          <rPr>
            <sz val="9"/>
            <color indexed="81"/>
            <rFont val="Tahoma"/>
            <family val="2"/>
          </rPr>
          <t xml:space="preserve">
TR+ VIGENCIAS ANTERIORES</t>
        </r>
      </text>
    </comment>
    <comment ref="X49" authorId="0" shapeId="0" xr:uid="{924AAB99-A089-4FEC-AD2F-FF947D718EB8}">
      <text>
        <r>
          <rPr>
            <b/>
            <sz val="9"/>
            <color indexed="81"/>
            <rFont val="Tahoma"/>
            <family val="2"/>
          </rPr>
          <t>juan fernando suescún buitrago:</t>
        </r>
        <r>
          <rPr>
            <sz val="9"/>
            <color indexed="81"/>
            <rFont val="Tahoma"/>
            <family val="2"/>
          </rPr>
          <t xml:space="preserve">
TR+VIGENCIAS ANTERIONES</t>
        </r>
      </text>
    </comment>
    <comment ref="X53" authorId="1" shapeId="0" xr:uid="{B6A0EE2F-EAD6-4036-BD18-92CA716D5D02}">
      <text>
        <r>
          <rPr>
            <b/>
            <sz val="9"/>
            <color indexed="81"/>
            <rFont val="Tahoma"/>
            <family val="2"/>
          </rPr>
          <t>Keila Rosa Osorio Cardenas:</t>
        </r>
        <r>
          <rPr>
            <sz val="9"/>
            <color indexed="81"/>
            <rFont val="Tahoma"/>
            <family val="2"/>
          </rPr>
          <t xml:space="preserve">
TR+ INTERESES 
</t>
        </r>
      </text>
    </comment>
    <comment ref="X60" authorId="0" shapeId="0" xr:uid="{82833B42-CABA-4C46-B087-7E6F5E218488}">
      <text>
        <r>
          <rPr>
            <b/>
            <sz val="9"/>
            <color indexed="81"/>
            <rFont val="Tahoma"/>
            <charset val="1"/>
          </rPr>
          <t>juan fernando suescún buitrago:</t>
        </r>
        <r>
          <rPr>
            <sz val="9"/>
            <color indexed="81"/>
            <rFont val="Tahoma"/>
            <charset val="1"/>
          </rPr>
          <t xml:space="preserve">
TR+ INTERESES+VIGENCIAS ANTERIORES</t>
        </r>
      </text>
    </comment>
    <comment ref="X61" authorId="0" shapeId="0" xr:uid="{4F0E7423-73F7-4C84-9F09-C899F881FC8A}">
      <text>
        <r>
          <rPr>
            <b/>
            <sz val="9"/>
            <color indexed="81"/>
            <rFont val="Tahoma"/>
            <charset val="1"/>
          </rPr>
          <t>juan fernando suescún buitrago:</t>
        </r>
        <r>
          <rPr>
            <sz val="9"/>
            <color indexed="81"/>
            <rFont val="Tahoma"/>
            <charset val="1"/>
          </rPr>
          <t xml:space="preserve">
TR+VIGENCIAS ANTERIORES
</t>
        </r>
      </text>
    </comment>
    <comment ref="X77" authorId="1" shapeId="0" xr:uid="{DC14197D-DF05-4B34-B57E-43F049179266}">
      <text>
        <r>
          <rPr>
            <b/>
            <sz val="9"/>
            <color indexed="81"/>
            <rFont val="Tahoma"/>
            <family val="2"/>
          </rPr>
          <t>Keila Rosa Osorio Cardenas:</t>
        </r>
        <r>
          <rPr>
            <sz val="9"/>
            <color indexed="81"/>
            <rFont val="Tahoma"/>
            <family val="2"/>
          </rPr>
          <t xml:space="preserve">
SALDO PENDIENTE </t>
        </r>
      </text>
    </comment>
    <comment ref="X82" authorId="0" shapeId="0" xr:uid="{CAFA6594-51DB-4086-B003-D68494EB718A}">
      <text>
        <r>
          <rPr>
            <b/>
            <sz val="9"/>
            <color indexed="81"/>
            <rFont val="Tahoma"/>
            <charset val="1"/>
          </rPr>
          <t>juan fernando suescún buitrago:</t>
        </r>
        <r>
          <rPr>
            <sz val="9"/>
            <color indexed="81"/>
            <rFont val="Tahoma"/>
            <charset val="1"/>
          </rPr>
          <t xml:space="preserve">
TR+INTERESES+VIGENCIAS ANTERIORES</t>
        </r>
      </text>
    </comment>
    <comment ref="X97" authorId="0" shapeId="0" xr:uid="{D492B745-BDAC-4962-8E35-F29D16D49127}">
      <text>
        <r>
          <rPr>
            <b/>
            <sz val="9"/>
            <color indexed="81"/>
            <rFont val="Tahoma"/>
            <charset val="1"/>
          </rPr>
          <t>juan fernando suescún buitrago:</t>
        </r>
        <r>
          <rPr>
            <sz val="9"/>
            <color indexed="81"/>
            <rFont val="Tahoma"/>
            <charset val="1"/>
          </rPr>
          <t xml:space="preserve">
TR+VIGENCIAS ANTERIORES
</t>
        </r>
      </text>
    </comment>
    <comment ref="X100" authorId="1" shapeId="0" xr:uid="{02BD8E15-B671-45E5-9FB3-1610A0365525}">
      <text>
        <r>
          <rPr>
            <b/>
            <sz val="9"/>
            <color indexed="81"/>
            <rFont val="Tahoma"/>
            <family val="2"/>
          </rPr>
          <t>Keila Rosa Osorio Cardenas:</t>
        </r>
        <r>
          <rPr>
            <sz val="9"/>
            <color indexed="81"/>
            <rFont val="Tahoma"/>
            <family val="2"/>
          </rPr>
          <t xml:space="preserve">
TR+VIGENCIAS ANTERIORES
</t>
        </r>
      </text>
    </comment>
    <comment ref="X111" authorId="0" shapeId="0" xr:uid="{2E867B04-FDE0-4B06-9ECB-E75FA442ED4F}">
      <text>
        <r>
          <rPr>
            <b/>
            <sz val="9"/>
            <color indexed="81"/>
            <rFont val="Tahoma"/>
            <family val="2"/>
          </rPr>
          <t>juan fernando suescún buitrago:</t>
        </r>
        <r>
          <rPr>
            <sz val="9"/>
            <color indexed="81"/>
            <rFont val="Tahoma"/>
            <family val="2"/>
          </rPr>
          <t xml:space="preserve">
SALDO PENDIENTE</t>
        </r>
      </text>
    </comment>
    <comment ref="X116" authorId="0" shapeId="0" xr:uid="{944FF7E1-6C10-42B3-B584-2E24C8BC145F}">
      <text>
        <r>
          <rPr>
            <b/>
            <sz val="9"/>
            <color indexed="81"/>
            <rFont val="Tahoma"/>
            <family val="2"/>
          </rPr>
          <t>juan fernando suescún buitrago:</t>
        </r>
        <r>
          <rPr>
            <sz val="9"/>
            <color indexed="81"/>
            <rFont val="Tahoma"/>
            <family val="2"/>
          </rPr>
          <t xml:space="preserve">
VIGENCIAS ANTERIORES</t>
        </r>
      </text>
    </comment>
    <comment ref="X134" authorId="0" shapeId="0" xr:uid="{C90018D7-50CD-48E9-8C8E-7CBF43607578}">
      <text>
        <r>
          <rPr>
            <b/>
            <sz val="9"/>
            <color indexed="81"/>
            <rFont val="Tahoma"/>
            <charset val="1"/>
          </rPr>
          <t>juan fernando suescún buitrago:</t>
        </r>
        <r>
          <rPr>
            <sz val="9"/>
            <color indexed="81"/>
            <rFont val="Tahoma"/>
            <charset val="1"/>
          </rPr>
          <t xml:space="preserve">
TR+VIGENCIAS ANTERIORES
</t>
        </r>
      </text>
    </comment>
    <comment ref="X147" authorId="1" shapeId="0" xr:uid="{F1734C42-711A-4344-95EE-F1BDBCE37851}">
      <text>
        <r>
          <rPr>
            <b/>
            <sz val="9"/>
            <color indexed="81"/>
            <rFont val="Tahoma"/>
            <family val="2"/>
          </rPr>
          <t>Keila Rosa Osorio Cardenas:</t>
        </r>
        <r>
          <rPr>
            <sz val="9"/>
            <color indexed="81"/>
            <rFont val="Tahoma"/>
            <family val="2"/>
          </rPr>
          <t xml:space="preserve">
TR + INTERESES </t>
        </r>
      </text>
    </comment>
    <comment ref="X151" authorId="0" shapeId="0" xr:uid="{41B99964-3B63-4933-B7BB-3FA8CD34C989}">
      <text>
        <r>
          <rPr>
            <b/>
            <sz val="9"/>
            <color indexed="81"/>
            <rFont val="Tahoma"/>
            <family val="2"/>
          </rPr>
          <t>juan fernando suescún buitrago:</t>
        </r>
        <r>
          <rPr>
            <sz val="9"/>
            <color indexed="81"/>
            <rFont val="Tahoma"/>
            <family val="2"/>
          </rPr>
          <t xml:space="preserve">
TR + VIGENCIAS ANTERIORES</t>
        </r>
      </text>
    </comment>
    <comment ref="X158" authorId="1" shapeId="0" xr:uid="{1B4E981F-5B70-41DD-BDF0-D41E6FCFAF68}">
      <text>
        <r>
          <rPr>
            <b/>
            <sz val="9"/>
            <color indexed="81"/>
            <rFont val="Tahoma"/>
            <family val="2"/>
          </rPr>
          <t>Keila Rosa Osorio Cardenas:</t>
        </r>
        <r>
          <rPr>
            <sz val="9"/>
            <color indexed="81"/>
            <rFont val="Tahoma"/>
            <family val="2"/>
          </rPr>
          <t xml:space="preserve">
TR+ INTERESES</t>
        </r>
      </text>
    </comment>
    <comment ref="X165" authorId="1" shapeId="0" xr:uid="{ED377BC2-6E8F-460A-90A5-A686249BE657}">
      <text>
        <r>
          <rPr>
            <b/>
            <sz val="9"/>
            <color indexed="81"/>
            <rFont val="Tahoma"/>
            <family val="2"/>
          </rPr>
          <t>Keila Rosa Osorio Cardenas:</t>
        </r>
        <r>
          <rPr>
            <sz val="9"/>
            <color indexed="81"/>
            <rFont val="Tahoma"/>
            <family val="2"/>
          </rPr>
          <t xml:space="preserve">
TR + INTERESES</t>
        </r>
      </text>
    </comment>
    <comment ref="X168" authorId="0" shapeId="0" xr:uid="{17349EE7-9B6A-4BE2-ABE6-2BB1E6F61183}">
      <text>
        <r>
          <rPr>
            <b/>
            <sz val="9"/>
            <color indexed="81"/>
            <rFont val="Tahoma"/>
            <charset val="1"/>
          </rPr>
          <t>juan fernando suescún buitrago:</t>
        </r>
        <r>
          <rPr>
            <sz val="9"/>
            <color indexed="81"/>
            <rFont val="Tahoma"/>
            <charset val="1"/>
          </rPr>
          <t xml:space="preserve">
TR+VIGENCIAS ANTERIORES
</t>
        </r>
      </text>
    </comment>
    <comment ref="X170" authorId="1" shapeId="0" xr:uid="{42F7B3F2-240A-48B5-85B0-A3715E4F3372}">
      <text>
        <r>
          <rPr>
            <b/>
            <sz val="9"/>
            <color indexed="81"/>
            <rFont val="Tahoma"/>
            <family val="2"/>
          </rPr>
          <t>Keila Rosa Osorio Cardenas:</t>
        </r>
        <r>
          <rPr>
            <sz val="9"/>
            <color indexed="81"/>
            <rFont val="Tahoma"/>
            <family val="2"/>
          </rPr>
          <t xml:space="preserve">
TR+ INTERESES</t>
        </r>
      </text>
    </comment>
    <comment ref="X172" authorId="1" shapeId="0" xr:uid="{14FD8EC1-7CAD-4029-BC65-0A63E4B49684}">
      <text>
        <r>
          <rPr>
            <b/>
            <sz val="9"/>
            <color indexed="81"/>
            <rFont val="Tahoma"/>
            <family val="2"/>
          </rPr>
          <t>Keila Rosa Osorio Cardenas:</t>
        </r>
        <r>
          <rPr>
            <sz val="9"/>
            <color indexed="81"/>
            <rFont val="Tahoma"/>
            <family val="2"/>
          </rPr>
          <t xml:space="preserve">
TR + INTERESES</t>
        </r>
      </text>
    </comment>
    <comment ref="X174" authorId="0" shapeId="0" xr:uid="{57DAEC52-5DBA-4101-8499-183584131967}">
      <text>
        <r>
          <rPr>
            <b/>
            <sz val="9"/>
            <color indexed="81"/>
            <rFont val="Tahoma"/>
            <charset val="1"/>
          </rPr>
          <t>juan fernando suescún buitrago:</t>
        </r>
        <r>
          <rPr>
            <sz val="9"/>
            <color indexed="81"/>
            <rFont val="Tahoma"/>
            <charset val="1"/>
          </rPr>
          <t xml:space="preserve">
TR+VIGENCIAS ANTERIORES</t>
        </r>
      </text>
    </comment>
    <comment ref="X179" authorId="1" shapeId="0" xr:uid="{908EBC7C-A873-4C3B-9146-28D3ED808E83}">
      <text>
        <r>
          <rPr>
            <b/>
            <sz val="9"/>
            <color indexed="81"/>
            <rFont val="Tahoma"/>
            <family val="2"/>
          </rPr>
          <t>Keila Rosa Osorio Cardenas:</t>
        </r>
        <r>
          <rPr>
            <sz val="9"/>
            <color indexed="81"/>
            <rFont val="Tahoma"/>
            <family val="2"/>
          </rPr>
          <t xml:space="preserve">
TR+VIGENCIAS ANTERIORES- TIENE SALDO PENDIENTE </t>
        </r>
      </text>
    </comment>
    <comment ref="X181" authorId="0" shapeId="0" xr:uid="{31E27974-E291-45B2-8ABA-5D2C9EBA914E}">
      <text>
        <r>
          <rPr>
            <b/>
            <sz val="9"/>
            <color indexed="81"/>
            <rFont val="Tahoma"/>
            <family val="2"/>
          </rPr>
          <t>juan fernando suescún buitrago:</t>
        </r>
        <r>
          <rPr>
            <sz val="9"/>
            <color indexed="81"/>
            <rFont val="Tahoma"/>
            <family val="2"/>
          </rPr>
          <t xml:space="preserve">
VIGENCIAS ANTERIORES</t>
        </r>
      </text>
    </comment>
    <comment ref="X200" authorId="0" shapeId="0" xr:uid="{120E9EEC-77FB-41F4-B3C3-698971F60E65}">
      <text>
        <r>
          <rPr>
            <b/>
            <sz val="9"/>
            <color indexed="81"/>
            <rFont val="Tahoma"/>
            <family val="2"/>
          </rPr>
          <t>juan fernando suescún buitrago:</t>
        </r>
        <r>
          <rPr>
            <sz val="9"/>
            <color indexed="81"/>
            <rFont val="Tahoma"/>
            <family val="2"/>
          </rPr>
          <t xml:space="preserve">
TR+VIGENCIAS ANTERIORES</t>
        </r>
      </text>
    </comment>
    <comment ref="X201" authorId="0" shapeId="0" xr:uid="{87E2A0C3-5E65-4FC3-95D9-C00E53A471CF}">
      <text>
        <r>
          <rPr>
            <b/>
            <sz val="9"/>
            <color indexed="81"/>
            <rFont val="Tahoma"/>
            <family val="2"/>
          </rPr>
          <t>juan fernando suescún buitrago:</t>
        </r>
        <r>
          <rPr>
            <sz val="9"/>
            <color indexed="81"/>
            <rFont val="Tahoma"/>
            <family val="2"/>
          </rPr>
          <t xml:space="preserve">
TR+VIGENICAS ANTERIORES</t>
        </r>
      </text>
    </comment>
    <comment ref="X202" authorId="0" shapeId="0" xr:uid="{91475226-6131-451D-80E9-210210677098}">
      <text>
        <r>
          <rPr>
            <b/>
            <sz val="9"/>
            <color indexed="81"/>
            <rFont val="Tahoma"/>
            <charset val="1"/>
          </rPr>
          <t>juan fernando suescún buitrago:</t>
        </r>
        <r>
          <rPr>
            <sz val="9"/>
            <color indexed="81"/>
            <rFont val="Tahoma"/>
            <charset val="1"/>
          </rPr>
          <t xml:space="preserve">
TR+VIGENCIAS ANTERIORES</t>
        </r>
      </text>
    </comment>
    <comment ref="X216" authorId="0" shapeId="0" xr:uid="{278654CD-3797-4C19-A8CD-26456C28D200}">
      <text>
        <r>
          <rPr>
            <b/>
            <sz val="9"/>
            <color indexed="81"/>
            <rFont val="Tahoma"/>
            <charset val="1"/>
          </rPr>
          <t>juan fernando suescún buitrago:</t>
        </r>
        <r>
          <rPr>
            <sz val="9"/>
            <color indexed="81"/>
            <rFont val="Tahoma"/>
            <charset val="1"/>
          </rPr>
          <t xml:space="preserve">
VIGENCIAS ANTERIORES</t>
        </r>
      </text>
    </comment>
    <comment ref="X229" authorId="0" shapeId="0" xr:uid="{3B33C10B-D688-4FE1-8BFC-94840E9A0F9B}">
      <text>
        <r>
          <rPr>
            <b/>
            <sz val="9"/>
            <color indexed="81"/>
            <rFont val="Tahoma"/>
            <family val="2"/>
          </rPr>
          <t>juan fernando suescún buitrago:</t>
        </r>
        <r>
          <rPr>
            <sz val="9"/>
            <color indexed="81"/>
            <rFont val="Tahoma"/>
            <family val="2"/>
          </rPr>
          <t xml:space="preserve">
TR+VIGENCIAS ANTERIORES</t>
        </r>
      </text>
    </comment>
    <comment ref="X231" authorId="0" shapeId="0" xr:uid="{9BF401EB-F5F5-4A76-93AB-9AF06A49349C}">
      <text>
        <r>
          <rPr>
            <b/>
            <sz val="9"/>
            <color indexed="81"/>
            <rFont val="Tahoma"/>
            <family val="2"/>
          </rPr>
          <t>juan fernando suescún buitrago:</t>
        </r>
        <r>
          <rPr>
            <sz val="9"/>
            <color indexed="81"/>
            <rFont val="Tahoma"/>
            <family val="2"/>
          </rPr>
          <t xml:space="preserve">
TIENE SALDO PENDIENTE</t>
        </r>
      </text>
    </comment>
    <comment ref="X232" authorId="0" shapeId="0" xr:uid="{F0815428-5928-4131-BC04-D240FC0D2817}">
      <text>
        <r>
          <rPr>
            <b/>
            <sz val="9"/>
            <color indexed="81"/>
            <rFont val="Tahoma"/>
            <family val="2"/>
          </rPr>
          <t>juan fernando suescún buitrago:</t>
        </r>
        <r>
          <rPr>
            <sz val="9"/>
            <color indexed="81"/>
            <rFont val="Tahoma"/>
            <family val="2"/>
          </rPr>
          <t xml:space="preserve">
VIGENICAS ANTERIORES</t>
        </r>
      </text>
    </comment>
    <comment ref="X233" authorId="1" shapeId="0" xr:uid="{C754B593-12C9-46C5-9D78-87EA70D475D0}">
      <text>
        <r>
          <rPr>
            <b/>
            <sz val="9"/>
            <color indexed="81"/>
            <rFont val="Tahoma"/>
            <family val="2"/>
          </rPr>
          <t>Keila Rosa Osorio Cardenas:</t>
        </r>
        <r>
          <rPr>
            <sz val="9"/>
            <color indexed="81"/>
            <rFont val="Tahoma"/>
            <family val="2"/>
          </rPr>
          <t xml:space="preserve">
VIGENCIAS ANTERIORES </t>
        </r>
      </text>
    </comment>
    <comment ref="X234" authorId="0" shapeId="0" xr:uid="{1163DE9F-2D2A-4FFC-BE3C-7ECEC1AB08EC}">
      <text>
        <r>
          <rPr>
            <b/>
            <sz val="9"/>
            <color indexed="81"/>
            <rFont val="Tahoma"/>
            <charset val="1"/>
          </rPr>
          <t>juan fernando suescún buitrago:</t>
        </r>
        <r>
          <rPr>
            <sz val="9"/>
            <color indexed="81"/>
            <rFont val="Tahoma"/>
            <charset val="1"/>
          </rPr>
          <t xml:space="preserve">
TR +VIGENCIAS ANTERIORES</t>
        </r>
      </text>
    </comment>
    <comment ref="X235" authorId="1" shapeId="0" xr:uid="{0236C732-1BF7-4FB7-A0C8-B5FA8BF685C1}">
      <text>
        <r>
          <rPr>
            <b/>
            <sz val="9"/>
            <color indexed="81"/>
            <rFont val="Tahoma"/>
            <family val="2"/>
          </rPr>
          <t>Keila Rosa Osorio Cardenas:</t>
        </r>
        <r>
          <rPr>
            <sz val="9"/>
            <color indexed="81"/>
            <rFont val="Tahoma"/>
            <family val="2"/>
          </rPr>
          <t xml:space="preserve">
TR+INTERESES</t>
        </r>
      </text>
    </comment>
    <comment ref="X237" authorId="0" shapeId="0" xr:uid="{1337EEA4-101B-4085-B6C8-882428FC8F85}">
      <text>
        <r>
          <rPr>
            <b/>
            <sz val="9"/>
            <color indexed="81"/>
            <rFont val="Tahoma"/>
            <family val="2"/>
          </rPr>
          <t>juan fernando suescún buitrago:</t>
        </r>
        <r>
          <rPr>
            <sz val="9"/>
            <color indexed="81"/>
            <rFont val="Tahoma"/>
            <family val="2"/>
          </rPr>
          <t xml:space="preserve">
TR +VIGENCIAS ANTERIORES</t>
        </r>
      </text>
    </comment>
    <comment ref="X240" authorId="0" shapeId="0" xr:uid="{CDE7B68B-A975-42FB-BB03-2A296C679C8A}">
      <text>
        <r>
          <rPr>
            <b/>
            <sz val="9"/>
            <color indexed="81"/>
            <rFont val="Tahoma"/>
            <family val="2"/>
          </rPr>
          <t>juan fernando suescún buitrago:</t>
        </r>
        <r>
          <rPr>
            <sz val="9"/>
            <color indexed="81"/>
            <rFont val="Tahoma"/>
            <family val="2"/>
          </rPr>
          <t xml:space="preserve">
VIGENCIAS ANTERIORES
</t>
        </r>
      </text>
    </comment>
    <comment ref="X248" authorId="0" shapeId="0" xr:uid="{FCE26827-0F82-4A6B-85B2-05E1EDD4B1E6}">
      <text>
        <r>
          <rPr>
            <b/>
            <sz val="9"/>
            <color indexed="81"/>
            <rFont val="Tahoma"/>
            <family val="2"/>
          </rPr>
          <t>juan fernando suescún buitrago:</t>
        </r>
        <r>
          <rPr>
            <sz val="9"/>
            <color indexed="81"/>
            <rFont val="Tahoma"/>
            <family val="2"/>
          </rPr>
          <t xml:space="preserve">
TR +VIGENCIAS ANTERIORES</t>
        </r>
      </text>
    </comment>
    <comment ref="X258" authorId="0" shapeId="0" xr:uid="{07E14E42-F8CF-4710-9D86-C2EDDCBD6491}">
      <text>
        <r>
          <rPr>
            <b/>
            <sz val="9"/>
            <color indexed="81"/>
            <rFont val="Tahoma"/>
            <family val="2"/>
          </rPr>
          <t>juan fernando suescún buitrago:</t>
        </r>
        <r>
          <rPr>
            <sz val="9"/>
            <color indexed="81"/>
            <rFont val="Tahoma"/>
            <family val="2"/>
          </rPr>
          <t xml:space="preserve">
TR+ VIGENCIAS ANTERIORES</t>
        </r>
      </text>
    </comment>
    <comment ref="X275" authorId="0" shapeId="0" xr:uid="{05352CE3-2E59-4411-AA7D-961DCD7EDBB1}">
      <text>
        <r>
          <rPr>
            <b/>
            <sz val="9"/>
            <color indexed="81"/>
            <rFont val="Tahoma"/>
            <family val="2"/>
          </rPr>
          <t>juan fernando suescún buitrago:</t>
        </r>
        <r>
          <rPr>
            <sz val="9"/>
            <color indexed="81"/>
            <rFont val="Tahoma"/>
            <family val="2"/>
          </rPr>
          <t xml:space="preserve">
TR + VIGENCIAS ANTERIORES
</t>
        </r>
      </text>
    </comment>
    <comment ref="X287" authorId="0" shapeId="0" xr:uid="{D6E9C917-EB7C-4CED-9328-17C79473F35F}">
      <text>
        <r>
          <rPr>
            <b/>
            <sz val="9"/>
            <color indexed="81"/>
            <rFont val="Tahoma"/>
            <family val="2"/>
          </rPr>
          <t>juan fernando suescún buitrago:</t>
        </r>
        <r>
          <rPr>
            <sz val="9"/>
            <color indexed="81"/>
            <rFont val="Tahoma"/>
            <family val="2"/>
          </rPr>
          <t xml:space="preserve">
TIENE SALDO PENDIENTE</t>
        </r>
      </text>
    </comment>
    <comment ref="X295" authorId="0" shapeId="0" xr:uid="{8459B19D-213A-419F-BD54-613238BDFC60}">
      <text>
        <r>
          <rPr>
            <b/>
            <sz val="9"/>
            <color indexed="81"/>
            <rFont val="Tahoma"/>
            <family val="2"/>
          </rPr>
          <t>juan fernando suescún buitrago:</t>
        </r>
        <r>
          <rPr>
            <sz val="9"/>
            <color indexed="81"/>
            <rFont val="Tahoma"/>
            <family val="2"/>
          </rPr>
          <t xml:space="preserve">
TR+ SALDOS ANTERIORES</t>
        </r>
      </text>
    </comment>
    <comment ref="X297" authorId="0" shapeId="0" xr:uid="{85DCD028-1AEC-4D90-8B71-2F39685D4F7F}">
      <text>
        <r>
          <rPr>
            <b/>
            <sz val="9"/>
            <color indexed="81"/>
            <rFont val="Tahoma"/>
            <charset val="1"/>
          </rPr>
          <t>juan fernando suescún buitrago:</t>
        </r>
        <r>
          <rPr>
            <sz val="9"/>
            <color indexed="81"/>
            <rFont val="Tahoma"/>
            <charset val="1"/>
          </rPr>
          <t xml:space="preserve">
TR+VIGENCIAS ANTERIORES</t>
        </r>
      </text>
    </comment>
    <comment ref="X304" authorId="1" shapeId="0" xr:uid="{10B50C47-E136-49E1-99BB-38B1A6723A48}">
      <text>
        <r>
          <rPr>
            <b/>
            <sz val="9"/>
            <color indexed="81"/>
            <rFont val="Tahoma"/>
            <family val="2"/>
          </rPr>
          <t>Keila Rosa Osorio Cardenas:</t>
        </r>
        <r>
          <rPr>
            <sz val="9"/>
            <color indexed="81"/>
            <rFont val="Tahoma"/>
            <family val="2"/>
          </rPr>
          <t xml:space="preserve">
TR+ VIGENCIAS ANTERIORES-TIENE SALDO PENDIENTE </t>
        </r>
      </text>
    </comment>
    <comment ref="X305" authorId="0" shapeId="0" xr:uid="{41ED8F34-9452-49BA-BFCE-D516D214E72E}">
      <text>
        <r>
          <rPr>
            <b/>
            <sz val="9"/>
            <color indexed="81"/>
            <rFont val="Tahoma"/>
            <family val="2"/>
          </rPr>
          <t>juan fernando suescún buitrago:</t>
        </r>
        <r>
          <rPr>
            <sz val="9"/>
            <color indexed="81"/>
            <rFont val="Tahoma"/>
            <family val="2"/>
          </rPr>
          <t xml:space="preserve">
TR+VIGENCIAS ANTERIORES</t>
        </r>
      </text>
    </comment>
    <comment ref="X306" authorId="0" shapeId="0" xr:uid="{DB2041C9-2022-4449-998B-AFC4EC9F4E5E}">
      <text>
        <r>
          <rPr>
            <b/>
            <sz val="9"/>
            <color indexed="81"/>
            <rFont val="Tahoma"/>
            <family val="2"/>
          </rPr>
          <t>juan fernando suescún buitrago:</t>
        </r>
        <r>
          <rPr>
            <sz val="9"/>
            <color indexed="81"/>
            <rFont val="Tahoma"/>
            <family val="2"/>
          </rPr>
          <t xml:space="preserve">
TR + VIGENCIAS ANTERIORES</t>
        </r>
      </text>
    </comment>
    <comment ref="X309" authorId="0" shapeId="0" xr:uid="{28F87CA4-8542-45CB-AFC1-9FFE640A7C6C}">
      <text>
        <r>
          <rPr>
            <b/>
            <sz val="9"/>
            <color indexed="81"/>
            <rFont val="Tahoma"/>
            <charset val="1"/>
          </rPr>
          <t>juan fernando suescún buitrago:</t>
        </r>
        <r>
          <rPr>
            <sz val="9"/>
            <color indexed="81"/>
            <rFont val="Tahoma"/>
            <charset val="1"/>
          </rPr>
          <t xml:space="preserve">
TR+VIGENCIAS ANTERIORES</t>
        </r>
      </text>
    </comment>
    <comment ref="X311" authorId="1" shapeId="0" xr:uid="{4B901662-FFDD-44F2-95AB-AA0B9E4E5E7E}">
      <text>
        <r>
          <rPr>
            <b/>
            <sz val="9"/>
            <color indexed="81"/>
            <rFont val="Tahoma"/>
            <family val="2"/>
          </rPr>
          <t>Keila Rosa Osorio Cardenas:</t>
        </r>
        <r>
          <rPr>
            <sz val="9"/>
            <color indexed="81"/>
            <rFont val="Tahoma"/>
            <family val="2"/>
          </rPr>
          <t xml:space="preserve">
TR+VIGENCIAS ANTERIORES
</t>
        </r>
      </text>
    </comment>
    <comment ref="X315" authorId="0" shapeId="0" xr:uid="{6791EEB6-8D37-45E0-A230-1ABB7427F151}">
      <text>
        <r>
          <rPr>
            <b/>
            <sz val="9"/>
            <color indexed="81"/>
            <rFont val="Tahoma"/>
            <family val="2"/>
          </rPr>
          <t>juan fernando suescún buitrago:</t>
        </r>
        <r>
          <rPr>
            <sz val="9"/>
            <color indexed="81"/>
            <rFont val="Tahoma"/>
            <family val="2"/>
          </rPr>
          <t xml:space="preserve">
TR+ VIGENCIAS ANTERIORES </t>
        </r>
      </text>
    </comment>
    <comment ref="X339" authorId="0" shapeId="0" xr:uid="{0B25A267-7394-4126-860D-29FD9AC6AD7B}">
      <text>
        <r>
          <rPr>
            <b/>
            <sz val="9"/>
            <color indexed="81"/>
            <rFont val="Tahoma"/>
            <family val="2"/>
          </rPr>
          <t>juan fernando suescún buitrago:</t>
        </r>
        <r>
          <rPr>
            <sz val="9"/>
            <color indexed="81"/>
            <rFont val="Tahoma"/>
            <family val="2"/>
          </rPr>
          <t xml:space="preserve">
TR+VIGENCIAS ANTERIORES</t>
        </r>
      </text>
    </comment>
    <comment ref="X347" authorId="0" shapeId="0" xr:uid="{7688A59E-9A6E-4EE2-8B0B-F65E18DDD0B9}">
      <text>
        <r>
          <rPr>
            <b/>
            <sz val="9"/>
            <color indexed="81"/>
            <rFont val="Tahoma"/>
            <family val="2"/>
          </rPr>
          <t>juan fernando suescún buitrago:</t>
        </r>
        <r>
          <rPr>
            <sz val="9"/>
            <color indexed="81"/>
            <rFont val="Tahoma"/>
            <family val="2"/>
          </rPr>
          <t xml:space="preserve">
TR+VIGENCIAS ANTERIORES</t>
        </r>
      </text>
    </comment>
    <comment ref="X350" authorId="1" shapeId="0" xr:uid="{AAAAE1CF-4DFA-46C5-8061-E88A0366DFA7}">
      <text>
        <r>
          <rPr>
            <b/>
            <sz val="9"/>
            <color indexed="81"/>
            <rFont val="Tahoma"/>
            <family val="2"/>
          </rPr>
          <t>Keila Rosa Osorio Cardenas:</t>
        </r>
        <r>
          <rPr>
            <sz val="9"/>
            <color indexed="81"/>
            <rFont val="Tahoma"/>
            <family val="2"/>
          </rPr>
          <t xml:space="preserve">
TR + INTERESES+VIGENCIAS ANTERIORES
</t>
        </r>
      </text>
    </comment>
    <comment ref="X357" authorId="0" shapeId="0" xr:uid="{DF992324-26C2-49F0-ACB1-0DC93528737B}">
      <text>
        <r>
          <rPr>
            <b/>
            <sz val="9"/>
            <color indexed="81"/>
            <rFont val="Tahoma"/>
            <family val="2"/>
          </rPr>
          <t>juan fernando suescún buitrago:</t>
        </r>
        <r>
          <rPr>
            <sz val="9"/>
            <color indexed="81"/>
            <rFont val="Tahoma"/>
            <family val="2"/>
          </rPr>
          <t xml:space="preserve">
TR+ VIGENCIAS ANTERIORES</t>
        </r>
      </text>
    </comment>
    <comment ref="X371" authorId="0" shapeId="0" xr:uid="{260019FE-1470-4329-A6F2-841797DC354D}">
      <text>
        <r>
          <rPr>
            <b/>
            <sz val="9"/>
            <color indexed="81"/>
            <rFont val="Tahoma"/>
            <charset val="1"/>
          </rPr>
          <t>juan fernando suescún buitrago:</t>
        </r>
        <r>
          <rPr>
            <sz val="9"/>
            <color indexed="81"/>
            <rFont val="Tahoma"/>
            <charset val="1"/>
          </rPr>
          <t xml:space="preserve">
VIGENCIAS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Keila Rosa Osorio Cardenas</author>
  </authors>
  <commentList>
    <comment ref="L8" authorId="0" shapeId="0" xr:uid="{19CCBDB2-845B-4C24-BBC1-CFA1637AA1B3}">
      <text>
        <r>
          <rPr>
            <b/>
            <sz val="9"/>
            <color indexed="81"/>
            <rFont val="Tahoma"/>
          </rPr>
          <t>Keila Rosa Osorio Cardenas:</t>
        </r>
        <r>
          <rPr>
            <sz val="9"/>
            <color indexed="81"/>
            <rFont val="Tahoma"/>
          </rPr>
          <t xml:space="preserve">
unidades en NMP/100ml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<sst xmlns="http://schemas.openxmlformats.org/spreadsheetml/2006/main" count="6523" uniqueCount="3284">
  <si>
    <t>Cuenca y tramo</t>
  </si>
  <si>
    <t>Código cuenca y tramo 1</t>
  </si>
  <si>
    <t>Código cuenca y tramo 2</t>
  </si>
  <si>
    <t>reporte</t>
  </si>
  <si>
    <t>Autoridad</t>
  </si>
  <si>
    <t>Sectores</t>
  </si>
  <si>
    <t>Año</t>
  </si>
  <si>
    <t>Etapa proyecto</t>
  </si>
  <si>
    <t>Tipo proyecto</t>
  </si>
  <si>
    <t>CODIGO INDUSTRIAL INTERNACIONAL UNIFORME  -  REVISION 3</t>
  </si>
  <si>
    <t>Tipo de meta</t>
  </si>
  <si>
    <t>Meta o TM</t>
  </si>
  <si>
    <t>Código</t>
  </si>
  <si>
    <t>Administración</t>
  </si>
  <si>
    <t>Municipio</t>
  </si>
  <si>
    <t>Autorización</t>
  </si>
  <si>
    <t>Número</t>
  </si>
  <si>
    <t>Proyecto</t>
  </si>
  <si>
    <t>Representa</t>
  </si>
  <si>
    <t>CAM</t>
  </si>
  <si>
    <t>Doméstico</t>
  </si>
  <si>
    <t>Preinversión</t>
  </si>
  <si>
    <t>Sistemas de tratamiento para aguas residuales domésticas, interceptores y emisores finales</t>
  </si>
  <si>
    <t>AGRICULTURA, GANADERIA, CAZA Y SILVICULTURA (DIVISION 01 Y 02)</t>
  </si>
  <si>
    <t>META INDIVIDUAL PARA PRESTADORES DEL SERVICIO DE ALCANTARILLADO</t>
  </si>
  <si>
    <t>T. Regional</t>
  </si>
  <si>
    <t>0111</t>
  </si>
  <si>
    <t>Fondo de Descontaminación</t>
  </si>
  <si>
    <t>ABEJORRAL</t>
  </si>
  <si>
    <t>Permiso de Vertimientos</t>
  </si>
  <si>
    <t>Año 0</t>
  </si>
  <si>
    <t>CAR</t>
  </si>
  <si>
    <t>Industrial</t>
  </si>
  <si>
    <t>Inversión</t>
  </si>
  <si>
    <t>Estudios y diseños asociados a sistemas de tratamiento para aguas residuales domésticas, interceptores y emisores finales</t>
  </si>
  <si>
    <t>PESCA (DIVISION 05)</t>
  </si>
  <si>
    <t xml:space="preserve">META INDIVIDUAL PARA GRANDES USUARIOS </t>
  </si>
  <si>
    <t>T. Mínima</t>
  </si>
  <si>
    <t>0112</t>
  </si>
  <si>
    <t>Cuenta Única</t>
  </si>
  <si>
    <t>ABREGO</t>
  </si>
  <si>
    <t>Plan de Cumplimiento</t>
  </si>
  <si>
    <t>Año 1</t>
  </si>
  <si>
    <t>CARDER</t>
  </si>
  <si>
    <t>Agroindustrial</t>
  </si>
  <si>
    <t>Ejecución (Monitoreo)</t>
  </si>
  <si>
    <t>Proyectos sectoriales de producción mas limpia y reconversión industrial y agroindustrial</t>
  </si>
  <si>
    <t>EXPLOTACION DE MINAS Y CANTERAS (DIVISION 10 A 14)</t>
  </si>
  <si>
    <t>META SECTORIAL</t>
  </si>
  <si>
    <t>0113</t>
  </si>
  <si>
    <t>Cuenta compartida con otros recursos</t>
  </si>
  <si>
    <t>ABRIAQUI</t>
  </si>
  <si>
    <t>PSMV aprobado</t>
  </si>
  <si>
    <t>Año 2</t>
  </si>
  <si>
    <t>CARDIQUE</t>
  </si>
  <si>
    <t>Otros</t>
  </si>
  <si>
    <t>Investigación básica y aplicada en proyectos de descontaminación</t>
  </si>
  <si>
    <t>INDUSTRIAS MANUFACTURERAS (DIVISIONES 15 A 37)</t>
  </si>
  <si>
    <t>META GLOBAL</t>
  </si>
  <si>
    <t>0114</t>
  </si>
  <si>
    <t>Otros (Cuál?)</t>
  </si>
  <si>
    <t>ACACIAS</t>
  </si>
  <si>
    <t>Año 3</t>
  </si>
  <si>
    <t>CARSUCRE</t>
  </si>
  <si>
    <t>Monitoreo de vertimientos</t>
  </si>
  <si>
    <t>SUMINISTRO DE ELECTRICIDAD, GAS Y AGUA (DIVISIONES 40 Y 41)</t>
  </si>
  <si>
    <t>0115</t>
  </si>
  <si>
    <t>ACANDI</t>
  </si>
  <si>
    <t>Año 4</t>
  </si>
  <si>
    <t>AMB</t>
  </si>
  <si>
    <t>Monitoreo calidad del Recurso Hídrico</t>
  </si>
  <si>
    <t>CONSTRUCCION (DIVISION 45)</t>
  </si>
  <si>
    <t>0116</t>
  </si>
  <si>
    <t>ACEVEDO</t>
  </si>
  <si>
    <t>Año 5</t>
  </si>
  <si>
    <t>CAS</t>
  </si>
  <si>
    <t>Planes de Ordenamiento del Recurso Hídrico</t>
  </si>
  <si>
    <t>COMERCIO AL POR MAYOR Y AL POR MENOR; REPARACION DE VEHICULOS AUTOMOTORES, MOTOCICLETAS, EFECTOS PERSONALES Y ENSERES DOMESTICOS (DIVISIONES 50 A 52)</t>
  </si>
  <si>
    <t>0117</t>
  </si>
  <si>
    <t>ACHI</t>
  </si>
  <si>
    <t>CDA</t>
  </si>
  <si>
    <t>Implementación de la tasa retributiva</t>
  </si>
  <si>
    <t>HOTELES Y RESTAURANTES (DIVISION 55)</t>
  </si>
  <si>
    <t>0118</t>
  </si>
  <si>
    <t>AGRADO</t>
  </si>
  <si>
    <t>CDMB</t>
  </si>
  <si>
    <t>Inversiones para mejorar la calidad del recurso hídrico diferentes los mencionados en este listado</t>
  </si>
  <si>
    <t>TRANSPORTE, ALMACENAMIENTO Y COMUNICACIONES (DIVISIONES 60 A 64)</t>
  </si>
  <si>
    <t>0119</t>
  </si>
  <si>
    <t>AGUA DE DIOS</t>
  </si>
  <si>
    <t>CODECHOCO</t>
  </si>
  <si>
    <t>0121</t>
  </si>
  <si>
    <t>AGUACHICA</t>
  </si>
  <si>
    <t>CORALINA</t>
  </si>
  <si>
    <t>0122</t>
  </si>
  <si>
    <t>AGUADA</t>
  </si>
  <si>
    <t>CORANTIOQUIA</t>
  </si>
  <si>
    <t>0123</t>
  </si>
  <si>
    <t>AGUADAS</t>
  </si>
  <si>
    <t>CORMACARENA</t>
  </si>
  <si>
    <t>0124</t>
  </si>
  <si>
    <t>AGUAZUL</t>
  </si>
  <si>
    <t>CORNARE</t>
  </si>
  <si>
    <t>0125</t>
  </si>
  <si>
    <t>AGUSTIN CODAZZI</t>
  </si>
  <si>
    <t>CORPAMAG</t>
  </si>
  <si>
    <t>0129</t>
  </si>
  <si>
    <t>AIPE</t>
  </si>
  <si>
    <t>CORPOAMAZONIA</t>
  </si>
  <si>
    <t>0130</t>
  </si>
  <si>
    <t>ALBAN</t>
  </si>
  <si>
    <t>CORPOBOYACA</t>
  </si>
  <si>
    <t>0140</t>
  </si>
  <si>
    <t>CORPOCALDAS</t>
  </si>
  <si>
    <t>0150</t>
  </si>
  <si>
    <t>ALBANIA</t>
  </si>
  <si>
    <t>CORPOCESAR</t>
  </si>
  <si>
    <t>0201</t>
  </si>
  <si>
    <t>CORPOCHIVOR</t>
  </si>
  <si>
    <t>0202</t>
  </si>
  <si>
    <t>ALCALA</t>
  </si>
  <si>
    <t>CORPOGUAJIRA</t>
  </si>
  <si>
    <t>0501</t>
  </si>
  <si>
    <t>ALDAÑA</t>
  </si>
  <si>
    <t>CORPOGUAVIO</t>
  </si>
  <si>
    <t>0502</t>
  </si>
  <si>
    <t>ALEJANDRIA</t>
  </si>
  <si>
    <t>CORPOMOJANA</t>
  </si>
  <si>
    <t>1010</t>
  </si>
  <si>
    <t>ALGARROBO</t>
  </si>
  <si>
    <t>CORPONARIÑO</t>
  </si>
  <si>
    <t>1020</t>
  </si>
  <si>
    <t>ALGECIRAS</t>
  </si>
  <si>
    <t>CORPONOR</t>
  </si>
  <si>
    <t>1030</t>
  </si>
  <si>
    <t>ALMAGUER</t>
  </si>
  <si>
    <t>CORPORINOQUIA</t>
  </si>
  <si>
    <t>1110</t>
  </si>
  <si>
    <t>ALMEIDA</t>
  </si>
  <si>
    <t>CORPOURABA</t>
  </si>
  <si>
    <t>1120</t>
  </si>
  <si>
    <t>ALPUJARRA</t>
  </si>
  <si>
    <t>CORTOLIMA</t>
  </si>
  <si>
    <t>1200</t>
  </si>
  <si>
    <t>ALTAMIRA</t>
  </si>
  <si>
    <t>CRA</t>
  </si>
  <si>
    <t>1310</t>
  </si>
  <si>
    <t>ALTO BAUDO (PIE DE PATO)</t>
  </si>
  <si>
    <t>CRC</t>
  </si>
  <si>
    <t>1320</t>
  </si>
  <si>
    <t>ALTOS DEL ROSARIO</t>
  </si>
  <si>
    <t>CRQ</t>
  </si>
  <si>
    <t>1331</t>
  </si>
  <si>
    <t>ALVARADO</t>
  </si>
  <si>
    <t>CSB</t>
  </si>
  <si>
    <t>1339</t>
  </si>
  <si>
    <t>AMAGA</t>
  </si>
  <si>
    <t>CVC</t>
  </si>
  <si>
    <t>1411</t>
  </si>
  <si>
    <t>AMALFI</t>
  </si>
  <si>
    <t>CVS</t>
  </si>
  <si>
    <t>1412</t>
  </si>
  <si>
    <t>AMBALEMA</t>
  </si>
  <si>
    <t>AMVA</t>
  </si>
  <si>
    <t>1413</t>
  </si>
  <si>
    <t>ANAPOIMA</t>
  </si>
  <si>
    <t>SDA</t>
  </si>
  <si>
    <t>1414</t>
  </si>
  <si>
    <t>ANCUYA</t>
  </si>
  <si>
    <t>DAGMA</t>
  </si>
  <si>
    <t>1415</t>
  </si>
  <si>
    <t>ANDALUCIA</t>
  </si>
  <si>
    <t>Barranquilla Verde</t>
  </si>
  <si>
    <t>1421</t>
  </si>
  <si>
    <t>ANDES</t>
  </si>
  <si>
    <t>EPA - Cartagena</t>
  </si>
  <si>
    <t>1422</t>
  </si>
  <si>
    <t>ANGELOPOLIS</t>
  </si>
  <si>
    <t>DADSA</t>
  </si>
  <si>
    <t>1431</t>
  </si>
  <si>
    <t>ANGOSTURA</t>
  </si>
  <si>
    <t>EPA - Buenaventura</t>
  </si>
  <si>
    <t>1432</t>
  </si>
  <si>
    <t>ANOLAIMA</t>
  </si>
  <si>
    <t>PNN</t>
  </si>
  <si>
    <t>1490</t>
  </si>
  <si>
    <t>ANORI</t>
  </si>
  <si>
    <t>1511</t>
  </si>
  <si>
    <t>ANSERMA</t>
  </si>
  <si>
    <t>1512</t>
  </si>
  <si>
    <t>ANSERMANUEVO</t>
  </si>
  <si>
    <t>1521</t>
  </si>
  <si>
    <t>ANZA</t>
  </si>
  <si>
    <t>1522</t>
  </si>
  <si>
    <t>ANZOATEGUI</t>
  </si>
  <si>
    <t>1530</t>
  </si>
  <si>
    <t>APARTADO</t>
  </si>
  <si>
    <t>1541</t>
  </si>
  <si>
    <t>APIA</t>
  </si>
  <si>
    <t>1542</t>
  </si>
  <si>
    <t>APULO (RAFAEL REYES)</t>
  </si>
  <si>
    <t>1543</t>
  </si>
  <si>
    <t>AQUITANIA</t>
  </si>
  <si>
    <t>1551</t>
  </si>
  <si>
    <t>ARACATACA</t>
  </si>
  <si>
    <t>1552</t>
  </si>
  <si>
    <t>ARANZAZU</t>
  </si>
  <si>
    <t>1561</t>
  </si>
  <si>
    <t>ARATOCA</t>
  </si>
  <si>
    <t>1562</t>
  </si>
  <si>
    <t>ARAUCA</t>
  </si>
  <si>
    <t>1563</t>
  </si>
  <si>
    <t>ARAUQUITA</t>
  </si>
  <si>
    <t>1564</t>
  </si>
  <si>
    <t>ARBELAEZ</t>
  </si>
  <si>
    <t>1571</t>
  </si>
  <si>
    <t>ARBOLEDA</t>
  </si>
  <si>
    <t>1572</t>
  </si>
  <si>
    <t>ARBOLEDAS</t>
  </si>
  <si>
    <t>1581</t>
  </si>
  <si>
    <t>ARBOLETES</t>
  </si>
  <si>
    <t>1589</t>
  </si>
  <si>
    <t>ARCABUCO</t>
  </si>
  <si>
    <t>1591</t>
  </si>
  <si>
    <t>ARENAL</t>
  </si>
  <si>
    <t>1592</t>
  </si>
  <si>
    <t>ARGELIA</t>
  </si>
  <si>
    <t>1593</t>
  </si>
  <si>
    <t>1594</t>
  </si>
  <si>
    <t>1600</t>
  </si>
  <si>
    <t>ARIGUANI</t>
  </si>
  <si>
    <t>1710</t>
  </si>
  <si>
    <t>ARJONA</t>
  </si>
  <si>
    <t>1720</t>
  </si>
  <si>
    <t>ARMENIA</t>
  </si>
  <si>
    <t>1730</t>
  </si>
  <si>
    <t>1741</t>
  </si>
  <si>
    <t>ARMERO (GUAYABAL)</t>
  </si>
  <si>
    <t>1742</t>
  </si>
  <si>
    <t>ARROYOHONDO</t>
  </si>
  <si>
    <t>1743</t>
  </si>
  <si>
    <t>ASTREA</t>
  </si>
  <si>
    <t>1749</t>
  </si>
  <si>
    <t>ATACO</t>
  </si>
  <si>
    <t>1750</t>
  </si>
  <si>
    <t>ATRATO</t>
  </si>
  <si>
    <t>1810</t>
  </si>
  <si>
    <t>AYAPEL</t>
  </si>
  <si>
    <t>1820</t>
  </si>
  <si>
    <t>BAGADO</t>
  </si>
  <si>
    <t>1910</t>
  </si>
  <si>
    <t>BAHIA SOLANO (CIUDAD MUTIS)</t>
  </si>
  <si>
    <t>1921</t>
  </si>
  <si>
    <t>BAJO BAUDO (PIZARRO)</t>
  </si>
  <si>
    <t>1922</t>
  </si>
  <si>
    <t>BALBOA</t>
  </si>
  <si>
    <t>1923</t>
  </si>
  <si>
    <t>1924</t>
  </si>
  <si>
    <t>BARANOA</t>
  </si>
  <si>
    <t>1925</t>
  </si>
  <si>
    <t>BARAYA</t>
  </si>
  <si>
    <t>1926</t>
  </si>
  <si>
    <t>BARBACOAS</t>
  </si>
  <si>
    <t>1929</t>
  </si>
  <si>
    <t>BARBOSA</t>
  </si>
  <si>
    <t>1931</t>
  </si>
  <si>
    <t>1932</t>
  </si>
  <si>
    <t>BARICHARA</t>
  </si>
  <si>
    <t>1939</t>
  </si>
  <si>
    <t>BARRANCA DE UPIA</t>
  </si>
  <si>
    <t>2010</t>
  </si>
  <si>
    <t>BARRANCABERMEJA</t>
  </si>
  <si>
    <t>2020</t>
  </si>
  <si>
    <t>BARRANCAS</t>
  </si>
  <si>
    <t>2030</t>
  </si>
  <si>
    <t>BARRANCO DE LOBA</t>
  </si>
  <si>
    <t>2040</t>
  </si>
  <si>
    <t>BARRANQUILLA</t>
  </si>
  <si>
    <t>2090</t>
  </si>
  <si>
    <t>BECERRIL</t>
  </si>
  <si>
    <t>2101</t>
  </si>
  <si>
    <t>BELALCAZAR</t>
  </si>
  <si>
    <t>2102</t>
  </si>
  <si>
    <t>BELEN</t>
  </si>
  <si>
    <t>2109</t>
  </si>
  <si>
    <t>2211</t>
  </si>
  <si>
    <t>BELEN DE LOS ANDAQUIES</t>
  </si>
  <si>
    <t>2212</t>
  </si>
  <si>
    <t>BELEN DE UMBRIA</t>
  </si>
  <si>
    <t>2213</t>
  </si>
  <si>
    <t>BELLO</t>
  </si>
  <si>
    <t>2219</t>
  </si>
  <si>
    <t>BELMIRA</t>
  </si>
  <si>
    <t>2220</t>
  </si>
  <si>
    <t>BELTRAN</t>
  </si>
  <si>
    <t>2231</t>
  </si>
  <si>
    <t>BERBEO</t>
  </si>
  <si>
    <t>2232</t>
  </si>
  <si>
    <t>BETANIA</t>
  </si>
  <si>
    <t>2233</t>
  </si>
  <si>
    <t>BETEITIVA</t>
  </si>
  <si>
    <t>2234</t>
  </si>
  <si>
    <t>BETULIA</t>
  </si>
  <si>
    <t>2239</t>
  </si>
  <si>
    <t>224</t>
  </si>
  <si>
    <t>BITUIMA</t>
  </si>
  <si>
    <t>2240</t>
  </si>
  <si>
    <t>BOAVITA</t>
  </si>
  <si>
    <t>2310</t>
  </si>
  <si>
    <t>BOCHALEMA</t>
  </si>
  <si>
    <t>2321</t>
  </si>
  <si>
    <t>BOGOTA D.C.</t>
  </si>
  <si>
    <t>2322</t>
  </si>
  <si>
    <t>BOJACA</t>
  </si>
  <si>
    <t>2330</t>
  </si>
  <si>
    <t>BOJAYA (BELLAVISTA)</t>
  </si>
  <si>
    <t>2411</t>
  </si>
  <si>
    <t>BOLIVAR</t>
  </si>
  <si>
    <t>2412</t>
  </si>
  <si>
    <t>2413</t>
  </si>
  <si>
    <t>2414</t>
  </si>
  <si>
    <t>2421</t>
  </si>
  <si>
    <t>BOSCONIA</t>
  </si>
  <si>
    <t>2422</t>
  </si>
  <si>
    <t>BOYACA</t>
  </si>
  <si>
    <t>2423</t>
  </si>
  <si>
    <t>BRICEÑO</t>
  </si>
  <si>
    <t>Todos los Tramos</t>
  </si>
  <si>
    <t>2424</t>
  </si>
  <si>
    <t>2429</t>
  </si>
  <si>
    <t>BUCARAMANGA</t>
  </si>
  <si>
    <t>2430</t>
  </si>
  <si>
    <t>BUCARASICA</t>
  </si>
  <si>
    <t>2511</t>
  </si>
  <si>
    <t>BUENAVENTURA</t>
  </si>
  <si>
    <t>2512</t>
  </si>
  <si>
    <t>BUENAVISTA</t>
  </si>
  <si>
    <t>2513</t>
  </si>
  <si>
    <t>2519</t>
  </si>
  <si>
    <t>2521</t>
  </si>
  <si>
    <t>2529</t>
  </si>
  <si>
    <t>BUENOS AIRES</t>
  </si>
  <si>
    <t>2610</t>
  </si>
  <si>
    <t>BUESACO</t>
  </si>
  <si>
    <t>2691</t>
  </si>
  <si>
    <t>BUGA</t>
  </si>
  <si>
    <t>2692</t>
  </si>
  <si>
    <t>BUGALAGRANDE</t>
  </si>
  <si>
    <t>2693</t>
  </si>
  <si>
    <t>BURITICA</t>
  </si>
  <si>
    <t>2694</t>
  </si>
  <si>
    <t>BUSBANZA</t>
  </si>
  <si>
    <t>2695</t>
  </si>
  <si>
    <t>CABRERA</t>
  </si>
  <si>
    <t>2696</t>
  </si>
  <si>
    <t>2699</t>
  </si>
  <si>
    <t>CABUYARO</t>
  </si>
  <si>
    <t>2710</t>
  </si>
  <si>
    <t>CACERES</t>
  </si>
  <si>
    <t>2721</t>
  </si>
  <si>
    <t>CACHIPAY</t>
  </si>
  <si>
    <t>2729</t>
  </si>
  <si>
    <t>CACHIRA</t>
  </si>
  <si>
    <t>2731</t>
  </si>
  <si>
    <t>CACOTA</t>
  </si>
  <si>
    <t>2732</t>
  </si>
  <si>
    <t>CAICEDO</t>
  </si>
  <si>
    <t>2811</t>
  </si>
  <si>
    <t>CAICEDONIA</t>
  </si>
  <si>
    <t>2812</t>
  </si>
  <si>
    <t>CAIMITO</t>
  </si>
  <si>
    <t>2813</t>
  </si>
  <si>
    <t>CAJAMARCA</t>
  </si>
  <si>
    <t>2891</t>
  </si>
  <si>
    <t>CAJIBIO</t>
  </si>
  <si>
    <t>2892</t>
  </si>
  <si>
    <t>CAJICA</t>
  </si>
  <si>
    <t>2893</t>
  </si>
  <si>
    <t>CALAMAR</t>
  </si>
  <si>
    <t>2899</t>
  </si>
  <si>
    <t>2911</t>
  </si>
  <si>
    <t>CALARCA</t>
  </si>
  <si>
    <t>2912</t>
  </si>
  <si>
    <t>CALDAS</t>
  </si>
  <si>
    <t>2913</t>
  </si>
  <si>
    <t>2914</t>
  </si>
  <si>
    <t>CALDONO</t>
  </si>
  <si>
    <t>2915</t>
  </si>
  <si>
    <t>CALI</t>
  </si>
  <si>
    <t>2919</t>
  </si>
  <si>
    <t>CALIFORNIA</t>
  </si>
  <si>
    <t>2921</t>
  </si>
  <si>
    <t>CALIMA (DARIEN)</t>
  </si>
  <si>
    <t>2922</t>
  </si>
  <si>
    <t>CALOTO</t>
  </si>
  <si>
    <t>2923</t>
  </si>
  <si>
    <t>CAMPAMENTO</t>
  </si>
  <si>
    <t>2924</t>
  </si>
  <si>
    <t>CAMPO DE LA CRUZ</t>
  </si>
  <si>
    <t>2925</t>
  </si>
  <si>
    <t>CAMPOALEGRE</t>
  </si>
  <si>
    <t>2926</t>
  </si>
  <si>
    <t>CAMPOHERMOSO</t>
  </si>
  <si>
    <t>2927</t>
  </si>
  <si>
    <t>CANALETE</t>
  </si>
  <si>
    <t>2929</t>
  </si>
  <si>
    <t>CANDELARIA</t>
  </si>
  <si>
    <t>2930</t>
  </si>
  <si>
    <t>3000</t>
  </si>
  <si>
    <t>CANTAGALLO</t>
  </si>
  <si>
    <t>3110</t>
  </si>
  <si>
    <t>CANTON DE SAN PABLO</t>
  </si>
  <si>
    <t>3120</t>
  </si>
  <si>
    <t>CAÑASGORDAS</t>
  </si>
  <si>
    <t>3130</t>
  </si>
  <si>
    <t>CAPARRAPI</t>
  </si>
  <si>
    <t>3140</t>
  </si>
  <si>
    <t>CAPITANEJO</t>
  </si>
  <si>
    <t>3150</t>
  </si>
  <si>
    <t>CAQUEZA</t>
  </si>
  <si>
    <t>3190</t>
  </si>
  <si>
    <t>CARACOLI</t>
  </si>
  <si>
    <t>3210</t>
  </si>
  <si>
    <t>CARAMANTA</t>
  </si>
  <si>
    <t>3220</t>
  </si>
  <si>
    <t>CARCASI</t>
  </si>
  <si>
    <t>3230</t>
  </si>
  <si>
    <t>CAREPA</t>
  </si>
  <si>
    <t>3311</t>
  </si>
  <si>
    <t>CARMEN DE APICALA</t>
  </si>
  <si>
    <t>3312</t>
  </si>
  <si>
    <t>CARMEN DE CARUPA</t>
  </si>
  <si>
    <t>3313</t>
  </si>
  <si>
    <t>CARMEN DE VIBORAL</t>
  </si>
  <si>
    <t>3320</t>
  </si>
  <si>
    <t>CAROLINA</t>
  </si>
  <si>
    <t>3330</t>
  </si>
  <si>
    <t>CARTAGENA DE INDIAS D.T. y C.</t>
  </si>
  <si>
    <t>3410</t>
  </si>
  <si>
    <t>CARTAGENA DEL CHAIRA</t>
  </si>
  <si>
    <t>3420</t>
  </si>
  <si>
    <t>CARTAGO</t>
  </si>
  <si>
    <t>3430</t>
  </si>
  <si>
    <t>CARURU</t>
  </si>
  <si>
    <t>3511</t>
  </si>
  <si>
    <t>CASABIANCA</t>
  </si>
  <si>
    <t>3512</t>
  </si>
  <si>
    <t>CASTILLA LA NUEVA</t>
  </si>
  <si>
    <t>3520</t>
  </si>
  <si>
    <t>CAUCASIA</t>
  </si>
  <si>
    <t>3530</t>
  </si>
  <si>
    <t>CEPITA</t>
  </si>
  <si>
    <t>3591</t>
  </si>
  <si>
    <t>CERETE</t>
  </si>
  <si>
    <t>3592</t>
  </si>
  <si>
    <t>CERINZA</t>
  </si>
  <si>
    <t>3599</t>
  </si>
  <si>
    <t>CERRITO</t>
  </si>
  <si>
    <t>3611</t>
  </si>
  <si>
    <t>CERRO SAN ANTONIO</t>
  </si>
  <si>
    <t>3612</t>
  </si>
  <si>
    <t>CHACHAGUI</t>
  </si>
  <si>
    <t>3613</t>
  </si>
  <si>
    <t>CHAGUANI</t>
  </si>
  <si>
    <t>3614</t>
  </si>
  <si>
    <t>CHALAN</t>
  </si>
  <si>
    <t>3619</t>
  </si>
  <si>
    <t>CHAMEZA</t>
  </si>
  <si>
    <t>3691</t>
  </si>
  <si>
    <t>CHAPARRAL</t>
  </si>
  <si>
    <t>3692</t>
  </si>
  <si>
    <t>CHARALA</t>
  </si>
  <si>
    <t>3693</t>
  </si>
  <si>
    <t>CHARTA</t>
  </si>
  <si>
    <t>3694</t>
  </si>
  <si>
    <t>CHIA</t>
  </si>
  <si>
    <t>3699</t>
  </si>
  <si>
    <t>CHIGORODO</t>
  </si>
  <si>
    <t>3710</t>
  </si>
  <si>
    <t>CHIMA</t>
  </si>
  <si>
    <t>3720</t>
  </si>
  <si>
    <t>4010</t>
  </si>
  <si>
    <t>CHIMICHAGUA</t>
  </si>
  <si>
    <t>4020</t>
  </si>
  <si>
    <t>CHINACOTA</t>
  </si>
  <si>
    <t>4030</t>
  </si>
  <si>
    <t>CHINAVITA</t>
  </si>
  <si>
    <t>4100</t>
  </si>
  <si>
    <t>CHINCHINA</t>
  </si>
  <si>
    <t>4511</t>
  </si>
  <si>
    <t>CHINU</t>
  </si>
  <si>
    <t>4512</t>
  </si>
  <si>
    <t>CHIPAQUE</t>
  </si>
  <si>
    <t>4521</t>
  </si>
  <si>
    <t>CHIPATA</t>
  </si>
  <si>
    <t>4522</t>
  </si>
  <si>
    <t>CHIQUINQUIRA</t>
  </si>
  <si>
    <t>4530</t>
  </si>
  <si>
    <t>CHIQUIZA</t>
  </si>
  <si>
    <t>4541</t>
  </si>
  <si>
    <t>CHIRIGUANA</t>
  </si>
  <si>
    <t>4542</t>
  </si>
  <si>
    <t>CHISCAS</t>
  </si>
  <si>
    <t>4543</t>
  </si>
  <si>
    <t>CHITA</t>
  </si>
  <si>
    <t>4549</t>
  </si>
  <si>
    <t>CHITAGA</t>
  </si>
  <si>
    <t>4551</t>
  </si>
  <si>
    <t>CHITARAQUE</t>
  </si>
  <si>
    <t>4552</t>
  </si>
  <si>
    <t>CHIVATA</t>
  </si>
  <si>
    <t>4559</t>
  </si>
  <si>
    <t>CHIVOLO</t>
  </si>
  <si>
    <t>4560</t>
  </si>
  <si>
    <t>CHIVOR</t>
  </si>
  <si>
    <t>5011</t>
  </si>
  <si>
    <t>CHOACHI</t>
  </si>
  <si>
    <t>5012</t>
  </si>
  <si>
    <t>CHOCONTA</t>
  </si>
  <si>
    <t>5020</t>
  </si>
  <si>
    <t>CICUCO</t>
  </si>
  <si>
    <t>5030</t>
  </si>
  <si>
    <t>CIENAGA</t>
  </si>
  <si>
    <t>5040</t>
  </si>
  <si>
    <t>CIENAGA DE ORO</t>
  </si>
  <si>
    <t>5051</t>
  </si>
  <si>
    <t>CIENEGA</t>
  </si>
  <si>
    <t>5052</t>
  </si>
  <si>
    <t>CIMITARRA</t>
  </si>
  <si>
    <t>5111</t>
  </si>
  <si>
    <t>CIRCASIA</t>
  </si>
  <si>
    <t>5112</t>
  </si>
  <si>
    <t>CISNEROS</t>
  </si>
  <si>
    <t>5113</t>
  </si>
  <si>
    <t>CLEMENCIA</t>
  </si>
  <si>
    <t>5119</t>
  </si>
  <si>
    <t>COCORNA</t>
  </si>
  <si>
    <t>5121</t>
  </si>
  <si>
    <t>COELLO</t>
  </si>
  <si>
    <t>5122</t>
  </si>
  <si>
    <t>COGUA</t>
  </si>
  <si>
    <t>5123</t>
  </si>
  <si>
    <t>COLOMBIA</t>
  </si>
  <si>
    <t>5124</t>
  </si>
  <si>
    <t>COLON</t>
  </si>
  <si>
    <t>5125</t>
  </si>
  <si>
    <t>5126</t>
  </si>
  <si>
    <t>COLOSO</t>
  </si>
  <si>
    <t>5127</t>
  </si>
  <si>
    <t>COMBITA</t>
  </si>
  <si>
    <t>5131</t>
  </si>
  <si>
    <t>CONCEPCION</t>
  </si>
  <si>
    <t>5132</t>
  </si>
  <si>
    <t>5133</t>
  </si>
  <si>
    <t>CONCORDIA</t>
  </si>
  <si>
    <t>5134</t>
  </si>
  <si>
    <t>5135</t>
  </si>
  <si>
    <t>CONDOTO</t>
  </si>
  <si>
    <t>5136</t>
  </si>
  <si>
    <t>CONFINES</t>
  </si>
  <si>
    <t>5137</t>
  </si>
  <si>
    <t>CONSACA</t>
  </si>
  <si>
    <t>5139</t>
  </si>
  <si>
    <t>CONTADERO</t>
  </si>
  <si>
    <t>5141</t>
  </si>
  <si>
    <t>CONTRATACION</t>
  </si>
  <si>
    <t>5142</t>
  </si>
  <si>
    <t>CONVENCION</t>
  </si>
  <si>
    <t>5151</t>
  </si>
  <si>
    <t>COPACABANA</t>
  </si>
  <si>
    <t>5152</t>
  </si>
  <si>
    <t>COPER</t>
  </si>
  <si>
    <t>5153</t>
  </si>
  <si>
    <t>CORDOBA</t>
  </si>
  <si>
    <t>5154</t>
  </si>
  <si>
    <t>5155</t>
  </si>
  <si>
    <t>5159</t>
  </si>
  <si>
    <t>CORINTO</t>
  </si>
  <si>
    <t>5161</t>
  </si>
  <si>
    <t>COROMORO</t>
  </si>
  <si>
    <t>5162</t>
  </si>
  <si>
    <t>COROZAL</t>
  </si>
  <si>
    <t>5163</t>
  </si>
  <si>
    <t>CORRALES</t>
  </si>
  <si>
    <t>5169</t>
  </si>
  <si>
    <t>COTA</t>
  </si>
  <si>
    <t>5170</t>
  </si>
  <si>
    <t>COTORRA</t>
  </si>
  <si>
    <t>5190</t>
  </si>
  <si>
    <t>COVARACHIA</t>
  </si>
  <si>
    <t>5211</t>
  </si>
  <si>
    <t>COYAIMA</t>
  </si>
  <si>
    <t>5219</t>
  </si>
  <si>
    <t>CRAVO NORTE</t>
  </si>
  <si>
    <t>5221</t>
  </si>
  <si>
    <t>CUASPUD</t>
  </si>
  <si>
    <t>5222</t>
  </si>
  <si>
    <t>CUBARA</t>
  </si>
  <si>
    <t>5223</t>
  </si>
  <si>
    <t>CUBARRAL</t>
  </si>
  <si>
    <t>5224</t>
  </si>
  <si>
    <t>CUCAITA</t>
  </si>
  <si>
    <t>5225</t>
  </si>
  <si>
    <t>CUCUNUBA</t>
  </si>
  <si>
    <t>5229</t>
  </si>
  <si>
    <t>CUCUTA</t>
  </si>
  <si>
    <t>5231</t>
  </si>
  <si>
    <t>CUCUTILLA</t>
  </si>
  <si>
    <t>5232</t>
  </si>
  <si>
    <t>CUITIVA</t>
  </si>
  <si>
    <t>5233</t>
  </si>
  <si>
    <t>CUMARAL</t>
  </si>
  <si>
    <t>5234</t>
  </si>
  <si>
    <t>CUMARIBO</t>
  </si>
  <si>
    <t>5235</t>
  </si>
  <si>
    <t>CUMBAL</t>
  </si>
  <si>
    <t>5236</t>
  </si>
  <si>
    <t>CUMBITARA</t>
  </si>
  <si>
    <t>5237</t>
  </si>
  <si>
    <t>CUNDAY</t>
  </si>
  <si>
    <t>5239</t>
  </si>
  <si>
    <t>CURILLO</t>
  </si>
  <si>
    <t>5241</t>
  </si>
  <si>
    <t>CURITI</t>
  </si>
  <si>
    <t>5242</t>
  </si>
  <si>
    <t>CURUMANI</t>
  </si>
  <si>
    <t>5243</t>
  </si>
  <si>
    <t>DABEIBA</t>
  </si>
  <si>
    <t>5244</t>
  </si>
  <si>
    <t>DAGUA</t>
  </si>
  <si>
    <t>5245</t>
  </si>
  <si>
    <t>DIBULLA</t>
  </si>
  <si>
    <t>5246</t>
  </si>
  <si>
    <t>DISTRACCION</t>
  </si>
  <si>
    <t>5249</t>
  </si>
  <si>
    <t>DOLORES</t>
  </si>
  <si>
    <t>5251</t>
  </si>
  <si>
    <t>DON MATIAS</t>
  </si>
  <si>
    <t>5252</t>
  </si>
  <si>
    <t>DOS QUEBRADAS</t>
  </si>
  <si>
    <t>5261</t>
  </si>
  <si>
    <t>DUITAMA</t>
  </si>
  <si>
    <t>5262</t>
  </si>
  <si>
    <t>DURANIA</t>
  </si>
  <si>
    <t>5269</t>
  </si>
  <si>
    <t>EBEJICO</t>
  </si>
  <si>
    <t>5271</t>
  </si>
  <si>
    <t>EL AGUILA</t>
  </si>
  <si>
    <t>5272</t>
  </si>
  <si>
    <t>EL BAGRE</t>
  </si>
  <si>
    <t>5511</t>
  </si>
  <si>
    <t>EL BANCO</t>
  </si>
  <si>
    <t>5512</t>
  </si>
  <si>
    <t>EL CAIRO</t>
  </si>
  <si>
    <t>5513</t>
  </si>
  <si>
    <t>EL CALVARIO</t>
  </si>
  <si>
    <t>5519</t>
  </si>
  <si>
    <t>EL CARMEN</t>
  </si>
  <si>
    <t>5521</t>
  </si>
  <si>
    <t>5522</t>
  </si>
  <si>
    <t>5523</t>
  </si>
  <si>
    <t>EL CARMEN DE BOLIVAR</t>
  </si>
  <si>
    <t>5524</t>
  </si>
  <si>
    <t>EL CASTILLO</t>
  </si>
  <si>
    <t>5529</t>
  </si>
  <si>
    <t>EL CERRITO</t>
  </si>
  <si>
    <t>5530</t>
  </si>
  <si>
    <t>EL CHARCO</t>
  </si>
  <si>
    <t>6010</t>
  </si>
  <si>
    <t>EL COCUY</t>
  </si>
  <si>
    <t>6021</t>
  </si>
  <si>
    <t>EL COLEGIO</t>
  </si>
  <si>
    <t>6022</t>
  </si>
  <si>
    <t>EL COPEY</t>
  </si>
  <si>
    <t>6023</t>
  </si>
  <si>
    <t>EL DONCELLO</t>
  </si>
  <si>
    <t>6031</t>
  </si>
  <si>
    <t>EL DORADO</t>
  </si>
  <si>
    <t>6032</t>
  </si>
  <si>
    <t>EL DOVIO</t>
  </si>
  <si>
    <t>6039</t>
  </si>
  <si>
    <t>EL ESPINO</t>
  </si>
  <si>
    <t>6041</t>
  </si>
  <si>
    <t>EL GUACAMAYO</t>
  </si>
  <si>
    <t>6042</t>
  </si>
  <si>
    <t>EL GUAMO</t>
  </si>
  <si>
    <t>6043</t>
  </si>
  <si>
    <t>EL MOLINO</t>
  </si>
  <si>
    <t>6044</t>
  </si>
  <si>
    <t>EL PASO</t>
  </si>
  <si>
    <t>6050</t>
  </si>
  <si>
    <t>EL PAUJIL</t>
  </si>
  <si>
    <t>6111</t>
  </si>
  <si>
    <t>EL PEÑOL</t>
  </si>
  <si>
    <t>6112</t>
  </si>
  <si>
    <t>EL PEÑON</t>
  </si>
  <si>
    <t>6120</t>
  </si>
  <si>
    <t>6211</t>
  </si>
  <si>
    <t>6212</t>
  </si>
  <si>
    <t>EL PIÑON</t>
  </si>
  <si>
    <t>6213</t>
  </si>
  <si>
    <t>EL PLAYON</t>
  </si>
  <si>
    <t>6214</t>
  </si>
  <si>
    <t>EL RETEN</t>
  </si>
  <si>
    <t>6220</t>
  </si>
  <si>
    <t>EL RETORNO</t>
  </si>
  <si>
    <t>6310</t>
  </si>
  <si>
    <t>EL ROSAL</t>
  </si>
  <si>
    <t>6320</t>
  </si>
  <si>
    <t>EL ROSARIO</t>
  </si>
  <si>
    <t>6331</t>
  </si>
  <si>
    <t>EL TABLON</t>
  </si>
  <si>
    <t>6332</t>
  </si>
  <si>
    <t>EL TAMBO</t>
  </si>
  <si>
    <t>EL TARRA</t>
  </si>
  <si>
    <t>EL ZULIA</t>
  </si>
  <si>
    <t>ELIAS</t>
  </si>
  <si>
    <t>ENCINO</t>
  </si>
  <si>
    <t>ENCISO</t>
  </si>
  <si>
    <t>ENTRERRIOS</t>
  </si>
  <si>
    <t>ENVIGADO</t>
  </si>
  <si>
    <t>ESPINAL</t>
  </si>
  <si>
    <t>FACATATIVA</t>
  </si>
  <si>
    <t>FALAN</t>
  </si>
  <si>
    <t>FILADELFIA</t>
  </si>
  <si>
    <t>FILANDIA</t>
  </si>
  <si>
    <t>FIRAVITOBA</t>
  </si>
  <si>
    <t>FLANDES</t>
  </si>
  <si>
    <t>FLORENCIA</t>
  </si>
  <si>
    <t>FLORESTA</t>
  </si>
  <si>
    <t>FLORIAN</t>
  </si>
  <si>
    <t>FLORIDA</t>
  </si>
  <si>
    <t>FLORIDABLANCA</t>
  </si>
  <si>
    <t>FOMEQUE</t>
  </si>
  <si>
    <t>FONSECA</t>
  </si>
  <si>
    <t>FORTUL</t>
  </si>
  <si>
    <t>FOSCA</t>
  </si>
  <si>
    <t>FRANCISCO PIZARRO</t>
  </si>
  <si>
    <t>FREDONIA</t>
  </si>
  <si>
    <t>FRESNO</t>
  </si>
  <si>
    <t>FRONTINO</t>
  </si>
  <si>
    <t>FUENTE DE ORO</t>
  </si>
  <si>
    <t>FUNDACION</t>
  </si>
  <si>
    <t>FUNES</t>
  </si>
  <si>
    <t>FUNZA</t>
  </si>
  <si>
    <t>FUQUENE</t>
  </si>
  <si>
    <t>FUSAGASUGA</t>
  </si>
  <si>
    <t>GACHALA</t>
  </si>
  <si>
    <t>GACHANCIPA</t>
  </si>
  <si>
    <t>GACHANTIVA</t>
  </si>
  <si>
    <t>GACHETA</t>
  </si>
  <si>
    <t>GALAN</t>
  </si>
  <si>
    <t>GALAPA</t>
  </si>
  <si>
    <t>GALERAS</t>
  </si>
  <si>
    <t>GAMA</t>
  </si>
  <si>
    <t>GAMARRA</t>
  </si>
  <si>
    <t>GAMBITA</t>
  </si>
  <si>
    <t>GAMEZA</t>
  </si>
  <si>
    <t>GARAGOA</t>
  </si>
  <si>
    <t>GARZON</t>
  </si>
  <si>
    <t>GENOVA</t>
  </si>
  <si>
    <t>GIGANTE</t>
  </si>
  <si>
    <t>GINEBRA</t>
  </si>
  <si>
    <t>GIRALDO</t>
  </si>
  <si>
    <t>GIRARDOT</t>
  </si>
  <si>
    <t>GIRARDOTA</t>
  </si>
  <si>
    <t>GIRON</t>
  </si>
  <si>
    <t>GOMEZ PLATA</t>
  </si>
  <si>
    <t>GONZALEZ</t>
  </si>
  <si>
    <t>GRAMALOTE</t>
  </si>
  <si>
    <t>GRANADA</t>
  </si>
  <si>
    <t>GUACA</t>
  </si>
  <si>
    <t>GUACAMAYAS</t>
  </si>
  <si>
    <t>GUACARI</t>
  </si>
  <si>
    <t>GUACHETA</t>
  </si>
  <si>
    <t>GUACHUCAL</t>
  </si>
  <si>
    <t>GUADALUPE</t>
  </si>
  <si>
    <t>GUADUAS</t>
  </si>
  <si>
    <t>GUAITARILLA</t>
  </si>
  <si>
    <t>GUALMATAN</t>
  </si>
  <si>
    <t>GUAMAL</t>
  </si>
  <si>
    <t>GUAMO</t>
  </si>
  <si>
    <t>GUAPI</t>
  </si>
  <si>
    <t>GUAPOTA</t>
  </si>
  <si>
    <t>GUARANDA</t>
  </si>
  <si>
    <t>GUARNE</t>
  </si>
  <si>
    <t>GUASCA</t>
  </si>
  <si>
    <t>GUATAPE</t>
  </si>
  <si>
    <t>GUATAQUI</t>
  </si>
  <si>
    <t>GUATAVITA</t>
  </si>
  <si>
    <t>GUATEQUE</t>
  </si>
  <si>
    <t>GUATICA</t>
  </si>
  <si>
    <t>GUAVATA</t>
  </si>
  <si>
    <t>GUAYABAL DE SIQUIMA</t>
  </si>
  <si>
    <t>GUAYABETAL</t>
  </si>
  <si>
    <t>GUAYATA</t>
  </si>
  <si>
    <t>GUEPSA</t>
  </si>
  <si>
    <t>GUICAN</t>
  </si>
  <si>
    <t>GUTIERREZ</t>
  </si>
  <si>
    <t>HACARI</t>
  </si>
  <si>
    <t>HATILLO DE LOBA</t>
  </si>
  <si>
    <t>HATO</t>
  </si>
  <si>
    <t>HATO COROZAL</t>
  </si>
  <si>
    <t>HATONUEVO</t>
  </si>
  <si>
    <t>HELICONIA</t>
  </si>
  <si>
    <t>HERRAN</t>
  </si>
  <si>
    <t>HERVEO</t>
  </si>
  <si>
    <t>HISPANIA</t>
  </si>
  <si>
    <t>HOBO</t>
  </si>
  <si>
    <t>HONDA</t>
  </si>
  <si>
    <t>IBAGUE</t>
  </si>
  <si>
    <t>ICONONZO</t>
  </si>
  <si>
    <t>ILES</t>
  </si>
  <si>
    <t>IMUES</t>
  </si>
  <si>
    <t>INZA</t>
  </si>
  <si>
    <t>IPIALES</t>
  </si>
  <si>
    <t>IQUIRA</t>
  </si>
  <si>
    <t>ISNOS</t>
  </si>
  <si>
    <t>ISTMINA</t>
  </si>
  <si>
    <t>ITAGUI</t>
  </si>
  <si>
    <t>ITUANGO</t>
  </si>
  <si>
    <t>IZA</t>
  </si>
  <si>
    <t>JAMBALO</t>
  </si>
  <si>
    <t>JAMUNDI</t>
  </si>
  <si>
    <t>JARDIN</t>
  </si>
  <si>
    <t>JENESANO</t>
  </si>
  <si>
    <t>JERICO</t>
  </si>
  <si>
    <t>JERUSALEN</t>
  </si>
  <si>
    <t>JESUS MARIA</t>
  </si>
  <si>
    <t>JORDAN</t>
  </si>
  <si>
    <t>JUAN DE ACOSTA</t>
  </si>
  <si>
    <t>JUNIN</t>
  </si>
  <si>
    <t>JURADO</t>
  </si>
  <si>
    <t>LA APARTADA</t>
  </si>
  <si>
    <t>LA ARGENTINA</t>
  </si>
  <si>
    <t>LA BELLEZA</t>
  </si>
  <si>
    <t>LA CALERA</t>
  </si>
  <si>
    <t>LA CAPILLA</t>
  </si>
  <si>
    <t>LA CEJA</t>
  </si>
  <si>
    <t>LA CELIA</t>
  </si>
  <si>
    <t>LA CRUZ</t>
  </si>
  <si>
    <t>LA CUMBRE</t>
  </si>
  <si>
    <t>LA DORADA</t>
  </si>
  <si>
    <t>LA ESPERANZA</t>
  </si>
  <si>
    <t>LA ESTRELLA</t>
  </si>
  <si>
    <t>LA FLORIDA</t>
  </si>
  <si>
    <t>LA GLORIA</t>
  </si>
  <si>
    <t>LA JAGUA DE IBIRICO</t>
  </si>
  <si>
    <t>LA JAGUA DEL PILAR</t>
  </si>
  <si>
    <t>LA LLANADA</t>
  </si>
  <si>
    <t>LA MACARENA</t>
  </si>
  <si>
    <t>LA MERCED</t>
  </si>
  <si>
    <t>LA MESA</t>
  </si>
  <si>
    <t>LA MONTAÑITA</t>
  </si>
  <si>
    <t>LA PALMA</t>
  </si>
  <si>
    <t>LA PAZ</t>
  </si>
  <si>
    <t>LA PEÑA</t>
  </si>
  <si>
    <t>LA PINTADA</t>
  </si>
  <si>
    <t>LA PLATA</t>
  </si>
  <si>
    <t>LA PLAYA</t>
  </si>
  <si>
    <t>LA PRIMAVERA</t>
  </si>
  <si>
    <t>LA SALINA</t>
  </si>
  <si>
    <t>LA SIERRA</t>
  </si>
  <si>
    <t>LA TEBAIDA</t>
  </si>
  <si>
    <t>LA TOLA</t>
  </si>
  <si>
    <t>LA UNION</t>
  </si>
  <si>
    <t>LA URIBE</t>
  </si>
  <si>
    <t>LA UVITA</t>
  </si>
  <si>
    <t>LA VEGA</t>
  </si>
  <si>
    <t>LA VICTORIA</t>
  </si>
  <si>
    <t>LA VIRGINIA</t>
  </si>
  <si>
    <t>LABATECA</t>
  </si>
  <si>
    <t>LABRANZAGRANDE</t>
  </si>
  <si>
    <t>LANDAZURI</t>
  </si>
  <si>
    <t>LEBRIJA</t>
  </si>
  <si>
    <t>LEIVA</t>
  </si>
  <si>
    <t>LEJANIAS</t>
  </si>
  <si>
    <t>LENGUAZAQUE</t>
  </si>
  <si>
    <t>LERIDA</t>
  </si>
  <si>
    <t>LETICIA</t>
  </si>
  <si>
    <t>LIBANO</t>
  </si>
  <si>
    <t>LIBORINA</t>
  </si>
  <si>
    <t>LINARES</t>
  </si>
  <si>
    <t>LITORAL DEL SAN JUAN</t>
  </si>
  <si>
    <t>LLORO</t>
  </si>
  <si>
    <t>LOPEZ DE MICAY</t>
  </si>
  <si>
    <t>LORICA</t>
  </si>
  <si>
    <t>LOS ANDES</t>
  </si>
  <si>
    <t>LOS CORDOBAS</t>
  </si>
  <si>
    <t>LOS PALMITOS</t>
  </si>
  <si>
    <t>LOS PATIOS</t>
  </si>
  <si>
    <t>LOS SANTOS</t>
  </si>
  <si>
    <t>LOURDES</t>
  </si>
  <si>
    <t>LURUACO</t>
  </si>
  <si>
    <t>MACANAL</t>
  </si>
  <si>
    <t>MACARAVITA</t>
  </si>
  <si>
    <t>MACEO</t>
  </si>
  <si>
    <t>MACHETA</t>
  </si>
  <si>
    <t>MADRID</t>
  </si>
  <si>
    <t>MAGANGUE</t>
  </si>
  <si>
    <t>MAGUI</t>
  </si>
  <si>
    <t>MAHATES</t>
  </si>
  <si>
    <t>MAICAO</t>
  </si>
  <si>
    <t>MAJAGUAL</t>
  </si>
  <si>
    <t>MALAGA</t>
  </si>
  <si>
    <t>MALAMBO</t>
  </si>
  <si>
    <t>MALLAMA</t>
  </si>
  <si>
    <t>MANATI</t>
  </si>
  <si>
    <t>MANAURE</t>
  </si>
  <si>
    <t>MANAURE BALCON DEL CESAR</t>
  </si>
  <si>
    <t>MANI</t>
  </si>
  <si>
    <t>MANIZALES</t>
  </si>
  <si>
    <t>MANTA</t>
  </si>
  <si>
    <t>MANZANARES</t>
  </si>
  <si>
    <t>MAPIRIPAN</t>
  </si>
  <si>
    <t>MARGARITA</t>
  </si>
  <si>
    <t>MARIA LA BAJA</t>
  </si>
  <si>
    <t>MARINILLA</t>
  </si>
  <si>
    <t>MARIPI</t>
  </si>
  <si>
    <t>MARIQUITA</t>
  </si>
  <si>
    <t>MARMATO</t>
  </si>
  <si>
    <t>MARQUETALIA</t>
  </si>
  <si>
    <t>MARSELLA</t>
  </si>
  <si>
    <t>MARULANDA</t>
  </si>
  <si>
    <t>MATANZA</t>
  </si>
  <si>
    <t>MEDELLIN</t>
  </si>
  <si>
    <t>MEDINA</t>
  </si>
  <si>
    <t>MEDIO ATRATO</t>
  </si>
  <si>
    <t>MEDIO BAUDO (BOCA DE PEPE)</t>
  </si>
  <si>
    <t>MELGAR</t>
  </si>
  <si>
    <t>MERCADERES</t>
  </si>
  <si>
    <t>MESETAS</t>
  </si>
  <si>
    <t>MILAN</t>
  </si>
  <si>
    <t>MIRAFLORES</t>
  </si>
  <si>
    <t>MIRANDA</t>
  </si>
  <si>
    <t>MISTRATO</t>
  </si>
  <si>
    <t>MITU</t>
  </si>
  <si>
    <t>MOCOA</t>
  </si>
  <si>
    <t>MOGOTES</t>
  </si>
  <si>
    <t>MOLAGAVITA</t>
  </si>
  <si>
    <t>MOMIL</t>
  </si>
  <si>
    <t>MOMPOS</t>
  </si>
  <si>
    <t>MONGUA</t>
  </si>
  <si>
    <t>MONGUI</t>
  </si>
  <si>
    <t>MONIQUIRA</t>
  </si>
  <si>
    <t>MONTEBELLO</t>
  </si>
  <si>
    <t>MONTECRISTO</t>
  </si>
  <si>
    <t>MONTELIBANO</t>
  </si>
  <si>
    <t>MONTENEGRO</t>
  </si>
  <si>
    <t>MONTERIA</t>
  </si>
  <si>
    <t>MONTERREY</t>
  </si>
  <si>
    <t>MOÑITOS</t>
  </si>
  <si>
    <t>MORALES</t>
  </si>
  <si>
    <t>MORELIA</t>
  </si>
  <si>
    <t>MORROA</t>
  </si>
  <si>
    <t>MOSQUERA</t>
  </si>
  <si>
    <t>MOTAVITA</t>
  </si>
  <si>
    <t>MURILLO</t>
  </si>
  <si>
    <t>MURINDO</t>
  </si>
  <si>
    <t>MUTATA</t>
  </si>
  <si>
    <t>MUTISCUA</t>
  </si>
  <si>
    <t>MUZO</t>
  </si>
  <si>
    <t>NARIÑO</t>
  </si>
  <si>
    <t>NATAGA</t>
  </si>
  <si>
    <t>NATAGAIMA</t>
  </si>
  <si>
    <t>NECHI</t>
  </si>
  <si>
    <t>NECOCLI</t>
  </si>
  <si>
    <t>NEIRA</t>
  </si>
  <si>
    <t>NEIVA</t>
  </si>
  <si>
    <t>NEMOCON</t>
  </si>
  <si>
    <t>NILO</t>
  </si>
  <si>
    <t>NIMAIMA</t>
  </si>
  <si>
    <t>NOBSA</t>
  </si>
  <si>
    <t>NOCAIMA</t>
  </si>
  <si>
    <t>NORCASIA</t>
  </si>
  <si>
    <t>NOVITA</t>
  </si>
  <si>
    <t>NUEVO COLON</t>
  </si>
  <si>
    <t>NUNCHIA</t>
  </si>
  <si>
    <t>NUQUI</t>
  </si>
  <si>
    <t>OBANDO</t>
  </si>
  <si>
    <t>OCAMONTE</t>
  </si>
  <si>
    <t>OCAÑA</t>
  </si>
  <si>
    <t>OIBA</t>
  </si>
  <si>
    <t>OICATA</t>
  </si>
  <si>
    <t>OLAYA</t>
  </si>
  <si>
    <t>OLAYA HERRERA</t>
  </si>
  <si>
    <t>ONZAGA</t>
  </si>
  <si>
    <t>OPORAPA</t>
  </si>
  <si>
    <t>ORITO</t>
  </si>
  <si>
    <t>OROCUE</t>
  </si>
  <si>
    <t>ORTEGA</t>
  </si>
  <si>
    <t>OSPINA</t>
  </si>
  <si>
    <t>OTANCHE</t>
  </si>
  <si>
    <t>OVEJAS</t>
  </si>
  <si>
    <t>PACHAVITA</t>
  </si>
  <si>
    <t>PACHO</t>
  </si>
  <si>
    <t>PACORA</t>
  </si>
  <si>
    <t>PADILLA</t>
  </si>
  <si>
    <t>PAEZ</t>
  </si>
  <si>
    <t>PAICOL</t>
  </si>
  <si>
    <t>PAILITAS</t>
  </si>
  <si>
    <t>PAIME</t>
  </si>
  <si>
    <t>PAIPA</t>
  </si>
  <si>
    <t>PAJARITO</t>
  </si>
  <si>
    <t>PALERMO</t>
  </si>
  <si>
    <t>PALESTINA</t>
  </si>
  <si>
    <t>PALMAR</t>
  </si>
  <si>
    <t>PALMAR DE VARELA</t>
  </si>
  <si>
    <t>PALMAS DEL SOCORRO</t>
  </si>
  <si>
    <t>PALMIRA</t>
  </si>
  <si>
    <t>PALMITO</t>
  </si>
  <si>
    <t>PALOCABILDO</t>
  </si>
  <si>
    <t>PAMPLONA</t>
  </si>
  <si>
    <t>PAMPLONITA</t>
  </si>
  <si>
    <t>PANDI</t>
  </si>
  <si>
    <t>PANQUEBA</t>
  </si>
  <si>
    <t>PARAMO</t>
  </si>
  <si>
    <t>PARATEBUENO</t>
  </si>
  <si>
    <t>PASCA</t>
  </si>
  <si>
    <t>PASTO</t>
  </si>
  <si>
    <t>PATIA (EL BORDO)</t>
  </si>
  <si>
    <t>PAUNA</t>
  </si>
  <si>
    <t>PAYA</t>
  </si>
  <si>
    <t>PAZ DE ARIPORO</t>
  </si>
  <si>
    <t>PAZ DEL RIO</t>
  </si>
  <si>
    <t>PEDRAZA</t>
  </si>
  <si>
    <t>PELAYA</t>
  </si>
  <si>
    <t>PENSILVANIA</t>
  </si>
  <si>
    <t>PEÑOL</t>
  </si>
  <si>
    <t>PEQUE</t>
  </si>
  <si>
    <t>PEREIRA</t>
  </si>
  <si>
    <t>PESCA</t>
  </si>
  <si>
    <t>PIAMONTE</t>
  </si>
  <si>
    <t>PIEDECUESTA</t>
  </si>
  <si>
    <t>PIEDRAS</t>
  </si>
  <si>
    <t>PIENDAMO</t>
  </si>
  <si>
    <t>PIJAO</t>
  </si>
  <si>
    <t>PIJIÑO DEL CARMEN</t>
  </si>
  <si>
    <t>PINCHOTE</t>
  </si>
  <si>
    <t>PINILLOS</t>
  </si>
  <si>
    <t>PIOJO</t>
  </si>
  <si>
    <t>PISBA</t>
  </si>
  <si>
    <t>PITAL</t>
  </si>
  <si>
    <t>PITALITO</t>
  </si>
  <si>
    <t>PIVIJAY</t>
  </si>
  <si>
    <t>PLANADAS</t>
  </si>
  <si>
    <t>PLANETA RICA</t>
  </si>
  <si>
    <t>PLATO</t>
  </si>
  <si>
    <t>POLICARPA</t>
  </si>
  <si>
    <t>POLONUEVO</t>
  </si>
  <si>
    <t>PONEDERA</t>
  </si>
  <si>
    <t>POPAYAN</t>
  </si>
  <si>
    <t>PORE</t>
  </si>
  <si>
    <t>POTOSI</t>
  </si>
  <si>
    <t>PRADERA</t>
  </si>
  <si>
    <t>PRADO</t>
  </si>
  <si>
    <t>PROVIDENCIA</t>
  </si>
  <si>
    <t>PUEBLO BELLO</t>
  </si>
  <si>
    <t>PUEBLO NUEVO</t>
  </si>
  <si>
    <t>PUEBLO RICO</t>
  </si>
  <si>
    <t>PUEBLORRICO</t>
  </si>
  <si>
    <t>PUEBLOVIEJO</t>
  </si>
  <si>
    <t>PUENTE NACIONAL</t>
  </si>
  <si>
    <t>PUERRES</t>
  </si>
  <si>
    <t>PUERTO ASIS</t>
  </si>
  <si>
    <t>PUERTO BERRIO</t>
  </si>
  <si>
    <t>PUERTO BOYACA</t>
  </si>
  <si>
    <t>PUERTO CAICEDO</t>
  </si>
  <si>
    <t>PUERTO CARREÑO</t>
  </si>
  <si>
    <t>PUERTO COLOMBIA</t>
  </si>
  <si>
    <t>PUERTO CONCORDIA</t>
  </si>
  <si>
    <t>PUERTO ESCONDIDO</t>
  </si>
  <si>
    <t>PUERTO GAITAN</t>
  </si>
  <si>
    <t>PUERTO GUZMAN</t>
  </si>
  <si>
    <t>PUERTO INIRIDA</t>
  </si>
  <si>
    <t>PUERTO LEGUIZAMO</t>
  </si>
  <si>
    <t>PUERTO LIBERTADOR</t>
  </si>
  <si>
    <t>PUERTO LLERAS</t>
  </si>
  <si>
    <t>PUERTO LOPEZ</t>
  </si>
  <si>
    <t>PUERTO NARE (LA MAGDALENA)</t>
  </si>
  <si>
    <t>PUERTO NARIÑO</t>
  </si>
  <si>
    <t>PUERTO PARRA</t>
  </si>
  <si>
    <t>PUERTO RICO</t>
  </si>
  <si>
    <t>PUERTO RONDON</t>
  </si>
  <si>
    <t>PUERTO SALGAR</t>
  </si>
  <si>
    <t>PUERTO SANTANDER</t>
  </si>
  <si>
    <t>PUERTO TEJADA</t>
  </si>
  <si>
    <t>PUERTO TRIUNFO</t>
  </si>
  <si>
    <t>PUERTO WILCHES</t>
  </si>
  <si>
    <t>PULI</t>
  </si>
  <si>
    <t>PUPIALES</t>
  </si>
  <si>
    <t>PURACE</t>
  </si>
  <si>
    <t>PURIFICACION</t>
  </si>
  <si>
    <t>PURISIMA</t>
  </si>
  <si>
    <t>QUEBRADANEGRA</t>
  </si>
  <si>
    <t>QUETAME</t>
  </si>
  <si>
    <t>QUIBDO</t>
  </si>
  <si>
    <t>QUIMBAYA</t>
  </si>
  <si>
    <t>QUINCHIA</t>
  </si>
  <si>
    <t>QUIPAMA</t>
  </si>
  <si>
    <t>QUIPILE</t>
  </si>
  <si>
    <t>RAGONVALIA</t>
  </si>
  <si>
    <t>RAMIRIQUI</t>
  </si>
  <si>
    <t>RAQUIRA</t>
  </si>
  <si>
    <t>RECETOR</t>
  </si>
  <si>
    <t>REGIDOR</t>
  </si>
  <si>
    <t>REMEDIOS</t>
  </si>
  <si>
    <t>REMOLINO</t>
  </si>
  <si>
    <t>REPELON</t>
  </si>
  <si>
    <t>RESTREPO</t>
  </si>
  <si>
    <t>RETIRO</t>
  </si>
  <si>
    <t>RICAURTE</t>
  </si>
  <si>
    <t>RIO DE ORO</t>
  </si>
  <si>
    <t>RIO QUITO</t>
  </si>
  <si>
    <t>RIO VIEJO</t>
  </si>
  <si>
    <t>RIOBLANCO</t>
  </si>
  <si>
    <t>RIOFRIO</t>
  </si>
  <si>
    <t>RIOHACHA</t>
  </si>
  <si>
    <t>RIONEGRO</t>
  </si>
  <si>
    <t>RIOSUCIO</t>
  </si>
  <si>
    <t>RISARALDA</t>
  </si>
  <si>
    <t>RIVERA</t>
  </si>
  <si>
    <t>ROBERTO PAYAN</t>
  </si>
  <si>
    <t>ROLDANILLO</t>
  </si>
  <si>
    <t>RONCESVALLES</t>
  </si>
  <si>
    <t>RONDON</t>
  </si>
  <si>
    <t>ROSAS</t>
  </si>
  <si>
    <t>ROVIRA</t>
  </si>
  <si>
    <t>SABANA DE TORRES</t>
  </si>
  <si>
    <t>SABANAGRANDE</t>
  </si>
  <si>
    <t>SABANALARGA</t>
  </si>
  <si>
    <t>SABANETA</t>
  </si>
  <si>
    <t>SABOYA</t>
  </si>
  <si>
    <t>SACAMA</t>
  </si>
  <si>
    <t>SACHICA</t>
  </si>
  <si>
    <t>SAHAGUN</t>
  </si>
  <si>
    <t>SALADOBLANCO</t>
  </si>
  <si>
    <t>SALAMINA</t>
  </si>
  <si>
    <t>SALAZAR</t>
  </si>
  <si>
    <t>SALDAÑA</t>
  </si>
  <si>
    <t>SALENTO</t>
  </si>
  <si>
    <t>SALGAR</t>
  </si>
  <si>
    <t>SAMACA</t>
  </si>
  <si>
    <t>SAMANA</t>
  </si>
  <si>
    <t>SAMANIEGO</t>
  </si>
  <si>
    <t>SAMPUES</t>
  </si>
  <si>
    <t>SAN AGUSTIN</t>
  </si>
  <si>
    <t>SAN ALBERTO</t>
  </si>
  <si>
    <t>SAN ANDRES</t>
  </si>
  <si>
    <t>SAN ANDRES DE SOTAVENTO</t>
  </si>
  <si>
    <t>SAN ANTERO</t>
  </si>
  <si>
    <t>SAN ANTONIO</t>
  </si>
  <si>
    <t>SAN ANTONIO DEL TEQUENDAMA</t>
  </si>
  <si>
    <t>SAN BENITO</t>
  </si>
  <si>
    <t>SAN BENITO ABAD</t>
  </si>
  <si>
    <t>SAN BERNARDO</t>
  </si>
  <si>
    <t>SAN BERNARDO DEL VIENTO</t>
  </si>
  <si>
    <t>SAN CALIXTO</t>
  </si>
  <si>
    <t>SAN CARLOS</t>
  </si>
  <si>
    <t>SAN CARLOS DE GUAROA</t>
  </si>
  <si>
    <t>SAN CAYETANO</t>
  </si>
  <si>
    <t>SAN CRISTOBAL</t>
  </si>
  <si>
    <t>SAN DIEGO</t>
  </si>
  <si>
    <t>SAN EDUARDO</t>
  </si>
  <si>
    <t>SAN ESTANISLAO</t>
  </si>
  <si>
    <t>SAN FERNANDO</t>
  </si>
  <si>
    <t>SAN FRANCISCO</t>
  </si>
  <si>
    <t>SAN GIL</t>
  </si>
  <si>
    <t>SAN JACINTO</t>
  </si>
  <si>
    <t>SAN JACINTO DEL CAUCA</t>
  </si>
  <si>
    <t>SAN JERONIMO</t>
  </si>
  <si>
    <t>SAN JOAQUIN</t>
  </si>
  <si>
    <t>SAN JOSE</t>
  </si>
  <si>
    <t>SAN JOSE DE FRAGUA</t>
  </si>
  <si>
    <t>SAN JOSE DE LA MONTAÑA</t>
  </si>
  <si>
    <t>SAN JOSE DE MIRANDA</t>
  </si>
  <si>
    <t>SAN JOSE DE PARE</t>
  </si>
  <si>
    <t>SAN JOSE DEL GUAVIARE</t>
  </si>
  <si>
    <t>SAN JOSE DEL PALMAR</t>
  </si>
  <si>
    <t>SAN JUAN DE ARAMA</t>
  </si>
  <si>
    <t>SAN JUAN DE BETULIA</t>
  </si>
  <si>
    <t>SAN JUAN DE RIO SECO</t>
  </si>
  <si>
    <t>SAN JUAN DE URABA</t>
  </si>
  <si>
    <t>SAN JUAN DEL CESAR</t>
  </si>
  <si>
    <t>SAN JUAN NEPOMUCENO</t>
  </si>
  <si>
    <t>SAN JUANITO</t>
  </si>
  <si>
    <t>SAN LORENZO</t>
  </si>
  <si>
    <t>SAN LUIS</t>
  </si>
  <si>
    <t>SAN LUIS DE GACENO</t>
  </si>
  <si>
    <t>SAN LUIS DE PALENQUE</t>
  </si>
  <si>
    <t>SAN MARCOS</t>
  </si>
  <si>
    <t>SAN MARTIN</t>
  </si>
  <si>
    <t>SAN MARTIN DE LOBA</t>
  </si>
  <si>
    <t>SAN MATEO</t>
  </si>
  <si>
    <t>SAN MIGUEL</t>
  </si>
  <si>
    <t>SAN MIGUEL DE SEMA</t>
  </si>
  <si>
    <t>SAN ONOFRE</t>
  </si>
  <si>
    <t>SAN PABLO</t>
  </si>
  <si>
    <t>SAN PABLO DE BORBUR</t>
  </si>
  <si>
    <t>SAN PEDRO</t>
  </si>
  <si>
    <t>SAN PEDRO DE CARTAGO</t>
  </si>
  <si>
    <t>SAN PEDRO DE URABA</t>
  </si>
  <si>
    <t>SAN PELAYO</t>
  </si>
  <si>
    <t>SAN RAFAEL</t>
  </si>
  <si>
    <t>SAN ROQUE</t>
  </si>
  <si>
    <t>SAN SEBASTIAN</t>
  </si>
  <si>
    <t>SAN SEBASTIAN DE BUENAVISTA</t>
  </si>
  <si>
    <t>SAN VICENTE</t>
  </si>
  <si>
    <t>SAN VICENTE DE CHUCURI</t>
  </si>
  <si>
    <t>SAN VICENTE DEL CAGUAN</t>
  </si>
  <si>
    <t>SAN ZENON</t>
  </si>
  <si>
    <t>SANDONA</t>
  </si>
  <si>
    <t>SANTA ANA</t>
  </si>
  <si>
    <t>SANTA BARBARA</t>
  </si>
  <si>
    <t>SANTA CATALINA</t>
  </si>
  <si>
    <t>SANTA HELENA DEL OPON</t>
  </si>
  <si>
    <t>SANTA ISABEL</t>
  </si>
  <si>
    <t>SANTA LUCIA</t>
  </si>
  <si>
    <t>SANTA MARIA</t>
  </si>
  <si>
    <t>SANTA MARTA</t>
  </si>
  <si>
    <t>SANTA ROSA</t>
  </si>
  <si>
    <t>SANTA ROSA DE CABAL</t>
  </si>
  <si>
    <t>SANTA ROSA DE OSOS</t>
  </si>
  <si>
    <t>SANTA ROSA DE VITERBO</t>
  </si>
  <si>
    <t>SANTA ROSA DEL SUR</t>
  </si>
  <si>
    <t>SANTA ROSALIA</t>
  </si>
  <si>
    <t>SANTA SOFIA</t>
  </si>
  <si>
    <t>SANTACRUZ</t>
  </si>
  <si>
    <t>SANTAFE DE ANTIOQUIA</t>
  </si>
  <si>
    <t>SANTANA</t>
  </si>
  <si>
    <t>SANTANDER DE QUILICHAO</t>
  </si>
  <si>
    <t>SANTIAGO</t>
  </si>
  <si>
    <t>SANTO DOMINGO</t>
  </si>
  <si>
    <t>SANTO TOMAS</t>
  </si>
  <si>
    <t>SANTUARIO</t>
  </si>
  <si>
    <t>SAPUYES</t>
  </si>
  <si>
    <t>SARAVENA</t>
  </si>
  <si>
    <t>SARDINATA</t>
  </si>
  <si>
    <t>SASAIMA</t>
  </si>
  <si>
    <t>SATIVANORTE</t>
  </si>
  <si>
    <t>SATIVASUR</t>
  </si>
  <si>
    <t>SEGOVIA</t>
  </si>
  <si>
    <t>SESQUILE</t>
  </si>
  <si>
    <t>SEVILLA</t>
  </si>
  <si>
    <t>SIACHOQUE</t>
  </si>
  <si>
    <t>SIBATE</t>
  </si>
  <si>
    <t>SIBUNDOY</t>
  </si>
  <si>
    <t>SILOS</t>
  </si>
  <si>
    <t>SILVANIA</t>
  </si>
  <si>
    <t>SILVIA</t>
  </si>
  <si>
    <t>SIMACOTA</t>
  </si>
  <si>
    <t>SIMIJACA</t>
  </si>
  <si>
    <t>SIMITI</t>
  </si>
  <si>
    <t>SINCE</t>
  </si>
  <si>
    <t>SINCELEJO</t>
  </si>
  <si>
    <t>SIPI</t>
  </si>
  <si>
    <t>SITIONUEVO</t>
  </si>
  <si>
    <t>SOACHA</t>
  </si>
  <si>
    <t>SOATA</t>
  </si>
  <si>
    <t>SOCHA</t>
  </si>
  <si>
    <t>SOCORRO</t>
  </si>
  <si>
    <t>SOCOTA</t>
  </si>
  <si>
    <t>SOGAMOSO</t>
  </si>
  <si>
    <t>SOLANO</t>
  </si>
  <si>
    <t>SOLEDAD</t>
  </si>
  <si>
    <t>SOLITA</t>
  </si>
  <si>
    <t>SOMONDOCO</t>
  </si>
  <si>
    <t>SONSON</t>
  </si>
  <si>
    <t>SOPETRAN</t>
  </si>
  <si>
    <t>SOPLAVIENTO</t>
  </si>
  <si>
    <t>SOPO</t>
  </si>
  <si>
    <t>SORA</t>
  </si>
  <si>
    <t>SORACA</t>
  </si>
  <si>
    <t>SOTAQUIRA</t>
  </si>
  <si>
    <t>SOTARA</t>
  </si>
  <si>
    <t>SUAITA</t>
  </si>
  <si>
    <t>SUAN</t>
  </si>
  <si>
    <t>SUAREZ</t>
  </si>
  <si>
    <t>SUAZA</t>
  </si>
  <si>
    <t>SUBACHOQUE</t>
  </si>
  <si>
    <t>SUCRE</t>
  </si>
  <si>
    <t>SUESCA</t>
  </si>
  <si>
    <t>SUPATA</t>
  </si>
  <si>
    <t>SUPIA</t>
  </si>
  <si>
    <t>SURATA</t>
  </si>
  <si>
    <t>SUSA</t>
  </si>
  <si>
    <t>SUSACON</t>
  </si>
  <si>
    <t>SUTAMARCHAN</t>
  </si>
  <si>
    <t>SUTATAUSA</t>
  </si>
  <si>
    <t>SUTATENZA</t>
  </si>
  <si>
    <t>TABIO</t>
  </si>
  <si>
    <t>TADO</t>
  </si>
  <si>
    <t>TALAIGUA NUEVO</t>
  </si>
  <si>
    <t>TAMALAMEQUE</t>
  </si>
  <si>
    <t>TAMARA</t>
  </si>
  <si>
    <t>TAME</t>
  </si>
  <si>
    <t>TAMESIS</t>
  </si>
  <si>
    <t>TAMINANGO</t>
  </si>
  <si>
    <t>TANGUA</t>
  </si>
  <si>
    <t>TARAIRA</t>
  </si>
  <si>
    <t>TARAZA</t>
  </si>
  <si>
    <t>TARQUI</t>
  </si>
  <si>
    <t>TARSO</t>
  </si>
  <si>
    <t>TASCO</t>
  </si>
  <si>
    <t>TAURAMENA</t>
  </si>
  <si>
    <t>TAUSA</t>
  </si>
  <si>
    <t>TELLO</t>
  </si>
  <si>
    <t>TENA</t>
  </si>
  <si>
    <t>TENERIFE</t>
  </si>
  <si>
    <t>TENJO</t>
  </si>
  <si>
    <t>TENZA</t>
  </si>
  <si>
    <t>TEORAMA</t>
  </si>
  <si>
    <t>TERUEL</t>
  </si>
  <si>
    <t>TESALIA</t>
  </si>
  <si>
    <t>TIBACUY</t>
  </si>
  <si>
    <t>TIBANA</t>
  </si>
  <si>
    <t>TIBASOSA</t>
  </si>
  <si>
    <t>TIBIRITA</t>
  </si>
  <si>
    <t>TIBU</t>
  </si>
  <si>
    <t>TIERRALTA</t>
  </si>
  <si>
    <t>TIMANA</t>
  </si>
  <si>
    <t>TIMBIO</t>
  </si>
  <si>
    <t>TIMBIQUI</t>
  </si>
  <si>
    <t>TINJACA</t>
  </si>
  <si>
    <t>TIPACOQUE</t>
  </si>
  <si>
    <t>TIQUISIO</t>
  </si>
  <si>
    <t>TITIRIBI</t>
  </si>
  <si>
    <t>TOCA</t>
  </si>
  <si>
    <t>TOCAIMA</t>
  </si>
  <si>
    <t>TOCANCIPA</t>
  </si>
  <si>
    <t>TOGUI</t>
  </si>
  <si>
    <t>TOLEDO</t>
  </si>
  <si>
    <t>TOLU</t>
  </si>
  <si>
    <t>TOLUVIEJO</t>
  </si>
  <si>
    <t>TONA</t>
  </si>
  <si>
    <t>TOPAGA</t>
  </si>
  <si>
    <t>TOPAIPI</t>
  </si>
  <si>
    <t>TORIBIO</t>
  </si>
  <si>
    <t>TORO</t>
  </si>
  <si>
    <t>TOTA</t>
  </si>
  <si>
    <t>TOTORO</t>
  </si>
  <si>
    <t>TRINIDAD</t>
  </si>
  <si>
    <t>TRUJILLO</t>
  </si>
  <si>
    <t>TUBARA</t>
  </si>
  <si>
    <t>TULUA</t>
  </si>
  <si>
    <t>TUMACO</t>
  </si>
  <si>
    <t>TUNJA</t>
  </si>
  <si>
    <t>TUNUNGUA</t>
  </si>
  <si>
    <t>TUQUERRES</t>
  </si>
  <si>
    <t>TURBACO</t>
  </si>
  <si>
    <t>TURBANA</t>
  </si>
  <si>
    <t>TURBO</t>
  </si>
  <si>
    <t>TURMEQUE</t>
  </si>
  <si>
    <t>TUTA</t>
  </si>
  <si>
    <t>TUTASA</t>
  </si>
  <si>
    <t>UBALA</t>
  </si>
  <si>
    <t>UBAQUE</t>
  </si>
  <si>
    <t>UBATE</t>
  </si>
  <si>
    <t>ULLOA</t>
  </si>
  <si>
    <t>UMBITA</t>
  </si>
  <si>
    <t>UNE</t>
  </si>
  <si>
    <t>UNGUIA</t>
  </si>
  <si>
    <t>UNION PANAMERICA</t>
  </si>
  <si>
    <t>URAMITA</t>
  </si>
  <si>
    <t>URIBIA</t>
  </si>
  <si>
    <t>URRAO</t>
  </si>
  <si>
    <t>URUMITA</t>
  </si>
  <si>
    <t>USIACURI</t>
  </si>
  <si>
    <t>UTICA</t>
  </si>
  <si>
    <t>VALDIVIA</t>
  </si>
  <si>
    <t>VALENCIA</t>
  </si>
  <si>
    <t>VALLE DE SAN JOSE</t>
  </si>
  <si>
    <t>VALLE DE SAN JUAN</t>
  </si>
  <si>
    <t>VALLE DEL GUAMUEZ (LA HORMIGA)</t>
  </si>
  <si>
    <t>VALLEDUPAR</t>
  </si>
  <si>
    <t>VALPARAISO</t>
  </si>
  <si>
    <t>VEGACHI</t>
  </si>
  <si>
    <t>VELEZ</t>
  </si>
  <si>
    <t>VENADILLO</t>
  </si>
  <si>
    <t>VENECIA</t>
  </si>
  <si>
    <t>VENECIA (OSPINA PEREZ)</t>
  </si>
  <si>
    <t>VENTAQUEMADA</t>
  </si>
  <si>
    <t>VERGARA</t>
  </si>
  <si>
    <t>VERSALLES</t>
  </si>
  <si>
    <t>VETAS</t>
  </si>
  <si>
    <t>VIANI</t>
  </si>
  <si>
    <t>VICTORIA</t>
  </si>
  <si>
    <t>VIGIA DEL FUERTE</t>
  </si>
  <si>
    <t>VIJES</t>
  </si>
  <si>
    <t>VILLA DE LEYVA</t>
  </si>
  <si>
    <t>VILLA DEL ROSARIO</t>
  </si>
  <si>
    <t>VILLA RICA</t>
  </si>
  <si>
    <t>VILLACARO</t>
  </si>
  <si>
    <t>VILLAGARZON</t>
  </si>
  <si>
    <t>VILLAGOMEZ</t>
  </si>
  <si>
    <t>VILLAHERMOSA</t>
  </si>
  <si>
    <t>VILLAMARIA</t>
  </si>
  <si>
    <t>VILLANUEVA</t>
  </si>
  <si>
    <t>VILLAPINZON</t>
  </si>
  <si>
    <t>VILLARRICA</t>
  </si>
  <si>
    <t>VILLAVICENCIO</t>
  </si>
  <si>
    <t>VILLAVIEJA</t>
  </si>
  <si>
    <t>VILLETA</t>
  </si>
  <si>
    <t>VIOTA</t>
  </si>
  <si>
    <t>VIRACACHA</t>
  </si>
  <si>
    <t>VISTAHERMOSA</t>
  </si>
  <si>
    <t>VITERBO</t>
  </si>
  <si>
    <t>YACOPI</t>
  </si>
  <si>
    <t>YACUANQUER</t>
  </si>
  <si>
    <t>YAGUARA</t>
  </si>
  <si>
    <t>YALI</t>
  </si>
  <si>
    <t>YARUMAL</t>
  </si>
  <si>
    <t>YOLOMBO</t>
  </si>
  <si>
    <t>YONDO</t>
  </si>
  <si>
    <t>YOPAL</t>
  </si>
  <si>
    <t>YOTOCO</t>
  </si>
  <si>
    <t>YUMBO</t>
  </si>
  <si>
    <t>ZAMBRANO</t>
  </si>
  <si>
    <t>ZAPATOCA</t>
  </si>
  <si>
    <t>ZARAGOZA</t>
  </si>
  <si>
    <t>ZARZAL</t>
  </si>
  <si>
    <t>ZETAQUIRA</t>
  </si>
  <si>
    <t>ZIPACON</t>
  </si>
  <si>
    <t>ZIPAQUIRA</t>
  </si>
  <si>
    <t>ZONA BANANERA</t>
  </si>
  <si>
    <t>Diseño: Henry Alterio</t>
  </si>
  <si>
    <t>Herramienta para apoyar el reporte de seguimiento</t>
  </si>
  <si>
    <t xml:space="preserve">a la Tasa Retributiva por vertimientos puntuales </t>
  </si>
  <si>
    <t>en su Jurisdicción</t>
  </si>
  <si>
    <t xml:space="preserve">Versión 1.0 </t>
  </si>
  <si>
    <t>Ministerio de Ambiente y Desarrollo Sostenible</t>
  </si>
  <si>
    <t xml:space="preserve">Oficina de Negocios Verdes y Sostenibles </t>
  </si>
  <si>
    <t>MAVDT, 2007</t>
  </si>
  <si>
    <t>Año reportado</t>
  </si>
  <si>
    <t>Autoridad Ambiental</t>
  </si>
  <si>
    <t>Corte del reporte</t>
  </si>
  <si>
    <t>Haga click en los botones</t>
  </si>
  <si>
    <t>INSTRUCCIONES PARA EL USO DE LA HERRAMIENTA</t>
  </si>
  <si>
    <t>MINISTERIO DE AMBIENTE Y DESARROLLO SOSTENIBLE</t>
  </si>
  <si>
    <t>VICEMINISTERIO DE AMBIENTE</t>
  </si>
  <si>
    <t xml:space="preserve">OFICINA DE NEGOCIOS VERDES Y SOSTENIBLES </t>
  </si>
  <si>
    <t>HERRAMIENTA PARA APOYAR EL REPORTE DE SEGUIMIENTO A LA TASA RETRIBUTIVA POR VERTIMIENTOS PUNTUALES EN SU JURISDICCIÓN</t>
  </si>
  <si>
    <t>¿Qué hay en este archivo?</t>
  </si>
  <si>
    <t>Este archivo contiene la propuesta de seguimiento a la implementación de tasas retributivas por vertimientos puntuales a partir del año 2007, con la cual se espera fortalecer el proceso de seguimiento a la aplicación del instrumento, así como facilitar la lectura de la información.</t>
  </si>
  <si>
    <t>Esta propuesta da continuidad al ejercicio de reconstrucción y validación de información histórica realizado en el año 2006, en el cual se hizo evidente la necesidad de ajustar el formulario de seguimiento en términos de sus variables, así como en la forma en la cual este debía ser presentado y diligenciado, para facilitar su uso. Como valor adicional, esta herramienta generará un consolidado de la información suministrada.</t>
  </si>
  <si>
    <t>Es importante para su diligenciamiento también apoyarse en el acto administrativo que formaliza el reporte, puesto que allí se hace una explicación detallada de las variables requeridas.</t>
  </si>
  <si>
    <t>¿Cuál es la estructura de la herramienta?</t>
  </si>
  <si>
    <t>Las hojas para diligenciar son: Objetivos y Metas Globales, Implementación, Inversiones y Calidad del Recurso Hídrico. Existen 8 hojas de cálculo: una hoja de inicio, a través de la cual se accede a los menús de trabajo y consulta; una hoja de instrucciones (en la cual se encuentra actualmente); cuatro hojas para la alimentación de información; una hoja en la cual se presenta el consolidado de la información diligenciada (generado automáticamente) y una hoja adicional para la consulta del código industrial internacional (CIIU Revisión 3) para clasificar a los sujetos pasivos de la tasa en la actividad económica a que pertenece (dicha clasificación es fundamental para el reporte consolidado por actividades económicas).</t>
  </si>
  <si>
    <t>¿Cómo utilizarla?</t>
  </si>
  <si>
    <t xml:space="preserve">En la hoja Inicio indique el nombre abreviado de la Autoridad Ambiental, así como el año que reporta; luego ingrese a las opciones señaladas en el margen derecho de la hoja. </t>
  </si>
  <si>
    <r>
      <rPr>
        <b/>
        <sz val="12"/>
        <color rgb="FF000080"/>
        <rFont val="Times New Roman"/>
        <family val="1"/>
      </rPr>
      <t>Instrucciones</t>
    </r>
    <r>
      <rPr>
        <sz val="12"/>
        <color rgb="FF000080"/>
        <rFont val="Times New Roman"/>
        <family val="1"/>
      </rPr>
      <t>: Hoja en la cual se explica la forma de utilizar la herramienta</t>
    </r>
  </si>
  <si>
    <r>
      <rPr>
        <b/>
        <sz val="12"/>
        <color rgb="FF000080"/>
        <rFont val="Times New Roman"/>
        <family val="1"/>
      </rPr>
      <t>Objetivos y Metas Globales:</t>
    </r>
    <r>
      <rPr>
        <sz val="12"/>
        <color rgb="FF000080"/>
        <rFont val="Times New Roman"/>
        <family val="1"/>
      </rPr>
      <t xml:space="preserve"> Presentación de cuatro preguntas para la identificación de las cuencas en las cuales se implementa la tasa retributiva, así como los Objetivos de calidad y Metas Globales para cada una (a nivel de tramos).</t>
    </r>
  </si>
  <si>
    <r>
      <rPr>
        <b/>
        <sz val="12"/>
        <color rgb="FF000080"/>
        <rFont val="Times New Roman"/>
        <family val="1"/>
      </rPr>
      <t>Implementación:</t>
    </r>
    <r>
      <rPr>
        <sz val="12"/>
        <color rgb="FF000080"/>
        <rFont val="Times New Roman"/>
        <family val="1"/>
      </rPr>
      <t xml:space="preserve"> Una pregunta, en la cual deberá ser desagregado a nivel de usuario la información de las variables técnicas y financieras asociadas a la implementación del instrumento. Es importante diligenciar todas las variables requeridas; de lo contrario no será posible contar con el reporte automático de la información que genera la hoja “Consolidado”. Debajo de cada variable, se hace una breve explicación sobre la información a diligenciar (celdas color amarillo).</t>
    </r>
  </si>
  <si>
    <r>
      <rPr>
        <b/>
        <sz val="12"/>
        <color rgb="FF000080"/>
        <rFont val="Times New Roman"/>
        <family val="1"/>
      </rPr>
      <t>Inversiones:</t>
    </r>
    <r>
      <rPr>
        <sz val="12"/>
        <color rgb="FF000080"/>
        <rFont val="Times New Roman"/>
        <family val="1"/>
      </rPr>
      <t xml:space="preserve"> Información sobre el uso dado a los recursos de la tasa, clasificándolos en siete posibles tipos de proyectos, su valor y las fuentes con las cuales fueron o son financiados </t>
    </r>
    <r>
      <rPr>
        <b/>
        <sz val="12"/>
        <color rgb="FF000080"/>
        <rFont val="Times New Roman"/>
        <family val="1"/>
      </rPr>
      <t>para cada año de su ejecución</t>
    </r>
    <r>
      <rPr>
        <sz val="12"/>
        <color rgb="FF000080"/>
        <rFont val="Times New Roman"/>
        <family val="1"/>
      </rPr>
      <t xml:space="preserve"> (estas se encuentran clasificadas por municipios, gobernaciones, empresa privada, cooperación internacional y otros).</t>
    </r>
  </si>
  <si>
    <r>
      <rPr>
        <b/>
        <sz val="12"/>
        <color rgb="FF000080"/>
        <rFont val="Times New Roman"/>
        <family val="1"/>
      </rPr>
      <t>Calidad</t>
    </r>
    <r>
      <rPr>
        <sz val="12"/>
        <color rgb="FF000080"/>
        <rFont val="Times New Roman"/>
        <family val="1"/>
      </rPr>
      <t>: información sobre calidad del recurso hídrico por tramo.</t>
    </r>
  </si>
  <si>
    <r>
      <rPr>
        <b/>
        <sz val="12"/>
        <color rgb="FF000080"/>
        <rFont val="Times New Roman"/>
        <family val="1"/>
      </rPr>
      <t>Consolidado:</t>
    </r>
    <r>
      <rPr>
        <sz val="12"/>
        <color rgb="FF000080"/>
        <rFont val="Times New Roman"/>
        <family val="1"/>
      </rPr>
      <t xml:space="preserve"> Reporte de información consolidado y generado automáticamente (solo si la información es diligenciada correctamente en las hojas de cálculo). Este reporte se divide en tres secciones: Cumplimiento de Metas, Información por Sectores Económicos Agregados y Uso de los recursos (Inversiones).</t>
    </r>
  </si>
  <si>
    <r>
      <rPr>
        <b/>
        <sz val="12"/>
        <color rgb="FF000080"/>
        <rFont val="Times New Roman"/>
        <family val="1"/>
      </rPr>
      <t>Consultar CIIU:</t>
    </r>
    <r>
      <rPr>
        <sz val="12"/>
        <color rgb="FF000080"/>
        <rFont val="Times New Roman"/>
        <family val="1"/>
      </rPr>
      <t xml:space="preserve"> Hoja en la que se presenta la clasificación industrial internacional (CIIU Revisión 3), que es utilizada para clasificar el consolidado de información por actividades económicas (generado automáticamente). Esta clasificación deberá hacerse para cada usuario en la columna “I” de la hoja “Implementación”, utilizando </t>
    </r>
    <r>
      <rPr>
        <b/>
        <sz val="12"/>
        <color rgb="FF000080"/>
        <rFont val="Times New Roman"/>
        <family val="1"/>
      </rPr>
      <t>CUATRO</t>
    </r>
    <r>
      <rPr>
        <sz val="12"/>
        <color rgb="FF000080"/>
        <rFont val="Times New Roman"/>
        <family val="1"/>
      </rPr>
      <t xml:space="preserve"> dígitos, los cuales se encuentran resaltados en color amarillo. Para su diligenciamiento solo es necesario desplegar una lista en la columna indicada. </t>
    </r>
  </si>
  <si>
    <t>Soporte Técnico</t>
  </si>
  <si>
    <t>Si se requiere de una mayor capacidad de la herramienta para su Autoridad Ambiental, también deberá comunicarse con este contacto.</t>
  </si>
  <si>
    <t>Datos de contacto:</t>
  </si>
  <si>
    <t>Luisa Fernanda Poveda</t>
  </si>
  <si>
    <t>Profesional Especializado</t>
  </si>
  <si>
    <t>Tel: (+1 ) 3323400 Ext. 1149</t>
  </si>
  <si>
    <t>Correo electrónico lfpovedap@minambiente.gov.co</t>
  </si>
  <si>
    <t>Sección I: OBJETIVOS DE CALIDAD Y METAS GLOBALES</t>
  </si>
  <si>
    <t>Preguntas: 3</t>
  </si>
  <si>
    <t>SOLAMENTE SE DILIGENCIARÁN EN EL PRIMER REPORTE</t>
  </si>
  <si>
    <t>1. Cuencas</t>
  </si>
  <si>
    <t>1.1. Cual es el número total de tramos en la jurisdicción?</t>
  </si>
  <si>
    <t>1.2. Cuencas donde se implementa la tasa</t>
  </si>
  <si>
    <t>Nombre cuenca</t>
  </si>
  <si>
    <t>2. Tramos por cuenca donde se implementa la tasa</t>
  </si>
  <si>
    <t>OBJETIVOS DE CALIDAD</t>
  </si>
  <si>
    <t>Periodo para el cual se formulan las Metas de Reducción</t>
  </si>
  <si>
    <t>DBO5</t>
  </si>
  <si>
    <t>SST</t>
  </si>
  <si>
    <t>Cuenca
(Ingrese una opción a la lista desplegable)</t>
  </si>
  <si>
    <t>Tramo</t>
  </si>
  <si>
    <t>Inicio de la Facturación</t>
  </si>
  <si>
    <t>Acto administrativo por el cual se adoptan los Objetivos de calidad</t>
  </si>
  <si>
    <t>Periodo para el cual se formulan los Objetivos de Calidad</t>
  </si>
  <si>
    <t>Uso genérico esperado</t>
  </si>
  <si>
    <t>Acto administrativo por el cual se adoptan las Metas Globales de Carga Contaminante</t>
  </si>
  <si>
    <t xml:space="preserve">Año de Línea Base </t>
  </si>
  <si>
    <t>Año inicio</t>
  </si>
  <si>
    <t>Año Fin</t>
  </si>
  <si>
    <t xml:space="preserve">Carga de DBO5 de Línea Base </t>
  </si>
  <si>
    <t>Carga de DBO5 esperada al final del quinquenio (kg/año)
(Meta de Reducción)</t>
  </si>
  <si>
    <t xml:space="preserve">Carga de SST de Línea Base </t>
  </si>
  <si>
    <t>Carga de SST esperada al final del quinquenio (kg/año)
(Meta de Reducción)</t>
  </si>
  <si>
    <t>Pase a la página siguiente</t>
  </si>
  <si>
    <t xml:space="preserve">Sección II: INFORMACIÓN ANUAL SOBRE IMPLEMENTACIÓN (AÑO CALENDARIO) </t>
  </si>
  <si>
    <t>Preguntas: 1</t>
  </si>
  <si>
    <t>1. Metas de reducción, vertimientos, facturación y recaudo por usuarios</t>
  </si>
  <si>
    <t>CARGAS CONTAMINANTES</t>
  </si>
  <si>
    <t xml:space="preserve">FACTOR REGIONAL </t>
  </si>
  <si>
    <t>DBO</t>
  </si>
  <si>
    <t>FACTURACIÓN Y RECAUDO (AÑO CALENDARIO)</t>
  </si>
  <si>
    <t>INFORMACIÓN AGRUPADA POR TRAMO</t>
  </si>
  <si>
    <t>INFORMACIÓN AGRUPADA POR CUENCA</t>
  </si>
  <si>
    <t>Consecutivo</t>
  </si>
  <si>
    <t>Cuenca y Tramo</t>
  </si>
  <si>
    <t>Nombre Usuario</t>
  </si>
  <si>
    <t>Municipio donde el usuario realiza el vertimiento</t>
  </si>
  <si>
    <t>Código del Sector Económico al que pertenece 
(CIIU)</t>
  </si>
  <si>
    <t xml:space="preserve">Tipo de Meta de Reducción </t>
  </si>
  <si>
    <t xml:space="preserve">Tipo de autorización </t>
  </si>
  <si>
    <t>Factor Regional DBO Vigente</t>
  </si>
  <si>
    <t>Factor Regional SST Vigente</t>
  </si>
  <si>
    <t>Caudal vertido (m3/año)</t>
  </si>
  <si>
    <t xml:space="preserve">Carga de DBO5 de Línea Base (kg/año)
</t>
  </si>
  <si>
    <t>Carga de DBO5 esperada al final del quinquenio (kg/año)</t>
  </si>
  <si>
    <t>Carga actual de DBO5 
(kg/año calendario)</t>
  </si>
  <si>
    <t>Carga de SST de Línea Base (kg/año)</t>
  </si>
  <si>
    <t>Carga de SST esperada al final del quinquenio (kg/año)</t>
  </si>
  <si>
    <t>Carga actual de SST 
(kg/año calendario)</t>
  </si>
  <si>
    <t>FACTURACIÓN DBO5</t>
  </si>
  <si>
    <t>FACTURACIÓN SST</t>
  </si>
  <si>
    <t xml:space="preserve">FACTURACIÓN TOTAL </t>
  </si>
  <si>
    <t>RECAUDO 
TOTAL
(DBO5 + SST)</t>
  </si>
  <si>
    <t>VALOR ACUERDOS DE PAGO</t>
  </si>
  <si>
    <t>DURACIÓN DEL ACUERDO DE PAGO Y FECHA DE INICIO</t>
  </si>
  <si>
    <t xml:space="preserve">VALOR COBROS COACTIVOS </t>
  </si>
  <si>
    <t>Carga de DBO5 de Línea Base (kg/año)</t>
  </si>
  <si>
    <t>VALOR  ACUERDOS DE PAGO</t>
  </si>
  <si>
    <t>Lista de búsqueda cuenca</t>
  </si>
  <si>
    <t>Lista de búsqueda tramo</t>
  </si>
  <si>
    <t>Observaciones sobre las variables</t>
  </si>
  <si>
    <t>Seleccione una de las alternativas en la lista desplegable</t>
  </si>
  <si>
    <t>Seleccione uno de la lista desplegable</t>
  </si>
  <si>
    <t>Consultar códigos en la Hoja "CIIU" de este archivo (solo podrá seleccionar codigos de 4 dígitos, resaltados en color amarillo). 
Seleccione uno de la lista desplegable</t>
  </si>
  <si>
    <t>Seleccione una de las alternativas de la lista desplegable</t>
  </si>
  <si>
    <t>Seleccione una de las alternativas desplegables</t>
  </si>
  <si>
    <t>FACTOR REGIONAL</t>
  </si>
  <si>
    <t>Información con corte "Año calendario"</t>
  </si>
  <si>
    <r>
      <rPr>
        <b/>
        <sz val="7"/>
        <color theme="1"/>
        <rFont val="Arial"/>
        <family val="2"/>
      </rPr>
      <t>Usuarios sin meta individual:</t>
    </r>
    <r>
      <rPr>
        <sz val="7"/>
        <color theme="1"/>
        <rFont val="Arial"/>
        <family val="2"/>
      </rPr>
      <t xml:space="preserve"> 
señale la carga de línea base del tramo. 
</t>
    </r>
    <r>
      <rPr>
        <b/>
        <sz val="7"/>
        <color theme="1"/>
        <rFont val="Arial"/>
        <family val="2"/>
      </rPr>
      <t>Usuarios con meta individual o sectorial:</t>
    </r>
    <r>
      <rPr>
        <sz val="7"/>
        <color theme="1"/>
        <rFont val="Arial"/>
        <family val="2"/>
      </rPr>
      <t xml:space="preserve"> 
señale la carga de línea base individual o sectorial. De no contar con esta información, señale la carga de línea base del tramo</t>
    </r>
  </si>
  <si>
    <t>DBO + SST
Año calendario</t>
  </si>
  <si>
    <t>Acumulados Vigentes</t>
  </si>
  <si>
    <t>Indique el tiempo por el cual fue suscrito el acuerdo, y la fecha de inicio</t>
  </si>
  <si>
    <t>Columna referencia 1</t>
  </si>
  <si>
    <t>Columna referencia 2</t>
  </si>
  <si>
    <t>orden</t>
  </si>
  <si>
    <t>TOTAL</t>
  </si>
  <si>
    <t>Total</t>
  </si>
  <si>
    <t>Sección III: INVERSIONES</t>
  </si>
  <si>
    <t>1. Mecanismo de Administración de los recursos de la Tasa</t>
  </si>
  <si>
    <t>2. Mencione el Acto Administrativo de constitución</t>
  </si>
  <si>
    <t>3. Proyectos financiados</t>
  </si>
  <si>
    <t>FINANCIACIÓN</t>
  </si>
  <si>
    <t>Nombre proyecto</t>
  </si>
  <si>
    <t>Tipo de proyecto</t>
  </si>
  <si>
    <t>Tiempo de duración 
(en años)</t>
  </si>
  <si>
    <t>Valor total proyecto</t>
  </si>
  <si>
    <t xml:space="preserve">Año 
(Inicio y Fin) </t>
  </si>
  <si>
    <t>Recursos de Tasa Retributiva</t>
  </si>
  <si>
    <t>LOGROS PROYECTO</t>
  </si>
  <si>
    <t>Otros recursos Coorporación</t>
  </si>
  <si>
    <t>Gobernaciones</t>
  </si>
  <si>
    <t>Municipios</t>
  </si>
  <si>
    <t>Sector Privado</t>
  </si>
  <si>
    <t>Cooperación Internacional</t>
  </si>
  <si>
    <t>SUBTOTAL OTRAS FUENTES</t>
  </si>
  <si>
    <t>Valor C.</t>
  </si>
  <si>
    <t>Nombre Gobernación</t>
  </si>
  <si>
    <t>Valor G.</t>
  </si>
  <si>
    <t>Nombre Municipio</t>
  </si>
  <si>
    <t>Valor M.</t>
  </si>
  <si>
    <t>Nombre Empresa</t>
  </si>
  <si>
    <t>Valor E.</t>
  </si>
  <si>
    <t>Nombre Cooperante</t>
  </si>
  <si>
    <t xml:space="preserve">Nombre </t>
  </si>
  <si>
    <t>Valor O.</t>
  </si>
  <si>
    <t>NOMBRE
INDICADOR</t>
  </si>
  <si>
    <t>VALOR LÍNEA DE BASE</t>
  </si>
  <si>
    <t>VALOR LOGRO PROYECTO</t>
  </si>
  <si>
    <t>Sección IV: INFORMACIÓN ANUAL SOBRE CALIDAD DEL RECURSO</t>
  </si>
  <si>
    <t>Preguntas: 2</t>
  </si>
  <si>
    <t>1. Calidad del recurso hídrico por Cuenca y Tramo</t>
  </si>
  <si>
    <t>CUENCA Y TRAMO
(seleccione de la lista desplegable)</t>
  </si>
  <si>
    <t>Estación</t>
  </si>
  <si>
    <t>MUNICIPIO
(lista desplegable)</t>
  </si>
  <si>
    <t>FECHA DE MUESTREO</t>
  </si>
  <si>
    <t>COORDENADAS GEOGRÁFICAS</t>
  </si>
  <si>
    <t>CAUDAL DE LA CORRIENTE 
(m3/seg)</t>
  </si>
  <si>
    <t>DBO
(mg/L)</t>
  </si>
  <si>
    <t>SST
(mg/L)</t>
  </si>
  <si>
    <t>DQO
(mg/L)</t>
  </si>
  <si>
    <t>OXIGENO DISUELTO (mg/L)</t>
  </si>
  <si>
    <t>COLIFORMES FECALES (NMP/100mL)
ó
(UFC/100mL)</t>
  </si>
  <si>
    <t>pH
(unidades de pH)</t>
  </si>
  <si>
    <t>CONDUCTIVIDAD ELÉCTRICA
(us/cm)</t>
  </si>
  <si>
    <t>2. Características generales sobre su red de monitoreo</t>
  </si>
  <si>
    <t>Señale si cuenta o nó con red de monitoreo. De ser afirmativa su respuesta, como la calificaría ?</t>
  </si>
  <si>
    <t>REPORTE DE IMPLEMENTACIÓN</t>
  </si>
  <si>
    <t>TASA RETRIBUTIVA POR VERTIMIENTOS PUNTUALES</t>
  </si>
  <si>
    <t>AUTORIDAD AMBIENTAL</t>
  </si>
  <si>
    <t>AÑO REPORTADO</t>
  </si>
  <si>
    <t>A. ESTADO DE IMPLEMENTACIÓN</t>
  </si>
  <si>
    <t>1. NÚMERO DE TRAMOS CON:</t>
  </si>
  <si>
    <t>NÚMERO</t>
  </si>
  <si>
    <t>% TOTAL TRAMOS</t>
  </si>
  <si>
    <t>Cobro con Tarifa Mínima</t>
  </si>
  <si>
    <t>Cálculo del Factor Regional e Informe al Consejo Directivo</t>
  </si>
  <si>
    <t>Objetivos de Calidad</t>
  </si>
  <si>
    <t>Metas aprobadas por el Consejo Directivo</t>
  </si>
  <si>
    <t>Expedición de Facturas o Documentos Equivalentes</t>
  </si>
  <si>
    <t>B. INFORMACIÓN POR TIPOS DE USUARIOS SEGÚN METAS</t>
  </si>
  <si>
    <t>1. CUMPLIMIENTO DE METAS</t>
  </si>
  <si>
    <t>METAS</t>
  </si>
  <si>
    <t>Número de usuarios</t>
  </si>
  <si>
    <t>DBO 
(kg/año)</t>
  </si>
  <si>
    <t>SST
(kg/año)</t>
  </si>
  <si>
    <t>Línea Base
DBO</t>
  </si>
  <si>
    <t>Carga Actual
DBO</t>
  </si>
  <si>
    <t>Meta
DBO</t>
  </si>
  <si>
    <t>Línea Base
SST</t>
  </si>
  <si>
    <t>Carga Actual
SST</t>
  </si>
  <si>
    <t>Meta
SST</t>
  </si>
  <si>
    <t>POR PRESTADORES DEL SERVICIO DE ALCANTARILLADO</t>
  </si>
  <si>
    <t xml:space="preserve">POR GRANDES USUARIOS </t>
  </si>
  <si>
    <t>METAS SECTORIALES</t>
  </si>
  <si>
    <t>META OTROS USUARIOS</t>
  </si>
  <si>
    <t>PORCENTAJE DE REDUCCIÓN
(respecto a la Línea Base)</t>
  </si>
  <si>
    <t xml:space="preserve">2.  DESEMPEÑO FINANCIERO </t>
  </si>
  <si>
    <t>Facturación</t>
  </si>
  <si>
    <t>Facturación 
($)</t>
  </si>
  <si>
    <t>Recaudo
($)</t>
  </si>
  <si>
    <t>Recaudo
sobre
Facturación</t>
  </si>
  <si>
    <t>Acuerdos de Pago
($)</t>
  </si>
  <si>
    <t>Cobro coactivo
($)</t>
  </si>
  <si>
    <t>Recaudo</t>
  </si>
  <si>
    <t>C. INFORMACIÓN POR SECTORES ECONÓMICOS AGREGADOS</t>
  </si>
  <si>
    <t>3. CARGAS CONTAMINANTES Y DESEMPEÑO FINANCIERO DE LOS GRANDES SECTORES ECONÓMICOS</t>
  </si>
  <si>
    <t>DBO
(kg/año)</t>
  </si>
  <si>
    <t>DESEMPEÑO FINANCIERO</t>
  </si>
  <si>
    <t>GRANDES SECTORES ECONÓMICOS 
(Clasificación Código CIIU)</t>
  </si>
  <si>
    <t>Carga Actual</t>
  </si>
  <si>
    <t>Porcentaje sobre el total de cargas</t>
  </si>
  <si>
    <t>Facturación
($)</t>
  </si>
  <si>
    <t>DIV 90</t>
  </si>
  <si>
    <t>ELIMINACION DE DESPERDICIOS Y AGUAS RESIDUALES, SANEAMIENTO Y ACTIVIDADES SIMILARES (DIV. 90)</t>
  </si>
  <si>
    <t>A</t>
  </si>
  <si>
    <t>AGRICULTURA, GANADERIA, CAZA Y SILVICULTURA 
(DIVISION 01 Y 02)</t>
  </si>
  <si>
    <t>B</t>
  </si>
  <si>
    <t>PESCA 
(DIVISION 05)</t>
  </si>
  <si>
    <t>C</t>
  </si>
  <si>
    <t>EXPLOTACION DE MINAS Y CANTERAS 
(DIVISION 10 A 14)</t>
  </si>
  <si>
    <t>D</t>
  </si>
  <si>
    <t>INDUSTRIAS MANUFACTURERAS 
(DIVISIONES 15 A 37)</t>
  </si>
  <si>
    <t>E</t>
  </si>
  <si>
    <t>SUMINISTRO DE ELECTRICIDAD, GAS Y AGUA 
(DIVISIONES 40 Y 41)</t>
  </si>
  <si>
    <t>F</t>
  </si>
  <si>
    <t>CONSTRUCCION 
(DIVISION 45)</t>
  </si>
  <si>
    <t>G</t>
  </si>
  <si>
    <t>COMERCIO AL POR MAYOR Y AL POR MENOR; REPARACION DE VEHICULOS AUTOMOTORES, MOTOCICLETAS, EFECTOS PERSONALES Y ENSERES DOMESTICOS 
(DIVISIONES 50 A 52)</t>
  </si>
  <si>
    <t>H</t>
  </si>
  <si>
    <t>HOTELES Y RESTAURANTES 
(DIVISION 55)</t>
  </si>
  <si>
    <t>I</t>
  </si>
  <si>
    <t>TRANSPORTE, ALMACENAMIENTO Y COMUNICACIONES 
(DIVISIONES 60 A 64)</t>
  </si>
  <si>
    <t>J</t>
  </si>
  <si>
    <t xml:space="preserve">INTERMEDIACION FINANCIERA (DIVISIONES 65 A 67)       </t>
  </si>
  <si>
    <t>K</t>
  </si>
  <si>
    <t xml:space="preserve">ACTIVIDADES INMOBILIARIAS, EMPRESARIALES Y DE ALQUILER (DIVISIONES 70 A 74)       </t>
  </si>
  <si>
    <t>L</t>
  </si>
  <si>
    <t xml:space="preserve">ADMINISTRACION PUBLICA Y DEFENSA; SEGURIDAD SOCIAL DE AFILIACION OBLIGATORIA (DIV. 75)      </t>
  </si>
  <si>
    <t>M</t>
  </si>
  <si>
    <t xml:space="preserve">EDUCACION (DIVISION 80)       </t>
  </si>
  <si>
    <t>N</t>
  </si>
  <si>
    <t xml:space="preserve">SERVICIOS SOCIALES Y DE SALUD (DIVISION 85)       </t>
  </si>
  <si>
    <t>O, 
SIN 
DIV 90</t>
  </si>
  <si>
    <t xml:space="preserve">OTRAS ACTIVIDADES DE SERVICIOS COMUNITARIOS, SOCIALES Y PERSONALES, SIN ELIMINACIÓN DE AGUAS RESIDUALES Y SANEAMIENTO (DIV. 91 A 93)       </t>
  </si>
  <si>
    <t>P</t>
  </si>
  <si>
    <t xml:space="preserve">HOGARES PRIVADOS CON SERVICIO DOMESTICO (DIVISION 95)       </t>
  </si>
  <si>
    <t>Q</t>
  </si>
  <si>
    <t xml:space="preserve">ORGANIZACIONES Y ORGANOS EXTRATERRITORIALES (DIVISION 99)       </t>
  </si>
  <si>
    <t>R</t>
  </si>
  <si>
    <t>SIN CLASIFICAR</t>
  </si>
  <si>
    <t>D. INFORMACIÓN POR CUENCAS</t>
  </si>
  <si>
    <t>4. CARGAS CONTAMINANTES Y DESEMPEÑO FINANCIERO POR CUENCAS</t>
  </si>
  <si>
    <t>CUENCAS</t>
  </si>
  <si>
    <t>Línea Base</t>
  </si>
  <si>
    <t>Meta</t>
  </si>
  <si>
    <t>Carga Meta respecto
Línea Base</t>
  </si>
  <si>
    <t>Carga Actual /
Línea Base</t>
  </si>
  <si>
    <t>E. INVERSIÓN DE RECURSOS</t>
  </si>
  <si>
    <t>5. USO DE LOS RECURSOS PARA EL AÑO REPORTADO</t>
  </si>
  <si>
    <t>Número proyectos</t>
  </si>
  <si>
    <t>Valor año reportado</t>
  </si>
  <si>
    <t>FINANCIACIÓN AÑO REPORTADO</t>
  </si>
  <si>
    <t>TIPOS DE PROYECTOS</t>
  </si>
  <si>
    <t>Tasa Retributiva</t>
  </si>
  <si>
    <t>Otros Corporación</t>
  </si>
  <si>
    <t>Empresa Privada</t>
  </si>
  <si>
    <t>Proyectos de producción mas limpia y reconversión industrial y agroindustrial</t>
  </si>
  <si>
    <t>Observaciones Generales Reporte</t>
  </si>
  <si>
    <t xml:space="preserve">
</t>
  </si>
  <si>
    <t>CÓDIGO A UTILIZAR EN LA HOJA "IMPLEMENTACIÓN"</t>
  </si>
  <si>
    <t>Facturación DBO</t>
  </si>
  <si>
    <t>Facturación SST</t>
  </si>
  <si>
    <t>Acuerdos de Pago</t>
  </si>
  <si>
    <t>Cobro coactivo</t>
  </si>
  <si>
    <t>Caudal</t>
  </si>
  <si>
    <t>01</t>
  </si>
  <si>
    <t>AGRICULTURA, GANADERIA, CAZA Y ACTIVIDADES DE SERVICIOS CONEXAS</t>
  </si>
  <si>
    <t>011</t>
  </si>
  <si>
    <t>PRODUCCION ESPECIFICAMENTE AGRICOLA</t>
  </si>
  <si>
    <t>PRODUCCION ESPECIALIZADA DEL CAFE</t>
  </si>
  <si>
    <t>PRODUCCION ESPECIALIZADA DE FLOR DE CORTE BAJO CUBIERTA Y AL AIRE LIBRE</t>
  </si>
  <si>
    <t>PRODUCCION ESPECIALIZADA DE BANANO</t>
  </si>
  <si>
    <t>PRODUCCION ESPECIALIZADA DE CAÐA DE AZUCAR</t>
  </si>
  <si>
    <t>PRODUCCION ESPECIALIZADA DE CEREALES Y OLEAGINOSAS</t>
  </si>
  <si>
    <t>PRODUCCION ESPECIALIZADA DE HORTALIZAS Y LEGUMBRES</t>
  </si>
  <si>
    <t>PRODUCCION ESPECIALIZADA DE FRUTAS, NUECES, PLANTAS BEBESTIBLES Y ESPECIAS</t>
  </si>
  <si>
    <t>PRODUCCION AGRICOLA NCP EN UNIDADES ESPECIALIZADAS</t>
  </si>
  <si>
    <t>PRODUCCION AGRICOLA EN UNIDADES NO ESPECIALIZADAS</t>
  </si>
  <si>
    <t>012</t>
  </si>
  <si>
    <t>PRODUCCION ESPECIFICAMENTE PECUARIA</t>
  </si>
  <si>
    <t>CRIA ESPECIALIZADA DE GANADO VACUNO</t>
  </si>
  <si>
    <t>CRIA ESPECIALIZADA DE GANADO PORCINO</t>
  </si>
  <si>
    <t>CRIA ESPECIALIZADA DE AVES DE CORRAL</t>
  </si>
  <si>
    <t>CRIA ESPECIALIZADA DE OVEJAS, CABRAS, CABALLOS, ASNOS, MULAS Y BURDEGANOS</t>
  </si>
  <si>
    <t>CRIA ESPECIALIZADA DE OTROS ANIMALES NCP Y LA OBTENCION DE SUS PRODUCTOS</t>
  </si>
  <si>
    <t>ACTIVIDAD PECUARIA NO ESPECIALIZADA</t>
  </si>
  <si>
    <t>013</t>
  </si>
  <si>
    <t>ACTIVIDAD MIXTA (AGRICOLA Y PECUARIA)</t>
  </si>
  <si>
    <t>014</t>
  </si>
  <si>
    <t>ACTIVIDADES DE SERVICIOS, AGRICOLAS Y GANADEROS, EXCEPTO LAS ACTIVIDADES VETERINARIAS</t>
  </si>
  <si>
    <t>015</t>
  </si>
  <si>
    <t>CAZA ORDINARIA Y MEDIANTE TRAMPAS Y REPOBLACION DE ANIMALES DE CAZA, INCLUSO ACTIVIDADES DE</t>
  </si>
  <si>
    <t>SERVICIOS CONEXAS</t>
  </si>
  <si>
    <t>CAZA ORDINARIA Y MEDIANTE TRAMPAS Y REPOBLACION DE ANIMALES DE CAZA, INCLUSO ACTIVIDADES DE SERVICIOS CONEXAS</t>
  </si>
  <si>
    <t>02</t>
  </si>
  <si>
    <t>SILVICULTURA, EXTRACCION DE MADERA Y ACTIVIDADES DE SERVICIOS CONEXAS</t>
  </si>
  <si>
    <t>020</t>
  </si>
  <si>
    <t>SILVICULTURA Y EXPLOTACION DE LA MADERA</t>
  </si>
  <si>
    <t>ACTIVIDADES DE SERVICIOS RELACIONADAS CON LA SILVICULTURA Y LA EXTRACCION DE LA MADERA.</t>
  </si>
  <si>
    <t>05</t>
  </si>
  <si>
    <t>PESCA, PRODUCCION DE PECES EN CRIADEROS Y GRANJAS PISCICOLAS; ACTIVIDADES DE SERV.  RELACIONADAS CON LA PESCA</t>
  </si>
  <si>
    <t>050</t>
  </si>
  <si>
    <t>PESCA, CULTIVO DE PECES EN CRIADEROS PISCICOLAS, ACTIVIDADES DE SERVICIOS RELACIONADAS CON LA PESCA</t>
  </si>
  <si>
    <t>PESCA Y CULTIVO DE PECES EN CRIADEROS Y GRANJAS PISCICOLAS</t>
  </si>
  <si>
    <t>ACTIVIDADES DE SERVICIOS RELACIONADOS CON LA PESCA</t>
  </si>
  <si>
    <t>10</t>
  </si>
  <si>
    <t>EXTRACCION DE CARBON, CARBON LIGNITICO Y TURBA</t>
  </si>
  <si>
    <t>101</t>
  </si>
  <si>
    <t>EXTRACCION Y AGLOMERACION DE HULLA (CARBON DE PIEDRA)</t>
  </si>
  <si>
    <t>102</t>
  </si>
  <si>
    <t>EXTRACCION Y AGLOMERACION DE CARBON LIGNITICO</t>
  </si>
  <si>
    <t>103</t>
  </si>
  <si>
    <t>EXTRACCION Y AGLOMERACION DE TURBA</t>
  </si>
  <si>
    <t>11</t>
  </si>
  <si>
    <t>EXTRACCION DE PETROLEO CRUDO Y DE GAS NATURAL, ACTIVIDADES DE SERVICIOS RELACIONADAS CON LA EXTRACCION DE</t>
  </si>
  <si>
    <t>PETROLEO Y DE GAS, EXCEPTO LAS ACTIVIDADES DE PROSPECCION</t>
  </si>
  <si>
    <t>111</t>
  </si>
  <si>
    <t>EXTRACCION DE PETROLEO CRUDO Y DE GAS NATURAL</t>
  </si>
  <si>
    <t>112</t>
  </si>
  <si>
    <t>ACTIVIDADES DE SERV. RELACIONADAS CON EXTRACCION DE PETROLEO Y GAS, EXCEPTO LAS ACTIVIDADES DE PROSPECCION</t>
  </si>
  <si>
    <t>12</t>
  </si>
  <si>
    <t>EXTRACCION DE MINERALES DE URANIO Y DE TORIO</t>
  </si>
  <si>
    <t>120</t>
  </si>
  <si>
    <t>13</t>
  </si>
  <si>
    <t>EXTRACCION DE MINERALES METALIFEROS</t>
  </si>
  <si>
    <t>131</t>
  </si>
  <si>
    <t>EXTRACCION DEL MINERAL DE HIERRO</t>
  </si>
  <si>
    <t>132</t>
  </si>
  <si>
    <t>EXTRACCION DE METALES PRECIOSOS</t>
  </si>
  <si>
    <t>133</t>
  </si>
  <si>
    <t>EXTRACCION DE MINERALES METALIFEROS NO FERROSOS, EXCEPTO LOS MINERALES DE URANIO Y TORIO Y METALES PRECIOSOS</t>
  </si>
  <si>
    <t>EXTRACCION DE MINERALES DE NIQUEL</t>
  </si>
  <si>
    <t>EXTRACCION DE OTROS MINERALES METALIFEROS NO FERROSOS, EXCEPTO NIQUEL</t>
  </si>
  <si>
    <t>14</t>
  </si>
  <si>
    <t>EXPLOTACION DE MINERALES NO METALICOS</t>
  </si>
  <si>
    <t>141</t>
  </si>
  <si>
    <t>EXTRACCION DE PIEDRA, ARENA, ARCILLAS, CAL, YESO, CAOLIN Y BENTONITAS</t>
  </si>
  <si>
    <t>EXTRACCION DE PIEDRA, ARENA Y ARCILLAS COMUNES</t>
  </si>
  <si>
    <t>EXTRACCION DE YESO Y ANHIDRITA</t>
  </si>
  <si>
    <t>EXTRACCION DE CAOLIN, ARCILLAS DE USO INDUSTRIAL Y BENTONITAS</t>
  </si>
  <si>
    <t>EXTRACCION DE ARENAS Y GRAVAS SILICEAS</t>
  </si>
  <si>
    <t>EXTRACCION DE CALIZA Y DOLOMITA</t>
  </si>
  <si>
    <t>142</t>
  </si>
  <si>
    <t>EXPLOTACION DE MINERALES PARA LA FABRICACION DE ABONOS Y PRODUCTOS QUIMICOS; EXPLOTACION DE SAL</t>
  </si>
  <si>
    <t>EXTRACCION DE MINERALES PARA LA FABRICACION DE ABONOS Y PRODUCTOS QUIMICOS</t>
  </si>
  <si>
    <t>EXTRACCION DE HALITA (SAL)</t>
  </si>
  <si>
    <t>143</t>
  </si>
  <si>
    <t>EXTRACCION DE PIEDRAS PRECIOSAS</t>
  </si>
  <si>
    <t>EXTRACCION DE ESMERALDAS</t>
  </si>
  <si>
    <t>EXTRACCION DE OTRAS PIEDRAS PRECIOSAS Y SEMIPRECIOSAS</t>
  </si>
  <si>
    <t>149</t>
  </si>
  <si>
    <t>EXTRACCION DE OTROS MINERALES NO METALICOS NCP</t>
  </si>
  <si>
    <t>15</t>
  </si>
  <si>
    <t>ELABORACION DE PRODUCTOS ALIMENTICIOS Y DE BEBIDAS</t>
  </si>
  <si>
    <t>151</t>
  </si>
  <si>
    <t>PRODUCCION, TRANSFORMACION Y CONSERVACION DE CARNE Y PESCADO</t>
  </si>
  <si>
    <t>PRODUCCION, TRANSFORMACION Y CONSERVACION DE CARNE Y DE DERIVADOS CARNICOS</t>
  </si>
  <si>
    <t>TRANSFORMACION Y CONSERVACION DE PESCADO Y DE DERIVADOS DEL PESCADO</t>
  </si>
  <si>
    <t>152</t>
  </si>
  <si>
    <t>ELABORACION DE FRUTAS, LEGUMBRES, HORTALIZAS, ACEITES Y GRASAS</t>
  </si>
  <si>
    <t>ELABORACION DE ALIMENTOS COMPUESTOS PRINCIPALMENTE DE FRUTAS, LEGUMBRES Y HORTALIZAS</t>
  </si>
  <si>
    <t>ELABORACION DE ACEITES Y GRASAS DE ORIGEN VEGETAL Y ANIMAL</t>
  </si>
  <si>
    <t>153</t>
  </si>
  <si>
    <t>ELABORACION DE PRODUCTOS LACTEOS</t>
  </si>
  <si>
    <t>154</t>
  </si>
  <si>
    <t>ELABORACION DE PRODUCTOS DE MOLINERIA, DE ALMIDONES Y PRODUCTOS DERIVADOS DEL ALMIDON Y ALIMENTOS</t>
  </si>
  <si>
    <t>PREPARADOS PARA ANIMALES</t>
  </si>
  <si>
    <t>ELABORACION DE PRODUCTOS DE MOLINERIA</t>
  </si>
  <si>
    <t>ELABORACION DE ALMIDONES Y DE PRODUCTOS DERIVADOS DEL ALMIDON</t>
  </si>
  <si>
    <t>ELABORACION DE ALIMENTOS PREPARADOS PARA ANIMALES</t>
  </si>
  <si>
    <t>155</t>
  </si>
  <si>
    <t>ELABORACION DE PRODUCTOS DE PANADERIA, MACARRONES, FIDEOS, ALCUZCUZ Y PRODUCTOS FARINACEOS SIMILARES</t>
  </si>
  <si>
    <t>ELABORACION DE PRODUCTOS DE PANADERIA</t>
  </si>
  <si>
    <t>ELABORACION DE MACARRONES, FIDEOS, ALCUZCUZ Y PRODUCTOS FARINACEOS SIMILARES</t>
  </si>
  <si>
    <t>156</t>
  </si>
  <si>
    <t>ELABORACION DE PRODUCTOS DE CAFE</t>
  </si>
  <si>
    <t>TRILLA DE CAFE</t>
  </si>
  <si>
    <t>DESCAFEINADO</t>
  </si>
  <si>
    <t>TOSTION Y MOLIENDA DEL CAFE</t>
  </si>
  <si>
    <t>ELABORACION DE OTROS DERIVADOS DEL CAFE</t>
  </si>
  <si>
    <t>157</t>
  </si>
  <si>
    <t>INGENIOS, REFINERIAS DE AZUCAR Y TRAPICHES</t>
  </si>
  <si>
    <t>FABRICACION Y REFINACION DE AZUCAR</t>
  </si>
  <si>
    <t>FABRICACION DE PANELA</t>
  </si>
  <si>
    <t>158</t>
  </si>
  <si>
    <t>ELABORACION DE OTROS PRODUCTOS ALIMENTICIOS</t>
  </si>
  <si>
    <t>ELABORACION DE CACAO, CHOCOLATE Y PRODUCTOS DE CONFITERIA</t>
  </si>
  <si>
    <t>ELABORACION DE OTROS PRODUCTOS ALIMENTICIOS NCP</t>
  </si>
  <si>
    <t>159</t>
  </si>
  <si>
    <t>ELABORACION DE BEBIDAS</t>
  </si>
  <si>
    <t xml:space="preserve">DESTILACION, RECTIFICACION Y MEZCLA DE BEBIDAS ALCOHOLICAS; PRODUCCION DE ALCOHOL ETILICO A PARTIR DE </t>
  </si>
  <si>
    <t>SUSTANCIAS FERMENTADAS</t>
  </si>
  <si>
    <t>ELABORACION DE BEBIDAS FERMENTADAS NO DESTILADAS</t>
  </si>
  <si>
    <t>PRODUCCION DE MALTA, ELABORACION DE CERVEZAS Y OTRAS BEBIDAS MALTEADAS</t>
  </si>
  <si>
    <t>ELABORACION DE BEBIDAS NO ALCOHOLICAS; PRODUCCION DE AGUAS MINERALES</t>
  </si>
  <si>
    <t>16</t>
  </si>
  <si>
    <t>FABRICACION DE PRODUCTOS DE TABACO</t>
  </si>
  <si>
    <t>160</t>
  </si>
  <si>
    <t>17</t>
  </si>
  <si>
    <t>FABRICACION DE PRODUCTOS TEXTILES</t>
  </si>
  <si>
    <t>171</t>
  </si>
  <si>
    <t>PREPARACION E HILATURA DE FIBRAS TEXTILES</t>
  </si>
  <si>
    <t>172</t>
  </si>
  <si>
    <t>TEJEDURA DE PRODUCTOS TEXTILES</t>
  </si>
  <si>
    <t>173</t>
  </si>
  <si>
    <t>ACABADO DE PRODUCTOS TEXTILES NO PRODUCIDOS EN LA MISMA UNIDAD DE PRODUCCION</t>
  </si>
  <si>
    <t>174</t>
  </si>
  <si>
    <t>FABRICACION DE OTROS PRODUCTOS TEXTILES</t>
  </si>
  <si>
    <t>CONFECCION DE ART. CON MATERIALES TEXTILES NO PRODUCIDOS EN LA MISMA UNIDAD, EXCEPTO PRENDAS DE VESTIR</t>
  </si>
  <si>
    <t>FABRICACION DE TAPICES Y ALFOMBRAS PARA PISOS</t>
  </si>
  <si>
    <t>FABRICACION DE CUERDAS, CORDELES, CABLES, BRAMANTES Y REDES</t>
  </si>
  <si>
    <t>FABRICACION DE OTROS ARTICULOS TEXTILES NCP</t>
  </si>
  <si>
    <t>175</t>
  </si>
  <si>
    <t>FABRICACION DE TEJIDOS Y ARTICULOS DE PUNTO Y GANCHILLO</t>
  </si>
  <si>
    <t>18</t>
  </si>
  <si>
    <t>FABRICACION DE PRENDAS DE VESTIR; PREPARADO Y TEÐIDO DE PIELES</t>
  </si>
  <si>
    <t>181</t>
  </si>
  <si>
    <t>FABRICACION DE PRENDAS DE VESTIR, EXCEPTO PRENDAS DE PIEL.</t>
  </si>
  <si>
    <t>FABRICACION DE PRENDAS DE VESTIR, EXCEPTO PRENDAS DE PIEL</t>
  </si>
  <si>
    <t>182</t>
  </si>
  <si>
    <t>PREPARADO Y TEÐIDO DE PIELES; FABRICACION DE ARTICULOS DE PIEL.</t>
  </si>
  <si>
    <t>PREPARADO Y TEÐIDO DE PIELES; FABRICACION DE ARTICULOS DE PIEL</t>
  </si>
  <si>
    <t>19</t>
  </si>
  <si>
    <t>CURTIDO Y PREPARADO DE CUEROS; FABRICACION DE CALZADO; FABRICACION DE ARTICULOS DE VIAJE, MALETAS, BOLSOS DE</t>
  </si>
  <si>
    <t>MANO Y SIMILARES; ARTICULOS DE TALABARTERIA Y GUARNICIONERIA</t>
  </si>
  <si>
    <t>191</t>
  </si>
  <si>
    <t>CURTIDO Y PREPARADO DE CUEROS</t>
  </si>
  <si>
    <t>192</t>
  </si>
  <si>
    <t>FABRICACION DE CALZADO</t>
  </si>
  <si>
    <t>FABRICACION DE CALZADO DE CUERO Y PIEL; CON CUALQUIER TIPO DE SUELA, EXCEPTO EL CALZADO DEPORTIVO</t>
  </si>
  <si>
    <t>FABRICACION DE CALZADO DE MATERIALES TEXTILES; CON CUALQUIER TIPO DE SUELA, EXCEPTO CALZADO DEPORTIVO</t>
  </si>
  <si>
    <t>FABRICACION DE CALZADO DE CAUCHO, EXCEPTO EL CALZADO DEPORTIVO.</t>
  </si>
  <si>
    <t>FABRICACION DE CALZADO DE PLASTICO, EXCEPTO EL CALZADO DEPORTIVO</t>
  </si>
  <si>
    <t>FABRICACION DE CALZADO DEPORTIVO, INCLUSO EL MOLDEADO</t>
  </si>
  <si>
    <t>FABRICACION DE PARTES DEL CALZADO</t>
  </si>
  <si>
    <t>FABRICACION DE CALZADO NCP</t>
  </si>
  <si>
    <t>193</t>
  </si>
  <si>
    <t>FABRICACION DE ARTICULOS DE VIAJE, BOLSOS DE MANO, Y ARTICULOS SIMILARES; FABRICACION DE ARTICULOS DE</t>
  </si>
  <si>
    <t>TALABARTERIA Y GUARNICIONERIA</t>
  </si>
  <si>
    <t>FABRICACION DE ARTICULOS DE VIAJE, BOLSOS DE MANO, Y ARTICULOS SIMILARES ELABORADOS EN CUERO;</t>
  </si>
  <si>
    <t>FABRICACION DE ARTICULOS DE TALABARTERIA Y GUARNICIONERIA</t>
  </si>
  <si>
    <t>FABRICACION DE ARTICULOS DE VIAJE, BOLSOS DE MANO Y ARTICULOS SIMILARES, ELABORADOS EN MATERIALES</t>
  </si>
  <si>
    <t>SINTETICOS, PLASTICO E IMITACIONES DE CUERO</t>
  </si>
  <si>
    <t>FABRICACION DE ARTICULOS DE VIAJE, BOLSOS DE MANO, Y ARTICULOS SIMILARES ELABORADOS CON MATERIALES NCP</t>
  </si>
  <si>
    <t>20</t>
  </si>
  <si>
    <t>TRANSFORMACION DE LA MADERA Y FABRICACION DE PRODUCTOS DE MADERA Y DE CORCHO, EXCEPTO MUEBLES; FABRICACION</t>
  </si>
  <si>
    <t>DE ARTICULOS DE CESTERIA Y ESPARTERIA</t>
  </si>
  <si>
    <t>201</t>
  </si>
  <si>
    <t>ASERRADO, ACEPILLADO E IMPREGNACION DE LA MADERA</t>
  </si>
  <si>
    <t>202</t>
  </si>
  <si>
    <t>FABRICACION DE HOJAS DE MADERA PARA ENCHAPADO; FABRICACION DE TABLEROS CONTRACHAPADOS, TABLEROS</t>
  </si>
  <si>
    <t>LAMINADOS, TABLEROS DE PARTICULAS Y OTROS TABLEROS Y PANELES</t>
  </si>
  <si>
    <t>203</t>
  </si>
  <si>
    <t>FABRICACION DE PARTES Y PIEZAS DE CARPINTERIA PARA EDIFICIOS Y CONSTRUCCIONES</t>
  </si>
  <si>
    <t>204</t>
  </si>
  <si>
    <t>FABRICACION DE RECIPIENTES DE MADERA</t>
  </si>
  <si>
    <t>209</t>
  </si>
  <si>
    <t>FABRICACION DE OTROS PRODUCTOS DE MADERA; FABRICACION DE ARTICULOS DE CORCHO, CESTERIA Y ESPARTERIA</t>
  </si>
  <si>
    <t>21</t>
  </si>
  <si>
    <t>FABRICACION DE PAPEL, CARTON Y PRODUCTOS DE PAPEL Y CARTON</t>
  </si>
  <si>
    <t>210</t>
  </si>
  <si>
    <t>FABRICACION DE PASTAS CELULOSICAS; PAPEL Y CARTON</t>
  </si>
  <si>
    <t>FABR. DE PAPEL Y CARTON ONDULADO, FABRICACION DE ENVASES, EMPAQUES Y DE EMBALAJES DE PAPEL Y CARTON</t>
  </si>
  <si>
    <t>FABRICACION DE OTROS ARTICULOS DE PAPEL Y CARTON</t>
  </si>
  <si>
    <t>22</t>
  </si>
  <si>
    <t>ACTIVIDADES DE EDICION E IMPRESION Y DE REPRODUCCION DE GRABACIONES</t>
  </si>
  <si>
    <t>221</t>
  </si>
  <si>
    <t>ACTIVIDADES DE EDICION</t>
  </si>
  <si>
    <t>EDICION DE LIBROS, FOLLETOS, PARTITURAS Y OTRAS PUBLICACIONES</t>
  </si>
  <si>
    <t>EDICION DE PERIODICOS, REVISTAS Y PUBLICACIONES PERIODICAS</t>
  </si>
  <si>
    <t>EDICION DE MATERIALES GRABADOS</t>
  </si>
  <si>
    <t>OTROS TRABAJOS DE EDICION</t>
  </si>
  <si>
    <t>222</t>
  </si>
  <si>
    <t>ACTIVIDADES DE IMPRESION</t>
  </si>
  <si>
    <t>223</t>
  </si>
  <si>
    <t>ACTIVIDADES DE SERVICIOS RELACIONADAS CON LAS DE IMPRESION</t>
  </si>
  <si>
    <t>ARTE, DISEÐO Y COMPOSICION</t>
  </si>
  <si>
    <t>FOTOMECANICA Y ANALOGOS</t>
  </si>
  <si>
    <t>ENCUADERNACION</t>
  </si>
  <si>
    <t>ACABADO O RECUBRIMIENTO</t>
  </si>
  <si>
    <t>OTROS SERVICIOS CONEXOS NCP</t>
  </si>
  <si>
    <t>REPRODUCCION DE MATERIALES GRABADOS</t>
  </si>
  <si>
    <t>23</t>
  </si>
  <si>
    <t>COQUIZACION, FABRICACION DE PRODUCTOS DE LA REFINACION DEL PETROLEO Y COMBUSTIBLE NUCLEAR</t>
  </si>
  <si>
    <t>231</t>
  </si>
  <si>
    <t>FABRICACION DE PRODUCTOS DE HORNOS DE COQUE</t>
  </si>
  <si>
    <t>232</t>
  </si>
  <si>
    <t>FABRICACION DE PRODUCTOS DE LA REFINACION DEL PETROLEO</t>
  </si>
  <si>
    <t>FABRICACION DE PRODUCTOS DE LA REFINACION DEL PETROLEO, ELABORADOS EN REFINERIA</t>
  </si>
  <si>
    <t>ELABORACION DE PRODUCTOS DERIVADOS DEL PETROLEO, FUERA DE REFINERIA</t>
  </si>
  <si>
    <t>233</t>
  </si>
  <si>
    <t>ELABORACION DE COMBUSTIBLE NUCLEAR</t>
  </si>
  <si>
    <t>24</t>
  </si>
  <si>
    <t>FABRICACION DE SUSTANCIAS Y PRODUCTOS QUIMICOS</t>
  </si>
  <si>
    <t>241</t>
  </si>
  <si>
    <t>FABRICACION DE SUSTANCIAS QUIMICAS BASICAS</t>
  </si>
  <si>
    <t>FABRICACION DE SUSTANCIAS QUIMICAS BASICAS, EXCEPTO ABONOS Y COMPUESTOS INORGANICOS NITROGENADOS</t>
  </si>
  <si>
    <t>FABRICACION DE ABONOS Y COMPUESTOS INORGANICOS NITROGENADOS</t>
  </si>
  <si>
    <t>FABRICACION DE PLASTICOS EN FORMAS PRIMARIAS</t>
  </si>
  <si>
    <t>FABRICACION DE CAUCHO SINTETICO EN FORMAS PRIMARIAS</t>
  </si>
  <si>
    <t>242</t>
  </si>
  <si>
    <t>FABRICACION DE OTROS PRODUCTOS QUIMICOS</t>
  </si>
  <si>
    <t>FABRICACION DE PLAGUICIDAS Y OTROS PRODUCTOS QUIMICOS DE USO AGROPECUARIO</t>
  </si>
  <si>
    <t>FABRICACION DE PINTURAS, BARNICES Y REVESTIMIENTOS SIMILARES, TINTAS PARA IMPRESION Y MASILLAS</t>
  </si>
  <si>
    <t>FABRICACION DE PRODUCTOS FARMACEUTICOS, SUSTANCIAS QUIMICAS MEDICINALES Y PRODUCTOS BOTANICOS</t>
  </si>
  <si>
    <t>FABR. DE JABONES Y DETERGENTES, PREPARADOS PARA LIMPIAR Y PULIR; PERFUMES Y PREPARADOS DE TOCADOR</t>
  </si>
  <si>
    <t>FABRICACION DE OTROS PRODUCTOS QUIMICOS NCP</t>
  </si>
  <si>
    <t>243</t>
  </si>
  <si>
    <t>FABRICACION DE FIBRAS SINTETICAS Y ARTIFICIALES</t>
  </si>
  <si>
    <t>25</t>
  </si>
  <si>
    <t>FABRICACION DE PRODUCTOS DE CAUCHO Y DE PLASTICO</t>
  </si>
  <si>
    <t>251</t>
  </si>
  <si>
    <t>FABRICACION DE PRODUCTOS DE CAUCHO</t>
  </si>
  <si>
    <t>FABRICACION DE LLANTAS Y NEUMATICOS DE CAUCHO</t>
  </si>
  <si>
    <t>REENCAUCHE DE LLANTAS USADAS</t>
  </si>
  <si>
    <t>FABRICACION DE FORMAS BASICAS DE CAUCHO</t>
  </si>
  <si>
    <t>FABRICACION DE OTROS PRODUCTOS DE CAUCHO NCP</t>
  </si>
  <si>
    <t>252</t>
  </si>
  <si>
    <t>FABRICACION DE PRODUCTOS DE PLASTICO</t>
  </si>
  <si>
    <t>FABRICACION DE FORMAS BASICAS DE PLASTICO</t>
  </si>
  <si>
    <t>FABRICACION DE ARTICULOS DE PLASTICO NCP</t>
  </si>
  <si>
    <t>26</t>
  </si>
  <si>
    <t>FABRICACION DE OTROS PRODUCTOS MINERALES NO METALICOS</t>
  </si>
  <si>
    <t>261</t>
  </si>
  <si>
    <t>FABRICACION DE VIDRIO Y DE PRODUCTOS DE VIDRIO</t>
  </si>
  <si>
    <t>269</t>
  </si>
  <si>
    <t>FABRICACION DE PRODUCTOS MINERALES NO METALICOS NCP</t>
  </si>
  <si>
    <t>FABRICACION DE PRODUCTOS DE CERAMICA NO REFRACTARIA, PARA USO NO ESTRUCTURAL</t>
  </si>
  <si>
    <t>FABRICACION DE PRODUCTOS DE CERAMICA REFRACTARIA</t>
  </si>
  <si>
    <t>FABRICACION DE PRODUCTOS DE ARCILLA Y CERAMICA NO REFRACTARIAS, PARA USO ESTRUCTURAL</t>
  </si>
  <si>
    <t>FABRICACION DE CEMENTO, CAL Y YESO</t>
  </si>
  <si>
    <t>FABRICACION DE ARTICULOS DE HORMIGON, CEMENTO Y YESO</t>
  </si>
  <si>
    <t>CORTE, TALLADO Y ACABADO DE LA PIEDRA</t>
  </si>
  <si>
    <t>FABRICACION DE OTROS PRODUCTOS MINERALES NO METALICOS NCP</t>
  </si>
  <si>
    <t>27</t>
  </si>
  <si>
    <t>FABRICACION DE PRODUCTOS METALURGICOS BASICOS</t>
  </si>
  <si>
    <t>271</t>
  </si>
  <si>
    <t>NDUSTRIAS BASICAS DE HIERRO Y DE ACERO</t>
  </si>
  <si>
    <t>INDUSTRIAS BASICAS DE HIERRO Y DE ACERO</t>
  </si>
  <si>
    <t>272</t>
  </si>
  <si>
    <t>NDUSTRIAS BASICAS DE METALES PRECIOSOS Y DE METALES NO FERROSOS</t>
  </si>
  <si>
    <t>INDUSTRIAS BASICAS DE METALES PRECIOSOS</t>
  </si>
  <si>
    <t>INDUSTRIAS BASICAS DE OTROS METALES NO FERROSOS</t>
  </si>
  <si>
    <t>273</t>
  </si>
  <si>
    <t>FUNDICION DE METALES</t>
  </si>
  <si>
    <t>FUNDICION DE HIERRO Y DE ACERO</t>
  </si>
  <si>
    <t>FUNDICION DE METALES NO FERROSOS</t>
  </si>
  <si>
    <t>28</t>
  </si>
  <si>
    <t>FABRICACION DE PRODUCTOS ELABORADOS DE METAL, EXCEPTO MAQUINARIA Y EQUIPO</t>
  </si>
  <si>
    <t>281</t>
  </si>
  <si>
    <t>FABRICACION DE PRODUCTOS METALICOS PARA USO ESTRUCTURAL, TANQUES, DEPOSITOS Y GENERADORES DE VAPOR</t>
  </si>
  <si>
    <t>FABRICACION DE PRODUCTOS METALICOS PARA USO ESTRUCTURAL</t>
  </si>
  <si>
    <t>FABRICACION DE TANQUES, DEPOSITOS Y RECIPIENTES DE METAL</t>
  </si>
  <si>
    <t>FABRICACION DE GENERADORES DE VAPOR, EXCEPTO CALDERAS DE AGUA CALIENTE PARA CALEFACCION CENTRAL</t>
  </si>
  <si>
    <t>289</t>
  </si>
  <si>
    <t>FABR. DE OTROS PRODUCTOS ELABORADOS DE METAL Y ACTIVIDADES DE SERV. RELACIONADOS CON EL TRABAJO DE METALES</t>
  </si>
  <si>
    <t>FORJA, PRENSADO, ESTAMPADO Y LAMINADO DE METAL; PULVIMETALURGIA</t>
  </si>
  <si>
    <t>TRATAMIENTO Y REVESTIMIENTO DE METALES; TRABAJOS DE INGENIERIA MECANICA EN GENERAL REALIZADOS A</t>
  </si>
  <si>
    <t>CAMBIO DE UNA RETRIBUCION O POR CONTRATA</t>
  </si>
  <si>
    <t>FABRICACION DE ARTICULOS DE CUCHILLERIA, HERRAMIENTAS DE MANO Y ARTICULOS DE FERRETERIA</t>
  </si>
  <si>
    <t>FABRICACION DE OTROS PRODUCTOS ELABORADOS DE METAL NCP</t>
  </si>
  <si>
    <t>29</t>
  </si>
  <si>
    <t>FABRICACION DE MAQUINARIA Y EQUIPO NCP</t>
  </si>
  <si>
    <t>291</t>
  </si>
  <si>
    <t>FABRICACION DE MAQUINARIA DE USO GENERAL</t>
  </si>
  <si>
    <t>FABR. DE MOTORES Y TURBINAS, EXCEPTO MOTORES PARA AERONAVES, VEHICULOS AUTOMOTORES Y MOTOCICLETAS</t>
  </si>
  <si>
    <t>FABRICACION DE BOMBAS, COMPRESORES, GRIFOS Y VALVULAS</t>
  </si>
  <si>
    <t>FABRICACION DE COJINETES, ENGRANAJES, TRENES DE ENGRANAJES Y PIEZAS DE TRANSMISION</t>
  </si>
  <si>
    <t>FABRICACION DE HORNOS, HOGARES Y QUEMADORES INDUSTRIALES</t>
  </si>
  <si>
    <t>FABRICACION DE EQUIPO DE ELEVACION Y MANIPULACION</t>
  </si>
  <si>
    <t>FABRICACION DE OTROS TIPOS DE MAQUINARIA DE USO GENERAL NCP</t>
  </si>
  <si>
    <t>292</t>
  </si>
  <si>
    <t>FABRICACION DE MAQUINARIA DE USO ESPECIAL</t>
  </si>
  <si>
    <t>FABRICACION DE MAQUINARIA AGROPECUARIA Y FORESTAL</t>
  </si>
  <si>
    <t>FABRICACION DE MAQUINAS HERRAMIENTA</t>
  </si>
  <si>
    <t>FABRICACION DE MAQUINARIA PARA LA METALURGIA</t>
  </si>
  <si>
    <t>FABRICACION DE MAQUINARIA PARA LA EXPLOTACION DE MINAS Y CANTERAS Y PARA LA CONSTRUCCION</t>
  </si>
  <si>
    <t>FABRICACION DE MAQUINARIA PARA LA ELABORACION DE ALIMENTOS, BEBIDAS Y TABACO</t>
  </si>
  <si>
    <t>FABRICACION DE MAQUINARIA PARA LA ELABORACION DE PRODUCTOS TEXTILES, PRENDAS DE VESTIR Y CUEROS</t>
  </si>
  <si>
    <t>FABRICACION DE ARMAS Y MUNICIONES</t>
  </si>
  <si>
    <t>FABRICACION DE OTROS TIPOS DE MAQUINARIA DE USO ESPECIAL NCP</t>
  </si>
  <si>
    <t>293</t>
  </si>
  <si>
    <t>FABRICACION DE APARATOS DE USO DOMESTICO NCP</t>
  </si>
  <si>
    <t>30</t>
  </si>
  <si>
    <t>FABRICACION DE MAQUINARIA DE OFICINA, CONTABILIDAD E INFORMATICA</t>
  </si>
  <si>
    <t>300</t>
  </si>
  <si>
    <t>31</t>
  </si>
  <si>
    <t>FABRICACION DE MAQUINARIA Y APARATOS ELECTRICOS  NCP</t>
  </si>
  <si>
    <t>311</t>
  </si>
  <si>
    <t>FABRICACION DE MOTORES, GENERADORES Y TRANSFORMADORES ELECTRICOS</t>
  </si>
  <si>
    <t>312</t>
  </si>
  <si>
    <t>FABRICACION DE APARATOS DE DISTRIBUCION Y CONTROL DE LA ENERGIA ELECTRICA</t>
  </si>
  <si>
    <t>313</t>
  </si>
  <si>
    <t>FABRICACION DE HILOS Y CABLES AISLADOS</t>
  </si>
  <si>
    <t>314</t>
  </si>
  <si>
    <t>FABRICACION DE ACUMULADORES Y DE PILAS ELECTRICAS</t>
  </si>
  <si>
    <t>315</t>
  </si>
  <si>
    <t>FABRICACION DE LAMPARAS ELECTRICAS Y EQUIPO DE ILUMINACION</t>
  </si>
  <si>
    <t>319</t>
  </si>
  <si>
    <t>FABRICACION DE OTROS TIPOS DE EQUIPO ELECTRICO NCP</t>
  </si>
  <si>
    <t>32</t>
  </si>
  <si>
    <t>FABRICACION DE EQUIPO Y APARATOS DE RADIO, TELEVISION Y COMUNICACIONES</t>
  </si>
  <si>
    <t>321</t>
  </si>
  <si>
    <t>FABRICACION DE TUBOS Y VALVULAS ELECTRONICAS Y DE OTROS COMPONENTES ELECTRONICOS</t>
  </si>
  <si>
    <t>322</t>
  </si>
  <si>
    <t>FABRICACION DE TRANSMISORES DE RADIO Y TELEVISION Y DE APARATOS PARA TELEFONIA Y TELEGRAFIA</t>
  </si>
  <si>
    <t>323</t>
  </si>
  <si>
    <t>FABRICACION DE RECEPTORES DE RADIO Y TELEVISION, DE APARATOS DE GRABACION Y DE REPRODUCCION DEL SONIDO</t>
  </si>
  <si>
    <t>O DE LA IMAGEN, Y DE PRODUCTOS CONEXOS</t>
  </si>
  <si>
    <t>FABRICACION DE RECEPTORES DE RADIO Y TELEVISION, DE APARATOS DE GRABACION Y DE REPRODUCCION DEL</t>
  </si>
  <si>
    <t>SONIDO O DE LA IMAGEN, Y DE PRODUCTOS CONEXOS</t>
  </si>
  <si>
    <t>33</t>
  </si>
  <si>
    <t>FABRICACION DE INSTRUMENTOS MEDICOS, OPTICOS Y DE PRECISION Y FABRICACION DE RELOJES</t>
  </si>
  <si>
    <t>331</t>
  </si>
  <si>
    <t>FABRICACION DE APARATOS E INSTRUMENTOS MEDICOS Y DE APARATOS PARA MEDIR, VERIFICAR, ENSAYAR, NAVEGAR Y</t>
  </si>
  <si>
    <t>OTROS FINES, EXCEPTO INSTRUMENTOS DE OPTICAS</t>
  </si>
  <si>
    <t>FABRICACION DE EQUIPO MEDICO Y QUIRURGICO Y DE APARATOS ORTESICOS Y PROTESICOS</t>
  </si>
  <si>
    <t xml:space="preserve">FABRICACION DE INSTRUMENTOS Y APARATOS PARA MEDIR, VERIFICAR, ENSAYAR, NAVEGAR Y OTROS FINES, </t>
  </si>
  <si>
    <t>EXCEPTO EQUIPO DE CONTROL DE PROCESOS INDUSTRIALES</t>
  </si>
  <si>
    <t>FABRICACION DE EQUIPO DE CONTROL DE PROCESOS INDUSTRIALES</t>
  </si>
  <si>
    <t>332</t>
  </si>
  <si>
    <t>FABRICACION DE INSTRUMENTOS OPTICOS Y DE EQUIPO FOTOGRAFICO</t>
  </si>
  <si>
    <t>333</t>
  </si>
  <si>
    <t>FABRICACION DE RELOJES</t>
  </si>
  <si>
    <t>34</t>
  </si>
  <si>
    <t>FABRICACION DE VEHICULOS AUTOMOTORES, REMOLQUES Y SEMIRREMOLQUES</t>
  </si>
  <si>
    <t>341</t>
  </si>
  <si>
    <t>FABRICACION DE VEHICULOS AUTOMOTORES Y SUS MOTORES</t>
  </si>
  <si>
    <t>342</t>
  </si>
  <si>
    <t>FABRICACION DE CARROCERIAS PARA VEHICULOS AUTOMOTORES; FABRICACION DE REMOLQUES Y SEMIRREMOLQUES</t>
  </si>
  <si>
    <t>343</t>
  </si>
  <si>
    <t>FABRICACION DE PARTES, PIEZAS Y ACCESORIOS (AUTOPARTES) PARA VEHICULOS AUTOMOTORES Y PARA SUS MOTORES</t>
  </si>
  <si>
    <t>FABR. DE PARTES, PIEZAS Y ACCESORIOS (AUTOPARTES) PARA VEHICULOS AUTOMOTORES Y PARA SUS MOTORES</t>
  </si>
  <si>
    <t>35</t>
  </si>
  <si>
    <t>FABRICACION DE OTROS TIPOS DE EQUIPO DE TRANSPORTE</t>
  </si>
  <si>
    <t>351</t>
  </si>
  <si>
    <t>CONSTRUCCION Y REPARACION DE BUQUES Y DE OTRAS EMBARCACIONES</t>
  </si>
  <si>
    <t>CONSTRUCCION Y REPARACION DE BUQUES</t>
  </si>
  <si>
    <t>CONSTRUCCION Y REPARACION DE EMBARCACIONES DE RECREO Y DE DEPORTE</t>
  </si>
  <si>
    <t>352</t>
  </si>
  <si>
    <t>FABRICACION DE LOCOMOTORAS Y DE MATERIAL RODANTE PARA FERROCARRILES Y TRANVIAS</t>
  </si>
  <si>
    <t>353</t>
  </si>
  <si>
    <t>FABRICACION DE AERONAVES Y DE NAVES ESPACIALES</t>
  </si>
  <si>
    <t>359</t>
  </si>
  <si>
    <t>FABRICACION DE OTROS TIPOS DE EQUIPO DE TRANSPORTE NCP</t>
  </si>
  <si>
    <t>FABRICACION DE MOTOCICLETAS</t>
  </si>
  <si>
    <t>FABRICACION DE BICICLETAS Y DE SILLONES DE RUEDAS PARA DISCAPACITADOS</t>
  </si>
  <si>
    <t>36</t>
  </si>
  <si>
    <t>FABRICACION DE MUEBLES; INDUSTRIAS MANUFACTURERAS NCP</t>
  </si>
  <si>
    <t>361</t>
  </si>
  <si>
    <t>FABRICACION DE MUEBLES</t>
  </si>
  <si>
    <t>FABRICACION DE MUEBLES PARA EL HOGAR</t>
  </si>
  <si>
    <t>FABRICACION DE MUEBLES PARA OFICINA</t>
  </si>
  <si>
    <t>FABRICACION DE MUEBLES PARA COMERCIO Y SERVICIOS</t>
  </si>
  <si>
    <t>FABRICACION DE COLCHONES Y SOMIERES</t>
  </si>
  <si>
    <t>FABRICACION DE OTROS MUEBLES NCP</t>
  </si>
  <si>
    <t>369</t>
  </si>
  <si>
    <t>INDUSTRIAS MANUFACTURERAS NCP</t>
  </si>
  <si>
    <t>FABRICACION DE JOYAS Y DE ARTICULOS CONEXOS</t>
  </si>
  <si>
    <t>FABRICACION DE INSTRUMENTOS MUSICALES</t>
  </si>
  <si>
    <t>FABRICACION DE ARTICULOS DEPORTIVOS</t>
  </si>
  <si>
    <t>FABRICACION DE JUEGOS Y JUGUETES</t>
  </si>
  <si>
    <t>OTRAS INDUSTRIAS MANUFACTURERAS NCP</t>
  </si>
  <si>
    <t>37</t>
  </si>
  <si>
    <t>RECICLAJE</t>
  </si>
  <si>
    <t>371</t>
  </si>
  <si>
    <t>RECICLAJE DE DESPERDICIOS Y DE DESECHOS METALICOS</t>
  </si>
  <si>
    <t>372</t>
  </si>
  <si>
    <t>RECICLAJE DE DESPERDICIOS Y DESECHOS NO METALICOS</t>
  </si>
  <si>
    <t>40</t>
  </si>
  <si>
    <t>SUMINISTRO DE ELECTRICIDAD, GAS, VAPOR Y AGUA CALIENTE</t>
  </si>
  <si>
    <t>401</t>
  </si>
  <si>
    <t>GENERACION, CAPTACION Y DISTRIBUCION DE ENERGIA ELECTRICA</t>
  </si>
  <si>
    <t>402</t>
  </si>
  <si>
    <t>FABRICACION DE GAS; DISTRIBUCION DE COMBUSTIBLES GASEOSOS POR TUBERIAS</t>
  </si>
  <si>
    <t>403</t>
  </si>
  <si>
    <t>SUMINISTRO DE VAPOR Y AGUA CALIENTE</t>
  </si>
  <si>
    <t>41</t>
  </si>
  <si>
    <t>CAPTACION, DEPURACION Y DISTRIBUCION DE AGUA</t>
  </si>
  <si>
    <t>410</t>
  </si>
  <si>
    <t>45</t>
  </si>
  <si>
    <t>CONSTRUCCION</t>
  </si>
  <si>
    <t>451</t>
  </si>
  <si>
    <t>PREPARACION DEL TERRENO</t>
  </si>
  <si>
    <t>TRABAJOS DE DEMOLICION Y PREPARACION DE TERRENOS PARA LA CONSTRUCCION DE EDIFICACIONES</t>
  </si>
  <si>
    <t>TRABAJOS DE PREPARACION DE TERRENOS PARA OBRAS CIVILES</t>
  </si>
  <si>
    <t>452</t>
  </si>
  <si>
    <t>CONSTRUCCION DE EDIFICACIONES COMPLETAS Y DE PARTES DE EDIFICACIONES</t>
  </si>
  <si>
    <t>CONSTRUCCION DE EDIFICACIONES PARA USO RESIDENCIAL</t>
  </si>
  <si>
    <t>CONSTRUCCION DE EDIFICACIONES PARA USO NO RESIDENCIAL</t>
  </si>
  <si>
    <t>453</t>
  </si>
  <si>
    <t>CONSTRUCCION DE OBRAS DE INGENIERIA CIVIL</t>
  </si>
  <si>
    <t>454</t>
  </si>
  <si>
    <t>ACONDICIONAMIENTO DE EDIFICACIONES Y DE OBRAS CIVILES</t>
  </si>
  <si>
    <t>INSTALACIONES HIDRAULICAS Y TRABAJOS CONEXOS</t>
  </si>
  <si>
    <t>TRABAJOS DE ELECTRICIDAD</t>
  </si>
  <si>
    <t>TRABAJOS DE INSTALACION DE EQUIPOS</t>
  </si>
  <si>
    <t>OTROS TRABAJOS DE ACONDICIONAMIENTO</t>
  </si>
  <si>
    <t>455</t>
  </si>
  <si>
    <t>TERMINACION Y ACABADO DE EDIFICACIONES Y OBRAS CIVILES</t>
  </si>
  <si>
    <t>INSTALACION DE VIDRIOS Y VENTANAS</t>
  </si>
  <si>
    <t>TRABAJOS DE PINTURA Y TERMINACION DE MUROS Y PISOS</t>
  </si>
  <si>
    <t>OTROS TRABAJOS DE TERMINACION Y ACABADO</t>
  </si>
  <si>
    <t>456</t>
  </si>
  <si>
    <t>ALQUILER DE EQUIPO PARA CONSTRUCCION Y DEMOLICION DOTADO DE OPERARIOS</t>
  </si>
  <si>
    <t>COMERCIO AL POR MAYOR Y AL POR MENOR; REPARACION DE VEHICULOS AUTOMOTORES,</t>
  </si>
  <si>
    <t>MOTOCICLETAS, EFECTOS PERSONALES Y ENSERES DOMESTICOS (DIVISIONES 50 A 52)</t>
  </si>
  <si>
    <t>50</t>
  </si>
  <si>
    <t>COMERCIO, MANTENIMIENTO Y REPARACION DE VEHICULOS AUTOMOTORES Y MOTOCICLETAS, SUS PARTES, PIEZAS Y ACCESORIOS;</t>
  </si>
  <si>
    <t>COMERCIO AL POR MENOR DE COMBUSTIBLES Y LUBRICANTES PARA VEHICULOS AUTOMOTORES</t>
  </si>
  <si>
    <t>501</t>
  </si>
  <si>
    <t>COMERCIO DE VEHICULOS AUTOMOTORES</t>
  </si>
  <si>
    <t>COMERCIO DE VEHICULOS AUTOMOTORES NUEVOS</t>
  </si>
  <si>
    <t>COMERCIO DE VEHICULOS AUTOMOTORES USADOS</t>
  </si>
  <si>
    <t>502</t>
  </si>
  <si>
    <t>MANTENIMIENTO Y REPARACION DE VEHICULOS AUTOMOTORES</t>
  </si>
  <si>
    <t>503</t>
  </si>
  <si>
    <t>COMERCIO DE PARTES, PIEZAS (AUTOPARTES) Y ACCESORIOS (LUJOS) PARA VEHICULOS AUTOMOTORES</t>
  </si>
  <si>
    <t>504</t>
  </si>
  <si>
    <t>COMERCIO, MANTENIMIENTO Y REPARACION DE MOTOCICLETAS Y DE SUS PARTES, PIEZAS Y ACCESORIOS</t>
  </si>
  <si>
    <t>505</t>
  </si>
  <si>
    <t>COMERCIO AL POR MENOR DE COMBUSTIBLE, LUBRICANTES, ADITIVOS Y PRODUCTOS DE LIMPIEZA PARA AUTOMOTORES</t>
  </si>
  <si>
    <t>COMERCIO AL POR MENOR DE COMBUSTIBLE PARA AUTOMOTORES</t>
  </si>
  <si>
    <t>COMERCIO AL POR MENOR DE LUBRICANTES (ACEITES, GRASAS), ADITIVOS Y PRODUCTOS DE LIMPIEZA PARA</t>
  </si>
  <si>
    <t>VEHICULOS AUTOMOTORES</t>
  </si>
  <si>
    <t>51</t>
  </si>
  <si>
    <t>COMERCIO AL POR MAYOR Y EN COMISION O POR CONTRATA, EXCEPTO EL COMERCIO DE VEHICULOS AUTOMOTORES Y</t>
  </si>
  <si>
    <t>MOTOCICLETAS; MANTENIMIENTO Y REPARACION DE MAQUINARIA Y EQUIPO</t>
  </si>
  <si>
    <t>511</t>
  </si>
  <si>
    <t>COMERCIO AL POR MAYOR A CAMBIO DE UNA RETRIBUCION O POR CONTRATA</t>
  </si>
  <si>
    <t>COMERCIO AL POR MAYOR A CAMBIO DE UNA RETRIBUCION O POR CONTRATA DE PRODUCTOS AGRICOLAS (EXCEPTO</t>
  </si>
  <si>
    <t>CAFE), SILVICOLAS Y DE ANIMALES VIVOS Y SUS PRODUCTOS</t>
  </si>
  <si>
    <t>COMERCIO AL POR MAYOR A CAMBIO DE UNA RETRIBUCION O POR CONTRATA DE CAFE PERGAMINO</t>
  </si>
  <si>
    <t>COMERCIO AL POR MAYOR A CAMBIO DE UNA RETRIBUCION O POR CONTRATA DE PRODUCTOS MANUFACTURADOS</t>
  </si>
  <si>
    <t>COMERCIO AL POR MAYOR A CAMBIO DE UNA RETRIBUCION O POR CONTRATA DE PRODUCTOS NCP</t>
  </si>
  <si>
    <t>512</t>
  </si>
  <si>
    <t>COMERCIO AL POR MAYOR DE MATERIAS PRIMAS AGROPECUARIAS; ANIMALES VIVOS; ALIMENTOS, BEBIDAS Y TABACO</t>
  </si>
  <si>
    <t>COMERCIO AL POR MAYOR DE MATERIAS PRIMAS PRODUCTOS AGRICOLAS, EXCEPTO CAFE Y FLORES</t>
  </si>
  <si>
    <t>COMERCIO AL POR MAYOR DE CAFE PERGAMINO</t>
  </si>
  <si>
    <t>COMERCIO AL POR MAYOR DE FLORES Y PLANTAS ORNAMENTALES</t>
  </si>
  <si>
    <t>COMERCIO AL POR MAYOR DE MATERIAS PRIMAS PECUARIAS, ANIMALES VIVOS Y SUS PRODUCTOS</t>
  </si>
  <si>
    <t>COMERCIO AL POR MAYOR DE PRODUCTOS ALIMENTICIOS PROCESADOS, EXCEPTO CAFE TRILLADO</t>
  </si>
  <si>
    <t>COMERCIO AL POR MAYOR DE CAFE TRILLADO</t>
  </si>
  <si>
    <t>COMERCIO AL POR MAYOR DE BEBIDAS Y PRODUCTOS DEL TABACO</t>
  </si>
  <si>
    <t>513</t>
  </si>
  <si>
    <t>COMERCIO AL POR MAYOR DE PRODUCTOS DE USO DOMESTICO</t>
  </si>
  <si>
    <t>COMERCIO AL POR MAYOR DE PRODUCTOS TEXTILES Y PRODUCTOS CONFECCIONADOS PARA USO DOMESTICO.</t>
  </si>
  <si>
    <t>COMERCIO AL POR MAYOR DE PRENDAS DE VESTIR, ACCESORIOS DE PRENDAS DE VESTIR Y ART. ELABORADOS EN PIEL</t>
  </si>
  <si>
    <t>COMERCIO AL POR MAYOR DE CALZADO</t>
  </si>
  <si>
    <t>COMERCIO AL POR MAYOR DE APARATOS, ARTICULOS Y EQUIPO DE USO DOMESTICO</t>
  </si>
  <si>
    <t>COMERCIO AL POR MAYOR DE PRODUCTOS FARMACEUTICOS, MEDICINALES, COSMETICOS Y DE TOCADOR</t>
  </si>
  <si>
    <t>COMERCIO AL POR MAYOR DE EQUIPOS MEDICOS Y QUIRURGICOS Y DE APARATOS ORTESICOS Y PROTESICOS</t>
  </si>
  <si>
    <t>COMERCIO AL POR MAYOR DE PAPEL Y CARTON; PRODUCTOS DE PAPEL Y CARTON</t>
  </si>
  <si>
    <t>COMERCIO AL POR MAYOR DE OTROS PRODUCTOS DE CONSUMO NCP</t>
  </si>
  <si>
    <t>514</t>
  </si>
  <si>
    <t>COMERCIO AL POR MAYOR DE MATERIALES DE CONSTRUCCION, VIDRIO, EQUIPO Y MATERIALES DE FONTANERIA</t>
  </si>
  <si>
    <t>COMERCIO AL POR MAYOR DE MATERIALES DE CONSTRUCCION, FERRETERIA Y VIDRIO</t>
  </si>
  <si>
    <t>COMERCIO AL POR MAYOR DE PINTURAS Y PRODUCTOS CONEXOS</t>
  </si>
  <si>
    <t>515</t>
  </si>
  <si>
    <t>COMERCIO AL POR MAYOR DE PRODUCTOS INTERMEDIOS NO AGROPECUARIOS, DESPERDICIOS Y DESECHOS</t>
  </si>
  <si>
    <t>COMERCIO AL POR MAYOR DE COMBUSTIBLES SOLIDOS, LIQUIDOS, GASEOSOS Y PRODUCTOS CONEXOS</t>
  </si>
  <si>
    <t>COMERCIO AL POR MAYOR DE METALES Y MINERALES METALIFEROS EN FORMAS PRIMARIAS</t>
  </si>
  <si>
    <t>COMERCIO AL POR MAYOR DE PRODUCTOS QUIMICOS BASICOS, PLASTICOS Y CAUCHO EN FORMAS PRIMARIAS Y</t>
  </si>
  <si>
    <t>PRODUCTOS QUIMICOS DE USO AGROPECUARIO</t>
  </si>
  <si>
    <t>COMERCIO AL POR MAYOR DE FIBRAS TEXTILES</t>
  </si>
  <si>
    <t>COMERCIO AL POR MAYOR DE DESPERDICIOS O DESECHOS INDUSTRIALES Y MATERIAL PARA RECICLAJE</t>
  </si>
  <si>
    <t>COMERCIO AL POR MAYOR DE OTROS PRODUCTOS INTERMEDIOS NCP</t>
  </si>
  <si>
    <t>516</t>
  </si>
  <si>
    <t>COMERCIO AL POR MAYOR DE TODO TIPO DE MAQUINARIA Y EQUIPO, EXCEPTO COMERCIO DE VEHICULOS AUTOMOTORES</t>
  </si>
  <si>
    <t>COMERCIO AL POR MAYOR DE MAQUINARIA Y EQUIPO PARA LA AGRICULTURA, MINERIA, CONSTRUCCION Y LA INDUSTRIA</t>
  </si>
  <si>
    <t>COMERCIO AL POR MAYOR DE EQUIPO DE TRANSPORTE, EXCEPTO VEHICULOS AUTOMOTORES Y MOTOCICLETAS</t>
  </si>
  <si>
    <t>COMERCIO AL POR MAYOR DE MAQUINARIA PARA OFICINA, CONTABILIDAD E INFORMATICA</t>
  </si>
  <si>
    <t>COMERCIO AL POR MAYOR DE MAQUINARIA Y EQUIPO NCP</t>
  </si>
  <si>
    <t>517</t>
  </si>
  <si>
    <t>MANTENIMIENTO Y REPARACION DE MAQUINARIA Y EQUIPO</t>
  </si>
  <si>
    <t>MANTENIMIENTO Y REPARACION DE MAQUINARIA Y EQUIPO.</t>
  </si>
  <si>
    <t>519</t>
  </si>
  <si>
    <t>COMERCIO AL POR MAYOR DE PRODUCTOS DIVERSOS NCP</t>
  </si>
  <si>
    <t>52</t>
  </si>
  <si>
    <t>COMERCIO AL POR MENOR, EXCEPTO EL COMERCIO DE VEHICULOS AUTOMOTORES Y MOTOCICLETAS; REPARACION DE EFECTOS</t>
  </si>
  <si>
    <t>PERSONALES Y ENSERES DOMESTICOS</t>
  </si>
  <si>
    <t>521</t>
  </si>
  <si>
    <t>COMERCIO AL POR MENOR EN ESTABLECIMIENTOS NO ESPECIALIZADOS</t>
  </si>
  <si>
    <t>COMERCIO AL POR MENOR, EN ESTABLECIMIENTOS NO ESPECIALIZADOS, CON SURTIDO COMPUESTO PRINCIPALMENTE</t>
  </si>
  <si>
    <t>DE ALIMENTOS (VIVERES EN GENERAL), BEBIDAS Y TABACO</t>
  </si>
  <si>
    <t>COMERCIO AL POR MENOR EN ESTABLECIMIENTOS NO ESPECIALIZADOS CON SURTIDO COMPUESTO PRINCIPALMENTE</t>
  </si>
  <si>
    <t>POR PRODUCTOS DIFERENTES DE ALIMENTOS (VIVERES EN GENERAL), BEBIDAS Y TABACOS</t>
  </si>
  <si>
    <t>522</t>
  </si>
  <si>
    <t>COMERCIO AL POR MENOR DE ALIMENTOS (VIVERES EN GENERAL), BEBIDAS Y TABACO, EN ESTABLECIMIENTOS ESPECIALIZADOS</t>
  </si>
  <si>
    <t>COMERCIO AL POR MENOR DE FRUTAS Y VERDURAS, EN ESTABLECIMIENTOS ESPECIALIZADOS</t>
  </si>
  <si>
    <t>COMERCIO AL POR MENOR DE LECHE, PRODUCTOS LACTEOS Y HUEVOS EN ESTABLECIMIENTOS ESPECIALIZADOS</t>
  </si>
  <si>
    <t>COMERCIO AL POR MENOR DE CARNES (INCLUYE AVES DE CORRAL), PRODUCTOS CARNICOS, PESCADOS Y PRODUCTOS</t>
  </si>
  <si>
    <t>DE MAR, EN ESTABLECIMIENTOS ESPECIALIZADOS</t>
  </si>
  <si>
    <t>COMERCIO AL POR MENOR DE PRODUCTOS DE CONFITERIA EN ESTABLECIMIENTOS ESPECIALIZADOS</t>
  </si>
  <si>
    <t>COMERCIO AL POR MENOR DE BEBIDAS Y PRODUCTOS DEL TABACO EN ESTABLECIMIENTOS ESPECIALIZADOS</t>
  </si>
  <si>
    <t>COMERCIO AL POR MENOR DE OTROS PRODUCTOS ALIMENTICIOS NCP, EN ESTABLECIMIENTOS ESPECIALIZADOS</t>
  </si>
  <si>
    <t>523</t>
  </si>
  <si>
    <t>COMERCIO AL POR MENOR DE PRODUCTOS NUEVOS DE CONSUMO DOMESTICO, EN ESTABLECIMIENTOS ESPECIALIZADOS</t>
  </si>
  <si>
    <t>COMERCIO AL POR MENOR DE PRODUCTOS FARMACEUTICOS, MEDICINALES, Y ODONTOLOGICOS; ARTICULOS DE</t>
  </si>
  <si>
    <t>PERFUMERIA, COSMETICOS Y DE TOCADOR EN ESTABLECIMIENTOS ESPECIALIZADOS</t>
  </si>
  <si>
    <t>COMERCIO AL POR MENOR DE PRODUCTOS TEXTILES EN ESTABLECIMIENTOS ESPECIALIZADOS</t>
  </si>
  <si>
    <t>COMERCIO AL POR MENOR DE PRENDAS DE VESTIR Y SUS ACCESORIOS (INCLUYE ARTICULOS DE PIEL)</t>
  </si>
  <si>
    <t>COMERCIO AL POR MENOR DE TODO TIPO DE CALZADO, ARTICULOS DE CUERO Y SUCEDANEOS DEL CUERO, EN ESTABLECIMIENTOS ESPECIALIZADOS</t>
  </si>
  <si>
    <t>COMERCIO AL POR MENOR DE ELECTRODOMESTICOS EN ESTABLECIMIENTOS ESPECIALIZADOS</t>
  </si>
  <si>
    <t>COMERCIO AL POR MENOR DE MUEBLES PARA EL HOGAR EN ESTABLECIMIENTOS ESPECIALIZADOS</t>
  </si>
  <si>
    <t>COMERCIO AL POR MENOR DE EQUIPO Y ARTICULOS DE USO DOMESTICO DIFERENTES DE ELECTRODOMESTICOS Y MUEBLES PARA EL HOGAR</t>
  </si>
  <si>
    <t>COMERCIO AL POR MENOR DE PRODUCTOS DIVERSOS NCP, EN ESTABLECIMIENTOS ESPECIALIZADOS</t>
  </si>
  <si>
    <t>524</t>
  </si>
  <si>
    <t>COMERCIO AL POR MENOR DE OTROS NUEVOS PRODUCTOS DE CONSUMO, EN ESTABLECIMIENTOS ESPECIALIZADOS</t>
  </si>
  <si>
    <t>COMERCIO AL POR MENOR DE ARTICULOS DE FERRETERIA, CERRAJERIA Y PRODUCTOS DE VIDRIO, EXCEPTO PINTURAS EN ESTABLECIMIENTOS ESPECIALIZADOS</t>
  </si>
  <si>
    <t>COMERCIO AL POR MENOR DE PINTURAS EN ESTABLECIMIENTOS ESPECIALIZADOS</t>
  </si>
  <si>
    <t>COMERCIO AL POR MENOR DE MUEBLES PARA OFICINA, MAQUINARIA Y EQUIPO DE OFICINA, COMPUTADORES Y PROGRAMAS DE COMPUTADOR, EN ESTABLECIMIENTOS ESPECIALIZADOS</t>
  </si>
  <si>
    <t>COMERCIO AL POR MENOR DE LIBROS, PERIODICOS, MATERIALES Y ARTICULOS DE PAPELERIA Y ESCRITORIO, EN ESTABLECIMIENTOS ESPECIALIZADOS</t>
  </si>
  <si>
    <t>COMERCIO AL POR MENOR DE EQUIPO FOTOGRAFICO EN ESTABLECIMIENTOS ESPECIALIZADOS</t>
  </si>
  <si>
    <t>COMERCIO AL POR MENOR DE EQUIPO OPTICO Y DE PRECISION EN ESTABLECIMIENTOS ESPECIALIZADOS</t>
  </si>
  <si>
    <t>COMERCIO AL POR MENOR DE OTROS NUEVOS PRODUCTOS DE CONSUMO NCP EN ESTABLECIMIENTOS ESPECIALIZADOS</t>
  </si>
  <si>
    <t>525</t>
  </si>
  <si>
    <t>COMERCIO AL POR MENOR DE ARTICULOS USADOS Y ACTIVIDADES DE COMPRA VENTA, EN ESTABLECIMIENTOS ESPECIALIZADOS</t>
  </si>
  <si>
    <t>COMERCIO AL POR MENOR DE ARTICULOS USADOS EN ESTABLECIMIENTOS ESPECIALIZADOS</t>
  </si>
  <si>
    <t>ACTIVIDADES COMERCIALES DE LAS CASAS DE EMPEÐO O COMPRAVENTAS</t>
  </si>
  <si>
    <t>526</t>
  </si>
  <si>
    <t>COMERCIO AL POR MENOR NO REALIZADO EN ESTABLECIMIENTOS</t>
  </si>
  <si>
    <t>COMERCIO AL POR MENOR A TRAVES DE CASAS DE VENTA POR CORREO</t>
  </si>
  <si>
    <t>COMERCIO AL POR MENOR EN PUESTOS MOVILES</t>
  </si>
  <si>
    <t>OTROS TIPOS DE COMERCIO AL POR MENOR NO REALIZADO EN ESTABLECIMIENTOS</t>
  </si>
  <si>
    <t>527</t>
  </si>
  <si>
    <t>REPARACION DE EFECTOS PERSONALES Y ENSERES DOMESTICOS</t>
  </si>
  <si>
    <t>REPARACION DE EFECTOS PERSONALES</t>
  </si>
  <si>
    <t>REPARACION DE ENSERES DOMESTICOS</t>
  </si>
  <si>
    <t>55</t>
  </si>
  <si>
    <t>HOTELES, RESTAURANTES, BARES Y SIMILARES</t>
  </si>
  <si>
    <t>551</t>
  </si>
  <si>
    <t>ALOJAMIENTO EN HOTELES, CAMPAMENTOS Y OTROS TIPOS DE HOSPEDAJE NO PERMANENTE</t>
  </si>
  <si>
    <t>ALOJAMIENTO EN "HOTELES", "HOSTALES" Y "APARTAHOTELES"</t>
  </si>
  <si>
    <t>ALOJAMIENTO EN "RESIDENCIAS", "MOTELES" Y " AMOBLADOS"</t>
  </si>
  <si>
    <t>ALOJAMIENTO EN "CENTROS VACACIONALES" Y "ZONAS DE CAMPING"</t>
  </si>
  <si>
    <t>OTROS TIPOS DE ALOJAMIENTO NCP</t>
  </si>
  <si>
    <t>552</t>
  </si>
  <si>
    <t>EXPENDIO DE ALIMENTOS PREPARADOS EN EL SITIO DE VENTA</t>
  </si>
  <si>
    <t>EXPENDIO A LA MESA DE COMIDAS PREPARADAS, EN RESTAURANTES</t>
  </si>
  <si>
    <t>EXPENDIO, A LA MESA, DE COMIDAS PREPARADAS EN CAFETERIAS</t>
  </si>
  <si>
    <t>EXPENDIO, POR AUTOSERVICIO, DE COMIDAS PREPARADAS EN RESTAURANTES</t>
  </si>
  <si>
    <t>EXPENDIO, POR AUTOSERVICIO, DE COMIDAS PREPARADAS EN CAFETERIAS</t>
  </si>
  <si>
    <t>OTROS TIPOS DE EXPENDIO NCP DE ALIMENTOS PREPARADOS</t>
  </si>
  <si>
    <t>553</t>
  </si>
  <si>
    <t>EXPENDIO DE BEBIDAS ALCOHOLICAS PARA EL CONSUMO DENTRO DEL ESTABLECIMIENTO</t>
  </si>
  <si>
    <t>60</t>
  </si>
  <si>
    <t>TRANSPORTE POR VIA TERRESTRE; TRANSPORTE POR TUBERIAS</t>
  </si>
  <si>
    <t>601</t>
  </si>
  <si>
    <t>TRANSPORTE POR VIA FERREA</t>
  </si>
  <si>
    <t>602</t>
  </si>
  <si>
    <t>TRANSPORTE COLECTIVO REGULAR DE PASAJEROS POR VIA TERRESTRE</t>
  </si>
  <si>
    <t>TRANSPORTE URBANO COLECTIVO REGULAR DE PASAJEROS</t>
  </si>
  <si>
    <t>TRANSPORTE INTERMUNICIPAL COLECTIVO REGULAR DE PASAJEROS</t>
  </si>
  <si>
    <t>TRANSPORTE INTERNACIONAL COLECTIVO REGULAR DE PASAJEROS</t>
  </si>
  <si>
    <t>603</t>
  </si>
  <si>
    <t>TRANSPORTE NO REGULAR DE PASAJEROS POR VIA TERRESTRE</t>
  </si>
  <si>
    <t>TRANSPORTE NO REGULAR INDIVIDUAL DE PASAJEROS</t>
  </si>
  <si>
    <t>TRANSPORTE COLECTIVO NO REGULAR DE PASAJEROS</t>
  </si>
  <si>
    <t>OTROS TIPOS DE TRANSPORTE NO REGULAR DE PASAJEROS NCP</t>
  </si>
  <si>
    <t>604</t>
  </si>
  <si>
    <t>TRANSPORTE DE CARGA POR CARRETERA</t>
  </si>
  <si>
    <t>TRANSPORTE MUNICIPAL DE CARGA POR CARRETERA</t>
  </si>
  <si>
    <t>TRANSPORTE INTERMUNICIPAL DE CARGA POR CARRETERA</t>
  </si>
  <si>
    <t>TRANSPORTE INTERNACIONAL DE CARGA POR CARRETERA</t>
  </si>
  <si>
    <t>ALQUILER DE VEHICULOS DE CARGA CON CONDUCTOR</t>
  </si>
  <si>
    <t>605</t>
  </si>
  <si>
    <t>TRANSPORTE POR TUBERIAS</t>
  </si>
  <si>
    <t>61</t>
  </si>
  <si>
    <t>TRANSPORTE POR VIA ACUATICA</t>
  </si>
  <si>
    <t>611</t>
  </si>
  <si>
    <t>TRANSPORTE MARITIMO Y DE CABOTAJE</t>
  </si>
  <si>
    <t>TRANSPORTE MARITIMO INTERNACIONAL</t>
  </si>
  <si>
    <t>TRANSPORTE MARITIMO DE CABOTAJE</t>
  </si>
  <si>
    <t>612</t>
  </si>
  <si>
    <t>TRANSPORTE FLUVIAL</t>
  </si>
  <si>
    <t>62</t>
  </si>
  <si>
    <t>TRANSPORTE POR VIA AEREA</t>
  </si>
  <si>
    <t>621</t>
  </si>
  <si>
    <t>TRANSPORTE REGULAR POR VIA AEREA</t>
  </si>
  <si>
    <t>TRANSPORTE REGULAR NACIONAL DE PASAJEROS, POR VIA AEREA</t>
  </si>
  <si>
    <t>TRANSPORTE REGULAR NACIONAL DE CARGA, POR VIA AEREA</t>
  </si>
  <si>
    <t>TRANSPORTE REGULAR INTERNACIONAL DE PASAJEROS, POR VIA AEREA</t>
  </si>
  <si>
    <t>TRANSPORTE REGULAR INTERNACIONAL DE CARGA, POR VIA AEREA</t>
  </si>
  <si>
    <t>622</t>
  </si>
  <si>
    <t>TRANSPORTE NO REGULAR POR VIA AEREA</t>
  </si>
  <si>
    <t>63</t>
  </si>
  <si>
    <t>ACTIVIDADES COMPLEMENTARIAS Y AUXILIARES AL TRANSPORTE; ACTIVIDADES DE AGENCIAS DE VIAJES</t>
  </si>
  <si>
    <t>631</t>
  </si>
  <si>
    <t>MANIPULACION DE CARGA</t>
  </si>
  <si>
    <t>632</t>
  </si>
  <si>
    <t>ALMACENAMIENTO Y DEPOSITO</t>
  </si>
  <si>
    <t>633</t>
  </si>
  <si>
    <t>ACTIVIDADES DE LAS ESTACIONES DE TRANSPORTE</t>
  </si>
  <si>
    <t>ACTIVIDADES DE ESTACIONES DE TRANSPORTE TERRESTRE</t>
  </si>
  <si>
    <t>ACTIVIDADES DE ESTACIONES DE TRANSPORTE ACUATICO</t>
  </si>
  <si>
    <t xml:space="preserve">ACTIVIDADES DE AEROPUERTOS       </t>
  </si>
  <si>
    <t xml:space="preserve">OTRAS ACTIVIDADES COMPLEMENTARIAS DEL TRANSPORTE       </t>
  </si>
  <si>
    <t xml:space="preserve">ACTIVIDADES DE AGENCIAS DE VIAJES Y ORGANIZADORES DE VIAJES; ACTIVIDADES DE ASISTENCIA A TURISTAS NCP       </t>
  </si>
  <si>
    <t xml:space="preserve">ACTIVIDADES DE AGENCIAS DE VIAJES Y ORGANIZADORES DE VIAJES;  ACTIVIDADES DE ASISTENCIA A TURISTAS NCP       </t>
  </si>
  <si>
    <t xml:space="preserve">ACTIVIDADES DE OTRAS AGENCIAS DE TRANSPORTE       </t>
  </si>
  <si>
    <t xml:space="preserve">           </t>
  </si>
  <si>
    <t xml:space="preserve">CORREO Y TELECOMUNICACIONES       </t>
  </si>
  <si>
    <t xml:space="preserve">ACTIVIDADES POSTALES Y DE CORREO       </t>
  </si>
  <si>
    <t xml:space="preserve">ACTIVIDADES POSTALES NACIONALES       </t>
  </si>
  <si>
    <t xml:space="preserve"> ACTIVIDADES DE CORREO DISTINTAS DE LAS ACTIVIDADES POSTALES NACIONALES       </t>
  </si>
  <si>
    <t xml:space="preserve">TELECOMUNICACIONES       </t>
  </si>
  <si>
    <t xml:space="preserve">SERVICIOS TELEFONICOS       </t>
  </si>
  <si>
    <t xml:space="preserve">SERVICIO DE TRANSMISION DE DATOS A TRAVES DE REDES       </t>
  </si>
  <si>
    <t xml:space="preserve">SERVICIOS DE TRANSMISION DE PROGRAMAS DE RADIO Y TELEVISION       </t>
  </si>
  <si>
    <t xml:space="preserve">SERVICIOS DE TRANSMISION POR CABLE       </t>
  </si>
  <si>
    <t xml:space="preserve">OTROS SERVICIOS DE TELECOMUNICACIONES       </t>
  </si>
  <si>
    <t xml:space="preserve">SERVICIOS RELACIONADOS CON LAS TELECOMUNICACIONES       </t>
  </si>
  <si>
    <t xml:space="preserve">INTERMEDIACION FINANCIERA, EXCEPTO LOS SEGUROS Y LOS FONDOS DE PENSIONES Y CESANTIAS       </t>
  </si>
  <si>
    <t xml:space="preserve">INTERMEDIACION MONETARIA       </t>
  </si>
  <si>
    <t xml:space="preserve">BANCA CENTRAL       </t>
  </si>
  <si>
    <t xml:space="preserve">ACTIVIDADES DE LOS BANCOS DIFERENTES DEL BANCO CENTRAL       </t>
  </si>
  <si>
    <t xml:space="preserve">ACTIVIDADES DE LAS CORPORACIONES DE AHORRO Y VIVIENDA       </t>
  </si>
  <si>
    <t xml:space="preserve">ACTIVIDADES DE LAS CORPORACIONES FINANCIERAS       </t>
  </si>
  <si>
    <t xml:space="preserve">ACTIVIDADES DE LAS COMPAÐIAS DE FINANCIAMIENTO COMERCIAL       </t>
  </si>
  <si>
    <t xml:space="preserve">ACTIVIDADES DE LAS COOPERATIVAS DE GRADO SUPERIOR DE CARACTER FINANCIERO       </t>
  </si>
  <si>
    <t xml:space="preserve">OTROS TIPOS DE INTERMEDIACION MONETARIA NCP       </t>
  </si>
  <si>
    <t xml:space="preserve">OTROS TIPOS DE INTERMEDIACION FINANCIERA       </t>
  </si>
  <si>
    <t xml:space="preserve">ARRENDAMIENTO FINANCIERO (LEASING)       </t>
  </si>
  <si>
    <t xml:space="preserve">ACTIVIDADES DE LAS SOCIEDADES DE FIDUCIA       </t>
  </si>
  <si>
    <t xml:space="preserve">ACTIVIDADES DE LAS COOPERATIVAS FINANCIERAS Y FONDOS DE EMPLEADOS       </t>
  </si>
  <si>
    <t xml:space="preserve">ACTIVIDADES DE LAS SOCIEDADES DE CAPITALIZACION       </t>
  </si>
  <si>
    <t xml:space="preserve">ACTIVIDADES DE COMPRA DE CARTERA (FACTORING)       </t>
  </si>
  <si>
    <t xml:space="preserve">   6596 OTROS TIPOS DE CREDITO       </t>
  </si>
  <si>
    <t xml:space="preserve">OTROS TIPOS DE INTERMEDIACION FINANCIERA NCP       </t>
  </si>
  <si>
    <t xml:space="preserve">FINANCIACION DE PLANES DE SEGUROS Y PENSIONES, EXCEPTO LA SEGURIDAD SOCIAL DE AFILIACION OBLIGATORIA       </t>
  </si>
  <si>
    <t xml:space="preserve">SEGUROS Y FONDOS DE PENSIONES Y CESANTIAS, EXCEPTO LA SEGURIDAD SOCIAL DE AFILIACION OBLIGATORIA       </t>
  </si>
  <si>
    <t xml:space="preserve">PLANES DE SEGUROS GENERALES       </t>
  </si>
  <si>
    <t xml:space="preserve">PLANES DE SEGUROS DE VIDA       </t>
  </si>
  <si>
    <t xml:space="preserve">PLANES DE REASEGUROS       </t>
  </si>
  <si>
    <t xml:space="preserve">PLANES DE PENSIONES Y CESANTIAS       </t>
  </si>
  <si>
    <t xml:space="preserve">ACTIVIDADES AUXILIARES DE LA INTERMEDIACION FINANCIERA       </t>
  </si>
  <si>
    <t xml:space="preserve">ACTIVIDADES AUXILIARES DE LA INTERMEDIACION FINANCIERA, EXCEPTO LOS SEGUROS Y LOS FONDOS DE PENSIONES Y CESANTIAS       </t>
  </si>
  <si>
    <t xml:space="preserve">ADMINISTRACION DE MERCADOS FINANCIEROS       </t>
  </si>
  <si>
    <t xml:space="preserve">ACTIVIDADES DE LAS BOLSAS DE VALORES       </t>
  </si>
  <si>
    <t xml:space="preserve">ACTVIDADES DE COMISIONISTAS Y CORREDORES DE VALORES       </t>
  </si>
  <si>
    <t xml:space="preserve">OTRAS ACTIVIDADES RELACIONADAS CON EL MERCADO DE VALORES       </t>
  </si>
  <si>
    <t xml:space="preserve">ACTIVIDADES DE LAS CASAS DE CAMBIO       </t>
  </si>
  <si>
    <t xml:space="preserve">ACTIVIDADES AUXILIARES DE LA ADMINISTRACION FINANCIERA NCP       </t>
  </si>
  <si>
    <t xml:space="preserve">ACTIVIDADES AUXILIARES DE LOS SEGUROS Y DE LOS FONDOS DE PENSIONES Y CESANTIAS       </t>
  </si>
  <si>
    <t xml:space="preserve">ACTIVIDADES AUXILIARES DE LOS SEGUROS       </t>
  </si>
  <si>
    <t xml:space="preserve">ACTIVIDADES AUXILIARES DE LOS FONDOS DE PENSIONES Y CESANTIAS       </t>
  </si>
  <si>
    <t xml:space="preserve">ACTIVIDADES INMOBILIARIAS       </t>
  </si>
  <si>
    <t xml:space="preserve">ACTIVIDADES INMOBILIARIAS REALIZADAS CON BIENES PROPIOS O ARRENDADOS       </t>
  </si>
  <si>
    <t xml:space="preserve">ACTIVIDADES INMOBILIARIAS REALIZADAS A CAMBIO DE UNA RETRIBUCION O POR CONTRATA       </t>
  </si>
  <si>
    <t xml:space="preserve">ALQUILER DE MAQUINARIA Y EQUIPO SIN OPERARIOS Y DE EFECTOS PERSONALES Y ENSERES DOMESTICOS       </t>
  </si>
  <si>
    <t xml:space="preserve">ALQUILER DE EQUIPO DE TRANSPORTE       </t>
  </si>
  <si>
    <t xml:space="preserve">ALQUILER DE EQUIPO DE TRANSPORTE TERRESTRE       </t>
  </si>
  <si>
    <t xml:space="preserve">ALQUILER DE EQUIPO DE TRANSPORTE ACUATICO       </t>
  </si>
  <si>
    <t xml:space="preserve">ALQUILER DE EQUIPO DE TRANSPORTE AEREO       </t>
  </si>
  <si>
    <t xml:space="preserve">ALQUILER DE OTROS TIPOS DE MAQUINARIA Y EQUIPO       </t>
  </si>
  <si>
    <t xml:space="preserve">ALQUILER DE MAQUINARIA Y EQUIPO AGROPECUARIO       </t>
  </si>
  <si>
    <t xml:space="preserve">ALQUILER DE MAQUINARIA Y EQUIPO DE CONSTRUCCION Y DE INGENIERIA CIVIL       </t>
  </si>
  <si>
    <t xml:space="preserve">ALQUILER DE MAQUINARIA Y EQUIPO DE OFICINA (INCLUSO COMPUTADORAS)       </t>
  </si>
  <si>
    <t xml:space="preserve">ALQUILER DE OTROS TIPOS DE MAQUINARIA Y EQUIPO NCP       </t>
  </si>
  <si>
    <t xml:space="preserve">ALQUILER DE EFECTOS PERSONALES Y ENSERES DOMESTICOS  NCP       </t>
  </si>
  <si>
    <t xml:space="preserve">INFORMATICA Y ACTIVIDADES CONEXAS       </t>
  </si>
  <si>
    <t xml:space="preserve">CONSULTORES EN EQUIPO DE INFORMATICA       </t>
  </si>
  <si>
    <t xml:space="preserve">CONSULTORES EN PROGRAMAS DE INFORMATICA Y SUMINISTRO DE PROGRAMAS DE INFORMATICA       </t>
  </si>
  <si>
    <t xml:space="preserve">PROCESAMIENTO DE DATOS       </t>
  </si>
  <si>
    <t xml:space="preserve">ACTIVIDADES RELACIONADAS CON BASES DE DATOS       </t>
  </si>
  <si>
    <t xml:space="preserve">MANTENIMIENTO Y REPARACION DE MAQUINARIA DE OFICINA, CONTABILIDAD E INFORMATICA       </t>
  </si>
  <si>
    <t xml:space="preserve">OTRAS ACTIVIDADES DE INFORMATICA       </t>
  </si>
  <si>
    <t xml:space="preserve">INVESTIGACION Y DESARROLLO       </t>
  </si>
  <si>
    <t xml:space="preserve">INVESTIGACION Y DESARROLLO EXPERIMENTAL EN EL CAMPO DE LAS CIENCIAS NATURALES Y LA INGENIERIA       </t>
  </si>
  <si>
    <t xml:space="preserve">INVESTIGACION Y DESARROLLO EXPERIMENTAL EN EL CAMPO DE LAS CIENCIAS SOCIALES Y LAS HUMANIDADES       </t>
  </si>
  <si>
    <t xml:space="preserve">OTRAS ACTIVIDADES EMPRESARIALES       </t>
  </si>
  <si>
    <t xml:space="preserve">ACTIVIDADES JURIDICAS Y DE CONTABILIDAD, TENEDURIA DE LIBROS Y AUDITORIA; ASESORAMIENTO EN MATERIA DE IMPUESTOS;       </t>
  </si>
  <si>
    <t xml:space="preserve">ESTUDIO DE MERCADOS Y REALIZACION ENCUESTAS DE OPINION PUBLICA; ASESORAMIENTO EMPRESARIAL Y EN MATERIA DE GESTION      </t>
  </si>
  <si>
    <t xml:space="preserve">ACTIVIDADES  JURIDICAS       </t>
  </si>
  <si>
    <t xml:space="preserve">ACTIVIDADES DE CONTABILIDAD, TENEDURIA DE LIBROS Y AUDITORIA; ASESORAMIENTO EN MATERIA DE IMPUESTOS       </t>
  </si>
  <si>
    <t xml:space="preserve">INVESTIGACION DE MERCADOS Y REALIZACION DE ENCUESTAS DE OPINION PUBLICA       </t>
  </si>
  <si>
    <t xml:space="preserve">ACTIVIDADES DE ASESORAMIENTO EMPRESARIAL Y  EN MATERIA DE GESTION       </t>
  </si>
  <si>
    <t xml:space="preserve">ACTIVIDADES DE ARQUITECTURA E INGENIERIA Y OTRAS ACTIVIDADES TECNICAS       </t>
  </si>
  <si>
    <t xml:space="preserve">ACTIVIDADES DE ARQUITECTURA E INGENIERIA Y ACTIVIDADES CONEXAS DE ASESORAMIENTO TECNICO       </t>
  </si>
  <si>
    <t xml:space="preserve">ENSAYOS Y ANALISIS TECNICOS       </t>
  </si>
  <si>
    <t xml:space="preserve">PUBLICIDAD       </t>
  </si>
  <si>
    <t xml:space="preserve">ACTIVIDADES EMPRESARIALES NCP       </t>
  </si>
  <si>
    <t>{</t>
  </si>
  <si>
    <t xml:space="preserve">OBTENCION Y SUMINISTRO DE PERSONAL       </t>
  </si>
  <si>
    <t xml:space="preserve">ACTIVIDADES DE INVESTIGACION Y SEGURIDAD       </t>
  </si>
  <si>
    <t xml:space="preserve">ACTIVIDADES DE LIMPIEZA DE EDIFICIOS       </t>
  </si>
  <si>
    <t xml:space="preserve">ACTIVIDADES DE FOTOGRAFIA       </t>
  </si>
  <si>
    <t xml:space="preserve">ACTIVIDADES DE ENVASE Y EMPAQUE       </t>
  </si>
  <si>
    <t xml:space="preserve">OTRAS ACTIVIDADES EMPRESARIALES  NCP       </t>
  </si>
  <si>
    <t xml:space="preserve">ADMINISTRACION PUBLICA Y DEFENSA; SEGURIDAD SOCIAL DE AFILIACION OBLIGATORIA       </t>
  </si>
  <si>
    <t xml:space="preserve">ADMINISTRACION DEL ESTADO Y APLICACION DE LA POLITICA ECONOMICA Y SOCIAL DE LA COMUNIDAD       </t>
  </si>
  <si>
    <t xml:space="preserve">ACTIVIDADES LEGISLATIVAS DE LA ADMINISTRACION PUBLICA EN GENERAL       </t>
  </si>
  <si>
    <t xml:space="preserve">ACTIVIDADES EJECUTIVAS DE LA ADMINISTRACION PUBLICA EN GENERAL       </t>
  </si>
  <si>
    <t xml:space="preserve">REGULACION DE LAS ACTIVIDADES DE ORGANISMOS QUE PRESTAN SERVICIOS DE SALUD, EDUCATIVOS, CULTURALES Y OTROS SERVICIOS SOCIALES, EXCEPTO SERVICIOS DE SEGURIDAD SOCIAL       </t>
  </si>
  <si>
    <t xml:space="preserve">ACTIVIDADES REGULADORAS Y FACILITADORAS DE LA ACTIVIDAD ECONOMICA       </t>
  </si>
  <si>
    <t xml:space="preserve">ACTIVIDADES AUXILIARES DE SERVICIOS PARA LA ADMINISTRACION PUBLICA EN GENERAL       </t>
  </si>
  <si>
    <t xml:space="preserve">PRESTACION DE SERVICIOS A LA COMUNIDAD EN GENERAL       </t>
  </si>
  <si>
    <t xml:space="preserve">RELACIONES  EXTERIORES       </t>
  </si>
  <si>
    <t xml:space="preserve">ACTIVIDADES DE DEFENSA       </t>
  </si>
  <si>
    <t xml:space="preserve">ACTIVIDADES DE LA JUSTICIA       </t>
  </si>
  <si>
    <t xml:space="preserve">ACTIVIDADES DE LA POLICIA Y PROTECCION CIVIL       </t>
  </si>
  <si>
    <t xml:space="preserve">ACTIVIDADES DE SEGURIDAD SOCIAL DE AFILIACION OBLIGATORIA       </t>
  </si>
  <si>
    <t xml:space="preserve">EDUCACION        </t>
  </si>
  <si>
    <t xml:space="preserve">EDUCACION PREESCOLAR Y PRIMARIA       </t>
  </si>
  <si>
    <t xml:space="preserve">EDUCACION PREESCOLAR       </t>
  </si>
  <si>
    <t xml:space="preserve">EDUCACION BASICA PRIMARIA       </t>
  </si>
  <si>
    <t xml:space="preserve">EDUCACION SECUNDARIA       </t>
  </si>
  <si>
    <t xml:space="preserve">EDUCACION BASICA SECUNDARIA       </t>
  </si>
  <si>
    <t xml:space="preserve">EDUCACION MEDIA       </t>
  </si>
  <si>
    <t xml:space="preserve">SERVICIO DE EDUCACION LABORAL ESPECIAL       </t>
  </si>
  <si>
    <t xml:space="preserve">ESTABLECIMIENTOS QUE COMBINAN DIFERENTES NIVELES DE  EDUCACION       </t>
  </si>
  <si>
    <t xml:space="preserve">ESTABLECIMIENTOS QUE PRESTAN EL SERVICIO DE EDUCACION PREESCOLAR Y BASICA PRIMARIA.       </t>
  </si>
  <si>
    <t xml:space="preserve">ESTABLECIMIENTOS QUE PRESTAN EL SERVICIO DE EDUC. PREESCOLAR Y BASICA (BASICA PRIMARIA Y BASICA SECUNDARIA       </t>
  </si>
  <si>
    <t xml:space="preserve">ESTABLECIMIENTOS QUE PRESTAN EL SERVICIO DE EDUC. PREESCOLAR, BASICA (BASICA PRIMARIA Y SECUNDARIA) Y  MEDIA.      </t>
  </si>
  <si>
    <t xml:space="preserve">ESTABLECIMIENTOS QUE PRESTAN EL SERVICIO DE EDUCACION BASICA (BASICA PRIMARIA Y BASICA SECUNDARIA).       </t>
  </si>
  <si>
    <t xml:space="preserve">ESTABLECIMIENTOS QUE PRESTAN EL SERVICIO DE EDUCACION BASICA (BASICA PRIMARIA Y BASICA SECUNDARIA) Y MEDIA.       </t>
  </si>
  <si>
    <t xml:space="preserve">ESTABLECIMIENTOS QUE PRESTAN EL SERVICIO DE EDUCACION BASICA SECUNDARIA Y MEDIA.       </t>
  </si>
  <si>
    <t xml:space="preserve">EDUCACION SUPERIOR       </t>
  </si>
  <si>
    <t xml:space="preserve">EDUCACION NO FORMAL       </t>
  </si>
  <si>
    <t xml:space="preserve">SERVICIOS SOCIALES Y DE SALUD       </t>
  </si>
  <si>
    <t xml:space="preserve">ACTIVIDADES RELACIONADAS CON LA SALUD HUMANA       </t>
  </si>
  <si>
    <t xml:space="preserve">ACTIVIDADES DE LAS INSTITUCIONES PRESTADORAS DE SERVICIOS DE SALUD, CON INTERNACION       </t>
  </si>
  <si>
    <t xml:space="preserve">ACTIVIDADES DE LA PRACTICA MEDICA       </t>
  </si>
  <si>
    <t xml:space="preserve">ACTIVIDADES DE LA PRACTICA ODONTOLOGICA       </t>
  </si>
  <si>
    <t xml:space="preserve">ACTIVIDADES DE APOYO DIAGNOSTICO       </t>
  </si>
  <si>
    <t xml:space="preserve">ACTIVIDADES DE APOYO TERAPEUTICO       </t>
  </si>
  <si>
    <t xml:space="preserve">OTRAS ACTIVIDADES RELACIONADAS CON LA SALUD HUMANA       </t>
  </si>
  <si>
    <t xml:space="preserve">ACTIVIDADES VETERINARIAS       </t>
  </si>
  <si>
    <t xml:space="preserve">ACTIVIDADES DE SERVICIOS SOCIALES       </t>
  </si>
  <si>
    <t xml:space="preserve">SERVICIOS SOCIALES CON ALOJAMIENTO       </t>
  </si>
  <si>
    <t xml:space="preserve">SERVICIOS SOCIALES SIN ALOJAMIENTO       </t>
  </si>
  <si>
    <t>O</t>
  </si>
  <si>
    <t xml:space="preserve">ELIMINACION DE DESPERDICIOS Y AGUAS RESIDUALES, SANEAMIENTO Y ACTIVIDADES SIMILARES       </t>
  </si>
  <si>
    <t xml:space="preserve">ELIMINACION DE DESPERDICIOS Y AGUAS RESIDUALES, SANEAMIENTO Y ACTIVIDADES SIMILARES.       </t>
  </si>
  <si>
    <t xml:space="preserve">ACTIVIDADES DE ASOCIACIONES NCP       </t>
  </si>
  <si>
    <t xml:space="preserve">ACTIVIDADES DE ORGANIZACIONES EMPRESARIALES, PROFESIONALES Y DE EMPLEADORES       </t>
  </si>
  <si>
    <t xml:space="preserve">ACTIVIDADES DE ORGANIZACIONES EMPRESARIALES Y DE EMPLEADORES       </t>
  </si>
  <si>
    <t xml:space="preserve">ACTIVIDADES DE ORGANIZACIONES PROFESIONALES       </t>
  </si>
  <si>
    <t xml:space="preserve">ACTIVIDADES DE SINDICATOS       </t>
  </si>
  <si>
    <t xml:space="preserve">ACTIVIDADES DE OTRAS ASOCIACIONES       </t>
  </si>
  <si>
    <t xml:space="preserve">ACTIVIDADES DE ORGANIZACIONES RELIGIOSAS       </t>
  </si>
  <si>
    <t xml:space="preserve">ACTIVIDADES DE ORGANIZACIONES POLITICAS       </t>
  </si>
  <si>
    <t xml:space="preserve">ACTIVIDADES DE OTRAS ORGANIZACIONES NCP       </t>
  </si>
  <si>
    <t xml:space="preserve">ACTIVIDADES DE ESPARCIMIENTO Y ACTIVIDADES CULTURALES Y DEPORTIVAS       </t>
  </si>
  <si>
    <t xml:space="preserve">ACTIVIDADES DE CINEMATOGRAFIA, RADIO Y TELEVISION Y OTRAS ACTIVIDADES DE ENTRETENIMIENTO       </t>
  </si>
  <si>
    <t xml:space="preserve">PRODUCCION Y DISTRIBUCION DE FILMES Y VIDEOCINTAS       </t>
  </si>
  <si>
    <t xml:space="preserve">EXHIBICION DE FILMES Y VIDEOCINTAS       </t>
  </si>
  <si>
    <t xml:space="preserve">ACTIVIDADES DE RADIO Y TELEVISION       </t>
  </si>
  <si>
    <t xml:space="preserve">ACTIVIDADES TEATRALES Y MUSICALES Y OTRAS ACTIVIDADES ARTISTICAS       </t>
  </si>
  <si>
    <t xml:space="preserve">OTRAS ACTIVIDADES DE ENTRETENIMIENTO NCP       </t>
  </si>
  <si>
    <t xml:space="preserve">ACTIVIDADES DE AGENCIAS DE NOTICIAS       </t>
  </si>
  <si>
    <t xml:space="preserve">ACTIVIDADES DE BIBLIOTECAS, ARCHIVOS Y MUSEOS Y OTRAS ACTIVIDADES CULTURALES       </t>
  </si>
  <si>
    <t xml:space="preserve">ACTIVIDADES DE BIBLIOTECAS Y ARCHIVOS       </t>
  </si>
  <si>
    <t xml:space="preserve">ACTIVIDADES DE MUSEOS Y PRESERVACION DE LUGARES Y EDIFICIOS HISTORICOS       </t>
  </si>
  <si>
    <t xml:space="preserve">ACTIVIDADES DE JARDINES BOTANICOS Y ZOOLOGICOS Y DE PARQUES NACIONALES       </t>
  </si>
  <si>
    <t xml:space="preserve">ACTIVIDADES DEPORTIVAS Y OTRAS ACTIVIDADES DE ESPARCIMIENTO       </t>
  </si>
  <si>
    <t xml:space="preserve">ACTIVIDADES DEPORTIVAS       </t>
  </si>
  <si>
    <t xml:space="preserve">ACTIVIDADES DE JUEGOS DE AZAR       </t>
  </si>
  <si>
    <t xml:space="preserve">OTRAS ACTIVIDADES DE ESPARCIMIENTO       </t>
  </si>
  <si>
    <t xml:space="preserve">OTRAS ACTIVIDADES DE SERVICIOS       </t>
  </si>
  <si>
    <t xml:space="preserve">LAVADO Y LIMPIEZA DE PRENDAS DE TELA Y DE PIEL, INCLUSO LA LIMPIEZA EN SECO       </t>
  </si>
  <si>
    <t xml:space="preserve">PELUQUERIA Y OTROS TRATAMIENTOS DE BELLEZA       </t>
  </si>
  <si>
    <t xml:space="preserve">POMPAS FUNEBRES Y ACTIVIDADES CONEXAS       </t>
  </si>
  <si>
    <t xml:space="preserve">OTRAS ACTIVIDADES DE SERVICIOS NCP       </t>
  </si>
  <si>
    <t xml:space="preserve">HOGARES PRIVADOS CON SERVICIO DOMESTICO       </t>
  </si>
  <si>
    <t xml:space="preserve">ORGANIZACIONES Y ORGANOS EXTRATERRITORIALES       </t>
  </si>
  <si>
    <t xml:space="preserve">ORGANIZACIONES Y ORGANOS EXTRATERRITORIALES </t>
  </si>
  <si>
    <t>La Oficina de Negocios Verdes y Ssotenibles acompañará de manera continua el diligenciamiento de la herramienta vía correo electrónico o telefónicamente. Para esto simplemente será necesario activar el menú “soporte técnico” de la herramienta, o comunicarse  en cualquier momento con la Oficina de Negocios Verdes y Sostenibles.</t>
  </si>
  <si>
    <t>Río Negro</t>
  </si>
  <si>
    <t>Río Nare</t>
  </si>
  <si>
    <t>Embalse y Río Guatapé</t>
  </si>
  <si>
    <t>Río Nus</t>
  </si>
  <si>
    <t>Río Samaná Norte</t>
  </si>
  <si>
    <t>Río Samaná Sur</t>
  </si>
  <si>
    <t>Río Arma</t>
  </si>
  <si>
    <t>Río Cocorná Sur y Directos al Magdalena Medio entre los Ríos la Miel y Nare</t>
  </si>
  <si>
    <t>Río La Miel</t>
  </si>
  <si>
    <t>Río Aburrá</t>
  </si>
  <si>
    <t>Río Guadalupe y Medio Porce</t>
  </si>
  <si>
    <t>112-5304 del 26/10/2016</t>
  </si>
  <si>
    <t>2016-2026</t>
  </si>
  <si>
    <t>Preservación de Flora y Fauna</t>
  </si>
  <si>
    <t>Acuerdo 430 del 28/10/2022</t>
  </si>
  <si>
    <t>II</t>
  </si>
  <si>
    <t>Aguas Naturales-Consumo Humano</t>
  </si>
  <si>
    <t>III</t>
  </si>
  <si>
    <t>IV</t>
  </si>
  <si>
    <t>Uso Estético</t>
  </si>
  <si>
    <t>IV-1</t>
  </si>
  <si>
    <t>RE-02207-2022 del 10/10/2022</t>
  </si>
  <si>
    <t>2022-2032</t>
  </si>
  <si>
    <t>Uso Pecuario</t>
  </si>
  <si>
    <t>IV-2</t>
  </si>
  <si>
    <t>Uso Recreativo-Contacto secundario</t>
  </si>
  <si>
    <t>IV-3</t>
  </si>
  <si>
    <t>IV-4a</t>
  </si>
  <si>
    <t>IV-4b</t>
  </si>
  <si>
    <t>IV-5a</t>
  </si>
  <si>
    <t>IV-5b</t>
  </si>
  <si>
    <t>V</t>
  </si>
  <si>
    <t>Uso Agrícola y Pecuario</t>
  </si>
  <si>
    <t>VI</t>
  </si>
  <si>
    <t>VII</t>
  </si>
  <si>
    <t>VIII</t>
  </si>
  <si>
    <t>IX</t>
  </si>
  <si>
    <t>X</t>
  </si>
  <si>
    <t>XI</t>
  </si>
  <si>
    <t>XII</t>
  </si>
  <si>
    <t>XIII</t>
  </si>
  <si>
    <t>Uso Industrial</t>
  </si>
  <si>
    <t>XIV</t>
  </si>
  <si>
    <t>XV</t>
  </si>
  <si>
    <t>XVI</t>
  </si>
  <si>
    <t>Uso recreativo - Contacto primario</t>
  </si>
  <si>
    <t>112-4160 del 01/11/2019</t>
  </si>
  <si>
    <t>2022-2030</t>
  </si>
  <si>
    <t>Uso Industrial Restringido</t>
  </si>
  <si>
    <t>Uso Estetico - Industrial</t>
  </si>
  <si>
    <t>Río Negro. I</t>
  </si>
  <si>
    <t>MUNICIPIO DE EL RETIRO- Sector La Palencia</t>
  </si>
  <si>
    <t xml:space="preserve">TRUCHAS SIERRA CLARA MARTHA LINA RESTREPO VELEZ </t>
  </si>
  <si>
    <t>Parcelacion La Camelia</t>
  </si>
  <si>
    <t>Prodiamante Azul S.A.S - Condominio Campestre Monte Sereno PTAR N°1</t>
  </si>
  <si>
    <t>Parcelacion Valverde P.H - NUEVO</t>
  </si>
  <si>
    <t>MUNICIPIO DE EL RETIRO - ZONA URBANA (EMPRESA DE PUBLICAS DE MEDELLIN)</t>
  </si>
  <si>
    <t>MUNICIPIO DE EL RETIRO - CENTROS POBLADOS Villa Elena I y II (EMPRESA DE AGUAS DEL ORIENTE ANTIOQUEÑO S.A.E.S.P.)</t>
  </si>
  <si>
    <t>MUNICIPIO DE EL RETIRO - CENTROS POBLADOS Salados Norte (EMPRESA DE AGUAS DEL ORIENTE ANTIOQUEÑO S.A.E.S.P.)</t>
  </si>
  <si>
    <t>MUNICIPIO DE El RETIRO- Sector Campanita</t>
  </si>
  <si>
    <t>COLEGIO SAN JOSÉ DE LAS VEGAS</t>
  </si>
  <si>
    <t>CONDOMINIO PINARAZUL</t>
  </si>
  <si>
    <t>Condominio Campestre Jardines de Fizebad</t>
  </si>
  <si>
    <t>EPM - Parque Los Salados</t>
  </si>
  <si>
    <t>REDCOL HOLDINGS SAS (antes Colegio Gimnasio Vermont)</t>
  </si>
  <si>
    <t>CONDOMINIO CAMPESTRE SIERRA GRANDE 1 P.H.</t>
  </si>
  <si>
    <t xml:space="preserve">Parcelacion Villas de Bariloche PH </t>
  </si>
  <si>
    <t xml:space="preserve">Conjunto Campestre Seniors Fizebad </t>
  </si>
  <si>
    <t xml:space="preserve">Organización Terpel S.A. - Estacion de Sevicios Pinares del Retiro </t>
  </si>
  <si>
    <t>CONDOMINIO CAMPESTRE ENTREVERDES P.H (PLAN PARCIAL PAPAYAL)</t>
  </si>
  <si>
    <t>Condominio Campestre Bosques de Salamanca</t>
  </si>
  <si>
    <t>Sociedad Evolucionar S.A.S. - Colegio Hontanares</t>
  </si>
  <si>
    <t xml:space="preserve">Promotora Pinares S.A. - Clinica Pinares Mind &amp; Health </t>
  </si>
  <si>
    <t>Condominio SIERRA GRANDE 2  -NUEVO</t>
  </si>
  <si>
    <t>MUNICIPIO DE RIONEGRO - CENTRO POBLADO BARRO BLANCO</t>
  </si>
  <si>
    <t xml:space="preserve">MUNICIPIO DE RIONEGRO - Centro Poblado Conejera y Chamizal </t>
  </si>
  <si>
    <t>CENTRO COMERCIAL COMPLEX LLANOGRANDE</t>
  </si>
  <si>
    <t>COLEGIO HORIZONTES</t>
  </si>
  <si>
    <t>CONDOMINIO CAMPESTRE EL REMANSO</t>
  </si>
  <si>
    <t>CONDOMINIO CAMPESTRE LAGO GRANDE</t>
  </si>
  <si>
    <t>C.I. FLORES DE LA VEGA S.A.S (VEGAFLOR)</t>
  </si>
  <si>
    <t>FLORES EL TRIGAL - LAS OLAS - RIONEGRO</t>
  </si>
  <si>
    <t>MUNDOS RIBS CARNES Y VINOS S.A.</t>
  </si>
  <si>
    <t>PARCELACIÓN AGUA LUNA DE ORIENTE</t>
  </si>
  <si>
    <t>PARCELACION ANDALUCIA</t>
  </si>
  <si>
    <t>PARCELACION PUNTA DEL ESTE</t>
  </si>
  <si>
    <t>TRUCHAS SIERRA BLANCA</t>
  </si>
  <si>
    <t>Parcelación Normandía</t>
  </si>
  <si>
    <t xml:space="preserve">CONDOMINIO HARAS SANTA LUCIA AGRUPACIÓN DE LOTES P.H. </t>
  </si>
  <si>
    <t>Parcelación Refugios del Tablazo</t>
  </si>
  <si>
    <t>Promotora Zona Estratégica - Zona E</t>
  </si>
  <si>
    <t>PORTANOVA CENTER PH (antes PROMOTORA MEDICAL CENTER S.A.S.</t>
  </si>
  <si>
    <t xml:space="preserve">FUNDACION HOSPITAL SAN VICENTE DE PAUL </t>
  </si>
  <si>
    <t>Hotel Casa Grande</t>
  </si>
  <si>
    <t>Mall Drive In Llanogrande (CREPES &amp; WAFLES, HAMBURGUESAS DEL CORRAL y PARA JOHNS)</t>
  </si>
  <si>
    <t xml:space="preserve">Promotora de Inversiones Palobel S.A.S (Jardines de Llanogrande) </t>
  </si>
  <si>
    <t>PORTANOVA SUITES</t>
  </si>
  <si>
    <t xml:space="preserve">Hotel LAGOON S.A.S. </t>
  </si>
  <si>
    <t xml:space="preserve"> Parcelacion Saint regis Lagos y Condominio Saint Regis Alameda</t>
  </si>
  <si>
    <t xml:space="preserve">CASA BRITANICA S.A. </t>
  </si>
  <si>
    <t xml:space="preserve">MALL PUERTO BULEVAR </t>
  </si>
  <si>
    <t xml:space="preserve">Sociedad Uniflor S.A. (Uniflor I) </t>
  </si>
  <si>
    <t xml:space="preserve">Corporacion Colombiana de Investigacion Agropecuaria CORPOICA -AGROSAVIA </t>
  </si>
  <si>
    <t>Promotora PICCOLO S.A.</t>
  </si>
  <si>
    <t>PARCELACION SANTA MARIA DEL LLANO</t>
  </si>
  <si>
    <t>CONDOMINIO CAMPESTRE SIERRA BLANCA P.H.</t>
  </si>
  <si>
    <t>SOCIEDAD INVERSIONES EL CIENTIFICO S.A.S - MALL DON DIEGO (DON ALCIDES RESTAURANTE &amp; PARRILLA BAR)</t>
  </si>
  <si>
    <t>ASOCIACIÓN DE CRIADORES DE CABALLOS CRIOLLOS COLOMBIANOS DE SILLA - ASDESILLA</t>
  </si>
  <si>
    <t>PARCELACION MONTEALTO P.H. (en beneficio del Condominio Campestre Montealto)</t>
  </si>
  <si>
    <t>JUAN CARLOS AGUDELO  JIMENEZ (MALL PUERTO MADERO)</t>
  </si>
  <si>
    <t xml:space="preserve">Aves Emaus S.A.S. - Granja Avicola </t>
  </si>
  <si>
    <t xml:space="preserve">Sociedad Vivero Tierra Negra S.A.S. </t>
  </si>
  <si>
    <t xml:space="preserve">PARCELACION PRADO VERDE </t>
  </si>
  <si>
    <t>MUNICIPIO DE RIONEGRO (Empresas Públicas de Medellín-EPM)</t>
  </si>
  <si>
    <t>MUNICIPIO DE RIONEGRO - Centro poblado Alto Bonito</t>
  </si>
  <si>
    <t xml:space="preserve">CACHARRERIA MUNDIAL S.A.S. - CEDI RIONEGRO </t>
  </si>
  <si>
    <t>PINTUCO - COMPAÑIA GLOBAL DE PINTURAS</t>
  </si>
  <si>
    <t>COMPAÑÍA NACIONAL DE CHOCOLATES</t>
  </si>
  <si>
    <t>CRYSTAL - ARD (ANTES VESTIMUNDO)</t>
  </si>
  <si>
    <t>INCAROSA (INDUSTRIAS CARNICAS DE ORIENTE) - MATADERO RIONEGRO</t>
  </si>
  <si>
    <t xml:space="preserve">INGETIERRAS </t>
  </si>
  <si>
    <t>INVERSIONES RIORIENTE</t>
  </si>
  <si>
    <t>Fabrica de Arepas LA MAYORCA</t>
  </si>
  <si>
    <t>MUNICIPIO DE MARINILLA - CENTRO POBLADO (CORPORACION DE SERVICIOS PUBLICOS DE BELEN MARINILLA CORBELEN E.S.P.)-NUEVO</t>
  </si>
  <si>
    <t xml:space="preserve">CORPORACION COLEGIO MONTESSORI </t>
  </si>
  <si>
    <t>HOTEL - ECOHOTEL VERDI</t>
  </si>
  <si>
    <t>CLUB CAMPESTRE LLANOGRANDE</t>
  </si>
  <si>
    <t>PROMOTORA DE PROYECTOS RINCONES DE LLANOGRANDE S.A.S.</t>
  </si>
  <si>
    <t>FLORES EL TRIGAL - FINCA FLORCARIBE</t>
  </si>
  <si>
    <t>PARCELACION CAMELOT</t>
  </si>
  <si>
    <t>Parcelación La Juanita P.H</t>
  </si>
  <si>
    <t>Parcelación Casa de Campo</t>
  </si>
  <si>
    <t>Parcelación La Reserva</t>
  </si>
  <si>
    <t xml:space="preserve">LA MARTINA COUNTRY SUITES HOTEL (PROMOTORA DE PROYECTOS LA MARTINA S.A.S.) </t>
  </si>
  <si>
    <t xml:space="preserve">Condominio San Isidro </t>
  </si>
  <si>
    <t xml:space="preserve">MUNICIPIO DE RIONEGRO - CENTRO POBLADO GALICIA PARTE ALTA </t>
  </si>
  <si>
    <t>MUNICIPIO DE RIONEGRO - Centro poblado Galicia Alta Rincon Santo</t>
  </si>
  <si>
    <t>FABRICATO S.A. Parque Industrial (antes Textiles del Rio-RIOTEX) -ARnD+ARD</t>
  </si>
  <si>
    <t xml:space="preserve">SOCIEDAD TOCAR S.A. - ESTACION DE SERVICIO EL TRANVIA </t>
  </si>
  <si>
    <t xml:space="preserve">SOCIEDAD PREPARACIONES DE BELLEZA PREBEL S.A. </t>
  </si>
  <si>
    <t xml:space="preserve">FAMILIA SANCELA </t>
  </si>
  <si>
    <t>RELLENO SANITARIO DEL MUNICIPIO DE MARINILLA (EMPRESA DE SERVICIOS PÚBLICOS SAN JOSÉ DE LA MARINILLA ESPA E.S.P.)</t>
  </si>
  <si>
    <t>MUNICIPIO DE LA CEJA (EMPRESAS PÚBLICAS DE LA CEJA S.A. E.S.P.)</t>
  </si>
  <si>
    <t>MUNICIPIO DE LA CEJA - Centro Poblado San Nicolas Sector Vueltecitas</t>
  </si>
  <si>
    <t>PARCELACION PIE DE MONTE</t>
  </si>
  <si>
    <t>TRANS UNIDOS LA CEJA</t>
  </si>
  <si>
    <t>ALIMENTOS CARNICOS S.A.S - PLANTA LA CEJA (PROVEG)</t>
  </si>
  <si>
    <t>AVICOLA LA MARIA (Inversiones Cardona Rios S.A.S.)</t>
  </si>
  <si>
    <t>INMUNIZADORA SERYE</t>
  </si>
  <si>
    <t>C.I. Global Exchange S.A.</t>
  </si>
  <si>
    <t xml:space="preserve">TANN COLOMBIA (VIAPPIANI DE COLOMBIA) </t>
  </si>
  <si>
    <t xml:space="preserve">C.I. Cultivos Sayonara S.A.S I </t>
  </si>
  <si>
    <t xml:space="preserve">MUNICIPIO DE EL CARMEN DE VIBORAL Sector Sacatín (EMPRESA DE SERVICIOS PUBLICOS DE EL CARMEN DE VIBORAL LA CIMARRONA E.S.P.)  </t>
  </si>
  <si>
    <t>MUNICIPIO DE EL CARMEN DE VIBORAL - CENTROS POBLADOS (Guamito, Aguas Claras, Samaria, Sonadora)</t>
  </si>
  <si>
    <t xml:space="preserve">MUNICIPIO DE LA CEJA - CENTRO POBLADO GUAMITO (SAN JUDAS Y TOLEDO) </t>
  </si>
  <si>
    <t>MUNICIPIO DE RIONEGRO - Centro poblado Santa Ana Sector Ojo de Agua</t>
  </si>
  <si>
    <t>RECINTO QUIRAMA -COMFENALCO</t>
  </si>
  <si>
    <t>FLORES EL TRIGAL - AGUAS CLARAS-CARMEN DE VIBORAL</t>
  </si>
  <si>
    <t>UNIVERSIDAD DE ANTIOQUIA - SECCIONAL ORIENTE</t>
  </si>
  <si>
    <t>Parcelación La Pradera</t>
  </si>
  <si>
    <t xml:space="preserve">Parcelacion Hacienda El Capiro </t>
  </si>
  <si>
    <t>PARCELACION MONTEMADERO P.H.</t>
  </si>
  <si>
    <t>Parcelacion Asturias PH</t>
  </si>
  <si>
    <t xml:space="preserve">Parcelacion Alicante PH                  Parcelacion Romeral PH </t>
  </si>
  <si>
    <t>Parcelacion Padua PH</t>
  </si>
  <si>
    <t>MALL PLAZA CANTARANA</t>
  </si>
  <si>
    <t>C.I. Flores La Virginia S.A.</t>
  </si>
  <si>
    <t xml:space="preserve">PHARMACIELO COLOMBIA HOLDINGS S.AS.  </t>
  </si>
  <si>
    <t xml:space="preserve">ESSENCE FLOWERS S.A.S  </t>
  </si>
  <si>
    <t>Parcelacion MonteCapiro</t>
  </si>
  <si>
    <t>FLORES DE ORIENTE C.I. en Reorganizacion</t>
  </si>
  <si>
    <t xml:space="preserve">Parcelacion La Campiña </t>
  </si>
  <si>
    <t>Organización Terpel S.A. - Estacion de Servicios El Encierro</t>
  </si>
  <si>
    <t>Colegio Anglo Español-NUEVO</t>
  </si>
  <si>
    <t>SOCIEDAD CF RAMIREZ Y CIA SCA -NUEVO</t>
  </si>
  <si>
    <t>MUNICIPIO DE EL CARMEN DE VIBORAL - CENTROS POBLADOS  (Betania, La Chapa)</t>
  </si>
  <si>
    <t>REFRAMETAL(ANTES REFRAC. CONTINENTAL)</t>
  </si>
  <si>
    <t xml:space="preserve">MUNICIPIO DE EL CARMEN DE VIBORAL Zona Urbana, y Campo Alegre  (EMPRESA DE SERVICIOS PUBLICOS DE EL CARMEN DE VIBORAL LA CIMARRONA E.S.P.)  </t>
  </si>
  <si>
    <t>MUNICIPIO DE EL CARMEN DE VIBORAL - CENTROS POBLADOS  (La Palma)</t>
  </si>
  <si>
    <t>MUNICIPIO DE MARINILLA - CENTRO POBLADO (CORPORACION DE SERVICIOS PUBLICOS DE BELEN MARINILLA CORBELEN E.S.P.)</t>
  </si>
  <si>
    <t>MUNICIPIO DE RIONEGRO - CENTRO POBLADO CIMARRONAS</t>
  </si>
  <si>
    <t>MUNICIPIO DE RIONEGRO - CENTRO POBLADO  CALLEJON DE LOS HURTADO</t>
  </si>
  <si>
    <t>EMPRESA DE 
DESARROLLO SOSTENIBLE DEL ORIENTE – EDESO- Centro poblado Jardines de la Cimarrona y Senderos de la Cimarrona (Municipio de Rionegro)</t>
  </si>
  <si>
    <t>CRYSTAL ARnD (ANTES VESTIMUNDO)</t>
  </si>
  <si>
    <t>ECOTINTEX (ANTES TEXTILES Y SERVICIOS)</t>
  </si>
  <si>
    <t>FLORES SILVESTRES SA C.I.</t>
  </si>
  <si>
    <t>NOVAVENTA - DULCES DE COLOMBIA</t>
  </si>
  <si>
    <t>TINTATEX</t>
  </si>
  <si>
    <t>ASOCIACIÓN ACUEDUCTO Y ALCANTARILLADO CUATRO ESQUINAS</t>
  </si>
  <si>
    <t>Sociedad Avicola Nacional S.A. Ovoproductos - AVINAL</t>
  </si>
  <si>
    <t xml:space="preserve">GRIFFITH COLOMBIA </t>
  </si>
  <si>
    <t>SOCIEDAD GRUPO EDS AUTOGAS S.A.S. Estacion de Servicios TEXACO Virgen de la Sierra</t>
  </si>
  <si>
    <t xml:space="preserve">Fundacion Catolica El Camino de EMAUS </t>
  </si>
  <si>
    <t>MUNICIPIO DE GUARNE (AQUATERRA E.S.P. EMPRESA DE SERVICIOS PUBLICOS DOMICILIARIOS DEL MUNICIPIO DE GUARNE E.S.P.)</t>
  </si>
  <si>
    <t>MUNICIPIO DE GUARNE - VEREDA SAN IGNACIO</t>
  </si>
  <si>
    <t>MUNICIPIO DE RIONEGRO - CENTRO POBLADO LOS PEÑOLES</t>
  </si>
  <si>
    <t xml:space="preserve">MUNICIPIO DE RIONEGRO - CENTRO POBLADO LA PLAYA </t>
  </si>
  <si>
    <t>MUNICIPIO DE RIONEGRO - CENTRO POBLADO ALTO DE LOS GOMEZ</t>
  </si>
  <si>
    <t>MUNICIPIO DE RIONEGRO - CENTRO POBLADO GALICIA PARTE BAJA</t>
  </si>
  <si>
    <t>AVON</t>
  </si>
  <si>
    <t>BATALLON JUAN DEL CORRAL</t>
  </si>
  <si>
    <t>MCM COMPANY S.A.S. (antes CACHARRERIA MUNDIAL - GUARNE Destisol)</t>
  </si>
  <si>
    <t>CDI EXHIBICIONES</t>
  </si>
  <si>
    <t>OPERACIONES GENERALES SURAMERICANA SAS (SALVAMENTO SURA)</t>
  </si>
  <si>
    <t>CINTATEX</t>
  </si>
  <si>
    <t>COLRESIN S.A COLOMBIANA DE RESINAS</t>
  </si>
  <si>
    <t>COLGAS S.A. E.S.P antes Gases de Antioquia S.A ESP</t>
  </si>
  <si>
    <t>CONDOMINIO CAMPESTRE LA CLARITA</t>
  </si>
  <si>
    <t>CONDOMINIO CAMPRESTRE LA CAROLINA</t>
  </si>
  <si>
    <t>sociedad LABORATORIOS MEDIFARMA S.A.S</t>
  </si>
  <si>
    <t>EMPACOR - PROPAC</t>
  </si>
  <si>
    <t>ESTADERO JARDINES DE ORIENTE</t>
  </si>
  <si>
    <t>EUROCERAMICA</t>
  </si>
  <si>
    <t>GROUPE SEB ANDEAN S.A (ANTES GROUPE SEB COLOMBIA-IMUSA)</t>
  </si>
  <si>
    <t>INDUSTRIAS CADI</t>
  </si>
  <si>
    <t xml:space="preserve">INMOBILIARIA INDUGEVI S.A. (CENTRO EMPRESARIAL LA CLARITA P.H) </t>
  </si>
  <si>
    <t>KP EMPAQUES FLEXIBLES S.A.S (Antes KJIPLAS)</t>
  </si>
  <si>
    <t>LABORATORIOS ECAR</t>
  </si>
  <si>
    <t>LACTEOS AURALAC</t>
  </si>
  <si>
    <t>LATEXPORT</t>
  </si>
  <si>
    <t>DISTRIPAPAS CASTELBLANCO (ANTES LAVADERO DE PAPA - NELLY AMPARO LOPEZ)</t>
  </si>
  <si>
    <t>LICEO SALAZAR Y HERRERA - CENTRO DE ENCUENTROS LA RONDALLA</t>
  </si>
  <si>
    <t>MALL COMERCIAL MIRADOR LOS COMUNEROS</t>
  </si>
  <si>
    <t>MATADERO LA RINCONADA</t>
  </si>
  <si>
    <t>NEW STETIC</t>
  </si>
  <si>
    <t xml:space="preserve">OMYA ANDINA </t>
  </si>
  <si>
    <t xml:space="preserve">PANAMERICANA DE ALIMENTOS - RESPIN </t>
  </si>
  <si>
    <t xml:space="preserve">PRODUCTOS AUTOADHESIVOS ARCLAD S.A </t>
  </si>
  <si>
    <t xml:space="preserve">SENCO </t>
  </si>
  <si>
    <t>SOCODA</t>
  </si>
  <si>
    <t>TINTORIENTE</t>
  </si>
  <si>
    <t>TUCSON SAS( Antes Aluminium &amp; Glass Systems AGS S.A.S. )</t>
  </si>
  <si>
    <t>Fatintex SAS</t>
  </si>
  <si>
    <t>FABRICATO S.A. Parque Industrial (antes Textiles del Rio-RIOTEX) -ARD</t>
  </si>
  <si>
    <t>Parque Industrial Elite I P.H.</t>
  </si>
  <si>
    <t>Parque Industrial Rosendal</t>
  </si>
  <si>
    <t>TOPASA - ETIQUETAS CINTAS Y CALCOMANIAS TOPFLIGHT  ANDINA S.A.</t>
  </si>
  <si>
    <t xml:space="preserve">COMPAÑÍA MARRES S.A. -ARTICULOS DECORATIVOS </t>
  </si>
  <si>
    <t xml:space="preserve">CENTRO INDUSTRIAL Y COMERCIAL BODEX DE ORIENTE P.H. </t>
  </si>
  <si>
    <t>CELSA S.A.S</t>
  </si>
  <si>
    <t>PARQUE INDUSTRIAL CINCUENTENARIO - CELSA S.A.S</t>
  </si>
  <si>
    <t>Sociedad PREMEX S.A.S (Parque Industrial)</t>
  </si>
  <si>
    <t xml:space="preserve">Parque Industrial Guarne PH (antes Parque Industrial de la Madera y El Metal PH) </t>
  </si>
  <si>
    <t>Estacion de Servicios Santa Lucia</t>
  </si>
  <si>
    <t xml:space="preserve">Condominio Ecologico El PORVENIR </t>
  </si>
  <si>
    <t>Combustibles Liquidos de Colombia S.A. E.S.P</t>
  </si>
  <si>
    <t xml:space="preserve">AUTECO MOBILITY S.A.S. (antes AUTOTECNICA Colombiana S.A.S) </t>
  </si>
  <si>
    <t xml:space="preserve">Soluciones Biotecnologicas y Agroambientales S.A.S. - SOBIOTECH </t>
  </si>
  <si>
    <t>SOCIEDAD PILOTO SAS antes Industrial Tecnica de Revestimiento S.A.S. (Solaris Colombia)</t>
  </si>
  <si>
    <t>Sociedad Distracom S.A.S . - Estacion de Servicios La Autopista</t>
  </si>
  <si>
    <t xml:space="preserve">ORGANIZACIÓN TERPEL S.A. -Estacion de Servicios La Garota </t>
  </si>
  <si>
    <t xml:space="preserve">SOCIEDAD PROQUIDENT S.A. </t>
  </si>
  <si>
    <t>DISTRIPAPAS CARVAJAL - Ferney Alberto Carvajal Giraldo</t>
  </si>
  <si>
    <t>CONJUNTO RESIDENCIAL RESERVA LA CLARA P.H.</t>
  </si>
  <si>
    <t>Sociedad Gestores Inmobiliarios Comerciales AGESINCO S.A.S. - CENTRO LOGISTICO DE ORIENTE</t>
  </si>
  <si>
    <t>La Casa del didactico y tecnológica S.A.S.</t>
  </si>
  <si>
    <t xml:space="preserve">Parcelación Pontevedra </t>
  </si>
  <si>
    <t>Sociedad Inversiones Valles Verdes S.A.S</t>
  </si>
  <si>
    <t>Estadero y Carniceria LUCHO</t>
  </si>
  <si>
    <t xml:space="preserve">Estacion el Gran Chaparral, Hotel y Restaurante </t>
  </si>
  <si>
    <t>Sociedad Distracom S.A. - Estacion de servicios Distracom Bonanza</t>
  </si>
  <si>
    <t>Parque Industrial Elite II P.H.</t>
  </si>
  <si>
    <t>ATLETICO NACIONAL S.A. (antes GASEOSAS POSADA TOBON S.A.) - NUEVO</t>
  </si>
  <si>
    <t>SOCIEDAD TECNOLOGÍAS ALIMENTICIAS S.A.S TECNOAL - NUEVO</t>
  </si>
  <si>
    <t>VITRACOAT SERVICIOS S.A.S - NUEVO</t>
  </si>
  <si>
    <t>PEPSICO ALIMENTOS COLOMBIA LTDA - NUEVO</t>
  </si>
  <si>
    <t>MUNICIPIO DE GUARNE - VEREDA PENJAMO-NUEVO</t>
  </si>
  <si>
    <t xml:space="preserve">Condominio La Candelaria-NUEVO </t>
  </si>
  <si>
    <t xml:space="preserve">BODEGAS Y NEGOCIOS  GUAYACANES SAS-NUEVO </t>
  </si>
  <si>
    <t>MUNICIPIO DE EL SANTUARIO (EMPRESAS PUBLICAS DEL MUNICIPIO DE EL SANTUARIO E.S.P.)</t>
  </si>
  <si>
    <t>MUNICIPIO DE MARINILLA (EMPRESA DE SERVICIOS PÚBLICOS SAN JOSÉ DE LA MARINILLA ESPA E.S.P.)</t>
  </si>
  <si>
    <t>FRIGOANTIOQUIA (antes FRIGOCARNES - ECOMATADERO) Matadero Marinilla</t>
  </si>
  <si>
    <t>Lavadero y Montallantas La Bomba</t>
  </si>
  <si>
    <t>LAVADERO CATANIA - Martha Lucia Gomez Gomez</t>
  </si>
  <si>
    <t>HARIPIELES S.A.S.</t>
  </si>
  <si>
    <t xml:space="preserve">CENTRAL GANDERA DE ORIENTE S.A.S. </t>
  </si>
  <si>
    <t>MARIA OFELIA GOMEZ DE ARISTIZABAL (SOCIEDAD MULTISERVICIO ALTO BONITO)</t>
  </si>
  <si>
    <t xml:space="preserve">CENTRO INTEGRADO DE SERVICIOS EL VERGEL S.A.S </t>
  </si>
  <si>
    <t>Sociedad Avícola San Martín S.A. - Granja Vargas</t>
  </si>
  <si>
    <t>CORTE REAL S.A.S-NUEVO</t>
  </si>
  <si>
    <t>MUNICIPIO DE RIONEGRO CENTRO POBLADO CHACHAFRUTO (ASOCIACION USUARIOS ACUEDUCTO RURAL SAJONIA ALTO VALLEJO ARSA E.S.P.)</t>
  </si>
  <si>
    <t>MUNICIPIO DE RIONEGRO - CENTRO POBLADO SAJONIA (ASOCIACION USUARIOS ACUEDUCTO RURAL SAJONIA ALTO VALLEJO ARSA E.S.P.)</t>
  </si>
  <si>
    <t>ASOCIACIÓN DE USUARIOS DEL ACUEDUCTO RURAL SAJONIA ALTO- VALLEJO ARSA ESP (SECTOR VALLE GRANDE)</t>
  </si>
  <si>
    <t>AIRPLAN - Aeropuerto Internacional José María Córdova</t>
  </si>
  <si>
    <t>CANTERAS YARUMAL UNO</t>
  </si>
  <si>
    <t>FUERZA AEREA COLOMBIANA</t>
  </si>
  <si>
    <t>HOTEL LAS LOMAS</t>
  </si>
  <si>
    <t>ZONA FRANCA</t>
  </si>
  <si>
    <t>PH Rio Verde Living SUITES</t>
  </si>
  <si>
    <t xml:space="preserve">ETIFLEX S.A. </t>
  </si>
  <si>
    <t>PARQUEADERO LOS PINOS</t>
  </si>
  <si>
    <t xml:space="preserve">Socieda Bemus S.A. - Estacion de Servicios ZEUSS Jose Maria Cordova </t>
  </si>
  <si>
    <t xml:space="preserve">MUNICIPIO DE SAN VICENTE </t>
  </si>
  <si>
    <t>MUNICIPIO DE ALEJANDRIA</t>
  </si>
  <si>
    <t>MUNICIPIO DE CONCEPCION</t>
  </si>
  <si>
    <t>MUNICIPIO DE SANTO DOMINGO (EMPRESA DE SERVICIOS PUBLICOS DOMICILIARIOS DE ACUEDUCTO, ALCANTARILLADO Y ASEO, SANTO DOMINGO S.A. E.S.P.)</t>
  </si>
  <si>
    <t>PIC COLOMBIA SAS</t>
  </si>
  <si>
    <t>Inversiones Jero SAS - Estación de Servicio Texaco La Concha</t>
  </si>
  <si>
    <t>Empresa Social del Estado Hospital Presbitero Luis Felipe Arbelaez-Alejandría</t>
  </si>
  <si>
    <t xml:space="preserve">MUNICIPIO DE ALEJANDRIA - BALNEARIO ALEJANDRIA </t>
  </si>
  <si>
    <t>MUNICIPIO DE EL PEÑOL (AGUAS Y ASEO DE EL PEÑOL E.S.P.) - PTAR HORIZONTES</t>
  </si>
  <si>
    <t>MUNICIPIO DE EL PEÑOL (AGUAS Y ASEO DE EL PEÑOL E.S.P.) - PTAR SECTOR FLORITO CENITO</t>
  </si>
  <si>
    <t>MUNICIPIO DE GUATAPE (EMPRESA DE SERVICIOS PUBLICOS DE GUATAPE E.S.P.)</t>
  </si>
  <si>
    <t>MUNICIPIO DE GUATAPE  CENTRO POBLADO EL ROBLE (ASOCIACION DE USUARIOS DE ACUEDUCTO Y ALCANTARILLADO DE LA VEREDA EL ROBLE)</t>
  </si>
  <si>
    <t>MUNICIPIO DE SAN RAFAEL (EMPRESAS PUBLICAS DE SAN RAFAEL S.A.E.S.P.)</t>
  </si>
  <si>
    <t>MUNICIPIO DE SAN CARLOS</t>
  </si>
  <si>
    <t>Municipio de San Carlos- Centro Poblado- El Jordán</t>
  </si>
  <si>
    <t>MUNICIPIO DE SAN VICENTE- CORREGIMIENTO CORRIENTES</t>
  </si>
  <si>
    <t>COMFAMA - PARQUE LA CULEBRA GUATAPE</t>
  </si>
  <si>
    <t>EMPRESAS PUBLICAS DE MEDELLIN - CENTRAL GUATAPE (SAN RAFAEL)</t>
  </si>
  <si>
    <t>EMPRESAS PUBLICAS DE MEDELLIN - CENTRAL PLAYAS (SAN CARLOS)</t>
  </si>
  <si>
    <t>ISAGEN - CENTRAL SAN CARLOS</t>
  </si>
  <si>
    <t>ISAGEN - CENTRAL CALDERAS (SAN CARLOS)</t>
  </si>
  <si>
    <t>ISAGEN - CENTRAL JAGUAS (SAN RAFAEL)</t>
  </si>
  <si>
    <t>RELLENO SANITARIO DEL MUNICIPIO DE SAN RAFAEL (EMPRESAS PUBLICAS DE SAN RAFAEL S.A. E.S.P)</t>
  </si>
  <si>
    <t xml:space="preserve">HOTEL SANTA MARIA DE LAS AGUAS </t>
  </si>
  <si>
    <t xml:space="preserve">OPERADOR HOTELERO ARITUR S.A.S. (HOTEL LOS RECUERDOS) </t>
  </si>
  <si>
    <t>HOTEL LUXE BY THE CHARLEE S.AS.</t>
  </si>
  <si>
    <t xml:space="preserve">Centro Turistico La Piedra </t>
  </si>
  <si>
    <t>TOCAR S.A. Estacion de Servicios Marina El Peñon de Guatapé</t>
  </si>
  <si>
    <t>ROBERTO ANTONIO ROJAS CIRO (Estacion de Servicios La Piedra) - San Rafael</t>
  </si>
  <si>
    <t>CONDOMINIO NAUTICO EL FARO S.A.S.</t>
  </si>
  <si>
    <t xml:space="preserve">ADRIANA MARIA AGUIRRE VILLEGAS (Estacion de Servicios La Piedra - Guatape) </t>
  </si>
  <si>
    <t>BATALLÓN ESPECIAL ENERGÉTICO Y VIAL NO.4 "BG.JAIME POLANIA PUYO" (BAEEV 4) - NUEVO</t>
  </si>
  <si>
    <t>EDS La Entrada -Leydi Tatiana Alvarez Ramirez - NUEVO</t>
  </si>
  <si>
    <t xml:space="preserve">Tocar S.A EDS El Astillero -NUEVO </t>
  </si>
  <si>
    <t>MUNICIPIO DE SAN ROQUE (EMPRESAS PUBLICAS DE SAN ROQUE S.A.S.E.S.P.)</t>
  </si>
  <si>
    <t>MUNICIPIO DE SAN ROQUE - CENTROS POBLADOS (San José del Nus, Cristales, Providencia, Efe Gómez)</t>
  </si>
  <si>
    <t>ESTACION PISCICOLA SAN JOSE DEL NUS - UNIVERSIDAD DE ANTIOQUIA</t>
  </si>
  <si>
    <t>MUNICIPIO DE SANTO DOMINGO - Centro Poblado Versalles</t>
  </si>
  <si>
    <t>RELLENO SANITARIO DEL MUNICIPIO DE SAN ROQUE (EMPRESA DE SERVICIOS PUBLICOS DE SAN ROQUE S.A.S. E.S.P )</t>
  </si>
  <si>
    <t xml:space="preserve">ANTIOQUIA GOLD LTD (Yacimiento Guaico) </t>
  </si>
  <si>
    <t>FRIGORINUS S.A.S. Matadero Municipio de San Roque</t>
  </si>
  <si>
    <t>GABRIEL DE JESUS GALLEGO GIL (Estacion de Servicios Gasolina Sofia N°1-)</t>
  </si>
  <si>
    <t>CONCESIÓN VÍAS DEL NUS - VINUS S.A.S - Tunel de la Quiebra (Portal de Salida) - NUEVO</t>
  </si>
  <si>
    <t>MUNICIPIO DE COCORNA (EMPRESA DE SERVICIOS PUBLICOS DE COCORNA E.S.P.)</t>
  </si>
  <si>
    <t>MUNICIPIO DE GRANADA (EMPRESA DE SERVICIOS PUBLICOS DE GRANADA E.S.P.G.)</t>
  </si>
  <si>
    <t>MUNICIPIO DE SAN FRANCISCO  (EMPRESA DE SERVICIOS PUBLICOS DE SAN FRANCISCO ANTIOQUIA S.A.S. E.S.P.)</t>
  </si>
  <si>
    <t>MUNICIPIO DE SAN FRANCISCO - Centro Poblado Aquitania</t>
  </si>
  <si>
    <t>MUNICIPIO DE SAN LUIS (EMPRESAS PUBLICAS DE SAN LUIS S.A.S.E.S.P.)</t>
  </si>
  <si>
    <t>MUNICIPIO DE SAN LUIS - CENTRO POBLADO BUENOS AIRES</t>
  </si>
  <si>
    <t>MUNICIPIO DE SAN CARLOS - Centro Poblado- Puerto Garza (Narices)</t>
  </si>
  <si>
    <t>MUNICIPIO DE COCORNA- Vereda La Piñuela</t>
  </si>
  <si>
    <t xml:space="preserve">Establecimiento de Comercio y Restaurante RIKO PAISA </t>
  </si>
  <si>
    <t>Finca Recreativa El Encanto</t>
  </si>
  <si>
    <t>MUNICIPIO DE ARGELIA (EMPRESA DE SERVICIOS PUBLICOS ARGELIA DE MARIA ESPAM S.A. E.S.P.)</t>
  </si>
  <si>
    <t>MUNICIPIO DE NARIÑO (EMPRESA DE SERVICIOS PUBLICOS E.S.P.S.A.S. DE NARIÑO)</t>
  </si>
  <si>
    <t>MUNICIPIO DE NARIÑO- CORREGIMIENTO DE PUERTO VENUS</t>
  </si>
  <si>
    <t xml:space="preserve">Estacion de Servicios El Recreo </t>
  </si>
  <si>
    <t>HOTEL TERMALES ESPIRITU SANTO - SOCIEDAD TES S.A.</t>
  </si>
  <si>
    <t>MUNICIPIO DE LA UNION - CORREGIMIENTO DE MESOPOTAMIA</t>
  </si>
  <si>
    <t>TRUCHAS BELMIRA - FINCA SAN MIGUEL</t>
  </si>
  <si>
    <t xml:space="preserve">RUBEN DARIO ECHEVERRI ECHEVERRI (TRUCHICULTURA EL RECREO) </t>
  </si>
  <si>
    <t>Truchera Altamar  Granja La Frontera- NUEVO</t>
  </si>
  <si>
    <t>Truchas Maitama SAS-NUEVO</t>
  </si>
  <si>
    <t>MUNICIPIO DE ABEJORRAL (EMPRESAS PUBLICAS DE ABEJORRAL E.S.P.)</t>
  </si>
  <si>
    <t>MUNICIPIO DE LA CEJA - CENTRO POBLADO SAN JOSÉ</t>
  </si>
  <si>
    <t>MUNICIPIO DE El RETIRO- Sector La Tolda</t>
  </si>
  <si>
    <t>CEMENTOS ARGOS S.A.S. -  PLANTA CAIRO y MINA EL TORO</t>
  </si>
  <si>
    <t xml:space="preserve">SOCIEDAD GRUPO LUZ Y FUERZA COLOMBIANA S.AS. - EL CAIRO (Cesión Argos) </t>
  </si>
  <si>
    <t>MUNICIPIO DE LA UNION (EMPRESA DE SERVICIOS PUBLICOS LA UNION E.S.P.)</t>
  </si>
  <si>
    <t>MINERALES INDUSTRIALES</t>
  </si>
  <si>
    <t>SUMICOL - SUMINISTROS DE COLOMBIA S.A.S.</t>
  </si>
  <si>
    <t>TRUCHAS BELMIRA - FINCA ARCO AZUL</t>
  </si>
  <si>
    <t>ALIMENTOS NEBRASKA S.A.S.</t>
  </si>
  <si>
    <t>COOPERATIVA COLANTA (antes Unilac)</t>
  </si>
  <si>
    <t xml:space="preserve">COLOMBIANA DE CAOLINES S.A.S. </t>
  </si>
  <si>
    <t xml:space="preserve">SUMICOL S.A.S -PLANTA DE BENEFICIO DE CAOLIN Y MINA EL VERGEL - </t>
  </si>
  <si>
    <t xml:space="preserve">INVERSIONES VALLEJUELO S.A.S (PLANTA DE PRODUCCION PICADOS SAN JUAN FILIAL GRIFFITH FOODS) </t>
  </si>
  <si>
    <t>C.I. Cultivos Sayonara S.A.S II</t>
  </si>
  <si>
    <t>SOCIEDAD DISTRACOM S.A. ESTACION DE SERVICIOS DON QUIJOTE</t>
  </si>
  <si>
    <t>LACTEOS BUENAVISTA SABORES NATURALES S.A.S - NUEVO</t>
  </si>
  <si>
    <t>MUNICIPIO DE SONSON (AGUAS DEL PÁRAMO DE SONSÓN S.A.S.  E.S.P.)</t>
  </si>
  <si>
    <t>MUNICIPIO DE ABEJORRAL- Corregimiento de Pantanillo</t>
  </si>
  <si>
    <t xml:space="preserve">Matadero Municipio de Sonsón - Frigopáramo </t>
  </si>
  <si>
    <t>TENERIA EL ZACATIN - FRANCISCO JAVIER RIOS</t>
  </si>
  <si>
    <t>TENERIA EL ZACATIN - MIRIAM RIOS/ANTONIO JOSE RODRIGUEZ</t>
  </si>
  <si>
    <t>EMPRESAS PUBLICAS DE MEDELLIN - PCH SONSON II</t>
  </si>
  <si>
    <t>MUNICIPIO DE SAN LUIS - CORREGIMIENTO DE EL PRODIGIO</t>
  </si>
  <si>
    <t xml:space="preserve">MUNICIPIO DE PUERTO TRIUNFO - CORREGIMIENTO ESTACIÓN COCORNÁ </t>
  </si>
  <si>
    <t>MUNICIPIO DE SONSÓN - CORREGIMIENTO DE JERUSALÉN</t>
  </si>
  <si>
    <t>CEMENTOS ARGOS S.A.S - PLANTA RÍO CLARO</t>
  </si>
  <si>
    <t xml:space="preserve">EMPRESA CALES, TRITURADOS Y DERIVADOS CALCAREOS DE ANTIOQUIA S.A.S - CALDEA </t>
  </si>
  <si>
    <t xml:space="preserve">CALCAREOS INDUSTRIALES Y AGRICOLAS LTDA., beneficiando a CALINA LTDA </t>
  </si>
  <si>
    <t>EMPRESA COLOMBIANA DE CEMENTOS S.A.S. – ECOLDECEM S.A.S-NUEVO</t>
  </si>
  <si>
    <t>HOTEL RESERVA CAÑON DEL RIO CLARO - NUEVO</t>
  </si>
  <si>
    <t>MUNICIPIO DE PUERTO TRIUNFO -CORREGIMIENTO LAS MERCEDES</t>
  </si>
  <si>
    <t>MUNICIPIO DE PUERTO TRIUNFO CORREGIMIENTO DORADAL (ASOCIACION JUNTA ADMISTRADORA DEL ACUEDUCTO Y ALCANTARILLADO DE DORADAL)</t>
  </si>
  <si>
    <t>MUNICIPIO DE SONSON CORREGIMIENTO DE LA DANTA (AGUAS DEL PÁRAMO DE SONSÓN S.A.S.  E.S.P.)</t>
  </si>
  <si>
    <t xml:space="preserve">CALES DE COLOMBIA S.A. (antes Bcalco) </t>
  </si>
  <si>
    <t>Matadero Municipio de Puerto Triunfo- Doradal - FRIGOTRIUNFO</t>
  </si>
  <si>
    <t>HOTEL YAHAYA</t>
  </si>
  <si>
    <t>Parque Temático Hacienda Nápoles</t>
  </si>
  <si>
    <t xml:space="preserve">Hotel Agua Linda </t>
  </si>
  <si>
    <t xml:space="preserve">Hotel Campo Verde </t>
  </si>
  <si>
    <t xml:space="preserve">INSTITUTO NACIONAL CARCELARIO Y PENITENCIARIO INPEC (Establecimiento penitenciario "El Pesebre" del Municipio de Puerto Triunfo) </t>
  </si>
  <si>
    <t xml:space="preserve">Sociedad Las Palmeras y Compañía Limitada - Estacion de Servicios Las Palmeras </t>
  </si>
  <si>
    <t>MUNICIPIO DE PUERTO TRIUNFO ZONA URBANA (AASSA - ACUEDUCTOS Y ALCANTARILLADOS SOSTENIBLES S.A. E.S.P)</t>
  </si>
  <si>
    <t>MUNICIPIO DE PUERTO TRIUNFO CORREGIMIENTO DE PUERTO PERALES (ASOCIACION DE USUARIOS DEL ACUEDUCTO Y ALCANTARILLADO DE PUERTO PERALES E.S.P)</t>
  </si>
  <si>
    <t>MUNICIPIO DE SONSON - CORREGIMIENTO DE SAN MIGUEL</t>
  </si>
  <si>
    <t>Parque Ecológico Piedras Blancas-Comfenalco</t>
  </si>
  <si>
    <t>MUNICIPIO DE SAN VICENTE- CORREGIMIENTO SAN JOSE</t>
  </si>
  <si>
    <t xml:space="preserve">TRUCHAS BELMIRA GRANJA YOLOMBAL </t>
  </si>
  <si>
    <t>TRUCHERA YOMBALITO -Camilo Antonio Marin Lopez - NUEVO</t>
  </si>
  <si>
    <t>MUNICIPIO DE SANTO DOMINGO - Centro Poblado Botero</t>
  </si>
  <si>
    <t>CLORSA LTDA</t>
  </si>
  <si>
    <t>CONCESIÓN VÍAS DEL NUS - VINUS S.A.S - Centro de Control de Operaciones - NUEVO</t>
  </si>
  <si>
    <t xml:space="preserve">MUNICIPIO DE SANTO DOMINGO - Centro Poblado Santiago </t>
  </si>
  <si>
    <t>MUNICIPIO DE SANTO DOMINGO - Centro Poblado Porce</t>
  </si>
  <si>
    <t xml:space="preserve">ANTIOQUIA GOLD LTD (Yacimiento Guayabito) </t>
  </si>
  <si>
    <t>CONCESIÓN VÍAS DEL NUS - VINUS S.A.S - Tunel de la Quiebra (Portal de Entrada) - NUEVO</t>
  </si>
  <si>
    <t>Fondo Especial de Tesorería creado mediante el Acuerdo 128 del 21 Noviembre de 2002</t>
  </si>
  <si>
    <t>MITIGACIÓN DE LA CONTAMINACIÓN DE FUENTES HÍDRICAS POR AGUAS RESIDUALES DOMÉSTICAS, MEDIANTE LA INSTALACIÓN DE 75 SISTEMAS SÉPTICOS EN DIFERENTES VEREDAS DEL MUNICIPIO DE SANTO DOMINGO ANTIOQUIA</t>
  </si>
  <si>
    <t>DISMINUIR DE LA CONTAMINACIÓN POR VERTIMIENTOS DE AGUAS RESIDUALES DOMÉSTICAS EN EL ÁREA RURAL DEL MUNICIPIO DE ABEJORRAL, MEDIANTE EL SUMINISTRO, TRANSPORTE, INSTALACIÓN Y PUESTA EN FUNCIONAMIENTO DE SISTEMAS DE TRATAMIENTO DE AGUAS RESIDUALES DOMÉSTICAS</t>
  </si>
  <si>
    <t xml:space="preserve">REDUCCION DE LA CARGA CONTAMINANTE  DE LA QUEBRADA HORIZONTES DEL MUNICIPIO DE EL PEÑOL -GUATAPE , MEDIANTE LA AMPLIACION DEL COLECTOR DE AGUAS RESIDUALES COMBINADO DEL SECTOR 3 </t>
  </si>
  <si>
    <t>DISMINUCIÓN DE LA CARGA CONTAMINANTE POR VERTIMIENTOS DE AGUAS RESIDUALES DOMÉSTICAS EN EL ÁREA RURAL DEL MUNICIPIO DE SAN CARLOS, MEDIANTE EL SUMINISTRO, TRANSPORTE, INSTALACIÓN Y PUESTA EN FUNCIONAMIENTO DE SISTEMAS DE TRATAMIENTO DE AGUAS RESIDUALES DOMESTICAS</t>
  </si>
  <si>
    <t>DISMINUCIÓN DE LA CARGA CONTAMINANTE POR VERTIMIENTOS DE AGUAS RESIDUALES DOMÉSTICAS EN EL ÁREA RURAL DEL MUNICIPIO DE COCORNA, MEDIANTE EL SUMINISTRO, TRANSPORTE, INSTALACIÓN Y PUESTA EN FUNCIONAMIENTO DE SISTEMAS DE TRATAMIENTO DE AGUAS RESIDUALES DOMÉS</t>
  </si>
  <si>
    <t>REPOSICION DEL COLECTOR SECTOR COLEGIO LIBARDO AGUIRRE Y LOS POMOS ZONA URBANA DEL MUNICIPIO DE CONCEPCION</t>
  </si>
  <si>
    <t>CONSTRUCCIÓN DE LOS COLECTORES NÚMERO 1 Y 2 DE AGUAS COMBINADAS DE LOS SECTORES MAL PASO, CEMENTERIO, EL ALTO Y EL ASILO, DEL PLAN MAESTRO DE ACUEDUCTO Y ALCANTARILLADO, DEL ÁREA URBANA DEL MUNICIPIO DE SAN CARLOS</t>
  </si>
  <si>
    <t>DISMINUCIÓN DE LA CARGA CONTAMINANTE POR VERTIMIENTOS DE AGUAS RESIDUALES DOMÉSTICAS EN EL ÁREA RURAL DEL MUNICIPIO DE EL PEÑOL, MEDIANTE EL SUMINISTRO, TRANSPORTE, INSTALACIÓN Y PUESTA EN FUNCIONAMIENTO DE SISTEMAS DE TRATAMIENTO DE AGUAS RESIDUALES DOMÉSTICAS</t>
  </si>
  <si>
    <t>CONSTRUCCIÓN DE REDES DE ALCANTARILLADO PARA LA EJECUCCIÓN GRADUAL DEL PLAN MAESTRO DE ALCANTARILLADO DEL MUNICIPIO DE LA UNIÓN</t>
  </si>
  <si>
    <t>CONSTRUCCIÓN DEL PLAN MAESTRO DE ALCANTARILLADO ETAPA II EN EL CORREGIMIENTO EL PRODIGIO EN EL MUNICIPIO DE SAN LUIS, ANTIOQUIA</t>
  </si>
  <si>
    <t>AUNAR ESFUERZOS PARA LA CONSTRUCCIÓN DE OBRAS PARA EL COMPLEMENTO DE REDES DE ALCANTARILLADO DE LOS DISTRITOS 1 Y 2 DEL ÁREA URBANA DEL MUNICIPIO DE COCORNÁ.</t>
  </si>
  <si>
    <t>CONSTRUCCIÓN DE LA PRIMERA ETAPA DEL PLAN MAESTRO DE ALCANTARILLADO DE LA ZONA URBANA DEL MUNICIPIO DE ALEJANDRÍA - ANTIOQUIA</t>
  </si>
  <si>
    <t>10% FONDO DE COMPENSACION AMBIENTAL</t>
  </si>
  <si>
    <t>MUNICIPIO DE SANTO DOMINGO</t>
  </si>
  <si>
    <t>MUNICIPIO DE ABEJORRAL</t>
  </si>
  <si>
    <t>ANTIOQUIA</t>
  </si>
  <si>
    <t>MUNICIPIO DE EL PEÑOL</t>
  </si>
  <si>
    <t>AGUAS Y ASEO DE EL PEÑOL E.S.P</t>
  </si>
  <si>
    <t>Río Arma. II</t>
  </si>
  <si>
    <t>Q. La Aduanilla - Aguas Arriba Descarga Municipio</t>
  </si>
  <si>
    <t>Q. La Aduanilla - Aguas Abajo Descarga Municipio</t>
  </si>
  <si>
    <t>Q. El Gus - Aguas Arriba Descarga Municipio</t>
  </si>
  <si>
    <t>Q. El Gus - Aguas Abajo Descarga Municipio</t>
  </si>
  <si>
    <t>Río Nare. I</t>
  </si>
  <si>
    <t>Q. Nudillales - Antes Recibir ARD Municipio</t>
  </si>
  <si>
    <t>Q. Nudillales - Después Recibir ARD Municipio</t>
  </si>
  <si>
    <t>Río Samaná Sur. I</t>
  </si>
  <si>
    <t>Q. Llanadas - Antes Recibir ARD Municipio</t>
  </si>
  <si>
    <t>Q. Llanadas - Después Recibir ARD Municipio</t>
  </si>
  <si>
    <t>Q. La Arenosa - Antes Recibir ARD Municipio</t>
  </si>
  <si>
    <t>Q. La Arenosa - Después Recibir ARD Municipio</t>
  </si>
  <si>
    <t>Río Samaná Norte. I</t>
  </si>
  <si>
    <t>Q. La Granja - Antes Recibir ARD PTAR Municipio</t>
  </si>
  <si>
    <t>Q. La Granja - Después Recibir ARD PTAR Municipio</t>
  </si>
  <si>
    <t>Q. El Zapote - Antes Recibir ARD PTAR Municipio</t>
  </si>
  <si>
    <t>Q. El Zapote - Después Recibir ARD PTAR Municipio</t>
  </si>
  <si>
    <t>R. Concepción - Antes Recibir ARD Municipio</t>
  </si>
  <si>
    <t>R. Concepción - Después Recibir ARD Municipio</t>
  </si>
  <si>
    <t>Embalse y Río Guatapé. I</t>
  </si>
  <si>
    <t>Puente Embalse El Peñol</t>
  </si>
  <si>
    <t>Q. Santa Bárbara - Antes Recibir ARD Municipio</t>
  </si>
  <si>
    <t>Q. Santa Bárbara - Después Recibir ARD Municipio</t>
  </si>
  <si>
    <t>Embalse</t>
  </si>
  <si>
    <t>Río Arma. III</t>
  </si>
  <si>
    <t>R. Piedras - Antes Recibir ARD PTAR Municipio</t>
  </si>
  <si>
    <t>R. Piedras - Después Recibir ARD PTAR Municipio</t>
  </si>
  <si>
    <t>Q. El Oso - Antes Recibir ARD Municipio</t>
  </si>
  <si>
    <t>Q. El Oso - Después Recibir ARD Municipio</t>
  </si>
  <si>
    <t>Río Cocorná Sur y Directos al Magdalena Medio entre los Ríos la Miel y Nare. IV</t>
  </si>
  <si>
    <t xml:space="preserve"> Estación San Fernando</t>
  </si>
  <si>
    <t xml:space="preserve"> Estación Puerto Perales</t>
  </si>
  <si>
    <t>Río Cocorná Sur y Directos al Magdalena Medio entre los Ríos la Miel y Nare. III</t>
  </si>
  <si>
    <t>Caño Doradal - Antes Recibir ARD Corregimiento</t>
  </si>
  <si>
    <t>Caño Doradal - Después Recibir ARD Corregimiento</t>
  </si>
  <si>
    <t>Río Cocorná Sur y Directos al Magdalena Medio entre los Ríos la Miel y Nare. I</t>
  </si>
  <si>
    <t xml:space="preserve"> Estación Puente Ferrocarril</t>
  </si>
  <si>
    <t>Q. La Mercedes - Antes Recibir ARD PTAR Corregimiento</t>
  </si>
  <si>
    <t xml:space="preserve"> Q. La Mercedes - Después Recibir ARD PTAR Corregimiento</t>
  </si>
  <si>
    <t>R. San Carlos - Antes Recibir ARD Municipio</t>
  </si>
  <si>
    <t>R. San Carlos - Después Recibir ARD Municipio</t>
  </si>
  <si>
    <t xml:space="preserve"> Estación Charcolargo</t>
  </si>
  <si>
    <t>Q. El Cascajo - Antes Recibir ARD Municipio</t>
  </si>
  <si>
    <t>Q. El Cascajo - Después Recibir ARD Municipio</t>
  </si>
  <si>
    <t>Q. La Tripa - Antes Recibir ARD Municipio</t>
  </si>
  <si>
    <t xml:space="preserve"> Q. La Tripa - Después Recibir ARD Municipio</t>
  </si>
  <si>
    <t>Q. La Risaralda - Antes ARD PTAR CIRUITO 6</t>
  </si>
  <si>
    <t>Q. La Risaralda - Después ARD PTAR CIRUITO 6</t>
  </si>
  <si>
    <t>R. Guatapé - Antes Recibir ARD Municipio</t>
  </si>
  <si>
    <t xml:space="preserve"> R. Guatapé - Después Recibir ARD Municipio</t>
  </si>
  <si>
    <t>Río Nus. I</t>
  </si>
  <si>
    <t>Q. San Roque - Antes Recibir ARD Municipio</t>
  </si>
  <si>
    <t>Q. San Roque - Después Recibir ARD Municipio</t>
  </si>
  <si>
    <t>Efe Gómez - R. Nus - Antes Recibir ARD Corregimiento</t>
  </si>
  <si>
    <t>Efe Gómez - R. Nus - Después Recibir ARD Corregimiento</t>
  </si>
  <si>
    <t>San José del Nus - R. Nus - Antes Recibir ARD Corregimiento</t>
  </si>
  <si>
    <t>San José del Nus - R. Nus - Después Recibir ARD Corregimiento</t>
  </si>
  <si>
    <t>Providencia - R. Nus - Antes Recibir ARD Corregimiento</t>
  </si>
  <si>
    <t>Providencia - R. Nus - Después Recibir ARD Corregimiento</t>
  </si>
  <si>
    <t>Q. San Miguel - Antes Recibir ARD Municipio</t>
  </si>
  <si>
    <t>Q. San Miguel - Después Recibir ARD Municipio</t>
  </si>
  <si>
    <t>Río Arma. IV</t>
  </si>
  <si>
    <t xml:space="preserve"> Bocatoma R. Sonsón - Captación Municipio</t>
  </si>
  <si>
    <t>R. Sonsón - Después Recibir ARD Municipio</t>
  </si>
  <si>
    <t>Río Cocorná Sur y Directos al Magdalena Medio entre los Ríos la Miel y Nare. II</t>
  </si>
  <si>
    <t>Jerusalén - Caño Borniego - Antes Recibir ARD Corregimiento</t>
  </si>
  <si>
    <t>Jerusalén - Caño Borniego - Después Recibir ARD Corregimiento</t>
  </si>
  <si>
    <t>Río La Miel. I</t>
  </si>
  <si>
    <t>Estación San Miguel</t>
  </si>
  <si>
    <t xml:space="preserve"> Estación El Viento</t>
  </si>
  <si>
    <t>Estación Caramanta</t>
  </si>
  <si>
    <t>Estación La Garrucha</t>
  </si>
  <si>
    <t xml:space="preserve"> Estación Puente Linda</t>
  </si>
  <si>
    <t>Río Arma. I</t>
  </si>
  <si>
    <t>Abejorral - R. Buey - Estación La Mayoría</t>
  </si>
  <si>
    <t>Abejorral - R. Buey - Estación Puente El Cairo</t>
  </si>
  <si>
    <t xml:space="preserve"> Estación Puente Autopista - Después de la Descarga del Refugio</t>
  </si>
  <si>
    <t>SAN FRANCISCO/ SONSON</t>
  </si>
  <si>
    <t xml:space="preserve"> Bocatoma R. Pantanillo - Captación Municipio</t>
  </si>
  <si>
    <t>Río Negro. II</t>
  </si>
  <si>
    <t xml:space="preserve"> Estación El Hierbal</t>
  </si>
  <si>
    <t>Estación El Hierbal</t>
  </si>
  <si>
    <t>Río Negro. III</t>
  </si>
  <si>
    <t xml:space="preserve"> Estación Montenevado</t>
  </si>
  <si>
    <t>Estación Montenevado</t>
  </si>
  <si>
    <t xml:space="preserve"> Estación Charco Manso</t>
  </si>
  <si>
    <t xml:space="preserve"> Estación Bocatoma Mpio. Rionegro</t>
  </si>
  <si>
    <t>Estación Bocatoma Mpio. Rionegro</t>
  </si>
  <si>
    <t>Río Negro. IV</t>
  </si>
  <si>
    <t xml:space="preserve"> Estación Puente Real</t>
  </si>
  <si>
    <t>Estación Puente Real</t>
  </si>
  <si>
    <t xml:space="preserve"> Estación Puente Antes de EBAR Rionegro</t>
  </si>
  <si>
    <t>Estación Puente Antes de EBAR Rionegro</t>
  </si>
  <si>
    <t xml:space="preserve"> Estación Después de la Descarga PTAR Rionegro</t>
  </si>
  <si>
    <t xml:space="preserve"> Estación Puente Autopista</t>
  </si>
  <si>
    <t>Estación Puente Autopista</t>
  </si>
  <si>
    <t>Río Negro. V</t>
  </si>
  <si>
    <t>Estación La Fresera</t>
  </si>
  <si>
    <t>Río Negro. VI</t>
  </si>
  <si>
    <t xml:space="preserve"> Estación Río Abajo</t>
  </si>
  <si>
    <t>Río Negro. VII</t>
  </si>
  <si>
    <t xml:space="preserve"> Estación Flores de la Montaña (antes de la zona urbana La Ceja)</t>
  </si>
  <si>
    <t xml:space="preserve"> Estación Las Acacias</t>
  </si>
  <si>
    <t>Estación Las Acacias</t>
  </si>
  <si>
    <t>Río Negro. VIII</t>
  </si>
  <si>
    <t>Estación San Sebastián</t>
  </si>
  <si>
    <t xml:space="preserve"> Estación San Sebastián</t>
  </si>
  <si>
    <t>Estación Manzanares</t>
  </si>
  <si>
    <t xml:space="preserve"> Estación Manzanares</t>
  </si>
  <si>
    <t>Río Negro. IX</t>
  </si>
  <si>
    <t>Estación Casa Mia</t>
  </si>
  <si>
    <t>Río Negro. X</t>
  </si>
  <si>
    <t xml:space="preserve"> Captación Municipio</t>
  </si>
  <si>
    <t>Estación Puente Larga</t>
  </si>
  <si>
    <t>Río Negro. XI</t>
  </si>
  <si>
    <t>Estación Flor Silvestre</t>
  </si>
  <si>
    <t>Estación Coltepunto</t>
  </si>
  <si>
    <t>Estación Puente Vía El Tranvía (en límites con Mpio. Rionegro)</t>
  </si>
  <si>
    <t>Río Negro. XII</t>
  </si>
  <si>
    <t>Estacion Romeral</t>
  </si>
  <si>
    <t>Estación Puente Molino</t>
  </si>
  <si>
    <t>Río Negro. XIII</t>
  </si>
  <si>
    <t>Estación Km 26 Box Coulvert</t>
  </si>
  <si>
    <t>Estacion OMYA</t>
  </si>
  <si>
    <t>Estación Riotex</t>
  </si>
  <si>
    <t>Río Negro. XIV</t>
  </si>
  <si>
    <t>Antes Recibir ARD Municipio</t>
  </si>
  <si>
    <t>Estación La Amistad</t>
  </si>
  <si>
    <t xml:space="preserve"> Estación La Amistad</t>
  </si>
  <si>
    <t>Antes de Recibir AR de la PTARD del Municipio</t>
  </si>
  <si>
    <t xml:space="preserve"> Después de Recibir AR de la PTARD del Municipio</t>
  </si>
  <si>
    <t>Estación El Chagualo - Antes de Recibir ARD Municipio</t>
  </si>
  <si>
    <t>Estación Puente La Feria</t>
  </si>
  <si>
    <t xml:space="preserve"> Estación Puente La Feria</t>
  </si>
  <si>
    <t>Estación Alcaravanes</t>
  </si>
  <si>
    <t>Río Negro. XV</t>
  </si>
  <si>
    <t>Estación Las Delicias</t>
  </si>
  <si>
    <t>Estación Colegio Guillermo Gaviria</t>
  </si>
  <si>
    <t>Antes de la Confluencia con la Q. La Leonera</t>
  </si>
  <si>
    <t>Estación Hotel Las Lomas</t>
  </si>
  <si>
    <t>Río Negro. XVI</t>
  </si>
  <si>
    <t>Q. El Salado - Estación Antes de recibir las ARD Municipio</t>
  </si>
  <si>
    <t>Q. El Salado - Estación Después de la descarga PTARD Municipio</t>
  </si>
  <si>
    <t>Estación Compañía Abajo</t>
  </si>
  <si>
    <t>Río Negro. IV-4a</t>
  </si>
  <si>
    <t>QUEBRADA CABECERAS E1</t>
  </si>
  <si>
    <t>QUEBRADA CABECERAS E3</t>
  </si>
  <si>
    <t>Río Negro. IV-4b</t>
  </si>
  <si>
    <t>QUEBRADA CABECERAS E5</t>
  </si>
  <si>
    <t>Río Negro. IV-1</t>
  </si>
  <si>
    <t>QUEBRADA SAN ANTONIO E2</t>
  </si>
  <si>
    <t>QUEBRADA SAN ANTONIO E4</t>
  </si>
  <si>
    <t>Río Negro. IV-2</t>
  </si>
  <si>
    <t>QUEBRADA SAN ANTONIO E6.2</t>
  </si>
  <si>
    <t>QUEBRADA SAN ANTONIO  E8</t>
  </si>
  <si>
    <t>QUEBRADA SAN ANTONIO E9</t>
  </si>
  <si>
    <t>QUEBRADA SAN ANTONIO E14</t>
  </si>
  <si>
    <t>Río Negro. IV-3</t>
  </si>
  <si>
    <t>QUEBRADA SAN ANTONIO E16</t>
  </si>
  <si>
    <t>QUEBRADA SAN ANTONIO E17</t>
  </si>
  <si>
    <t>Río Negro. IV-5a</t>
  </si>
  <si>
    <t>QUEBRADA VILACHAGUA E12</t>
  </si>
  <si>
    <t>Río Negro. IV-5b</t>
  </si>
  <si>
    <t>QUEBRADA VILACHAGUA E13</t>
  </si>
  <si>
    <t>Río Aburrá. VII</t>
  </si>
  <si>
    <t xml:space="preserve">ESTACION ANTES DE ARD CORREGIMIENTO DE BOTERO - RIO ABURRA </t>
  </si>
  <si>
    <t>ESTACION DESPUES DE ARD CORREGIMIENTO DE BOTERO - RIO ABURRA</t>
  </si>
  <si>
    <t>ESTACION PUENTE GABINO - RIO ABURRA</t>
  </si>
  <si>
    <t>Si se cuenta con red de monitoreo. Para la Cuenca Río Negro es robusta, y se realiza el monitoreo 3 veces en el año. Para las otras cuencas se tiene seguimiento en el marco del PSMV antes y despues de cada cabecera urbana y centro poblado y el monitoreo se realiza una vez al año</t>
  </si>
  <si>
    <t xml:space="preserve">Rionegro </t>
  </si>
  <si>
    <t>Guarne</t>
  </si>
  <si>
    <t>Jose Alonso Perez Garcia-Truchera La Honda-NUEVO</t>
  </si>
  <si>
    <t>Parcelacion Pinera La Clara-NUEVO</t>
  </si>
  <si>
    <t>8511</t>
  </si>
  <si>
    <t>9000</t>
  </si>
  <si>
    <t>9309</t>
  </si>
  <si>
    <t>7310</t>
  </si>
  <si>
    <t>8042</t>
  </si>
  <si>
    <t>1720 - 7010</t>
  </si>
  <si>
    <t>0118 - 2423</t>
  </si>
  <si>
    <t>8513</t>
  </si>
  <si>
    <t>7499</t>
  </si>
  <si>
    <t>6810</t>
  </si>
  <si>
    <t>6339</t>
  </si>
  <si>
    <t>El PEÑOL</t>
  </si>
  <si>
    <t>Sonson</t>
  </si>
  <si>
    <t xml:space="preserve">SONSON </t>
  </si>
  <si>
    <t xml:space="preserve">GUARNE </t>
  </si>
  <si>
    <t>2012</t>
  </si>
  <si>
    <t>0322</t>
  </si>
  <si>
    <t>12..22</t>
  </si>
  <si>
    <t>Río Aburrá. V</t>
  </si>
  <si>
    <t>Río Aburrá. VI</t>
  </si>
  <si>
    <t>Río Guadalupe y Medio Porce. I</t>
  </si>
  <si>
    <t>48 meses - 30/08/2019</t>
  </si>
  <si>
    <t>60 meses -1 5/10/2023</t>
  </si>
  <si>
    <t>36 meses 28/10/2024</t>
  </si>
  <si>
    <t xml:space="preserve">MUNICIPIO DE SAN CARLOS </t>
  </si>
  <si>
    <t>MUNICIPIO DE COCORNA</t>
  </si>
  <si>
    <t>EMPRESA DE SERVICIOS PUBLICOS DE CONCEPCION E.S.P</t>
  </si>
  <si>
    <t>MUNICIPIO DE LA UNION</t>
  </si>
  <si>
    <t>MUNICIPIO SAN LUIS</t>
  </si>
  <si>
    <t>MUNICIPIO DE ELEJANDRIA</t>
  </si>
  <si>
    <t xml:space="preserve">5º47'6.856'' N -75º25'47.230'' W  </t>
  </si>
  <si>
    <t xml:space="preserve">5°47'36.659'' N -75°25'50.712'' W </t>
  </si>
  <si>
    <t xml:space="preserve">5°47'28.722'' N -75°25'21.708'' W </t>
  </si>
  <si>
    <t>5°47'38.905'' N -75°25'50.328'' W</t>
  </si>
  <si>
    <t xml:space="preserve">6°22'11.904'' N -75°8'28.251'' W </t>
  </si>
  <si>
    <t xml:space="preserve">6°22'48.112'' N -75°8'20.876'' W </t>
  </si>
  <si>
    <t xml:space="preserve">5°43'57.990'' N -75°8'55.647'' W </t>
  </si>
  <si>
    <t xml:space="preserve">5°43'56.888'' N -75°8'18.242'' W </t>
  </si>
  <si>
    <t xml:space="preserve">5°43'47.664'' N -75°8'59.949'' W </t>
  </si>
  <si>
    <t xml:space="preserve">5°43'41.828'' N -75°7'54.981'' W </t>
  </si>
  <si>
    <t xml:space="preserve">6°3'25.739'' N -75°11'13.275'' W </t>
  </si>
  <si>
    <t xml:space="preserve">6°3'13.368'' N -75°11'14.843'' W </t>
  </si>
  <si>
    <t>6°3'11.475'' N -75°11'1.508'' W</t>
  </si>
  <si>
    <t>6°3'11.085'' N -75°11'1.443'' W</t>
  </si>
  <si>
    <t>6°23'25.608'' N -75°15.47.418'' W</t>
  </si>
  <si>
    <t xml:space="preserve">6°23'50.786'' N -75°14'56.658'' W </t>
  </si>
  <si>
    <t>6°12'59.118'' N -75°13'42.60'' W</t>
  </si>
  <si>
    <t xml:space="preserve">6°8'48.540'' N -75°11'16.410'' W </t>
  </si>
  <si>
    <t xml:space="preserve">6°8'39.607'' N -75°10'52.393'' W </t>
  </si>
  <si>
    <t>6°13'37.140'' N -75°9'41.530'' W</t>
  </si>
  <si>
    <t>5°58'49.590'' N -75°22'10.830'' W</t>
  </si>
  <si>
    <t>5°58'39.820'' N -75°20'54.120'' W</t>
  </si>
  <si>
    <t>5°36'23.474'' N -75°10'28.049'' W</t>
  </si>
  <si>
    <t>5°36'33.663'' N -75°10'10.005'' W</t>
  </si>
  <si>
    <t>5°53'20.849'' N -74°36'58.859'' W</t>
  </si>
  <si>
    <t>5°59'7.499'' N -74°35'16.842'' W</t>
  </si>
  <si>
    <t>5°53'20.339'' N -74°44'49.282'' W</t>
  </si>
  <si>
    <t xml:space="preserve">5°54'13.563'' N -74°43'52.944'' W </t>
  </si>
  <si>
    <t xml:space="preserve">6°2'11.763'' N -74°38'18.166'' W </t>
  </si>
  <si>
    <t>5°55'0.871'' N -74°46'25.077'' W</t>
  </si>
  <si>
    <t>5°55'56.181'' N -74°46'20.660'' W</t>
  </si>
  <si>
    <t>6°11'6.111'' N -75°0'18.411'' W</t>
  </si>
  <si>
    <t>6°11'20.992'' N -74°58'40.151'' W</t>
  </si>
  <si>
    <t>6°10'40.711'' N -74°59'47.373'' W</t>
  </si>
  <si>
    <t>5°57'52.666'' N -75°6'0.550'' W</t>
  </si>
  <si>
    <t>5°57'48.892'' N -75°6'17.090'' W</t>
  </si>
  <si>
    <t>5°57'46.223'' N -75°5'59.432'' W</t>
  </si>
  <si>
    <t>5°57'37.523'' N -75°6'4.455'' W</t>
  </si>
  <si>
    <t>6°2'37.748'' N -74°59'47.748'' W</t>
  </si>
  <si>
    <t>6°2'42.768'' N -74°59'41.287'' W</t>
  </si>
  <si>
    <t>6°17'43.422'' N -75°2'33.556'' W</t>
  </si>
  <si>
    <t>6°17'49.629'' N -75°0'51.912'' W</t>
  </si>
  <si>
    <t>6°29'5.348'' N -75°1'43.353'' W</t>
  </si>
  <si>
    <t>6°29'19.566'' N -75°0'34.497'' W</t>
  </si>
  <si>
    <t>6°31'7.168'' N -74°54'26.217'' W</t>
  </si>
  <si>
    <t>6°31'1.552'' N -74°53'56.787'' W</t>
  </si>
  <si>
    <t>6°29'55.984'' N -74°49'53.999'' W</t>
  </si>
  <si>
    <t>6°29'28.561'' N -74°49'21.154'' W</t>
  </si>
  <si>
    <t>6°27'46.960'' N -74°48'43.939'' W</t>
  </si>
  <si>
    <t>6°27'44.487'' N -74°48'43.350'' W</t>
  </si>
  <si>
    <t>6°28'45.691'' N -75°10'3.794'' W</t>
  </si>
  <si>
    <t>6°27'56.258'' N -75°10'0.629'' W</t>
  </si>
  <si>
    <t>5°42'9.10'' N -75°15'43.90'' W</t>
  </si>
  <si>
    <t>5°41'42.473'' N -75°18'49.709'' W</t>
  </si>
  <si>
    <t>5°54'5.072'' N -74°50'37.464'' W</t>
  </si>
  <si>
    <t>5°53'26.965'' N -74°50'53.177'' W</t>
  </si>
  <si>
    <t xml:space="preserve">5°44'3.310'' N -74°43'35.560'' W </t>
  </si>
  <si>
    <t>6°23'37.611'' N -75°5'26.752'' W</t>
  </si>
  <si>
    <t>6°30'27.179'' N -74°51'54.884'' W</t>
  </si>
  <si>
    <t>5°59'54.423'' N -74°56'18.358'' W</t>
  </si>
  <si>
    <t>5°33'58.867'' N -75°6'49.377'' W</t>
  </si>
  <si>
    <t>5°55'24.265'' N -75°26'34.534'' W</t>
  </si>
  <si>
    <t>5°51'38.540'' N -75°32'0.630'' W</t>
  </si>
  <si>
    <t>5°54'5.564'' N -74°51'20.482'' W</t>
  </si>
  <si>
    <t>6°3'8'' N -75°29'40.4'' W</t>
  </si>
  <si>
    <t>6°4'50.053'' N -75°29'46.804'' W</t>
  </si>
  <si>
    <t>6°5'43.256'' N -75°28'33.280'' W</t>
  </si>
  <si>
    <t>6°8'17.263'' N -75°25'50.985'' W</t>
  </si>
  <si>
    <t>6°8'53.976'' N -75°23'34.646'' W</t>
  </si>
  <si>
    <t>6°8'36.686'' N -75°22'47.993'' W</t>
  </si>
  <si>
    <t>6°9'9.495'' N -75°22'10.746'' W</t>
  </si>
  <si>
    <t>6°10'3.924'' N -75°21'48.132'' W</t>
  </si>
  <si>
    <t xml:space="preserve">6°10'43.016'' N -75°21'40.607'' W  </t>
  </si>
  <si>
    <t>6°11'57.951'' N -75°20'3.792'' W</t>
  </si>
  <si>
    <t>6°15'40.768'' N -75°17'42.847'' W</t>
  </si>
  <si>
    <t>6°0'20.256'' N -75°25'47.313'' W</t>
  </si>
  <si>
    <t>6°1'25.575'' N -75°25'41.840'' W</t>
  </si>
  <si>
    <t>6°2'23.253'' N -75°25'5.545'' W</t>
  </si>
  <si>
    <t>6°2'38.235'' N -75°24'25.297'' W</t>
  </si>
  <si>
    <t>6°8'32.904'' N -75°22'35.442'' W</t>
  </si>
  <si>
    <t>6°2'56.6'' N -75°18'7.9'' W</t>
  </si>
  <si>
    <t>6°4'5.589'' N -75°19'18.495'' W</t>
  </si>
  <si>
    <t>6°5'49.064'' N -75°19'53.377'' W</t>
  </si>
  <si>
    <t>6°10'8.349'' N -75°21'26.472'' W</t>
  </si>
  <si>
    <t>6°10'25.023'' N -75°21'45.640'' W</t>
  </si>
  <si>
    <t>6°18'32.191'' N -75°27'33.7'' W</t>
  </si>
  <si>
    <t>6°18'16.417'' N -75°27'24.849'' W</t>
  </si>
  <si>
    <t>6°15'55.571'' N -75°26'17.508'' W</t>
  </si>
  <si>
    <t>6°10'52.155'' N -75°21'59.835'' W</t>
  </si>
  <si>
    <t>6°10'28.557'' N -75°20'45.001'' W</t>
  </si>
  <si>
    <t>6°8'11.856'' N -75°16'9.393'' W</t>
  </si>
  <si>
    <t>6°9'11.79'' N -75°18'36.470'' W</t>
  </si>
  <si>
    <t>6°11'7.018'' N -75°21'1.807'' W</t>
  </si>
  <si>
    <t>6°9'11.68'' N -75°18'36.293'' W</t>
  </si>
  <si>
    <t>6°10'20.189'' N -75°20'21.462'' W</t>
  </si>
  <si>
    <t>6°11'7.183'' N -75°21'1.651'' W</t>
  </si>
  <si>
    <t>6°9'6.379'' N -75°24'50.952'' W</t>
  </si>
  <si>
    <t>6º10'23.808'' N -75º27'18.504'' W</t>
  </si>
  <si>
    <t>6º9'39.91'' N -75º24'57.23'' W</t>
  </si>
  <si>
    <t>6º10'12.456'' N -75º26'9.832'' W</t>
  </si>
  <si>
    <t>6°17' 19.442'' N -75°20'6.046'' W</t>
  </si>
  <si>
    <t>6°16'29.119'' N -75°19'41.921'' W</t>
  </si>
  <si>
    <t>6°15'10.487'' N -75°19'32.357'' W</t>
  </si>
  <si>
    <t>6º6'19.39'' N - 75º25'16.35''</t>
  </si>
  <si>
    <t>6º6'36.12'' N -75º24'58.45''</t>
  </si>
  <si>
    <t>6º6'44.55'' N -75º24'38.64''</t>
  </si>
  <si>
    <t>6º5'59.23'' N -75º25'4.22''</t>
  </si>
  <si>
    <t>6º6'23.22 N -75º24'45.84''</t>
  </si>
  <si>
    <t>6º6'41.89'' N -75º24'35.65''</t>
  </si>
  <si>
    <t>6º6'53.63'' N -75º24'21.18''</t>
  </si>
  <si>
    <t>6º7'3.64'' N -75º24'9.13''</t>
  </si>
  <si>
    <t>6º7'30.52'' N -75º23'30.89''</t>
  </si>
  <si>
    <t>6º8'12.55 N -75º22'53.85''</t>
  </si>
  <si>
    <t>6º8'25.86'' N -75º22'53.13''</t>
  </si>
  <si>
    <t>6º6'27.11'' N -75º24'5.63''</t>
  </si>
  <si>
    <t>6º07'03.7' N -75º24'08.8''</t>
  </si>
  <si>
    <t>6°32'21.62" N -75°14'09.14"</t>
  </si>
  <si>
    <t>6°32'34.49" N -75°14'03.34"</t>
  </si>
  <si>
    <t>6°33'34.54" N -75°12'21.14"</t>
  </si>
  <si>
    <t>&lt;4,0</t>
  </si>
  <si>
    <t>&lt;10,0</t>
  </si>
  <si>
    <t>17,9 ± 6,4</t>
  </si>
  <si>
    <t>&lt;15,0</t>
  </si>
  <si>
    <t xml:space="preserve">COLTEJER S.A </t>
  </si>
  <si>
    <t>&lt;4.0</t>
  </si>
  <si>
    <t>&lt;10.0</t>
  </si>
  <si>
    <t xml:space="preserve">4,5 </t>
  </si>
  <si>
    <t xml:space="preserve">30,0 </t>
  </si>
  <si>
    <t xml:space="preserve">14,4 </t>
  </si>
  <si>
    <t xml:space="preserve">19,8 </t>
  </si>
  <si>
    <t xml:space="preserve">17,3 </t>
  </si>
  <si>
    <t xml:space="preserve">12,8 </t>
  </si>
  <si>
    <t xml:space="preserve">89,9 </t>
  </si>
  <si>
    <t xml:space="preserve">95,2 </t>
  </si>
  <si>
    <t xml:space="preserve">55,5 </t>
  </si>
  <si>
    <t xml:space="preserve">44,3 </t>
  </si>
  <si>
    <t>12,7 ± 3,3</t>
  </si>
  <si>
    <t>4,9 ± 1,3</t>
  </si>
  <si>
    <t>37,7 ± 5,3</t>
  </si>
  <si>
    <t>10,2 ± 1,4</t>
  </si>
  <si>
    <t>16,1 ± 2,3</t>
  </si>
  <si>
    <t>60,1 ± 21,4</t>
  </si>
  <si>
    <t>99,9 ± 35,7</t>
  </si>
  <si>
    <t>56,8 ±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</si>
</sst>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240A]d&quot; de &quot;mmmm&quot; de &quot;yyyy"/>
    <numFmt numFmtId="165" formatCode="&quot;$&quot;\ #,##0.00"/>
    <numFmt numFmtId="166" formatCode="0.0000"/>
  </numFmts>
  <fonts count="34" x14ac:knownFonts="1">
    <font>
      <sz val="10"/>
      <color rgb="FF000000"/>
      <name val="Arial"/>
      <scheme val="minor"/>
    </font>
    <font>
      <sz val="8"/>
      <color theme="1"/>
      <name val="Arial"/>
      <family val="2"/>
    </font>
    <font>
      <sz val="10"/>
      <color theme="1"/>
      <name val="Arial"/>
      <family val="2"/>
    </font>
    <font>
      <b/>
      <sz val="8"/>
      <color theme="1"/>
      <name val="Arial"/>
      <family val="2"/>
    </font>
    <font>
      <b/>
      <sz val="7"/>
      <color rgb="FFFFFFFF"/>
      <name val="Arial"/>
      <family val="2"/>
    </font>
    <font>
      <b/>
      <sz val="8"/>
      <color rgb="FFFFFFFF"/>
      <name val="Arial"/>
      <family val="2"/>
    </font>
    <font>
      <b/>
      <sz val="17"/>
      <color rgb="FFFFFFFF"/>
      <name val="Arial"/>
      <family val="2"/>
    </font>
    <font>
      <b/>
      <sz val="22"/>
      <color rgb="FFFFFFFF"/>
      <name val="Arial"/>
      <family val="2"/>
    </font>
    <font>
      <b/>
      <sz val="9"/>
      <color rgb="FFFFFFFF"/>
      <name val="Arial"/>
      <family val="2"/>
    </font>
    <font>
      <b/>
      <sz val="10"/>
      <color rgb="FFFFFFFF"/>
      <name val="Arial"/>
      <family val="2"/>
    </font>
    <font>
      <sz val="8"/>
      <color rgb="FFFFFFFF"/>
      <name val="Arial"/>
      <family val="2"/>
    </font>
    <font>
      <b/>
      <sz val="8"/>
      <color rgb="FF003366"/>
      <name val="Arial"/>
      <family val="2"/>
    </font>
    <font>
      <b/>
      <sz val="12"/>
      <color rgb="FFFFFF00"/>
      <name val="Arial"/>
      <family val="2"/>
    </font>
    <font>
      <b/>
      <u/>
      <sz val="9"/>
      <color rgb="FF0000FF"/>
      <name val="Arial"/>
      <family val="2"/>
    </font>
    <font>
      <b/>
      <sz val="12"/>
      <color rgb="FF000080"/>
      <name val="Times New Roman"/>
      <family val="1"/>
    </font>
    <font>
      <sz val="12"/>
      <color rgb="FF000080"/>
      <name val="Times New Roman"/>
      <family val="1"/>
    </font>
    <font>
      <u/>
      <sz val="10"/>
      <color rgb="FF0000FF"/>
      <name val="Arial"/>
      <family val="2"/>
    </font>
    <font>
      <b/>
      <sz val="8"/>
      <color rgb="FFD99594"/>
      <name val="Arial"/>
      <family val="2"/>
    </font>
    <font>
      <sz val="10"/>
      <name val="Arial"/>
      <family val="2"/>
    </font>
    <font>
      <b/>
      <sz val="10"/>
      <color theme="1"/>
      <name val="Arial"/>
      <family val="2"/>
    </font>
    <font>
      <sz val="7"/>
      <color theme="1"/>
      <name val="Arial"/>
      <family val="2"/>
    </font>
    <font>
      <b/>
      <sz val="7"/>
      <color theme="1"/>
      <name val="Arial"/>
      <family val="2"/>
    </font>
    <font>
      <b/>
      <sz val="12"/>
      <color theme="1"/>
      <name val="Arial"/>
      <family val="2"/>
    </font>
    <font>
      <b/>
      <sz val="9"/>
      <color theme="1"/>
      <name val="Arial"/>
      <family val="2"/>
    </font>
    <font>
      <u/>
      <sz val="10"/>
      <color theme="10"/>
      <name val="Arial"/>
      <family val="2"/>
      <scheme val="minor"/>
    </font>
    <font>
      <sz val="8"/>
      <name val="Arial"/>
      <family val="2"/>
    </font>
    <font>
      <b/>
      <sz val="8"/>
      <name val="Arial"/>
      <family val="2"/>
    </font>
    <font>
      <sz val="9"/>
      <color indexed="81"/>
      <name val="Tahoma"/>
      <family val="2"/>
    </font>
    <font>
      <b/>
      <sz val="9"/>
      <color indexed="81"/>
      <name val="Tahoma"/>
      <family val="2"/>
    </font>
    <font>
      <sz val="10"/>
      <color rgb="FF000000"/>
      <name val="Arial Narrow"/>
      <family val="2"/>
    </font>
    <font>
      <sz val="9"/>
      <color indexed="81"/>
      <name val="Tahoma"/>
      <charset val="1"/>
    </font>
    <font>
      <b/>
      <sz val="9"/>
      <color indexed="81"/>
      <name val="Tahoma"/>
      <charset val="1"/>
    </font>
    <font>
      <sz val="9"/>
      <color indexed="81"/>
      <name val="Tahoma"/>
    </font>
    <font>
      <b/>
      <sz val="9"/>
      <color indexed="81"/>
      <name val="Tahoma"/>
    </font>
  </fonts>
  <fills count="17">
    <fill>
      <patternFill patternType="none"/>
    </fill>
    <fill>
      <patternFill patternType="gray125"/>
    </fill>
    <fill>
      <patternFill patternType="solid">
        <fgColor rgb="FFFFFF00"/>
        <bgColor rgb="FFFFFF00"/>
      </patternFill>
    </fill>
    <fill>
      <patternFill patternType="solid">
        <fgColor rgb="FF003300"/>
        <bgColor rgb="FF003300"/>
      </patternFill>
    </fill>
    <fill>
      <patternFill patternType="solid">
        <fgColor rgb="FFFFFFFF"/>
        <bgColor rgb="FFFFFFFF"/>
      </patternFill>
    </fill>
    <fill>
      <patternFill patternType="solid">
        <fgColor rgb="FFFFFF99"/>
        <bgColor rgb="FFFFFF99"/>
      </patternFill>
    </fill>
    <fill>
      <patternFill patternType="solid">
        <fgColor rgb="FF000080"/>
        <bgColor rgb="FF000080"/>
      </patternFill>
    </fill>
    <fill>
      <patternFill patternType="solid">
        <fgColor rgb="FFCCFFFF"/>
        <bgColor rgb="FFCCFFFF"/>
      </patternFill>
    </fill>
    <fill>
      <patternFill patternType="solid">
        <fgColor rgb="FFC0C0C0"/>
        <bgColor rgb="FFC0C0C0"/>
      </patternFill>
    </fill>
    <fill>
      <patternFill patternType="solid">
        <fgColor rgb="FF969696"/>
        <bgColor rgb="FF969696"/>
      </patternFill>
    </fill>
    <fill>
      <patternFill patternType="solid">
        <fgColor theme="0"/>
        <bgColor indexed="64"/>
      </patternFill>
    </fill>
    <fill>
      <patternFill patternType="solid">
        <fgColor theme="2"/>
        <bgColor indexed="64"/>
      </patternFill>
    </fill>
    <fill>
      <patternFill patternType="solid">
        <fgColor theme="2"/>
        <bgColor rgb="FFC0C0C0"/>
      </patternFill>
    </fill>
    <fill>
      <patternFill patternType="solid">
        <fgColor theme="2"/>
        <bgColor rgb="FFFFFF99"/>
      </patternFill>
    </fill>
    <fill>
      <patternFill patternType="solid">
        <fgColor theme="0"/>
        <bgColor rgb="FFC0C0C0"/>
      </patternFill>
    </fill>
    <fill>
      <patternFill patternType="solid">
        <fgColor theme="0"/>
        <bgColor rgb="FFFFFF99"/>
      </patternFill>
    </fill>
    <fill>
      <patternFill patternType="solid">
        <fgColor rgb="FFFFFFFF"/>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medium">
        <color rgb="FFFF6600"/>
      </right>
      <top/>
      <bottom style="medium">
        <color rgb="FFFFFF99"/>
      </bottom>
      <diagonal/>
    </border>
    <border>
      <left/>
      <right/>
      <top/>
      <bottom style="medium">
        <color rgb="FFFF6600"/>
      </bottom>
      <diagonal/>
    </border>
    <border>
      <left style="medium">
        <color rgb="FFFFFF99"/>
      </left>
      <right style="medium">
        <color rgb="FFFF6600"/>
      </right>
      <top style="medium">
        <color rgb="FFFFFF99"/>
      </top>
      <bottom style="medium">
        <color rgb="FFFF6600"/>
      </bottom>
      <diagonal/>
    </border>
    <border>
      <left/>
      <right/>
      <top style="medium">
        <color rgb="FFFFFF99"/>
      </top>
      <bottom/>
      <diagonal/>
    </border>
    <border>
      <left/>
      <right style="medium">
        <color rgb="FFFFFF99"/>
      </right>
      <top style="medium">
        <color rgb="FFFFFF99"/>
      </top>
      <bottom/>
      <diagonal/>
    </border>
    <border>
      <left style="medium">
        <color rgb="FFFFFF99"/>
      </left>
      <right/>
      <top style="medium">
        <color rgb="FFFF6600"/>
      </top>
      <bottom/>
      <diagonal/>
    </border>
    <border>
      <left/>
      <right style="medium">
        <color rgb="FFFFFF99"/>
      </right>
      <top/>
      <bottom/>
      <diagonal/>
    </border>
    <border>
      <left/>
      <right/>
      <top/>
      <bottom style="medium">
        <color rgb="FFFFFF99"/>
      </bottom>
      <diagonal/>
    </border>
    <border>
      <left style="medium">
        <color rgb="FFFFFF99"/>
      </left>
      <right/>
      <top/>
      <bottom/>
      <diagonal/>
    </border>
    <border>
      <left style="medium">
        <color rgb="FFFFFF99"/>
      </left>
      <right/>
      <top/>
      <bottom style="medium">
        <color rgb="FFFFFF99"/>
      </bottom>
      <diagonal/>
    </border>
    <border>
      <left/>
      <right/>
      <top/>
      <bottom style="medium">
        <color rgb="FF003366"/>
      </bottom>
      <diagonal/>
    </border>
    <border>
      <left/>
      <right style="medium">
        <color rgb="FF003366"/>
      </right>
      <top style="medium">
        <color rgb="FF003366"/>
      </top>
      <bottom/>
      <diagonal/>
    </border>
    <border>
      <left/>
      <right style="medium">
        <color rgb="FF003366"/>
      </right>
      <top/>
      <bottom/>
      <diagonal/>
    </border>
    <border>
      <left/>
      <right style="medium">
        <color rgb="FFFFFF99"/>
      </right>
      <top/>
      <bottom style="medium">
        <color rgb="FFFFFF99"/>
      </bottom>
      <diagonal/>
    </border>
    <border>
      <left style="medium">
        <color rgb="FF003366"/>
      </left>
      <right/>
      <top/>
      <bottom/>
      <diagonal/>
    </border>
    <border>
      <left style="medium">
        <color rgb="FF003366"/>
      </left>
      <right/>
      <top/>
      <bottom style="medium">
        <color rgb="FF003366"/>
      </bottom>
      <diagonal/>
    </border>
    <border>
      <left/>
      <right style="medium">
        <color rgb="FF003366"/>
      </right>
      <top/>
      <bottom style="medium">
        <color rgb="FF003366"/>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rgb="FF000000"/>
      </left>
      <right/>
      <top style="medium">
        <color rgb="FF000000"/>
      </top>
      <bottom/>
      <diagonal/>
    </border>
    <border>
      <left style="thin">
        <color rgb="FF000000"/>
      </left>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0000"/>
      </right>
      <top style="medium">
        <color rgb="FF000000"/>
      </top>
      <bottom/>
      <diagonal/>
    </border>
    <border>
      <left/>
      <right style="thin">
        <color rgb="FF000000"/>
      </right>
      <top/>
      <bottom style="medium">
        <color rgb="FF000000"/>
      </bottom>
      <diagonal/>
    </border>
    <border>
      <left/>
      <right style="thin">
        <color rgb="FF000000"/>
      </right>
      <top style="thin">
        <color rgb="FF000000"/>
      </top>
      <bottom style="medium">
        <color rgb="FF000000"/>
      </bottom>
      <diagonal/>
    </border>
    <border>
      <left/>
      <right style="thin">
        <color indexed="8"/>
      </right>
      <top style="thin">
        <color indexed="8"/>
      </top>
      <bottom style="thin">
        <color indexed="8"/>
      </bottom>
      <diagonal/>
    </border>
  </borders>
  <cellStyleXfs count="2">
    <xf numFmtId="0" fontId="0" fillId="0" borderId="0"/>
    <xf numFmtId="0" fontId="24" fillId="0" borderId="0" applyNumberFormat="0" applyFill="0" applyBorder="0" applyAlignment="0" applyProtection="0"/>
  </cellStyleXfs>
  <cellXfs count="456">
    <xf numFmtId="0" fontId="0" fillId="0" borderId="0" xfId="0"/>
    <xf numFmtId="0" fontId="1" fillId="0" borderId="0" xfId="0" applyFont="1"/>
    <xf numFmtId="0" fontId="3" fillId="0" borderId="0" xfId="0" applyFont="1" applyAlignment="1">
      <alignment horizontal="center"/>
    </xf>
    <xf numFmtId="0" fontId="3" fillId="0" borderId="0" xfId="0" applyFont="1" applyAlignment="1">
      <alignment horizontal="left"/>
    </xf>
    <xf numFmtId="0" fontId="1" fillId="0" borderId="1" xfId="0" applyFont="1" applyBorder="1"/>
    <xf numFmtId="164" fontId="1" fillId="0" borderId="1" xfId="0" applyNumberFormat="1" applyFont="1" applyBorder="1"/>
    <xf numFmtId="0" fontId="1" fillId="2" borderId="1" xfId="0" applyFont="1" applyFill="1" applyBorder="1"/>
    <xf numFmtId="0" fontId="1" fillId="0" borderId="2" xfId="0" applyFont="1" applyBorder="1"/>
    <xf numFmtId="0" fontId="1" fillId="0" borderId="3" xfId="0" applyFont="1" applyBorder="1"/>
    <xf numFmtId="49" fontId="3" fillId="2" borderId="1" xfId="0" applyNumberFormat="1" applyFont="1" applyFill="1" applyBorder="1"/>
    <xf numFmtId="0" fontId="1" fillId="0" borderId="1" xfId="0" applyFont="1" applyBorder="1" applyAlignment="1">
      <alignment horizontal="left" vertical="top" wrapText="1"/>
    </xf>
    <xf numFmtId="0" fontId="1" fillId="0" borderId="4" xfId="0" applyFont="1" applyBorder="1"/>
    <xf numFmtId="49" fontId="3" fillId="2" borderId="1" xfId="0" applyNumberFormat="1" applyFont="1" applyFill="1" applyBorder="1" applyAlignment="1">
      <alignment horizontal="left" vertical="top" wrapText="1"/>
    </xf>
    <xf numFmtId="0" fontId="1" fillId="6" borderId="5" xfId="0" applyFont="1" applyFill="1" applyBorder="1"/>
    <xf numFmtId="0" fontId="1" fillId="6" borderId="6" xfId="0" applyFont="1" applyFill="1" applyBorder="1"/>
    <xf numFmtId="0" fontId="1" fillId="6" borderId="7" xfId="0" applyFont="1" applyFill="1" applyBorder="1"/>
    <xf numFmtId="0" fontId="1" fillId="6" borderId="8" xfId="0" applyFont="1" applyFill="1" applyBorder="1"/>
    <xf numFmtId="0" fontId="1" fillId="6" borderId="9" xfId="0" applyFont="1" applyFill="1" applyBorder="1"/>
    <xf numFmtId="0" fontId="1" fillId="6" borderId="10" xfId="0" applyFont="1" applyFill="1" applyBorder="1"/>
    <xf numFmtId="0" fontId="1" fillId="6" borderId="11" xfId="0" applyFont="1" applyFill="1" applyBorder="1"/>
    <xf numFmtId="0" fontId="1" fillId="6" borderId="12" xfId="0" applyFont="1" applyFill="1" applyBorder="1"/>
    <xf numFmtId="0" fontId="1" fillId="6" borderId="13" xfId="0" applyFont="1" applyFill="1" applyBorder="1"/>
    <xf numFmtId="0" fontId="1" fillId="6" borderId="14" xfId="0" applyFont="1" applyFill="1" applyBorder="1"/>
    <xf numFmtId="0" fontId="1" fillId="4" borderId="15" xfId="0" applyFont="1" applyFill="1" applyBorder="1"/>
    <xf numFmtId="0" fontId="1" fillId="7" borderId="16" xfId="0" applyFont="1" applyFill="1" applyBorder="1"/>
    <xf numFmtId="0" fontId="1" fillId="7" borderId="17" xfId="0" applyFont="1" applyFill="1" applyBorder="1"/>
    <xf numFmtId="0" fontId="10" fillId="6" borderId="13" xfId="0" applyFont="1" applyFill="1" applyBorder="1"/>
    <xf numFmtId="0" fontId="3" fillId="0" borderId="1" xfId="0" applyFont="1" applyBorder="1" applyAlignment="1">
      <alignment horizontal="center"/>
    </xf>
    <xf numFmtId="164" fontId="3" fillId="0" borderId="1" xfId="0" applyNumberFormat="1" applyFont="1" applyBorder="1" applyAlignment="1">
      <alignment horizontal="center"/>
    </xf>
    <xf numFmtId="0" fontId="5" fillId="6" borderId="14" xfId="0" applyFont="1" applyFill="1" applyBorder="1"/>
    <xf numFmtId="0" fontId="1" fillId="6" borderId="18" xfId="0" applyFont="1" applyFill="1" applyBorder="1"/>
    <xf numFmtId="0" fontId="1" fillId="4" borderId="17" xfId="0" applyFont="1" applyFill="1" applyBorder="1"/>
    <xf numFmtId="0" fontId="1" fillId="7" borderId="19" xfId="0" applyFont="1" applyFill="1" applyBorder="1"/>
    <xf numFmtId="0" fontId="1" fillId="7" borderId="20" xfId="0" applyFont="1" applyFill="1" applyBorder="1"/>
    <xf numFmtId="0" fontId="1" fillId="7" borderId="15" xfId="0" applyFont="1" applyFill="1" applyBorder="1"/>
    <xf numFmtId="0" fontId="1" fillId="7" borderId="21" xfId="0" applyFont="1" applyFill="1" applyBorder="1"/>
    <xf numFmtId="0" fontId="14" fillId="0" borderId="0" xfId="0" applyFont="1" applyAlignment="1">
      <alignment horizontal="center"/>
    </xf>
    <xf numFmtId="0" fontId="14" fillId="0" borderId="0" xfId="0" applyFont="1" applyAlignment="1">
      <alignment horizontal="center" wrapText="1"/>
    </xf>
    <xf numFmtId="0" fontId="14" fillId="0" borderId="0" xfId="0" applyFont="1" applyAlignment="1">
      <alignment horizontal="left"/>
    </xf>
    <xf numFmtId="0" fontId="15" fillId="0" borderId="0" xfId="0" applyFont="1" applyAlignment="1">
      <alignment horizontal="left"/>
    </xf>
    <xf numFmtId="0" fontId="3" fillId="0" borderId="0" xfId="0" applyFont="1"/>
    <xf numFmtId="0" fontId="1" fillId="0" borderId="0" xfId="0" applyFont="1" applyAlignment="1">
      <alignment wrapText="1"/>
    </xf>
    <xf numFmtId="0" fontId="3" fillId="0" borderId="0" xfId="0" applyFont="1" applyAlignment="1">
      <alignment horizontal="left" wrapText="1"/>
    </xf>
    <xf numFmtId="3" fontId="1" fillId="0" borderId="1" xfId="0" applyNumberFormat="1" applyFont="1" applyBorder="1" applyAlignment="1">
      <alignment horizontal="center" wrapText="1"/>
    </xf>
    <xf numFmtId="0" fontId="3" fillId="8"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3" fillId="8" borderId="1" xfId="0" applyFont="1" applyFill="1" applyBorder="1" applyAlignment="1">
      <alignment horizontal="center"/>
    </xf>
    <xf numFmtId="0" fontId="1" fillId="0" borderId="1" xfId="0" applyFont="1" applyBorder="1" applyAlignment="1">
      <alignment wrapText="1"/>
    </xf>
    <xf numFmtId="0" fontId="10" fillId="0" borderId="0" xfId="0" applyFont="1" applyAlignment="1">
      <alignment horizontal="center"/>
    </xf>
    <xf numFmtId="0" fontId="3" fillId="8" borderId="22" xfId="0" applyFont="1" applyFill="1" applyBorder="1" applyAlignment="1">
      <alignment horizontal="center" vertical="center"/>
    </xf>
    <xf numFmtId="0" fontId="3" fillId="8" borderId="22" xfId="0" applyFont="1" applyFill="1" applyBorder="1" applyAlignment="1">
      <alignment vertical="center" wrapText="1"/>
    </xf>
    <xf numFmtId="0" fontId="3" fillId="8" borderId="23" xfId="0" applyFont="1" applyFill="1" applyBorder="1" applyAlignment="1">
      <alignment horizontal="center" vertical="center" wrapText="1"/>
    </xf>
    <xf numFmtId="0" fontId="3" fillId="8" borderId="24" xfId="0" applyFont="1" applyFill="1" applyBorder="1" applyAlignment="1">
      <alignment horizontal="center" vertical="center" wrapText="1"/>
    </xf>
    <xf numFmtId="0" fontId="3" fillId="8" borderId="25" xfId="0" applyFont="1" applyFill="1" applyBorder="1" applyAlignment="1">
      <alignment horizontal="center" vertical="center" wrapText="1"/>
    </xf>
    <xf numFmtId="0" fontId="3" fillId="8" borderId="23" xfId="0" applyFont="1" applyFill="1" applyBorder="1" applyAlignment="1">
      <alignment vertical="center" wrapText="1"/>
    </xf>
    <xf numFmtId="0" fontId="3" fillId="8" borderId="24" xfId="0" applyFont="1" applyFill="1" applyBorder="1" applyAlignment="1">
      <alignment horizontal="center" vertical="center"/>
    </xf>
    <xf numFmtId="0" fontId="1" fillId="0" borderId="1" xfId="0" applyFont="1" applyBorder="1" applyAlignment="1">
      <alignment horizontal="center"/>
    </xf>
    <xf numFmtId="3" fontId="1" fillId="0" borderId="1" xfId="0" applyNumberFormat="1" applyFont="1" applyBorder="1"/>
    <xf numFmtId="0" fontId="10" fillId="0" borderId="1" xfId="0" applyFont="1" applyBorder="1" applyAlignment="1">
      <alignment horizontal="center"/>
    </xf>
    <xf numFmtId="3" fontId="3" fillId="5" borderId="1" xfId="0" applyNumberFormat="1" applyFont="1" applyFill="1" applyBorder="1"/>
    <xf numFmtId="0" fontId="19" fillId="0" borderId="0" xfId="0" applyFont="1"/>
    <xf numFmtId="0" fontId="3" fillId="0" borderId="4" xfId="0" applyFont="1" applyBorder="1" applyAlignment="1">
      <alignment horizontal="center"/>
    </xf>
    <xf numFmtId="0" fontId="3" fillId="8" borderId="25" xfId="0" applyFont="1" applyFill="1" applyBorder="1"/>
    <xf numFmtId="0" fontId="1" fillId="8" borderId="26" xfId="0" applyFont="1" applyFill="1" applyBorder="1" applyAlignment="1">
      <alignment wrapText="1"/>
    </xf>
    <xf numFmtId="0" fontId="1" fillId="8" borderId="26" xfId="0" applyFont="1" applyFill="1" applyBorder="1"/>
    <xf numFmtId="0" fontId="3" fillId="8" borderId="22" xfId="0" applyFont="1" applyFill="1" applyBorder="1" applyAlignment="1">
      <alignment horizontal="center" wrapText="1"/>
    </xf>
    <xf numFmtId="0" fontId="3" fillId="0" borderId="0" xfId="0" applyFont="1" applyAlignment="1">
      <alignment horizontal="center" vertical="center" wrapText="1"/>
    </xf>
    <xf numFmtId="0" fontId="3" fillId="8" borderId="27" xfId="0" applyFont="1" applyFill="1" applyBorder="1" applyAlignment="1">
      <alignment horizontal="center" vertical="center" wrapText="1"/>
    </xf>
    <xf numFmtId="0" fontId="3" fillId="8" borderId="23" xfId="0" applyFont="1" applyFill="1" applyBorder="1" applyAlignment="1">
      <alignment horizontal="center" vertical="center"/>
    </xf>
    <xf numFmtId="0" fontId="3" fillId="5" borderId="1" xfId="0" applyFont="1" applyFill="1" applyBorder="1" applyAlignment="1">
      <alignment horizontal="center" vertical="center" wrapText="1"/>
    </xf>
    <xf numFmtId="0" fontId="1" fillId="0" borderId="0" xfId="0" applyFont="1" applyAlignment="1">
      <alignment vertical="center"/>
    </xf>
    <xf numFmtId="0" fontId="3" fillId="8" borderId="22"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0" borderId="0" xfId="0" applyFont="1" applyAlignment="1">
      <alignment horizontal="center" wrapText="1"/>
    </xf>
    <xf numFmtId="0" fontId="3" fillId="5" borderId="1" xfId="0" applyFont="1" applyFill="1" applyBorder="1" applyAlignment="1">
      <alignment horizontal="center" vertical="top" wrapText="1"/>
    </xf>
    <xf numFmtId="0" fontId="20" fillId="5" borderId="1" xfId="0" applyFont="1" applyFill="1" applyBorder="1" applyAlignment="1">
      <alignment horizontal="center" vertical="center" wrapText="1"/>
    </xf>
    <xf numFmtId="0" fontId="20" fillId="5" borderId="28" xfId="0" applyFont="1" applyFill="1" applyBorder="1" applyAlignment="1">
      <alignment horizontal="center" vertical="center" wrapText="1"/>
    </xf>
    <xf numFmtId="0" fontId="3" fillId="5" borderId="24" xfId="0" applyFont="1" applyFill="1" applyBorder="1" applyAlignment="1">
      <alignment horizontal="center"/>
    </xf>
    <xf numFmtId="0" fontId="3" fillId="5" borderId="1" xfId="0" applyFont="1" applyFill="1" applyBorder="1" applyAlignment="1">
      <alignment horizontal="center"/>
    </xf>
    <xf numFmtId="49" fontId="1" fillId="0" borderId="1" xfId="0" applyNumberFormat="1" applyFont="1" applyBorder="1"/>
    <xf numFmtId="4" fontId="1" fillId="0" borderId="1" xfId="0" applyNumberFormat="1" applyFont="1" applyBorder="1"/>
    <xf numFmtId="4" fontId="1" fillId="5" borderId="1" xfId="0" applyNumberFormat="1" applyFont="1" applyFill="1" applyBorder="1"/>
    <xf numFmtId="4" fontId="1" fillId="0" borderId="0" xfId="0" applyNumberFormat="1" applyFont="1"/>
    <xf numFmtId="0" fontId="1" fillId="5" borderId="1" xfId="0" applyFont="1" applyFill="1" applyBorder="1"/>
    <xf numFmtId="3" fontId="3" fillId="5" borderId="1" xfId="0" applyNumberFormat="1" applyFont="1" applyFill="1" applyBorder="1" applyAlignment="1">
      <alignment horizontal="center"/>
    </xf>
    <xf numFmtId="0" fontId="3" fillId="5" borderId="1" xfId="0" applyFont="1" applyFill="1" applyBorder="1"/>
    <xf numFmtId="4" fontId="3" fillId="5" borderId="1" xfId="0" applyNumberFormat="1" applyFont="1" applyFill="1" applyBorder="1" applyAlignment="1">
      <alignment horizontal="center"/>
    </xf>
    <xf numFmtId="0" fontId="3" fillId="0" borderId="0" xfId="0" applyFont="1" applyAlignment="1">
      <alignment wrapText="1"/>
    </xf>
    <xf numFmtId="1" fontId="3" fillId="8" borderId="23" xfId="0" applyNumberFormat="1" applyFont="1" applyFill="1" applyBorder="1" applyAlignment="1">
      <alignment horizontal="center" wrapText="1"/>
    </xf>
    <xf numFmtId="3" fontId="1" fillId="0" borderId="32" xfId="0" applyNumberFormat="1" applyFont="1" applyBorder="1"/>
    <xf numFmtId="3" fontId="3" fillId="5" borderId="33" xfId="0" applyNumberFormat="1" applyFont="1" applyFill="1" applyBorder="1" applyAlignment="1">
      <alignment wrapText="1"/>
    </xf>
    <xf numFmtId="3" fontId="3" fillId="5" borderId="25" xfId="0" applyNumberFormat="1" applyFont="1" applyFill="1" applyBorder="1" applyAlignment="1">
      <alignment wrapText="1"/>
    </xf>
    <xf numFmtId="1" fontId="3" fillId="8" borderId="36" xfId="0" applyNumberFormat="1" applyFont="1" applyFill="1" applyBorder="1" applyAlignment="1">
      <alignment horizontal="center" wrapText="1"/>
    </xf>
    <xf numFmtId="3" fontId="1" fillId="0" borderId="37" xfId="0" applyNumberFormat="1" applyFont="1" applyBorder="1"/>
    <xf numFmtId="3" fontId="3" fillId="5" borderId="38" xfId="0" applyNumberFormat="1" applyFont="1" applyFill="1" applyBorder="1" applyAlignment="1">
      <alignment wrapText="1"/>
    </xf>
    <xf numFmtId="3" fontId="1" fillId="0" borderId="32" xfId="0" applyNumberFormat="1" applyFont="1" applyBorder="1" applyAlignment="1">
      <alignment wrapText="1"/>
    </xf>
    <xf numFmtId="3" fontId="1" fillId="0" borderId="1" xfId="0" applyNumberFormat="1" applyFont="1" applyBorder="1" applyAlignment="1">
      <alignment wrapText="1"/>
    </xf>
    <xf numFmtId="3" fontId="1" fillId="0" borderId="37" xfId="0" applyNumberFormat="1" applyFont="1" applyBorder="1" applyAlignment="1">
      <alignment wrapText="1"/>
    </xf>
    <xf numFmtId="3" fontId="3" fillId="5" borderId="39" xfId="0" applyNumberFormat="1" applyFont="1" applyFill="1" applyBorder="1" applyAlignment="1">
      <alignment wrapText="1"/>
    </xf>
    <xf numFmtId="0" fontId="3" fillId="5" borderId="23" xfId="0" applyFont="1" applyFill="1" applyBorder="1" applyAlignment="1">
      <alignment horizontal="center" wrapText="1"/>
    </xf>
    <xf numFmtId="3" fontId="3" fillId="5" borderId="23" xfId="0" applyNumberFormat="1" applyFont="1" applyFill="1" applyBorder="1" applyAlignment="1">
      <alignment horizontal="center" wrapText="1"/>
    </xf>
    <xf numFmtId="3" fontId="3" fillId="5" borderId="1" xfId="0" applyNumberFormat="1" applyFont="1" applyFill="1" applyBorder="1" applyAlignment="1">
      <alignment horizontal="center" wrapText="1"/>
    </xf>
    <xf numFmtId="0" fontId="19" fillId="0" borderId="0" xfId="0" applyFont="1" applyAlignment="1">
      <alignment wrapText="1"/>
    </xf>
    <xf numFmtId="0" fontId="1" fillId="8" borderId="25" xfId="0" applyFont="1" applyFill="1" applyBorder="1" applyAlignment="1">
      <alignment vertical="center"/>
    </xf>
    <xf numFmtId="0" fontId="1" fillId="8" borderId="26" xfId="0" applyFont="1" applyFill="1" applyBorder="1" applyAlignment="1">
      <alignment vertical="center"/>
    </xf>
    <xf numFmtId="0" fontId="1" fillId="8" borderId="24" xfId="0" applyFont="1" applyFill="1" applyBorder="1" applyAlignment="1">
      <alignment vertical="center"/>
    </xf>
    <xf numFmtId="0" fontId="3" fillId="8" borderId="41" xfId="0" applyFont="1" applyFill="1" applyBorder="1" applyAlignment="1">
      <alignment horizontal="center" vertical="center" wrapText="1"/>
    </xf>
    <xf numFmtId="0" fontId="1" fillId="5" borderId="25" xfId="0" applyFont="1" applyFill="1" applyBorder="1"/>
    <xf numFmtId="0" fontId="1" fillId="5" borderId="26" xfId="0" applyFont="1" applyFill="1" applyBorder="1"/>
    <xf numFmtId="0" fontId="1" fillId="5" borderId="24" xfId="0" applyFont="1" applyFill="1" applyBorder="1"/>
    <xf numFmtId="0" fontId="1" fillId="0" borderId="45" xfId="0" applyFont="1" applyBorder="1"/>
    <xf numFmtId="0" fontId="1" fillId="0" borderId="46" xfId="0" applyFont="1" applyBorder="1"/>
    <xf numFmtId="0" fontId="22" fillId="0" borderId="0" xfId="0" applyFont="1"/>
    <xf numFmtId="0" fontId="22" fillId="0" borderId="0" xfId="0" applyFont="1" applyAlignment="1">
      <alignment wrapText="1"/>
    </xf>
    <xf numFmtId="0" fontId="3" fillId="0" borderId="45" xfId="0" applyFont="1" applyBorder="1" applyAlignment="1">
      <alignment horizontal="center"/>
    </xf>
    <xf numFmtId="0" fontId="3" fillId="0" borderId="46" xfId="0" applyFont="1" applyBorder="1" applyAlignment="1">
      <alignment horizontal="center"/>
    </xf>
    <xf numFmtId="2" fontId="3" fillId="0" borderId="0" xfId="0" applyNumberFormat="1" applyFont="1"/>
    <xf numFmtId="9" fontId="3" fillId="0" borderId="1" xfId="0" applyNumberFormat="1" applyFont="1" applyBorder="1" applyAlignment="1">
      <alignment horizontal="center"/>
    </xf>
    <xf numFmtId="0" fontId="10" fillId="0" borderId="0" xfId="0" applyFont="1"/>
    <xf numFmtId="0" fontId="1" fillId="0" borderId="45" xfId="0" applyFont="1" applyBorder="1" applyAlignment="1">
      <alignment vertical="center"/>
    </xf>
    <xf numFmtId="0" fontId="10"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center" vertical="center"/>
    </xf>
    <xf numFmtId="0" fontId="1" fillId="0" borderId="0" xfId="0" applyFont="1" applyAlignment="1">
      <alignment vertical="center" wrapText="1"/>
    </xf>
    <xf numFmtId="0" fontId="3" fillId="8" borderId="1" xfId="0" applyFont="1" applyFill="1" applyBorder="1" applyAlignment="1">
      <alignment vertical="center" wrapText="1"/>
    </xf>
    <xf numFmtId="3" fontId="1" fillId="8" borderId="1" xfId="0" applyNumberFormat="1" applyFont="1" applyFill="1" applyBorder="1" applyAlignment="1">
      <alignment vertical="center"/>
    </xf>
    <xf numFmtId="0" fontId="3" fillId="0" borderId="1" xfId="0" applyFont="1" applyBorder="1" applyAlignment="1">
      <alignment horizontal="center" vertical="center"/>
    </xf>
    <xf numFmtId="3" fontId="3" fillId="0" borderId="1" xfId="0" applyNumberFormat="1" applyFont="1" applyBorder="1" applyAlignment="1">
      <alignment horizontal="center" vertical="center"/>
    </xf>
    <xf numFmtId="9" fontId="3" fillId="0" borderId="1" xfId="0" applyNumberFormat="1" applyFont="1" applyBorder="1" applyAlignment="1">
      <alignment horizontal="center" vertical="center"/>
    </xf>
    <xf numFmtId="9" fontId="3" fillId="0" borderId="0" xfId="0" applyNumberFormat="1" applyFont="1" applyAlignment="1">
      <alignment horizontal="center"/>
    </xf>
    <xf numFmtId="0" fontId="3" fillId="0" borderId="45" xfId="0" applyFont="1" applyBorder="1" applyAlignment="1">
      <alignment horizontal="center" wrapText="1"/>
    </xf>
    <xf numFmtId="0" fontId="5" fillId="0" borderId="0" xfId="0" applyFont="1" applyAlignment="1">
      <alignment horizontal="center" wrapText="1"/>
    </xf>
    <xf numFmtId="0" fontId="3" fillId="0" borderId="46" xfId="0" applyFont="1" applyBorder="1" applyAlignment="1">
      <alignment horizontal="center" wrapText="1"/>
    </xf>
    <xf numFmtId="3" fontId="10" fillId="0" borderId="2" xfId="0" applyNumberFormat="1" applyFont="1" applyBorder="1"/>
    <xf numFmtId="3" fontId="10" fillId="0" borderId="3" xfId="0" applyNumberFormat="1" applyFont="1" applyBorder="1"/>
    <xf numFmtId="3" fontId="10" fillId="0" borderId="4" xfId="0" applyNumberFormat="1" applyFont="1" applyBorder="1"/>
    <xf numFmtId="9" fontId="1" fillId="0" borderId="1" xfId="0" applyNumberFormat="1" applyFont="1" applyBorder="1"/>
    <xf numFmtId="9" fontId="10" fillId="0" borderId="0" xfId="0" applyNumberFormat="1" applyFont="1"/>
    <xf numFmtId="3" fontId="3" fillId="0" borderId="1" xfId="0" applyNumberFormat="1" applyFont="1" applyBorder="1" applyAlignment="1">
      <alignment horizontal="center"/>
    </xf>
    <xf numFmtId="9" fontId="3" fillId="0" borderId="1" xfId="0" applyNumberFormat="1" applyFont="1" applyBorder="1"/>
    <xf numFmtId="0" fontId="1" fillId="8" borderId="22" xfId="0" applyFont="1" applyFill="1" applyBorder="1"/>
    <xf numFmtId="0" fontId="1" fillId="8" borderId="23" xfId="0" applyFont="1" applyFill="1" applyBorder="1"/>
    <xf numFmtId="0" fontId="3" fillId="0" borderId="1" xfId="0" applyFont="1" applyBorder="1" applyAlignment="1">
      <alignment horizontal="center" vertical="center" wrapText="1"/>
    </xf>
    <xf numFmtId="0" fontId="19" fillId="0" borderId="1" xfId="0" applyFont="1" applyBorder="1" applyAlignment="1">
      <alignment horizontal="center"/>
    </xf>
    <xf numFmtId="3" fontId="3" fillId="8" borderId="1" xfId="0" applyNumberFormat="1" applyFont="1" applyFill="1" applyBorder="1" applyAlignment="1">
      <alignment horizontal="center" wrapText="1"/>
    </xf>
    <xf numFmtId="10" fontId="3" fillId="8" borderId="1" xfId="0" applyNumberFormat="1" applyFont="1" applyFill="1" applyBorder="1" applyAlignment="1">
      <alignment horizontal="center" wrapText="1"/>
    </xf>
    <xf numFmtId="165" fontId="3" fillId="8" borderId="1" xfId="0" applyNumberFormat="1" applyFont="1" applyFill="1" applyBorder="1" applyAlignment="1">
      <alignment horizontal="center" wrapText="1"/>
    </xf>
    <xf numFmtId="9" fontId="3" fillId="8" borderId="1" xfId="0" applyNumberFormat="1" applyFont="1" applyFill="1" applyBorder="1" applyAlignment="1">
      <alignment horizontal="center" wrapText="1"/>
    </xf>
    <xf numFmtId="3" fontId="3" fillId="0" borderId="1" xfId="0" applyNumberFormat="1" applyFont="1" applyBorder="1" applyAlignment="1">
      <alignment horizontal="center" wrapText="1"/>
    </xf>
    <xf numFmtId="10" fontId="3" fillId="0" borderId="1" xfId="0" applyNumberFormat="1" applyFont="1" applyBorder="1" applyAlignment="1">
      <alignment horizontal="center" wrapText="1"/>
    </xf>
    <xf numFmtId="165" fontId="3" fillId="0" borderId="1" xfId="0" applyNumberFormat="1" applyFont="1" applyBorder="1" applyAlignment="1">
      <alignment horizontal="center" wrapText="1"/>
    </xf>
    <xf numFmtId="9" fontId="3" fillId="0" borderId="1" xfId="0" applyNumberFormat="1" applyFont="1" applyBorder="1" applyAlignment="1">
      <alignment horizontal="center" wrapText="1"/>
    </xf>
    <xf numFmtId="0" fontId="19" fillId="0" borderId="1" xfId="0" applyFont="1" applyBorder="1" applyAlignment="1">
      <alignment horizontal="center" wrapText="1"/>
    </xf>
    <xf numFmtId="0" fontId="1" fillId="8" borderId="1" xfId="0" applyFont="1" applyFill="1" applyBorder="1"/>
    <xf numFmtId="3" fontId="1" fillId="0" borderId="0" xfId="0" applyNumberFormat="1" applyFont="1"/>
    <xf numFmtId="0" fontId="3" fillId="8" borderId="22" xfId="0" applyFont="1" applyFill="1" applyBorder="1"/>
    <xf numFmtId="0" fontId="3" fillId="8" borderId="23" xfId="0" applyFont="1" applyFill="1" applyBorder="1"/>
    <xf numFmtId="0" fontId="3" fillId="0" borderId="1" xfId="0" applyFont="1" applyBorder="1" applyAlignment="1">
      <alignment wrapText="1"/>
    </xf>
    <xf numFmtId="0" fontId="3" fillId="0" borderId="1" xfId="0" applyFont="1" applyBorder="1" applyAlignment="1">
      <alignment horizontal="center" wrapText="1"/>
    </xf>
    <xf numFmtId="0" fontId="3" fillId="8" borderId="1" xfId="0" applyFont="1" applyFill="1" applyBorder="1"/>
    <xf numFmtId="9" fontId="3" fillId="8" borderId="1" xfId="0" applyNumberFormat="1" applyFont="1" applyFill="1" applyBorder="1" applyAlignment="1">
      <alignment horizontal="center"/>
    </xf>
    <xf numFmtId="0" fontId="3" fillId="0" borderId="45" xfId="0" applyFont="1" applyBorder="1"/>
    <xf numFmtId="0" fontId="3" fillId="0" borderId="2" xfId="0" applyFont="1" applyBorder="1" applyAlignment="1">
      <alignment horizontal="center"/>
    </xf>
    <xf numFmtId="0" fontId="3" fillId="0" borderId="2" xfId="0" applyFont="1" applyBorder="1"/>
    <xf numFmtId="0" fontId="3" fillId="0" borderId="3" xfId="0" applyFont="1" applyBorder="1"/>
    <xf numFmtId="0" fontId="3" fillId="0" borderId="46" xfId="0" applyFont="1" applyBorder="1"/>
    <xf numFmtId="0" fontId="3" fillId="0" borderId="4" xfId="0" applyFont="1" applyBorder="1"/>
    <xf numFmtId="0" fontId="1" fillId="0" borderId="47" xfId="0" applyFont="1" applyBorder="1"/>
    <xf numFmtId="0" fontId="1" fillId="0" borderId="48" xfId="0" applyFont="1" applyBorder="1"/>
    <xf numFmtId="0" fontId="1" fillId="0" borderId="48" xfId="0" applyFont="1" applyBorder="1" applyAlignment="1">
      <alignment wrapText="1"/>
    </xf>
    <xf numFmtId="0" fontId="3" fillId="0" borderId="48" xfId="0" applyFont="1" applyBorder="1" applyAlignment="1">
      <alignment horizontal="center"/>
    </xf>
    <xf numFmtId="0" fontId="1" fillId="0" borderId="49" xfId="0" applyFont="1" applyBorder="1"/>
    <xf numFmtId="1" fontId="2" fillId="0" borderId="0" xfId="0" applyNumberFormat="1" applyFont="1"/>
    <xf numFmtId="3" fontId="2" fillId="0" borderId="0" xfId="0" applyNumberFormat="1" applyFont="1"/>
    <xf numFmtId="0" fontId="2" fillId="0" borderId="0" xfId="0" applyFont="1" applyAlignment="1">
      <alignment wrapText="1"/>
    </xf>
    <xf numFmtId="0" fontId="22" fillId="0" borderId="2" xfId="0" applyFont="1" applyBorder="1"/>
    <xf numFmtId="0" fontId="22" fillId="2" borderId="1" xfId="0" applyFont="1" applyFill="1" applyBorder="1" applyAlignment="1">
      <alignment horizontal="center"/>
    </xf>
    <xf numFmtId="3" fontId="22" fillId="2" borderId="1" xfId="0" applyNumberFormat="1" applyFont="1" applyFill="1" applyBorder="1"/>
    <xf numFmtId="49" fontId="3" fillId="0" borderId="0" xfId="0" applyNumberFormat="1" applyFont="1"/>
    <xf numFmtId="1" fontId="3" fillId="0" borderId="0" xfId="0" applyNumberFormat="1" applyFont="1"/>
    <xf numFmtId="0" fontId="2" fillId="0" borderId="1" xfId="0" applyFont="1" applyBorder="1"/>
    <xf numFmtId="3" fontId="2" fillId="0" borderId="1" xfId="0" applyNumberFormat="1" applyFont="1" applyBorder="1"/>
    <xf numFmtId="1" fontId="1" fillId="0" borderId="0" xfId="0" applyNumberFormat="1" applyFont="1"/>
    <xf numFmtId="1" fontId="20" fillId="0" borderId="0" xfId="0" applyNumberFormat="1" applyFont="1" applyAlignment="1">
      <alignment wrapText="1"/>
    </xf>
    <xf numFmtId="0" fontId="20" fillId="0" borderId="0" xfId="0" applyFont="1" applyAlignment="1">
      <alignment wrapText="1"/>
    </xf>
    <xf numFmtId="1" fontId="22" fillId="0" borderId="0" xfId="0" applyNumberFormat="1" applyFont="1"/>
    <xf numFmtId="3" fontId="22" fillId="2" borderId="1" xfId="0" applyNumberFormat="1" applyFont="1" applyFill="1" applyBorder="1" applyAlignment="1">
      <alignment horizontal="center"/>
    </xf>
    <xf numFmtId="1" fontId="19" fillId="0" borderId="0" xfId="0" applyNumberFormat="1" applyFont="1"/>
    <xf numFmtId="1" fontId="1" fillId="0" borderId="0" xfId="0" applyNumberFormat="1" applyFont="1" applyAlignment="1">
      <alignment wrapText="1"/>
    </xf>
    <xf numFmtId="1" fontId="1" fillId="0" borderId="0" xfId="0" applyNumberFormat="1" applyFont="1" applyAlignment="1">
      <alignment horizontal="left" vertical="top" wrapText="1"/>
    </xf>
    <xf numFmtId="0" fontId="2" fillId="2" borderId="50" xfId="0" applyFont="1" applyFill="1" applyBorder="1"/>
    <xf numFmtId="0" fontId="3" fillId="2" borderId="50" xfId="0" applyFont="1" applyFill="1" applyBorder="1" applyAlignment="1">
      <alignment horizontal="center"/>
    </xf>
    <xf numFmtId="0" fontId="1" fillId="0" borderId="39" xfId="0" applyFont="1" applyBorder="1"/>
    <xf numFmtId="0" fontId="1" fillId="0" borderId="22" xfId="0" applyFont="1" applyBorder="1"/>
    <xf numFmtId="0" fontId="1" fillId="0" borderId="40" xfId="0" applyFont="1" applyBorder="1"/>
    <xf numFmtId="0" fontId="1" fillId="0" borderId="29" xfId="0" applyFont="1" applyBorder="1"/>
    <xf numFmtId="0" fontId="1" fillId="0" borderId="41" xfId="0" applyFont="1" applyBorder="1"/>
    <xf numFmtId="0" fontId="1" fillId="0" borderId="27" xfId="0" applyFont="1" applyBorder="1"/>
    <xf numFmtId="0" fontId="1" fillId="0" borderId="23" xfId="0" applyFont="1" applyBorder="1"/>
    <xf numFmtId="0" fontId="1" fillId="0" borderId="28" xfId="0" applyFont="1" applyBorder="1"/>
    <xf numFmtId="0" fontId="1" fillId="2" borderId="50" xfId="0" applyFont="1" applyFill="1" applyBorder="1"/>
    <xf numFmtId="0" fontId="4" fillId="3" borderId="50" xfId="0" applyFont="1" applyFill="1" applyBorder="1"/>
    <xf numFmtId="0" fontId="1" fillId="4" borderId="50" xfId="0" applyFont="1" applyFill="1" applyBorder="1"/>
    <xf numFmtId="0" fontId="5" fillId="3" borderId="50" xfId="0" applyFont="1" applyFill="1" applyBorder="1"/>
    <xf numFmtId="0" fontId="1" fillId="5" borderId="50" xfId="0" applyFont="1" applyFill="1" applyBorder="1"/>
    <xf numFmtId="0" fontId="1" fillId="6" borderId="50" xfId="0" applyFont="1" applyFill="1" applyBorder="1"/>
    <xf numFmtId="0" fontId="6" fillId="6" borderId="50" xfId="0" applyFont="1" applyFill="1" applyBorder="1"/>
    <xf numFmtId="0" fontId="7" fillId="6" borderId="50" xfId="0" applyFont="1" applyFill="1" applyBorder="1"/>
    <xf numFmtId="0" fontId="8" fillId="6" borderId="50" xfId="0" applyFont="1" applyFill="1" applyBorder="1"/>
    <xf numFmtId="0" fontId="9" fillId="6" borderId="50" xfId="0" applyFont="1" applyFill="1" applyBorder="1"/>
    <xf numFmtId="0" fontId="1" fillId="7" borderId="50" xfId="0" applyFont="1" applyFill="1" applyBorder="1"/>
    <xf numFmtId="0" fontId="5" fillId="6" borderId="50" xfId="0" applyFont="1" applyFill="1" applyBorder="1" applyAlignment="1">
      <alignment horizontal="right"/>
    </xf>
    <xf numFmtId="0" fontId="3" fillId="5" borderId="50" xfId="0" applyFont="1" applyFill="1" applyBorder="1" applyAlignment="1">
      <alignment horizontal="center"/>
    </xf>
    <xf numFmtId="0" fontId="11" fillId="6" borderId="50" xfId="0" applyFont="1" applyFill="1" applyBorder="1"/>
    <xf numFmtId="0" fontId="5" fillId="6" borderId="50" xfId="0" applyFont="1" applyFill="1" applyBorder="1"/>
    <xf numFmtId="0" fontId="12" fillId="3" borderId="50" xfId="0" applyFont="1" applyFill="1" applyBorder="1" applyAlignment="1">
      <alignment wrapText="1"/>
    </xf>
    <xf numFmtId="0" fontId="4" fillId="3" borderId="50" xfId="0" applyFont="1" applyFill="1" applyBorder="1" applyAlignment="1">
      <alignment wrapText="1"/>
    </xf>
    <xf numFmtId="0" fontId="9" fillId="3" borderId="50" xfId="0" applyFont="1" applyFill="1" applyBorder="1"/>
    <xf numFmtId="0" fontId="9" fillId="3" borderId="50" xfId="0" applyFont="1" applyFill="1" applyBorder="1" applyAlignment="1">
      <alignment wrapText="1"/>
    </xf>
    <xf numFmtId="0" fontId="13" fillId="3" borderId="50" xfId="0" applyFont="1" applyFill="1" applyBorder="1"/>
    <xf numFmtId="0" fontId="5" fillId="3" borderId="50" xfId="0" applyFont="1" applyFill="1" applyBorder="1" applyAlignment="1">
      <alignment wrapText="1"/>
    </xf>
    <xf numFmtId="0" fontId="3" fillId="5" borderId="50" xfId="0" applyFont="1" applyFill="1" applyBorder="1"/>
    <xf numFmtId="0" fontId="1" fillId="5" borderId="50" xfId="0" applyFont="1" applyFill="1" applyBorder="1" applyAlignment="1">
      <alignment wrapText="1"/>
    </xf>
    <xf numFmtId="0" fontId="17" fillId="3" borderId="50" xfId="0" applyFont="1" applyFill="1" applyBorder="1"/>
    <xf numFmtId="0" fontId="17" fillId="3" borderId="50" xfId="0" applyFont="1" applyFill="1" applyBorder="1" applyAlignment="1">
      <alignment wrapText="1"/>
    </xf>
    <xf numFmtId="0" fontId="3" fillId="8" borderId="29" xfId="0" applyFont="1" applyFill="1" applyBorder="1" applyAlignment="1">
      <alignment horizontal="center" vertical="center" wrapText="1"/>
    </xf>
    <xf numFmtId="0" fontId="3" fillId="0" borderId="25" xfId="0" applyFont="1" applyBorder="1" applyAlignment="1">
      <alignment horizontal="center" wrapText="1"/>
    </xf>
    <xf numFmtId="0" fontId="3" fillId="0" borderId="26" xfId="0" applyFont="1" applyBorder="1" applyAlignment="1">
      <alignment horizontal="center" wrapText="1"/>
    </xf>
    <xf numFmtId="0" fontId="3" fillId="0" borderId="24" xfId="0" applyFont="1" applyBorder="1" applyAlignment="1">
      <alignment horizontal="center" wrapText="1"/>
    </xf>
    <xf numFmtId="0" fontId="1" fillId="0" borderId="24" xfId="0" applyFont="1" applyBorder="1"/>
    <xf numFmtId="3" fontId="1" fillId="0" borderId="25" xfId="0" applyNumberFormat="1" applyFont="1" applyBorder="1"/>
    <xf numFmtId="0" fontId="4" fillId="3" borderId="50" xfId="0" applyFont="1" applyFill="1" applyBorder="1" applyAlignment="1">
      <alignment horizontal="center" wrapText="1"/>
    </xf>
    <xf numFmtId="0" fontId="5" fillId="3" borderId="50" xfId="0" applyFont="1" applyFill="1" applyBorder="1" applyAlignment="1">
      <alignment horizontal="center" wrapText="1"/>
    </xf>
    <xf numFmtId="0" fontId="3" fillId="5" borderId="50" xfId="0" applyFont="1" applyFill="1" applyBorder="1" applyAlignment="1">
      <alignment horizontal="center" wrapText="1"/>
    </xf>
    <xf numFmtId="0" fontId="10" fillId="0" borderId="22" xfId="0" applyFont="1" applyBorder="1" applyAlignment="1">
      <alignment vertical="center"/>
    </xf>
    <xf numFmtId="0" fontId="10" fillId="0" borderId="29" xfId="0" applyFont="1" applyBorder="1" applyAlignment="1">
      <alignment vertical="center"/>
    </xf>
    <xf numFmtId="0" fontId="10" fillId="0" borderId="29" xfId="0" applyFont="1" applyBorder="1"/>
    <xf numFmtId="3" fontId="1" fillId="0" borderId="23" xfId="0" applyNumberFormat="1" applyFont="1" applyBorder="1" applyAlignment="1">
      <alignment wrapText="1"/>
    </xf>
    <xf numFmtId="3" fontId="1" fillId="0" borderId="36" xfId="0" applyNumberFormat="1" applyFont="1" applyBorder="1" applyAlignment="1">
      <alignment wrapText="1"/>
    </xf>
    <xf numFmtId="0" fontId="1" fillId="0" borderId="24" xfId="0" applyFont="1" applyBorder="1" applyAlignment="1">
      <alignment horizontal="left"/>
    </xf>
    <xf numFmtId="14" fontId="1" fillId="0" borderId="24" xfId="0" applyNumberFormat="1" applyFont="1" applyBorder="1" applyAlignment="1">
      <alignment horizontal="left"/>
    </xf>
    <xf numFmtId="0" fontId="1" fillId="0" borderId="26" xfId="0" applyFont="1" applyBorder="1" applyAlignment="1">
      <alignment vertical="center"/>
    </xf>
    <xf numFmtId="0" fontId="10" fillId="0" borderId="39" xfId="0" applyFont="1" applyBorder="1"/>
    <xf numFmtId="0" fontId="10" fillId="0" borderId="27" xfId="0" applyFont="1" applyBorder="1"/>
    <xf numFmtId="3" fontId="10" fillId="0" borderId="28" xfId="0" applyNumberFormat="1" applyFont="1" applyBorder="1"/>
    <xf numFmtId="0" fontId="3" fillId="0" borderId="22" xfId="0" applyFont="1" applyBorder="1" applyAlignment="1">
      <alignment horizontal="center" vertical="center" wrapText="1"/>
    </xf>
    <xf numFmtId="0" fontId="3" fillId="0" borderId="39" xfId="0" applyFont="1" applyBorder="1" applyAlignment="1">
      <alignment wrapText="1"/>
    </xf>
    <xf numFmtId="0" fontId="3" fillId="0" borderId="27" xfId="0" applyFont="1" applyBorder="1" applyAlignment="1">
      <alignment wrapText="1"/>
    </xf>
    <xf numFmtId="0" fontId="3" fillId="0" borderId="28" xfId="0" applyFont="1" applyBorder="1"/>
    <xf numFmtId="0" fontId="3" fillId="0" borderId="39" xfId="0" applyFont="1" applyBorder="1" applyAlignment="1">
      <alignment horizontal="center" wrapText="1"/>
    </xf>
    <xf numFmtId="3" fontId="3" fillId="0" borderId="25" xfId="0" applyNumberFormat="1" applyFont="1" applyBorder="1"/>
    <xf numFmtId="0" fontId="3" fillId="0" borderId="23" xfId="0" applyFont="1" applyBorder="1" applyAlignment="1">
      <alignment horizontal="center" wrapText="1"/>
    </xf>
    <xf numFmtId="1" fontId="3" fillId="5" borderId="50" xfId="0" applyNumberFormat="1" applyFont="1" applyFill="1" applyBorder="1"/>
    <xf numFmtId="1" fontId="3" fillId="5" borderId="50" xfId="0" applyNumberFormat="1" applyFont="1" applyFill="1" applyBorder="1" applyAlignment="1">
      <alignment horizontal="left" vertical="top" wrapText="1"/>
    </xf>
    <xf numFmtId="49" fontId="3" fillId="5" borderId="50" xfId="0" applyNumberFormat="1" applyFont="1" applyFill="1" applyBorder="1"/>
    <xf numFmtId="0" fontId="15" fillId="0" borderId="0" xfId="0" applyFont="1" applyAlignment="1">
      <alignment horizontal="left" vertical="center" wrapText="1"/>
    </xf>
    <xf numFmtId="0" fontId="0" fillId="0" borderId="0" xfId="0" applyAlignment="1">
      <alignment horizontal="left" vertical="center" wrapText="1"/>
    </xf>
    <xf numFmtId="0" fontId="3" fillId="0" borderId="0" xfId="0" applyFont="1" applyAlignment="1">
      <alignment vertical="center" wrapText="1" shrinkToFit="1"/>
    </xf>
    <xf numFmtId="0" fontId="1" fillId="0" borderId="1" xfId="0" applyFont="1" applyBorder="1" applyAlignment="1">
      <alignment horizontal="center" vertical="center"/>
    </xf>
    <xf numFmtId="0" fontId="1" fillId="0" borderId="0" xfId="0" applyFont="1" applyAlignment="1">
      <alignment horizontal="center" vertical="center"/>
    </xf>
    <xf numFmtId="0" fontId="1" fillId="0" borderId="1" xfId="0" applyFont="1" applyBorder="1" applyAlignment="1">
      <alignment horizontal="center" vertical="center" wrapText="1"/>
    </xf>
    <xf numFmtId="3" fontId="1" fillId="0" borderId="1" xfId="0" applyNumberFormat="1" applyFont="1" applyBorder="1" applyAlignment="1">
      <alignment horizontal="center" vertical="center"/>
    </xf>
    <xf numFmtId="0" fontId="0" fillId="0" borderId="0" xfId="0" applyAlignment="1">
      <alignment horizontal="center" vertical="center"/>
    </xf>
    <xf numFmtId="0" fontId="25" fillId="10" borderId="51" xfId="0" applyFont="1" applyFill="1" applyBorder="1" applyAlignment="1">
      <alignment horizontal="left" vertical="center" wrapText="1"/>
    </xf>
    <xf numFmtId="0" fontId="1" fillId="10" borderId="51" xfId="0" applyFont="1" applyFill="1" applyBorder="1" applyAlignment="1">
      <alignment horizontal="center" vertical="center" wrapText="1"/>
    </xf>
    <xf numFmtId="49" fontId="1" fillId="10" borderId="51" xfId="0" applyNumberFormat="1" applyFont="1" applyFill="1" applyBorder="1" applyAlignment="1">
      <alignment horizontal="center" vertical="center" wrapText="1"/>
    </xf>
    <xf numFmtId="49" fontId="25" fillId="10" borderId="51" xfId="0" applyNumberFormat="1" applyFont="1" applyFill="1" applyBorder="1" applyAlignment="1">
      <alignment horizontal="center" vertical="center" wrapText="1"/>
    </xf>
    <xf numFmtId="4" fontId="1" fillId="0" borderId="1" xfId="0" applyNumberFormat="1" applyFont="1" applyBorder="1" applyAlignment="1">
      <alignment horizontal="center" vertical="center"/>
    </xf>
    <xf numFmtId="3" fontId="1" fillId="0" borderId="0" xfId="0" applyNumberFormat="1" applyFont="1" applyAlignment="1">
      <alignment wrapText="1"/>
    </xf>
    <xf numFmtId="0" fontId="25" fillId="10" borderId="51" xfId="0" applyFont="1" applyFill="1" applyBorder="1" applyAlignment="1">
      <alignment horizontal="center" vertical="center" wrapText="1"/>
    </xf>
    <xf numFmtId="4" fontId="1" fillId="0" borderId="1" xfId="0" applyNumberFormat="1" applyFont="1" applyBorder="1" applyAlignment="1">
      <alignment vertical="center" wrapText="1"/>
    </xf>
    <xf numFmtId="49" fontId="1" fillId="0" borderId="1" xfId="0" applyNumberFormat="1" applyFont="1" applyBorder="1" applyAlignment="1">
      <alignment horizontal="center" vertical="center"/>
    </xf>
    <xf numFmtId="0" fontId="1" fillId="11" borderId="51" xfId="0" applyFont="1" applyFill="1" applyBorder="1" applyAlignment="1">
      <alignment horizontal="center" vertical="center" wrapText="1"/>
    </xf>
    <xf numFmtId="49" fontId="1" fillId="11" borderId="51" xfId="0" applyNumberFormat="1" applyFont="1" applyFill="1" applyBorder="1" applyAlignment="1">
      <alignment horizontal="center" vertical="center" wrapText="1"/>
    </xf>
    <xf numFmtId="4" fontId="1" fillId="11" borderId="1" xfId="0" applyNumberFormat="1" applyFont="1" applyFill="1" applyBorder="1" applyAlignment="1">
      <alignment horizontal="center" vertical="center"/>
    </xf>
    <xf numFmtId="4" fontId="1" fillId="11" borderId="1" xfId="0" applyNumberFormat="1" applyFont="1" applyFill="1" applyBorder="1"/>
    <xf numFmtId="0" fontId="1" fillId="11" borderId="0" xfId="0" applyFont="1" applyFill="1"/>
    <xf numFmtId="0" fontId="3" fillId="12" borderId="1" xfId="0" applyFont="1" applyFill="1" applyBorder="1" applyAlignment="1">
      <alignment horizontal="center"/>
    </xf>
    <xf numFmtId="0" fontId="1" fillId="11" borderId="24" xfId="0" applyFont="1" applyFill="1" applyBorder="1"/>
    <xf numFmtId="0" fontId="26" fillId="11" borderId="51" xfId="0" applyFont="1" applyFill="1" applyBorder="1" applyAlignment="1">
      <alignment horizontal="left" vertical="center" wrapText="1"/>
    </xf>
    <xf numFmtId="0" fontId="1" fillId="11" borderId="1" xfId="0" applyFont="1" applyFill="1" applyBorder="1"/>
    <xf numFmtId="4" fontId="1" fillId="13" borderId="1" xfId="0" applyNumberFormat="1" applyFont="1" applyFill="1" applyBorder="1"/>
    <xf numFmtId="0" fontId="1" fillId="13" borderId="1" xfId="0" applyFont="1" applyFill="1" applyBorder="1"/>
    <xf numFmtId="3" fontId="1" fillId="11" borderId="1" xfId="0" applyNumberFormat="1" applyFont="1" applyFill="1" applyBorder="1"/>
    <xf numFmtId="3" fontId="1" fillId="11" borderId="25" xfId="0" applyNumberFormat="1" applyFont="1" applyFill="1" applyBorder="1"/>
    <xf numFmtId="4" fontId="1" fillId="11" borderId="0" xfId="0" applyNumberFormat="1" applyFont="1" applyFill="1"/>
    <xf numFmtId="0" fontId="0" fillId="11" borderId="0" xfId="0" applyFill="1"/>
    <xf numFmtId="49" fontId="25" fillId="11" borderId="51" xfId="0" applyNumberFormat="1" applyFont="1" applyFill="1" applyBorder="1" applyAlignment="1">
      <alignment horizontal="center" vertical="center" wrapText="1"/>
    </xf>
    <xf numFmtId="0" fontId="1" fillId="11" borderId="1" xfId="0" applyFont="1" applyFill="1" applyBorder="1" applyAlignment="1">
      <alignment horizontal="center"/>
    </xf>
    <xf numFmtId="49" fontId="1" fillId="11" borderId="1" xfId="0" applyNumberFormat="1" applyFont="1" applyFill="1" applyBorder="1" applyAlignment="1">
      <alignment horizontal="center" vertical="center"/>
    </xf>
    <xf numFmtId="4" fontId="1" fillId="0" borderId="1" xfId="0" applyNumberFormat="1" applyFont="1" applyBorder="1" applyAlignment="1">
      <alignment wrapText="1"/>
    </xf>
    <xf numFmtId="0" fontId="1" fillId="10" borderId="0" xfId="0" applyFont="1" applyFill="1"/>
    <xf numFmtId="0" fontId="3" fillId="14" borderId="1" xfId="0" applyFont="1" applyFill="1" applyBorder="1" applyAlignment="1">
      <alignment horizontal="center"/>
    </xf>
    <xf numFmtId="0" fontId="1" fillId="10" borderId="24" xfId="0" applyFont="1" applyFill="1" applyBorder="1"/>
    <xf numFmtId="0" fontId="1" fillId="10" borderId="1" xfId="0" applyFont="1" applyFill="1" applyBorder="1"/>
    <xf numFmtId="4" fontId="1" fillId="10" borderId="1" xfId="0" applyNumberFormat="1" applyFont="1" applyFill="1" applyBorder="1"/>
    <xf numFmtId="4" fontId="1" fillId="10" borderId="1" xfId="0" applyNumberFormat="1" applyFont="1" applyFill="1" applyBorder="1" applyAlignment="1">
      <alignment horizontal="center" vertical="center"/>
    </xf>
    <xf numFmtId="4" fontId="1" fillId="15" borderId="1" xfId="0" applyNumberFormat="1" applyFont="1" applyFill="1" applyBorder="1"/>
    <xf numFmtId="0" fontId="1" fillId="15" borderId="1" xfId="0" applyFont="1" applyFill="1" applyBorder="1"/>
    <xf numFmtId="3" fontId="1" fillId="10" borderId="1" xfId="0" applyNumberFormat="1" applyFont="1" applyFill="1" applyBorder="1"/>
    <xf numFmtId="3" fontId="1" fillId="10" borderId="25" xfId="0" applyNumberFormat="1" applyFont="1" applyFill="1" applyBorder="1"/>
    <xf numFmtId="4" fontId="1" fillId="10" borderId="0" xfId="0" applyNumberFormat="1" applyFont="1" applyFill="1"/>
    <xf numFmtId="0" fontId="0" fillId="10" borderId="0" xfId="0" applyFill="1"/>
    <xf numFmtId="3" fontId="1" fillId="0" borderId="59" xfId="0" applyNumberFormat="1" applyFont="1" applyBorder="1"/>
    <xf numFmtId="1" fontId="3" fillId="8" borderId="51" xfId="0" applyNumberFormat="1" applyFont="1" applyFill="1" applyBorder="1" applyAlignment="1">
      <alignment horizontal="center" wrapText="1"/>
    </xf>
    <xf numFmtId="0" fontId="0" fillId="0" borderId="0" xfId="0" applyAlignment="1">
      <alignment wrapText="1"/>
    </xf>
    <xf numFmtId="0" fontId="25" fillId="0" borderId="55" xfId="0" applyFont="1" applyBorder="1" applyAlignment="1" applyProtection="1">
      <alignment horizontal="center" vertical="center" wrapText="1"/>
      <protection locked="0"/>
    </xf>
    <xf numFmtId="0" fontId="25" fillId="0" borderId="51" xfId="0" applyFont="1" applyBorder="1" applyAlignment="1" applyProtection="1">
      <alignment horizontal="center" vertical="center" wrapText="1"/>
      <protection locked="0"/>
    </xf>
    <xf numFmtId="14" fontId="29" fillId="16" borderId="51" xfId="0" applyNumberFormat="1" applyFont="1" applyFill="1" applyBorder="1" applyAlignment="1">
      <alignment horizontal="center" vertical="center"/>
    </xf>
    <xf numFmtId="0" fontId="1" fillId="0" borderId="24" xfId="0" applyFont="1" applyBorder="1" applyAlignment="1">
      <alignment horizontal="center" vertical="center"/>
    </xf>
    <xf numFmtId="0" fontId="25" fillId="10" borderId="60" xfId="0" applyFont="1" applyFill="1" applyBorder="1" applyAlignment="1" applyProtection="1">
      <alignment horizontal="center" vertical="center" wrapText="1"/>
      <protection locked="0"/>
    </xf>
    <xf numFmtId="0" fontId="1" fillId="0" borderId="24" xfId="0" applyFont="1" applyBorder="1" applyAlignment="1">
      <alignment horizontal="center" vertical="center" wrapText="1"/>
    </xf>
    <xf numFmtId="14" fontId="1" fillId="0" borderId="24" xfId="0" applyNumberFormat="1" applyFont="1" applyBorder="1" applyAlignment="1">
      <alignment horizontal="center" vertical="center"/>
    </xf>
    <xf numFmtId="0" fontId="25" fillId="10" borderId="51" xfId="0" applyFont="1" applyFill="1" applyBorder="1" applyAlignment="1" applyProtection="1">
      <alignment horizontal="center" vertical="center" wrapText="1"/>
      <protection locked="0"/>
    </xf>
    <xf numFmtId="0" fontId="1" fillId="0" borderId="51" xfId="0" applyFont="1" applyBorder="1" applyAlignment="1" applyProtection="1">
      <alignment horizontal="center" vertical="center" wrapText="1"/>
      <protection locked="0"/>
    </xf>
    <xf numFmtId="0" fontId="25" fillId="0" borderId="56" xfId="0" applyFont="1" applyBorder="1" applyAlignment="1" applyProtection="1">
      <alignment horizontal="center" vertical="center" wrapText="1"/>
      <protection locked="0"/>
    </xf>
    <xf numFmtId="166" fontId="1" fillId="0" borderId="24" xfId="0" applyNumberFormat="1" applyFont="1" applyBorder="1" applyAlignment="1">
      <alignment horizontal="center" vertical="center"/>
    </xf>
    <xf numFmtId="0" fontId="1" fillId="0" borderId="3" xfId="0" applyFont="1" applyBorder="1" applyAlignment="1">
      <alignment horizontal="center" vertical="center"/>
    </xf>
    <xf numFmtId="0" fontId="1" fillId="0" borderId="28" xfId="0" applyFont="1" applyBorder="1" applyAlignment="1">
      <alignment horizontal="center" vertical="center"/>
    </xf>
    <xf numFmtId="0" fontId="0" fillId="0" borderId="51" xfId="0" applyBorder="1" applyAlignment="1">
      <alignment horizontal="center" vertical="center"/>
    </xf>
    <xf numFmtId="0" fontId="1" fillId="0" borderId="25" xfId="0" applyFont="1" applyBorder="1" applyAlignment="1">
      <alignment horizontal="center"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6" xfId="0" applyFont="1" applyBorder="1" applyAlignment="1">
      <alignment horizontal="center" vertical="center"/>
    </xf>
    <xf numFmtId="0" fontId="1" fillId="0" borderId="51" xfId="0" applyFont="1" applyBorder="1" applyAlignment="1">
      <alignment horizontal="center" vertical="center"/>
    </xf>
    <xf numFmtId="4" fontId="0" fillId="0" borderId="0" xfId="0" applyNumberFormat="1"/>
    <xf numFmtId="4" fontId="1" fillId="0" borderId="29" xfId="0" applyNumberFormat="1" applyFont="1" applyBorder="1"/>
    <xf numFmtId="14" fontId="25" fillId="0" borderId="55" xfId="0" applyNumberFormat="1" applyFont="1" applyBorder="1" applyAlignment="1" applyProtection="1">
      <alignment horizontal="center" vertical="center" wrapText="1"/>
      <protection locked="0"/>
    </xf>
    <xf numFmtId="14" fontId="1" fillId="0" borderId="0" xfId="0" applyNumberFormat="1" applyFont="1"/>
    <xf numFmtId="0" fontId="1" fillId="0" borderId="24" xfId="0" applyFont="1" applyBorder="1" applyAlignment="1">
      <alignment horizontal="center"/>
    </xf>
    <xf numFmtId="0" fontId="1" fillId="0" borderId="24" xfId="0" applyFont="1" applyBorder="1" applyAlignment="1">
      <alignment horizontal="left" wrapText="1"/>
    </xf>
    <xf numFmtId="0" fontId="1" fillId="0" borderId="50" xfId="0" applyFont="1" applyBorder="1"/>
    <xf numFmtId="0" fontId="1" fillId="0" borderId="3" xfId="0" applyFont="1" applyBorder="1" applyAlignment="1">
      <alignment horizontal="center" vertical="center" wrapText="1"/>
    </xf>
    <xf numFmtId="14" fontId="1" fillId="0" borderId="3" xfId="0" applyNumberFormat="1" applyFont="1" applyBorder="1" applyAlignment="1">
      <alignment horizontal="left"/>
    </xf>
    <xf numFmtId="0" fontId="0" fillId="0" borderId="50" xfId="0" applyBorder="1"/>
    <xf numFmtId="0" fontId="1" fillId="0" borderId="51" xfId="0" applyFont="1" applyBorder="1" applyAlignment="1">
      <alignment horizontal="center" vertical="center" wrapText="1"/>
    </xf>
    <xf numFmtId="14" fontId="1" fillId="0" borderId="51" xfId="0" applyNumberFormat="1" applyFont="1" applyBorder="1" applyAlignment="1">
      <alignment horizontal="left"/>
    </xf>
    <xf numFmtId="0" fontId="1" fillId="0" borderId="51" xfId="0" applyFont="1" applyBorder="1"/>
    <xf numFmtId="0" fontId="0" fillId="0" borderId="51" xfId="0" applyBorder="1"/>
    <xf numFmtId="14" fontId="0" fillId="0" borderId="0" xfId="0" applyNumberFormat="1" applyAlignment="1">
      <alignment horizontal="center" vertical="center"/>
    </xf>
    <xf numFmtId="0" fontId="1" fillId="0" borderId="28" xfId="0" applyFont="1" applyBorder="1" applyAlignment="1">
      <alignment horizontal="center" vertical="center" wrapText="1"/>
    </xf>
    <xf numFmtId="0" fontId="8" fillId="6" borderId="13" xfId="0" applyFont="1" applyFill="1" applyBorder="1" applyAlignment="1">
      <alignment horizontal="center" vertical="center"/>
    </xf>
    <xf numFmtId="0" fontId="8" fillId="6" borderId="50" xfId="0" applyFont="1" applyFill="1" applyBorder="1" applyAlignment="1">
      <alignment horizontal="center" vertical="center"/>
    </xf>
    <xf numFmtId="0" fontId="15" fillId="0" borderId="0" xfId="0" applyFont="1" applyAlignment="1">
      <alignment horizontal="left" vertical="center" wrapText="1"/>
    </xf>
    <xf numFmtId="0" fontId="14" fillId="0" borderId="0" xfId="0" applyFont="1" applyAlignment="1">
      <alignment horizontal="left" vertical="center" wrapText="1"/>
    </xf>
    <xf numFmtId="0" fontId="16" fillId="0" borderId="0" xfId="0" applyFont="1" applyAlignment="1">
      <alignment horizontal="left" vertical="center" wrapText="1"/>
    </xf>
    <xf numFmtId="0" fontId="24" fillId="0" borderId="0" xfId="1" applyAlignment="1">
      <alignment horizontal="left" vertical="center" wrapText="1"/>
    </xf>
    <xf numFmtId="0" fontId="3" fillId="0" borderId="0" xfId="0" applyFont="1" applyAlignment="1">
      <alignment horizontal="left" wrapText="1"/>
    </xf>
    <xf numFmtId="0" fontId="0" fillId="0" borderId="0" xfId="0"/>
    <xf numFmtId="0" fontId="3" fillId="8" borderId="25" xfId="0" applyFont="1" applyFill="1" applyBorder="1" applyAlignment="1">
      <alignment horizontal="center"/>
    </xf>
    <xf numFmtId="0" fontId="18" fillId="0" borderId="26" xfId="0" applyFont="1" applyBorder="1"/>
    <xf numFmtId="0" fontId="18" fillId="0" borderId="24" xfId="0" applyFont="1" applyBorder="1"/>
    <xf numFmtId="0" fontId="3" fillId="8" borderId="26" xfId="0" applyFont="1" applyFill="1" applyBorder="1" applyAlignment="1">
      <alignment horizontal="center" vertical="center"/>
    </xf>
    <xf numFmtId="0" fontId="3" fillId="8" borderId="26" xfId="0" applyFont="1" applyFill="1" applyBorder="1" applyAlignment="1">
      <alignment horizontal="center" vertical="center" wrapText="1"/>
    </xf>
    <xf numFmtId="0" fontId="3" fillId="8" borderId="25" xfId="0" applyFont="1" applyFill="1" applyBorder="1" applyAlignment="1">
      <alignment horizontal="center" vertical="center"/>
    </xf>
    <xf numFmtId="0" fontId="3" fillId="0" borderId="25" xfId="0" applyFont="1" applyBorder="1" applyAlignment="1">
      <alignment horizontal="center"/>
    </xf>
    <xf numFmtId="0" fontId="3" fillId="8" borderId="26" xfId="0" applyFont="1" applyFill="1" applyBorder="1" applyAlignment="1">
      <alignment horizontal="center" wrapText="1"/>
    </xf>
    <xf numFmtId="0" fontId="20" fillId="5" borderId="25" xfId="0" applyFont="1" applyFill="1" applyBorder="1" applyAlignment="1">
      <alignment horizontal="center" vertical="center" wrapText="1"/>
    </xf>
    <xf numFmtId="0" fontId="21" fillId="5" borderId="25" xfId="0" applyFont="1" applyFill="1" applyBorder="1" applyAlignment="1">
      <alignment horizontal="left" vertical="center" wrapText="1"/>
    </xf>
    <xf numFmtId="0" fontId="3" fillId="0" borderId="4" xfId="0" applyFont="1" applyBorder="1" applyAlignment="1">
      <alignment horizontal="center"/>
    </xf>
    <xf numFmtId="0" fontId="18" fillId="0" borderId="4" xfId="0" applyFont="1" applyBorder="1"/>
    <xf numFmtId="0" fontId="3" fillId="8" borderId="26" xfId="0" applyFont="1" applyFill="1" applyBorder="1" applyAlignment="1">
      <alignment horizontal="center"/>
    </xf>
    <xf numFmtId="3" fontId="1" fillId="0" borderId="31" xfId="0" applyNumberFormat="1" applyFont="1" applyBorder="1" applyAlignment="1">
      <alignment horizontal="center" vertical="center"/>
    </xf>
    <xf numFmtId="3" fontId="1" fillId="0" borderId="29" xfId="0" applyNumberFormat="1" applyFont="1" applyBorder="1" applyAlignment="1">
      <alignment horizontal="center" vertical="center"/>
    </xf>
    <xf numFmtId="3" fontId="1" fillId="0" borderId="36" xfId="0" applyNumberFormat="1" applyFont="1" applyBorder="1" applyAlignment="1">
      <alignment horizontal="center" vertical="center"/>
    </xf>
    <xf numFmtId="3" fontId="3" fillId="5" borderId="31" xfId="0" applyNumberFormat="1" applyFont="1" applyFill="1" applyBorder="1" applyAlignment="1">
      <alignment horizontal="center" vertical="center" wrapText="1"/>
    </xf>
    <xf numFmtId="3" fontId="3" fillId="5" borderId="29" xfId="0" applyNumberFormat="1" applyFont="1" applyFill="1" applyBorder="1" applyAlignment="1">
      <alignment horizontal="center" vertical="center" wrapText="1"/>
    </xf>
    <xf numFmtId="3" fontId="3" fillId="5" borderId="36" xfId="0" applyNumberFormat="1" applyFont="1" applyFill="1" applyBorder="1" applyAlignment="1">
      <alignment horizontal="center" vertical="center" wrapText="1"/>
    </xf>
    <xf numFmtId="3" fontId="1" fillId="0" borderId="31" xfId="0" applyNumberFormat="1" applyFont="1" applyBorder="1" applyAlignment="1">
      <alignment horizontal="center" vertical="center" wrapText="1"/>
    </xf>
    <xf numFmtId="3" fontId="1" fillId="0" borderId="29" xfId="0" applyNumberFormat="1" applyFont="1" applyBorder="1" applyAlignment="1">
      <alignment horizontal="center" vertical="center" wrapText="1"/>
    </xf>
    <xf numFmtId="3" fontId="1" fillId="0" borderId="36" xfId="0" applyNumberFormat="1" applyFont="1" applyBorder="1" applyAlignment="1">
      <alignment horizontal="center" vertical="center" wrapText="1"/>
    </xf>
    <xf numFmtId="3" fontId="1" fillId="0" borderId="31" xfId="0" applyNumberFormat="1" applyFont="1" applyBorder="1" applyAlignment="1">
      <alignment horizontal="center"/>
    </xf>
    <xf numFmtId="3" fontId="1" fillId="0" borderId="29" xfId="0" applyNumberFormat="1" applyFont="1" applyBorder="1" applyAlignment="1">
      <alignment horizontal="center"/>
    </xf>
    <xf numFmtId="3" fontId="1" fillId="0" borderId="36" xfId="0" applyNumberFormat="1" applyFont="1" applyBorder="1" applyAlignment="1">
      <alignment horizontal="center"/>
    </xf>
    <xf numFmtId="0" fontId="1" fillId="0" borderId="22" xfId="0" applyFont="1" applyBorder="1" applyAlignment="1">
      <alignment horizontal="left" wrapText="1"/>
    </xf>
    <xf numFmtId="0" fontId="18" fillId="0" borderId="29" xfId="0" applyFont="1" applyBorder="1"/>
    <xf numFmtId="0" fontId="18" fillId="0" borderId="23" xfId="0" applyFont="1" applyBorder="1"/>
    <xf numFmtId="3" fontId="1" fillId="0" borderId="31" xfId="0" applyNumberFormat="1" applyFont="1" applyBorder="1" applyAlignment="1">
      <alignment horizontal="center" wrapText="1"/>
    </xf>
    <xf numFmtId="0" fontId="18" fillId="0" borderId="36" xfId="0" applyFont="1" applyBorder="1"/>
    <xf numFmtId="4" fontId="1" fillId="0" borderId="31" xfId="0" applyNumberFormat="1" applyFont="1" applyBorder="1" applyAlignment="1">
      <alignment horizontal="center" wrapText="1"/>
    </xf>
    <xf numFmtId="0" fontId="1" fillId="0" borderId="31" xfId="0" applyFont="1" applyBorder="1" applyAlignment="1">
      <alignment horizontal="center" wrapText="1"/>
    </xf>
    <xf numFmtId="0" fontId="3" fillId="8" borderId="30" xfId="0" applyFont="1" applyFill="1" applyBorder="1" applyAlignment="1">
      <alignment horizontal="center" vertical="center"/>
    </xf>
    <xf numFmtId="0" fontId="18" fillId="0" borderId="34" xfId="0" applyFont="1" applyBorder="1"/>
    <xf numFmtId="0" fontId="18" fillId="0" borderId="35" xfId="0" applyFont="1" applyBorder="1"/>
    <xf numFmtId="4" fontId="1" fillId="0" borderId="31" xfId="0" applyNumberFormat="1" applyFont="1" applyBorder="1" applyAlignment="1">
      <alignment horizontal="center"/>
    </xf>
    <xf numFmtId="4" fontId="1" fillId="0" borderId="52" xfId="0" applyNumberFormat="1" applyFont="1" applyBorder="1" applyAlignment="1">
      <alignment horizontal="center"/>
    </xf>
    <xf numFmtId="0" fontId="18" fillId="0" borderId="40" xfId="0" applyFont="1" applyBorder="1"/>
    <xf numFmtId="0" fontId="18" fillId="0" borderId="53" xfId="0" applyFont="1" applyBorder="1"/>
    <xf numFmtId="0" fontId="1" fillId="8" borderId="39" xfId="0" applyFont="1" applyFill="1" applyBorder="1" applyAlignment="1">
      <alignment horizontal="center" vertical="center"/>
    </xf>
    <xf numFmtId="0" fontId="3" fillId="8" borderId="22" xfId="0" applyFont="1" applyFill="1" applyBorder="1" applyAlignment="1">
      <alignment horizontal="center" vertical="center" wrapText="1"/>
    </xf>
    <xf numFmtId="0" fontId="3" fillId="9" borderId="22" xfId="0" applyFont="1" applyFill="1" applyBorder="1" applyAlignment="1">
      <alignment horizontal="center" vertical="center" wrapText="1"/>
    </xf>
    <xf numFmtId="0" fontId="22" fillId="8" borderId="39" xfId="0" applyFont="1" applyFill="1" applyBorder="1" applyAlignment="1">
      <alignment horizontal="center" vertical="center" wrapText="1"/>
    </xf>
    <xf numFmtId="0" fontId="18" fillId="0" borderId="2" xfId="0" applyFont="1" applyBorder="1"/>
    <xf numFmtId="0" fontId="18" fillId="0" borderId="3" xfId="0" applyFont="1" applyBorder="1"/>
    <xf numFmtId="0" fontId="18" fillId="0" borderId="27" xfId="0" applyFont="1" applyBorder="1"/>
    <xf numFmtId="0" fontId="18" fillId="0" borderId="28" xfId="0" applyFont="1" applyBorder="1"/>
    <xf numFmtId="0" fontId="3" fillId="8" borderId="25" xfId="0" applyFont="1" applyFill="1" applyBorder="1" applyAlignment="1">
      <alignment horizontal="center" vertical="center" wrapText="1"/>
    </xf>
    <xf numFmtId="0" fontId="1" fillId="0" borderId="25" xfId="0" applyFont="1" applyBorder="1" applyAlignment="1">
      <alignment horizontal="left" wrapText="1"/>
    </xf>
    <xf numFmtId="0" fontId="3" fillId="8" borderId="25" xfId="0" applyFont="1" applyFill="1" applyBorder="1" applyAlignment="1">
      <alignment horizontal="center" wrapText="1"/>
    </xf>
    <xf numFmtId="3" fontId="3" fillId="5" borderId="31" xfId="0" applyNumberFormat="1" applyFont="1" applyFill="1" applyBorder="1" applyAlignment="1">
      <alignment horizontal="center" wrapText="1"/>
    </xf>
    <xf numFmtId="3" fontId="3" fillId="5" borderId="29" xfId="0" applyNumberFormat="1" applyFont="1" applyFill="1" applyBorder="1" applyAlignment="1">
      <alignment horizontal="center" wrapText="1"/>
    </xf>
    <xf numFmtId="3" fontId="3" fillId="5" borderId="36" xfId="0" applyNumberFormat="1" applyFont="1" applyFill="1" applyBorder="1" applyAlignment="1">
      <alignment horizontal="center" wrapText="1"/>
    </xf>
    <xf numFmtId="1" fontId="3" fillId="8" borderId="31" xfId="0" applyNumberFormat="1" applyFont="1" applyFill="1" applyBorder="1" applyAlignment="1">
      <alignment horizontal="center" vertical="center" wrapText="1"/>
    </xf>
    <xf numFmtId="1" fontId="3" fillId="8" borderId="29" xfId="0" applyNumberFormat="1" applyFont="1" applyFill="1" applyBorder="1" applyAlignment="1">
      <alignment horizontal="center" vertical="center" wrapText="1"/>
    </xf>
    <xf numFmtId="1" fontId="3" fillId="8" borderId="36" xfId="0" applyNumberFormat="1" applyFont="1" applyFill="1" applyBorder="1" applyAlignment="1">
      <alignment horizontal="center" vertical="center" wrapText="1"/>
    </xf>
    <xf numFmtId="1" fontId="3" fillId="8" borderId="31" xfId="0" applyNumberFormat="1" applyFont="1" applyFill="1" applyBorder="1" applyAlignment="1">
      <alignment horizontal="center" wrapText="1"/>
    </xf>
    <xf numFmtId="1" fontId="3" fillId="8" borderId="29" xfId="0" applyNumberFormat="1" applyFont="1" applyFill="1" applyBorder="1" applyAlignment="1">
      <alignment horizontal="center" wrapText="1"/>
    </xf>
    <xf numFmtId="1" fontId="3" fillId="8" borderId="36" xfId="0" applyNumberFormat="1" applyFont="1" applyFill="1" applyBorder="1" applyAlignment="1">
      <alignment horizontal="center" wrapText="1"/>
    </xf>
    <xf numFmtId="1" fontId="3" fillId="8" borderId="52" xfId="0" applyNumberFormat="1" applyFont="1" applyFill="1" applyBorder="1" applyAlignment="1">
      <alignment horizontal="center" wrapText="1"/>
    </xf>
    <xf numFmtId="1" fontId="3" fillId="8" borderId="40" xfId="0" applyNumberFormat="1" applyFont="1" applyFill="1" applyBorder="1" applyAlignment="1">
      <alignment horizontal="center" wrapText="1"/>
    </xf>
    <xf numFmtId="3" fontId="1" fillId="0" borderId="57" xfId="0" applyNumberFormat="1" applyFont="1" applyBorder="1" applyAlignment="1">
      <alignment horizontal="center" vertical="center"/>
    </xf>
    <xf numFmtId="3" fontId="1" fillId="0" borderId="41" xfId="0" applyNumberFormat="1" applyFont="1" applyBorder="1" applyAlignment="1">
      <alignment horizontal="center" vertical="center"/>
    </xf>
    <xf numFmtId="3" fontId="1" fillId="0" borderId="58" xfId="0" applyNumberFormat="1" applyFont="1" applyBorder="1" applyAlignment="1">
      <alignment horizontal="center" vertical="center"/>
    </xf>
    <xf numFmtId="1" fontId="3" fillId="8" borderId="51" xfId="0" applyNumberFormat="1" applyFont="1" applyFill="1" applyBorder="1" applyAlignment="1">
      <alignment horizontal="center" wrapText="1"/>
    </xf>
    <xf numFmtId="3" fontId="1" fillId="0" borderId="23" xfId="0" applyNumberFormat="1" applyFont="1" applyBorder="1" applyAlignment="1">
      <alignment horizontal="center"/>
    </xf>
    <xf numFmtId="3" fontId="3" fillId="5" borderId="23" xfId="0" applyNumberFormat="1" applyFont="1" applyFill="1" applyBorder="1" applyAlignment="1">
      <alignment horizontal="center" wrapText="1"/>
    </xf>
    <xf numFmtId="0" fontId="25" fillId="0" borderId="54" xfId="0" applyFont="1" applyBorder="1" applyAlignment="1" applyProtection="1">
      <alignment horizontal="center" vertical="center" wrapText="1"/>
      <protection locked="0"/>
    </xf>
    <xf numFmtId="0" fontId="25" fillId="0" borderId="55" xfId="0" applyFont="1" applyBorder="1" applyAlignment="1" applyProtection="1">
      <alignment horizontal="center" vertical="center" wrapText="1"/>
      <protection locked="0"/>
    </xf>
    <xf numFmtId="0" fontId="1"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 fillId="0" borderId="25" xfId="0" applyFont="1" applyBorder="1" applyAlignment="1">
      <alignment horizontal="left"/>
    </xf>
    <xf numFmtId="0" fontId="3" fillId="8" borderId="40" xfId="0" applyFont="1" applyFill="1" applyBorder="1" applyAlignment="1">
      <alignment horizontal="center" vertical="center" wrapText="1"/>
    </xf>
    <xf numFmtId="0" fontId="18" fillId="0" borderId="41" xfId="0" applyFont="1" applyBorder="1" applyAlignment="1">
      <alignment wrapText="1"/>
    </xf>
    <xf numFmtId="0" fontId="23" fillId="8" borderId="25" xfId="0" applyFont="1" applyFill="1" applyBorder="1" applyAlignment="1">
      <alignment horizontal="center" vertical="center" wrapText="1"/>
    </xf>
    <xf numFmtId="0" fontId="3" fillId="0" borderId="25" xfId="0" applyFont="1" applyBorder="1" applyAlignment="1">
      <alignment horizontal="left" wrapText="1"/>
    </xf>
    <xf numFmtId="0" fontId="3" fillId="8" borderId="25" xfId="0" applyFont="1" applyFill="1" applyBorder="1" applyAlignment="1">
      <alignment horizontal="left" wrapText="1"/>
    </xf>
    <xf numFmtId="0" fontId="3" fillId="0" borderId="22"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5" xfId="0" applyFont="1" applyBorder="1" applyAlignment="1">
      <alignment horizontal="center" vertical="center"/>
    </xf>
    <xf numFmtId="0" fontId="3" fillId="0" borderId="27"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25" xfId="0" applyFont="1" applyBorder="1" applyAlignment="1">
      <alignment horizontal="left" vertical="center" wrapText="1"/>
    </xf>
    <xf numFmtId="0" fontId="22" fillId="0" borderId="42" xfId="0" applyFont="1" applyBorder="1" applyAlignment="1">
      <alignment horizontal="center"/>
    </xf>
    <xf numFmtId="0" fontId="18" fillId="0" borderId="43" xfId="0" applyFont="1" applyBorder="1"/>
    <xf numFmtId="0" fontId="18" fillId="0" borderId="44" xfId="0" applyFont="1" applyBorder="1"/>
    <xf numFmtId="0" fontId="22" fillId="0" borderId="45" xfId="0" applyFont="1" applyBorder="1" applyAlignment="1">
      <alignment horizontal="center"/>
    </xf>
    <xf numFmtId="0" fontId="18" fillId="0" borderId="46" xfId="0" applyFont="1" applyBorder="1"/>
    <xf numFmtId="0" fontId="22" fillId="0" borderId="25" xfId="0" applyFont="1" applyBorder="1" applyAlignment="1">
      <alignment horizontal="center"/>
    </xf>
    <xf numFmtId="0" fontId="3" fillId="0" borderId="22" xfId="0" applyFont="1" applyBorder="1" applyAlignment="1">
      <alignment horizontal="center" wrapText="1"/>
    </xf>
    <xf numFmtId="1" fontId="1" fillId="0" borderId="0" xfId="0" applyNumberFormat="1" applyFont="1"/>
    <xf numFmtId="1" fontId="22" fillId="0" borderId="0" xfId="0" applyNumberFormat="1" applyFont="1"/>
    <xf numFmtId="1" fontId="3" fillId="0" borderId="0" xfId="0" applyNumberFormat="1" applyFont="1"/>
    <xf numFmtId="1" fontId="22" fillId="0" borderId="2" xfId="0" applyNumberFormat="1" applyFont="1" applyBorder="1"/>
    <xf numFmtId="3" fontId="3" fillId="0" borderId="22" xfId="0" applyNumberFormat="1" applyFont="1" applyBorder="1" applyAlignment="1">
      <alignment horizontal="center" wrapText="1"/>
    </xf>
    <xf numFmtId="1" fontId="19" fillId="5" borderId="50" xfId="0" applyNumberFormat="1" applyFont="1" applyFill="1" applyBorder="1" applyAlignment="1">
      <alignment horizontal="center"/>
    </xf>
    <xf numFmtId="0" fontId="18" fillId="0" borderId="50" xfId="0" applyFont="1" applyBorder="1"/>
    <xf numFmtId="1" fontId="19" fillId="0" borderId="0" xfId="0" applyNumberFormat="1" applyFont="1" applyAlignment="1">
      <alignment horizontal="center"/>
    </xf>
    <xf numFmtId="0" fontId="29" fillId="16" borderId="50" xfId="0" applyFont="1" applyFill="1" applyBorder="1" applyAlignment="1">
      <alignment horizontal="center" vertical="center"/>
    </xf>
    <xf numFmtId="0" fontId="1" fillId="0" borderId="25" xfId="0" applyFont="1" applyBorder="1" applyAlignment="1">
      <alignment horizontal="center" wrapText="1"/>
    </xf>
    <xf numFmtId="0" fontId="18" fillId="0" borderId="24" xfId="0" applyFont="1" applyBorder="1" applyAlignment="1">
      <alignment horizontal="center" wrapText="1"/>
    </xf>
    <xf numFmtId="0" fontId="1" fillId="0" borderId="25" xfId="0" applyFont="1" applyBorder="1" applyAlignment="1">
      <alignment horizontal="center" vertical="center"/>
    </xf>
    <xf numFmtId="0" fontId="18" fillId="0" borderId="24" xfId="0" applyFont="1" applyBorder="1" applyAlignment="1">
      <alignment horizontal="center" vertical="center"/>
    </xf>
    <xf numFmtId="14" fontId="1" fillId="0" borderId="24" xfId="0" applyNumberFormat="1" applyFont="1" applyBorder="1" applyAlignment="1">
      <alignment horizontal="center"/>
    </xf>
    <xf numFmtId="0" fontId="1" fillId="0" borderId="0" xfId="0" applyFont="1" applyAlignment="1">
      <alignment horizontal="center"/>
    </xf>
    <xf numFmtId="0" fontId="0" fillId="0" borderId="0" xfId="0" applyAlignment="1">
      <alignment horizontal="center"/>
    </xf>
    <xf numFmtId="0" fontId="1" fillId="0" borderId="24" xfId="0" applyFont="1" applyBorder="1" applyAlignment="1">
      <alignment horizontal="center" wrapText="1"/>
    </xf>
  </cellXfs>
  <cellStyles count="2">
    <cellStyle name="Hyperlink" xfId="1" xr:uid="{00000000-000B-0000-0000-000008000000}"/>
    <cellStyle name="Normal" xfId="0" builtinId="0"/>
  </cellStyles>
  <dxfs count="9">
    <dxf>
      <font>
        <color rgb="FFFFFFFF"/>
      </font>
      <fill>
        <patternFill patternType="none"/>
      </fill>
    </dxf>
    <dxf>
      <font>
        <color rgb="FFC0C0C0"/>
      </font>
      <fill>
        <patternFill patternType="none"/>
      </fill>
    </dxf>
    <dxf>
      <font>
        <color rgb="FFFFFFFF"/>
      </font>
      <fill>
        <patternFill patternType="none"/>
      </fill>
    </dxf>
    <dxf>
      <font>
        <color rgb="FFC0C0C0"/>
      </font>
      <fill>
        <patternFill patternType="none"/>
      </fill>
    </dxf>
    <dxf>
      <font>
        <color rgb="FFC0C0C0"/>
      </font>
      <fill>
        <patternFill patternType="none"/>
      </fill>
    </dxf>
    <dxf>
      <font>
        <color rgb="FFFFFF99"/>
      </font>
      <fill>
        <patternFill patternType="none"/>
      </fill>
    </dxf>
    <dxf>
      <font>
        <color rgb="FFFFFF99"/>
      </font>
      <fill>
        <patternFill patternType="none"/>
      </fill>
    </dxf>
    <dxf>
      <font>
        <color rgb="FF003366"/>
      </font>
      <fill>
        <patternFill patternType="none"/>
      </fill>
    </dxf>
    <dxf>
      <font>
        <color rgb="FFFFFF99"/>
      </font>
      <fill>
        <patternFill patternType="none"/>
      </fill>
    </dxf>
  </dxfs>
  <tableStyles count="1" defaultTableStyle="TableStyleMedium2" defaultPivotStyle="PivotStyleLight16">
    <tableStyle name="Invisible" pivot="0" table="0" count="0" xr9:uid="{40ABF2FD-E850-419E-AC35-6E198A1D6A68}"/>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900" b="1" i="0">
                <a:solidFill>
                  <a:srgbClr val="000000"/>
                </a:solidFill>
                <a:latin typeface="Arial"/>
              </a:defRPr>
            </a:pPr>
            <a:r>
              <a:rPr lang="es-CO" sz="900" b="1" i="0">
                <a:solidFill>
                  <a:srgbClr val="000000"/>
                </a:solidFill>
                <a:latin typeface="Arial"/>
              </a:rPr>
              <a:t>Aporte Porcentual Fuentes de Financiación </a:t>
            </a:r>
          </a:p>
        </c:rich>
      </c:tx>
      <c:layout>
        <c:manualLayout>
          <c:xMode val="edge"/>
          <c:yMode val="edge"/>
          <c:x val="0.36802575107296137"/>
          <c:y val="4.7619047619047616E-2"/>
        </c:manualLayout>
      </c:layout>
      <c:overlay val="0"/>
    </c:title>
    <c:autoTitleDeleted val="0"/>
    <c:plotArea>
      <c:layout>
        <c:manualLayout>
          <c:xMode val="edge"/>
          <c:yMode val="edge"/>
          <c:x val="3.8626609442060089E-2"/>
          <c:y val="0.25595386877946463"/>
          <c:w val="0.80364806866952943"/>
          <c:h val="0.50000290645290657"/>
        </c:manualLayout>
      </c:layout>
      <c:barChart>
        <c:barDir val="bar"/>
        <c:grouping val="percentStacked"/>
        <c:varyColors val="1"/>
        <c:ser>
          <c:idx val="0"/>
          <c:order val="0"/>
          <c:tx>
            <c:v>Tasa Retributiva</c:v>
          </c:tx>
          <c:spPr>
            <a:solidFill>
              <a:srgbClr val="9999FF"/>
            </a:solidFill>
            <a:ln cmpd="sng">
              <a:solidFill>
                <a:srgbClr val="000000"/>
              </a:solidFill>
            </a:ln>
          </c:spPr>
          <c:invertIfNegative val="1"/>
          <c:val>
            <c:numRef>
              <c:f>Consolidado!$J$199</c:f>
              <c:numCache>
                <c:formatCode>#,##0</c:formatCode>
                <c:ptCount val="1"/>
                <c:pt idx="0">
                  <c:v>2638210422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9A-4EC7-9ECB-F8476750E1C0}"/>
            </c:ext>
          </c:extLst>
        </c:ser>
        <c:ser>
          <c:idx val="1"/>
          <c:order val="1"/>
          <c:tx>
            <c:v>Otros Corporación</c:v>
          </c:tx>
          <c:spPr>
            <a:solidFill>
              <a:srgbClr val="993366"/>
            </a:solidFill>
            <a:ln cmpd="sng">
              <a:solidFill>
                <a:srgbClr val="000000"/>
              </a:solidFill>
            </a:ln>
          </c:spPr>
          <c:invertIfNegative val="1"/>
          <c:val>
            <c:numRef>
              <c:f>Consolidado!$K$199</c:f>
              <c:numCache>
                <c:formatCode>#,##0</c:formatCode>
                <c:ptCount val="1"/>
                <c:pt idx="0">
                  <c:v>6869259378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49A-4EC7-9ECB-F8476750E1C0}"/>
            </c:ext>
          </c:extLst>
        </c:ser>
        <c:ser>
          <c:idx val="2"/>
          <c:order val="2"/>
          <c:tx>
            <c:v>Gobernaciones</c:v>
          </c:tx>
          <c:spPr>
            <a:solidFill>
              <a:srgbClr val="FFFFCC"/>
            </a:solidFill>
            <a:ln cmpd="sng">
              <a:solidFill>
                <a:srgbClr val="000000"/>
              </a:solidFill>
            </a:ln>
          </c:spPr>
          <c:invertIfNegative val="1"/>
          <c:val>
            <c:numRef>
              <c:f>Consolidado!$L$199</c:f>
              <c:numCache>
                <c:formatCode>#,##0</c:formatCode>
                <c:ptCount val="1"/>
                <c:pt idx="0">
                  <c:v>2215000000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B49A-4EC7-9ECB-F8476750E1C0}"/>
            </c:ext>
          </c:extLst>
        </c:ser>
        <c:ser>
          <c:idx val="3"/>
          <c:order val="3"/>
          <c:tx>
            <c:v>Municipios</c:v>
          </c:tx>
          <c:spPr>
            <a:solidFill>
              <a:srgbClr val="CCFFFF"/>
            </a:solidFill>
            <a:ln cmpd="sng">
              <a:solidFill>
                <a:srgbClr val="000000"/>
              </a:solidFill>
            </a:ln>
          </c:spPr>
          <c:invertIfNegative val="1"/>
          <c:val>
            <c:numRef>
              <c:f>Consolidado!$M$199</c:f>
              <c:numCache>
                <c:formatCode>#,##0</c:formatCode>
                <c:ptCount val="1"/>
                <c:pt idx="0">
                  <c:v>4591355403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B49A-4EC7-9ECB-F8476750E1C0}"/>
            </c:ext>
          </c:extLst>
        </c:ser>
        <c:ser>
          <c:idx val="4"/>
          <c:order val="4"/>
          <c:tx>
            <c:v>Empresa Privada</c:v>
          </c:tx>
          <c:spPr>
            <a:solidFill>
              <a:srgbClr val="660066"/>
            </a:solidFill>
            <a:ln cmpd="sng">
              <a:solidFill>
                <a:srgbClr val="000000"/>
              </a:solidFill>
            </a:ln>
          </c:spPr>
          <c:invertIfNegative val="1"/>
          <c:val>
            <c:numRef>
              <c:f>Consolidado!$N$199</c:f>
              <c:numCache>
                <c:formatCode>#,##0</c:formatCode>
                <c:ptCount val="1"/>
                <c:pt idx="0">
                  <c:v>28650000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B49A-4EC7-9ECB-F8476750E1C0}"/>
            </c:ext>
          </c:extLst>
        </c:ser>
        <c:ser>
          <c:idx val="5"/>
          <c:order val="5"/>
          <c:tx>
            <c:v>Otros</c:v>
          </c:tx>
          <c:spPr>
            <a:solidFill>
              <a:srgbClr val="FF8080"/>
            </a:solidFill>
            <a:ln cmpd="sng">
              <a:solidFill>
                <a:srgbClr val="000000"/>
              </a:solidFill>
            </a:ln>
          </c:spPr>
          <c:invertIfNegative val="1"/>
          <c:val>
            <c:numRef>
              <c:f>Consolidado!$O$199</c:f>
              <c:numCache>
                <c:formatCode>#,##0</c:formatCode>
                <c:ptCount val="1"/>
                <c:pt idx="0">
                  <c:v>97372608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B49A-4EC7-9ECB-F8476750E1C0}"/>
            </c:ext>
          </c:extLst>
        </c:ser>
        <c:dLbls>
          <c:showLegendKey val="0"/>
          <c:showVal val="0"/>
          <c:showCatName val="0"/>
          <c:showSerName val="0"/>
          <c:showPercent val="0"/>
          <c:showBubbleSize val="0"/>
        </c:dLbls>
        <c:gapWidth val="150"/>
        <c:overlap val="100"/>
        <c:axId val="1818874426"/>
        <c:axId val="135145081"/>
      </c:barChart>
      <c:catAx>
        <c:axId val="181887442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a:lstStyle/>
          <a:p>
            <a:pPr lvl="0">
              <a:defRPr b="0" i="0">
                <a:solidFill>
                  <a:srgbClr val="000000"/>
                </a:solidFill>
                <a:latin typeface="Calibri"/>
              </a:defRPr>
            </a:pPr>
            <a:endParaRPr lang="es-CO"/>
          </a:p>
        </c:txPr>
        <c:crossAx val="135145081"/>
        <c:crosses val="autoZero"/>
        <c:auto val="1"/>
        <c:lblAlgn val="ctr"/>
        <c:lblOffset val="100"/>
        <c:noMultiLvlLbl val="1"/>
      </c:catAx>
      <c:valAx>
        <c:axId val="135145081"/>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out"/>
        <c:minorTickMark val="none"/>
        <c:tickLblPos val="nextTo"/>
        <c:spPr>
          <a:ln/>
        </c:spPr>
        <c:txPr>
          <a:bodyPr rot="0"/>
          <a:lstStyle/>
          <a:p>
            <a:pPr lvl="0">
              <a:defRPr sz="800" b="1" i="0">
                <a:solidFill>
                  <a:srgbClr val="000000"/>
                </a:solidFill>
                <a:latin typeface="Arial"/>
              </a:defRPr>
            </a:pPr>
            <a:endParaRPr lang="es-CO"/>
          </a:p>
        </c:txPr>
        <c:crossAx val="1818874426"/>
        <c:crosses val="max"/>
        <c:crossBetween val="between"/>
      </c:valAx>
    </c:plotArea>
    <c:legend>
      <c:legendPos val="r"/>
      <c:layout>
        <c:manualLayout>
          <c:xMode val="edge"/>
          <c:yMode val="edge"/>
          <c:x val="0.87660944206008584"/>
          <c:y val="0.24404886889138858"/>
        </c:manualLayout>
      </c:layout>
      <c:overlay val="0"/>
      <c:txPr>
        <a:bodyPr/>
        <a:lstStyle/>
        <a:p>
          <a:pPr lvl="0">
            <a:defRPr sz="700" b="0" i="0">
              <a:solidFill>
                <a:srgbClr val="000000"/>
              </a:solidFill>
              <a:latin typeface="Arial"/>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800" b="1" i="0">
                <a:solidFill>
                  <a:srgbClr val="000000"/>
                </a:solidFill>
                <a:latin typeface="Arial"/>
              </a:defRPr>
            </a:pPr>
            <a:r>
              <a:rPr lang="es-CO" sz="800" b="1" i="0">
                <a:solidFill>
                  <a:srgbClr val="000000"/>
                </a:solidFill>
                <a:latin typeface="Arial"/>
              </a:rPr>
              <a:t>Aporte de cargas contaminantes por grandes sectores económicos
(kg/año)</a:t>
            </a:r>
          </a:p>
        </c:rich>
      </c:tx>
      <c:layout>
        <c:manualLayout>
          <c:xMode val="edge"/>
          <c:yMode val="edge"/>
          <c:x val="0.31250031246094234"/>
          <c:y val="4.2016806722689079E-2"/>
        </c:manualLayout>
      </c:layout>
      <c:overlay val="0"/>
    </c:title>
    <c:autoTitleDeleted val="0"/>
    <c:plotArea>
      <c:layout>
        <c:manualLayout>
          <c:xMode val="edge"/>
          <c:yMode val="edge"/>
          <c:x val="7.9365156254995503E-2"/>
          <c:y val="0.28571487188745809"/>
          <c:w val="0.83928652739657683"/>
          <c:h val="0.32353007551962126"/>
        </c:manualLayout>
      </c:layout>
      <c:barChart>
        <c:barDir val="col"/>
        <c:grouping val="clustered"/>
        <c:varyColors val="1"/>
        <c:ser>
          <c:idx val="0"/>
          <c:order val="0"/>
          <c:tx>
            <c:v>DBO
(kg/año)</c:v>
          </c:tx>
          <c:spPr>
            <a:solidFill>
              <a:srgbClr val="9999FF"/>
            </a:solidFill>
            <a:ln cmpd="sng">
              <a:solidFill>
                <a:srgbClr val="000000"/>
              </a:solidFill>
            </a:ln>
          </c:spPr>
          <c:invertIfNegative val="1"/>
          <c:cat>
            <c:strRef>
              <c:f>Consolidado!$C$85:$C$103</c:f>
              <c:strCache>
                <c:ptCount val="19"/>
                <c:pt idx="0">
                  <c:v>DIV 90</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 
SIN 
DIV 90</c:v>
                </c:pt>
                <c:pt idx="16">
                  <c:v>P</c:v>
                </c:pt>
                <c:pt idx="17">
                  <c:v>Q</c:v>
                </c:pt>
                <c:pt idx="18">
                  <c:v>R</c:v>
                </c:pt>
              </c:strCache>
            </c:strRef>
          </c:cat>
          <c:val>
            <c:numRef>
              <c:f>Consolidado!$I$85:$I$103</c:f>
              <c:numCache>
                <c:formatCode>#,##0</c:formatCode>
                <c:ptCount val="19"/>
                <c:pt idx="0">
                  <c:v>4284954.1722472832</c:v>
                </c:pt>
                <c:pt idx="1">
                  <c:v>7568.6596037279996</c:v>
                </c:pt>
                <c:pt idx="2">
                  <c:v>16442.854426080001</c:v>
                </c:pt>
                <c:pt idx="3">
                  <c:v>1192.2144380564516</c:v>
                </c:pt>
                <c:pt idx="4">
                  <c:v>25876.949046911999</c:v>
                </c:pt>
                <c:pt idx="5">
                  <c:v>0</c:v>
                </c:pt>
                <c:pt idx="6">
                  <c:v>35680.597297524007</c:v>
                </c:pt>
                <c:pt idx="7">
                  <c:v>376.50107844000001</c:v>
                </c:pt>
                <c:pt idx="8">
                  <c:v>7764.1891120799992</c:v>
                </c:pt>
                <c:pt idx="9">
                  <c:v>0</c:v>
                </c:pt>
                <c:pt idx="10">
                  <c:v>4.993920000000001</c:v>
                </c:pt>
                <c:pt idx="11">
                  <c:v>7363.4808465866654</c:v>
                </c:pt>
                <c:pt idx="12">
                  <c:v>11205.03456</c:v>
                </c:pt>
                <c:pt idx="13">
                  <c:v>616.85380800000007</c:v>
                </c:pt>
                <c:pt idx="14">
                  <c:v>5487.6061267199984</c:v>
                </c:pt>
                <c:pt idx="15">
                  <c:v>4190.8146935039995</c:v>
                </c:pt>
                <c:pt idx="16">
                  <c:v>0</c:v>
                </c:pt>
                <c:pt idx="17">
                  <c:v>0</c:v>
                </c:pt>
                <c:pt idx="18">
                  <c:v>1096826.3315573875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C37-4F15-8496-4DF71797448E}"/>
            </c:ext>
          </c:extLst>
        </c:ser>
        <c:ser>
          <c:idx val="1"/>
          <c:order val="1"/>
          <c:tx>
            <c:v>SST
(kg/año)</c:v>
          </c:tx>
          <c:spPr>
            <a:solidFill>
              <a:srgbClr val="993366"/>
            </a:solidFill>
            <a:ln cmpd="sng">
              <a:solidFill>
                <a:srgbClr val="000000"/>
              </a:solidFill>
            </a:ln>
          </c:spPr>
          <c:invertIfNegative val="1"/>
          <c:cat>
            <c:strRef>
              <c:f>Consolidado!$C$85:$C$103</c:f>
              <c:strCache>
                <c:ptCount val="19"/>
                <c:pt idx="0">
                  <c:v>DIV 90</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 
SIN 
DIV 90</c:v>
                </c:pt>
                <c:pt idx="16">
                  <c:v>P</c:v>
                </c:pt>
                <c:pt idx="17">
                  <c:v>Q</c:v>
                </c:pt>
                <c:pt idx="18">
                  <c:v>R</c:v>
                </c:pt>
              </c:strCache>
            </c:strRef>
          </c:cat>
          <c:val>
            <c:numRef>
              <c:f>Consolidado!$K$85:$K$103</c:f>
              <c:numCache>
                <c:formatCode>#,##0</c:formatCode>
                <c:ptCount val="19"/>
                <c:pt idx="0">
                  <c:v>2499938.9261784218</c:v>
                </c:pt>
                <c:pt idx="1">
                  <c:v>7445.8815164352</c:v>
                </c:pt>
                <c:pt idx="2">
                  <c:v>24413.6429928</c:v>
                </c:pt>
                <c:pt idx="3">
                  <c:v>677.93363041935538</c:v>
                </c:pt>
                <c:pt idx="4">
                  <c:v>7353.4092048000002</c:v>
                </c:pt>
                <c:pt idx="5">
                  <c:v>0</c:v>
                </c:pt>
                <c:pt idx="6">
                  <c:v>29733.959086812003</c:v>
                </c:pt>
                <c:pt idx="7">
                  <c:v>309.91740912</c:v>
                </c:pt>
                <c:pt idx="8">
                  <c:v>2289.6350135999996</c:v>
                </c:pt>
                <c:pt idx="9">
                  <c:v>0</c:v>
                </c:pt>
                <c:pt idx="10">
                  <c:v>11.750400000000001</c:v>
                </c:pt>
                <c:pt idx="11">
                  <c:v>4494.5010259199989</c:v>
                </c:pt>
                <c:pt idx="12">
                  <c:v>7031.3529600000002</c:v>
                </c:pt>
                <c:pt idx="13">
                  <c:v>655.79368320000003</c:v>
                </c:pt>
                <c:pt idx="14">
                  <c:v>2389.3293599999997</c:v>
                </c:pt>
                <c:pt idx="15">
                  <c:v>4600.6437243167993</c:v>
                </c:pt>
                <c:pt idx="16">
                  <c:v>0</c:v>
                </c:pt>
                <c:pt idx="17">
                  <c:v>0</c:v>
                </c:pt>
                <c:pt idx="18">
                  <c:v>678696.28648556536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C37-4F15-8496-4DF71797448E}"/>
            </c:ext>
          </c:extLst>
        </c:ser>
        <c:dLbls>
          <c:showLegendKey val="0"/>
          <c:showVal val="0"/>
          <c:showCatName val="0"/>
          <c:showSerName val="0"/>
          <c:showPercent val="0"/>
          <c:showBubbleSize val="0"/>
        </c:dLbls>
        <c:gapWidth val="150"/>
        <c:axId val="599471804"/>
        <c:axId val="2055919853"/>
      </c:barChart>
      <c:catAx>
        <c:axId val="599471804"/>
        <c:scaling>
          <c:orientation val="minMax"/>
        </c:scaling>
        <c:delete val="0"/>
        <c:axPos val="b"/>
        <c:title>
          <c:tx>
            <c:rich>
              <a:bodyPr/>
              <a:lstStyle/>
              <a:p>
                <a:pPr lvl="0">
                  <a:defRPr sz="800" b="1" i="0">
                    <a:solidFill>
                      <a:srgbClr val="000000"/>
                    </a:solidFill>
                    <a:latin typeface="Arial"/>
                  </a:defRPr>
                </a:pPr>
                <a:r>
                  <a:rPr lang="es-CO" sz="800" b="1" i="0">
                    <a:solidFill>
                      <a:srgbClr val="000000"/>
                    </a:solidFill>
                    <a:latin typeface="Arial"/>
                  </a:rPr>
                  <a:t>Grandes Sectores Económicos</a:t>
                </a:r>
              </a:p>
            </c:rich>
          </c:tx>
          <c:layout>
            <c:manualLayout>
              <c:xMode val="edge"/>
              <c:yMode val="edge"/>
              <c:x val="0.4126988293130025"/>
              <c:y val="0.84874126028364094"/>
            </c:manualLayout>
          </c:layout>
          <c:overlay val="0"/>
        </c:title>
        <c:numFmt formatCode="General" sourceLinked="1"/>
        <c:majorTickMark val="out"/>
        <c:minorTickMark val="none"/>
        <c:tickLblPos val="nextTo"/>
        <c:txPr>
          <a:bodyPr rot="0"/>
          <a:lstStyle/>
          <a:p>
            <a:pPr lvl="0">
              <a:defRPr sz="800" b="1" i="0">
                <a:solidFill>
                  <a:srgbClr val="000000"/>
                </a:solidFill>
                <a:latin typeface="Arial"/>
              </a:defRPr>
            </a:pPr>
            <a:endParaRPr lang="es-CO"/>
          </a:p>
        </c:txPr>
        <c:crossAx val="2055919853"/>
        <c:crosses val="autoZero"/>
        <c:auto val="1"/>
        <c:lblAlgn val="ctr"/>
        <c:lblOffset val="100"/>
        <c:noMultiLvlLbl val="1"/>
      </c:catAx>
      <c:valAx>
        <c:axId val="205591985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out"/>
        <c:minorTickMark val="none"/>
        <c:tickLblPos val="nextTo"/>
        <c:spPr>
          <a:ln/>
        </c:spPr>
        <c:txPr>
          <a:bodyPr rot="0"/>
          <a:lstStyle/>
          <a:p>
            <a:pPr lvl="0">
              <a:defRPr sz="700" b="1" i="0">
                <a:solidFill>
                  <a:srgbClr val="000000"/>
                </a:solidFill>
                <a:latin typeface="Arial"/>
              </a:defRPr>
            </a:pPr>
            <a:endParaRPr lang="es-CO"/>
          </a:p>
        </c:txPr>
        <c:crossAx val="599471804"/>
        <c:crosses val="autoZero"/>
        <c:crossBetween val="between"/>
      </c:valAx>
      <c:spPr>
        <a:solidFill>
          <a:srgbClr val="C0C0C0"/>
        </a:solidFill>
      </c:spPr>
    </c:plotArea>
    <c:legend>
      <c:legendPos val="r"/>
      <c:layout>
        <c:manualLayout>
          <c:xMode val="edge"/>
          <c:yMode val="edge"/>
          <c:x val="0.92956442944631923"/>
          <c:y val="0.30672313019696068"/>
        </c:manualLayout>
      </c:layout>
      <c:overlay val="0"/>
      <c:txPr>
        <a:bodyPr/>
        <a:lstStyle/>
        <a:p>
          <a:pPr lvl="0">
            <a:defRPr sz="700" b="1" i="0">
              <a:solidFill>
                <a:srgbClr val="000000"/>
              </a:solidFill>
              <a:latin typeface="Arial"/>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1000" b="1" i="0">
                <a:solidFill>
                  <a:srgbClr val="000000"/>
                </a:solidFill>
                <a:latin typeface="Arial"/>
              </a:defRPr>
            </a:pPr>
            <a:r>
              <a:rPr lang="es-CO" sz="1000" b="1" i="0">
                <a:solidFill>
                  <a:srgbClr val="000000"/>
                </a:solidFill>
                <a:latin typeface="Arial"/>
              </a:rPr>
              <a:t>Comportamiento de las Cargas Contaminantes (kg/año)</a:t>
            </a:r>
          </a:p>
        </c:rich>
      </c:tx>
      <c:layout>
        <c:manualLayout>
          <c:xMode val="edge"/>
          <c:yMode val="edge"/>
          <c:x val="0.2456899568588409"/>
          <c:y val="4.0322580645161289E-2"/>
        </c:manualLayout>
      </c:layout>
      <c:overlay val="0"/>
    </c:title>
    <c:autoTitleDeleted val="0"/>
    <c:plotArea>
      <c:layout>
        <c:manualLayout>
          <c:xMode val="edge"/>
          <c:yMode val="edge"/>
          <c:x val="0.11350590638737314"/>
          <c:y val="0.23387096774193547"/>
          <c:w val="0.86638052596944259"/>
          <c:h val="0.57258064516129037"/>
        </c:manualLayout>
      </c:layout>
      <c:barChart>
        <c:barDir val="col"/>
        <c:grouping val="clustered"/>
        <c:varyColors val="1"/>
        <c:ser>
          <c:idx val="0"/>
          <c:order val="0"/>
          <c:spPr>
            <a:solidFill>
              <a:srgbClr val="9999FF"/>
            </a:solidFill>
            <a:ln cmpd="sng">
              <a:solidFill>
                <a:srgbClr val="000000"/>
              </a:solidFill>
            </a:ln>
          </c:spPr>
          <c:invertIfNegative val="1"/>
          <c:dPt>
            <c:idx val="3"/>
            <c:invertIfNegative val="1"/>
            <c:bubble3D val="0"/>
            <c:spPr>
              <a:solidFill>
                <a:srgbClr val="FF0000"/>
              </a:solidFill>
              <a:ln cmpd="sng">
                <a:solidFill>
                  <a:srgbClr val="000000"/>
                </a:solidFill>
              </a:ln>
            </c:spPr>
            <c:extLst>
              <c:ext xmlns:c16="http://schemas.microsoft.com/office/drawing/2014/chart" uri="{C3380CC4-5D6E-409C-BE32-E72D297353CC}">
                <c16:uniqueId val="{00000001-3800-4B4D-A03E-5E22CB084251}"/>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3-3800-4B4D-A03E-5E22CB084251}"/>
              </c:ext>
            </c:extLst>
          </c:dPt>
          <c:dPt>
            <c:idx val="5"/>
            <c:invertIfNegative val="1"/>
            <c:bubble3D val="0"/>
            <c:spPr>
              <a:solidFill>
                <a:srgbClr val="FF0000"/>
              </a:solidFill>
              <a:ln cmpd="sng">
                <a:solidFill>
                  <a:srgbClr val="000000"/>
                </a:solidFill>
              </a:ln>
            </c:spPr>
            <c:extLst>
              <c:ext xmlns:c16="http://schemas.microsoft.com/office/drawing/2014/chart" uri="{C3380CC4-5D6E-409C-BE32-E72D297353CC}">
                <c16:uniqueId val="{00000005-3800-4B4D-A03E-5E22CB084251}"/>
              </c:ext>
            </c:extLst>
          </c:dPt>
          <c:cat>
            <c:strRef>
              <c:f>Consolidado!$H$29:$J$29</c:f>
              <c:strCache>
                <c:ptCount val="3"/>
                <c:pt idx="0">
                  <c:v>Línea Base
DBO</c:v>
                </c:pt>
                <c:pt idx="1">
                  <c:v>Carga Actual
DBO</c:v>
                </c:pt>
                <c:pt idx="2">
                  <c:v>Meta
DBO</c:v>
                </c:pt>
              </c:strCache>
            </c:strRef>
          </c:cat>
          <c:val>
            <c:numRef>
              <c:f>Consolidado!$K$29:$M$29</c:f>
              <c:numCache>
                <c:formatCode>General</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3800-4B4D-A03E-5E22CB084251}"/>
            </c:ext>
          </c:extLst>
        </c:ser>
        <c:ser>
          <c:idx val="1"/>
          <c:order val="1"/>
          <c:spPr>
            <a:solidFill>
              <a:srgbClr val="C0504D"/>
            </a:solidFill>
            <a:ln cmpd="sng">
              <a:solidFill>
                <a:srgbClr val="000000"/>
              </a:solidFill>
            </a:ln>
          </c:spPr>
          <c:invertIfNegative val="1"/>
          <c:cat>
            <c:strRef>
              <c:f>Consolidado!$H$29:$J$29</c:f>
              <c:strCache>
                <c:ptCount val="3"/>
                <c:pt idx="0">
                  <c:v>Línea Base
DBO</c:v>
                </c:pt>
                <c:pt idx="1">
                  <c:v>Carga Actual
DBO</c:v>
                </c:pt>
                <c:pt idx="2">
                  <c:v>Meta
DBO</c:v>
                </c:pt>
              </c:strCache>
            </c:strRef>
          </c:cat>
          <c:val>
            <c:numRef>
              <c:f>Consolidado!$H$34:$J$34</c:f>
              <c:numCache>
                <c:formatCode>#,##0</c:formatCode>
                <c:ptCount val="3"/>
                <c:pt idx="0">
                  <c:v>7247134.7300000004</c:v>
                </c:pt>
                <c:pt idx="1">
                  <c:v>5505551.2527623018</c:v>
                </c:pt>
                <c:pt idx="2">
                  <c:v>4031919.3000000003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3800-4B4D-A03E-5E22CB084251}"/>
            </c:ext>
          </c:extLst>
        </c:ser>
        <c:ser>
          <c:idx val="2"/>
          <c:order val="2"/>
          <c:invertIfNegative val="1"/>
          <c:cat>
            <c:strRef>
              <c:f>Consolidado!$H$29:$J$29</c:f>
              <c:strCache>
                <c:ptCount val="3"/>
                <c:pt idx="0">
                  <c:v>Línea Base
DBO</c:v>
                </c:pt>
                <c:pt idx="1">
                  <c:v>Carga Actual
DBO</c:v>
                </c:pt>
                <c:pt idx="2">
                  <c:v>Meta
DBO</c:v>
                </c:pt>
              </c:strCache>
            </c:strRef>
          </c:cat>
          <c:val>
            <c:numRef>
              <c:f>Consolidado!$K$34:$M$34</c:f>
              <c:numCache>
                <c:formatCode>#,##0</c:formatCode>
                <c:ptCount val="3"/>
                <c:pt idx="0">
                  <c:v>5218977.580000001</c:v>
                </c:pt>
                <c:pt idx="1">
                  <c:v>3270042.9626714103</c:v>
                </c:pt>
                <c:pt idx="2">
                  <c:v>3638365.3200000017</c:v>
                </c:pt>
              </c:numCache>
            </c:numRef>
          </c:val>
          <c:extLst>
            <c:ext xmlns:c16="http://schemas.microsoft.com/office/drawing/2014/chart" uri="{C3380CC4-5D6E-409C-BE32-E72D297353CC}">
              <c16:uniqueId val="{00000008-3800-4B4D-A03E-5E22CB084251}"/>
            </c:ext>
          </c:extLst>
        </c:ser>
        <c:dLbls>
          <c:showLegendKey val="0"/>
          <c:showVal val="0"/>
          <c:showCatName val="0"/>
          <c:showSerName val="0"/>
          <c:showPercent val="0"/>
          <c:showBubbleSize val="0"/>
        </c:dLbls>
        <c:gapWidth val="150"/>
        <c:axId val="432231517"/>
        <c:axId val="357048695"/>
      </c:barChart>
      <c:catAx>
        <c:axId val="43223151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txPr>
          <a:bodyPr rot="0"/>
          <a:lstStyle/>
          <a:p>
            <a:pPr lvl="0">
              <a:defRPr sz="700" b="1" i="0">
                <a:solidFill>
                  <a:srgbClr val="000000"/>
                </a:solidFill>
                <a:latin typeface="Arial"/>
              </a:defRPr>
            </a:pPr>
            <a:endParaRPr lang="es-CO"/>
          </a:p>
        </c:txPr>
        <c:crossAx val="357048695"/>
        <c:crosses val="autoZero"/>
        <c:auto val="1"/>
        <c:lblAlgn val="ctr"/>
        <c:lblOffset val="100"/>
        <c:noMultiLvlLbl val="1"/>
      </c:catAx>
      <c:valAx>
        <c:axId val="35704869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out"/>
        <c:minorTickMark val="none"/>
        <c:tickLblPos val="nextTo"/>
        <c:spPr>
          <a:ln/>
        </c:spPr>
        <c:txPr>
          <a:bodyPr rot="0"/>
          <a:lstStyle/>
          <a:p>
            <a:pPr lvl="0">
              <a:defRPr sz="800" b="1" i="0">
                <a:solidFill>
                  <a:srgbClr val="000000"/>
                </a:solidFill>
                <a:latin typeface="Arial"/>
              </a:defRPr>
            </a:pPr>
            <a:endParaRPr lang="es-CO"/>
          </a:p>
        </c:txPr>
        <c:crossAx val="432231517"/>
        <c:crosses val="autoZero"/>
        <c:crossBetween val="between"/>
      </c:valAx>
      <c:spPr>
        <a:solidFill>
          <a:srgbClr val="C0C0C0"/>
        </a:solidFill>
      </c:spPr>
    </c:plotArea>
    <c:plotVisOnly val="1"/>
    <c:dispBlanksAs val="zero"/>
    <c:showDLblsOverMax val="1"/>
  </c:chart>
  <c:spPr>
    <a:solidFill>
      <a:srgbClr val="FFFFFF"/>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1"/>
  <c:style val="2"/>
  <c:chart>
    <c:title>
      <c:tx>
        <c:rich>
          <a:bodyPr/>
          <a:lstStyle/>
          <a:p>
            <a:pPr lvl="0">
              <a:defRPr sz="800" b="1" i="0">
                <a:solidFill>
                  <a:srgbClr val="000000"/>
                </a:solidFill>
                <a:latin typeface="Arial"/>
              </a:defRPr>
            </a:pPr>
            <a:r>
              <a:rPr lang="es-CO" sz="800" b="1" i="0">
                <a:solidFill>
                  <a:srgbClr val="000000"/>
                </a:solidFill>
                <a:latin typeface="Arial"/>
              </a:rPr>
              <a:t>Facturación y recaudo ($)</a:t>
            </a:r>
          </a:p>
        </c:rich>
      </c:tx>
      <c:overlay val="0"/>
    </c:title>
    <c:autoTitleDeleted val="0"/>
    <c:plotArea>
      <c:layout/>
      <c:barChart>
        <c:barDir val="col"/>
        <c:grouping val="clustered"/>
        <c:varyColors val="1"/>
        <c:ser>
          <c:idx val="0"/>
          <c:order val="0"/>
          <c:tx>
            <c:v>Facturación 
($)</c:v>
          </c:tx>
          <c:spPr>
            <a:solidFill>
              <a:srgbClr val="9999FF"/>
            </a:solidFill>
            <a:ln cmpd="sng">
              <a:solidFill>
                <a:srgbClr val="000000"/>
              </a:solidFill>
            </a:ln>
          </c:spPr>
          <c:invertIfNegative val="1"/>
          <c:dPt>
            <c:idx val="1"/>
            <c:invertIfNegative val="1"/>
            <c:bubble3D val="0"/>
            <c:spPr>
              <a:solidFill>
                <a:srgbClr val="993366"/>
              </a:solidFill>
              <a:ln cmpd="sng">
                <a:solidFill>
                  <a:srgbClr val="000000"/>
                </a:solidFill>
              </a:ln>
            </c:spPr>
            <c:extLst>
              <c:ext xmlns:c16="http://schemas.microsoft.com/office/drawing/2014/chart" uri="{C3380CC4-5D6E-409C-BE32-E72D297353CC}">
                <c16:uniqueId val="{00000001-E6C8-4B16-9EFD-D52C368CEC2E}"/>
              </c:ext>
            </c:extLst>
          </c:dPt>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Consolidado!$D$66:$D$70</c:f>
              <c:strCache>
                <c:ptCount val="1"/>
                <c:pt idx="0">
                  <c:v>TOTAL</c:v>
                </c:pt>
              </c:strCache>
            </c:strRef>
          </c:cat>
          <c:val>
            <c:numRef>
              <c:f>Consolidado!$E$66:$E$70</c:f>
              <c:numCache>
                <c:formatCode>General</c:formatCode>
                <c:ptCount val="1"/>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E6C8-4B16-9EFD-D52C368CEC2E}"/>
            </c:ext>
          </c:extLst>
        </c:ser>
        <c:ser>
          <c:idx val="1"/>
          <c:order val="1"/>
          <c:tx>
            <c:v>Recaudo
($)</c:v>
          </c:tx>
          <c:spPr>
            <a:solidFill>
              <a:srgbClr val="C0504D"/>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Consolidado!$D$66:$D$70</c:f>
              <c:strCache>
                <c:ptCount val="1"/>
                <c:pt idx="0">
                  <c:v>TOTAL</c:v>
                </c:pt>
              </c:strCache>
            </c:strRef>
          </c:cat>
          <c:val>
            <c:numRef>
              <c:f>Consolidado!$F$66:$F$70</c:f>
              <c:numCache>
                <c:formatCode>#,##0</c:formatCode>
                <c:ptCount val="1"/>
                <c:pt idx="0">
                  <c:v>2612015191.1009808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E6C8-4B16-9EFD-D52C368CEC2E}"/>
            </c:ext>
          </c:extLst>
        </c:ser>
        <c:ser>
          <c:idx val="2"/>
          <c:order val="2"/>
          <c:tx>
            <c:v>Recaudo
sobre
Facturación</c:v>
          </c:tx>
          <c:spPr>
            <a:solidFill>
              <a:srgbClr val="9BBB59"/>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Consolidado!$D$66:$D$70</c:f>
              <c:strCache>
                <c:ptCount val="1"/>
                <c:pt idx="0">
                  <c:v>TOTAL</c:v>
                </c:pt>
              </c:strCache>
            </c:strRef>
          </c:cat>
          <c:val>
            <c:numRef>
              <c:f>Consolidado!$G$66:$G$70</c:f>
              <c:numCache>
                <c:formatCode>#,##0</c:formatCode>
                <c:ptCount val="1"/>
                <c:pt idx="0">
                  <c:v>2927648619.7340002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E6C8-4B16-9EFD-D52C368CEC2E}"/>
            </c:ext>
          </c:extLst>
        </c:ser>
        <c:ser>
          <c:idx val="3"/>
          <c:order val="3"/>
          <c:tx>
            <c:v>Acuerdos de Pago
($)</c:v>
          </c:tx>
          <c:spPr>
            <a:solidFill>
              <a:srgbClr val="8064A2"/>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Consolidado!$D$66:$D$70</c:f>
              <c:strCache>
                <c:ptCount val="1"/>
                <c:pt idx="0">
                  <c:v>TOTAL</c:v>
                </c:pt>
              </c:strCache>
            </c:strRef>
          </c:cat>
          <c:val>
            <c:numRef>
              <c:f>Consolidado!$H$66:$H$70</c:f>
              <c:numCache>
                <c:formatCode>0%</c:formatCode>
                <c:ptCount val="1"/>
                <c:pt idx="0">
                  <c:v>1.12083904783876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E6C8-4B16-9EFD-D52C368CEC2E}"/>
            </c:ext>
          </c:extLst>
        </c:ser>
        <c:ser>
          <c:idx val="4"/>
          <c:order val="4"/>
          <c:tx>
            <c:v>Cobro coactivo
($)</c:v>
          </c:tx>
          <c:spPr>
            <a:solidFill>
              <a:srgbClr val="4BACC6"/>
            </a:solidFill>
            <a:ln cmpd="sng">
              <a:solidFill>
                <a:srgbClr val="000000"/>
              </a:solidFill>
            </a:ln>
          </c:spPr>
          <c:invertIfNegative val="1"/>
          <c:dLbls>
            <c:spPr>
              <a:noFill/>
              <a:ln>
                <a:noFill/>
              </a:ln>
              <a:effectLst/>
            </c:spPr>
            <c:txPr>
              <a:bodyPr/>
              <a:lstStyle/>
              <a:p>
                <a:pPr lvl="0">
                  <a:defRPr b="1"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Consolidado!$D$66:$D$70</c:f>
              <c:strCache>
                <c:ptCount val="1"/>
                <c:pt idx="0">
                  <c:v>TOTAL</c:v>
                </c:pt>
              </c:strCache>
            </c:strRef>
          </c:cat>
          <c:val>
            <c:numRef>
              <c:f>Consolidado!$I$66:$I$70</c:f>
              <c:numCache>
                <c:formatCode>#,##0</c:formatCode>
                <c:ptCount val="1"/>
                <c:pt idx="0">
                  <c:v>2016989723.24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E6C8-4B16-9EFD-D52C368CEC2E}"/>
            </c:ext>
          </c:extLst>
        </c:ser>
        <c:ser>
          <c:idx val="5"/>
          <c:order val="5"/>
          <c:invertIfNegative val="1"/>
          <c:cat>
            <c:strRef>
              <c:f>Consolidado!$D$66:$D$70</c:f>
              <c:strCache>
                <c:ptCount val="1"/>
                <c:pt idx="0">
                  <c:v>TOTAL</c:v>
                </c:pt>
              </c:strCache>
            </c:strRef>
          </c:cat>
          <c:val>
            <c:numRef>
              <c:f>Consolidado!$J$65:$J$70</c:f>
              <c:numCache>
                <c:formatCode>#,##0</c:formatCode>
                <c:ptCount val="2"/>
                <c:pt idx="0" formatCode="General">
                  <c:v>0</c:v>
                </c:pt>
                <c:pt idx="1">
                  <c:v>0</c:v>
                </c:pt>
              </c:numCache>
            </c:numRef>
          </c:val>
          <c:extLst>
            <c:ext xmlns:c16="http://schemas.microsoft.com/office/drawing/2014/chart" uri="{C3380CC4-5D6E-409C-BE32-E72D297353CC}">
              <c16:uniqueId val="{00000007-E6C8-4B16-9EFD-D52C368CEC2E}"/>
            </c:ext>
          </c:extLst>
        </c:ser>
        <c:dLbls>
          <c:showLegendKey val="0"/>
          <c:showVal val="0"/>
          <c:showCatName val="0"/>
          <c:showSerName val="0"/>
          <c:showPercent val="0"/>
          <c:showBubbleSize val="0"/>
        </c:dLbls>
        <c:gapWidth val="150"/>
        <c:axId val="430069736"/>
        <c:axId val="2067131910"/>
      </c:barChart>
      <c:catAx>
        <c:axId val="4300697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Calibri"/>
              </a:defRPr>
            </a:pPr>
            <a:endParaRPr lang="es-CO"/>
          </a:p>
        </c:txPr>
        <c:crossAx val="2067131910"/>
        <c:crosses val="autoZero"/>
        <c:auto val="1"/>
        <c:lblAlgn val="ctr"/>
        <c:lblOffset val="100"/>
        <c:noMultiLvlLbl val="1"/>
      </c:catAx>
      <c:valAx>
        <c:axId val="2067131910"/>
        <c:scaling>
          <c:orientation val="minMax"/>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i="0">
                <a:solidFill>
                  <a:srgbClr val="000000"/>
                </a:solidFill>
                <a:latin typeface="Calibri"/>
              </a:defRPr>
            </a:pPr>
            <a:endParaRPr lang="es-CO"/>
          </a:p>
        </c:txPr>
        <c:crossAx val="430069736"/>
        <c:crosses val="autoZero"/>
        <c:crossBetween val="between"/>
      </c:valAx>
    </c:plotArea>
    <c:legend>
      <c:legendPos val="b"/>
      <c:overlay val="0"/>
      <c:txPr>
        <a:bodyPr/>
        <a:lstStyle/>
        <a:p>
          <a:pPr lvl="0">
            <a:defRPr b="0" i="0">
              <a:solidFill>
                <a:srgbClr val="1A1A1A"/>
              </a:solidFill>
              <a:latin typeface="Calibri"/>
            </a:defRPr>
          </a:pPr>
          <a:endParaRPr lang="es-CO"/>
        </a:p>
      </c:txPr>
    </c:legend>
    <c:plotVisOnly val="1"/>
    <c:dispBlanksAs val="zero"/>
    <c:showDLblsOverMax val="1"/>
  </c:chart>
  <c:spPr>
    <a:solidFill>
      <a:srgbClr val="FFFFFF"/>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CIIU!A1"/><Relationship Id="rId3" Type="http://schemas.openxmlformats.org/officeDocument/2006/relationships/hyperlink" Target="#'Objetivos%20y%20Metas%20Globales'!A1"/><Relationship Id="rId7" Type="http://schemas.openxmlformats.org/officeDocument/2006/relationships/hyperlink" Target="#Consolidado!A1"/><Relationship Id="rId2" Type="http://schemas.openxmlformats.org/officeDocument/2006/relationships/hyperlink" Target="#Inicio!A1"/><Relationship Id="rId1" Type="http://schemas.openxmlformats.org/officeDocument/2006/relationships/hyperlink" Target="#Instrucciones!A1"/><Relationship Id="rId6" Type="http://schemas.openxmlformats.org/officeDocument/2006/relationships/hyperlink" Target="#Calidad!A1"/><Relationship Id="rId5" Type="http://schemas.openxmlformats.org/officeDocument/2006/relationships/hyperlink" Target="#Inversiones!A1"/><Relationship Id="rId4" Type="http://schemas.openxmlformats.org/officeDocument/2006/relationships/hyperlink" Target="#Implementaci&#243;n!A1"/><Relationship Id="rId9" Type="http://schemas.openxmlformats.org/officeDocument/2006/relationships/hyperlink" Target="#Consolidado!C201"/></Relationships>
</file>

<file path=xl/drawings/_rels/drawing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hyperlink" Target="mailto:andiaz@minambiente.gov.co?subject=Reporte%20Tasa%20Retributiva" TargetMode="External"/><Relationship Id="rId1" Type="http://schemas.openxmlformats.org/officeDocument/2006/relationships/hyperlink" Target="#'1er%20sem%202006'!A1"/><Relationship Id="rId4" Type="http://schemas.openxmlformats.org/officeDocument/2006/relationships/hyperlink" Target="#'Objetivos%20y%20Metas%20Globales'!A1"/></Relationships>
</file>

<file path=xl/drawings/_rels/drawing3.xml.rels><?xml version="1.0" encoding="UTF-8" standalone="yes"?>
<Relationships xmlns="http://schemas.openxmlformats.org/package/2006/relationships"><Relationship Id="rId3" Type="http://schemas.openxmlformats.org/officeDocument/2006/relationships/hyperlink" Target="#Instrucciones!A1"/><Relationship Id="rId2" Type="http://schemas.openxmlformats.org/officeDocument/2006/relationships/hyperlink" Target="#Inicio!A1"/><Relationship Id="rId1" Type="http://schemas.openxmlformats.org/officeDocument/2006/relationships/hyperlink" Target="#'1er%20sem%202006'!A1"/><Relationship Id="rId5" Type="http://schemas.openxmlformats.org/officeDocument/2006/relationships/hyperlink" Target="mailto:andiaz@minambiente.gov.co?subject=Reporte%20Tasa%20Retributiva" TargetMode="External"/><Relationship Id="rId4" Type="http://schemas.openxmlformats.org/officeDocument/2006/relationships/hyperlink" Target="#Implementaci&#243;n!A1"/></Relationships>
</file>

<file path=xl/drawings/_rels/drawing4.xml.rels><?xml version="1.0" encoding="UTF-8" standalone="yes"?>
<Relationships xmlns="http://schemas.openxmlformats.org/package/2006/relationships"><Relationship Id="rId3" Type="http://schemas.openxmlformats.org/officeDocument/2006/relationships/hyperlink" Target="#'Objetivos%20y%20Metas%20Globales'!A1"/><Relationship Id="rId2" Type="http://schemas.openxmlformats.org/officeDocument/2006/relationships/hyperlink" Target="#Inicio!A1"/><Relationship Id="rId1" Type="http://schemas.openxmlformats.org/officeDocument/2006/relationships/hyperlink" Target="#'1er%20sem%202006'!A1"/><Relationship Id="rId5" Type="http://schemas.openxmlformats.org/officeDocument/2006/relationships/hyperlink" Target="mailto:andiaz@minambiente.gov.co?subject=Reporte%20Tasa%20Retributiva" TargetMode="External"/><Relationship Id="rId4" Type="http://schemas.openxmlformats.org/officeDocument/2006/relationships/hyperlink" Target="#Inversiones!A1"/></Relationships>
</file>

<file path=xl/drawings/_rels/drawing5.xml.rels><?xml version="1.0" encoding="UTF-8" standalone="yes"?>
<Relationships xmlns="http://schemas.openxmlformats.org/package/2006/relationships"><Relationship Id="rId3" Type="http://schemas.openxmlformats.org/officeDocument/2006/relationships/hyperlink" Target="#Implementaci&#243;n!A1"/><Relationship Id="rId2" Type="http://schemas.openxmlformats.org/officeDocument/2006/relationships/hyperlink" Target="#Inicio!A1"/><Relationship Id="rId1" Type="http://schemas.openxmlformats.org/officeDocument/2006/relationships/hyperlink" Target="#'1er%20sem%202006'!A1"/><Relationship Id="rId5" Type="http://schemas.openxmlformats.org/officeDocument/2006/relationships/hyperlink" Target="mailto:andiaz@minambiente.gov.co?subject=Reporte%20Tasa%20Retributiva" TargetMode="External"/><Relationship Id="rId4" Type="http://schemas.openxmlformats.org/officeDocument/2006/relationships/hyperlink" Target="#Calidad!A1"/></Relationships>
</file>

<file path=xl/drawings/_rels/drawing6.xml.rels><?xml version="1.0" encoding="UTF-8" standalone="yes"?>
<Relationships xmlns="http://schemas.openxmlformats.org/package/2006/relationships"><Relationship Id="rId3" Type="http://schemas.openxmlformats.org/officeDocument/2006/relationships/hyperlink" Target="#Inversiones!A1"/><Relationship Id="rId2" Type="http://schemas.openxmlformats.org/officeDocument/2006/relationships/hyperlink" Target="#'1er%20sem%202006'!A1"/><Relationship Id="rId1" Type="http://schemas.openxmlformats.org/officeDocument/2006/relationships/hyperlink" Target="#Inicio!A1"/><Relationship Id="rId5" Type="http://schemas.openxmlformats.org/officeDocument/2006/relationships/hyperlink" Target="mailto:andiaz@minambiente.gov.co?subject=Reporte%20Tasa%20Retributiva" TargetMode="External"/><Relationship Id="rId4" Type="http://schemas.openxmlformats.org/officeDocument/2006/relationships/hyperlink" Target="#Consolidado!A1"/></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hyperlink" Target="mailto:andiaz@minambiente.gov.co?subject=Reporte%20tasa%20retributiva"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1er%20sem%202006'!A1"/><Relationship Id="rId5" Type="http://schemas.openxmlformats.org/officeDocument/2006/relationships/hyperlink" Target="#Inicio!A1"/><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5</xdr:col>
      <xdr:colOff>159626</xdr:colOff>
      <xdr:row>6</xdr:row>
      <xdr:rowOff>77513</xdr:rowOff>
    </xdr:from>
    <xdr:ext cx="1914525" cy="178676"/>
    <xdr:sp macro="" textlink="">
      <xdr:nvSpPr>
        <xdr:cNvPr id="5" name="Shape 5">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4179833" y="1082565"/>
          <a:ext cx="1914525" cy="178676"/>
        </a:xfrm>
        <a:prstGeom prst="roundRect">
          <a:avLst>
            <a:gd name="adj" fmla="val 16667"/>
          </a:avLst>
        </a:prstGeom>
        <a:gradFill>
          <a:gsLst>
            <a:gs pos="0">
              <a:srgbClr val="FF9900"/>
            </a:gs>
            <a:gs pos="50000">
              <a:srgbClr val="B36B00"/>
            </a:gs>
            <a:gs pos="100000">
              <a:srgbClr val="FF9900"/>
            </a:gs>
          </a:gsLst>
          <a:lin ang="18900000" scaled="0"/>
        </a:gradFill>
        <a:ln>
          <a:noFill/>
        </a:ln>
        <a:effectLst>
          <a:outerShdw dist="88900" dir="2700000" algn="ctr" rotWithShape="0">
            <a:srgbClr val="808080">
              <a:alpha val="49411"/>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000"/>
            <a:buFont typeface="Arial"/>
            <a:buNone/>
          </a:pPr>
          <a:r>
            <a:rPr lang="en-US" sz="1000" b="1" i="0" strike="noStrike">
              <a:solidFill>
                <a:srgbClr val="FFFFFF"/>
              </a:solidFill>
              <a:latin typeface="Arial"/>
              <a:ea typeface="Arial"/>
              <a:cs typeface="Arial"/>
              <a:sym typeface="Arial"/>
            </a:rPr>
            <a:t>Instrucciones</a:t>
          </a:r>
          <a:endParaRPr sz="1400"/>
        </a:p>
      </xdr:txBody>
    </xdr:sp>
    <xdr:clientData fLocksWithSheet="0"/>
  </xdr:oneCellAnchor>
  <xdr:oneCellAnchor>
    <xdr:from>
      <xdr:col>2</xdr:col>
      <xdr:colOff>609600</xdr:colOff>
      <xdr:row>0</xdr:row>
      <xdr:rowOff>9525</xdr:rowOff>
    </xdr:from>
    <xdr:ext cx="304800" cy="238125"/>
    <xdr:sp macro="" textlink="">
      <xdr:nvSpPr>
        <xdr:cNvPr id="6" name="Shape 6">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5198363" y="3665700"/>
          <a:ext cx="295275" cy="228600"/>
        </a:xfrm>
        <a:custGeom>
          <a:avLst/>
          <a:gdLst/>
          <a:ahLst/>
          <a:cxnLst/>
          <a:rect l="l" t="t" r="r" b="b"/>
          <a:pathLst>
            <a:path w="120000" h="120000" extrusionOk="0">
              <a:moveTo>
                <a:pt x="0" y="0"/>
              </a:moveTo>
              <a:lnTo>
                <a:pt x="120000" y="0"/>
              </a:lnTo>
              <a:lnTo>
                <a:pt x="120000" y="120000"/>
              </a:lnTo>
              <a:lnTo>
                <a:pt x="0" y="120000"/>
              </a:lnTo>
              <a:close/>
              <a:moveTo>
                <a:pt x="60000" y="15000"/>
              </a:moveTo>
              <a:lnTo>
                <a:pt x="25161" y="60000"/>
              </a:lnTo>
              <a:lnTo>
                <a:pt x="33871" y="60000"/>
              </a:lnTo>
              <a:lnTo>
                <a:pt x="33871" y="105000"/>
              </a:lnTo>
              <a:lnTo>
                <a:pt x="86129" y="105000"/>
              </a:lnTo>
              <a:lnTo>
                <a:pt x="86129" y="60000"/>
              </a:lnTo>
              <a:lnTo>
                <a:pt x="94839" y="60000"/>
              </a:lnTo>
              <a:lnTo>
                <a:pt x="81774" y="43125"/>
              </a:lnTo>
              <a:lnTo>
                <a:pt x="81774" y="20625"/>
              </a:lnTo>
              <a:lnTo>
                <a:pt x="73065" y="20625"/>
              </a:lnTo>
              <a:lnTo>
                <a:pt x="73065" y="31875"/>
              </a:lnTo>
              <a:close/>
            </a:path>
            <a:path w="120000" h="120000" fill="darkenLess" extrusionOk="0">
              <a:moveTo>
                <a:pt x="81774" y="43125"/>
              </a:moveTo>
              <a:lnTo>
                <a:pt x="81774" y="20625"/>
              </a:lnTo>
              <a:lnTo>
                <a:pt x="73065" y="20625"/>
              </a:lnTo>
              <a:lnTo>
                <a:pt x="73065" y="31875"/>
              </a:lnTo>
              <a:close/>
              <a:moveTo>
                <a:pt x="33871" y="60000"/>
              </a:moveTo>
              <a:lnTo>
                <a:pt x="33871" y="105000"/>
              </a:lnTo>
              <a:lnTo>
                <a:pt x="55645" y="105000"/>
              </a:lnTo>
              <a:lnTo>
                <a:pt x="55645" y="82500"/>
              </a:lnTo>
              <a:lnTo>
                <a:pt x="64355" y="82500"/>
              </a:lnTo>
              <a:lnTo>
                <a:pt x="64355" y="105000"/>
              </a:lnTo>
              <a:lnTo>
                <a:pt x="86129" y="105000"/>
              </a:lnTo>
              <a:lnTo>
                <a:pt x="86129" y="60000"/>
              </a:lnTo>
              <a:close/>
            </a:path>
            <a:path w="120000" h="120000" fill="darken" extrusionOk="0">
              <a:moveTo>
                <a:pt x="60000" y="15000"/>
              </a:moveTo>
              <a:lnTo>
                <a:pt x="25161" y="60000"/>
              </a:lnTo>
              <a:lnTo>
                <a:pt x="94839" y="60000"/>
              </a:lnTo>
              <a:close/>
              <a:moveTo>
                <a:pt x="55645" y="82500"/>
              </a:moveTo>
              <a:lnTo>
                <a:pt x="64355" y="82500"/>
              </a:lnTo>
              <a:lnTo>
                <a:pt x="64355" y="105000"/>
              </a:lnTo>
              <a:lnTo>
                <a:pt x="55645" y="105000"/>
              </a:lnTo>
              <a:close/>
            </a:path>
            <a:path w="120000" h="120000" fill="none" extrusionOk="0">
              <a:moveTo>
                <a:pt x="60000" y="15000"/>
              </a:moveTo>
              <a:lnTo>
                <a:pt x="73065" y="31875"/>
              </a:lnTo>
              <a:lnTo>
                <a:pt x="73065" y="20625"/>
              </a:lnTo>
              <a:lnTo>
                <a:pt x="81774" y="20625"/>
              </a:lnTo>
              <a:lnTo>
                <a:pt x="81774" y="43125"/>
              </a:lnTo>
              <a:lnTo>
                <a:pt x="94839" y="60000"/>
              </a:lnTo>
              <a:lnTo>
                <a:pt x="86129" y="60000"/>
              </a:lnTo>
              <a:lnTo>
                <a:pt x="86129" y="105000"/>
              </a:lnTo>
              <a:lnTo>
                <a:pt x="33871" y="105000"/>
              </a:lnTo>
              <a:lnTo>
                <a:pt x="33871" y="60000"/>
              </a:lnTo>
              <a:lnTo>
                <a:pt x="25161" y="60000"/>
              </a:lnTo>
              <a:close/>
              <a:moveTo>
                <a:pt x="73065" y="31875"/>
              </a:moveTo>
              <a:lnTo>
                <a:pt x="81774" y="43125"/>
              </a:lnTo>
              <a:moveTo>
                <a:pt x="86129" y="60000"/>
              </a:moveTo>
              <a:lnTo>
                <a:pt x="33871" y="60000"/>
              </a:lnTo>
              <a:moveTo>
                <a:pt x="55645" y="105000"/>
              </a:moveTo>
              <a:lnTo>
                <a:pt x="55645" y="82500"/>
              </a:lnTo>
              <a:lnTo>
                <a:pt x="64355" y="82500"/>
              </a:lnTo>
              <a:lnTo>
                <a:pt x="64355" y="105000"/>
              </a:lnTo>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933450</xdr:colOff>
      <xdr:row>0</xdr:row>
      <xdr:rowOff>19050</xdr:rowOff>
    </xdr:from>
    <xdr:ext cx="666750" cy="228600"/>
    <xdr:sp macro="" textlink="">
      <xdr:nvSpPr>
        <xdr:cNvPr id="7" name="Shape 7">
          <a:hlinkClick xmlns:r="http://schemas.openxmlformats.org/officeDocument/2006/relationships" r:id="rId1"/>
          <a:extLst>
            <a:ext uri="{FF2B5EF4-FFF2-40B4-BE49-F238E27FC236}">
              <a16:creationId xmlns:a16="http://schemas.microsoft.com/office/drawing/2014/main" id="{00000000-0008-0000-0100-000007000000}"/>
            </a:ext>
          </a:extLst>
        </xdr:cNvPr>
        <xdr:cNvSpPr/>
      </xdr:nvSpPr>
      <xdr:spPr>
        <a:xfrm>
          <a:off x="5017388" y="3670463"/>
          <a:ext cx="657225" cy="219075"/>
        </a:xfrm>
        <a:custGeom>
          <a:avLst/>
          <a:gdLst/>
          <a:ahLst/>
          <a:cxnLst/>
          <a:rect l="l" t="t" r="r" b="b"/>
          <a:pathLst>
            <a:path w="120000" h="120000" extrusionOk="0">
              <a:moveTo>
                <a:pt x="0" y="0"/>
              </a:moveTo>
              <a:lnTo>
                <a:pt x="120000" y="0"/>
              </a:lnTo>
              <a:lnTo>
                <a:pt x="120000" y="120000"/>
              </a:lnTo>
              <a:lnTo>
                <a:pt x="0" y="120000"/>
              </a:lnTo>
              <a:close/>
              <a:moveTo>
                <a:pt x="75221" y="60000"/>
              </a:moveTo>
              <a:lnTo>
                <a:pt x="44779" y="15000"/>
              </a:lnTo>
              <a:lnTo>
                <a:pt x="44779" y="105000"/>
              </a:lnTo>
              <a:close/>
            </a:path>
            <a:path w="120000" h="120000" fill="darken" extrusionOk="0">
              <a:moveTo>
                <a:pt x="75221" y="60000"/>
              </a:moveTo>
              <a:lnTo>
                <a:pt x="44779" y="15000"/>
              </a:lnTo>
              <a:lnTo>
                <a:pt x="44779" y="105000"/>
              </a:lnTo>
              <a:close/>
            </a:path>
            <a:path w="120000" h="120000" fill="none" extrusionOk="0">
              <a:moveTo>
                <a:pt x="75221" y="60000"/>
              </a:moveTo>
              <a:lnTo>
                <a:pt x="44779" y="105000"/>
              </a:lnTo>
              <a:lnTo>
                <a:pt x="44779"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133350</xdr:colOff>
      <xdr:row>7</xdr:row>
      <xdr:rowOff>85725</xdr:rowOff>
    </xdr:from>
    <xdr:ext cx="1924050" cy="257175"/>
    <xdr:sp macro="" textlink="">
      <xdr:nvSpPr>
        <xdr:cNvPr id="8" name="Shape 8">
          <a:hlinkClick xmlns:r="http://schemas.openxmlformats.org/officeDocument/2006/relationships" r:id="rId3"/>
          <a:extLst>
            <a:ext uri="{FF2B5EF4-FFF2-40B4-BE49-F238E27FC236}">
              <a16:creationId xmlns:a16="http://schemas.microsoft.com/office/drawing/2014/main" id="{00000000-0008-0000-0100-000008000000}"/>
            </a:ext>
          </a:extLst>
        </xdr:cNvPr>
        <xdr:cNvSpPr/>
      </xdr:nvSpPr>
      <xdr:spPr>
        <a:xfrm>
          <a:off x="4388738" y="3656175"/>
          <a:ext cx="1914525" cy="247650"/>
        </a:xfrm>
        <a:prstGeom prst="roundRect">
          <a:avLst>
            <a:gd name="adj" fmla="val 16667"/>
          </a:avLst>
        </a:prstGeom>
        <a:gradFill>
          <a:gsLst>
            <a:gs pos="0">
              <a:srgbClr val="FF9900"/>
            </a:gs>
            <a:gs pos="50000">
              <a:srgbClr val="B36B00"/>
            </a:gs>
            <a:gs pos="100000">
              <a:srgbClr val="FF9900"/>
            </a:gs>
          </a:gsLst>
          <a:lin ang="18900000" scaled="0"/>
        </a:gradFill>
        <a:ln>
          <a:noFill/>
        </a:ln>
        <a:effectLst>
          <a:outerShdw dist="88900" dir="2700000" algn="ctr" rotWithShape="0">
            <a:srgbClr val="808080">
              <a:alpha val="49411"/>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000"/>
            <a:buFont typeface="Arial"/>
            <a:buNone/>
          </a:pPr>
          <a:r>
            <a:rPr lang="en-US" sz="1000" b="1" i="0" strike="noStrike">
              <a:solidFill>
                <a:srgbClr val="FFFFFF"/>
              </a:solidFill>
              <a:latin typeface="Arial"/>
              <a:ea typeface="Arial"/>
              <a:cs typeface="Arial"/>
              <a:sym typeface="Arial"/>
            </a:rPr>
            <a:t>Objetivos y Metas Globales</a:t>
          </a:r>
          <a:endParaRPr sz="1400"/>
        </a:p>
      </xdr:txBody>
    </xdr:sp>
    <xdr:clientData fLocksWithSheet="0"/>
  </xdr:oneCellAnchor>
  <xdr:oneCellAnchor>
    <xdr:from>
      <xdr:col>5</xdr:col>
      <xdr:colOff>133350</xdr:colOff>
      <xdr:row>9</xdr:row>
      <xdr:rowOff>85725</xdr:rowOff>
    </xdr:from>
    <xdr:ext cx="1924050" cy="285750"/>
    <xdr:sp macro="" textlink="">
      <xdr:nvSpPr>
        <xdr:cNvPr id="9" name="Shape 9">
          <a:hlinkClick xmlns:r="http://schemas.openxmlformats.org/officeDocument/2006/relationships" r:id="rId4"/>
          <a:extLst>
            <a:ext uri="{FF2B5EF4-FFF2-40B4-BE49-F238E27FC236}">
              <a16:creationId xmlns:a16="http://schemas.microsoft.com/office/drawing/2014/main" id="{00000000-0008-0000-0100-000009000000}"/>
            </a:ext>
          </a:extLst>
        </xdr:cNvPr>
        <xdr:cNvSpPr/>
      </xdr:nvSpPr>
      <xdr:spPr>
        <a:xfrm>
          <a:off x="4388738" y="3641888"/>
          <a:ext cx="1914525" cy="276225"/>
        </a:xfrm>
        <a:prstGeom prst="roundRect">
          <a:avLst>
            <a:gd name="adj" fmla="val 16667"/>
          </a:avLst>
        </a:prstGeom>
        <a:gradFill>
          <a:gsLst>
            <a:gs pos="0">
              <a:srgbClr val="FF9900"/>
            </a:gs>
            <a:gs pos="50000">
              <a:srgbClr val="B36B00"/>
            </a:gs>
            <a:gs pos="100000">
              <a:srgbClr val="FF9900"/>
            </a:gs>
          </a:gsLst>
          <a:lin ang="18900000" scaled="0"/>
        </a:gradFill>
        <a:ln>
          <a:noFill/>
        </a:ln>
        <a:effectLst>
          <a:outerShdw dist="88900" dir="2700000" algn="ctr" rotWithShape="0">
            <a:srgbClr val="808080">
              <a:alpha val="49411"/>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000"/>
            <a:buFont typeface="Arial"/>
            <a:buNone/>
          </a:pPr>
          <a:r>
            <a:rPr lang="en-US" sz="1000" b="1" i="0" strike="noStrike">
              <a:solidFill>
                <a:srgbClr val="FFFFFF"/>
              </a:solidFill>
              <a:latin typeface="Arial"/>
              <a:ea typeface="Arial"/>
              <a:cs typeface="Arial"/>
              <a:sym typeface="Arial"/>
            </a:rPr>
            <a:t>Implementación</a:t>
          </a:r>
          <a:endParaRPr sz="1400"/>
        </a:p>
      </xdr:txBody>
    </xdr:sp>
    <xdr:clientData fLocksWithSheet="0"/>
  </xdr:oneCellAnchor>
  <xdr:oneCellAnchor>
    <xdr:from>
      <xdr:col>2</xdr:col>
      <xdr:colOff>438150</xdr:colOff>
      <xdr:row>19</xdr:row>
      <xdr:rowOff>19050</xdr:rowOff>
    </xdr:from>
    <xdr:ext cx="1209675" cy="695325"/>
    <xdr:grpSp>
      <xdr:nvGrpSpPr>
        <xdr:cNvPr id="2" name="Shape 2">
          <a:extLst>
            <a:ext uri="{FF2B5EF4-FFF2-40B4-BE49-F238E27FC236}">
              <a16:creationId xmlns:a16="http://schemas.microsoft.com/office/drawing/2014/main" id="{00000000-0008-0000-0100-000002000000}"/>
            </a:ext>
          </a:extLst>
        </xdr:cNvPr>
        <xdr:cNvGrpSpPr/>
      </xdr:nvGrpSpPr>
      <xdr:grpSpPr>
        <a:xfrm>
          <a:off x="2352675" y="3495675"/>
          <a:ext cx="1209675" cy="695325"/>
          <a:chOff x="4741163" y="3432338"/>
          <a:chExt cx="1209675" cy="695325"/>
        </a:xfrm>
      </xdr:grpSpPr>
      <xdr:grpSp>
        <xdr:nvGrpSpPr>
          <xdr:cNvPr id="10" name="Shape 10">
            <a:extLst>
              <a:ext uri="{FF2B5EF4-FFF2-40B4-BE49-F238E27FC236}">
                <a16:creationId xmlns:a16="http://schemas.microsoft.com/office/drawing/2014/main" id="{00000000-0008-0000-0100-00000A000000}"/>
              </a:ext>
            </a:extLst>
          </xdr:cNvPr>
          <xdr:cNvGrpSpPr/>
        </xdr:nvGrpSpPr>
        <xdr:grpSpPr>
          <a:xfrm>
            <a:off x="4741163" y="3432338"/>
            <a:ext cx="1209675" cy="695325"/>
            <a:chOff x="4755450" y="3441863"/>
            <a:chExt cx="1181100" cy="676275"/>
          </a:xfrm>
        </xdr:grpSpPr>
        <xdr:sp macro="" textlink="">
          <xdr:nvSpPr>
            <xdr:cNvPr id="11" name="Shape 11">
              <a:extLst>
                <a:ext uri="{FF2B5EF4-FFF2-40B4-BE49-F238E27FC236}">
                  <a16:creationId xmlns:a16="http://schemas.microsoft.com/office/drawing/2014/main" id="{00000000-0008-0000-0100-00000B000000}"/>
                </a:ext>
              </a:extLst>
            </xdr:cNvPr>
            <xdr:cNvSpPr/>
          </xdr:nvSpPr>
          <xdr:spPr>
            <a:xfrm>
              <a:off x="4755450" y="3441863"/>
              <a:ext cx="1181100" cy="676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2" name="Shape 12">
              <a:extLst>
                <a:ext uri="{FF2B5EF4-FFF2-40B4-BE49-F238E27FC236}">
                  <a16:creationId xmlns:a16="http://schemas.microsoft.com/office/drawing/2014/main" id="{00000000-0008-0000-0100-00000C000000}"/>
                </a:ext>
              </a:extLst>
            </xdr:cNvPr>
            <xdr:cNvCxnSpPr/>
          </xdr:nvCxnSpPr>
          <xdr:spPr>
            <a:xfrm rot="10800000">
              <a:off x="4755450" y="3441863"/>
              <a:ext cx="1181100" cy="676275"/>
            </a:xfrm>
            <a:prstGeom prst="straightConnector1">
              <a:avLst/>
            </a:prstGeom>
            <a:noFill/>
            <a:ln w="25400" cap="flat" cmpd="sng">
              <a:solidFill>
                <a:srgbClr val="FF6600"/>
              </a:solidFill>
              <a:prstDash val="solid"/>
              <a:round/>
              <a:headEnd type="none" w="sm" len="sm"/>
              <a:tailEnd type="triangle" w="med" len="med"/>
            </a:ln>
          </xdr:spPr>
        </xdr:cxnSp>
      </xdr:grpSp>
    </xdr:grpSp>
    <xdr:clientData fLocksWithSheet="0"/>
  </xdr:oneCellAnchor>
  <xdr:oneCellAnchor>
    <xdr:from>
      <xdr:col>3</xdr:col>
      <xdr:colOff>276225</xdr:colOff>
      <xdr:row>21</xdr:row>
      <xdr:rowOff>95250</xdr:rowOff>
    </xdr:from>
    <xdr:ext cx="1950654" cy="533400"/>
    <xdr:sp macro="" textlink="">
      <xdr:nvSpPr>
        <xdr:cNvPr id="13" name="Shape 13">
          <a:extLst>
            <a:ext uri="{FF2B5EF4-FFF2-40B4-BE49-F238E27FC236}">
              <a16:creationId xmlns:a16="http://schemas.microsoft.com/office/drawing/2014/main" id="{00000000-0008-0000-0100-00000D000000}"/>
            </a:ext>
          </a:extLst>
        </xdr:cNvPr>
        <xdr:cNvSpPr/>
      </xdr:nvSpPr>
      <xdr:spPr>
        <a:xfrm>
          <a:off x="3567277" y="3635922"/>
          <a:ext cx="1950654" cy="533400"/>
        </a:xfrm>
        <a:prstGeom prst="rect">
          <a:avLst/>
        </a:prstGeom>
        <a:solidFill>
          <a:srgbClr val="FFFFFF"/>
        </a:solidFill>
        <a:ln w="9525" cap="flat" cmpd="sng">
          <a:solidFill>
            <a:srgbClr val="FF9900"/>
          </a:solidFill>
          <a:prstDash val="solid"/>
          <a:miter lim="800000"/>
          <a:headEnd type="none" w="sm" len="sm"/>
          <a:tailEnd type="none" w="sm" len="sm"/>
        </a:ln>
      </xdr:spPr>
      <xdr:txBody>
        <a:bodyPr spcFirstLastPara="1" wrap="square" lIns="27425" tIns="22850" rIns="27425" bIns="0" anchor="t" anchorCtr="0">
          <a:noAutofit/>
        </a:bodyPr>
        <a:lstStyle/>
        <a:p>
          <a:pPr marL="0" lvl="0" indent="0" algn="ctr" rtl="0">
            <a:spcBef>
              <a:spcPts val="0"/>
            </a:spcBef>
            <a:spcAft>
              <a:spcPts val="0"/>
            </a:spcAft>
            <a:buClr>
              <a:srgbClr val="003366"/>
            </a:buClr>
            <a:buSzPts val="1000"/>
            <a:buFont typeface="Arial"/>
            <a:buNone/>
          </a:pPr>
          <a:r>
            <a:rPr lang="en-US" sz="1000" b="1" i="0" strike="noStrike">
              <a:solidFill>
                <a:srgbClr val="003366"/>
              </a:solidFill>
              <a:latin typeface="Arial"/>
              <a:ea typeface="Arial"/>
              <a:cs typeface="Arial"/>
              <a:sym typeface="Arial"/>
            </a:rPr>
            <a:t>Selecione</a:t>
          </a:r>
          <a:r>
            <a:rPr lang="en-US" sz="1000" b="1" i="0" strike="noStrike" baseline="0">
              <a:solidFill>
                <a:srgbClr val="003366"/>
              </a:solidFill>
              <a:latin typeface="Arial"/>
              <a:ea typeface="Arial"/>
              <a:cs typeface="Arial"/>
              <a:sym typeface="Arial"/>
            </a:rPr>
            <a:t> el año reportado y seleccione la i</a:t>
          </a:r>
          <a:r>
            <a:rPr lang="en-US" sz="1000" b="1" i="0" strike="noStrike">
              <a:solidFill>
                <a:srgbClr val="003366"/>
              </a:solidFill>
              <a:latin typeface="Arial"/>
              <a:ea typeface="Arial"/>
              <a:cs typeface="Arial"/>
              <a:sym typeface="Arial"/>
            </a:rPr>
            <a:t>nformación de las dos (2) casillas en blanco</a:t>
          </a:r>
          <a:endParaRPr sz="1400"/>
        </a:p>
      </xdr:txBody>
    </xdr:sp>
    <xdr:clientData fLocksWithSheet="0"/>
  </xdr:oneCellAnchor>
  <xdr:oneCellAnchor>
    <xdr:from>
      <xdr:col>5</xdr:col>
      <xdr:colOff>142875</xdr:colOff>
      <xdr:row>11</xdr:row>
      <xdr:rowOff>114300</xdr:rowOff>
    </xdr:from>
    <xdr:ext cx="1924050" cy="266700"/>
    <xdr:sp macro="" textlink="">
      <xdr:nvSpPr>
        <xdr:cNvPr id="14" name="Shape 14">
          <a:hlinkClick xmlns:r="http://schemas.openxmlformats.org/officeDocument/2006/relationships" r:id="rId5"/>
          <a:extLst>
            <a:ext uri="{FF2B5EF4-FFF2-40B4-BE49-F238E27FC236}">
              <a16:creationId xmlns:a16="http://schemas.microsoft.com/office/drawing/2014/main" id="{00000000-0008-0000-0100-00000E000000}"/>
            </a:ext>
          </a:extLst>
        </xdr:cNvPr>
        <xdr:cNvSpPr/>
      </xdr:nvSpPr>
      <xdr:spPr>
        <a:xfrm>
          <a:off x="4388738" y="3651413"/>
          <a:ext cx="1914525" cy="257175"/>
        </a:xfrm>
        <a:prstGeom prst="roundRect">
          <a:avLst>
            <a:gd name="adj" fmla="val 16667"/>
          </a:avLst>
        </a:prstGeom>
        <a:gradFill>
          <a:gsLst>
            <a:gs pos="0">
              <a:srgbClr val="FF9900"/>
            </a:gs>
            <a:gs pos="50000">
              <a:srgbClr val="B36B00"/>
            </a:gs>
            <a:gs pos="100000">
              <a:srgbClr val="FF9900"/>
            </a:gs>
          </a:gsLst>
          <a:lin ang="18900000" scaled="0"/>
        </a:gradFill>
        <a:ln>
          <a:noFill/>
        </a:ln>
        <a:effectLst>
          <a:outerShdw dist="88900" dir="2700000" algn="ctr" rotWithShape="0">
            <a:srgbClr val="808080">
              <a:alpha val="49411"/>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000"/>
            <a:buFont typeface="Arial"/>
            <a:buNone/>
          </a:pPr>
          <a:r>
            <a:rPr lang="en-US" sz="1000" b="1" i="0" strike="noStrike">
              <a:solidFill>
                <a:srgbClr val="FFFFFF"/>
              </a:solidFill>
              <a:latin typeface="Arial"/>
              <a:ea typeface="Arial"/>
              <a:cs typeface="Arial"/>
              <a:sym typeface="Arial"/>
            </a:rPr>
            <a:t>Inversiones</a:t>
          </a:r>
          <a:endParaRPr sz="1400"/>
        </a:p>
      </xdr:txBody>
    </xdr:sp>
    <xdr:clientData fLocksWithSheet="0"/>
  </xdr:oneCellAnchor>
  <xdr:oneCellAnchor>
    <xdr:from>
      <xdr:col>5</xdr:col>
      <xdr:colOff>142875</xdr:colOff>
      <xdr:row>13</xdr:row>
      <xdr:rowOff>123825</xdr:rowOff>
    </xdr:from>
    <xdr:ext cx="1924050" cy="266700"/>
    <xdr:sp macro="" textlink="">
      <xdr:nvSpPr>
        <xdr:cNvPr id="15" name="Shape 15">
          <a:hlinkClick xmlns:r="http://schemas.openxmlformats.org/officeDocument/2006/relationships" r:id="rId6"/>
          <a:extLst>
            <a:ext uri="{FF2B5EF4-FFF2-40B4-BE49-F238E27FC236}">
              <a16:creationId xmlns:a16="http://schemas.microsoft.com/office/drawing/2014/main" id="{00000000-0008-0000-0100-00000F000000}"/>
            </a:ext>
          </a:extLst>
        </xdr:cNvPr>
        <xdr:cNvSpPr/>
      </xdr:nvSpPr>
      <xdr:spPr>
        <a:xfrm>
          <a:off x="4388738" y="3651413"/>
          <a:ext cx="1914525" cy="257175"/>
        </a:xfrm>
        <a:prstGeom prst="roundRect">
          <a:avLst>
            <a:gd name="adj" fmla="val 16667"/>
          </a:avLst>
        </a:prstGeom>
        <a:gradFill>
          <a:gsLst>
            <a:gs pos="0">
              <a:srgbClr val="FF9900"/>
            </a:gs>
            <a:gs pos="50000">
              <a:srgbClr val="B36B00"/>
            </a:gs>
            <a:gs pos="100000">
              <a:srgbClr val="FF9900"/>
            </a:gs>
          </a:gsLst>
          <a:lin ang="18900000" scaled="0"/>
        </a:gradFill>
        <a:ln>
          <a:noFill/>
        </a:ln>
        <a:effectLst>
          <a:outerShdw dist="88900" dir="2700000" algn="ctr" rotWithShape="0">
            <a:srgbClr val="808080">
              <a:alpha val="49411"/>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000"/>
            <a:buFont typeface="Arial"/>
            <a:buNone/>
          </a:pPr>
          <a:r>
            <a:rPr lang="en-US" sz="1000" b="1" i="0" strike="noStrike">
              <a:solidFill>
                <a:srgbClr val="FFFFFF"/>
              </a:solidFill>
              <a:latin typeface="Arial"/>
              <a:ea typeface="Arial"/>
              <a:cs typeface="Arial"/>
              <a:sym typeface="Arial"/>
            </a:rPr>
            <a:t>Calidad Recurso Hídrico</a:t>
          </a:r>
          <a:endParaRPr sz="1400"/>
        </a:p>
      </xdr:txBody>
    </xdr:sp>
    <xdr:clientData fLocksWithSheet="0"/>
  </xdr:oneCellAnchor>
  <xdr:oneCellAnchor>
    <xdr:from>
      <xdr:col>5</xdr:col>
      <xdr:colOff>133350</xdr:colOff>
      <xdr:row>15</xdr:row>
      <xdr:rowOff>133350</xdr:rowOff>
    </xdr:from>
    <xdr:ext cx="1924050" cy="266700"/>
    <xdr:sp macro="" textlink="">
      <xdr:nvSpPr>
        <xdr:cNvPr id="16" name="Shape 16">
          <a:hlinkClick xmlns:r="http://schemas.openxmlformats.org/officeDocument/2006/relationships" r:id="rId7"/>
          <a:extLst>
            <a:ext uri="{FF2B5EF4-FFF2-40B4-BE49-F238E27FC236}">
              <a16:creationId xmlns:a16="http://schemas.microsoft.com/office/drawing/2014/main" id="{00000000-0008-0000-0100-000010000000}"/>
            </a:ext>
          </a:extLst>
        </xdr:cNvPr>
        <xdr:cNvSpPr/>
      </xdr:nvSpPr>
      <xdr:spPr>
        <a:xfrm>
          <a:off x="4388738" y="3651413"/>
          <a:ext cx="1914525" cy="257175"/>
        </a:xfrm>
        <a:prstGeom prst="roundRect">
          <a:avLst>
            <a:gd name="adj" fmla="val 16667"/>
          </a:avLst>
        </a:prstGeom>
        <a:gradFill>
          <a:gsLst>
            <a:gs pos="0">
              <a:srgbClr val="FF9900"/>
            </a:gs>
            <a:gs pos="50000">
              <a:srgbClr val="B36B00"/>
            </a:gs>
            <a:gs pos="100000">
              <a:srgbClr val="FF9900"/>
            </a:gs>
          </a:gsLst>
          <a:lin ang="18900000" scaled="0"/>
        </a:gradFill>
        <a:ln>
          <a:noFill/>
        </a:ln>
        <a:effectLst>
          <a:outerShdw dist="88900" dir="2700000" algn="ctr" rotWithShape="0">
            <a:srgbClr val="808080">
              <a:alpha val="49411"/>
            </a:srgbClr>
          </a:outerShdw>
        </a:effectLst>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1000"/>
            <a:buFont typeface="Arial"/>
            <a:buNone/>
          </a:pPr>
          <a:r>
            <a:rPr lang="en-US" sz="1000" b="1" i="0" strike="noStrike">
              <a:solidFill>
                <a:srgbClr val="FFFFFF"/>
              </a:solidFill>
              <a:latin typeface="Arial"/>
              <a:ea typeface="Arial"/>
              <a:cs typeface="Arial"/>
              <a:sym typeface="Arial"/>
            </a:rPr>
            <a:t>Consolidado</a:t>
          </a:r>
          <a:endParaRPr sz="1400"/>
        </a:p>
      </xdr:txBody>
    </xdr:sp>
    <xdr:clientData fLocksWithSheet="0"/>
  </xdr:oneCellAnchor>
  <xdr:oneCellAnchor>
    <xdr:from>
      <xdr:col>6</xdr:col>
      <xdr:colOff>542925</xdr:colOff>
      <xdr:row>18</xdr:row>
      <xdr:rowOff>28575</xdr:rowOff>
    </xdr:from>
    <xdr:ext cx="1000125" cy="219075"/>
    <xdr:sp macro="" textlink="">
      <xdr:nvSpPr>
        <xdr:cNvPr id="17" name="Shape 17">
          <a:hlinkClick xmlns:r="http://schemas.openxmlformats.org/officeDocument/2006/relationships" r:id="rId8"/>
          <a:extLst>
            <a:ext uri="{FF2B5EF4-FFF2-40B4-BE49-F238E27FC236}">
              <a16:creationId xmlns:a16="http://schemas.microsoft.com/office/drawing/2014/main" id="{00000000-0008-0000-0100-000011000000}"/>
            </a:ext>
          </a:extLst>
        </xdr:cNvPr>
        <xdr:cNvSpPr/>
      </xdr:nvSpPr>
      <xdr:spPr>
        <a:xfrm>
          <a:off x="4850700" y="3675225"/>
          <a:ext cx="990600" cy="209550"/>
        </a:xfrm>
        <a:prstGeom prst="roundRect">
          <a:avLst>
            <a:gd name="adj" fmla="val 16667"/>
          </a:avLst>
        </a:prstGeom>
        <a:gradFill>
          <a:gsLst>
            <a:gs pos="0">
              <a:srgbClr val="5A0000"/>
            </a:gs>
            <a:gs pos="50000">
              <a:srgbClr val="800000"/>
            </a:gs>
            <a:gs pos="100000">
              <a:srgbClr val="5A0000"/>
            </a:gs>
          </a:gsLst>
          <a:lin ang="5400000" scaled="0"/>
        </a:gra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800"/>
            <a:buFont typeface="Arial"/>
            <a:buNone/>
          </a:pPr>
          <a:r>
            <a:rPr lang="en-US" sz="800" b="1" i="0" strike="noStrike">
              <a:solidFill>
                <a:srgbClr val="FFFFFF"/>
              </a:solidFill>
              <a:latin typeface="Arial"/>
              <a:ea typeface="Arial"/>
              <a:cs typeface="Arial"/>
              <a:sym typeface="Arial"/>
            </a:rPr>
            <a:t>Consultar CIIU</a:t>
          </a:r>
          <a:endParaRPr sz="1400"/>
        </a:p>
      </xdr:txBody>
    </xdr:sp>
    <xdr:clientData fLocksWithSheet="0"/>
  </xdr:oneCellAnchor>
  <xdr:oneCellAnchor>
    <xdr:from>
      <xdr:col>5</xdr:col>
      <xdr:colOff>38100</xdr:colOff>
      <xdr:row>18</xdr:row>
      <xdr:rowOff>19050</xdr:rowOff>
    </xdr:from>
    <xdr:ext cx="1047750" cy="219075"/>
    <xdr:sp macro="" textlink="">
      <xdr:nvSpPr>
        <xdr:cNvPr id="18" name="Shape 18">
          <a:hlinkClick xmlns:r="http://schemas.openxmlformats.org/officeDocument/2006/relationships" r:id="rId9"/>
          <a:extLst>
            <a:ext uri="{FF2B5EF4-FFF2-40B4-BE49-F238E27FC236}">
              <a16:creationId xmlns:a16="http://schemas.microsoft.com/office/drawing/2014/main" id="{00000000-0008-0000-0100-000012000000}"/>
            </a:ext>
          </a:extLst>
        </xdr:cNvPr>
        <xdr:cNvSpPr/>
      </xdr:nvSpPr>
      <xdr:spPr>
        <a:xfrm>
          <a:off x="4826888" y="3675225"/>
          <a:ext cx="1038225" cy="209550"/>
        </a:xfrm>
        <a:prstGeom prst="roundRect">
          <a:avLst>
            <a:gd name="adj" fmla="val 16667"/>
          </a:avLst>
        </a:prstGeom>
        <a:solidFill>
          <a:srgbClr val="FFFF00"/>
        </a:soli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000000"/>
            </a:buClr>
            <a:buSzPts val="800"/>
            <a:buFont typeface="Arial"/>
            <a:buNone/>
          </a:pPr>
          <a:r>
            <a:rPr lang="en-US" sz="800" b="1" i="0" strike="noStrike">
              <a:solidFill>
                <a:srgbClr val="000000"/>
              </a:solidFill>
              <a:latin typeface="Arial"/>
              <a:ea typeface="Arial"/>
              <a:cs typeface="Arial"/>
              <a:sym typeface="Arial"/>
            </a:rPr>
            <a:t>Observaciones</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-1924050</xdr:colOff>
      <xdr:row>0</xdr:row>
      <xdr:rowOff>57150</xdr:rowOff>
    </xdr:from>
    <xdr:ext cx="352425" cy="428625"/>
    <xdr:sp macro="" textlink="">
      <xdr:nvSpPr>
        <xdr:cNvPr id="19" name="Shape 19">
          <a:hlinkClick xmlns:r="http://schemas.openxmlformats.org/officeDocument/2006/relationships" r:id="rId1"/>
          <a:extLst>
            <a:ext uri="{FF2B5EF4-FFF2-40B4-BE49-F238E27FC236}">
              <a16:creationId xmlns:a16="http://schemas.microsoft.com/office/drawing/2014/main" id="{00000000-0008-0000-0200-000013000000}"/>
            </a:ext>
          </a:extLst>
        </xdr:cNvPr>
        <xdr:cNvSpPr/>
      </xdr:nvSpPr>
      <xdr:spPr>
        <a:xfrm>
          <a:off x="5174550" y="3570450"/>
          <a:ext cx="342900" cy="419100"/>
        </a:xfrm>
        <a:custGeom>
          <a:avLst/>
          <a:gdLst/>
          <a:ahLst/>
          <a:cxnLst/>
          <a:rect l="l" t="t" r="r" b="b"/>
          <a:pathLst>
            <a:path w="120000" h="120000" extrusionOk="0">
              <a:moveTo>
                <a:pt x="0" y="0"/>
              </a:moveTo>
              <a:lnTo>
                <a:pt x="120000" y="0"/>
              </a:lnTo>
              <a:lnTo>
                <a:pt x="120000" y="120000"/>
              </a:lnTo>
              <a:lnTo>
                <a:pt x="0" y="120000"/>
              </a:lnTo>
              <a:close/>
              <a:moveTo>
                <a:pt x="105000" y="60000"/>
              </a:moveTo>
              <a:lnTo>
                <a:pt x="15000" y="22326"/>
              </a:lnTo>
              <a:lnTo>
                <a:pt x="15000" y="97674"/>
              </a:lnTo>
              <a:close/>
            </a:path>
            <a:path w="120000" h="120000" fill="darken" extrusionOk="0">
              <a:moveTo>
                <a:pt x="105000" y="60000"/>
              </a:moveTo>
              <a:lnTo>
                <a:pt x="15000" y="22326"/>
              </a:lnTo>
              <a:lnTo>
                <a:pt x="15000" y="97674"/>
              </a:lnTo>
              <a:close/>
            </a:path>
            <a:path w="120000" h="120000" fill="none" extrusionOk="0">
              <a:moveTo>
                <a:pt x="105000" y="60000"/>
              </a:moveTo>
              <a:lnTo>
                <a:pt x="15000" y="97674"/>
              </a:lnTo>
              <a:lnTo>
                <a:pt x="15000" y="22326"/>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1743075</xdr:colOff>
      <xdr:row>0</xdr:row>
      <xdr:rowOff>133350</xdr:rowOff>
    </xdr:from>
    <xdr:ext cx="47625" cy="209550"/>
    <xdr:sp macro="" textlink="">
      <xdr:nvSpPr>
        <xdr:cNvPr id="20" name="Shape 20">
          <a:extLst>
            <a:ext uri="{FF2B5EF4-FFF2-40B4-BE49-F238E27FC236}">
              <a16:creationId xmlns:a16="http://schemas.microsoft.com/office/drawing/2014/main" id="{00000000-0008-0000-0200-000014000000}"/>
            </a:ext>
          </a:extLst>
        </xdr:cNvPr>
        <xdr:cNvSpPr/>
      </xdr:nvSpPr>
      <xdr:spPr>
        <a:xfrm>
          <a:off x="5326950" y="3679988"/>
          <a:ext cx="38100" cy="200025"/>
        </a:xfrm>
        <a:custGeom>
          <a:avLst/>
          <a:gdLst/>
          <a:ahLst/>
          <a:cxnLst/>
          <a:rect l="l" t="t" r="r" b="b"/>
          <a:pathLst>
            <a:path w="120000" h="120000" extrusionOk="0">
              <a:moveTo>
                <a:pt x="0" y="0"/>
              </a:moveTo>
              <a:lnTo>
                <a:pt x="120000" y="0"/>
              </a:lnTo>
              <a:lnTo>
                <a:pt x="120000" y="120000"/>
              </a:lnTo>
              <a:lnTo>
                <a:pt x="0" y="120000"/>
              </a:lnTo>
              <a:close/>
              <a:moveTo>
                <a:pt x="60000" y="15000"/>
              </a:moveTo>
              <a:lnTo>
                <a:pt x="15000" y="60000"/>
              </a:lnTo>
              <a:lnTo>
                <a:pt x="26250" y="60000"/>
              </a:lnTo>
              <a:lnTo>
                <a:pt x="26250" y="105000"/>
              </a:lnTo>
              <a:lnTo>
                <a:pt x="93750" y="105000"/>
              </a:lnTo>
              <a:lnTo>
                <a:pt x="93750" y="60000"/>
              </a:lnTo>
              <a:lnTo>
                <a:pt x="105000" y="60000"/>
              </a:lnTo>
              <a:lnTo>
                <a:pt x="88125" y="43125"/>
              </a:lnTo>
              <a:lnTo>
                <a:pt x="88125" y="20625"/>
              </a:lnTo>
              <a:lnTo>
                <a:pt x="76875" y="20625"/>
              </a:lnTo>
              <a:lnTo>
                <a:pt x="76875" y="31875"/>
              </a:lnTo>
              <a:close/>
            </a:path>
            <a:path w="120000" h="120000" fill="darkenLess" extrusionOk="0">
              <a:moveTo>
                <a:pt x="88125" y="43125"/>
              </a:moveTo>
              <a:lnTo>
                <a:pt x="88125" y="20625"/>
              </a:lnTo>
              <a:lnTo>
                <a:pt x="76875" y="20625"/>
              </a:lnTo>
              <a:lnTo>
                <a:pt x="76875" y="31875"/>
              </a:lnTo>
              <a:close/>
              <a:moveTo>
                <a:pt x="26250" y="60000"/>
              </a:moveTo>
              <a:lnTo>
                <a:pt x="26250" y="105000"/>
              </a:lnTo>
              <a:lnTo>
                <a:pt x="54375" y="105000"/>
              </a:lnTo>
              <a:lnTo>
                <a:pt x="54375" y="82500"/>
              </a:lnTo>
              <a:lnTo>
                <a:pt x="65625" y="82500"/>
              </a:lnTo>
              <a:lnTo>
                <a:pt x="65625" y="105000"/>
              </a:lnTo>
              <a:lnTo>
                <a:pt x="93750" y="105000"/>
              </a:lnTo>
              <a:lnTo>
                <a:pt x="93750" y="60000"/>
              </a:lnTo>
              <a:close/>
            </a:path>
            <a:path w="120000" h="120000" fill="darken" extrusionOk="0">
              <a:moveTo>
                <a:pt x="60000" y="15000"/>
              </a:moveTo>
              <a:lnTo>
                <a:pt x="15000" y="60000"/>
              </a:lnTo>
              <a:lnTo>
                <a:pt x="105000" y="60000"/>
              </a:lnTo>
              <a:close/>
              <a:moveTo>
                <a:pt x="54375" y="82500"/>
              </a:moveTo>
              <a:lnTo>
                <a:pt x="65625" y="82500"/>
              </a:lnTo>
              <a:lnTo>
                <a:pt x="65625" y="105000"/>
              </a:lnTo>
              <a:lnTo>
                <a:pt x="54375" y="105000"/>
              </a:lnTo>
              <a:close/>
            </a:path>
            <a:path w="120000" h="120000" fill="none" extrusionOk="0">
              <a:moveTo>
                <a:pt x="60000" y="15000"/>
              </a:moveTo>
              <a:lnTo>
                <a:pt x="76875" y="31875"/>
              </a:lnTo>
              <a:lnTo>
                <a:pt x="76875" y="20625"/>
              </a:lnTo>
              <a:lnTo>
                <a:pt x="88125" y="20625"/>
              </a:lnTo>
              <a:lnTo>
                <a:pt x="88125" y="43125"/>
              </a:lnTo>
              <a:lnTo>
                <a:pt x="105000" y="60000"/>
              </a:lnTo>
              <a:lnTo>
                <a:pt x="93750" y="60000"/>
              </a:lnTo>
              <a:lnTo>
                <a:pt x="93750" y="105000"/>
              </a:lnTo>
              <a:lnTo>
                <a:pt x="26250" y="105000"/>
              </a:lnTo>
              <a:lnTo>
                <a:pt x="26250" y="60000"/>
              </a:lnTo>
              <a:lnTo>
                <a:pt x="15000" y="60000"/>
              </a:lnTo>
              <a:close/>
              <a:moveTo>
                <a:pt x="76875" y="31875"/>
              </a:moveTo>
              <a:lnTo>
                <a:pt x="88125" y="43125"/>
              </a:lnTo>
              <a:moveTo>
                <a:pt x="93750" y="60000"/>
              </a:moveTo>
              <a:lnTo>
                <a:pt x="26250" y="60000"/>
              </a:lnTo>
              <a:moveTo>
                <a:pt x="54375" y="105000"/>
              </a:moveTo>
              <a:lnTo>
                <a:pt x="54375" y="82500"/>
              </a:lnTo>
              <a:lnTo>
                <a:pt x="65625" y="82500"/>
              </a:lnTo>
              <a:lnTo>
                <a:pt x="65625" y="105000"/>
              </a:lnTo>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47625</xdr:colOff>
      <xdr:row>0</xdr:row>
      <xdr:rowOff>47625</xdr:rowOff>
    </xdr:from>
    <xdr:ext cx="1171575" cy="209550"/>
    <xdr:sp macro="" textlink="">
      <xdr:nvSpPr>
        <xdr:cNvPr id="21" name="Shape 21">
          <a:hlinkClick xmlns:r="http://schemas.openxmlformats.org/officeDocument/2006/relationships" r:id="rId2"/>
          <a:extLst>
            <a:ext uri="{FF2B5EF4-FFF2-40B4-BE49-F238E27FC236}">
              <a16:creationId xmlns:a16="http://schemas.microsoft.com/office/drawing/2014/main" id="{00000000-0008-0000-0200-000015000000}"/>
            </a:ext>
          </a:extLst>
        </xdr:cNvPr>
        <xdr:cNvSpPr/>
      </xdr:nvSpPr>
      <xdr:spPr>
        <a:xfrm>
          <a:off x="4764975" y="3679988"/>
          <a:ext cx="1162050" cy="200025"/>
        </a:xfrm>
        <a:prstGeom prst="roundRect">
          <a:avLst>
            <a:gd name="adj" fmla="val 16667"/>
          </a:avLst>
        </a:prstGeom>
        <a:gradFill>
          <a:gsLst>
            <a:gs pos="0">
              <a:srgbClr val="5A0000"/>
            </a:gs>
            <a:gs pos="50000">
              <a:srgbClr val="800000"/>
            </a:gs>
            <a:gs pos="100000">
              <a:srgbClr val="5A0000"/>
            </a:gs>
          </a:gsLst>
          <a:lin ang="5400000" scaled="0"/>
        </a:gra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800"/>
            <a:buFont typeface="Arial"/>
            <a:buNone/>
          </a:pPr>
          <a:r>
            <a:rPr lang="en-US" sz="800" b="1" i="0" strike="noStrike">
              <a:solidFill>
                <a:srgbClr val="FFFFFF"/>
              </a:solidFill>
              <a:latin typeface="Arial"/>
              <a:ea typeface="Arial"/>
              <a:cs typeface="Arial"/>
              <a:sym typeface="Arial"/>
            </a:rPr>
            <a:t>Soporte Técnico</a:t>
          </a:r>
          <a:endParaRPr sz="1400"/>
        </a:p>
      </xdr:txBody>
    </xdr:sp>
    <xdr:clientData fLocksWithSheet="0"/>
  </xdr:oneCellAnchor>
  <xdr:oneCellAnchor>
    <xdr:from>
      <xdr:col>1</xdr:col>
      <xdr:colOff>1743075</xdr:colOff>
      <xdr:row>0</xdr:row>
      <xdr:rowOff>133350</xdr:rowOff>
    </xdr:from>
    <xdr:ext cx="47625" cy="209550"/>
    <xdr:sp macro="" textlink="">
      <xdr:nvSpPr>
        <xdr:cNvPr id="22" name="Shape 22">
          <a:extLst>
            <a:ext uri="{FF2B5EF4-FFF2-40B4-BE49-F238E27FC236}">
              <a16:creationId xmlns:a16="http://schemas.microsoft.com/office/drawing/2014/main" id="{00000000-0008-0000-0200-000016000000}"/>
            </a:ext>
          </a:extLst>
        </xdr:cNvPr>
        <xdr:cNvSpPr/>
      </xdr:nvSpPr>
      <xdr:spPr>
        <a:xfrm>
          <a:off x="5326950" y="3679988"/>
          <a:ext cx="38100" cy="200025"/>
        </a:xfrm>
        <a:custGeom>
          <a:avLst/>
          <a:gdLst/>
          <a:ahLst/>
          <a:cxnLst/>
          <a:rect l="l" t="t" r="r" b="b"/>
          <a:pathLst>
            <a:path w="120000" h="120000" extrusionOk="0">
              <a:moveTo>
                <a:pt x="0" y="0"/>
              </a:moveTo>
              <a:lnTo>
                <a:pt x="120000" y="0"/>
              </a:lnTo>
              <a:lnTo>
                <a:pt x="120000" y="120000"/>
              </a:lnTo>
              <a:lnTo>
                <a:pt x="0" y="120000"/>
              </a:lnTo>
              <a:close/>
              <a:moveTo>
                <a:pt x="105000" y="60000"/>
              </a:moveTo>
              <a:lnTo>
                <a:pt x="15000" y="15000"/>
              </a:lnTo>
              <a:lnTo>
                <a:pt x="15000" y="105000"/>
              </a:lnTo>
              <a:close/>
            </a:path>
            <a:path w="120000" h="120000" fill="darken" extrusionOk="0">
              <a:moveTo>
                <a:pt x="105000" y="60000"/>
              </a:moveTo>
              <a:lnTo>
                <a:pt x="15000" y="15000"/>
              </a:lnTo>
              <a:lnTo>
                <a:pt x="15000" y="105000"/>
              </a:lnTo>
              <a:close/>
            </a:path>
            <a:path w="120000" h="120000" fill="none" extrusionOk="0">
              <a:moveTo>
                <a:pt x="105000" y="60000"/>
              </a:moveTo>
              <a:lnTo>
                <a:pt x="15000" y="105000"/>
              </a:lnTo>
              <a:lnTo>
                <a:pt x="15000"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2057400</xdr:colOff>
      <xdr:row>0</xdr:row>
      <xdr:rowOff>123825</xdr:rowOff>
    </xdr:from>
    <xdr:ext cx="266700" cy="219075"/>
    <xdr:sp macro="" textlink="">
      <xdr:nvSpPr>
        <xdr:cNvPr id="23" name="Shape 23">
          <a:hlinkClick xmlns:r="http://schemas.openxmlformats.org/officeDocument/2006/relationships" r:id="rId3"/>
          <a:extLst>
            <a:ext uri="{FF2B5EF4-FFF2-40B4-BE49-F238E27FC236}">
              <a16:creationId xmlns:a16="http://schemas.microsoft.com/office/drawing/2014/main" id="{00000000-0008-0000-0200-000017000000}"/>
            </a:ext>
          </a:extLst>
        </xdr:cNvPr>
        <xdr:cNvSpPr/>
      </xdr:nvSpPr>
      <xdr:spPr>
        <a:xfrm>
          <a:off x="5217413" y="3675225"/>
          <a:ext cx="257175" cy="209550"/>
        </a:xfrm>
        <a:custGeom>
          <a:avLst/>
          <a:gdLst/>
          <a:ahLst/>
          <a:cxnLst/>
          <a:rect l="l" t="t" r="r" b="b"/>
          <a:pathLst>
            <a:path w="120000" h="120000" extrusionOk="0">
              <a:moveTo>
                <a:pt x="0" y="0"/>
              </a:moveTo>
              <a:lnTo>
                <a:pt x="120000" y="0"/>
              </a:lnTo>
              <a:lnTo>
                <a:pt x="120000" y="120000"/>
              </a:lnTo>
              <a:lnTo>
                <a:pt x="0" y="120000"/>
              </a:lnTo>
              <a:close/>
              <a:moveTo>
                <a:pt x="60000" y="15000"/>
              </a:moveTo>
              <a:lnTo>
                <a:pt x="25000" y="60000"/>
              </a:lnTo>
              <a:lnTo>
                <a:pt x="33750" y="60000"/>
              </a:lnTo>
              <a:lnTo>
                <a:pt x="33750" y="105000"/>
              </a:lnTo>
              <a:lnTo>
                <a:pt x="86250" y="105000"/>
              </a:lnTo>
              <a:lnTo>
                <a:pt x="86250" y="60000"/>
              </a:lnTo>
              <a:lnTo>
                <a:pt x="95000" y="60000"/>
              </a:lnTo>
              <a:lnTo>
                <a:pt x="81875" y="43125"/>
              </a:lnTo>
              <a:lnTo>
                <a:pt x="81875" y="20625"/>
              </a:lnTo>
              <a:lnTo>
                <a:pt x="73125" y="20625"/>
              </a:lnTo>
              <a:lnTo>
                <a:pt x="73125" y="31875"/>
              </a:lnTo>
              <a:close/>
            </a:path>
            <a:path w="120000" h="120000" fill="darkenLess" extrusionOk="0">
              <a:moveTo>
                <a:pt x="81875" y="43125"/>
              </a:moveTo>
              <a:lnTo>
                <a:pt x="81875" y="20625"/>
              </a:lnTo>
              <a:lnTo>
                <a:pt x="73125" y="20625"/>
              </a:lnTo>
              <a:lnTo>
                <a:pt x="73125" y="31875"/>
              </a:lnTo>
              <a:close/>
              <a:moveTo>
                <a:pt x="33750" y="60000"/>
              </a:moveTo>
              <a:lnTo>
                <a:pt x="33750" y="105000"/>
              </a:lnTo>
              <a:lnTo>
                <a:pt x="55625" y="105000"/>
              </a:lnTo>
              <a:lnTo>
                <a:pt x="55625" y="82500"/>
              </a:lnTo>
              <a:lnTo>
                <a:pt x="64375" y="82500"/>
              </a:lnTo>
              <a:lnTo>
                <a:pt x="64375" y="105000"/>
              </a:lnTo>
              <a:lnTo>
                <a:pt x="86250" y="105000"/>
              </a:lnTo>
              <a:lnTo>
                <a:pt x="86250" y="60000"/>
              </a:lnTo>
              <a:close/>
            </a:path>
            <a:path w="120000" h="120000" fill="darken" extrusionOk="0">
              <a:moveTo>
                <a:pt x="60000" y="15000"/>
              </a:moveTo>
              <a:lnTo>
                <a:pt x="25000" y="60000"/>
              </a:lnTo>
              <a:lnTo>
                <a:pt x="95000" y="60000"/>
              </a:lnTo>
              <a:close/>
              <a:moveTo>
                <a:pt x="55625" y="82500"/>
              </a:moveTo>
              <a:lnTo>
                <a:pt x="64375" y="82500"/>
              </a:lnTo>
              <a:lnTo>
                <a:pt x="64375" y="105000"/>
              </a:lnTo>
              <a:lnTo>
                <a:pt x="55625" y="105000"/>
              </a:lnTo>
              <a:close/>
            </a:path>
            <a:path w="120000" h="120000" fill="none" extrusionOk="0">
              <a:moveTo>
                <a:pt x="60000" y="15000"/>
              </a:moveTo>
              <a:lnTo>
                <a:pt x="73125" y="31875"/>
              </a:lnTo>
              <a:lnTo>
                <a:pt x="73125" y="20625"/>
              </a:lnTo>
              <a:lnTo>
                <a:pt x="81875" y="20625"/>
              </a:lnTo>
              <a:lnTo>
                <a:pt x="81875" y="43125"/>
              </a:lnTo>
              <a:lnTo>
                <a:pt x="95000" y="60000"/>
              </a:lnTo>
              <a:lnTo>
                <a:pt x="86250" y="60000"/>
              </a:lnTo>
              <a:lnTo>
                <a:pt x="86250" y="105000"/>
              </a:lnTo>
              <a:lnTo>
                <a:pt x="33750" y="105000"/>
              </a:lnTo>
              <a:lnTo>
                <a:pt x="33750" y="60000"/>
              </a:lnTo>
              <a:lnTo>
                <a:pt x="25000" y="60000"/>
              </a:lnTo>
              <a:close/>
              <a:moveTo>
                <a:pt x="73125" y="31875"/>
              </a:moveTo>
              <a:lnTo>
                <a:pt x="81875" y="43125"/>
              </a:lnTo>
              <a:moveTo>
                <a:pt x="86250" y="60000"/>
              </a:moveTo>
              <a:lnTo>
                <a:pt x="33750" y="60000"/>
              </a:lnTo>
              <a:moveTo>
                <a:pt x="55625" y="105000"/>
              </a:moveTo>
              <a:lnTo>
                <a:pt x="55625" y="82500"/>
              </a:lnTo>
              <a:lnTo>
                <a:pt x="64375" y="82500"/>
              </a:lnTo>
              <a:lnTo>
                <a:pt x="64375" y="105000"/>
              </a:lnTo>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1743075</xdr:colOff>
      <xdr:row>0</xdr:row>
      <xdr:rowOff>123825</xdr:rowOff>
    </xdr:from>
    <xdr:ext cx="266700" cy="209550"/>
    <xdr:sp macro="" textlink="">
      <xdr:nvSpPr>
        <xdr:cNvPr id="24" name="Shape 24">
          <a:hlinkClick xmlns:r="http://schemas.openxmlformats.org/officeDocument/2006/relationships" r:id="rId3"/>
          <a:extLst>
            <a:ext uri="{FF2B5EF4-FFF2-40B4-BE49-F238E27FC236}">
              <a16:creationId xmlns:a16="http://schemas.microsoft.com/office/drawing/2014/main" id="{00000000-0008-0000-0200-000018000000}"/>
            </a:ext>
          </a:extLst>
        </xdr:cNvPr>
        <xdr:cNvSpPr/>
      </xdr:nvSpPr>
      <xdr:spPr>
        <a:xfrm rot="10800000">
          <a:off x="5217413" y="3675225"/>
          <a:ext cx="257175" cy="209550"/>
        </a:xfrm>
        <a:custGeom>
          <a:avLst/>
          <a:gdLst/>
          <a:ahLst/>
          <a:cxnLst/>
          <a:rect l="l" t="t" r="r" b="b"/>
          <a:pathLst>
            <a:path w="120000" h="120000" extrusionOk="0">
              <a:moveTo>
                <a:pt x="0" y="0"/>
              </a:moveTo>
              <a:lnTo>
                <a:pt x="120000" y="0"/>
              </a:lnTo>
              <a:lnTo>
                <a:pt x="120000" y="120000"/>
              </a:lnTo>
              <a:lnTo>
                <a:pt x="0" y="120000"/>
              </a:lnTo>
              <a:close/>
              <a:moveTo>
                <a:pt x="95000" y="60000"/>
              </a:moveTo>
              <a:lnTo>
                <a:pt x="25000" y="15000"/>
              </a:lnTo>
              <a:lnTo>
                <a:pt x="25000" y="105000"/>
              </a:lnTo>
              <a:close/>
            </a:path>
            <a:path w="120000" h="120000" fill="darken" extrusionOk="0">
              <a:moveTo>
                <a:pt x="95000" y="60000"/>
              </a:moveTo>
              <a:lnTo>
                <a:pt x="25000" y="15000"/>
              </a:lnTo>
              <a:lnTo>
                <a:pt x="25000" y="105000"/>
              </a:lnTo>
              <a:close/>
            </a:path>
            <a:path w="120000" h="120000" fill="none" extrusionOk="0">
              <a:moveTo>
                <a:pt x="95000" y="60000"/>
              </a:moveTo>
              <a:lnTo>
                <a:pt x="25000" y="105000"/>
              </a:lnTo>
              <a:lnTo>
                <a:pt x="25000"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2362200</xdr:colOff>
      <xdr:row>0</xdr:row>
      <xdr:rowOff>123825</xdr:rowOff>
    </xdr:from>
    <xdr:ext cx="266700" cy="219075"/>
    <xdr:sp macro="" textlink="">
      <xdr:nvSpPr>
        <xdr:cNvPr id="25" name="Shape 25">
          <a:hlinkClick xmlns:r="http://schemas.openxmlformats.org/officeDocument/2006/relationships" r:id="rId4"/>
          <a:extLst>
            <a:ext uri="{FF2B5EF4-FFF2-40B4-BE49-F238E27FC236}">
              <a16:creationId xmlns:a16="http://schemas.microsoft.com/office/drawing/2014/main" id="{00000000-0008-0000-0200-000019000000}"/>
            </a:ext>
          </a:extLst>
        </xdr:cNvPr>
        <xdr:cNvSpPr/>
      </xdr:nvSpPr>
      <xdr:spPr>
        <a:xfrm>
          <a:off x="5217413" y="3675225"/>
          <a:ext cx="257175" cy="209550"/>
        </a:xfrm>
        <a:custGeom>
          <a:avLst/>
          <a:gdLst/>
          <a:ahLst/>
          <a:cxnLst/>
          <a:rect l="l" t="t" r="r" b="b"/>
          <a:pathLst>
            <a:path w="120000" h="120000" extrusionOk="0">
              <a:moveTo>
                <a:pt x="0" y="0"/>
              </a:moveTo>
              <a:lnTo>
                <a:pt x="120000" y="0"/>
              </a:lnTo>
              <a:lnTo>
                <a:pt x="120000" y="120000"/>
              </a:lnTo>
              <a:lnTo>
                <a:pt x="0" y="120000"/>
              </a:lnTo>
              <a:close/>
              <a:moveTo>
                <a:pt x="95000" y="60000"/>
              </a:moveTo>
              <a:lnTo>
                <a:pt x="25000" y="15000"/>
              </a:lnTo>
              <a:lnTo>
                <a:pt x="25000" y="105000"/>
              </a:lnTo>
              <a:close/>
            </a:path>
            <a:path w="120000" h="120000" fill="darken" extrusionOk="0">
              <a:moveTo>
                <a:pt x="95000" y="60000"/>
              </a:moveTo>
              <a:lnTo>
                <a:pt x="25000" y="15000"/>
              </a:lnTo>
              <a:lnTo>
                <a:pt x="25000" y="105000"/>
              </a:lnTo>
              <a:close/>
            </a:path>
            <a:path w="120000" h="120000" fill="none" extrusionOk="0">
              <a:moveTo>
                <a:pt x="95000" y="60000"/>
              </a:moveTo>
              <a:lnTo>
                <a:pt x="25000" y="105000"/>
              </a:lnTo>
              <a:lnTo>
                <a:pt x="25000"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-1924050</xdr:colOff>
      <xdr:row>0</xdr:row>
      <xdr:rowOff>57150</xdr:rowOff>
    </xdr:from>
    <xdr:ext cx="352425" cy="37147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300-00001A000000}"/>
            </a:ext>
          </a:extLst>
        </xdr:cNvPr>
        <xdr:cNvSpPr/>
      </xdr:nvSpPr>
      <xdr:spPr>
        <a:xfrm>
          <a:off x="5174550" y="3599025"/>
          <a:ext cx="342900" cy="361950"/>
        </a:xfrm>
        <a:custGeom>
          <a:avLst/>
          <a:gdLst/>
          <a:ahLst/>
          <a:cxnLst/>
          <a:rect l="l" t="t" r="r" b="b"/>
          <a:pathLst>
            <a:path w="120000" h="120000" extrusionOk="0">
              <a:moveTo>
                <a:pt x="0" y="0"/>
              </a:moveTo>
              <a:lnTo>
                <a:pt x="120000" y="0"/>
              </a:lnTo>
              <a:lnTo>
                <a:pt x="120000" y="120000"/>
              </a:lnTo>
              <a:lnTo>
                <a:pt x="0" y="120000"/>
              </a:lnTo>
              <a:close/>
              <a:moveTo>
                <a:pt x="105000" y="60000"/>
              </a:moveTo>
              <a:lnTo>
                <a:pt x="15000" y="16216"/>
              </a:lnTo>
              <a:lnTo>
                <a:pt x="15000" y="103784"/>
              </a:lnTo>
              <a:close/>
            </a:path>
            <a:path w="120000" h="120000" fill="darken" extrusionOk="0">
              <a:moveTo>
                <a:pt x="105000" y="60000"/>
              </a:moveTo>
              <a:lnTo>
                <a:pt x="15000" y="16216"/>
              </a:lnTo>
              <a:lnTo>
                <a:pt x="15000" y="103784"/>
              </a:lnTo>
              <a:close/>
            </a:path>
            <a:path w="120000" h="120000" fill="none" extrusionOk="0">
              <a:moveTo>
                <a:pt x="105000" y="60000"/>
              </a:moveTo>
              <a:lnTo>
                <a:pt x="15000" y="103784"/>
              </a:lnTo>
              <a:lnTo>
                <a:pt x="15000" y="16216"/>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885825</xdr:colOff>
      <xdr:row>0</xdr:row>
      <xdr:rowOff>19050</xdr:rowOff>
    </xdr:from>
    <xdr:ext cx="266700" cy="190500"/>
    <xdr:sp macro="" textlink="">
      <xdr:nvSpPr>
        <xdr:cNvPr id="27" name="Shape 27">
          <a:hlinkClick xmlns:r="http://schemas.openxmlformats.org/officeDocument/2006/relationships" r:id="rId2"/>
          <a:extLst>
            <a:ext uri="{FF2B5EF4-FFF2-40B4-BE49-F238E27FC236}">
              <a16:creationId xmlns:a16="http://schemas.microsoft.com/office/drawing/2014/main" id="{00000000-0008-0000-0300-00001B000000}"/>
            </a:ext>
          </a:extLst>
        </xdr:cNvPr>
        <xdr:cNvSpPr/>
      </xdr:nvSpPr>
      <xdr:spPr>
        <a:xfrm>
          <a:off x="5217413" y="3689513"/>
          <a:ext cx="257175" cy="180975"/>
        </a:xfrm>
        <a:custGeom>
          <a:avLst/>
          <a:gdLst/>
          <a:ahLst/>
          <a:cxnLst/>
          <a:rect l="l" t="t" r="r" b="b"/>
          <a:pathLst>
            <a:path w="120000" h="120000" extrusionOk="0">
              <a:moveTo>
                <a:pt x="0" y="0"/>
              </a:moveTo>
              <a:lnTo>
                <a:pt x="120000" y="0"/>
              </a:lnTo>
              <a:lnTo>
                <a:pt x="120000" y="120000"/>
              </a:lnTo>
              <a:lnTo>
                <a:pt x="0" y="120000"/>
              </a:lnTo>
              <a:close/>
              <a:moveTo>
                <a:pt x="60000" y="15000"/>
              </a:moveTo>
              <a:lnTo>
                <a:pt x="28333" y="60000"/>
              </a:lnTo>
              <a:lnTo>
                <a:pt x="36250" y="60000"/>
              </a:lnTo>
              <a:lnTo>
                <a:pt x="36250" y="105000"/>
              </a:lnTo>
              <a:lnTo>
                <a:pt x="83750" y="105000"/>
              </a:lnTo>
              <a:lnTo>
                <a:pt x="83750" y="60000"/>
              </a:lnTo>
              <a:lnTo>
                <a:pt x="91667" y="60000"/>
              </a:lnTo>
              <a:lnTo>
                <a:pt x="79792" y="43125"/>
              </a:lnTo>
              <a:lnTo>
                <a:pt x="79792" y="20625"/>
              </a:lnTo>
              <a:lnTo>
                <a:pt x="71875" y="20625"/>
              </a:lnTo>
              <a:lnTo>
                <a:pt x="71875" y="31875"/>
              </a:lnTo>
              <a:close/>
            </a:path>
            <a:path w="120000" h="120000" fill="darkenLess" extrusionOk="0">
              <a:moveTo>
                <a:pt x="79792" y="43125"/>
              </a:moveTo>
              <a:lnTo>
                <a:pt x="79792" y="20625"/>
              </a:lnTo>
              <a:lnTo>
                <a:pt x="71875" y="20625"/>
              </a:lnTo>
              <a:lnTo>
                <a:pt x="71875" y="31875"/>
              </a:lnTo>
              <a:close/>
              <a:moveTo>
                <a:pt x="36250" y="60000"/>
              </a:moveTo>
              <a:lnTo>
                <a:pt x="36250" y="105000"/>
              </a:lnTo>
              <a:lnTo>
                <a:pt x="56042" y="105000"/>
              </a:lnTo>
              <a:lnTo>
                <a:pt x="56042" y="82500"/>
              </a:lnTo>
              <a:lnTo>
                <a:pt x="63958" y="82500"/>
              </a:lnTo>
              <a:lnTo>
                <a:pt x="63958" y="105000"/>
              </a:lnTo>
              <a:lnTo>
                <a:pt x="83750" y="105000"/>
              </a:lnTo>
              <a:lnTo>
                <a:pt x="83750" y="60000"/>
              </a:lnTo>
              <a:close/>
            </a:path>
            <a:path w="120000" h="120000" fill="darken" extrusionOk="0">
              <a:moveTo>
                <a:pt x="60000" y="15000"/>
              </a:moveTo>
              <a:lnTo>
                <a:pt x="28333" y="60000"/>
              </a:lnTo>
              <a:lnTo>
                <a:pt x="91667" y="60000"/>
              </a:lnTo>
              <a:close/>
              <a:moveTo>
                <a:pt x="56042" y="82500"/>
              </a:moveTo>
              <a:lnTo>
                <a:pt x="63958" y="82500"/>
              </a:lnTo>
              <a:lnTo>
                <a:pt x="63958" y="105000"/>
              </a:lnTo>
              <a:lnTo>
                <a:pt x="56042" y="105000"/>
              </a:lnTo>
              <a:close/>
            </a:path>
            <a:path w="120000" h="120000" fill="none" extrusionOk="0">
              <a:moveTo>
                <a:pt x="60000" y="15000"/>
              </a:moveTo>
              <a:lnTo>
                <a:pt x="71875" y="31875"/>
              </a:lnTo>
              <a:lnTo>
                <a:pt x="71875" y="20625"/>
              </a:lnTo>
              <a:lnTo>
                <a:pt x="79792" y="20625"/>
              </a:lnTo>
              <a:lnTo>
                <a:pt x="79792" y="43125"/>
              </a:lnTo>
              <a:lnTo>
                <a:pt x="91667" y="60000"/>
              </a:lnTo>
              <a:lnTo>
                <a:pt x="83750" y="60000"/>
              </a:lnTo>
              <a:lnTo>
                <a:pt x="83750" y="105000"/>
              </a:lnTo>
              <a:lnTo>
                <a:pt x="36250" y="105000"/>
              </a:lnTo>
              <a:lnTo>
                <a:pt x="36250" y="60000"/>
              </a:lnTo>
              <a:lnTo>
                <a:pt x="28333" y="60000"/>
              </a:lnTo>
              <a:close/>
              <a:moveTo>
                <a:pt x="71875" y="31875"/>
              </a:moveTo>
              <a:lnTo>
                <a:pt x="79792" y="43125"/>
              </a:lnTo>
              <a:moveTo>
                <a:pt x="83750" y="60000"/>
              </a:moveTo>
              <a:lnTo>
                <a:pt x="36250" y="60000"/>
              </a:lnTo>
              <a:moveTo>
                <a:pt x="56042" y="105000"/>
              </a:moveTo>
              <a:lnTo>
                <a:pt x="56042" y="82500"/>
              </a:lnTo>
              <a:lnTo>
                <a:pt x="63958" y="82500"/>
              </a:lnTo>
              <a:lnTo>
                <a:pt x="63958" y="105000"/>
              </a:lnTo>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571500</xdr:colOff>
      <xdr:row>0</xdr:row>
      <xdr:rowOff>19050</xdr:rowOff>
    </xdr:from>
    <xdr:ext cx="266700" cy="190500"/>
    <xdr:sp macro="" textlink="">
      <xdr:nvSpPr>
        <xdr:cNvPr id="28" name="Shape 28">
          <a:hlinkClick xmlns:r="http://schemas.openxmlformats.org/officeDocument/2006/relationships" r:id="rId3"/>
          <a:extLst>
            <a:ext uri="{FF2B5EF4-FFF2-40B4-BE49-F238E27FC236}">
              <a16:creationId xmlns:a16="http://schemas.microsoft.com/office/drawing/2014/main" id="{00000000-0008-0000-0300-00001C000000}"/>
            </a:ext>
          </a:extLst>
        </xdr:cNvPr>
        <xdr:cNvSpPr/>
      </xdr:nvSpPr>
      <xdr:spPr>
        <a:xfrm rot="10800000">
          <a:off x="5217413" y="3689513"/>
          <a:ext cx="257175" cy="180975"/>
        </a:xfrm>
        <a:custGeom>
          <a:avLst/>
          <a:gdLst/>
          <a:ahLst/>
          <a:cxnLst/>
          <a:rect l="l" t="t" r="r" b="b"/>
          <a:pathLst>
            <a:path w="120000" h="120000" extrusionOk="0">
              <a:moveTo>
                <a:pt x="0" y="0"/>
              </a:moveTo>
              <a:lnTo>
                <a:pt x="120000" y="0"/>
              </a:lnTo>
              <a:lnTo>
                <a:pt x="120000" y="120000"/>
              </a:lnTo>
              <a:lnTo>
                <a:pt x="0" y="120000"/>
              </a:lnTo>
              <a:close/>
              <a:moveTo>
                <a:pt x="91667" y="60000"/>
              </a:moveTo>
              <a:lnTo>
                <a:pt x="28333" y="15000"/>
              </a:lnTo>
              <a:lnTo>
                <a:pt x="28333" y="105000"/>
              </a:lnTo>
              <a:close/>
            </a:path>
            <a:path w="120000" h="120000" fill="darken" extrusionOk="0">
              <a:moveTo>
                <a:pt x="91667" y="60000"/>
              </a:moveTo>
              <a:lnTo>
                <a:pt x="28333" y="15000"/>
              </a:lnTo>
              <a:lnTo>
                <a:pt x="28333" y="105000"/>
              </a:lnTo>
              <a:close/>
            </a:path>
            <a:path w="120000" h="120000" fill="none" extrusionOk="0">
              <a:moveTo>
                <a:pt x="91667" y="60000"/>
              </a:moveTo>
              <a:lnTo>
                <a:pt x="28333" y="105000"/>
              </a:lnTo>
              <a:lnTo>
                <a:pt x="28333"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1190625</xdr:colOff>
      <xdr:row>0</xdr:row>
      <xdr:rowOff>19050</xdr:rowOff>
    </xdr:from>
    <xdr:ext cx="266700" cy="190500"/>
    <xdr:sp macro="" textlink="">
      <xdr:nvSpPr>
        <xdr:cNvPr id="29" name="Shape 29">
          <a:hlinkClick xmlns:r="http://schemas.openxmlformats.org/officeDocument/2006/relationships" r:id="rId4"/>
          <a:extLst>
            <a:ext uri="{FF2B5EF4-FFF2-40B4-BE49-F238E27FC236}">
              <a16:creationId xmlns:a16="http://schemas.microsoft.com/office/drawing/2014/main" id="{00000000-0008-0000-0300-00001D000000}"/>
            </a:ext>
          </a:extLst>
        </xdr:cNvPr>
        <xdr:cNvSpPr/>
      </xdr:nvSpPr>
      <xdr:spPr>
        <a:xfrm>
          <a:off x="5217413" y="3689513"/>
          <a:ext cx="257175" cy="180975"/>
        </a:xfrm>
        <a:custGeom>
          <a:avLst/>
          <a:gdLst/>
          <a:ahLst/>
          <a:cxnLst/>
          <a:rect l="l" t="t" r="r" b="b"/>
          <a:pathLst>
            <a:path w="120000" h="120000" extrusionOk="0">
              <a:moveTo>
                <a:pt x="0" y="0"/>
              </a:moveTo>
              <a:lnTo>
                <a:pt x="120000" y="0"/>
              </a:lnTo>
              <a:lnTo>
                <a:pt x="120000" y="120000"/>
              </a:lnTo>
              <a:lnTo>
                <a:pt x="0" y="120000"/>
              </a:lnTo>
              <a:close/>
              <a:moveTo>
                <a:pt x="91667" y="60000"/>
              </a:moveTo>
              <a:lnTo>
                <a:pt x="28333" y="15000"/>
              </a:lnTo>
              <a:lnTo>
                <a:pt x="28333" y="105000"/>
              </a:lnTo>
              <a:close/>
            </a:path>
            <a:path w="120000" h="120000" fill="darken" extrusionOk="0">
              <a:moveTo>
                <a:pt x="91667" y="60000"/>
              </a:moveTo>
              <a:lnTo>
                <a:pt x="28333" y="15000"/>
              </a:lnTo>
              <a:lnTo>
                <a:pt x="28333" y="105000"/>
              </a:lnTo>
              <a:close/>
            </a:path>
            <a:path w="120000" h="120000" fill="none" extrusionOk="0">
              <a:moveTo>
                <a:pt x="91667" y="60000"/>
              </a:moveTo>
              <a:lnTo>
                <a:pt x="28333" y="105000"/>
              </a:lnTo>
              <a:lnTo>
                <a:pt x="28333"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28575</xdr:colOff>
      <xdr:row>0</xdr:row>
      <xdr:rowOff>47625</xdr:rowOff>
    </xdr:from>
    <xdr:ext cx="1171575" cy="190500"/>
    <xdr:sp macro="" textlink="">
      <xdr:nvSpPr>
        <xdr:cNvPr id="30" name="Shape 30">
          <a:hlinkClick xmlns:r="http://schemas.openxmlformats.org/officeDocument/2006/relationships" r:id="rId5"/>
          <a:extLst>
            <a:ext uri="{FF2B5EF4-FFF2-40B4-BE49-F238E27FC236}">
              <a16:creationId xmlns:a16="http://schemas.microsoft.com/office/drawing/2014/main" id="{00000000-0008-0000-0300-00001E000000}"/>
            </a:ext>
          </a:extLst>
        </xdr:cNvPr>
        <xdr:cNvSpPr/>
      </xdr:nvSpPr>
      <xdr:spPr>
        <a:xfrm>
          <a:off x="4764975" y="3689513"/>
          <a:ext cx="1162050" cy="180975"/>
        </a:xfrm>
        <a:prstGeom prst="roundRect">
          <a:avLst>
            <a:gd name="adj" fmla="val 16667"/>
          </a:avLst>
        </a:prstGeom>
        <a:gradFill>
          <a:gsLst>
            <a:gs pos="0">
              <a:srgbClr val="5A0000"/>
            </a:gs>
            <a:gs pos="50000">
              <a:srgbClr val="800000"/>
            </a:gs>
            <a:gs pos="100000">
              <a:srgbClr val="5A0000"/>
            </a:gs>
          </a:gsLst>
          <a:lin ang="5400000" scaled="0"/>
        </a:gra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800"/>
            <a:buFont typeface="Arial"/>
            <a:buNone/>
          </a:pPr>
          <a:r>
            <a:rPr lang="en-US" sz="800" b="1" i="0" strike="noStrike">
              <a:solidFill>
                <a:srgbClr val="FFFFFF"/>
              </a:solidFill>
              <a:latin typeface="Arial"/>
              <a:ea typeface="Arial"/>
              <a:cs typeface="Arial"/>
              <a:sym typeface="Arial"/>
            </a:rPr>
            <a:t>Soporte Técnico</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-1924050</xdr:colOff>
      <xdr:row>0</xdr:row>
      <xdr:rowOff>57150</xdr:rowOff>
    </xdr:from>
    <xdr:ext cx="352425" cy="390525"/>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400-00001F000000}"/>
            </a:ext>
          </a:extLst>
        </xdr:cNvPr>
        <xdr:cNvSpPr/>
      </xdr:nvSpPr>
      <xdr:spPr>
        <a:xfrm>
          <a:off x="5174550" y="3589500"/>
          <a:ext cx="342900" cy="381000"/>
        </a:xfrm>
        <a:custGeom>
          <a:avLst/>
          <a:gdLst/>
          <a:ahLst/>
          <a:cxnLst/>
          <a:rect l="l" t="t" r="r" b="b"/>
          <a:pathLst>
            <a:path w="120000" h="120000" extrusionOk="0">
              <a:moveTo>
                <a:pt x="0" y="0"/>
              </a:moveTo>
              <a:lnTo>
                <a:pt x="120000" y="0"/>
              </a:lnTo>
              <a:lnTo>
                <a:pt x="120000" y="120000"/>
              </a:lnTo>
              <a:lnTo>
                <a:pt x="0" y="120000"/>
              </a:lnTo>
              <a:close/>
              <a:moveTo>
                <a:pt x="105000" y="60000"/>
              </a:moveTo>
              <a:lnTo>
                <a:pt x="15000" y="18462"/>
              </a:lnTo>
              <a:lnTo>
                <a:pt x="15000" y="101538"/>
              </a:lnTo>
              <a:close/>
            </a:path>
            <a:path w="120000" h="120000" fill="darken" extrusionOk="0">
              <a:moveTo>
                <a:pt x="105000" y="60000"/>
              </a:moveTo>
              <a:lnTo>
                <a:pt x="15000" y="18462"/>
              </a:lnTo>
              <a:lnTo>
                <a:pt x="15000" y="101538"/>
              </a:lnTo>
              <a:close/>
            </a:path>
            <a:path w="120000" h="120000" fill="none" extrusionOk="0">
              <a:moveTo>
                <a:pt x="105000" y="60000"/>
              </a:moveTo>
              <a:lnTo>
                <a:pt x="15000" y="101538"/>
              </a:lnTo>
              <a:lnTo>
                <a:pt x="15000" y="18462"/>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1095375</xdr:colOff>
      <xdr:row>0</xdr:row>
      <xdr:rowOff>19050</xdr:rowOff>
    </xdr:from>
    <xdr:ext cx="266700" cy="285750"/>
    <xdr:sp macro="" textlink="">
      <xdr:nvSpPr>
        <xdr:cNvPr id="32" name="Shape 32">
          <a:hlinkClick xmlns:r="http://schemas.openxmlformats.org/officeDocument/2006/relationships" r:id="rId2"/>
          <a:extLst>
            <a:ext uri="{FF2B5EF4-FFF2-40B4-BE49-F238E27FC236}">
              <a16:creationId xmlns:a16="http://schemas.microsoft.com/office/drawing/2014/main" id="{00000000-0008-0000-0400-000020000000}"/>
            </a:ext>
          </a:extLst>
        </xdr:cNvPr>
        <xdr:cNvSpPr/>
      </xdr:nvSpPr>
      <xdr:spPr>
        <a:xfrm>
          <a:off x="5217413" y="3641888"/>
          <a:ext cx="257175" cy="276225"/>
        </a:xfrm>
        <a:custGeom>
          <a:avLst/>
          <a:gdLst/>
          <a:ahLst/>
          <a:cxnLst/>
          <a:rect l="l" t="t" r="r" b="b"/>
          <a:pathLst>
            <a:path w="120000" h="120000" extrusionOk="0">
              <a:moveTo>
                <a:pt x="0" y="0"/>
              </a:moveTo>
              <a:lnTo>
                <a:pt x="120000" y="0"/>
              </a:lnTo>
              <a:lnTo>
                <a:pt x="120000" y="120000"/>
              </a:lnTo>
              <a:lnTo>
                <a:pt x="0" y="120000"/>
              </a:lnTo>
              <a:close/>
              <a:moveTo>
                <a:pt x="60000" y="16607"/>
              </a:moveTo>
              <a:lnTo>
                <a:pt x="15000" y="60000"/>
              </a:lnTo>
              <a:lnTo>
                <a:pt x="26250" y="60000"/>
              </a:lnTo>
              <a:lnTo>
                <a:pt x="26250" y="103393"/>
              </a:lnTo>
              <a:lnTo>
                <a:pt x="93750" y="103393"/>
              </a:lnTo>
              <a:lnTo>
                <a:pt x="93750" y="60000"/>
              </a:lnTo>
              <a:lnTo>
                <a:pt x="105000" y="60000"/>
              </a:lnTo>
              <a:lnTo>
                <a:pt x="88125" y="43728"/>
              </a:lnTo>
              <a:lnTo>
                <a:pt x="88125" y="22031"/>
              </a:lnTo>
              <a:lnTo>
                <a:pt x="76875" y="22031"/>
              </a:lnTo>
              <a:lnTo>
                <a:pt x="76875" y="32879"/>
              </a:lnTo>
              <a:close/>
            </a:path>
            <a:path w="120000" h="120000" fill="darkenLess" extrusionOk="0">
              <a:moveTo>
                <a:pt x="88125" y="43728"/>
              </a:moveTo>
              <a:lnTo>
                <a:pt x="88125" y="22031"/>
              </a:lnTo>
              <a:lnTo>
                <a:pt x="76875" y="22031"/>
              </a:lnTo>
              <a:lnTo>
                <a:pt x="76875" y="32879"/>
              </a:lnTo>
              <a:close/>
              <a:moveTo>
                <a:pt x="26250" y="60000"/>
              </a:moveTo>
              <a:lnTo>
                <a:pt x="26250" y="103393"/>
              </a:lnTo>
              <a:lnTo>
                <a:pt x="54375" y="103393"/>
              </a:lnTo>
              <a:lnTo>
                <a:pt x="54375" y="81696"/>
              </a:lnTo>
              <a:lnTo>
                <a:pt x="65625" y="81696"/>
              </a:lnTo>
              <a:lnTo>
                <a:pt x="65625" y="103393"/>
              </a:lnTo>
              <a:lnTo>
                <a:pt x="93750" y="103393"/>
              </a:lnTo>
              <a:lnTo>
                <a:pt x="93750" y="60000"/>
              </a:lnTo>
              <a:close/>
            </a:path>
            <a:path w="120000" h="120000" fill="darken" extrusionOk="0">
              <a:moveTo>
                <a:pt x="60000" y="16607"/>
              </a:moveTo>
              <a:lnTo>
                <a:pt x="15000" y="60000"/>
              </a:lnTo>
              <a:lnTo>
                <a:pt x="105000" y="60000"/>
              </a:lnTo>
              <a:close/>
              <a:moveTo>
                <a:pt x="54375" y="81696"/>
              </a:moveTo>
              <a:lnTo>
                <a:pt x="65625" y="81696"/>
              </a:lnTo>
              <a:lnTo>
                <a:pt x="65625" y="103393"/>
              </a:lnTo>
              <a:lnTo>
                <a:pt x="54375" y="103393"/>
              </a:lnTo>
              <a:close/>
            </a:path>
            <a:path w="120000" h="120000" fill="none" extrusionOk="0">
              <a:moveTo>
                <a:pt x="60000" y="16607"/>
              </a:moveTo>
              <a:lnTo>
                <a:pt x="76875" y="32879"/>
              </a:lnTo>
              <a:lnTo>
                <a:pt x="76875" y="22031"/>
              </a:lnTo>
              <a:lnTo>
                <a:pt x="88125" y="22031"/>
              </a:lnTo>
              <a:lnTo>
                <a:pt x="88125" y="43728"/>
              </a:lnTo>
              <a:lnTo>
                <a:pt x="105000" y="60000"/>
              </a:lnTo>
              <a:lnTo>
                <a:pt x="93750" y="60000"/>
              </a:lnTo>
              <a:lnTo>
                <a:pt x="93750" y="103393"/>
              </a:lnTo>
              <a:lnTo>
                <a:pt x="26250" y="103393"/>
              </a:lnTo>
              <a:lnTo>
                <a:pt x="26250" y="60000"/>
              </a:lnTo>
              <a:lnTo>
                <a:pt x="15000" y="60000"/>
              </a:lnTo>
              <a:close/>
              <a:moveTo>
                <a:pt x="76875" y="32879"/>
              </a:moveTo>
              <a:lnTo>
                <a:pt x="88125" y="43728"/>
              </a:lnTo>
              <a:moveTo>
                <a:pt x="93750" y="60000"/>
              </a:moveTo>
              <a:lnTo>
                <a:pt x="26250" y="60000"/>
              </a:lnTo>
              <a:moveTo>
                <a:pt x="54375" y="103393"/>
              </a:moveTo>
              <a:lnTo>
                <a:pt x="54375" y="81696"/>
              </a:lnTo>
              <a:lnTo>
                <a:pt x="65625" y="81696"/>
              </a:lnTo>
              <a:lnTo>
                <a:pt x="65625" y="103393"/>
              </a:lnTo>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781050</xdr:colOff>
      <xdr:row>0</xdr:row>
      <xdr:rowOff>19050</xdr:rowOff>
    </xdr:from>
    <xdr:ext cx="266700" cy="276225"/>
    <xdr:sp macro="" textlink="">
      <xdr:nvSpPr>
        <xdr:cNvPr id="33" name="Shape 33">
          <a:hlinkClick xmlns:r="http://schemas.openxmlformats.org/officeDocument/2006/relationships" r:id="rId3"/>
          <a:extLst>
            <a:ext uri="{FF2B5EF4-FFF2-40B4-BE49-F238E27FC236}">
              <a16:creationId xmlns:a16="http://schemas.microsoft.com/office/drawing/2014/main" id="{00000000-0008-0000-0400-000021000000}"/>
            </a:ext>
          </a:extLst>
        </xdr:cNvPr>
        <xdr:cNvSpPr/>
      </xdr:nvSpPr>
      <xdr:spPr>
        <a:xfrm rot="10800000">
          <a:off x="5217413" y="3641888"/>
          <a:ext cx="257175" cy="276225"/>
        </a:xfrm>
        <a:custGeom>
          <a:avLst/>
          <a:gdLst/>
          <a:ahLst/>
          <a:cxnLst/>
          <a:rect l="l" t="t" r="r" b="b"/>
          <a:pathLst>
            <a:path w="120000" h="120000" extrusionOk="0">
              <a:moveTo>
                <a:pt x="0" y="0"/>
              </a:moveTo>
              <a:lnTo>
                <a:pt x="120000" y="0"/>
              </a:lnTo>
              <a:lnTo>
                <a:pt x="120000" y="120000"/>
              </a:lnTo>
              <a:lnTo>
                <a:pt x="0" y="120000"/>
              </a:lnTo>
              <a:close/>
              <a:moveTo>
                <a:pt x="105000" y="60000"/>
              </a:moveTo>
              <a:lnTo>
                <a:pt x="15000" y="16607"/>
              </a:lnTo>
              <a:lnTo>
                <a:pt x="15000" y="103393"/>
              </a:lnTo>
              <a:close/>
            </a:path>
            <a:path w="120000" h="120000" fill="darken" extrusionOk="0">
              <a:moveTo>
                <a:pt x="105000" y="60000"/>
              </a:moveTo>
              <a:lnTo>
                <a:pt x="15000" y="16607"/>
              </a:lnTo>
              <a:lnTo>
                <a:pt x="15000" y="103393"/>
              </a:lnTo>
              <a:close/>
            </a:path>
            <a:path w="120000" h="120000" fill="none" extrusionOk="0">
              <a:moveTo>
                <a:pt x="105000" y="60000"/>
              </a:moveTo>
              <a:lnTo>
                <a:pt x="15000" y="103393"/>
              </a:lnTo>
              <a:lnTo>
                <a:pt x="15000" y="16607"/>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1400175</xdr:colOff>
      <xdr:row>0</xdr:row>
      <xdr:rowOff>19050</xdr:rowOff>
    </xdr:from>
    <xdr:ext cx="266700" cy="285750"/>
    <xdr:sp macro="" textlink="">
      <xdr:nvSpPr>
        <xdr:cNvPr id="34" name="Shape 34">
          <a:hlinkClick xmlns:r="http://schemas.openxmlformats.org/officeDocument/2006/relationships" r:id="rId4"/>
          <a:extLst>
            <a:ext uri="{FF2B5EF4-FFF2-40B4-BE49-F238E27FC236}">
              <a16:creationId xmlns:a16="http://schemas.microsoft.com/office/drawing/2014/main" id="{00000000-0008-0000-0400-000022000000}"/>
            </a:ext>
          </a:extLst>
        </xdr:cNvPr>
        <xdr:cNvSpPr/>
      </xdr:nvSpPr>
      <xdr:spPr>
        <a:xfrm>
          <a:off x="5217413" y="3641888"/>
          <a:ext cx="257175" cy="276225"/>
        </a:xfrm>
        <a:custGeom>
          <a:avLst/>
          <a:gdLst/>
          <a:ahLst/>
          <a:cxnLst/>
          <a:rect l="l" t="t" r="r" b="b"/>
          <a:pathLst>
            <a:path w="120000" h="120000" extrusionOk="0">
              <a:moveTo>
                <a:pt x="0" y="0"/>
              </a:moveTo>
              <a:lnTo>
                <a:pt x="120000" y="0"/>
              </a:lnTo>
              <a:lnTo>
                <a:pt x="120000" y="120000"/>
              </a:lnTo>
              <a:lnTo>
                <a:pt x="0" y="120000"/>
              </a:lnTo>
              <a:close/>
              <a:moveTo>
                <a:pt x="105000" y="60000"/>
              </a:moveTo>
              <a:lnTo>
                <a:pt x="15000" y="16607"/>
              </a:lnTo>
              <a:lnTo>
                <a:pt x="15000" y="103393"/>
              </a:lnTo>
              <a:close/>
            </a:path>
            <a:path w="120000" h="120000" fill="darken" extrusionOk="0">
              <a:moveTo>
                <a:pt x="105000" y="60000"/>
              </a:moveTo>
              <a:lnTo>
                <a:pt x="15000" y="16607"/>
              </a:lnTo>
              <a:lnTo>
                <a:pt x="15000" y="103393"/>
              </a:lnTo>
              <a:close/>
            </a:path>
            <a:path w="120000" h="120000" fill="none" extrusionOk="0">
              <a:moveTo>
                <a:pt x="105000" y="60000"/>
              </a:moveTo>
              <a:lnTo>
                <a:pt x="15000" y="103393"/>
              </a:lnTo>
              <a:lnTo>
                <a:pt x="15000" y="16607"/>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228600</xdr:colOff>
      <xdr:row>7</xdr:row>
      <xdr:rowOff>619125</xdr:rowOff>
    </xdr:from>
    <xdr:ext cx="219075" cy="209550"/>
    <xdr:sp macro="" textlink="">
      <xdr:nvSpPr>
        <xdr:cNvPr id="35" name="Shape 35">
          <a:extLst>
            <a:ext uri="{FF2B5EF4-FFF2-40B4-BE49-F238E27FC236}">
              <a16:creationId xmlns:a16="http://schemas.microsoft.com/office/drawing/2014/main" id="{00000000-0008-0000-0400-000023000000}"/>
            </a:ext>
          </a:extLst>
        </xdr:cNvPr>
        <xdr:cNvSpPr/>
      </xdr:nvSpPr>
      <xdr:spPr>
        <a:xfrm rot="5400000">
          <a:off x="5245988" y="3675225"/>
          <a:ext cx="200025" cy="209550"/>
        </a:xfrm>
        <a:custGeom>
          <a:avLst/>
          <a:gdLst/>
          <a:ahLst/>
          <a:cxnLst/>
          <a:rect l="l" t="t" r="r" b="b"/>
          <a:pathLst>
            <a:path w="21600" h="21600" extrusionOk="0">
              <a:moveTo>
                <a:pt x="15429" y="0"/>
              </a:moveTo>
              <a:lnTo>
                <a:pt x="9257" y="7200"/>
              </a:lnTo>
              <a:lnTo>
                <a:pt x="12343" y="7200"/>
              </a:lnTo>
              <a:lnTo>
                <a:pt x="12343" y="14400"/>
              </a:lnTo>
              <a:lnTo>
                <a:pt x="0" y="14400"/>
              </a:lnTo>
              <a:lnTo>
                <a:pt x="0" y="21600"/>
              </a:lnTo>
              <a:lnTo>
                <a:pt x="18514" y="21600"/>
              </a:lnTo>
              <a:lnTo>
                <a:pt x="18514" y="7200"/>
              </a:lnTo>
              <a:lnTo>
                <a:pt x="21600" y="7200"/>
              </a:lnTo>
              <a:lnTo>
                <a:pt x="15429" y="0"/>
              </a:lnTo>
              <a:close/>
            </a:path>
          </a:pathLst>
        </a:custGeom>
        <a:solidFill>
          <a:srgbClr val="800000"/>
        </a:solidFill>
        <a:ln w="9525" cap="flat" cmpd="sng">
          <a:solidFill>
            <a:srgbClr val="000000"/>
          </a:solidFill>
          <a:prstDash val="solid"/>
          <a:miter lim="800000"/>
          <a:headEnd type="none" w="sm" len="sm"/>
          <a:tailEnd type="none" w="sm" len="sm"/>
        </a:ln>
      </xdr:spPr>
    </xdr:sp>
    <xdr:clientData fLocksWithSheet="0"/>
  </xdr:oneCellAnchor>
  <xdr:oneCellAnchor>
    <xdr:from>
      <xdr:col>4</xdr:col>
      <xdr:colOff>180975</xdr:colOff>
      <xdr:row>0</xdr:row>
      <xdr:rowOff>47625</xdr:rowOff>
    </xdr:from>
    <xdr:ext cx="1171575" cy="228600"/>
    <xdr:sp macro="" textlink="">
      <xdr:nvSpPr>
        <xdr:cNvPr id="36" name="Shape 36">
          <a:hlinkClick xmlns:r="http://schemas.openxmlformats.org/officeDocument/2006/relationships" r:id="rId5"/>
          <a:extLst>
            <a:ext uri="{FF2B5EF4-FFF2-40B4-BE49-F238E27FC236}">
              <a16:creationId xmlns:a16="http://schemas.microsoft.com/office/drawing/2014/main" id="{00000000-0008-0000-0400-000024000000}"/>
            </a:ext>
          </a:extLst>
        </xdr:cNvPr>
        <xdr:cNvSpPr/>
      </xdr:nvSpPr>
      <xdr:spPr>
        <a:xfrm>
          <a:off x="4764975" y="3670463"/>
          <a:ext cx="1162050" cy="219075"/>
        </a:xfrm>
        <a:prstGeom prst="roundRect">
          <a:avLst>
            <a:gd name="adj" fmla="val 16667"/>
          </a:avLst>
        </a:prstGeom>
        <a:gradFill>
          <a:gsLst>
            <a:gs pos="0">
              <a:srgbClr val="5A0000"/>
            </a:gs>
            <a:gs pos="50000">
              <a:srgbClr val="800000"/>
            </a:gs>
            <a:gs pos="100000">
              <a:srgbClr val="5A0000"/>
            </a:gs>
          </a:gsLst>
          <a:lin ang="5400000" scaled="0"/>
        </a:gra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800"/>
            <a:buFont typeface="Arial"/>
            <a:buNone/>
          </a:pPr>
          <a:r>
            <a:rPr lang="en-US" sz="800" b="1" i="0" strike="noStrike">
              <a:solidFill>
                <a:srgbClr val="FFFFFF"/>
              </a:solidFill>
              <a:latin typeface="Arial"/>
              <a:ea typeface="Arial"/>
              <a:cs typeface="Arial"/>
              <a:sym typeface="Arial"/>
            </a:rPr>
            <a:t>Soporte Técnico</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-1924050</xdr:colOff>
      <xdr:row>0</xdr:row>
      <xdr:rowOff>57150</xdr:rowOff>
    </xdr:from>
    <xdr:ext cx="352425" cy="333375"/>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500-000025000000}"/>
            </a:ext>
          </a:extLst>
        </xdr:cNvPr>
        <xdr:cNvSpPr/>
      </xdr:nvSpPr>
      <xdr:spPr>
        <a:xfrm>
          <a:off x="5174550" y="3618075"/>
          <a:ext cx="342900" cy="323850"/>
        </a:xfrm>
        <a:custGeom>
          <a:avLst/>
          <a:gdLst/>
          <a:ahLst/>
          <a:cxnLst/>
          <a:rect l="l" t="t" r="r" b="b"/>
          <a:pathLst>
            <a:path w="120000" h="120000" extrusionOk="0">
              <a:moveTo>
                <a:pt x="0" y="0"/>
              </a:moveTo>
              <a:lnTo>
                <a:pt x="120000" y="0"/>
              </a:lnTo>
              <a:lnTo>
                <a:pt x="120000" y="120000"/>
              </a:lnTo>
              <a:lnTo>
                <a:pt x="0" y="120000"/>
              </a:lnTo>
              <a:close/>
              <a:moveTo>
                <a:pt x="101250" y="60000"/>
              </a:moveTo>
              <a:lnTo>
                <a:pt x="18750" y="15000"/>
              </a:lnTo>
              <a:lnTo>
                <a:pt x="18750" y="105000"/>
              </a:lnTo>
              <a:close/>
            </a:path>
            <a:path w="120000" h="120000" fill="darken" extrusionOk="0">
              <a:moveTo>
                <a:pt x="101250" y="60000"/>
              </a:moveTo>
              <a:lnTo>
                <a:pt x="18750" y="15000"/>
              </a:lnTo>
              <a:lnTo>
                <a:pt x="18750" y="105000"/>
              </a:lnTo>
              <a:close/>
            </a:path>
            <a:path w="120000" h="120000" fill="none" extrusionOk="0">
              <a:moveTo>
                <a:pt x="101250" y="60000"/>
              </a:moveTo>
              <a:lnTo>
                <a:pt x="18750" y="105000"/>
              </a:lnTo>
              <a:lnTo>
                <a:pt x="18750"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-19050</xdr:colOff>
      <xdr:row>0</xdr:row>
      <xdr:rowOff>28575</xdr:rowOff>
    </xdr:from>
    <xdr:ext cx="47625" cy="219075"/>
    <xdr:sp macro="" textlink="">
      <xdr:nvSpPr>
        <xdr:cNvPr id="38" name="Shape 38">
          <a:extLst>
            <a:ext uri="{FF2B5EF4-FFF2-40B4-BE49-F238E27FC236}">
              <a16:creationId xmlns:a16="http://schemas.microsoft.com/office/drawing/2014/main" id="{00000000-0008-0000-0500-000026000000}"/>
            </a:ext>
          </a:extLst>
        </xdr:cNvPr>
        <xdr:cNvSpPr/>
      </xdr:nvSpPr>
      <xdr:spPr>
        <a:xfrm>
          <a:off x="5326950" y="3675225"/>
          <a:ext cx="38100" cy="209550"/>
        </a:xfrm>
        <a:custGeom>
          <a:avLst/>
          <a:gdLst/>
          <a:ahLst/>
          <a:cxnLst/>
          <a:rect l="l" t="t" r="r" b="b"/>
          <a:pathLst>
            <a:path w="120000" h="120000" extrusionOk="0">
              <a:moveTo>
                <a:pt x="0" y="0"/>
              </a:moveTo>
              <a:lnTo>
                <a:pt x="120000" y="0"/>
              </a:lnTo>
              <a:lnTo>
                <a:pt x="120000" y="120000"/>
              </a:lnTo>
              <a:lnTo>
                <a:pt x="0" y="120000"/>
              </a:lnTo>
              <a:close/>
              <a:moveTo>
                <a:pt x="60000" y="15000"/>
              </a:moveTo>
              <a:lnTo>
                <a:pt x="15000" y="60000"/>
              </a:lnTo>
              <a:lnTo>
                <a:pt x="26250" y="60000"/>
              </a:lnTo>
              <a:lnTo>
                <a:pt x="26250" y="105000"/>
              </a:lnTo>
              <a:lnTo>
                <a:pt x="93750" y="105000"/>
              </a:lnTo>
              <a:lnTo>
                <a:pt x="93750" y="60000"/>
              </a:lnTo>
              <a:lnTo>
                <a:pt x="105000" y="60000"/>
              </a:lnTo>
              <a:lnTo>
                <a:pt x="88125" y="43125"/>
              </a:lnTo>
              <a:lnTo>
                <a:pt x="88125" y="20625"/>
              </a:lnTo>
              <a:lnTo>
                <a:pt x="76875" y="20625"/>
              </a:lnTo>
              <a:lnTo>
                <a:pt x="76875" y="31875"/>
              </a:lnTo>
              <a:close/>
            </a:path>
            <a:path w="120000" h="120000" fill="darkenLess" extrusionOk="0">
              <a:moveTo>
                <a:pt x="88125" y="43125"/>
              </a:moveTo>
              <a:lnTo>
                <a:pt x="88125" y="20625"/>
              </a:lnTo>
              <a:lnTo>
                <a:pt x="76875" y="20625"/>
              </a:lnTo>
              <a:lnTo>
                <a:pt x="76875" y="31875"/>
              </a:lnTo>
              <a:close/>
              <a:moveTo>
                <a:pt x="26250" y="60000"/>
              </a:moveTo>
              <a:lnTo>
                <a:pt x="26250" y="105000"/>
              </a:lnTo>
              <a:lnTo>
                <a:pt x="54375" y="105000"/>
              </a:lnTo>
              <a:lnTo>
                <a:pt x="54375" y="82500"/>
              </a:lnTo>
              <a:lnTo>
                <a:pt x="65625" y="82500"/>
              </a:lnTo>
              <a:lnTo>
                <a:pt x="65625" y="105000"/>
              </a:lnTo>
              <a:lnTo>
                <a:pt x="93750" y="105000"/>
              </a:lnTo>
              <a:lnTo>
                <a:pt x="93750" y="60000"/>
              </a:lnTo>
              <a:close/>
            </a:path>
            <a:path w="120000" h="120000" fill="darken" extrusionOk="0">
              <a:moveTo>
                <a:pt x="60000" y="15000"/>
              </a:moveTo>
              <a:lnTo>
                <a:pt x="15000" y="60000"/>
              </a:lnTo>
              <a:lnTo>
                <a:pt x="105000" y="60000"/>
              </a:lnTo>
              <a:close/>
              <a:moveTo>
                <a:pt x="54375" y="82500"/>
              </a:moveTo>
              <a:lnTo>
                <a:pt x="65625" y="82500"/>
              </a:lnTo>
              <a:lnTo>
                <a:pt x="65625" y="105000"/>
              </a:lnTo>
              <a:lnTo>
                <a:pt x="54375" y="105000"/>
              </a:lnTo>
              <a:close/>
            </a:path>
            <a:path w="120000" h="120000" fill="none" extrusionOk="0">
              <a:moveTo>
                <a:pt x="60000" y="15000"/>
              </a:moveTo>
              <a:lnTo>
                <a:pt x="76875" y="31875"/>
              </a:lnTo>
              <a:lnTo>
                <a:pt x="76875" y="20625"/>
              </a:lnTo>
              <a:lnTo>
                <a:pt x="88125" y="20625"/>
              </a:lnTo>
              <a:lnTo>
                <a:pt x="88125" y="43125"/>
              </a:lnTo>
              <a:lnTo>
                <a:pt x="105000" y="60000"/>
              </a:lnTo>
              <a:lnTo>
                <a:pt x="93750" y="60000"/>
              </a:lnTo>
              <a:lnTo>
                <a:pt x="93750" y="105000"/>
              </a:lnTo>
              <a:lnTo>
                <a:pt x="26250" y="105000"/>
              </a:lnTo>
              <a:lnTo>
                <a:pt x="26250" y="60000"/>
              </a:lnTo>
              <a:lnTo>
                <a:pt x="15000" y="60000"/>
              </a:lnTo>
              <a:close/>
              <a:moveTo>
                <a:pt x="76875" y="31875"/>
              </a:moveTo>
              <a:lnTo>
                <a:pt x="88125" y="43125"/>
              </a:lnTo>
              <a:moveTo>
                <a:pt x="93750" y="60000"/>
              </a:moveTo>
              <a:lnTo>
                <a:pt x="26250" y="60000"/>
              </a:lnTo>
              <a:moveTo>
                <a:pt x="54375" y="105000"/>
              </a:moveTo>
              <a:lnTo>
                <a:pt x="54375" y="82500"/>
              </a:lnTo>
              <a:lnTo>
                <a:pt x="65625" y="82500"/>
              </a:lnTo>
              <a:lnTo>
                <a:pt x="65625" y="105000"/>
              </a:lnTo>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-19050</xdr:colOff>
      <xdr:row>0</xdr:row>
      <xdr:rowOff>28575</xdr:rowOff>
    </xdr:from>
    <xdr:ext cx="47625" cy="219075"/>
    <xdr:sp macro="" textlink="">
      <xdr:nvSpPr>
        <xdr:cNvPr id="39" name="Shape 39">
          <a:extLst>
            <a:ext uri="{FF2B5EF4-FFF2-40B4-BE49-F238E27FC236}">
              <a16:creationId xmlns:a16="http://schemas.microsoft.com/office/drawing/2014/main" id="{00000000-0008-0000-0500-000027000000}"/>
            </a:ext>
          </a:extLst>
        </xdr:cNvPr>
        <xdr:cNvSpPr/>
      </xdr:nvSpPr>
      <xdr:spPr>
        <a:xfrm>
          <a:off x="5326950" y="3675225"/>
          <a:ext cx="38100" cy="209550"/>
        </a:xfrm>
        <a:custGeom>
          <a:avLst/>
          <a:gdLst/>
          <a:ahLst/>
          <a:cxnLst/>
          <a:rect l="l" t="t" r="r" b="b"/>
          <a:pathLst>
            <a:path w="120000" h="120000" extrusionOk="0">
              <a:moveTo>
                <a:pt x="0" y="0"/>
              </a:moveTo>
              <a:lnTo>
                <a:pt x="120000" y="0"/>
              </a:lnTo>
              <a:lnTo>
                <a:pt x="120000" y="120000"/>
              </a:lnTo>
              <a:lnTo>
                <a:pt x="0" y="120000"/>
              </a:lnTo>
              <a:close/>
              <a:moveTo>
                <a:pt x="105000" y="60000"/>
              </a:moveTo>
              <a:lnTo>
                <a:pt x="15000" y="15000"/>
              </a:lnTo>
              <a:lnTo>
                <a:pt x="15000" y="105000"/>
              </a:lnTo>
              <a:close/>
            </a:path>
            <a:path w="120000" h="120000" fill="darken" extrusionOk="0">
              <a:moveTo>
                <a:pt x="105000" y="60000"/>
              </a:moveTo>
              <a:lnTo>
                <a:pt x="15000" y="15000"/>
              </a:lnTo>
              <a:lnTo>
                <a:pt x="15000" y="105000"/>
              </a:lnTo>
              <a:close/>
            </a:path>
            <a:path w="120000" h="120000" fill="none" extrusionOk="0">
              <a:moveTo>
                <a:pt x="105000" y="60000"/>
              </a:moveTo>
              <a:lnTo>
                <a:pt x="15000" y="105000"/>
              </a:lnTo>
              <a:lnTo>
                <a:pt x="15000"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2095500</xdr:colOff>
      <xdr:row>0</xdr:row>
      <xdr:rowOff>38100</xdr:rowOff>
    </xdr:from>
    <xdr:ext cx="266700" cy="209550"/>
    <xdr:sp macro="" textlink="">
      <xdr:nvSpPr>
        <xdr:cNvPr id="40" name="Shape 40">
          <a:hlinkClick xmlns:r="http://schemas.openxmlformats.org/officeDocument/2006/relationships" r:id="rId2"/>
          <a:extLst>
            <a:ext uri="{FF2B5EF4-FFF2-40B4-BE49-F238E27FC236}">
              <a16:creationId xmlns:a16="http://schemas.microsoft.com/office/drawing/2014/main" id="{00000000-0008-0000-0500-000028000000}"/>
            </a:ext>
          </a:extLst>
        </xdr:cNvPr>
        <xdr:cNvSpPr/>
      </xdr:nvSpPr>
      <xdr:spPr>
        <a:xfrm>
          <a:off x="5217413" y="3679988"/>
          <a:ext cx="257175" cy="200025"/>
        </a:xfrm>
        <a:custGeom>
          <a:avLst/>
          <a:gdLst/>
          <a:ahLst/>
          <a:cxnLst/>
          <a:rect l="l" t="t" r="r" b="b"/>
          <a:pathLst>
            <a:path w="120000" h="120000" extrusionOk="0">
              <a:moveTo>
                <a:pt x="0" y="0"/>
              </a:moveTo>
              <a:lnTo>
                <a:pt x="120000" y="0"/>
              </a:lnTo>
              <a:lnTo>
                <a:pt x="120000" y="120000"/>
              </a:lnTo>
              <a:lnTo>
                <a:pt x="0" y="120000"/>
              </a:lnTo>
              <a:close/>
              <a:moveTo>
                <a:pt x="60000" y="15000"/>
              </a:moveTo>
              <a:lnTo>
                <a:pt x="26667" y="60000"/>
              </a:lnTo>
              <a:lnTo>
                <a:pt x="35000" y="60000"/>
              </a:lnTo>
              <a:lnTo>
                <a:pt x="35000" y="105000"/>
              </a:lnTo>
              <a:lnTo>
                <a:pt x="85000" y="105000"/>
              </a:lnTo>
              <a:lnTo>
                <a:pt x="85000" y="60000"/>
              </a:lnTo>
              <a:lnTo>
                <a:pt x="93333" y="60000"/>
              </a:lnTo>
              <a:lnTo>
                <a:pt x="80833" y="43125"/>
              </a:lnTo>
              <a:lnTo>
                <a:pt x="80833" y="20625"/>
              </a:lnTo>
              <a:lnTo>
                <a:pt x="72500" y="20625"/>
              </a:lnTo>
              <a:lnTo>
                <a:pt x="72500" y="31875"/>
              </a:lnTo>
              <a:close/>
            </a:path>
            <a:path w="120000" h="120000" fill="darkenLess" extrusionOk="0">
              <a:moveTo>
                <a:pt x="80833" y="43125"/>
              </a:moveTo>
              <a:lnTo>
                <a:pt x="80833" y="20625"/>
              </a:lnTo>
              <a:lnTo>
                <a:pt x="72500" y="20625"/>
              </a:lnTo>
              <a:lnTo>
                <a:pt x="72500" y="31875"/>
              </a:lnTo>
              <a:close/>
              <a:moveTo>
                <a:pt x="35000" y="60000"/>
              </a:moveTo>
              <a:lnTo>
                <a:pt x="35000" y="105000"/>
              </a:lnTo>
              <a:lnTo>
                <a:pt x="55833" y="105000"/>
              </a:lnTo>
              <a:lnTo>
                <a:pt x="55833" y="82500"/>
              </a:lnTo>
              <a:lnTo>
                <a:pt x="64167" y="82500"/>
              </a:lnTo>
              <a:lnTo>
                <a:pt x="64167" y="105000"/>
              </a:lnTo>
              <a:lnTo>
                <a:pt x="85000" y="105000"/>
              </a:lnTo>
              <a:lnTo>
                <a:pt x="85000" y="60000"/>
              </a:lnTo>
              <a:close/>
            </a:path>
            <a:path w="120000" h="120000" fill="darken" extrusionOk="0">
              <a:moveTo>
                <a:pt x="60000" y="15000"/>
              </a:moveTo>
              <a:lnTo>
                <a:pt x="26667" y="60000"/>
              </a:lnTo>
              <a:lnTo>
                <a:pt x="93333" y="60000"/>
              </a:lnTo>
              <a:close/>
              <a:moveTo>
                <a:pt x="55833" y="82500"/>
              </a:moveTo>
              <a:lnTo>
                <a:pt x="64167" y="82500"/>
              </a:lnTo>
              <a:lnTo>
                <a:pt x="64167" y="105000"/>
              </a:lnTo>
              <a:lnTo>
                <a:pt x="55833" y="105000"/>
              </a:lnTo>
              <a:close/>
            </a:path>
            <a:path w="120000" h="120000" fill="none" extrusionOk="0">
              <a:moveTo>
                <a:pt x="60000" y="15000"/>
              </a:moveTo>
              <a:lnTo>
                <a:pt x="72500" y="31875"/>
              </a:lnTo>
              <a:lnTo>
                <a:pt x="72500" y="20625"/>
              </a:lnTo>
              <a:lnTo>
                <a:pt x="80833" y="20625"/>
              </a:lnTo>
              <a:lnTo>
                <a:pt x="80833" y="43125"/>
              </a:lnTo>
              <a:lnTo>
                <a:pt x="93333" y="60000"/>
              </a:lnTo>
              <a:lnTo>
                <a:pt x="85000" y="60000"/>
              </a:lnTo>
              <a:lnTo>
                <a:pt x="85000" y="105000"/>
              </a:lnTo>
              <a:lnTo>
                <a:pt x="35000" y="105000"/>
              </a:lnTo>
              <a:lnTo>
                <a:pt x="35000" y="60000"/>
              </a:lnTo>
              <a:lnTo>
                <a:pt x="26667" y="60000"/>
              </a:lnTo>
              <a:close/>
              <a:moveTo>
                <a:pt x="72500" y="31875"/>
              </a:moveTo>
              <a:lnTo>
                <a:pt x="80833" y="43125"/>
              </a:lnTo>
              <a:moveTo>
                <a:pt x="85000" y="60000"/>
              </a:moveTo>
              <a:lnTo>
                <a:pt x="35000" y="60000"/>
              </a:lnTo>
              <a:moveTo>
                <a:pt x="55833" y="105000"/>
              </a:moveTo>
              <a:lnTo>
                <a:pt x="55833" y="82500"/>
              </a:lnTo>
              <a:lnTo>
                <a:pt x="64167" y="82500"/>
              </a:lnTo>
              <a:lnTo>
                <a:pt x="64167" y="105000"/>
              </a:lnTo>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1781175</xdr:colOff>
      <xdr:row>0</xdr:row>
      <xdr:rowOff>38100</xdr:rowOff>
    </xdr:from>
    <xdr:ext cx="266700" cy="200025"/>
    <xdr:sp macro="" textlink="">
      <xdr:nvSpPr>
        <xdr:cNvPr id="41" name="Shape 41">
          <a:hlinkClick xmlns:r="http://schemas.openxmlformats.org/officeDocument/2006/relationships" r:id="rId3"/>
          <a:extLst>
            <a:ext uri="{FF2B5EF4-FFF2-40B4-BE49-F238E27FC236}">
              <a16:creationId xmlns:a16="http://schemas.microsoft.com/office/drawing/2014/main" id="{00000000-0008-0000-0500-000029000000}"/>
            </a:ext>
          </a:extLst>
        </xdr:cNvPr>
        <xdr:cNvSpPr/>
      </xdr:nvSpPr>
      <xdr:spPr>
        <a:xfrm rot="10800000">
          <a:off x="5217413" y="3679988"/>
          <a:ext cx="257175" cy="200025"/>
        </a:xfrm>
        <a:custGeom>
          <a:avLst/>
          <a:gdLst/>
          <a:ahLst/>
          <a:cxnLst/>
          <a:rect l="l" t="t" r="r" b="b"/>
          <a:pathLst>
            <a:path w="120000" h="120000" extrusionOk="0">
              <a:moveTo>
                <a:pt x="0" y="0"/>
              </a:moveTo>
              <a:lnTo>
                <a:pt x="120000" y="0"/>
              </a:lnTo>
              <a:lnTo>
                <a:pt x="120000" y="120000"/>
              </a:lnTo>
              <a:lnTo>
                <a:pt x="0" y="120000"/>
              </a:lnTo>
              <a:close/>
              <a:moveTo>
                <a:pt x="93333" y="60000"/>
              </a:moveTo>
              <a:lnTo>
                <a:pt x="26667" y="15000"/>
              </a:lnTo>
              <a:lnTo>
                <a:pt x="26667" y="105000"/>
              </a:lnTo>
              <a:close/>
            </a:path>
            <a:path w="120000" h="120000" fill="darken" extrusionOk="0">
              <a:moveTo>
                <a:pt x="93333" y="60000"/>
              </a:moveTo>
              <a:lnTo>
                <a:pt x="26667" y="15000"/>
              </a:lnTo>
              <a:lnTo>
                <a:pt x="26667" y="105000"/>
              </a:lnTo>
              <a:close/>
            </a:path>
            <a:path w="120000" h="120000" fill="none" extrusionOk="0">
              <a:moveTo>
                <a:pt x="93333" y="60000"/>
              </a:moveTo>
              <a:lnTo>
                <a:pt x="26667" y="105000"/>
              </a:lnTo>
              <a:lnTo>
                <a:pt x="26667"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2400300</xdr:colOff>
      <xdr:row>0</xdr:row>
      <xdr:rowOff>38100</xdr:rowOff>
    </xdr:from>
    <xdr:ext cx="266700" cy="209550"/>
    <xdr:sp macro="" textlink="">
      <xdr:nvSpPr>
        <xdr:cNvPr id="42" name="Shape 42">
          <a:hlinkClick xmlns:r="http://schemas.openxmlformats.org/officeDocument/2006/relationships" r:id="rId4"/>
          <a:extLst>
            <a:ext uri="{FF2B5EF4-FFF2-40B4-BE49-F238E27FC236}">
              <a16:creationId xmlns:a16="http://schemas.microsoft.com/office/drawing/2014/main" id="{00000000-0008-0000-0500-00002A000000}"/>
            </a:ext>
          </a:extLst>
        </xdr:cNvPr>
        <xdr:cNvSpPr/>
      </xdr:nvSpPr>
      <xdr:spPr>
        <a:xfrm>
          <a:off x="5217413" y="3679988"/>
          <a:ext cx="257175" cy="200025"/>
        </a:xfrm>
        <a:custGeom>
          <a:avLst/>
          <a:gdLst/>
          <a:ahLst/>
          <a:cxnLst/>
          <a:rect l="l" t="t" r="r" b="b"/>
          <a:pathLst>
            <a:path w="120000" h="120000" extrusionOk="0">
              <a:moveTo>
                <a:pt x="0" y="0"/>
              </a:moveTo>
              <a:lnTo>
                <a:pt x="120000" y="0"/>
              </a:lnTo>
              <a:lnTo>
                <a:pt x="120000" y="120000"/>
              </a:lnTo>
              <a:lnTo>
                <a:pt x="0" y="120000"/>
              </a:lnTo>
              <a:close/>
              <a:moveTo>
                <a:pt x="93333" y="60000"/>
              </a:moveTo>
              <a:lnTo>
                <a:pt x="26667" y="15000"/>
              </a:lnTo>
              <a:lnTo>
                <a:pt x="26667" y="105000"/>
              </a:lnTo>
              <a:close/>
            </a:path>
            <a:path w="120000" h="120000" fill="darken" extrusionOk="0">
              <a:moveTo>
                <a:pt x="93333" y="60000"/>
              </a:moveTo>
              <a:lnTo>
                <a:pt x="26667" y="15000"/>
              </a:lnTo>
              <a:lnTo>
                <a:pt x="26667" y="105000"/>
              </a:lnTo>
              <a:close/>
            </a:path>
            <a:path w="120000" h="120000" fill="none" extrusionOk="0">
              <a:moveTo>
                <a:pt x="93333" y="60000"/>
              </a:moveTo>
              <a:lnTo>
                <a:pt x="26667" y="105000"/>
              </a:lnTo>
              <a:lnTo>
                <a:pt x="26667"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0</xdr:row>
      <xdr:rowOff>0</xdr:rowOff>
    </xdr:from>
    <xdr:ext cx="1171575" cy="247650"/>
    <xdr:sp macro="" textlink="">
      <xdr:nvSpPr>
        <xdr:cNvPr id="43" name="Shape 43">
          <a:hlinkClick xmlns:r="http://schemas.openxmlformats.org/officeDocument/2006/relationships" r:id="rId5"/>
          <a:extLst>
            <a:ext uri="{FF2B5EF4-FFF2-40B4-BE49-F238E27FC236}">
              <a16:creationId xmlns:a16="http://schemas.microsoft.com/office/drawing/2014/main" id="{00000000-0008-0000-0500-00002B000000}"/>
            </a:ext>
          </a:extLst>
        </xdr:cNvPr>
        <xdr:cNvSpPr/>
      </xdr:nvSpPr>
      <xdr:spPr>
        <a:xfrm>
          <a:off x="4764975" y="3660938"/>
          <a:ext cx="1162050" cy="238125"/>
        </a:xfrm>
        <a:prstGeom prst="roundRect">
          <a:avLst>
            <a:gd name="adj" fmla="val 16667"/>
          </a:avLst>
        </a:prstGeom>
        <a:gradFill>
          <a:gsLst>
            <a:gs pos="0">
              <a:srgbClr val="5A0000"/>
            </a:gs>
            <a:gs pos="50000">
              <a:srgbClr val="800000"/>
            </a:gs>
            <a:gs pos="100000">
              <a:srgbClr val="5A0000"/>
            </a:gs>
          </a:gsLst>
          <a:lin ang="5400000" scaled="0"/>
        </a:gra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800"/>
            <a:buFont typeface="Arial"/>
            <a:buNone/>
          </a:pPr>
          <a:r>
            <a:rPr lang="en-US" sz="800" b="1" i="0" strike="noStrike">
              <a:solidFill>
                <a:srgbClr val="FFFFFF"/>
              </a:solidFill>
              <a:latin typeface="Arial"/>
              <a:ea typeface="Arial"/>
              <a:cs typeface="Arial"/>
              <a:sym typeface="Arial"/>
            </a:rPr>
            <a:t>Soporte Técnico</a:t>
          </a: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xdr:colOff>
      <xdr:row>0</xdr:row>
      <xdr:rowOff>66675</xdr:rowOff>
    </xdr:from>
    <xdr:ext cx="47625" cy="361950"/>
    <xdr:sp macro="" textlink="">
      <xdr:nvSpPr>
        <xdr:cNvPr id="44" name="Shape 44">
          <a:hlinkClick xmlns:r="http://schemas.openxmlformats.org/officeDocument/2006/relationships" r:id="rId1"/>
          <a:extLst>
            <a:ext uri="{FF2B5EF4-FFF2-40B4-BE49-F238E27FC236}">
              <a16:creationId xmlns:a16="http://schemas.microsoft.com/office/drawing/2014/main" id="{00000000-0008-0000-0600-00002C000000}"/>
            </a:ext>
          </a:extLst>
        </xdr:cNvPr>
        <xdr:cNvSpPr/>
      </xdr:nvSpPr>
      <xdr:spPr>
        <a:xfrm>
          <a:off x="5326950" y="3603788"/>
          <a:ext cx="38100" cy="352425"/>
        </a:xfrm>
        <a:custGeom>
          <a:avLst/>
          <a:gdLst/>
          <a:ahLst/>
          <a:cxnLst/>
          <a:rect l="l" t="t" r="r" b="b"/>
          <a:pathLst>
            <a:path w="120000" h="120000" extrusionOk="0">
              <a:moveTo>
                <a:pt x="0" y="0"/>
              </a:moveTo>
              <a:lnTo>
                <a:pt x="120000" y="0"/>
              </a:lnTo>
              <a:lnTo>
                <a:pt x="120000" y="120000"/>
              </a:lnTo>
              <a:lnTo>
                <a:pt x="0" y="120000"/>
              </a:lnTo>
              <a:close/>
              <a:moveTo>
                <a:pt x="15000" y="60000"/>
              </a:moveTo>
              <a:lnTo>
                <a:pt x="105000" y="15000"/>
              </a:lnTo>
              <a:lnTo>
                <a:pt x="105000" y="105000"/>
              </a:lnTo>
              <a:close/>
            </a:path>
            <a:path w="120000" h="120000" fill="darken" extrusionOk="0">
              <a:moveTo>
                <a:pt x="15000" y="60000"/>
              </a:moveTo>
              <a:lnTo>
                <a:pt x="105000" y="15000"/>
              </a:lnTo>
              <a:lnTo>
                <a:pt x="105000" y="105000"/>
              </a:lnTo>
              <a:close/>
            </a:path>
            <a:path w="120000" h="120000" fill="none" extrusionOk="0">
              <a:moveTo>
                <a:pt x="15000" y="60000"/>
              </a:moveTo>
              <a:lnTo>
                <a:pt x="105000" y="15000"/>
              </a:lnTo>
              <a:lnTo>
                <a:pt x="105000" y="10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-19050</xdr:colOff>
      <xdr:row>0</xdr:row>
      <xdr:rowOff>66675</xdr:rowOff>
    </xdr:from>
    <xdr:ext cx="47625" cy="361950"/>
    <xdr:sp macro="" textlink="">
      <xdr:nvSpPr>
        <xdr:cNvPr id="45" name="Shape 45">
          <a:hlinkClick xmlns:r="http://schemas.openxmlformats.org/officeDocument/2006/relationships" r:id="rId2"/>
          <a:extLst>
            <a:ext uri="{FF2B5EF4-FFF2-40B4-BE49-F238E27FC236}">
              <a16:creationId xmlns:a16="http://schemas.microsoft.com/office/drawing/2014/main" id="{00000000-0008-0000-0600-00002D000000}"/>
            </a:ext>
          </a:extLst>
        </xdr:cNvPr>
        <xdr:cNvSpPr/>
      </xdr:nvSpPr>
      <xdr:spPr>
        <a:xfrm>
          <a:off x="5326950" y="3603788"/>
          <a:ext cx="38100" cy="352425"/>
        </a:xfrm>
        <a:custGeom>
          <a:avLst/>
          <a:gdLst/>
          <a:ahLst/>
          <a:cxnLst/>
          <a:rect l="l" t="t" r="r" b="b"/>
          <a:pathLst>
            <a:path w="120000" h="120000" extrusionOk="0">
              <a:moveTo>
                <a:pt x="0" y="0"/>
              </a:moveTo>
              <a:lnTo>
                <a:pt x="120000" y="0"/>
              </a:lnTo>
              <a:lnTo>
                <a:pt x="120000" y="120000"/>
              </a:lnTo>
              <a:lnTo>
                <a:pt x="0" y="120000"/>
              </a:lnTo>
              <a:close/>
              <a:moveTo>
                <a:pt x="105000" y="60000"/>
              </a:moveTo>
              <a:lnTo>
                <a:pt x="15000" y="15000"/>
              </a:lnTo>
              <a:lnTo>
                <a:pt x="15000" y="105000"/>
              </a:lnTo>
              <a:close/>
            </a:path>
            <a:path w="120000" h="120000" fill="darken" extrusionOk="0">
              <a:moveTo>
                <a:pt x="105000" y="60000"/>
              </a:moveTo>
              <a:lnTo>
                <a:pt x="15000" y="15000"/>
              </a:lnTo>
              <a:lnTo>
                <a:pt x="15000" y="105000"/>
              </a:lnTo>
              <a:close/>
            </a:path>
            <a:path w="120000" h="120000" fill="none" extrusionOk="0">
              <a:moveTo>
                <a:pt x="105000" y="60000"/>
              </a:moveTo>
              <a:lnTo>
                <a:pt x="15000" y="105000"/>
              </a:lnTo>
              <a:lnTo>
                <a:pt x="15000"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533400</xdr:colOff>
      <xdr:row>0</xdr:row>
      <xdr:rowOff>38100</xdr:rowOff>
    </xdr:from>
    <xdr:ext cx="266700" cy="190500"/>
    <xdr:sp macro="" textlink="">
      <xdr:nvSpPr>
        <xdr:cNvPr id="27" name="Shape 27">
          <a:hlinkClick xmlns:r="http://schemas.openxmlformats.org/officeDocument/2006/relationships" r:id="rId1"/>
          <a:extLst>
            <a:ext uri="{FF2B5EF4-FFF2-40B4-BE49-F238E27FC236}">
              <a16:creationId xmlns:a16="http://schemas.microsoft.com/office/drawing/2014/main" id="{00000000-0008-0000-0600-00001B000000}"/>
            </a:ext>
          </a:extLst>
        </xdr:cNvPr>
        <xdr:cNvSpPr/>
      </xdr:nvSpPr>
      <xdr:spPr>
        <a:xfrm>
          <a:off x="5217413" y="3689513"/>
          <a:ext cx="257175" cy="180975"/>
        </a:xfrm>
        <a:custGeom>
          <a:avLst/>
          <a:gdLst/>
          <a:ahLst/>
          <a:cxnLst/>
          <a:rect l="l" t="t" r="r" b="b"/>
          <a:pathLst>
            <a:path w="120000" h="120000" extrusionOk="0">
              <a:moveTo>
                <a:pt x="0" y="0"/>
              </a:moveTo>
              <a:lnTo>
                <a:pt x="120000" y="0"/>
              </a:lnTo>
              <a:lnTo>
                <a:pt x="120000" y="120000"/>
              </a:lnTo>
              <a:lnTo>
                <a:pt x="0" y="120000"/>
              </a:lnTo>
              <a:close/>
              <a:moveTo>
                <a:pt x="60000" y="15000"/>
              </a:moveTo>
              <a:lnTo>
                <a:pt x="28333" y="60000"/>
              </a:lnTo>
              <a:lnTo>
                <a:pt x="36250" y="60000"/>
              </a:lnTo>
              <a:lnTo>
                <a:pt x="36250" y="105000"/>
              </a:lnTo>
              <a:lnTo>
                <a:pt x="83750" y="105000"/>
              </a:lnTo>
              <a:lnTo>
                <a:pt x="83750" y="60000"/>
              </a:lnTo>
              <a:lnTo>
                <a:pt x="91667" y="60000"/>
              </a:lnTo>
              <a:lnTo>
                <a:pt x="79792" y="43125"/>
              </a:lnTo>
              <a:lnTo>
                <a:pt x="79792" y="20625"/>
              </a:lnTo>
              <a:lnTo>
                <a:pt x="71875" y="20625"/>
              </a:lnTo>
              <a:lnTo>
                <a:pt x="71875" y="31875"/>
              </a:lnTo>
              <a:close/>
            </a:path>
            <a:path w="120000" h="120000" fill="darkenLess" extrusionOk="0">
              <a:moveTo>
                <a:pt x="79792" y="43125"/>
              </a:moveTo>
              <a:lnTo>
                <a:pt x="79792" y="20625"/>
              </a:lnTo>
              <a:lnTo>
                <a:pt x="71875" y="20625"/>
              </a:lnTo>
              <a:lnTo>
                <a:pt x="71875" y="31875"/>
              </a:lnTo>
              <a:close/>
              <a:moveTo>
                <a:pt x="36250" y="60000"/>
              </a:moveTo>
              <a:lnTo>
                <a:pt x="36250" y="105000"/>
              </a:lnTo>
              <a:lnTo>
                <a:pt x="56042" y="105000"/>
              </a:lnTo>
              <a:lnTo>
                <a:pt x="56042" y="82500"/>
              </a:lnTo>
              <a:lnTo>
                <a:pt x="63958" y="82500"/>
              </a:lnTo>
              <a:lnTo>
                <a:pt x="63958" y="105000"/>
              </a:lnTo>
              <a:lnTo>
                <a:pt x="83750" y="105000"/>
              </a:lnTo>
              <a:lnTo>
                <a:pt x="83750" y="60000"/>
              </a:lnTo>
              <a:close/>
            </a:path>
            <a:path w="120000" h="120000" fill="darken" extrusionOk="0">
              <a:moveTo>
                <a:pt x="60000" y="15000"/>
              </a:moveTo>
              <a:lnTo>
                <a:pt x="28333" y="60000"/>
              </a:lnTo>
              <a:lnTo>
                <a:pt x="91667" y="60000"/>
              </a:lnTo>
              <a:close/>
              <a:moveTo>
                <a:pt x="56042" y="82500"/>
              </a:moveTo>
              <a:lnTo>
                <a:pt x="63958" y="82500"/>
              </a:lnTo>
              <a:lnTo>
                <a:pt x="63958" y="105000"/>
              </a:lnTo>
              <a:lnTo>
                <a:pt x="56042" y="105000"/>
              </a:lnTo>
              <a:close/>
            </a:path>
            <a:path w="120000" h="120000" fill="none" extrusionOk="0">
              <a:moveTo>
                <a:pt x="60000" y="15000"/>
              </a:moveTo>
              <a:lnTo>
                <a:pt x="71875" y="31875"/>
              </a:lnTo>
              <a:lnTo>
                <a:pt x="71875" y="20625"/>
              </a:lnTo>
              <a:lnTo>
                <a:pt x="79792" y="20625"/>
              </a:lnTo>
              <a:lnTo>
                <a:pt x="79792" y="43125"/>
              </a:lnTo>
              <a:lnTo>
                <a:pt x="91667" y="60000"/>
              </a:lnTo>
              <a:lnTo>
                <a:pt x="83750" y="60000"/>
              </a:lnTo>
              <a:lnTo>
                <a:pt x="83750" y="105000"/>
              </a:lnTo>
              <a:lnTo>
                <a:pt x="36250" y="105000"/>
              </a:lnTo>
              <a:lnTo>
                <a:pt x="36250" y="60000"/>
              </a:lnTo>
              <a:lnTo>
                <a:pt x="28333" y="60000"/>
              </a:lnTo>
              <a:close/>
              <a:moveTo>
                <a:pt x="71875" y="31875"/>
              </a:moveTo>
              <a:lnTo>
                <a:pt x="79792" y="43125"/>
              </a:lnTo>
              <a:moveTo>
                <a:pt x="83750" y="60000"/>
              </a:moveTo>
              <a:lnTo>
                <a:pt x="36250" y="60000"/>
              </a:lnTo>
              <a:moveTo>
                <a:pt x="56042" y="105000"/>
              </a:moveTo>
              <a:lnTo>
                <a:pt x="56042" y="82500"/>
              </a:lnTo>
              <a:lnTo>
                <a:pt x="63958" y="82500"/>
              </a:lnTo>
              <a:lnTo>
                <a:pt x="63958" y="105000"/>
              </a:lnTo>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219075</xdr:colOff>
      <xdr:row>0</xdr:row>
      <xdr:rowOff>38100</xdr:rowOff>
    </xdr:from>
    <xdr:ext cx="266700" cy="190500"/>
    <xdr:sp macro="" textlink="">
      <xdr:nvSpPr>
        <xdr:cNvPr id="46" name="Shape 46">
          <a:hlinkClick xmlns:r="http://schemas.openxmlformats.org/officeDocument/2006/relationships" r:id="rId3"/>
          <a:extLst>
            <a:ext uri="{FF2B5EF4-FFF2-40B4-BE49-F238E27FC236}">
              <a16:creationId xmlns:a16="http://schemas.microsoft.com/office/drawing/2014/main" id="{00000000-0008-0000-0600-00002E000000}"/>
            </a:ext>
          </a:extLst>
        </xdr:cNvPr>
        <xdr:cNvSpPr/>
      </xdr:nvSpPr>
      <xdr:spPr>
        <a:xfrm rot="10800000">
          <a:off x="5217413" y="3689513"/>
          <a:ext cx="257175" cy="180975"/>
        </a:xfrm>
        <a:custGeom>
          <a:avLst/>
          <a:gdLst/>
          <a:ahLst/>
          <a:cxnLst/>
          <a:rect l="l" t="t" r="r" b="b"/>
          <a:pathLst>
            <a:path w="120000" h="120000" extrusionOk="0">
              <a:moveTo>
                <a:pt x="0" y="0"/>
              </a:moveTo>
              <a:lnTo>
                <a:pt x="120000" y="0"/>
              </a:lnTo>
              <a:lnTo>
                <a:pt x="120000" y="120000"/>
              </a:lnTo>
              <a:lnTo>
                <a:pt x="0" y="120000"/>
              </a:lnTo>
              <a:close/>
              <a:moveTo>
                <a:pt x="91667" y="60000"/>
              </a:moveTo>
              <a:lnTo>
                <a:pt x="28333" y="15000"/>
              </a:lnTo>
              <a:lnTo>
                <a:pt x="28333" y="105000"/>
              </a:lnTo>
              <a:close/>
            </a:path>
            <a:path w="120000" h="120000" fill="darken" extrusionOk="0">
              <a:moveTo>
                <a:pt x="91667" y="60000"/>
              </a:moveTo>
              <a:lnTo>
                <a:pt x="28333" y="15000"/>
              </a:lnTo>
              <a:lnTo>
                <a:pt x="28333" y="105000"/>
              </a:lnTo>
              <a:close/>
            </a:path>
            <a:path w="120000" h="120000" fill="none" extrusionOk="0">
              <a:moveTo>
                <a:pt x="91667" y="60000"/>
              </a:moveTo>
              <a:lnTo>
                <a:pt x="28333" y="105000"/>
              </a:lnTo>
              <a:lnTo>
                <a:pt x="28333"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838200</xdr:colOff>
      <xdr:row>0</xdr:row>
      <xdr:rowOff>38100</xdr:rowOff>
    </xdr:from>
    <xdr:ext cx="266700" cy="190500"/>
    <xdr:sp macro="" textlink="">
      <xdr:nvSpPr>
        <xdr:cNvPr id="47" name="Shape 47">
          <a:hlinkClick xmlns:r="http://schemas.openxmlformats.org/officeDocument/2006/relationships" r:id="rId4"/>
          <a:extLst>
            <a:ext uri="{FF2B5EF4-FFF2-40B4-BE49-F238E27FC236}">
              <a16:creationId xmlns:a16="http://schemas.microsoft.com/office/drawing/2014/main" id="{00000000-0008-0000-0600-00002F000000}"/>
            </a:ext>
          </a:extLst>
        </xdr:cNvPr>
        <xdr:cNvSpPr/>
      </xdr:nvSpPr>
      <xdr:spPr>
        <a:xfrm>
          <a:off x="5217413" y="3689513"/>
          <a:ext cx="257175" cy="180975"/>
        </a:xfrm>
        <a:custGeom>
          <a:avLst/>
          <a:gdLst/>
          <a:ahLst/>
          <a:cxnLst/>
          <a:rect l="l" t="t" r="r" b="b"/>
          <a:pathLst>
            <a:path w="120000" h="120000" extrusionOk="0">
              <a:moveTo>
                <a:pt x="0" y="0"/>
              </a:moveTo>
              <a:lnTo>
                <a:pt x="120000" y="0"/>
              </a:lnTo>
              <a:lnTo>
                <a:pt x="120000" y="120000"/>
              </a:lnTo>
              <a:lnTo>
                <a:pt x="0" y="120000"/>
              </a:lnTo>
              <a:close/>
              <a:moveTo>
                <a:pt x="91667" y="60000"/>
              </a:moveTo>
              <a:lnTo>
                <a:pt x="28333" y="15000"/>
              </a:lnTo>
              <a:lnTo>
                <a:pt x="28333" y="105000"/>
              </a:lnTo>
              <a:close/>
            </a:path>
            <a:path w="120000" h="120000" fill="darken" extrusionOk="0">
              <a:moveTo>
                <a:pt x="91667" y="60000"/>
              </a:moveTo>
              <a:lnTo>
                <a:pt x="28333" y="15000"/>
              </a:lnTo>
              <a:lnTo>
                <a:pt x="28333" y="105000"/>
              </a:lnTo>
              <a:close/>
            </a:path>
            <a:path w="120000" h="120000" fill="none" extrusionOk="0">
              <a:moveTo>
                <a:pt x="91667" y="60000"/>
              </a:moveTo>
              <a:lnTo>
                <a:pt x="28333" y="105000"/>
              </a:lnTo>
              <a:lnTo>
                <a:pt x="28333" y="15000"/>
              </a:lnTo>
              <a:close/>
            </a:path>
            <a:path w="120000" h="120000" fill="none" extrusionOk="0">
              <a:moveTo>
                <a:pt x="0" y="0"/>
              </a:moveTo>
              <a:lnTo>
                <a:pt x="120000" y="0"/>
              </a:lnTo>
              <a:lnTo>
                <a:pt x="120000" y="120000"/>
              </a:lnTo>
              <a:lnTo>
                <a:pt x="0" y="12000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85725</xdr:colOff>
      <xdr:row>0</xdr:row>
      <xdr:rowOff>57150</xdr:rowOff>
    </xdr:from>
    <xdr:ext cx="1171575" cy="190500"/>
    <xdr:sp macro="" textlink="">
      <xdr:nvSpPr>
        <xdr:cNvPr id="48" name="Shape 48">
          <a:hlinkClick xmlns:r="http://schemas.openxmlformats.org/officeDocument/2006/relationships" r:id="rId5"/>
          <a:extLst>
            <a:ext uri="{FF2B5EF4-FFF2-40B4-BE49-F238E27FC236}">
              <a16:creationId xmlns:a16="http://schemas.microsoft.com/office/drawing/2014/main" id="{00000000-0008-0000-0600-000030000000}"/>
            </a:ext>
          </a:extLst>
        </xdr:cNvPr>
        <xdr:cNvSpPr/>
      </xdr:nvSpPr>
      <xdr:spPr>
        <a:xfrm>
          <a:off x="4764975" y="3689513"/>
          <a:ext cx="1162050" cy="180975"/>
        </a:xfrm>
        <a:prstGeom prst="roundRect">
          <a:avLst>
            <a:gd name="adj" fmla="val 16667"/>
          </a:avLst>
        </a:prstGeom>
        <a:gradFill>
          <a:gsLst>
            <a:gs pos="0">
              <a:srgbClr val="5A0000"/>
            </a:gs>
            <a:gs pos="50000">
              <a:srgbClr val="800000"/>
            </a:gs>
            <a:gs pos="100000">
              <a:srgbClr val="5A0000"/>
            </a:gs>
          </a:gsLst>
          <a:lin ang="5400000" scaled="0"/>
        </a:gra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800"/>
            <a:buFont typeface="Arial"/>
            <a:buNone/>
          </a:pPr>
          <a:r>
            <a:rPr lang="en-US" sz="800" b="1" i="0" strike="noStrike">
              <a:solidFill>
                <a:srgbClr val="FFFFFF"/>
              </a:solidFill>
              <a:latin typeface="Arial"/>
              <a:ea typeface="Arial"/>
              <a:cs typeface="Arial"/>
              <a:sym typeface="Arial"/>
            </a:rPr>
            <a:t>Soporte Técnico</a:t>
          </a:r>
          <a:endParaRPr sz="1400"/>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390525</xdr:colOff>
      <xdr:row>200</xdr:row>
      <xdr:rowOff>47625</xdr:rowOff>
    </xdr:from>
    <xdr:ext cx="8877300" cy="1600200"/>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419100</xdr:colOff>
      <xdr:row>104</xdr:row>
      <xdr:rowOff>114300</xdr:rowOff>
    </xdr:from>
    <xdr:ext cx="9601200" cy="2266950"/>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xdr:col>
      <xdr:colOff>0</xdr:colOff>
      <xdr:row>36</xdr:row>
      <xdr:rowOff>0</xdr:rowOff>
    </xdr:from>
    <xdr:ext cx="6629400" cy="2362200"/>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12</xdr:col>
      <xdr:colOff>428625</xdr:colOff>
      <xdr:row>54</xdr:row>
      <xdr:rowOff>114300</xdr:rowOff>
    </xdr:from>
    <xdr:ext cx="5467350" cy="2743200"/>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-19050</xdr:colOff>
      <xdr:row>0</xdr:row>
      <xdr:rowOff>-19050</xdr:rowOff>
    </xdr:from>
    <xdr:ext cx="38100" cy="38100"/>
    <xdr:sp macro="" textlink="">
      <xdr:nvSpPr>
        <xdr:cNvPr id="49" name="Shape 49">
          <a:hlinkClick xmlns:r="http://schemas.openxmlformats.org/officeDocument/2006/relationships" r:id="rId5"/>
          <a:extLst>
            <a:ext uri="{FF2B5EF4-FFF2-40B4-BE49-F238E27FC236}">
              <a16:creationId xmlns:a16="http://schemas.microsoft.com/office/drawing/2014/main" id="{00000000-0008-0000-0700-000031000000}"/>
            </a:ext>
          </a:extLst>
        </xdr:cNvPr>
        <xdr:cNvSpPr/>
      </xdr:nvSpPr>
      <xdr:spPr>
        <a:xfrm>
          <a:off x="5326950" y="3780000"/>
          <a:ext cx="38100" cy="0"/>
        </a:xfrm>
        <a:custGeom>
          <a:avLst/>
          <a:gdLst/>
          <a:ahLst/>
          <a:cxnLst/>
          <a:rect l="l" t="t" r="r" b="b"/>
          <a:pathLst>
            <a:path w="120000" h="120000" extrusionOk="0">
              <a:moveTo>
                <a:pt x="0" y="0"/>
              </a:moveTo>
              <a:lnTo>
                <a:pt x="120000" y="0"/>
              </a:lnTo>
              <a:lnTo>
                <a:pt x="120000" y="0"/>
              </a:lnTo>
              <a:lnTo>
                <a:pt x="0" y="0"/>
              </a:lnTo>
              <a:close/>
              <a:moveTo>
                <a:pt x="15000" y="0"/>
              </a:moveTo>
              <a:lnTo>
                <a:pt x="105000" y="0"/>
              </a:lnTo>
              <a:lnTo>
                <a:pt x="105000" y="0"/>
              </a:lnTo>
              <a:close/>
            </a:path>
            <a:path w="120000" h="120000" fill="darken" extrusionOk="0">
              <a:moveTo>
                <a:pt x="15000" y="0"/>
              </a:moveTo>
              <a:lnTo>
                <a:pt x="105000" y="0"/>
              </a:lnTo>
              <a:lnTo>
                <a:pt x="105000" y="0"/>
              </a:lnTo>
              <a:close/>
            </a:path>
            <a:path w="120000" h="120000" fill="none" extrusionOk="0">
              <a:moveTo>
                <a:pt x="15000" y="0"/>
              </a:moveTo>
              <a:lnTo>
                <a:pt x="105000" y="0"/>
              </a:lnTo>
              <a:lnTo>
                <a:pt x="105000" y="0"/>
              </a:lnTo>
              <a:close/>
            </a:path>
            <a:path w="120000" h="120000" fill="none" extrusionOk="0">
              <a:moveTo>
                <a:pt x="0" y="0"/>
              </a:moveTo>
              <a:lnTo>
                <a:pt x="120000" y="0"/>
              </a:lnTo>
              <a:lnTo>
                <a:pt x="120000" y="0"/>
              </a:lnTo>
              <a:lnTo>
                <a:pt x="0" y="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-19050</xdr:colOff>
      <xdr:row>0</xdr:row>
      <xdr:rowOff>-19050</xdr:rowOff>
    </xdr:from>
    <xdr:ext cx="38100" cy="38100"/>
    <xdr:sp macro="" textlink="">
      <xdr:nvSpPr>
        <xdr:cNvPr id="50" name="Shape 50">
          <a:hlinkClick xmlns:r="http://schemas.openxmlformats.org/officeDocument/2006/relationships" r:id="rId6"/>
          <a:extLst>
            <a:ext uri="{FF2B5EF4-FFF2-40B4-BE49-F238E27FC236}">
              <a16:creationId xmlns:a16="http://schemas.microsoft.com/office/drawing/2014/main" id="{00000000-0008-0000-0700-000032000000}"/>
            </a:ext>
          </a:extLst>
        </xdr:cNvPr>
        <xdr:cNvSpPr/>
      </xdr:nvSpPr>
      <xdr:spPr>
        <a:xfrm>
          <a:off x="5326950" y="3780000"/>
          <a:ext cx="38100" cy="0"/>
        </a:xfrm>
        <a:custGeom>
          <a:avLst/>
          <a:gdLst/>
          <a:ahLst/>
          <a:cxnLst/>
          <a:rect l="l" t="t" r="r" b="b"/>
          <a:pathLst>
            <a:path w="120000" h="120000" extrusionOk="0">
              <a:moveTo>
                <a:pt x="0" y="0"/>
              </a:moveTo>
              <a:lnTo>
                <a:pt x="120000" y="0"/>
              </a:lnTo>
              <a:lnTo>
                <a:pt x="120000" y="0"/>
              </a:lnTo>
              <a:lnTo>
                <a:pt x="0" y="0"/>
              </a:lnTo>
              <a:close/>
              <a:moveTo>
                <a:pt x="105000" y="0"/>
              </a:moveTo>
              <a:lnTo>
                <a:pt x="15000" y="0"/>
              </a:lnTo>
              <a:lnTo>
                <a:pt x="15000" y="0"/>
              </a:lnTo>
              <a:close/>
            </a:path>
            <a:path w="120000" h="120000" fill="darken" extrusionOk="0">
              <a:moveTo>
                <a:pt x="105000" y="0"/>
              </a:moveTo>
              <a:lnTo>
                <a:pt x="15000" y="0"/>
              </a:lnTo>
              <a:lnTo>
                <a:pt x="15000" y="0"/>
              </a:lnTo>
              <a:close/>
            </a:path>
            <a:path w="120000" h="120000" fill="none" extrusionOk="0">
              <a:moveTo>
                <a:pt x="105000" y="0"/>
              </a:moveTo>
              <a:lnTo>
                <a:pt x="15000" y="0"/>
              </a:lnTo>
              <a:lnTo>
                <a:pt x="15000" y="0"/>
              </a:lnTo>
              <a:close/>
            </a:path>
            <a:path w="120000" h="120000" fill="none" extrusionOk="0">
              <a:moveTo>
                <a:pt x="0" y="0"/>
              </a:moveTo>
              <a:lnTo>
                <a:pt x="120000" y="0"/>
              </a:lnTo>
              <a:lnTo>
                <a:pt x="120000" y="0"/>
              </a:lnTo>
              <a:lnTo>
                <a:pt x="0" y="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3</xdr:col>
      <xdr:colOff>133350</xdr:colOff>
      <xdr:row>2</xdr:row>
      <xdr:rowOff>9525</xdr:rowOff>
    </xdr:from>
    <xdr:ext cx="1352550" cy="295275"/>
    <xdr:sp macro="" textlink="">
      <xdr:nvSpPr>
        <xdr:cNvPr id="51" name="Shape 51">
          <a:hlinkClick xmlns:r="http://schemas.openxmlformats.org/officeDocument/2006/relationships" r:id="rId7"/>
          <a:extLst>
            <a:ext uri="{FF2B5EF4-FFF2-40B4-BE49-F238E27FC236}">
              <a16:creationId xmlns:a16="http://schemas.microsoft.com/office/drawing/2014/main" id="{00000000-0008-0000-0700-000033000000}"/>
            </a:ext>
          </a:extLst>
        </xdr:cNvPr>
        <xdr:cNvSpPr/>
      </xdr:nvSpPr>
      <xdr:spPr>
        <a:xfrm>
          <a:off x="4674488" y="3637125"/>
          <a:ext cx="1343025" cy="285750"/>
        </a:xfrm>
        <a:prstGeom prst="roundRect">
          <a:avLst>
            <a:gd name="adj" fmla="val 16667"/>
          </a:avLst>
        </a:prstGeom>
        <a:gradFill>
          <a:gsLst>
            <a:gs pos="0">
              <a:srgbClr val="5A0000"/>
            </a:gs>
            <a:gs pos="50000">
              <a:srgbClr val="800000"/>
            </a:gs>
            <a:gs pos="100000">
              <a:srgbClr val="5A0000"/>
            </a:gs>
          </a:gsLst>
          <a:lin ang="5400000" scaled="0"/>
        </a:gradFill>
        <a:ln>
          <a:noFill/>
        </a:ln>
      </xdr:spPr>
      <xdr:txBody>
        <a:bodyPr spcFirstLastPara="1" wrap="square" lIns="91425" tIns="45700" rIns="91425" bIns="45700" anchor="t" anchorCtr="0">
          <a:noAutofit/>
        </a:bodyPr>
        <a:lstStyle/>
        <a:p>
          <a:pPr marL="0" lvl="0" indent="0" algn="ctr" rtl="0">
            <a:spcBef>
              <a:spcPts val="0"/>
            </a:spcBef>
            <a:spcAft>
              <a:spcPts val="0"/>
            </a:spcAft>
            <a:buClr>
              <a:srgbClr val="FFFFFF"/>
            </a:buClr>
            <a:buSzPts val="800"/>
            <a:buFont typeface="Arial"/>
            <a:buNone/>
          </a:pPr>
          <a:r>
            <a:rPr lang="en-US" sz="800" b="1" i="0" strike="noStrike">
              <a:solidFill>
                <a:srgbClr val="FFFFFF"/>
              </a:solidFill>
              <a:latin typeface="Arial"/>
              <a:ea typeface="Arial"/>
              <a:cs typeface="Arial"/>
              <a:sym typeface="Arial"/>
            </a:rPr>
            <a:t>Soporte Técnico</a:t>
          </a:r>
          <a:endParaRPr sz="1400"/>
        </a:p>
      </xdr:txBody>
    </xdr:sp>
    <xdr:clientData fLocksWithSheet="0"/>
  </xdr:oneCellAnchor>
  <xdr:oneCellAnchor>
    <xdr:from>
      <xdr:col>3</xdr:col>
      <xdr:colOff>2038350</xdr:colOff>
      <xdr:row>0</xdr:row>
      <xdr:rowOff>-19050</xdr:rowOff>
    </xdr:from>
    <xdr:ext cx="38100" cy="38100"/>
    <xdr:sp macro="" textlink="">
      <xdr:nvSpPr>
        <xdr:cNvPr id="52" name="Shape 52">
          <a:hlinkClick xmlns:r="http://schemas.openxmlformats.org/officeDocument/2006/relationships" r:id="rId5"/>
          <a:extLst>
            <a:ext uri="{FF2B5EF4-FFF2-40B4-BE49-F238E27FC236}">
              <a16:creationId xmlns:a16="http://schemas.microsoft.com/office/drawing/2014/main" id="{00000000-0008-0000-0700-000034000000}"/>
            </a:ext>
          </a:extLst>
        </xdr:cNvPr>
        <xdr:cNvSpPr/>
      </xdr:nvSpPr>
      <xdr:spPr>
        <a:xfrm rot="10800000">
          <a:off x="5326950" y="3780000"/>
          <a:ext cx="38100" cy="0"/>
        </a:xfrm>
        <a:custGeom>
          <a:avLst/>
          <a:gdLst/>
          <a:ahLst/>
          <a:cxnLst/>
          <a:rect l="l" t="t" r="r" b="b"/>
          <a:pathLst>
            <a:path w="120000" h="120000" extrusionOk="0">
              <a:moveTo>
                <a:pt x="0" y="0"/>
              </a:moveTo>
              <a:lnTo>
                <a:pt x="120000" y="0"/>
              </a:lnTo>
              <a:lnTo>
                <a:pt x="120000" y="0"/>
              </a:lnTo>
              <a:lnTo>
                <a:pt x="0" y="0"/>
              </a:lnTo>
              <a:close/>
              <a:moveTo>
                <a:pt x="60000" y="0"/>
              </a:moveTo>
              <a:lnTo>
                <a:pt x="15000" y="0"/>
              </a:lnTo>
              <a:lnTo>
                <a:pt x="26250" y="0"/>
              </a:lnTo>
              <a:lnTo>
                <a:pt x="26250" y="0"/>
              </a:lnTo>
              <a:lnTo>
                <a:pt x="93750" y="0"/>
              </a:lnTo>
              <a:lnTo>
                <a:pt x="93750" y="0"/>
              </a:lnTo>
              <a:lnTo>
                <a:pt x="105000" y="0"/>
              </a:lnTo>
              <a:lnTo>
                <a:pt x="88125" y="0"/>
              </a:lnTo>
              <a:lnTo>
                <a:pt x="88125" y="0"/>
              </a:lnTo>
              <a:lnTo>
                <a:pt x="76875" y="0"/>
              </a:lnTo>
              <a:lnTo>
                <a:pt x="76875" y="0"/>
              </a:lnTo>
              <a:close/>
            </a:path>
            <a:path w="120000" h="120000" fill="darkenLess" extrusionOk="0">
              <a:moveTo>
                <a:pt x="88125" y="0"/>
              </a:moveTo>
              <a:lnTo>
                <a:pt x="88125" y="0"/>
              </a:lnTo>
              <a:lnTo>
                <a:pt x="76875" y="0"/>
              </a:lnTo>
              <a:lnTo>
                <a:pt x="76875" y="0"/>
              </a:lnTo>
              <a:close/>
              <a:moveTo>
                <a:pt x="26250" y="0"/>
              </a:moveTo>
              <a:lnTo>
                <a:pt x="26250" y="0"/>
              </a:lnTo>
              <a:lnTo>
                <a:pt x="54375" y="0"/>
              </a:lnTo>
              <a:lnTo>
                <a:pt x="54375" y="0"/>
              </a:lnTo>
              <a:lnTo>
                <a:pt x="65625" y="0"/>
              </a:lnTo>
              <a:lnTo>
                <a:pt x="65625" y="0"/>
              </a:lnTo>
              <a:lnTo>
                <a:pt x="93750" y="0"/>
              </a:lnTo>
              <a:lnTo>
                <a:pt x="93750" y="0"/>
              </a:lnTo>
              <a:close/>
            </a:path>
            <a:path w="120000" h="120000" fill="darken" extrusionOk="0">
              <a:moveTo>
                <a:pt x="60000" y="0"/>
              </a:moveTo>
              <a:lnTo>
                <a:pt x="15000" y="0"/>
              </a:lnTo>
              <a:lnTo>
                <a:pt x="105000" y="0"/>
              </a:lnTo>
              <a:close/>
              <a:moveTo>
                <a:pt x="54375" y="0"/>
              </a:moveTo>
              <a:lnTo>
                <a:pt x="65625" y="0"/>
              </a:lnTo>
              <a:lnTo>
                <a:pt x="65625" y="0"/>
              </a:lnTo>
              <a:lnTo>
                <a:pt x="54375" y="0"/>
              </a:lnTo>
              <a:close/>
            </a:path>
            <a:path w="120000" h="120000" fill="none" extrusionOk="0">
              <a:moveTo>
                <a:pt x="60000" y="0"/>
              </a:moveTo>
              <a:lnTo>
                <a:pt x="76875" y="0"/>
              </a:lnTo>
              <a:lnTo>
                <a:pt x="76875" y="0"/>
              </a:lnTo>
              <a:lnTo>
                <a:pt x="88125" y="0"/>
              </a:lnTo>
              <a:lnTo>
                <a:pt x="88125" y="0"/>
              </a:lnTo>
              <a:lnTo>
                <a:pt x="105000" y="0"/>
              </a:lnTo>
              <a:lnTo>
                <a:pt x="93750" y="0"/>
              </a:lnTo>
              <a:lnTo>
                <a:pt x="93750" y="0"/>
              </a:lnTo>
              <a:lnTo>
                <a:pt x="26250" y="0"/>
              </a:lnTo>
              <a:lnTo>
                <a:pt x="26250" y="0"/>
              </a:lnTo>
              <a:lnTo>
                <a:pt x="15000" y="0"/>
              </a:lnTo>
              <a:close/>
              <a:moveTo>
                <a:pt x="76875" y="0"/>
              </a:moveTo>
              <a:lnTo>
                <a:pt x="88125" y="0"/>
              </a:lnTo>
              <a:moveTo>
                <a:pt x="93750" y="0"/>
              </a:moveTo>
              <a:lnTo>
                <a:pt x="26250" y="0"/>
              </a:lnTo>
              <a:moveTo>
                <a:pt x="54375" y="0"/>
              </a:moveTo>
              <a:lnTo>
                <a:pt x="54375" y="0"/>
              </a:lnTo>
              <a:lnTo>
                <a:pt x="65625" y="0"/>
              </a:lnTo>
              <a:lnTo>
                <a:pt x="65625" y="0"/>
              </a:lnTo>
            </a:path>
            <a:path w="120000" h="120000" fill="none" extrusionOk="0">
              <a:moveTo>
                <a:pt x="0" y="0"/>
              </a:moveTo>
              <a:lnTo>
                <a:pt x="120000" y="0"/>
              </a:lnTo>
              <a:lnTo>
                <a:pt x="120000" y="0"/>
              </a:lnTo>
              <a:lnTo>
                <a:pt x="0" y="0"/>
              </a:lnTo>
              <a:close/>
            </a:path>
          </a:pathLst>
        </a:custGeom>
        <a:solidFill>
          <a:srgbClr val="BBE0E3"/>
        </a:solid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tel:%20(+1%20)%203323400%20Ext.%201149"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87"/>
  <sheetViews>
    <sheetView showGridLines="0" topLeftCell="A25" workbookViewId="0">
      <selection activeCell="E57" sqref="E4:E57"/>
    </sheetView>
  </sheetViews>
  <sheetFormatPr baseColWidth="10" defaultColWidth="12.5703125" defaultRowHeight="15" customHeight="1" x14ac:dyDescent="0.2"/>
  <cols>
    <col min="1" max="1" width="15" customWidth="1"/>
    <col min="2" max="2" width="37.42578125" customWidth="1"/>
    <col min="3" max="4" width="19.140625" customWidth="1"/>
    <col min="5" max="5" width="18" customWidth="1"/>
    <col min="6" max="6" width="14.140625" customWidth="1"/>
    <col min="7" max="8" width="11.42578125" customWidth="1"/>
    <col min="9" max="9" width="15.85546875" customWidth="1"/>
    <col min="10" max="10" width="88.85546875" customWidth="1"/>
    <col min="11" max="11" width="21.85546875" customWidth="1"/>
    <col min="12" max="12" width="56.7109375" customWidth="1"/>
    <col min="13" max="13" width="11.42578125" customWidth="1"/>
    <col min="14" max="14" width="46" customWidth="1"/>
    <col min="15" max="15" width="28.85546875" customWidth="1"/>
    <col min="16" max="16" width="28" customWidth="1"/>
    <col min="17" max="20" width="11.42578125" customWidth="1"/>
    <col min="21" max="26" width="10.7109375" customWidth="1"/>
  </cols>
  <sheetData>
    <row r="1" spans="1:26" ht="12.75" customHeight="1" x14ac:dyDescent="0.2">
      <c r="A1" s="1"/>
      <c r="B1" s="1"/>
      <c r="C1" s="1"/>
      <c r="D1" s="1"/>
      <c r="E1" s="1"/>
      <c r="F1" s="1"/>
      <c r="G1" s="1"/>
      <c r="H1" s="1"/>
      <c r="I1" s="1"/>
      <c r="J1" s="1"/>
      <c r="K1" s="1"/>
      <c r="L1" s="1"/>
      <c r="M1" s="1"/>
      <c r="N1" s="190"/>
      <c r="O1" s="1"/>
      <c r="P1" s="1"/>
      <c r="Q1" s="1"/>
      <c r="R1" s="1"/>
      <c r="S1" s="1"/>
      <c r="T1" s="1"/>
      <c r="U1" s="1"/>
      <c r="V1" s="1"/>
      <c r="W1" s="1"/>
      <c r="X1" s="1"/>
      <c r="Y1" s="1"/>
      <c r="Z1" s="1"/>
    </row>
    <row r="2" spans="1:26" ht="12.75" customHeight="1" x14ac:dyDescent="0.2">
      <c r="A2" s="1"/>
      <c r="B2" s="1"/>
      <c r="C2" s="1"/>
      <c r="D2" s="1"/>
      <c r="E2" s="1"/>
      <c r="F2" s="1"/>
      <c r="G2" s="1"/>
      <c r="H2" s="1"/>
      <c r="I2" s="1"/>
      <c r="J2" s="1"/>
      <c r="K2" s="1"/>
      <c r="L2" s="1"/>
      <c r="M2" s="1"/>
      <c r="N2" s="190"/>
      <c r="O2" s="1"/>
      <c r="P2" s="1"/>
      <c r="Q2" s="1"/>
      <c r="R2" s="1"/>
      <c r="S2" s="1"/>
      <c r="T2" s="1"/>
      <c r="U2" s="1"/>
      <c r="V2" s="1"/>
      <c r="W2" s="1"/>
      <c r="X2" s="1"/>
      <c r="Y2" s="1"/>
      <c r="Z2" s="1"/>
    </row>
    <row r="3" spans="1:26" ht="12.75" customHeight="1" x14ac:dyDescent="0.2">
      <c r="A3" s="2"/>
      <c r="B3" s="2" t="s">
        <v>0</v>
      </c>
      <c r="C3" s="2" t="s">
        <v>1</v>
      </c>
      <c r="D3" s="2" t="s">
        <v>2</v>
      </c>
      <c r="E3" s="2" t="s">
        <v>3</v>
      </c>
      <c r="F3" s="2" t="s">
        <v>4</v>
      </c>
      <c r="G3" s="2" t="s">
        <v>5</v>
      </c>
      <c r="H3" s="2" t="s">
        <v>6</v>
      </c>
      <c r="I3" s="2" t="s">
        <v>7</v>
      </c>
      <c r="J3" s="2" t="s">
        <v>8</v>
      </c>
      <c r="K3" s="3" t="s">
        <v>9</v>
      </c>
      <c r="L3" s="2" t="s">
        <v>10</v>
      </c>
      <c r="M3" s="2" t="s">
        <v>11</v>
      </c>
      <c r="N3" s="191" t="s">
        <v>12</v>
      </c>
      <c r="O3" s="2" t="s">
        <v>13</v>
      </c>
      <c r="P3" s="2" t="s">
        <v>14</v>
      </c>
      <c r="Q3" s="2" t="s">
        <v>15</v>
      </c>
      <c r="R3" s="2" t="s">
        <v>16</v>
      </c>
      <c r="S3" s="2" t="s">
        <v>17</v>
      </c>
      <c r="T3" s="2" t="s">
        <v>18</v>
      </c>
      <c r="U3" s="2"/>
      <c r="V3" s="2"/>
      <c r="W3" s="2"/>
      <c r="X3" s="2"/>
      <c r="Y3" s="2"/>
      <c r="Z3" s="2"/>
    </row>
    <row r="4" spans="1:26" ht="12.75" customHeight="1" x14ac:dyDescent="0.2">
      <c r="A4" s="4" t="str">
        <f>'Objetivos y Metas Globales'!A107&amp;"_"&amp;'Objetivos y Metas Globales'!C107</f>
        <v>1_1</v>
      </c>
      <c r="B4" s="4" t="str">
        <f>CONCATENATE('Objetivos y Metas Globales'!D107,". ",'Objetivos y Metas Globales'!E107)</f>
        <v>Río Negro. I</v>
      </c>
      <c r="C4" s="4">
        <f>'Objetivos y Metas Globales'!A107+'Objetivos y Metas Globales'!C107</f>
        <v>2</v>
      </c>
      <c r="D4" s="4">
        <f>C4-'Objetivos y Metas Globales'!C107</f>
        <v>1</v>
      </c>
      <c r="E4" s="5">
        <v>37621</v>
      </c>
      <c r="F4" s="6" t="s">
        <v>19</v>
      </c>
      <c r="G4" s="192" t="s">
        <v>20</v>
      </c>
      <c r="H4" s="4">
        <v>1997</v>
      </c>
      <c r="I4" s="7" t="s">
        <v>21</v>
      </c>
      <c r="J4" s="193" t="s">
        <v>22</v>
      </c>
      <c r="K4" s="8" t="s">
        <v>23</v>
      </c>
      <c r="L4" s="193" t="s">
        <v>24</v>
      </c>
      <c r="M4" s="192" t="s">
        <v>25</v>
      </c>
      <c r="N4" s="9" t="s">
        <v>26</v>
      </c>
      <c r="O4" s="10" t="s">
        <v>27</v>
      </c>
      <c r="P4" s="4" t="s">
        <v>28</v>
      </c>
      <c r="Q4" s="192" t="s">
        <v>29</v>
      </c>
      <c r="R4" s="193">
        <v>1</v>
      </c>
      <c r="S4" s="1">
        <v>0</v>
      </c>
      <c r="T4" s="193" t="s">
        <v>30</v>
      </c>
      <c r="U4" s="1"/>
      <c r="V4" s="1"/>
      <c r="W4" s="1"/>
      <c r="X4" s="1"/>
      <c r="Y4" s="1"/>
      <c r="Z4" s="1"/>
    </row>
    <row r="5" spans="1:26" ht="12.75" customHeight="1" x14ac:dyDescent="0.2">
      <c r="A5" s="4" t="str">
        <f>'Objetivos y Metas Globales'!A108&amp;"_"&amp;'Objetivos y Metas Globales'!C108</f>
        <v>1_2</v>
      </c>
      <c r="B5" s="4" t="str">
        <f>CONCATENATE('Objetivos y Metas Globales'!D108,". ",'Objetivos y Metas Globales'!E108)</f>
        <v>Río Negro. II</v>
      </c>
      <c r="C5" s="4">
        <f>'Objetivos y Metas Globales'!A108+'Objetivos y Metas Globales'!C108</f>
        <v>3</v>
      </c>
      <c r="D5" s="4">
        <f>C5-'Objetivos y Metas Globales'!C108</f>
        <v>1</v>
      </c>
      <c r="E5" s="5">
        <v>37986</v>
      </c>
      <c r="F5" s="6" t="s">
        <v>31</v>
      </c>
      <c r="G5" s="194" t="s">
        <v>32</v>
      </c>
      <c r="H5" s="4">
        <v>1998</v>
      </c>
      <c r="I5" s="1" t="s">
        <v>33</v>
      </c>
      <c r="J5" s="195" t="s">
        <v>34</v>
      </c>
      <c r="K5" s="196" t="s">
        <v>35</v>
      </c>
      <c r="L5" s="195" t="s">
        <v>36</v>
      </c>
      <c r="M5" s="194" t="s">
        <v>37</v>
      </c>
      <c r="N5" s="9" t="s">
        <v>38</v>
      </c>
      <c r="O5" s="10" t="s">
        <v>39</v>
      </c>
      <c r="P5" s="4" t="s">
        <v>40</v>
      </c>
      <c r="Q5" s="194" t="s">
        <v>41</v>
      </c>
      <c r="R5" s="195">
        <v>2</v>
      </c>
      <c r="S5" s="192">
        <v>1</v>
      </c>
      <c r="T5" s="195" t="s">
        <v>42</v>
      </c>
      <c r="U5" s="1"/>
      <c r="V5" s="1"/>
      <c r="W5" s="1"/>
      <c r="X5" s="1"/>
      <c r="Y5" s="1"/>
      <c r="Z5" s="1"/>
    </row>
    <row r="6" spans="1:26" ht="12.75" customHeight="1" x14ac:dyDescent="0.2">
      <c r="A6" s="4" t="str">
        <f>'Objetivos y Metas Globales'!A109&amp;"_"&amp;'Objetivos y Metas Globales'!C109</f>
        <v>1_3</v>
      </c>
      <c r="B6" s="4" t="str">
        <f>CONCATENATE('Objetivos y Metas Globales'!D109,". ",'Objetivos y Metas Globales'!E109)</f>
        <v>Río Negro. III</v>
      </c>
      <c r="C6" s="4">
        <f>'Objetivos y Metas Globales'!A109+'Objetivos y Metas Globales'!C109</f>
        <v>4</v>
      </c>
      <c r="D6" s="4">
        <f>C6-'Objetivos y Metas Globales'!C109</f>
        <v>1</v>
      </c>
      <c r="E6" s="5">
        <v>38352</v>
      </c>
      <c r="F6" s="6" t="s">
        <v>43</v>
      </c>
      <c r="G6" s="194" t="s">
        <v>44</v>
      </c>
      <c r="H6" s="4">
        <v>1999</v>
      </c>
      <c r="I6" s="1" t="s">
        <v>45</v>
      </c>
      <c r="J6" s="195" t="s">
        <v>46</v>
      </c>
      <c r="K6" s="196" t="s">
        <v>47</v>
      </c>
      <c r="L6" s="195" t="s">
        <v>48</v>
      </c>
      <c r="M6" s="194"/>
      <c r="N6" s="9" t="s">
        <v>49</v>
      </c>
      <c r="O6" s="10" t="s">
        <v>50</v>
      </c>
      <c r="P6" s="4" t="s">
        <v>51</v>
      </c>
      <c r="Q6" s="194" t="s">
        <v>52</v>
      </c>
      <c r="R6" s="195">
        <v>3</v>
      </c>
      <c r="S6" s="194">
        <v>2</v>
      </c>
      <c r="T6" s="195" t="s">
        <v>53</v>
      </c>
      <c r="U6" s="1"/>
      <c r="V6" s="1"/>
      <c r="W6" s="1"/>
      <c r="X6" s="1"/>
      <c r="Y6" s="1"/>
      <c r="Z6" s="1"/>
    </row>
    <row r="7" spans="1:26" ht="12.75" customHeight="1" x14ac:dyDescent="0.2">
      <c r="A7" s="4" t="str">
        <f>'Objetivos y Metas Globales'!A110&amp;"_"&amp;'Objetivos y Metas Globales'!C110</f>
        <v>1_4</v>
      </c>
      <c r="B7" s="4" t="str">
        <f>CONCATENATE('Objetivos y Metas Globales'!D110,". ",'Objetivos y Metas Globales'!E110)</f>
        <v>Río Negro. IV</v>
      </c>
      <c r="C7" s="4">
        <f>'Objetivos y Metas Globales'!A110+'Objetivos y Metas Globales'!C110</f>
        <v>5</v>
      </c>
      <c r="D7" s="4">
        <f>C7-'Objetivos y Metas Globales'!C110</f>
        <v>1</v>
      </c>
      <c r="E7" s="5">
        <v>38717</v>
      </c>
      <c r="F7" s="6" t="s">
        <v>54</v>
      </c>
      <c r="G7" s="197" t="s">
        <v>55</v>
      </c>
      <c r="H7" s="4">
        <v>2000</v>
      </c>
      <c r="I7" s="1"/>
      <c r="J7" s="195" t="s">
        <v>56</v>
      </c>
      <c r="K7" s="196" t="s">
        <v>57</v>
      </c>
      <c r="L7" s="195" t="s">
        <v>58</v>
      </c>
      <c r="M7" s="194"/>
      <c r="N7" s="9" t="s">
        <v>59</v>
      </c>
      <c r="O7" s="10" t="s">
        <v>60</v>
      </c>
      <c r="P7" s="4" t="s">
        <v>61</v>
      </c>
      <c r="Q7" s="194"/>
      <c r="R7" s="195">
        <v>4</v>
      </c>
      <c r="S7" s="194">
        <v>3</v>
      </c>
      <c r="T7" s="195" t="s">
        <v>62</v>
      </c>
      <c r="U7" s="1"/>
      <c r="V7" s="1"/>
      <c r="W7" s="1"/>
      <c r="X7" s="1"/>
      <c r="Y7" s="1"/>
      <c r="Z7" s="1"/>
    </row>
    <row r="8" spans="1:26" ht="12.75" customHeight="1" x14ac:dyDescent="0.2">
      <c r="A8" s="4" t="str">
        <f>'Objetivos y Metas Globales'!A111&amp;"_"&amp;'Objetivos y Metas Globales'!C111</f>
        <v>1_5</v>
      </c>
      <c r="B8" s="4" t="str">
        <f>CONCATENATE('Objetivos y Metas Globales'!D111,". ",'Objetivos y Metas Globales'!E111)</f>
        <v>Río Negro. IV-1</v>
      </c>
      <c r="C8" s="4">
        <f>'Objetivos y Metas Globales'!A111+'Objetivos y Metas Globales'!C111</f>
        <v>6</v>
      </c>
      <c r="D8" s="4">
        <f>C8-'Objetivos y Metas Globales'!C111</f>
        <v>1</v>
      </c>
      <c r="E8" s="5">
        <v>39082</v>
      </c>
      <c r="F8" s="6" t="s">
        <v>63</v>
      </c>
      <c r="G8" s="1"/>
      <c r="H8" s="4">
        <v>2001</v>
      </c>
      <c r="I8" s="1"/>
      <c r="J8" s="195" t="s">
        <v>64</v>
      </c>
      <c r="K8" s="196" t="s">
        <v>65</v>
      </c>
      <c r="L8" s="195"/>
      <c r="M8" s="194"/>
      <c r="N8" s="9" t="s">
        <v>66</v>
      </c>
      <c r="O8" s="10"/>
      <c r="P8" s="4" t="s">
        <v>67</v>
      </c>
      <c r="Q8" s="194"/>
      <c r="R8" s="195">
        <v>5</v>
      </c>
      <c r="S8" s="194">
        <v>4</v>
      </c>
      <c r="T8" s="195" t="s">
        <v>68</v>
      </c>
      <c r="U8" s="1"/>
      <c r="V8" s="1"/>
      <c r="W8" s="1"/>
      <c r="X8" s="1"/>
      <c r="Y8" s="1"/>
      <c r="Z8" s="1"/>
    </row>
    <row r="9" spans="1:26" ht="12.75" customHeight="1" x14ac:dyDescent="0.2">
      <c r="A9" s="4" t="str">
        <f>'Objetivos y Metas Globales'!A112&amp;"_"&amp;'Objetivos y Metas Globales'!C112</f>
        <v>1_6</v>
      </c>
      <c r="B9" s="4" t="str">
        <f>CONCATENATE('Objetivos y Metas Globales'!D112,". ",'Objetivos y Metas Globales'!E112)</f>
        <v>Río Negro. IV-2</v>
      </c>
      <c r="C9" s="4">
        <f>'Objetivos y Metas Globales'!A112+'Objetivos y Metas Globales'!C112</f>
        <v>7</v>
      </c>
      <c r="D9" s="4">
        <f>C9-'Objetivos y Metas Globales'!C112</f>
        <v>1</v>
      </c>
      <c r="E9" s="5">
        <v>39447</v>
      </c>
      <c r="F9" s="6" t="s">
        <v>69</v>
      </c>
      <c r="G9" s="1"/>
      <c r="H9" s="4">
        <v>2002</v>
      </c>
      <c r="I9" s="1"/>
      <c r="J9" s="195" t="s">
        <v>70</v>
      </c>
      <c r="K9" s="196" t="s">
        <v>71</v>
      </c>
      <c r="L9" s="195"/>
      <c r="M9" s="194"/>
      <c r="N9" s="9" t="s">
        <v>72</v>
      </c>
      <c r="O9" s="195"/>
      <c r="P9" s="4" t="s">
        <v>73</v>
      </c>
      <c r="Q9" s="194"/>
      <c r="R9" s="195">
        <v>6</v>
      </c>
      <c r="S9" s="194">
        <v>5</v>
      </c>
      <c r="T9" s="195" t="s">
        <v>74</v>
      </c>
      <c r="U9" s="1"/>
      <c r="V9" s="1"/>
      <c r="W9" s="1"/>
      <c r="X9" s="1"/>
      <c r="Y9" s="1"/>
      <c r="Z9" s="1"/>
    </row>
    <row r="10" spans="1:26" ht="12.75" customHeight="1" x14ac:dyDescent="0.2">
      <c r="A10" s="4" t="str">
        <f>'Objetivos y Metas Globales'!A113&amp;"_"&amp;'Objetivos y Metas Globales'!C113</f>
        <v>1_7</v>
      </c>
      <c r="B10" s="4" t="str">
        <f>CONCATENATE('Objetivos y Metas Globales'!D113,". ",'Objetivos y Metas Globales'!E113)</f>
        <v>Río Negro. IV-3</v>
      </c>
      <c r="C10" s="4">
        <f>'Objetivos y Metas Globales'!A113+'Objetivos y Metas Globales'!C113</f>
        <v>8</v>
      </c>
      <c r="D10" s="4">
        <f>C10-'Objetivos y Metas Globales'!C113</f>
        <v>1</v>
      </c>
      <c r="E10" s="5">
        <v>39813</v>
      </c>
      <c r="F10" s="6" t="s">
        <v>75</v>
      </c>
      <c r="G10" s="1"/>
      <c r="H10" s="4">
        <v>2003</v>
      </c>
      <c r="I10" s="1"/>
      <c r="J10" s="195" t="s">
        <v>76</v>
      </c>
      <c r="K10" s="196" t="s">
        <v>77</v>
      </c>
      <c r="L10" s="195"/>
      <c r="M10" s="194"/>
      <c r="N10" s="9" t="s">
        <v>78</v>
      </c>
      <c r="O10" s="195"/>
      <c r="P10" s="4" t="s">
        <v>79</v>
      </c>
      <c r="Q10" s="194"/>
      <c r="R10" s="195">
        <v>7</v>
      </c>
      <c r="S10" s="194"/>
      <c r="T10" s="195"/>
      <c r="U10" s="1"/>
      <c r="V10" s="1"/>
      <c r="W10" s="1"/>
      <c r="X10" s="1"/>
      <c r="Y10" s="1"/>
      <c r="Z10" s="1"/>
    </row>
    <row r="11" spans="1:26" ht="12.75" customHeight="1" x14ac:dyDescent="0.2">
      <c r="A11" s="4" t="str">
        <f>'Objetivos y Metas Globales'!A114&amp;"_"&amp;'Objetivos y Metas Globales'!C114</f>
        <v>1_8</v>
      </c>
      <c r="B11" s="4" t="str">
        <f>CONCATENATE('Objetivos y Metas Globales'!D114,". ",'Objetivos y Metas Globales'!E114)</f>
        <v>Río Negro. IV-4a</v>
      </c>
      <c r="C11" s="4">
        <f>'Objetivos y Metas Globales'!A114+'Objetivos y Metas Globales'!C114</f>
        <v>9</v>
      </c>
      <c r="D11" s="4">
        <f>C11-'Objetivos y Metas Globales'!C114</f>
        <v>1</v>
      </c>
      <c r="E11" s="5">
        <v>40178</v>
      </c>
      <c r="F11" s="6" t="s">
        <v>80</v>
      </c>
      <c r="G11" s="1"/>
      <c r="H11" s="4">
        <v>2004</v>
      </c>
      <c r="I11" s="1"/>
      <c r="J11" s="195" t="s">
        <v>81</v>
      </c>
      <c r="K11" s="196" t="s">
        <v>82</v>
      </c>
      <c r="L11" s="195"/>
      <c r="M11" s="194"/>
      <c r="N11" s="9" t="s">
        <v>83</v>
      </c>
      <c r="O11" s="195"/>
      <c r="P11" s="4" t="s">
        <v>84</v>
      </c>
      <c r="Q11" s="194"/>
      <c r="R11" s="195">
        <v>8</v>
      </c>
      <c r="S11" s="194"/>
      <c r="T11" s="195"/>
      <c r="U11" s="1"/>
      <c r="V11" s="1"/>
      <c r="W11" s="1"/>
      <c r="X11" s="1"/>
      <c r="Y11" s="1"/>
      <c r="Z11" s="1"/>
    </row>
    <row r="12" spans="1:26" ht="12.75" customHeight="1" x14ac:dyDescent="0.2">
      <c r="A12" s="4" t="str">
        <f>'Objetivos y Metas Globales'!A115&amp;"_"&amp;'Objetivos y Metas Globales'!C115</f>
        <v>1_9</v>
      </c>
      <c r="B12" s="4" t="str">
        <f>CONCATENATE('Objetivos y Metas Globales'!D115,". ",'Objetivos y Metas Globales'!E115)</f>
        <v>Río Negro. IV-4b</v>
      </c>
      <c r="C12" s="4">
        <f>'Objetivos y Metas Globales'!A115+'Objetivos y Metas Globales'!C115</f>
        <v>10</v>
      </c>
      <c r="D12" s="4">
        <f>C12-'Objetivos y Metas Globales'!C115</f>
        <v>1</v>
      </c>
      <c r="E12" s="5">
        <v>40543</v>
      </c>
      <c r="F12" s="6" t="s">
        <v>85</v>
      </c>
      <c r="G12" s="1"/>
      <c r="H12" s="4">
        <v>2005</v>
      </c>
      <c r="I12" s="1"/>
      <c r="J12" s="195" t="s">
        <v>86</v>
      </c>
      <c r="K12" s="196" t="s">
        <v>87</v>
      </c>
      <c r="L12" s="195"/>
      <c r="M12" s="194"/>
      <c r="N12" s="9" t="s">
        <v>88</v>
      </c>
      <c r="O12" s="195"/>
      <c r="P12" s="4" t="s">
        <v>89</v>
      </c>
      <c r="Q12" s="194"/>
      <c r="R12" s="195">
        <v>9</v>
      </c>
      <c r="S12" s="194"/>
      <c r="T12" s="195"/>
      <c r="U12" s="1"/>
      <c r="V12" s="1"/>
      <c r="W12" s="1"/>
      <c r="X12" s="1"/>
      <c r="Y12" s="1"/>
      <c r="Z12" s="1"/>
    </row>
    <row r="13" spans="1:26" ht="12.75" customHeight="1" x14ac:dyDescent="0.2">
      <c r="A13" s="4" t="str">
        <f>'Objetivos y Metas Globales'!A116&amp;"_"&amp;'Objetivos y Metas Globales'!C116</f>
        <v>1_10</v>
      </c>
      <c r="B13" s="4" t="str">
        <f>CONCATENATE('Objetivos y Metas Globales'!D116,". ",'Objetivos y Metas Globales'!E116)</f>
        <v>Río Negro. IV-5a</v>
      </c>
      <c r="C13" s="4">
        <f>'Objetivos y Metas Globales'!A116+'Objetivos y Metas Globales'!C116</f>
        <v>11</v>
      </c>
      <c r="D13" s="4">
        <f>C13-'Objetivos y Metas Globales'!C116</f>
        <v>1</v>
      </c>
      <c r="E13" s="5">
        <v>40908</v>
      </c>
      <c r="F13" s="6" t="s">
        <v>90</v>
      </c>
      <c r="G13" s="1"/>
      <c r="H13" s="4">
        <v>2006</v>
      </c>
      <c r="I13" s="1"/>
      <c r="J13" s="195"/>
      <c r="K13" s="196"/>
      <c r="L13" s="195"/>
      <c r="M13" s="194"/>
      <c r="N13" s="9" t="s">
        <v>91</v>
      </c>
      <c r="O13" s="195"/>
      <c r="P13" s="4" t="s">
        <v>92</v>
      </c>
      <c r="Q13" s="194"/>
      <c r="R13" s="195">
        <v>10</v>
      </c>
      <c r="S13" s="194"/>
      <c r="T13" s="195"/>
      <c r="U13" s="1"/>
      <c r="V13" s="1"/>
      <c r="W13" s="1"/>
      <c r="X13" s="1"/>
      <c r="Y13" s="1"/>
      <c r="Z13" s="1"/>
    </row>
    <row r="14" spans="1:26" ht="12.75" customHeight="1" x14ac:dyDescent="0.2">
      <c r="A14" s="4" t="str">
        <f>'Objetivos y Metas Globales'!A117&amp;"_"&amp;'Objetivos y Metas Globales'!C117</f>
        <v>1_11</v>
      </c>
      <c r="B14" s="4" t="str">
        <f>CONCATENATE('Objetivos y Metas Globales'!D117,". ",'Objetivos y Metas Globales'!E117)</f>
        <v>Río Negro. IV-5b</v>
      </c>
      <c r="C14" s="4">
        <f>'Objetivos y Metas Globales'!A117+'Objetivos y Metas Globales'!C117</f>
        <v>12</v>
      </c>
      <c r="D14" s="4">
        <f>C14-'Objetivos y Metas Globales'!C117</f>
        <v>1</v>
      </c>
      <c r="E14" s="5">
        <v>41274</v>
      </c>
      <c r="F14" s="6" t="s">
        <v>93</v>
      </c>
      <c r="G14" s="1"/>
      <c r="H14" s="4">
        <v>2007</v>
      </c>
      <c r="I14" s="11"/>
      <c r="J14" s="198"/>
      <c r="K14" s="199"/>
      <c r="L14" s="198"/>
      <c r="M14" s="197"/>
      <c r="N14" s="9" t="s">
        <v>94</v>
      </c>
      <c r="O14" s="198"/>
      <c r="P14" s="4" t="s">
        <v>95</v>
      </c>
      <c r="Q14" s="197"/>
      <c r="R14" s="195">
        <v>11</v>
      </c>
      <c r="S14" s="194"/>
      <c r="T14" s="195"/>
      <c r="U14" s="1"/>
      <c r="V14" s="1"/>
      <c r="W14" s="1"/>
      <c r="X14" s="1"/>
      <c r="Y14" s="1"/>
      <c r="Z14" s="1"/>
    </row>
    <row r="15" spans="1:26" ht="12.75" customHeight="1" x14ac:dyDescent="0.2">
      <c r="A15" s="4" t="str">
        <f>'Objetivos y Metas Globales'!A118&amp;"_"&amp;'Objetivos y Metas Globales'!C118</f>
        <v>1_12</v>
      </c>
      <c r="B15" s="4" t="str">
        <f>CONCATENATE('Objetivos y Metas Globales'!D118,". ",'Objetivos y Metas Globales'!E118)</f>
        <v>Río Negro. V</v>
      </c>
      <c r="C15" s="4">
        <f>'Objetivos y Metas Globales'!A118+'Objetivos y Metas Globales'!C118</f>
        <v>13</v>
      </c>
      <c r="D15" s="4">
        <f>C15-'Objetivos y Metas Globales'!C118</f>
        <v>1</v>
      </c>
      <c r="E15" s="5">
        <v>41639</v>
      </c>
      <c r="F15" s="6" t="s">
        <v>96</v>
      </c>
      <c r="G15" s="1"/>
      <c r="H15" s="4">
        <v>2008</v>
      </c>
      <c r="I15" s="1"/>
      <c r="J15" s="1"/>
      <c r="K15" s="1"/>
      <c r="L15" s="1"/>
      <c r="M15" s="1"/>
      <c r="N15" s="9" t="s">
        <v>97</v>
      </c>
      <c r="O15" s="1"/>
      <c r="P15" s="4" t="s">
        <v>98</v>
      </c>
      <c r="Q15" s="1"/>
      <c r="R15" s="195">
        <v>12</v>
      </c>
      <c r="S15" s="197"/>
      <c r="T15" s="198"/>
      <c r="U15" s="1"/>
      <c r="V15" s="1"/>
      <c r="W15" s="1"/>
      <c r="X15" s="1"/>
      <c r="Y15" s="1"/>
      <c r="Z15" s="1"/>
    </row>
    <row r="16" spans="1:26" ht="12.75" customHeight="1" x14ac:dyDescent="0.2">
      <c r="A16" s="4" t="str">
        <f>'Objetivos y Metas Globales'!A119&amp;"_"&amp;'Objetivos y Metas Globales'!C119</f>
        <v>1_13</v>
      </c>
      <c r="B16" s="4" t="str">
        <f>CONCATENATE('Objetivos y Metas Globales'!D119,". ",'Objetivos y Metas Globales'!E119)</f>
        <v>Río Negro. VI</v>
      </c>
      <c r="C16" s="4">
        <f>'Objetivos y Metas Globales'!A119+'Objetivos y Metas Globales'!C119</f>
        <v>14</v>
      </c>
      <c r="D16" s="4">
        <f>C16-'Objetivos y Metas Globales'!C119</f>
        <v>1</v>
      </c>
      <c r="E16" s="5">
        <v>42004</v>
      </c>
      <c r="F16" s="6" t="s">
        <v>99</v>
      </c>
      <c r="G16" s="1"/>
      <c r="H16" s="4">
        <v>2009</v>
      </c>
      <c r="I16" s="1"/>
      <c r="J16" s="1"/>
      <c r="K16" s="1"/>
      <c r="L16" s="1"/>
      <c r="M16" s="1"/>
      <c r="N16" s="9" t="s">
        <v>100</v>
      </c>
      <c r="O16" s="1"/>
      <c r="P16" s="4" t="s">
        <v>101</v>
      </c>
      <c r="Q16" s="1"/>
      <c r="R16" s="195">
        <v>13</v>
      </c>
      <c r="S16" s="1"/>
      <c r="T16" s="1"/>
      <c r="U16" s="1"/>
      <c r="V16" s="1"/>
      <c r="W16" s="1"/>
      <c r="X16" s="1"/>
      <c r="Y16" s="1"/>
      <c r="Z16" s="1"/>
    </row>
    <row r="17" spans="1:26" ht="12.75" customHeight="1" x14ac:dyDescent="0.2">
      <c r="A17" s="4" t="str">
        <f>'Objetivos y Metas Globales'!A120&amp;"_"&amp;'Objetivos y Metas Globales'!C120</f>
        <v>1_14</v>
      </c>
      <c r="B17" s="4" t="str">
        <f>CONCATENATE('Objetivos y Metas Globales'!D120,". ",'Objetivos y Metas Globales'!E120)</f>
        <v>Río Negro. VII</v>
      </c>
      <c r="C17" s="4">
        <f>'Objetivos y Metas Globales'!A120+'Objetivos y Metas Globales'!C120</f>
        <v>15</v>
      </c>
      <c r="D17" s="4">
        <f>C17-'Objetivos y Metas Globales'!C120</f>
        <v>1</v>
      </c>
      <c r="E17" s="5">
        <v>42369</v>
      </c>
      <c r="F17" s="6" t="s">
        <v>102</v>
      </c>
      <c r="G17" s="1"/>
      <c r="H17" s="4">
        <v>2010</v>
      </c>
      <c r="I17" s="1"/>
      <c r="J17" s="1"/>
      <c r="K17" s="1"/>
      <c r="L17" s="1"/>
      <c r="M17" s="1"/>
      <c r="N17" s="9" t="s">
        <v>103</v>
      </c>
      <c r="O17" s="1"/>
      <c r="P17" s="4" t="s">
        <v>104</v>
      </c>
      <c r="Q17" s="1"/>
      <c r="R17" s="195">
        <v>14</v>
      </c>
      <c r="S17" s="1"/>
      <c r="T17" s="1"/>
      <c r="U17" s="1"/>
      <c r="V17" s="1"/>
      <c r="W17" s="1"/>
      <c r="X17" s="1"/>
      <c r="Y17" s="1"/>
      <c r="Z17" s="1"/>
    </row>
    <row r="18" spans="1:26" ht="12.75" customHeight="1" x14ac:dyDescent="0.2">
      <c r="A18" s="4" t="str">
        <f>'Objetivos y Metas Globales'!A121&amp;"_"&amp;'Objetivos y Metas Globales'!C121</f>
        <v>1_15</v>
      </c>
      <c r="B18" s="4" t="str">
        <f>CONCATENATE('Objetivos y Metas Globales'!D121,". ",'Objetivos y Metas Globales'!E121)</f>
        <v>Río Negro. VIII</v>
      </c>
      <c r="C18" s="4">
        <f>'Objetivos y Metas Globales'!A121+'Objetivos y Metas Globales'!C121</f>
        <v>16</v>
      </c>
      <c r="D18" s="4">
        <f>C18-'Objetivos y Metas Globales'!C121</f>
        <v>1</v>
      </c>
      <c r="E18" s="5">
        <v>42735</v>
      </c>
      <c r="F18" s="6" t="s">
        <v>105</v>
      </c>
      <c r="G18" s="1"/>
      <c r="H18" s="4">
        <v>2011</v>
      </c>
      <c r="I18" s="1"/>
      <c r="J18" s="1"/>
      <c r="K18" s="1"/>
      <c r="L18" s="1"/>
      <c r="M18" s="1"/>
      <c r="N18" s="9" t="s">
        <v>106</v>
      </c>
      <c r="O18" s="1"/>
      <c r="P18" s="4" t="s">
        <v>107</v>
      </c>
      <c r="Q18" s="1"/>
      <c r="R18" s="195">
        <v>15</v>
      </c>
      <c r="S18" s="1"/>
      <c r="T18" s="1"/>
      <c r="U18" s="1"/>
      <c r="V18" s="1"/>
      <c r="W18" s="1"/>
      <c r="X18" s="1"/>
      <c r="Y18" s="1"/>
      <c r="Z18" s="1"/>
    </row>
    <row r="19" spans="1:26" ht="12.75" customHeight="1" x14ac:dyDescent="0.2">
      <c r="A19" s="4" t="str">
        <f>'Objetivos y Metas Globales'!A122&amp;"_"&amp;'Objetivos y Metas Globales'!C122</f>
        <v>1_16</v>
      </c>
      <c r="B19" s="4" t="str">
        <f>CONCATENATE('Objetivos y Metas Globales'!D122,". ",'Objetivos y Metas Globales'!E122)</f>
        <v>Río Negro. IX</v>
      </c>
      <c r="C19" s="4">
        <f>'Objetivos y Metas Globales'!A122+'Objetivos y Metas Globales'!C122</f>
        <v>17</v>
      </c>
      <c r="D19" s="4">
        <f>C19-'Objetivos y Metas Globales'!C122</f>
        <v>1</v>
      </c>
      <c r="E19" s="5">
        <v>43100</v>
      </c>
      <c r="F19" s="6" t="s">
        <v>108</v>
      </c>
      <c r="G19" s="1"/>
      <c r="H19" s="4">
        <v>2012</v>
      </c>
      <c r="I19" s="1"/>
      <c r="J19" s="1"/>
      <c r="K19" s="1"/>
      <c r="L19" s="1"/>
      <c r="M19" s="1"/>
      <c r="N19" s="9" t="s">
        <v>109</v>
      </c>
      <c r="O19" s="1"/>
      <c r="P19" s="4" t="s">
        <v>110</v>
      </c>
      <c r="Q19" s="1"/>
      <c r="R19" s="195">
        <v>16</v>
      </c>
      <c r="S19" s="1"/>
      <c r="T19" s="1"/>
      <c r="U19" s="1"/>
      <c r="V19" s="1"/>
      <c r="W19" s="1"/>
      <c r="X19" s="1"/>
      <c r="Y19" s="1"/>
      <c r="Z19" s="1"/>
    </row>
    <row r="20" spans="1:26" ht="12.75" customHeight="1" x14ac:dyDescent="0.2">
      <c r="A20" s="4" t="str">
        <f>'Objetivos y Metas Globales'!A123&amp;"_"&amp;'Objetivos y Metas Globales'!C123</f>
        <v>1_17</v>
      </c>
      <c r="B20" s="4" t="str">
        <f>CONCATENATE('Objetivos y Metas Globales'!D123,". ",'Objetivos y Metas Globales'!E123)</f>
        <v>Río Negro. X</v>
      </c>
      <c r="C20" s="4">
        <f>'Objetivos y Metas Globales'!A123+'Objetivos y Metas Globales'!C123</f>
        <v>18</v>
      </c>
      <c r="D20" s="4">
        <f>C20-'Objetivos y Metas Globales'!C123</f>
        <v>1</v>
      </c>
      <c r="E20" s="5">
        <v>43465</v>
      </c>
      <c r="F20" s="6" t="s">
        <v>111</v>
      </c>
      <c r="G20" s="1"/>
      <c r="H20" s="4">
        <v>2013</v>
      </c>
      <c r="I20" s="1"/>
      <c r="J20" s="1"/>
      <c r="K20" s="1"/>
      <c r="L20" s="1"/>
      <c r="M20" s="1"/>
      <c r="N20" s="9" t="s">
        <v>112</v>
      </c>
      <c r="O20" s="1"/>
      <c r="P20" s="4" t="s">
        <v>110</v>
      </c>
      <c r="Q20" s="1"/>
      <c r="R20" s="195">
        <v>17</v>
      </c>
      <c r="S20" s="1"/>
      <c r="T20" s="1"/>
      <c r="U20" s="1"/>
      <c r="V20" s="1"/>
      <c r="W20" s="1"/>
      <c r="X20" s="1"/>
      <c r="Y20" s="1"/>
      <c r="Z20" s="1"/>
    </row>
    <row r="21" spans="1:26" ht="12.75" customHeight="1" x14ac:dyDescent="0.2">
      <c r="A21" s="4" t="str">
        <f>'Objetivos y Metas Globales'!A124&amp;"_"&amp;'Objetivos y Metas Globales'!C124</f>
        <v>1_18</v>
      </c>
      <c r="B21" s="4" t="str">
        <f>CONCATENATE('Objetivos y Metas Globales'!D124,". ",'Objetivos y Metas Globales'!E124)</f>
        <v>Río Negro. XI</v>
      </c>
      <c r="C21" s="4">
        <f>'Objetivos y Metas Globales'!A124+'Objetivos y Metas Globales'!C124</f>
        <v>19</v>
      </c>
      <c r="D21" s="4">
        <f>C21-'Objetivos y Metas Globales'!C124</f>
        <v>1</v>
      </c>
      <c r="E21" s="5">
        <v>43830</v>
      </c>
      <c r="F21" s="6" t="s">
        <v>113</v>
      </c>
      <c r="G21" s="1"/>
      <c r="H21" s="4">
        <v>2014</v>
      </c>
      <c r="I21" s="1"/>
      <c r="J21" s="1"/>
      <c r="K21" s="1"/>
      <c r="L21" s="1"/>
      <c r="M21" s="1"/>
      <c r="N21" s="9" t="s">
        <v>114</v>
      </c>
      <c r="O21" s="1"/>
      <c r="P21" s="4" t="s">
        <v>115</v>
      </c>
      <c r="Q21" s="1"/>
      <c r="R21" s="195">
        <v>18</v>
      </c>
      <c r="S21" s="1"/>
      <c r="T21" s="1"/>
      <c r="U21" s="1"/>
      <c r="V21" s="1"/>
      <c r="W21" s="1"/>
      <c r="X21" s="1"/>
      <c r="Y21" s="1"/>
      <c r="Z21" s="1"/>
    </row>
    <row r="22" spans="1:26" ht="12.75" customHeight="1" x14ac:dyDescent="0.2">
      <c r="A22" s="4" t="str">
        <f>'Objetivos y Metas Globales'!A125&amp;"_"&amp;'Objetivos y Metas Globales'!C125</f>
        <v>1_19</v>
      </c>
      <c r="B22" s="4" t="str">
        <f>CONCATENATE('Objetivos y Metas Globales'!D125,". ",'Objetivos y Metas Globales'!E125)</f>
        <v>Río Negro. XII</v>
      </c>
      <c r="C22" s="4">
        <f>'Objetivos y Metas Globales'!A125+'Objetivos y Metas Globales'!C125</f>
        <v>20</v>
      </c>
      <c r="D22" s="4">
        <f>C22-'Objetivos y Metas Globales'!C125</f>
        <v>1</v>
      </c>
      <c r="E22" s="5">
        <v>44196</v>
      </c>
      <c r="F22" s="6" t="s">
        <v>116</v>
      </c>
      <c r="G22" s="1"/>
      <c r="H22" s="4">
        <v>2015</v>
      </c>
      <c r="I22" s="1"/>
      <c r="J22" s="1"/>
      <c r="K22" s="1"/>
      <c r="L22" s="1"/>
      <c r="M22" s="1"/>
      <c r="N22" s="9" t="s">
        <v>117</v>
      </c>
      <c r="O22" s="1"/>
      <c r="P22" s="4" t="s">
        <v>115</v>
      </c>
      <c r="Q22" s="1"/>
      <c r="R22" s="195">
        <v>19</v>
      </c>
      <c r="S22" s="1"/>
      <c r="T22" s="1"/>
      <c r="U22" s="1"/>
      <c r="V22" s="1"/>
      <c r="W22" s="1"/>
      <c r="X22" s="1"/>
      <c r="Y22" s="1"/>
      <c r="Z22" s="1"/>
    </row>
    <row r="23" spans="1:26" ht="12.75" customHeight="1" x14ac:dyDescent="0.2">
      <c r="A23" s="4" t="str">
        <f>'Objetivos y Metas Globales'!A126&amp;"_"&amp;'Objetivos y Metas Globales'!C126</f>
        <v>1_20</v>
      </c>
      <c r="B23" s="4" t="str">
        <f>CONCATENATE('Objetivos y Metas Globales'!D126,". ",'Objetivos y Metas Globales'!E126)</f>
        <v>Río Negro. XIII</v>
      </c>
      <c r="C23" s="4">
        <f>'Objetivos y Metas Globales'!A126+'Objetivos y Metas Globales'!C126</f>
        <v>21</v>
      </c>
      <c r="D23" s="4">
        <f>C23-'Objetivos y Metas Globales'!C126</f>
        <v>1</v>
      </c>
      <c r="E23" s="5">
        <v>44561</v>
      </c>
      <c r="F23" s="6" t="s">
        <v>118</v>
      </c>
      <c r="G23" s="1"/>
      <c r="H23" s="4">
        <v>2016</v>
      </c>
      <c r="I23" s="1"/>
      <c r="J23" s="1"/>
      <c r="K23" s="1"/>
      <c r="L23" s="1"/>
      <c r="M23" s="1"/>
      <c r="N23" s="9" t="s">
        <v>119</v>
      </c>
      <c r="O23" s="1"/>
      <c r="P23" s="4" t="s">
        <v>120</v>
      </c>
      <c r="Q23" s="1"/>
      <c r="R23" s="195">
        <v>20</v>
      </c>
      <c r="S23" s="1"/>
      <c r="T23" s="1"/>
      <c r="U23" s="1"/>
      <c r="V23" s="1"/>
      <c r="W23" s="1"/>
      <c r="X23" s="1"/>
      <c r="Y23" s="1"/>
      <c r="Z23" s="1"/>
    </row>
    <row r="24" spans="1:26" ht="12.75" customHeight="1" x14ac:dyDescent="0.2">
      <c r="A24" s="4" t="str">
        <f>'Objetivos y Metas Globales'!A127&amp;"_"&amp;'Objetivos y Metas Globales'!C127</f>
        <v>1_21</v>
      </c>
      <c r="B24" s="4" t="str">
        <f>CONCATENATE('Objetivos y Metas Globales'!D127,". ",'Objetivos y Metas Globales'!E127)</f>
        <v>Río Negro. XIV</v>
      </c>
      <c r="C24" s="4">
        <f>'Objetivos y Metas Globales'!A127+'Objetivos y Metas Globales'!C127</f>
        <v>22</v>
      </c>
      <c r="D24" s="4">
        <f>C24-'Objetivos y Metas Globales'!C127</f>
        <v>1</v>
      </c>
      <c r="E24" s="5">
        <v>44926</v>
      </c>
      <c r="F24" s="6" t="s">
        <v>121</v>
      </c>
      <c r="G24" s="1"/>
      <c r="H24" s="4">
        <v>2017</v>
      </c>
      <c r="I24" s="1"/>
      <c r="J24" s="1"/>
      <c r="K24" s="1"/>
      <c r="L24" s="1"/>
      <c r="M24" s="1"/>
      <c r="N24" s="9" t="s">
        <v>122</v>
      </c>
      <c r="O24" s="1"/>
      <c r="P24" s="4" t="s">
        <v>123</v>
      </c>
      <c r="Q24" s="1"/>
      <c r="R24" s="195">
        <v>21</v>
      </c>
      <c r="S24" s="1"/>
      <c r="T24" s="1"/>
      <c r="U24" s="1"/>
      <c r="V24" s="1"/>
      <c r="W24" s="1"/>
      <c r="X24" s="1"/>
      <c r="Y24" s="1"/>
      <c r="Z24" s="1"/>
    </row>
    <row r="25" spans="1:26" ht="12.75" customHeight="1" x14ac:dyDescent="0.2">
      <c r="A25" s="4" t="str">
        <f>'Objetivos y Metas Globales'!A128&amp;"_"&amp;'Objetivos y Metas Globales'!C128</f>
        <v>1_22</v>
      </c>
      <c r="B25" s="4" t="str">
        <f>CONCATENATE('Objetivos y Metas Globales'!D128,". ",'Objetivos y Metas Globales'!E128)</f>
        <v>Río Negro. XV</v>
      </c>
      <c r="C25" s="4">
        <f>'Objetivos y Metas Globales'!A128+'Objetivos y Metas Globales'!C128</f>
        <v>23</v>
      </c>
      <c r="D25" s="4">
        <f>C25-'Objetivos y Metas Globales'!C128</f>
        <v>1</v>
      </c>
      <c r="E25" s="5">
        <v>45291</v>
      </c>
      <c r="F25" s="6" t="s">
        <v>124</v>
      </c>
      <c r="G25" s="1"/>
      <c r="H25" s="4">
        <v>2018</v>
      </c>
      <c r="I25" s="1"/>
      <c r="J25" s="1"/>
      <c r="K25" s="1"/>
      <c r="L25" s="1"/>
      <c r="M25" s="1"/>
      <c r="N25" s="9" t="s">
        <v>125</v>
      </c>
      <c r="O25" s="1"/>
      <c r="P25" s="4" t="s">
        <v>126</v>
      </c>
      <c r="Q25" s="1"/>
      <c r="R25" s="195">
        <v>22</v>
      </c>
      <c r="S25" s="1"/>
      <c r="T25" s="1"/>
      <c r="U25" s="1"/>
      <c r="V25" s="1"/>
      <c r="W25" s="1"/>
      <c r="X25" s="1"/>
      <c r="Y25" s="1"/>
      <c r="Z25" s="1"/>
    </row>
    <row r="26" spans="1:26" ht="12.75" customHeight="1" x14ac:dyDescent="0.2">
      <c r="A26" s="4" t="str">
        <f>'Objetivos y Metas Globales'!A129&amp;"_"&amp;'Objetivos y Metas Globales'!C129</f>
        <v>1_23</v>
      </c>
      <c r="B26" s="4" t="str">
        <f>CONCATENATE('Objetivos y Metas Globales'!D129,". ",'Objetivos y Metas Globales'!E129)</f>
        <v>Río Negro. XVI</v>
      </c>
      <c r="C26" s="4">
        <f>'Objetivos y Metas Globales'!A129+'Objetivos y Metas Globales'!C129</f>
        <v>24</v>
      </c>
      <c r="D26" s="4">
        <f>C26-'Objetivos y Metas Globales'!C129</f>
        <v>1</v>
      </c>
      <c r="E26" s="5">
        <v>45657</v>
      </c>
      <c r="F26" s="6" t="s">
        <v>127</v>
      </c>
      <c r="G26" s="1"/>
      <c r="H26" s="4">
        <v>2019</v>
      </c>
      <c r="I26" s="1"/>
      <c r="J26" s="1"/>
      <c r="K26" s="1"/>
      <c r="L26" s="1"/>
      <c r="M26" s="1"/>
      <c r="N26" s="9" t="s">
        <v>128</v>
      </c>
      <c r="O26" s="1"/>
      <c r="P26" s="4" t="s">
        <v>129</v>
      </c>
      <c r="Q26" s="1"/>
      <c r="R26" s="195">
        <v>23</v>
      </c>
      <c r="S26" s="1"/>
      <c r="T26" s="1"/>
      <c r="U26" s="1"/>
      <c r="V26" s="1"/>
      <c r="W26" s="1"/>
      <c r="X26" s="1"/>
      <c r="Y26" s="1"/>
      <c r="Z26" s="1"/>
    </row>
    <row r="27" spans="1:26" ht="12.75" customHeight="1" x14ac:dyDescent="0.2">
      <c r="A27" s="4" t="str">
        <f>'Objetivos y Metas Globales'!A130&amp;"_"&amp;'Objetivos y Metas Globales'!C130</f>
        <v>2_24</v>
      </c>
      <c r="B27" s="4" t="str">
        <f>CONCATENATE('Objetivos y Metas Globales'!D130,". ",'Objetivos y Metas Globales'!E130)</f>
        <v>Río Nare. I</v>
      </c>
      <c r="C27" s="4">
        <f>'Objetivos y Metas Globales'!A130+'Objetivos y Metas Globales'!C130</f>
        <v>26</v>
      </c>
      <c r="D27" s="4">
        <f>C27-'Objetivos y Metas Globales'!C130</f>
        <v>2</v>
      </c>
      <c r="E27" s="5">
        <v>46022</v>
      </c>
      <c r="F27" s="6" t="s">
        <v>130</v>
      </c>
      <c r="G27" s="1"/>
      <c r="H27" s="4">
        <v>2020</v>
      </c>
      <c r="I27" s="1"/>
      <c r="J27" s="1"/>
      <c r="K27" s="1"/>
      <c r="L27" s="1"/>
      <c r="M27" s="1"/>
      <c r="N27" s="9" t="s">
        <v>131</v>
      </c>
      <c r="O27" s="1"/>
      <c r="P27" s="4" t="s">
        <v>132</v>
      </c>
      <c r="Q27" s="1"/>
      <c r="R27" s="195">
        <v>24</v>
      </c>
      <c r="S27" s="1"/>
      <c r="T27" s="1"/>
      <c r="U27" s="1"/>
      <c r="V27" s="1"/>
      <c r="W27" s="1"/>
      <c r="X27" s="1"/>
      <c r="Y27" s="1"/>
      <c r="Z27" s="1"/>
    </row>
    <row r="28" spans="1:26" ht="12.75" customHeight="1" x14ac:dyDescent="0.2">
      <c r="A28" s="4" t="str">
        <f>'Objetivos y Metas Globales'!A131&amp;"_"&amp;'Objetivos y Metas Globales'!C131</f>
        <v>3_25</v>
      </c>
      <c r="B28" s="4" t="str">
        <f>CONCATENATE('Objetivos y Metas Globales'!D131,". ",'Objetivos y Metas Globales'!E131)</f>
        <v>Embalse y Río Guatapé. I</v>
      </c>
      <c r="C28" s="4">
        <f>'Objetivos y Metas Globales'!A131+'Objetivos y Metas Globales'!C131</f>
        <v>28</v>
      </c>
      <c r="D28" s="4">
        <f>C28-'Objetivos y Metas Globales'!C131</f>
        <v>3</v>
      </c>
      <c r="E28" s="5">
        <v>46387</v>
      </c>
      <c r="F28" s="6" t="s">
        <v>133</v>
      </c>
      <c r="G28" s="1"/>
      <c r="H28" s="4">
        <v>2021</v>
      </c>
      <c r="I28" s="1"/>
      <c r="J28" s="1"/>
      <c r="K28" s="1"/>
      <c r="L28" s="1"/>
      <c r="M28" s="1"/>
      <c r="N28" s="9" t="s">
        <v>134</v>
      </c>
      <c r="O28" s="1"/>
      <c r="P28" s="4" t="s">
        <v>135</v>
      </c>
      <c r="Q28" s="1"/>
      <c r="R28" s="195">
        <v>25</v>
      </c>
      <c r="S28" s="1"/>
      <c r="T28" s="1"/>
      <c r="U28" s="1"/>
      <c r="V28" s="1"/>
      <c r="W28" s="1"/>
      <c r="X28" s="1"/>
      <c r="Y28" s="1"/>
      <c r="Z28" s="1"/>
    </row>
    <row r="29" spans="1:26" ht="12.75" customHeight="1" x14ac:dyDescent="0.2">
      <c r="A29" s="4" t="str">
        <f>'Objetivos y Metas Globales'!A132&amp;"_"&amp;'Objetivos y Metas Globales'!C132</f>
        <v>4_26</v>
      </c>
      <c r="B29" s="4" t="str">
        <f>CONCATENATE('Objetivos y Metas Globales'!D132,". ",'Objetivos y Metas Globales'!E132)</f>
        <v>Río Nus. I</v>
      </c>
      <c r="C29" s="4">
        <f>'Objetivos y Metas Globales'!A132+'Objetivos y Metas Globales'!C132</f>
        <v>30</v>
      </c>
      <c r="D29" s="4">
        <f>C29-'Objetivos y Metas Globales'!C132</f>
        <v>4</v>
      </c>
      <c r="E29" s="5">
        <v>46752</v>
      </c>
      <c r="F29" s="6" t="s">
        <v>136</v>
      </c>
      <c r="G29" s="1"/>
      <c r="H29" s="4">
        <v>2022</v>
      </c>
      <c r="I29" s="1"/>
      <c r="J29" s="1"/>
      <c r="K29" s="1"/>
      <c r="L29" s="1"/>
      <c r="M29" s="1"/>
      <c r="N29" s="9" t="s">
        <v>137</v>
      </c>
      <c r="O29" s="1"/>
      <c r="P29" s="4" t="s">
        <v>138</v>
      </c>
      <c r="Q29" s="1"/>
      <c r="R29" s="195">
        <v>26</v>
      </c>
      <c r="S29" s="1"/>
      <c r="T29" s="1"/>
      <c r="U29" s="1"/>
      <c r="V29" s="1"/>
      <c r="W29" s="1"/>
      <c r="X29" s="1"/>
      <c r="Y29" s="1"/>
      <c r="Z29" s="1"/>
    </row>
    <row r="30" spans="1:26" ht="12.75" customHeight="1" x14ac:dyDescent="0.2">
      <c r="A30" s="4" t="str">
        <f>'Objetivos y Metas Globales'!A133&amp;"_"&amp;'Objetivos y Metas Globales'!C133</f>
        <v>5_27</v>
      </c>
      <c r="B30" s="4" t="str">
        <f>CONCATENATE('Objetivos y Metas Globales'!D133,". ",'Objetivos y Metas Globales'!E133)</f>
        <v>Río Samaná Norte. I</v>
      </c>
      <c r="C30" s="4">
        <f>'Objetivos y Metas Globales'!A133+'Objetivos y Metas Globales'!C133</f>
        <v>32</v>
      </c>
      <c r="D30" s="4">
        <f>C30-'Objetivos y Metas Globales'!C133</f>
        <v>5</v>
      </c>
      <c r="E30" s="5">
        <v>47118</v>
      </c>
      <c r="F30" s="6" t="s">
        <v>139</v>
      </c>
      <c r="G30" s="1"/>
      <c r="H30" s="4">
        <v>2023</v>
      </c>
      <c r="I30" s="1"/>
      <c r="J30" s="1"/>
      <c r="K30" s="1"/>
      <c r="L30" s="1"/>
      <c r="M30" s="1"/>
      <c r="N30" s="9" t="s">
        <v>140</v>
      </c>
      <c r="O30" s="1"/>
      <c r="P30" s="4" t="s">
        <v>141</v>
      </c>
      <c r="Q30" s="1"/>
      <c r="R30" s="195">
        <v>27</v>
      </c>
      <c r="S30" s="1"/>
      <c r="T30" s="1"/>
      <c r="U30" s="1"/>
      <c r="V30" s="1"/>
      <c r="W30" s="1"/>
      <c r="X30" s="1"/>
      <c r="Y30" s="1"/>
      <c r="Z30" s="1"/>
    </row>
    <row r="31" spans="1:26" ht="12.75" customHeight="1" x14ac:dyDescent="0.2">
      <c r="A31" s="4" t="str">
        <f>'Objetivos y Metas Globales'!A134&amp;"_"&amp;'Objetivos y Metas Globales'!C134</f>
        <v>6_28</v>
      </c>
      <c r="B31" s="4" t="str">
        <f>CONCATENATE('Objetivos y Metas Globales'!D134,". ",'Objetivos y Metas Globales'!E134)</f>
        <v>Río Samaná Sur. I</v>
      </c>
      <c r="C31" s="4">
        <f>'Objetivos y Metas Globales'!A134+'Objetivos y Metas Globales'!C134</f>
        <v>34</v>
      </c>
      <c r="D31" s="4">
        <f>C31-'Objetivos y Metas Globales'!C134</f>
        <v>6</v>
      </c>
      <c r="E31" s="5">
        <v>47483</v>
      </c>
      <c r="F31" s="6" t="s">
        <v>142</v>
      </c>
      <c r="G31" s="1"/>
      <c r="H31" s="4">
        <v>2024</v>
      </c>
      <c r="I31" s="1"/>
      <c r="J31" s="1"/>
      <c r="K31" s="1"/>
      <c r="L31" s="1"/>
      <c r="M31" s="1"/>
      <c r="N31" s="9" t="s">
        <v>143</v>
      </c>
      <c r="O31" s="1"/>
      <c r="P31" s="4" t="s">
        <v>144</v>
      </c>
      <c r="Q31" s="1"/>
      <c r="R31" s="195">
        <v>28</v>
      </c>
      <c r="S31" s="1"/>
      <c r="T31" s="1"/>
      <c r="U31" s="1"/>
      <c r="V31" s="1"/>
      <c r="W31" s="1"/>
      <c r="X31" s="1"/>
      <c r="Y31" s="1"/>
      <c r="Z31" s="1"/>
    </row>
    <row r="32" spans="1:26" ht="12.75" customHeight="1" x14ac:dyDescent="0.2">
      <c r="A32" s="4" t="str">
        <f>'Objetivos y Metas Globales'!A135&amp;"_"&amp;'Objetivos y Metas Globales'!C135</f>
        <v>7_29</v>
      </c>
      <c r="B32" s="4" t="str">
        <f>CONCATENATE('Objetivos y Metas Globales'!D135,". ",'Objetivos y Metas Globales'!E135)</f>
        <v>Río Arma. I</v>
      </c>
      <c r="C32" s="4">
        <f>'Objetivos y Metas Globales'!A135+'Objetivos y Metas Globales'!C135</f>
        <v>36</v>
      </c>
      <c r="D32" s="4">
        <f>C32-'Objetivos y Metas Globales'!C135</f>
        <v>7</v>
      </c>
      <c r="E32" s="5">
        <v>47848</v>
      </c>
      <c r="F32" s="6" t="s">
        <v>145</v>
      </c>
      <c r="G32" s="1"/>
      <c r="H32" s="4">
        <v>2025</v>
      </c>
      <c r="I32" s="1"/>
      <c r="J32" s="1"/>
      <c r="K32" s="1"/>
      <c r="L32" s="1"/>
      <c r="M32" s="1"/>
      <c r="N32" s="9" t="s">
        <v>146</v>
      </c>
      <c r="O32" s="1"/>
      <c r="P32" s="4" t="s">
        <v>147</v>
      </c>
      <c r="Q32" s="1"/>
      <c r="R32" s="195">
        <v>29</v>
      </c>
      <c r="S32" s="1"/>
      <c r="T32" s="1"/>
      <c r="U32" s="1"/>
      <c r="V32" s="1"/>
      <c r="W32" s="1"/>
      <c r="X32" s="1"/>
      <c r="Y32" s="1"/>
      <c r="Z32" s="1"/>
    </row>
    <row r="33" spans="1:26" ht="12.75" customHeight="1" x14ac:dyDescent="0.2">
      <c r="A33" s="4" t="str">
        <f>'Objetivos y Metas Globales'!A136&amp;"_"&amp;'Objetivos y Metas Globales'!C136</f>
        <v>7_30</v>
      </c>
      <c r="B33" s="4" t="str">
        <f>CONCATENATE('Objetivos y Metas Globales'!D136,". ",'Objetivos y Metas Globales'!E136)</f>
        <v>Río Arma. II</v>
      </c>
      <c r="C33" s="4">
        <f>'Objetivos y Metas Globales'!A136+'Objetivos y Metas Globales'!C136</f>
        <v>37</v>
      </c>
      <c r="D33" s="4">
        <f>C33-'Objetivos y Metas Globales'!C136</f>
        <v>7</v>
      </c>
      <c r="E33" s="5">
        <v>48213</v>
      </c>
      <c r="F33" s="6" t="s">
        <v>148</v>
      </c>
      <c r="G33" s="1"/>
      <c r="H33" s="4">
        <v>2026</v>
      </c>
      <c r="I33" s="1"/>
      <c r="J33" s="1"/>
      <c r="K33" s="1"/>
      <c r="L33" s="1"/>
      <c r="M33" s="1"/>
      <c r="N33" s="9" t="s">
        <v>149</v>
      </c>
      <c r="O33" s="1"/>
      <c r="P33" s="4" t="s">
        <v>150</v>
      </c>
      <c r="Q33" s="1"/>
      <c r="R33" s="195">
        <v>30</v>
      </c>
      <c r="S33" s="1"/>
      <c r="T33" s="1"/>
      <c r="U33" s="1"/>
      <c r="V33" s="1"/>
      <c r="W33" s="1"/>
      <c r="X33" s="1"/>
      <c r="Y33" s="1"/>
      <c r="Z33" s="1"/>
    </row>
    <row r="34" spans="1:26" ht="12.75" customHeight="1" x14ac:dyDescent="0.2">
      <c r="A34" s="4" t="str">
        <f>'Objetivos y Metas Globales'!A137&amp;"_"&amp;'Objetivos y Metas Globales'!C137</f>
        <v>7_31</v>
      </c>
      <c r="B34" s="4" t="str">
        <f>CONCATENATE('Objetivos y Metas Globales'!D137,". ",'Objetivos y Metas Globales'!E137)</f>
        <v>Río Arma. III</v>
      </c>
      <c r="C34" s="4">
        <f>'Objetivos y Metas Globales'!A137+'Objetivos y Metas Globales'!C137</f>
        <v>38</v>
      </c>
      <c r="D34" s="4">
        <f>C34-'Objetivos y Metas Globales'!C137</f>
        <v>7</v>
      </c>
      <c r="E34" s="5">
        <v>48579</v>
      </c>
      <c r="F34" s="6" t="s">
        <v>151</v>
      </c>
      <c r="G34" s="1"/>
      <c r="H34" s="4">
        <v>2027</v>
      </c>
      <c r="I34" s="1"/>
      <c r="J34" s="1"/>
      <c r="K34" s="1"/>
      <c r="L34" s="1"/>
      <c r="M34" s="1"/>
      <c r="N34" s="9" t="s">
        <v>152</v>
      </c>
      <c r="O34" s="1"/>
      <c r="P34" s="4" t="s">
        <v>153</v>
      </c>
      <c r="Q34" s="1"/>
      <c r="R34" s="195">
        <v>31</v>
      </c>
      <c r="S34" s="1"/>
      <c r="T34" s="1"/>
      <c r="U34" s="1"/>
      <c r="V34" s="1"/>
      <c r="W34" s="1"/>
      <c r="X34" s="1"/>
      <c r="Y34" s="1"/>
      <c r="Z34" s="1"/>
    </row>
    <row r="35" spans="1:26" ht="12.75" customHeight="1" x14ac:dyDescent="0.2">
      <c r="A35" s="4" t="str">
        <f>'Objetivos y Metas Globales'!A138&amp;"_"&amp;'Objetivos y Metas Globales'!C138</f>
        <v>7_32</v>
      </c>
      <c r="B35" s="4" t="str">
        <f>CONCATENATE('Objetivos y Metas Globales'!D138,". ",'Objetivos y Metas Globales'!E138)</f>
        <v>Río Arma. IV</v>
      </c>
      <c r="C35" s="4">
        <f>'Objetivos y Metas Globales'!A138+'Objetivos y Metas Globales'!C138</f>
        <v>39</v>
      </c>
      <c r="D35" s="4">
        <f>C35-'Objetivos y Metas Globales'!C138</f>
        <v>7</v>
      </c>
      <c r="E35" s="5">
        <v>48944</v>
      </c>
      <c r="F35" s="6" t="s">
        <v>154</v>
      </c>
      <c r="G35" s="1"/>
      <c r="H35" s="4">
        <v>2028</v>
      </c>
      <c r="I35" s="1"/>
      <c r="J35" s="1"/>
      <c r="K35" s="1"/>
      <c r="L35" s="1"/>
      <c r="M35" s="1"/>
      <c r="N35" s="9" t="s">
        <v>155</v>
      </c>
      <c r="O35" s="1"/>
      <c r="P35" s="4" t="s">
        <v>156</v>
      </c>
      <c r="Q35" s="1"/>
      <c r="R35" s="195">
        <v>32</v>
      </c>
      <c r="S35" s="1"/>
      <c r="T35" s="1"/>
      <c r="U35" s="1"/>
      <c r="V35" s="1"/>
      <c r="W35" s="1"/>
      <c r="X35" s="1"/>
      <c r="Y35" s="1"/>
      <c r="Z35" s="1"/>
    </row>
    <row r="36" spans="1:26" ht="12.75" customHeight="1" x14ac:dyDescent="0.2">
      <c r="A36" s="4" t="str">
        <f>'Objetivos y Metas Globales'!A139&amp;"_"&amp;'Objetivos y Metas Globales'!C139</f>
        <v>8_33</v>
      </c>
      <c r="B36" s="4" t="str">
        <f>CONCATENATE('Objetivos y Metas Globales'!D139,". ",'Objetivos y Metas Globales'!E139)</f>
        <v>Río Cocorná Sur y Directos al Magdalena Medio entre los Ríos la Miel y Nare. I</v>
      </c>
      <c r="C36" s="4">
        <f>'Objetivos y Metas Globales'!A139+'Objetivos y Metas Globales'!C139</f>
        <v>41</v>
      </c>
      <c r="D36" s="4">
        <f>C36-'Objetivos y Metas Globales'!C139</f>
        <v>8</v>
      </c>
      <c r="E36" s="5">
        <v>49309</v>
      </c>
      <c r="F36" s="6" t="s">
        <v>157</v>
      </c>
      <c r="G36" s="1"/>
      <c r="H36" s="4">
        <v>2029</v>
      </c>
      <c r="I36" s="1"/>
      <c r="J36" s="1"/>
      <c r="K36" s="1"/>
      <c r="L36" s="1"/>
      <c r="M36" s="1"/>
      <c r="N36" s="9" t="s">
        <v>158</v>
      </c>
      <c r="O36" s="1"/>
      <c r="P36" s="4" t="s">
        <v>159</v>
      </c>
      <c r="Q36" s="1"/>
      <c r="R36" s="195">
        <v>33</v>
      </c>
      <c r="S36" s="1"/>
      <c r="T36" s="1"/>
      <c r="U36" s="1"/>
      <c r="V36" s="1"/>
      <c r="W36" s="1"/>
      <c r="X36" s="1"/>
      <c r="Y36" s="1"/>
      <c r="Z36" s="1"/>
    </row>
    <row r="37" spans="1:26" ht="12.75" customHeight="1" x14ac:dyDescent="0.2">
      <c r="A37" s="4" t="str">
        <f>'Objetivos y Metas Globales'!A140&amp;"_"&amp;'Objetivos y Metas Globales'!C140</f>
        <v>8_34</v>
      </c>
      <c r="B37" s="4" t="str">
        <f>CONCATENATE('Objetivos y Metas Globales'!D140,". ",'Objetivos y Metas Globales'!E140)</f>
        <v>Río Cocorná Sur y Directos al Magdalena Medio entre los Ríos la Miel y Nare. II</v>
      </c>
      <c r="C37" s="4">
        <f>'Objetivos y Metas Globales'!A140+'Objetivos y Metas Globales'!C140</f>
        <v>42</v>
      </c>
      <c r="D37" s="4">
        <f>C37-'Objetivos y Metas Globales'!C140</f>
        <v>8</v>
      </c>
      <c r="E37" s="5">
        <v>49674</v>
      </c>
      <c r="F37" s="6" t="s">
        <v>160</v>
      </c>
      <c r="G37" s="1"/>
      <c r="H37" s="4">
        <v>2030</v>
      </c>
      <c r="I37" s="1"/>
      <c r="J37" s="1"/>
      <c r="K37" s="1"/>
      <c r="L37" s="1"/>
      <c r="M37" s="1"/>
      <c r="N37" s="9" t="s">
        <v>161</v>
      </c>
      <c r="O37" s="1"/>
      <c r="P37" s="4" t="s">
        <v>162</v>
      </c>
      <c r="Q37" s="1"/>
      <c r="R37" s="195">
        <v>34</v>
      </c>
      <c r="S37" s="1"/>
      <c r="T37" s="1"/>
      <c r="U37" s="1"/>
      <c r="V37" s="1"/>
      <c r="W37" s="1"/>
      <c r="X37" s="1"/>
      <c r="Y37" s="1"/>
      <c r="Z37" s="1"/>
    </row>
    <row r="38" spans="1:26" ht="12.75" customHeight="1" x14ac:dyDescent="0.2">
      <c r="A38" s="4" t="str">
        <f>'Objetivos y Metas Globales'!A141&amp;"_"&amp;'Objetivos y Metas Globales'!C141</f>
        <v>8_35</v>
      </c>
      <c r="B38" s="4" t="str">
        <f>CONCATENATE('Objetivos y Metas Globales'!D141,". ",'Objetivos y Metas Globales'!E141)</f>
        <v>Río Cocorná Sur y Directos al Magdalena Medio entre los Ríos la Miel y Nare. III</v>
      </c>
      <c r="C38" s="4">
        <f>'Objetivos y Metas Globales'!A141+'Objetivos y Metas Globales'!C141</f>
        <v>43</v>
      </c>
      <c r="D38" s="4">
        <f>C38-'Objetivos y Metas Globales'!C141</f>
        <v>8</v>
      </c>
      <c r="E38" s="5">
        <v>50040</v>
      </c>
      <c r="F38" s="6" t="s">
        <v>163</v>
      </c>
      <c r="G38" s="1"/>
      <c r="H38" s="4">
        <v>2031</v>
      </c>
      <c r="I38" s="1"/>
      <c r="J38" s="1"/>
      <c r="K38" s="1"/>
      <c r="L38" s="1"/>
      <c r="M38" s="1"/>
      <c r="N38" s="9" t="s">
        <v>164</v>
      </c>
      <c r="O38" s="1"/>
      <c r="P38" s="4" t="s">
        <v>165</v>
      </c>
      <c r="Q38" s="1"/>
      <c r="R38" s="195">
        <v>35</v>
      </c>
      <c r="S38" s="1"/>
      <c r="T38" s="1"/>
      <c r="U38" s="1"/>
      <c r="V38" s="1"/>
      <c r="W38" s="1"/>
      <c r="X38" s="1"/>
      <c r="Y38" s="1"/>
      <c r="Z38" s="1"/>
    </row>
    <row r="39" spans="1:26" ht="12.75" customHeight="1" x14ac:dyDescent="0.2">
      <c r="A39" s="4" t="str">
        <f>'Objetivos y Metas Globales'!A142&amp;"_"&amp;'Objetivos y Metas Globales'!C142</f>
        <v>8_36</v>
      </c>
      <c r="B39" s="4" t="str">
        <f>CONCATENATE('Objetivos y Metas Globales'!D142,". ",'Objetivos y Metas Globales'!E142)</f>
        <v>Río Cocorná Sur y Directos al Magdalena Medio entre los Ríos la Miel y Nare. IV</v>
      </c>
      <c r="C39" s="4">
        <f>'Objetivos y Metas Globales'!A142+'Objetivos y Metas Globales'!C142</f>
        <v>44</v>
      </c>
      <c r="D39" s="4">
        <f>C39-'Objetivos y Metas Globales'!C142</f>
        <v>8</v>
      </c>
      <c r="E39" s="5">
        <v>50405</v>
      </c>
      <c r="F39" s="6" t="s">
        <v>166</v>
      </c>
      <c r="G39" s="1"/>
      <c r="H39" s="4">
        <v>2032</v>
      </c>
      <c r="I39" s="1"/>
      <c r="J39" s="1"/>
      <c r="K39" s="1"/>
      <c r="L39" s="1"/>
      <c r="M39" s="1"/>
      <c r="N39" s="9" t="s">
        <v>167</v>
      </c>
      <c r="O39" s="1"/>
      <c r="P39" s="4" t="s">
        <v>168</v>
      </c>
      <c r="Q39" s="1"/>
      <c r="R39" s="195">
        <v>36</v>
      </c>
      <c r="S39" s="1"/>
      <c r="T39" s="1"/>
      <c r="U39" s="1"/>
      <c r="V39" s="1"/>
      <c r="W39" s="1"/>
      <c r="X39" s="1"/>
      <c r="Y39" s="1"/>
      <c r="Z39" s="1"/>
    </row>
    <row r="40" spans="1:26" ht="12.75" customHeight="1" x14ac:dyDescent="0.2">
      <c r="A40" s="4" t="str">
        <f>'Objetivos y Metas Globales'!A143&amp;"_"&amp;'Objetivos y Metas Globales'!C143</f>
        <v>9_37</v>
      </c>
      <c r="B40" s="4" t="str">
        <f>CONCATENATE('Objetivos y Metas Globales'!D143,". ",'Objetivos y Metas Globales'!E143)</f>
        <v>Río La Miel. I</v>
      </c>
      <c r="C40" s="4">
        <f>'Objetivos y Metas Globales'!A143+'Objetivos y Metas Globales'!C143</f>
        <v>46</v>
      </c>
      <c r="D40" s="4">
        <f>C40-'Objetivos y Metas Globales'!C143</f>
        <v>9</v>
      </c>
      <c r="E40" s="5">
        <v>50770</v>
      </c>
      <c r="F40" s="6" t="s">
        <v>169</v>
      </c>
      <c r="G40" s="1"/>
      <c r="H40" s="4">
        <v>2033</v>
      </c>
      <c r="I40" s="1"/>
      <c r="J40" s="1"/>
      <c r="K40" s="1"/>
      <c r="L40" s="1"/>
      <c r="M40" s="1"/>
      <c r="N40" s="9" t="s">
        <v>170</v>
      </c>
      <c r="O40" s="1"/>
      <c r="P40" s="4" t="s">
        <v>171</v>
      </c>
      <c r="Q40" s="1"/>
      <c r="R40" s="195">
        <v>37</v>
      </c>
      <c r="S40" s="1"/>
      <c r="T40" s="1"/>
      <c r="U40" s="1"/>
      <c r="V40" s="1"/>
      <c r="W40" s="1"/>
      <c r="X40" s="1"/>
      <c r="Y40" s="1"/>
      <c r="Z40" s="1"/>
    </row>
    <row r="41" spans="1:26" ht="12.75" customHeight="1" x14ac:dyDescent="0.2">
      <c r="A41" s="4" t="str">
        <f>'Objetivos y Metas Globales'!A144&amp;"_"&amp;'Objetivos y Metas Globales'!C144</f>
        <v>10_38</v>
      </c>
      <c r="B41" s="4" t="str">
        <f>CONCATENATE('Objetivos y Metas Globales'!D144,". ",'Objetivos y Metas Globales'!E144)</f>
        <v>Río Aburrá. V</v>
      </c>
      <c r="C41" s="4">
        <f>'Objetivos y Metas Globales'!A144+'Objetivos y Metas Globales'!C144</f>
        <v>48</v>
      </c>
      <c r="D41" s="4">
        <f>C41-'Objetivos y Metas Globales'!C144</f>
        <v>10</v>
      </c>
      <c r="E41" s="5">
        <v>51135</v>
      </c>
      <c r="F41" s="6" t="s">
        <v>172</v>
      </c>
      <c r="G41" s="1"/>
      <c r="H41" s="4">
        <v>2034</v>
      </c>
      <c r="I41" s="1"/>
      <c r="J41" s="1"/>
      <c r="K41" s="1"/>
      <c r="L41" s="1"/>
      <c r="M41" s="1"/>
      <c r="N41" s="9" t="s">
        <v>173</v>
      </c>
      <c r="O41" s="1"/>
      <c r="P41" s="4" t="s">
        <v>174</v>
      </c>
      <c r="Q41" s="1"/>
      <c r="R41" s="195">
        <v>38</v>
      </c>
      <c r="S41" s="1"/>
      <c r="T41" s="1"/>
      <c r="U41" s="1"/>
      <c r="V41" s="1"/>
      <c r="W41" s="1"/>
      <c r="X41" s="1"/>
      <c r="Y41" s="1"/>
      <c r="Z41" s="1"/>
    </row>
    <row r="42" spans="1:26" ht="12.75" customHeight="1" x14ac:dyDescent="0.2">
      <c r="A42" s="4" t="str">
        <f>'Objetivos y Metas Globales'!A145&amp;"_"&amp;'Objetivos y Metas Globales'!C145</f>
        <v>10_39</v>
      </c>
      <c r="B42" s="4" t="str">
        <f>CONCATENATE('Objetivos y Metas Globales'!D145,". ",'Objetivos y Metas Globales'!E145)</f>
        <v>Río Aburrá. VI</v>
      </c>
      <c r="C42" s="4">
        <f>'Objetivos y Metas Globales'!A145+'Objetivos y Metas Globales'!C145</f>
        <v>49</v>
      </c>
      <c r="D42" s="4">
        <f>C42-'Objetivos y Metas Globales'!C145</f>
        <v>10</v>
      </c>
      <c r="E42" s="5">
        <v>51501</v>
      </c>
      <c r="F42" s="6" t="s">
        <v>175</v>
      </c>
      <c r="G42" s="1"/>
      <c r="H42" s="4">
        <v>2035</v>
      </c>
      <c r="I42" s="1"/>
      <c r="J42" s="1"/>
      <c r="K42" s="1"/>
      <c r="L42" s="1"/>
      <c r="M42" s="1"/>
      <c r="N42" s="9" t="s">
        <v>176</v>
      </c>
      <c r="O42" s="1"/>
      <c r="P42" s="4" t="s">
        <v>177</v>
      </c>
      <c r="Q42" s="1"/>
      <c r="R42" s="195">
        <v>39</v>
      </c>
      <c r="S42" s="1"/>
      <c r="T42" s="1"/>
      <c r="U42" s="1"/>
      <c r="V42" s="1"/>
      <c r="W42" s="1"/>
      <c r="X42" s="1"/>
      <c r="Y42" s="1"/>
      <c r="Z42" s="1"/>
    </row>
    <row r="43" spans="1:26" ht="12.75" customHeight="1" x14ac:dyDescent="0.2">
      <c r="A43" s="4" t="str">
        <f>'Objetivos y Metas Globales'!A146&amp;"_"&amp;'Objetivos y Metas Globales'!C146</f>
        <v>10_40</v>
      </c>
      <c r="B43" s="4" t="str">
        <f>CONCATENATE('Objetivos y Metas Globales'!D146,". ",'Objetivos y Metas Globales'!E146)</f>
        <v>Río Aburrá. VII</v>
      </c>
      <c r="C43" s="4">
        <f>'Objetivos y Metas Globales'!A146+'Objetivos y Metas Globales'!C146</f>
        <v>50</v>
      </c>
      <c r="D43" s="4">
        <f>C43-'Objetivos y Metas Globales'!C146</f>
        <v>10</v>
      </c>
      <c r="E43" s="5">
        <v>51866</v>
      </c>
      <c r="F43" s="6" t="s">
        <v>178</v>
      </c>
      <c r="G43" s="1"/>
      <c r="H43" s="4">
        <v>2036</v>
      </c>
      <c r="I43" s="1"/>
      <c r="J43" s="1"/>
      <c r="K43" s="1"/>
      <c r="L43" s="1"/>
      <c r="M43" s="1"/>
      <c r="N43" s="9" t="s">
        <v>179</v>
      </c>
      <c r="O43" s="1"/>
      <c r="P43" s="4" t="s">
        <v>180</v>
      </c>
      <c r="Q43" s="1"/>
      <c r="R43" s="195">
        <v>40</v>
      </c>
      <c r="S43" s="1"/>
      <c r="T43" s="1"/>
      <c r="U43" s="1"/>
      <c r="V43" s="1"/>
      <c r="W43" s="1"/>
      <c r="X43" s="1"/>
      <c r="Y43" s="1"/>
      <c r="Z43" s="1"/>
    </row>
    <row r="44" spans="1:26" ht="12.75" customHeight="1" x14ac:dyDescent="0.2">
      <c r="A44" s="4" t="str">
        <f>'Objetivos y Metas Globales'!A147&amp;"_"&amp;'Objetivos y Metas Globales'!C147</f>
        <v>11_41</v>
      </c>
      <c r="B44" s="4" t="str">
        <f>CONCATENATE('Objetivos y Metas Globales'!D147,". ",'Objetivos y Metas Globales'!E147)</f>
        <v>Río Guadalupe y Medio Porce. I</v>
      </c>
      <c r="C44" s="4">
        <f>'Objetivos y Metas Globales'!A147+'Objetivos y Metas Globales'!C147</f>
        <v>52</v>
      </c>
      <c r="D44" s="4">
        <f>C44-'Objetivos y Metas Globales'!C147</f>
        <v>11</v>
      </c>
      <c r="E44" s="5">
        <v>52231</v>
      </c>
      <c r="F44" s="6" t="s">
        <v>181</v>
      </c>
      <c r="G44" s="1"/>
      <c r="H44" s="4">
        <v>2037</v>
      </c>
      <c r="I44" s="1"/>
      <c r="J44" s="1"/>
      <c r="K44" s="1"/>
      <c r="L44" s="1"/>
      <c r="M44" s="1"/>
      <c r="N44" s="9" t="s">
        <v>182</v>
      </c>
      <c r="O44" s="1"/>
      <c r="P44" s="4" t="s">
        <v>183</v>
      </c>
      <c r="Q44" s="1"/>
      <c r="R44" s="195">
        <v>41</v>
      </c>
      <c r="S44" s="1"/>
      <c r="T44" s="1"/>
      <c r="U44" s="1"/>
      <c r="V44" s="1"/>
      <c r="W44" s="1"/>
      <c r="X44" s="1"/>
      <c r="Y44" s="1"/>
      <c r="Z44" s="1"/>
    </row>
    <row r="45" spans="1:26" ht="12.75" customHeight="1" x14ac:dyDescent="0.2">
      <c r="A45" s="4" t="str">
        <f>'Objetivos y Metas Globales'!A148&amp;"_"&amp;'Objetivos y Metas Globales'!C148</f>
        <v>4029_42</v>
      </c>
      <c r="B45" s="4" t="str">
        <f>CONCATENATE('Objetivos y Metas Globales'!D148,". ",'Objetivos y Metas Globales'!E148)</f>
        <v xml:space="preserve">. </v>
      </c>
      <c r="C45" s="4">
        <f>'Objetivos y Metas Globales'!A148+'Objetivos y Metas Globales'!C148</f>
        <v>4071</v>
      </c>
      <c r="D45" s="4">
        <f>C45-'Objetivos y Metas Globales'!C148</f>
        <v>4029</v>
      </c>
      <c r="E45" s="5">
        <v>52596</v>
      </c>
      <c r="F45" s="6" t="s">
        <v>184</v>
      </c>
      <c r="G45" s="1"/>
      <c r="H45" s="4">
        <v>2038</v>
      </c>
      <c r="I45" s="1"/>
      <c r="J45" s="1"/>
      <c r="K45" s="1"/>
      <c r="L45" s="1"/>
      <c r="M45" s="1"/>
      <c r="N45" s="9" t="s">
        <v>185</v>
      </c>
      <c r="O45" s="1"/>
      <c r="P45" s="4" t="s">
        <v>186</v>
      </c>
      <c r="Q45" s="1"/>
      <c r="R45" s="195">
        <v>42</v>
      </c>
      <c r="S45" s="1"/>
      <c r="T45" s="1"/>
      <c r="U45" s="1"/>
      <c r="V45" s="1"/>
      <c r="W45" s="1"/>
      <c r="X45" s="1"/>
      <c r="Y45" s="1"/>
      <c r="Z45" s="1"/>
    </row>
    <row r="46" spans="1:26" ht="12.75" customHeight="1" x14ac:dyDescent="0.2">
      <c r="A46" s="4" t="str">
        <f>'Objetivos y Metas Globales'!A149&amp;"_"&amp;'Objetivos y Metas Globales'!C149</f>
        <v>4029_43</v>
      </c>
      <c r="B46" s="4" t="str">
        <f>CONCATENATE('Objetivos y Metas Globales'!D149,". ",'Objetivos y Metas Globales'!E149)</f>
        <v xml:space="preserve">. </v>
      </c>
      <c r="C46" s="4">
        <f>'Objetivos y Metas Globales'!A149+'Objetivos y Metas Globales'!C149</f>
        <v>4072</v>
      </c>
      <c r="D46" s="4">
        <f>C46-'Objetivos y Metas Globales'!C149</f>
        <v>4029</v>
      </c>
      <c r="E46" s="5">
        <v>52962</v>
      </c>
      <c r="F46" s="1"/>
      <c r="G46" s="1"/>
      <c r="H46" s="4">
        <v>2039</v>
      </c>
      <c r="I46" s="1"/>
      <c r="J46" s="1"/>
      <c r="K46" s="1"/>
      <c r="L46" s="1"/>
      <c r="M46" s="1"/>
      <c r="N46" s="9" t="s">
        <v>187</v>
      </c>
      <c r="O46" s="1"/>
      <c r="P46" s="4" t="s">
        <v>188</v>
      </c>
      <c r="Q46" s="1"/>
      <c r="R46" s="195">
        <v>43</v>
      </c>
      <c r="S46" s="1"/>
      <c r="T46" s="1"/>
      <c r="U46" s="1"/>
      <c r="V46" s="1"/>
      <c r="W46" s="1"/>
      <c r="X46" s="1"/>
      <c r="Y46" s="1"/>
      <c r="Z46" s="1"/>
    </row>
    <row r="47" spans="1:26" ht="12.75" customHeight="1" x14ac:dyDescent="0.2">
      <c r="A47" s="4" t="str">
        <f>'Objetivos y Metas Globales'!A150&amp;"_"&amp;'Objetivos y Metas Globales'!C150</f>
        <v>4029_44</v>
      </c>
      <c r="B47" s="4" t="str">
        <f>CONCATENATE('Objetivos y Metas Globales'!D150,". ",'Objetivos y Metas Globales'!E150)</f>
        <v xml:space="preserve">. </v>
      </c>
      <c r="C47" s="4">
        <f>'Objetivos y Metas Globales'!A150+'Objetivos y Metas Globales'!C150</f>
        <v>4073</v>
      </c>
      <c r="D47" s="4">
        <f>C47-'Objetivos y Metas Globales'!C150</f>
        <v>4029</v>
      </c>
      <c r="E47" s="5">
        <v>53327</v>
      </c>
      <c r="F47" s="1"/>
      <c r="G47" s="1"/>
      <c r="H47" s="4">
        <v>2040</v>
      </c>
      <c r="I47" s="1"/>
      <c r="J47" s="1"/>
      <c r="K47" s="1"/>
      <c r="L47" s="1"/>
      <c r="M47" s="1"/>
      <c r="N47" s="9" t="s">
        <v>189</v>
      </c>
      <c r="O47" s="1"/>
      <c r="P47" s="4" t="s">
        <v>190</v>
      </c>
      <c r="Q47" s="1"/>
      <c r="R47" s="195">
        <v>44</v>
      </c>
      <c r="S47" s="1"/>
      <c r="T47" s="1"/>
      <c r="U47" s="1"/>
      <c r="V47" s="1"/>
      <c r="W47" s="1"/>
      <c r="X47" s="1"/>
      <c r="Y47" s="1"/>
      <c r="Z47" s="1"/>
    </row>
    <row r="48" spans="1:26" ht="12.75" customHeight="1" x14ac:dyDescent="0.2">
      <c r="A48" s="4" t="str">
        <f>'Objetivos y Metas Globales'!A151&amp;"_"&amp;'Objetivos y Metas Globales'!C151</f>
        <v>4029_45</v>
      </c>
      <c r="B48" s="4" t="str">
        <f>CONCATENATE('Objetivos y Metas Globales'!D151,". ",'Objetivos y Metas Globales'!E151)</f>
        <v xml:space="preserve">. </v>
      </c>
      <c r="C48" s="4">
        <f>'Objetivos y Metas Globales'!A151+'Objetivos y Metas Globales'!C151</f>
        <v>4074</v>
      </c>
      <c r="D48" s="4">
        <f>C48-'Objetivos y Metas Globales'!C151</f>
        <v>4029</v>
      </c>
      <c r="E48" s="5">
        <v>53692</v>
      </c>
      <c r="F48" s="1"/>
      <c r="G48" s="1"/>
      <c r="H48" s="4">
        <v>2041</v>
      </c>
      <c r="I48" s="1"/>
      <c r="J48" s="1"/>
      <c r="K48" s="1"/>
      <c r="L48" s="1"/>
      <c r="M48" s="1"/>
      <c r="N48" s="9" t="s">
        <v>191</v>
      </c>
      <c r="O48" s="1"/>
      <c r="P48" s="4" t="s">
        <v>192</v>
      </c>
      <c r="Q48" s="1"/>
      <c r="R48" s="195">
        <v>45</v>
      </c>
      <c r="S48" s="1"/>
      <c r="T48" s="1"/>
      <c r="U48" s="1"/>
      <c r="V48" s="1"/>
      <c r="W48" s="1"/>
      <c r="X48" s="1"/>
      <c r="Y48" s="1"/>
      <c r="Z48" s="1"/>
    </row>
    <row r="49" spans="1:26" ht="12.75" customHeight="1" x14ac:dyDescent="0.2">
      <c r="A49" s="4" t="str">
        <f>'Objetivos y Metas Globales'!A152&amp;"_"&amp;'Objetivos y Metas Globales'!C152</f>
        <v>4029_46</v>
      </c>
      <c r="B49" s="4" t="str">
        <f>CONCATENATE('Objetivos y Metas Globales'!D152,". ",'Objetivos y Metas Globales'!E152)</f>
        <v xml:space="preserve">. </v>
      </c>
      <c r="C49" s="4">
        <f>'Objetivos y Metas Globales'!A152+'Objetivos y Metas Globales'!C152</f>
        <v>4075</v>
      </c>
      <c r="D49" s="4">
        <f>C49-'Objetivos y Metas Globales'!C152</f>
        <v>4029</v>
      </c>
      <c r="E49" s="5">
        <v>54057</v>
      </c>
      <c r="F49" s="1"/>
      <c r="G49" s="1"/>
      <c r="H49" s="4">
        <v>2042</v>
      </c>
      <c r="I49" s="1"/>
      <c r="J49" s="1"/>
      <c r="K49" s="1"/>
      <c r="L49" s="1"/>
      <c r="M49" s="1"/>
      <c r="N49" s="9" t="s">
        <v>193</v>
      </c>
      <c r="O49" s="1"/>
      <c r="P49" s="4" t="s">
        <v>194</v>
      </c>
      <c r="Q49" s="1"/>
      <c r="R49" s="195">
        <v>46</v>
      </c>
      <c r="S49" s="1"/>
      <c r="T49" s="1"/>
      <c r="U49" s="1"/>
      <c r="V49" s="1"/>
      <c r="W49" s="1"/>
      <c r="X49" s="1"/>
      <c r="Y49" s="1"/>
      <c r="Z49" s="1"/>
    </row>
    <row r="50" spans="1:26" ht="12.75" customHeight="1" x14ac:dyDescent="0.2">
      <c r="A50" s="4" t="str">
        <f>'Objetivos y Metas Globales'!A153&amp;"_"&amp;'Objetivos y Metas Globales'!C153</f>
        <v>4029_47</v>
      </c>
      <c r="B50" s="4" t="str">
        <f>CONCATENATE('Objetivos y Metas Globales'!D153,". ",'Objetivos y Metas Globales'!E153)</f>
        <v xml:space="preserve">. </v>
      </c>
      <c r="C50" s="4">
        <f>'Objetivos y Metas Globales'!A153+'Objetivos y Metas Globales'!C153</f>
        <v>4076</v>
      </c>
      <c r="D50" s="4">
        <f>C50-'Objetivos y Metas Globales'!C153</f>
        <v>4029</v>
      </c>
      <c r="E50" s="5">
        <v>54423</v>
      </c>
      <c r="F50" s="1"/>
      <c r="G50" s="1"/>
      <c r="H50" s="4">
        <v>2043</v>
      </c>
      <c r="I50" s="1"/>
      <c r="J50" s="1"/>
      <c r="K50" s="1"/>
      <c r="L50" s="1"/>
      <c r="M50" s="1"/>
      <c r="N50" s="9" t="s">
        <v>195</v>
      </c>
      <c r="O50" s="1"/>
      <c r="P50" s="4" t="s">
        <v>196</v>
      </c>
      <c r="Q50" s="1"/>
      <c r="R50" s="195">
        <v>47</v>
      </c>
      <c r="S50" s="1"/>
      <c r="T50" s="1"/>
      <c r="U50" s="1"/>
      <c r="V50" s="1"/>
      <c r="W50" s="1"/>
      <c r="X50" s="1"/>
      <c r="Y50" s="1"/>
      <c r="Z50" s="1"/>
    </row>
    <row r="51" spans="1:26" ht="12.75" customHeight="1" x14ac:dyDescent="0.2">
      <c r="A51" s="4" t="str">
        <f>'Objetivos y Metas Globales'!A154&amp;"_"&amp;'Objetivos y Metas Globales'!C154</f>
        <v>4029_48</v>
      </c>
      <c r="B51" s="4" t="str">
        <f>CONCATENATE('Objetivos y Metas Globales'!D154,". ",'Objetivos y Metas Globales'!E154)</f>
        <v xml:space="preserve">. </v>
      </c>
      <c r="C51" s="4">
        <f>'Objetivos y Metas Globales'!A154+'Objetivos y Metas Globales'!C154</f>
        <v>4077</v>
      </c>
      <c r="D51" s="4">
        <f>C51-'Objetivos y Metas Globales'!C154</f>
        <v>4029</v>
      </c>
      <c r="E51" s="5">
        <v>54788</v>
      </c>
      <c r="F51" s="1"/>
      <c r="G51" s="1"/>
      <c r="H51" s="4">
        <v>2044</v>
      </c>
      <c r="I51" s="1"/>
      <c r="J51" s="1"/>
      <c r="K51" s="1"/>
      <c r="L51" s="1"/>
      <c r="M51" s="1"/>
      <c r="N51" s="9" t="s">
        <v>197</v>
      </c>
      <c r="O51" s="1"/>
      <c r="P51" s="4" t="s">
        <v>198</v>
      </c>
      <c r="Q51" s="1"/>
      <c r="R51" s="195">
        <v>48</v>
      </c>
      <c r="S51" s="1"/>
      <c r="T51" s="1"/>
      <c r="U51" s="1"/>
      <c r="V51" s="1"/>
      <c r="W51" s="1"/>
      <c r="X51" s="1"/>
      <c r="Y51" s="1"/>
      <c r="Z51" s="1"/>
    </row>
    <row r="52" spans="1:26" ht="12.75" customHeight="1" x14ac:dyDescent="0.2">
      <c r="A52" s="4" t="str">
        <f>'Objetivos y Metas Globales'!A155&amp;"_"&amp;'Objetivos y Metas Globales'!C155</f>
        <v>4029_49</v>
      </c>
      <c r="B52" s="4" t="str">
        <f>CONCATENATE('Objetivos y Metas Globales'!D155,". ",'Objetivos y Metas Globales'!E155)</f>
        <v xml:space="preserve">. </v>
      </c>
      <c r="C52" s="4">
        <f>'Objetivos y Metas Globales'!A155+'Objetivos y Metas Globales'!C155</f>
        <v>4078</v>
      </c>
      <c r="D52" s="4">
        <f>C52-'Objetivos y Metas Globales'!C155</f>
        <v>4029</v>
      </c>
      <c r="E52" s="5">
        <v>55153</v>
      </c>
      <c r="F52" s="1"/>
      <c r="G52" s="1"/>
      <c r="H52" s="4">
        <v>2045</v>
      </c>
      <c r="I52" s="1"/>
      <c r="J52" s="1"/>
      <c r="K52" s="1"/>
      <c r="L52" s="1"/>
      <c r="M52" s="1"/>
      <c r="N52" s="9" t="s">
        <v>199</v>
      </c>
      <c r="O52" s="1"/>
      <c r="P52" s="4" t="s">
        <v>200</v>
      </c>
      <c r="Q52" s="1"/>
      <c r="R52" s="195">
        <v>49</v>
      </c>
      <c r="S52" s="1"/>
      <c r="T52" s="1"/>
      <c r="U52" s="1"/>
      <c r="V52" s="1"/>
      <c r="W52" s="1"/>
      <c r="X52" s="1"/>
      <c r="Y52" s="1"/>
      <c r="Z52" s="1"/>
    </row>
    <row r="53" spans="1:26" ht="12.75" customHeight="1" x14ac:dyDescent="0.2">
      <c r="A53" s="4" t="str">
        <f>'Objetivos y Metas Globales'!A156&amp;"_"&amp;'Objetivos y Metas Globales'!C156</f>
        <v>4029_50</v>
      </c>
      <c r="B53" s="4" t="str">
        <f>CONCATENATE('Objetivos y Metas Globales'!D156,". ",'Objetivos y Metas Globales'!E156)</f>
        <v xml:space="preserve">. </v>
      </c>
      <c r="C53" s="4">
        <f>'Objetivos y Metas Globales'!A156+'Objetivos y Metas Globales'!C156</f>
        <v>4079</v>
      </c>
      <c r="D53" s="4">
        <f>C53-'Objetivos y Metas Globales'!C156</f>
        <v>4029</v>
      </c>
      <c r="E53" s="5">
        <v>55518</v>
      </c>
      <c r="F53" s="1"/>
      <c r="G53" s="1"/>
      <c r="H53" s="4">
        <v>2046</v>
      </c>
      <c r="I53" s="1"/>
      <c r="J53" s="1"/>
      <c r="K53" s="1"/>
      <c r="L53" s="1"/>
      <c r="M53" s="1"/>
      <c r="N53" s="9" t="s">
        <v>201</v>
      </c>
      <c r="O53" s="1"/>
      <c r="P53" s="4" t="s">
        <v>202</v>
      </c>
      <c r="Q53" s="1"/>
      <c r="R53" s="195">
        <v>50</v>
      </c>
      <c r="S53" s="1"/>
      <c r="T53" s="1"/>
      <c r="U53" s="1"/>
      <c r="V53" s="1"/>
      <c r="W53" s="1"/>
      <c r="X53" s="1"/>
      <c r="Y53" s="1"/>
      <c r="Z53" s="1"/>
    </row>
    <row r="54" spans="1:26" ht="12.75" customHeight="1" x14ac:dyDescent="0.2">
      <c r="A54" s="4" t="str">
        <f>'Objetivos y Metas Globales'!A157&amp;"_"&amp;'Objetivos y Metas Globales'!C157</f>
        <v>4029_51</v>
      </c>
      <c r="B54" s="4" t="str">
        <f>CONCATENATE('Objetivos y Metas Globales'!D157,". ",'Objetivos y Metas Globales'!E157)</f>
        <v xml:space="preserve">. </v>
      </c>
      <c r="C54" s="4">
        <f>'Objetivos y Metas Globales'!A157+'Objetivos y Metas Globales'!C157</f>
        <v>4080</v>
      </c>
      <c r="D54" s="4">
        <f>C54-'Objetivos y Metas Globales'!C157</f>
        <v>4029</v>
      </c>
      <c r="E54" s="5">
        <v>55884</v>
      </c>
      <c r="F54" s="1"/>
      <c r="G54" s="1"/>
      <c r="H54" s="4">
        <v>2047</v>
      </c>
      <c r="I54" s="1"/>
      <c r="J54" s="1"/>
      <c r="K54" s="1"/>
      <c r="L54" s="1"/>
      <c r="M54" s="1"/>
      <c r="N54" s="9" t="s">
        <v>203</v>
      </c>
      <c r="O54" s="1"/>
      <c r="P54" s="4" t="s">
        <v>204</v>
      </c>
      <c r="Q54" s="1"/>
      <c r="R54" s="195">
        <v>51</v>
      </c>
      <c r="S54" s="1"/>
      <c r="T54" s="1"/>
      <c r="U54" s="1"/>
      <c r="V54" s="1"/>
      <c r="W54" s="1"/>
      <c r="X54" s="1"/>
      <c r="Y54" s="1"/>
      <c r="Z54" s="1"/>
    </row>
    <row r="55" spans="1:26" ht="12.75" customHeight="1" x14ac:dyDescent="0.2">
      <c r="A55" s="4" t="str">
        <f>'Objetivos y Metas Globales'!A158&amp;"_"&amp;'Objetivos y Metas Globales'!C158</f>
        <v>4029_52</v>
      </c>
      <c r="B55" s="4" t="str">
        <f>CONCATENATE('Objetivos y Metas Globales'!D158,". ",'Objetivos y Metas Globales'!E158)</f>
        <v xml:space="preserve">. </v>
      </c>
      <c r="C55" s="4">
        <f>'Objetivos y Metas Globales'!A158+'Objetivos y Metas Globales'!C158</f>
        <v>4081</v>
      </c>
      <c r="D55" s="4">
        <f>C55-'Objetivos y Metas Globales'!C158</f>
        <v>4029</v>
      </c>
      <c r="E55" s="5">
        <v>56249</v>
      </c>
      <c r="F55" s="1"/>
      <c r="G55" s="1"/>
      <c r="H55" s="4">
        <v>2048</v>
      </c>
      <c r="I55" s="1"/>
      <c r="J55" s="1"/>
      <c r="K55" s="1"/>
      <c r="L55" s="1"/>
      <c r="M55" s="1"/>
      <c r="N55" s="9" t="s">
        <v>205</v>
      </c>
      <c r="O55" s="1"/>
      <c r="P55" s="4" t="s">
        <v>206</v>
      </c>
      <c r="Q55" s="1"/>
      <c r="R55" s="195">
        <v>52</v>
      </c>
      <c r="S55" s="1"/>
      <c r="T55" s="1"/>
      <c r="U55" s="1"/>
      <c r="V55" s="1"/>
      <c r="W55" s="1"/>
      <c r="X55" s="1"/>
      <c r="Y55" s="1"/>
      <c r="Z55" s="1"/>
    </row>
    <row r="56" spans="1:26" ht="12.75" customHeight="1" x14ac:dyDescent="0.2">
      <c r="A56" s="4" t="str">
        <f>'Objetivos y Metas Globales'!A159&amp;"_"&amp;'Objetivos y Metas Globales'!C159</f>
        <v>4029_53</v>
      </c>
      <c r="B56" s="4" t="str">
        <f>CONCATENATE('Objetivos y Metas Globales'!D159,". ",'Objetivos y Metas Globales'!E159)</f>
        <v xml:space="preserve">. </v>
      </c>
      <c r="C56" s="4">
        <f>'Objetivos y Metas Globales'!A159+'Objetivos y Metas Globales'!C159</f>
        <v>4082</v>
      </c>
      <c r="D56" s="4">
        <f>C56-'Objetivos y Metas Globales'!C159</f>
        <v>4029</v>
      </c>
      <c r="E56" s="5">
        <v>56614</v>
      </c>
      <c r="F56" s="1"/>
      <c r="G56" s="1"/>
      <c r="H56" s="4">
        <v>2049</v>
      </c>
      <c r="I56" s="1"/>
      <c r="J56" s="1"/>
      <c r="K56" s="1"/>
      <c r="L56" s="1"/>
      <c r="M56" s="1"/>
      <c r="N56" s="9" t="s">
        <v>207</v>
      </c>
      <c r="O56" s="1"/>
      <c r="P56" s="4" t="s">
        <v>208</v>
      </c>
      <c r="Q56" s="1"/>
      <c r="R56" s="195">
        <v>53</v>
      </c>
      <c r="S56" s="1"/>
      <c r="T56" s="1"/>
      <c r="U56" s="1"/>
      <c r="V56" s="1"/>
      <c r="W56" s="1"/>
      <c r="X56" s="1"/>
      <c r="Y56" s="1"/>
      <c r="Z56" s="1"/>
    </row>
    <row r="57" spans="1:26" ht="12.75" customHeight="1" x14ac:dyDescent="0.2">
      <c r="A57" s="4" t="str">
        <f>'Objetivos y Metas Globales'!A160&amp;"_"&amp;'Objetivos y Metas Globales'!C160</f>
        <v>4029_54</v>
      </c>
      <c r="B57" s="4" t="str">
        <f>CONCATENATE('Objetivos y Metas Globales'!D160,". ",'Objetivos y Metas Globales'!E160)</f>
        <v xml:space="preserve">. </v>
      </c>
      <c r="C57" s="4">
        <f>'Objetivos y Metas Globales'!A160+'Objetivos y Metas Globales'!C160</f>
        <v>4083</v>
      </c>
      <c r="D57" s="4">
        <f>C57-'Objetivos y Metas Globales'!C160</f>
        <v>4029</v>
      </c>
      <c r="E57" s="5">
        <v>56979</v>
      </c>
      <c r="F57" s="1"/>
      <c r="G57" s="1"/>
      <c r="H57" s="4">
        <v>2050</v>
      </c>
      <c r="I57" s="1"/>
      <c r="J57" s="1"/>
      <c r="K57" s="1"/>
      <c r="L57" s="1"/>
      <c r="M57" s="1"/>
      <c r="N57" s="9" t="s">
        <v>209</v>
      </c>
      <c r="O57" s="1"/>
      <c r="P57" s="6" t="s">
        <v>210</v>
      </c>
      <c r="Q57" s="1"/>
      <c r="R57" s="195">
        <v>54</v>
      </c>
      <c r="S57" s="1"/>
      <c r="T57" s="1"/>
      <c r="U57" s="1"/>
      <c r="V57" s="1"/>
      <c r="W57" s="1"/>
      <c r="X57" s="1"/>
      <c r="Y57" s="1"/>
      <c r="Z57" s="1"/>
    </row>
    <row r="58" spans="1:26" ht="12.75" customHeight="1" x14ac:dyDescent="0.2">
      <c r="A58" s="4" t="str">
        <f>'Objetivos y Metas Globales'!A161&amp;"_"&amp;'Objetivos y Metas Globales'!C161</f>
        <v>4029_55</v>
      </c>
      <c r="B58" s="4" t="str">
        <f>CONCATENATE('Objetivos y Metas Globales'!D161,". ",'Objetivos y Metas Globales'!E161)</f>
        <v xml:space="preserve">. </v>
      </c>
      <c r="C58" s="4">
        <f>'Objetivos y Metas Globales'!A161+'Objetivos y Metas Globales'!C161</f>
        <v>4084</v>
      </c>
      <c r="D58" s="4">
        <f>C58-'Objetivos y Metas Globales'!C161</f>
        <v>4029</v>
      </c>
      <c r="E58" s="1"/>
      <c r="F58" s="1"/>
      <c r="G58" s="1"/>
      <c r="H58" s="1"/>
      <c r="I58" s="1"/>
      <c r="J58" s="1"/>
      <c r="K58" s="1"/>
      <c r="L58" s="1"/>
      <c r="M58" s="1"/>
      <c r="N58" s="9" t="s">
        <v>211</v>
      </c>
      <c r="O58" s="1"/>
      <c r="P58" s="6" t="s">
        <v>212</v>
      </c>
      <c r="Q58" s="1"/>
      <c r="R58" s="195">
        <v>55</v>
      </c>
      <c r="S58" s="1"/>
      <c r="T58" s="1"/>
      <c r="U58" s="1"/>
      <c r="V58" s="1"/>
      <c r="W58" s="1"/>
      <c r="X58" s="1"/>
      <c r="Y58" s="1"/>
      <c r="Z58" s="1"/>
    </row>
    <row r="59" spans="1:26" ht="12.75" customHeight="1" x14ac:dyDescent="0.2">
      <c r="A59" s="4" t="str">
        <f>'Objetivos y Metas Globales'!A162&amp;"_"&amp;'Objetivos y Metas Globales'!C162</f>
        <v>4029_56</v>
      </c>
      <c r="B59" s="4" t="str">
        <f>CONCATENATE('Objetivos y Metas Globales'!D162,". ",'Objetivos y Metas Globales'!E162)</f>
        <v xml:space="preserve">. </v>
      </c>
      <c r="C59" s="4">
        <f>'Objetivos y Metas Globales'!A162+'Objetivos y Metas Globales'!C162</f>
        <v>4085</v>
      </c>
      <c r="D59" s="4">
        <f>C59-'Objetivos y Metas Globales'!C162</f>
        <v>4029</v>
      </c>
      <c r="E59" s="1"/>
      <c r="F59" s="1"/>
      <c r="G59" s="1"/>
      <c r="H59" s="1"/>
      <c r="I59" s="1"/>
      <c r="J59" s="1"/>
      <c r="K59" s="1"/>
      <c r="L59" s="1"/>
      <c r="M59" s="1"/>
      <c r="N59" s="9" t="s">
        <v>213</v>
      </c>
      <c r="O59" s="1"/>
      <c r="P59" s="4" t="s">
        <v>214</v>
      </c>
      <c r="Q59" s="1"/>
      <c r="R59" s="195">
        <v>56</v>
      </c>
      <c r="S59" s="1"/>
      <c r="T59" s="1"/>
      <c r="U59" s="1"/>
      <c r="V59" s="1"/>
      <c r="W59" s="1"/>
      <c r="X59" s="1"/>
      <c r="Y59" s="1"/>
      <c r="Z59" s="1"/>
    </row>
    <row r="60" spans="1:26" ht="12.75" customHeight="1" x14ac:dyDescent="0.2">
      <c r="A60" s="4" t="str">
        <f>'Objetivos y Metas Globales'!A163&amp;"_"&amp;'Objetivos y Metas Globales'!C163</f>
        <v>4029_57</v>
      </c>
      <c r="B60" s="4" t="str">
        <f>CONCATENATE('Objetivos y Metas Globales'!D163,". ",'Objetivos y Metas Globales'!E163)</f>
        <v xml:space="preserve">. </v>
      </c>
      <c r="C60" s="4">
        <f>'Objetivos y Metas Globales'!A163+'Objetivos y Metas Globales'!C163</f>
        <v>4086</v>
      </c>
      <c r="D60" s="4">
        <f>C60-'Objetivos y Metas Globales'!C163</f>
        <v>4029</v>
      </c>
      <c r="E60" s="1"/>
      <c r="F60" s="1"/>
      <c r="G60" s="1"/>
      <c r="H60" s="1"/>
      <c r="I60" s="1"/>
      <c r="J60" s="1"/>
      <c r="K60" s="1"/>
      <c r="L60" s="1"/>
      <c r="M60" s="1"/>
      <c r="N60" s="9" t="s">
        <v>215</v>
      </c>
      <c r="O60" s="1"/>
      <c r="P60" s="4" t="s">
        <v>216</v>
      </c>
      <c r="Q60" s="1"/>
      <c r="R60" s="195">
        <v>57</v>
      </c>
      <c r="S60" s="1"/>
      <c r="T60" s="1"/>
      <c r="U60" s="1"/>
      <c r="V60" s="1"/>
      <c r="W60" s="1"/>
      <c r="X60" s="1"/>
      <c r="Y60" s="1"/>
      <c r="Z60" s="1"/>
    </row>
    <row r="61" spans="1:26" ht="12.75" customHeight="1" x14ac:dyDescent="0.2">
      <c r="A61" s="4" t="str">
        <f>'Objetivos y Metas Globales'!A164&amp;"_"&amp;'Objetivos y Metas Globales'!C164</f>
        <v>4029_58</v>
      </c>
      <c r="B61" s="4" t="str">
        <f>CONCATENATE('Objetivos y Metas Globales'!D164,". ",'Objetivos y Metas Globales'!E164)</f>
        <v xml:space="preserve">. </v>
      </c>
      <c r="C61" s="4">
        <f>'Objetivos y Metas Globales'!A164+'Objetivos y Metas Globales'!C164</f>
        <v>4087</v>
      </c>
      <c r="D61" s="4">
        <f>C61-'Objetivos y Metas Globales'!C164</f>
        <v>4029</v>
      </c>
      <c r="E61" s="1"/>
      <c r="F61" s="1"/>
      <c r="G61" s="1"/>
      <c r="H61" s="1"/>
      <c r="I61" s="1"/>
      <c r="J61" s="1"/>
      <c r="K61" s="1"/>
      <c r="L61" s="1"/>
      <c r="M61" s="1"/>
      <c r="N61" s="9" t="s">
        <v>217</v>
      </c>
      <c r="O61" s="1"/>
      <c r="P61" s="4" t="s">
        <v>218</v>
      </c>
      <c r="Q61" s="1"/>
      <c r="R61" s="195">
        <v>58</v>
      </c>
      <c r="S61" s="1"/>
      <c r="T61" s="1"/>
      <c r="U61" s="1"/>
      <c r="V61" s="1"/>
      <c r="W61" s="1"/>
      <c r="X61" s="1"/>
      <c r="Y61" s="1"/>
      <c r="Z61" s="1"/>
    </row>
    <row r="62" spans="1:26" ht="12.75" customHeight="1" x14ac:dyDescent="0.2">
      <c r="A62" s="4" t="str">
        <f>'Objetivos y Metas Globales'!A165&amp;"_"&amp;'Objetivos y Metas Globales'!C165</f>
        <v>4029_59</v>
      </c>
      <c r="B62" s="4" t="str">
        <f>CONCATENATE('Objetivos y Metas Globales'!D165,". ",'Objetivos y Metas Globales'!E165)</f>
        <v xml:space="preserve">. </v>
      </c>
      <c r="C62" s="4">
        <f>'Objetivos y Metas Globales'!A165+'Objetivos y Metas Globales'!C165</f>
        <v>4088</v>
      </c>
      <c r="D62" s="4">
        <f>C62-'Objetivos y Metas Globales'!C165</f>
        <v>4029</v>
      </c>
      <c r="E62" s="1"/>
      <c r="F62" s="1"/>
      <c r="G62" s="1"/>
      <c r="H62" s="1"/>
      <c r="I62" s="1"/>
      <c r="J62" s="1"/>
      <c r="K62" s="1"/>
      <c r="L62" s="1"/>
      <c r="M62" s="1"/>
      <c r="N62" s="9" t="s">
        <v>219</v>
      </c>
      <c r="O62" s="1"/>
      <c r="P62" s="4" t="s">
        <v>220</v>
      </c>
      <c r="Q62" s="1"/>
      <c r="R62" s="195">
        <v>59</v>
      </c>
      <c r="S62" s="1"/>
      <c r="T62" s="1"/>
      <c r="U62" s="1"/>
      <c r="V62" s="1"/>
      <c r="W62" s="1"/>
      <c r="X62" s="1"/>
      <c r="Y62" s="1"/>
      <c r="Z62" s="1"/>
    </row>
    <row r="63" spans="1:26" ht="12.75" customHeight="1" x14ac:dyDescent="0.2">
      <c r="A63" s="4" t="str">
        <f>'Objetivos y Metas Globales'!A166&amp;"_"&amp;'Objetivos y Metas Globales'!C166</f>
        <v>4029_60</v>
      </c>
      <c r="B63" s="4" t="str">
        <f>CONCATENATE('Objetivos y Metas Globales'!D166,". ",'Objetivos y Metas Globales'!E166)</f>
        <v xml:space="preserve">. </v>
      </c>
      <c r="C63" s="4">
        <f>'Objetivos y Metas Globales'!A166+'Objetivos y Metas Globales'!C166</f>
        <v>4089</v>
      </c>
      <c r="D63" s="4">
        <f>C63-'Objetivos y Metas Globales'!C166</f>
        <v>4029</v>
      </c>
      <c r="E63" s="1"/>
      <c r="F63" s="1"/>
      <c r="G63" s="1"/>
      <c r="H63" s="1"/>
      <c r="I63" s="1"/>
      <c r="J63" s="1"/>
      <c r="K63" s="1"/>
      <c r="L63" s="1"/>
      <c r="M63" s="1"/>
      <c r="N63" s="9" t="s">
        <v>221</v>
      </c>
      <c r="O63" s="1"/>
      <c r="P63" s="4" t="s">
        <v>222</v>
      </c>
      <c r="Q63" s="1"/>
      <c r="R63" s="195">
        <v>60</v>
      </c>
      <c r="S63" s="1"/>
      <c r="T63" s="1"/>
      <c r="U63" s="1"/>
      <c r="V63" s="1"/>
      <c r="W63" s="1"/>
      <c r="X63" s="1"/>
      <c r="Y63" s="1"/>
      <c r="Z63" s="1"/>
    </row>
    <row r="64" spans="1:26" ht="12.75" customHeight="1" x14ac:dyDescent="0.2">
      <c r="A64" s="4" t="str">
        <f>'Objetivos y Metas Globales'!A167&amp;"_"&amp;'Objetivos y Metas Globales'!C167</f>
        <v>4029_61</v>
      </c>
      <c r="B64" s="4" t="str">
        <f>CONCATENATE('Objetivos y Metas Globales'!D167,". ",'Objetivos y Metas Globales'!E167)</f>
        <v xml:space="preserve">. </v>
      </c>
      <c r="C64" s="4">
        <f>'Objetivos y Metas Globales'!A167+'Objetivos y Metas Globales'!C167</f>
        <v>4090</v>
      </c>
      <c r="D64" s="4">
        <f>C64-'Objetivos y Metas Globales'!C167</f>
        <v>4029</v>
      </c>
      <c r="E64" s="1"/>
      <c r="F64" s="1"/>
      <c r="G64" s="1"/>
      <c r="H64" s="1"/>
      <c r="I64" s="1"/>
      <c r="J64" s="1"/>
      <c r="K64" s="1"/>
      <c r="L64" s="1"/>
      <c r="M64" s="1"/>
      <c r="N64" s="9" t="s">
        <v>223</v>
      </c>
      <c r="O64" s="1"/>
      <c r="P64" s="4" t="s">
        <v>224</v>
      </c>
      <c r="Q64" s="1"/>
      <c r="R64" s="195">
        <v>61</v>
      </c>
      <c r="S64" s="1"/>
      <c r="T64" s="1"/>
      <c r="U64" s="1"/>
      <c r="V64" s="1"/>
      <c r="W64" s="1"/>
      <c r="X64" s="1"/>
      <c r="Y64" s="1"/>
      <c r="Z64" s="1"/>
    </row>
    <row r="65" spans="1:26" ht="12.75" customHeight="1" x14ac:dyDescent="0.2">
      <c r="A65" s="4" t="str">
        <f>'Objetivos y Metas Globales'!A168&amp;"_"&amp;'Objetivos y Metas Globales'!C168</f>
        <v>4029_62</v>
      </c>
      <c r="B65" s="4" t="str">
        <f>CONCATENATE('Objetivos y Metas Globales'!D168,". ",'Objetivos y Metas Globales'!E168)</f>
        <v xml:space="preserve">. </v>
      </c>
      <c r="C65" s="4">
        <f>'Objetivos y Metas Globales'!A168+'Objetivos y Metas Globales'!C168</f>
        <v>4091</v>
      </c>
      <c r="D65" s="4">
        <f>C65-'Objetivos y Metas Globales'!C168</f>
        <v>4029</v>
      </c>
      <c r="E65" s="1"/>
      <c r="F65" s="1"/>
      <c r="G65" s="1"/>
      <c r="H65" s="1"/>
      <c r="I65" s="1"/>
      <c r="J65" s="1"/>
      <c r="K65" s="1"/>
      <c r="L65" s="1"/>
      <c r="M65" s="1"/>
      <c r="N65" s="9" t="s">
        <v>225</v>
      </c>
      <c r="O65" s="1"/>
      <c r="P65" s="4" t="s">
        <v>226</v>
      </c>
      <c r="Q65" s="1"/>
      <c r="R65" s="195">
        <v>62</v>
      </c>
      <c r="S65" s="1"/>
      <c r="T65" s="1"/>
      <c r="U65" s="1"/>
      <c r="V65" s="1"/>
      <c r="W65" s="1"/>
      <c r="X65" s="1"/>
      <c r="Y65" s="1"/>
      <c r="Z65" s="1"/>
    </row>
    <row r="66" spans="1:26" ht="12.75" customHeight="1" x14ac:dyDescent="0.2">
      <c r="A66" s="4" t="str">
        <f>'Objetivos y Metas Globales'!A169&amp;"_"&amp;'Objetivos y Metas Globales'!C169</f>
        <v>4029_63</v>
      </c>
      <c r="B66" s="4" t="str">
        <f>CONCATENATE('Objetivos y Metas Globales'!D169,". ",'Objetivos y Metas Globales'!E169)</f>
        <v xml:space="preserve">. </v>
      </c>
      <c r="C66" s="4">
        <f>'Objetivos y Metas Globales'!A169+'Objetivos y Metas Globales'!C169</f>
        <v>4092</v>
      </c>
      <c r="D66" s="4">
        <f>C66-'Objetivos y Metas Globales'!C169</f>
        <v>4029</v>
      </c>
      <c r="E66" s="1"/>
      <c r="F66" s="1"/>
      <c r="G66" s="1"/>
      <c r="H66" s="1"/>
      <c r="I66" s="1"/>
      <c r="J66" s="1"/>
      <c r="K66" s="1"/>
      <c r="L66" s="1"/>
      <c r="M66" s="1"/>
      <c r="N66" s="9" t="s">
        <v>227</v>
      </c>
      <c r="O66" s="1"/>
      <c r="P66" s="4" t="s">
        <v>226</v>
      </c>
      <c r="Q66" s="1"/>
      <c r="R66" s="195">
        <v>63</v>
      </c>
      <c r="S66" s="1"/>
      <c r="T66" s="1"/>
      <c r="U66" s="1"/>
      <c r="V66" s="1"/>
      <c r="W66" s="1"/>
      <c r="X66" s="1"/>
      <c r="Y66" s="1"/>
      <c r="Z66" s="1"/>
    </row>
    <row r="67" spans="1:26" ht="12.75" customHeight="1" x14ac:dyDescent="0.2">
      <c r="A67" s="4" t="str">
        <f>'Objetivos y Metas Globales'!A170&amp;"_"&amp;'Objetivos y Metas Globales'!C170</f>
        <v>4029_64</v>
      </c>
      <c r="B67" s="4" t="str">
        <f>CONCATENATE('Objetivos y Metas Globales'!D170,". ",'Objetivos y Metas Globales'!E170)</f>
        <v xml:space="preserve">. </v>
      </c>
      <c r="C67" s="4">
        <f>'Objetivos y Metas Globales'!A170+'Objetivos y Metas Globales'!C170</f>
        <v>4093</v>
      </c>
      <c r="D67" s="4">
        <f>C67-'Objetivos y Metas Globales'!C170</f>
        <v>4029</v>
      </c>
      <c r="E67" s="1"/>
      <c r="F67" s="1"/>
      <c r="G67" s="1"/>
      <c r="H67" s="1"/>
      <c r="I67" s="1"/>
      <c r="J67" s="1"/>
      <c r="K67" s="1"/>
      <c r="L67" s="1"/>
      <c r="M67" s="1"/>
      <c r="N67" s="9" t="s">
        <v>228</v>
      </c>
      <c r="O67" s="1"/>
      <c r="P67" s="4" t="s">
        <v>226</v>
      </c>
      <c r="Q67" s="1"/>
      <c r="R67" s="195">
        <v>64</v>
      </c>
      <c r="S67" s="1"/>
      <c r="T67" s="1"/>
      <c r="U67" s="1"/>
      <c r="V67" s="1"/>
      <c r="W67" s="1"/>
      <c r="X67" s="1"/>
      <c r="Y67" s="1"/>
      <c r="Z67" s="1"/>
    </row>
    <row r="68" spans="1:26" ht="12.75" customHeight="1" x14ac:dyDescent="0.2">
      <c r="A68" s="4" t="str">
        <f>'Objetivos y Metas Globales'!A171&amp;"_"&amp;'Objetivos y Metas Globales'!C171</f>
        <v>4029_65</v>
      </c>
      <c r="B68" s="4" t="str">
        <f>CONCATENATE('Objetivos y Metas Globales'!D171,". ",'Objetivos y Metas Globales'!E171)</f>
        <v xml:space="preserve">. </v>
      </c>
      <c r="C68" s="4">
        <f>'Objetivos y Metas Globales'!A171+'Objetivos y Metas Globales'!C171</f>
        <v>4094</v>
      </c>
      <c r="D68" s="4">
        <f>C68-'Objetivos y Metas Globales'!C171</f>
        <v>4029</v>
      </c>
      <c r="E68" s="1"/>
      <c r="F68" s="1"/>
      <c r="G68" s="1"/>
      <c r="H68" s="1"/>
      <c r="I68" s="1"/>
      <c r="J68" s="1"/>
      <c r="K68" s="1"/>
      <c r="L68" s="1"/>
      <c r="M68" s="1"/>
      <c r="N68" s="9" t="s">
        <v>229</v>
      </c>
      <c r="O68" s="1"/>
      <c r="P68" s="4" t="s">
        <v>230</v>
      </c>
      <c r="Q68" s="1"/>
      <c r="R68" s="195">
        <v>65</v>
      </c>
      <c r="S68" s="1"/>
      <c r="T68" s="1"/>
      <c r="U68" s="1"/>
      <c r="V68" s="1"/>
      <c r="W68" s="1"/>
      <c r="X68" s="1"/>
      <c r="Y68" s="1"/>
      <c r="Z68" s="1"/>
    </row>
    <row r="69" spans="1:26" ht="12.75" customHeight="1" x14ac:dyDescent="0.2">
      <c r="A69" s="1"/>
      <c r="B69" s="4" t="str">
        <f>CONCATENATE('Objetivos y Metas Globales'!D172,". ",'Objetivos y Metas Globales'!E172)</f>
        <v xml:space="preserve">. </v>
      </c>
      <c r="C69" s="4">
        <f>'Objetivos y Metas Globales'!A172+'Objetivos y Metas Globales'!C172</f>
        <v>4095</v>
      </c>
      <c r="D69" s="4">
        <f>C69-'Objetivos y Metas Globales'!C172</f>
        <v>4029</v>
      </c>
      <c r="E69" s="1"/>
      <c r="F69" s="1"/>
      <c r="G69" s="1"/>
      <c r="H69" s="1"/>
      <c r="I69" s="1"/>
      <c r="J69" s="1"/>
      <c r="K69" s="1"/>
      <c r="L69" s="1"/>
      <c r="M69" s="1"/>
      <c r="N69" s="9" t="s">
        <v>231</v>
      </c>
      <c r="O69" s="1"/>
      <c r="P69" s="4" t="s">
        <v>232</v>
      </c>
      <c r="Q69" s="1"/>
      <c r="R69" s="195">
        <v>66</v>
      </c>
      <c r="S69" s="1"/>
      <c r="T69" s="1"/>
      <c r="U69" s="1"/>
      <c r="V69" s="1"/>
      <c r="W69" s="1"/>
      <c r="X69" s="1"/>
      <c r="Y69" s="1"/>
      <c r="Z69" s="1"/>
    </row>
    <row r="70" spans="1:26" ht="12.75" customHeight="1" x14ac:dyDescent="0.2">
      <c r="A70" s="1"/>
      <c r="B70" s="4" t="str">
        <f>CONCATENATE('Objetivos y Metas Globales'!D173,". ",'Objetivos y Metas Globales'!E173)</f>
        <v xml:space="preserve">. </v>
      </c>
      <c r="C70" s="4">
        <f>'Objetivos y Metas Globales'!A173+'Objetivos y Metas Globales'!C173</f>
        <v>4096</v>
      </c>
      <c r="D70" s="4">
        <f>C70-'Objetivos y Metas Globales'!C173</f>
        <v>4029</v>
      </c>
      <c r="E70" s="1"/>
      <c r="F70" s="1"/>
      <c r="G70" s="1"/>
      <c r="H70" s="1"/>
      <c r="I70" s="1"/>
      <c r="J70" s="1"/>
      <c r="K70" s="1"/>
      <c r="L70" s="1"/>
      <c r="M70" s="1"/>
      <c r="N70" s="9" t="s">
        <v>233</v>
      </c>
      <c r="O70" s="1"/>
      <c r="P70" s="4" t="s">
        <v>234</v>
      </c>
      <c r="Q70" s="1"/>
      <c r="R70" s="195">
        <v>67</v>
      </c>
      <c r="S70" s="1"/>
      <c r="T70" s="1"/>
      <c r="U70" s="1"/>
      <c r="V70" s="1"/>
      <c r="W70" s="1"/>
      <c r="X70" s="1"/>
      <c r="Y70" s="1"/>
      <c r="Z70" s="1"/>
    </row>
    <row r="71" spans="1:26" ht="12.75" customHeight="1" x14ac:dyDescent="0.2">
      <c r="A71" s="1"/>
      <c r="B71" s="4" t="str">
        <f>CONCATENATE('Objetivos y Metas Globales'!D174,". ",'Objetivos y Metas Globales'!E174)</f>
        <v xml:space="preserve">. </v>
      </c>
      <c r="C71" s="4">
        <f>'Objetivos y Metas Globales'!A174+'Objetivos y Metas Globales'!C174</f>
        <v>4097</v>
      </c>
      <c r="D71" s="4">
        <f>C71-'Objetivos y Metas Globales'!C174</f>
        <v>4029</v>
      </c>
      <c r="E71" s="1"/>
      <c r="F71" s="1"/>
      <c r="G71" s="1"/>
      <c r="H71" s="1"/>
      <c r="I71" s="1"/>
      <c r="J71" s="1"/>
      <c r="K71" s="1"/>
      <c r="L71" s="1"/>
      <c r="M71" s="1"/>
      <c r="N71" s="9" t="s">
        <v>235</v>
      </c>
      <c r="O71" s="1"/>
      <c r="P71" s="4" t="s">
        <v>234</v>
      </c>
      <c r="Q71" s="1"/>
      <c r="R71" s="195">
        <v>68</v>
      </c>
      <c r="S71" s="1"/>
      <c r="T71" s="1"/>
      <c r="U71" s="1"/>
      <c r="V71" s="1"/>
      <c r="W71" s="1"/>
      <c r="X71" s="1"/>
      <c r="Y71" s="1"/>
      <c r="Z71" s="1"/>
    </row>
    <row r="72" spans="1:26" ht="12.75" customHeight="1" x14ac:dyDescent="0.2">
      <c r="A72" s="1"/>
      <c r="B72" s="4" t="str">
        <f>CONCATENATE('Objetivos y Metas Globales'!D175,". ",'Objetivos y Metas Globales'!E175)</f>
        <v xml:space="preserve">. </v>
      </c>
      <c r="C72" s="4">
        <f>'Objetivos y Metas Globales'!A175+'Objetivos y Metas Globales'!C175</f>
        <v>4098</v>
      </c>
      <c r="D72" s="4">
        <f>C72-'Objetivos y Metas Globales'!C175</f>
        <v>4029</v>
      </c>
      <c r="E72" s="1"/>
      <c r="F72" s="1"/>
      <c r="G72" s="1"/>
      <c r="H72" s="1"/>
      <c r="I72" s="1"/>
      <c r="J72" s="1"/>
      <c r="K72" s="1"/>
      <c r="L72" s="1"/>
      <c r="M72" s="1"/>
      <c r="N72" s="9" t="s">
        <v>236</v>
      </c>
      <c r="O72" s="1"/>
      <c r="P72" s="4" t="s">
        <v>237</v>
      </c>
      <c r="Q72" s="1"/>
      <c r="R72" s="195">
        <v>69</v>
      </c>
      <c r="S72" s="1"/>
      <c r="T72" s="1"/>
      <c r="U72" s="1"/>
      <c r="V72" s="1"/>
      <c r="W72" s="1"/>
      <c r="X72" s="1"/>
      <c r="Y72" s="1"/>
      <c r="Z72" s="1"/>
    </row>
    <row r="73" spans="1:26" ht="12.75" customHeight="1" x14ac:dyDescent="0.2">
      <c r="A73" s="1"/>
      <c r="B73" s="4" t="str">
        <f>CONCATENATE('Objetivos y Metas Globales'!D176,". ",'Objetivos y Metas Globales'!E176)</f>
        <v xml:space="preserve">. </v>
      </c>
      <c r="C73" s="4">
        <f>'Objetivos y Metas Globales'!A176+'Objetivos y Metas Globales'!C176</f>
        <v>4099</v>
      </c>
      <c r="D73" s="4">
        <f>C73-'Objetivos y Metas Globales'!C176</f>
        <v>4029</v>
      </c>
      <c r="E73" s="1"/>
      <c r="F73" s="1"/>
      <c r="G73" s="1"/>
      <c r="H73" s="1"/>
      <c r="I73" s="1"/>
      <c r="J73" s="1"/>
      <c r="K73" s="1"/>
      <c r="L73" s="1"/>
      <c r="M73" s="1"/>
      <c r="N73" s="9" t="s">
        <v>238</v>
      </c>
      <c r="O73" s="1"/>
      <c r="P73" s="4" t="s">
        <v>239</v>
      </c>
      <c r="Q73" s="1"/>
      <c r="R73" s="195">
        <v>70</v>
      </c>
      <c r="S73" s="1"/>
      <c r="T73" s="1"/>
      <c r="U73" s="1"/>
      <c r="V73" s="1"/>
      <c r="W73" s="1"/>
      <c r="X73" s="1"/>
      <c r="Y73" s="1"/>
      <c r="Z73" s="1"/>
    </row>
    <row r="74" spans="1:26" ht="12.75" customHeight="1" x14ac:dyDescent="0.2">
      <c r="A74" s="1"/>
      <c r="B74" s="4" t="str">
        <f>CONCATENATE('Objetivos y Metas Globales'!D177,". ",'Objetivos y Metas Globales'!E177)</f>
        <v xml:space="preserve">. </v>
      </c>
      <c r="C74" s="4">
        <f>'Objetivos y Metas Globales'!A177+'Objetivos y Metas Globales'!C177</f>
        <v>4100</v>
      </c>
      <c r="D74" s="4">
        <f>C74-'Objetivos y Metas Globales'!C177</f>
        <v>4029</v>
      </c>
      <c r="E74" s="1"/>
      <c r="F74" s="1"/>
      <c r="G74" s="1"/>
      <c r="H74" s="1"/>
      <c r="I74" s="1"/>
      <c r="J74" s="1"/>
      <c r="K74" s="1"/>
      <c r="L74" s="1"/>
      <c r="M74" s="1"/>
      <c r="N74" s="9" t="s">
        <v>240</v>
      </c>
      <c r="O74" s="1"/>
      <c r="P74" s="4" t="s">
        <v>241</v>
      </c>
      <c r="Q74" s="1"/>
      <c r="R74" s="195">
        <v>71</v>
      </c>
      <c r="S74" s="1"/>
      <c r="T74" s="1"/>
      <c r="U74" s="1"/>
      <c r="V74" s="1"/>
      <c r="W74" s="1"/>
      <c r="X74" s="1"/>
      <c r="Y74" s="1"/>
      <c r="Z74" s="1"/>
    </row>
    <row r="75" spans="1:26" ht="12.75" customHeight="1" x14ac:dyDescent="0.2">
      <c r="A75" s="1"/>
      <c r="B75" s="4" t="str">
        <f>CONCATENATE('Objetivos y Metas Globales'!D178,". ",'Objetivos y Metas Globales'!E178)</f>
        <v xml:space="preserve">. </v>
      </c>
      <c r="C75" s="4">
        <f>'Objetivos y Metas Globales'!A178+'Objetivos y Metas Globales'!C178</f>
        <v>4101</v>
      </c>
      <c r="D75" s="4">
        <f>C75-'Objetivos y Metas Globales'!C178</f>
        <v>4029</v>
      </c>
      <c r="E75" s="1"/>
      <c r="F75" s="1"/>
      <c r="G75" s="1"/>
      <c r="H75" s="1"/>
      <c r="I75" s="1"/>
      <c r="J75" s="1"/>
      <c r="K75" s="1"/>
      <c r="L75" s="1"/>
      <c r="M75" s="1"/>
      <c r="N75" s="9" t="s">
        <v>242</v>
      </c>
      <c r="O75" s="1"/>
      <c r="P75" s="4" t="s">
        <v>243</v>
      </c>
      <c r="Q75" s="1"/>
      <c r="R75" s="195">
        <v>72</v>
      </c>
      <c r="S75" s="1"/>
      <c r="T75" s="1"/>
      <c r="U75" s="1"/>
      <c r="V75" s="1"/>
      <c r="W75" s="1"/>
      <c r="X75" s="1"/>
      <c r="Y75" s="1"/>
      <c r="Z75" s="1"/>
    </row>
    <row r="76" spans="1:26" ht="12.75" customHeight="1" x14ac:dyDescent="0.2">
      <c r="A76" s="1"/>
      <c r="B76" s="4" t="str">
        <f>CONCATENATE('Objetivos y Metas Globales'!D179,". ",'Objetivos y Metas Globales'!E179)</f>
        <v xml:space="preserve">. </v>
      </c>
      <c r="C76" s="4">
        <f>'Objetivos y Metas Globales'!A179+'Objetivos y Metas Globales'!C179</f>
        <v>4102</v>
      </c>
      <c r="D76" s="4">
        <f>C76-'Objetivos y Metas Globales'!C179</f>
        <v>4029</v>
      </c>
      <c r="E76" s="1"/>
      <c r="F76" s="1"/>
      <c r="G76" s="1"/>
      <c r="H76" s="1"/>
      <c r="I76" s="1"/>
      <c r="J76" s="1"/>
      <c r="K76" s="1"/>
      <c r="L76" s="1"/>
      <c r="M76" s="1"/>
      <c r="N76" s="9" t="s">
        <v>244</v>
      </c>
      <c r="O76" s="1"/>
      <c r="P76" s="4" t="s">
        <v>245</v>
      </c>
      <c r="Q76" s="1"/>
      <c r="R76" s="195">
        <v>73</v>
      </c>
      <c r="S76" s="1"/>
      <c r="T76" s="1"/>
      <c r="U76" s="1"/>
      <c r="V76" s="1"/>
      <c r="W76" s="1"/>
      <c r="X76" s="1"/>
      <c r="Y76" s="1"/>
      <c r="Z76" s="1"/>
    </row>
    <row r="77" spans="1:26" ht="12.75" customHeight="1" x14ac:dyDescent="0.2">
      <c r="A77" s="1"/>
      <c r="B77" s="4" t="str">
        <f>CONCATENATE('Objetivos y Metas Globales'!D180,". ",'Objetivos y Metas Globales'!E180)</f>
        <v xml:space="preserve">. </v>
      </c>
      <c r="C77" s="4">
        <f>'Objetivos y Metas Globales'!A180+'Objetivos y Metas Globales'!C180</f>
        <v>4103</v>
      </c>
      <c r="D77" s="4">
        <f>C77-'Objetivos y Metas Globales'!C180</f>
        <v>4029</v>
      </c>
      <c r="E77" s="1"/>
      <c r="F77" s="1"/>
      <c r="G77" s="1"/>
      <c r="H77" s="1"/>
      <c r="I77" s="1"/>
      <c r="J77" s="1"/>
      <c r="K77" s="1"/>
      <c r="L77" s="1"/>
      <c r="M77" s="1"/>
      <c r="N77" s="9" t="s">
        <v>246</v>
      </c>
      <c r="O77" s="1"/>
      <c r="P77" s="4" t="s">
        <v>247</v>
      </c>
      <c r="Q77" s="1"/>
      <c r="R77" s="195">
        <v>74</v>
      </c>
      <c r="S77" s="1"/>
      <c r="T77" s="1"/>
      <c r="U77" s="1"/>
      <c r="V77" s="1"/>
      <c r="W77" s="1"/>
      <c r="X77" s="1"/>
      <c r="Y77" s="1"/>
      <c r="Z77" s="1"/>
    </row>
    <row r="78" spans="1:26" ht="12.75" customHeight="1" x14ac:dyDescent="0.2">
      <c r="A78" s="1"/>
      <c r="B78" s="4" t="str">
        <f>CONCATENATE('Objetivos y Metas Globales'!D181,". ",'Objetivos y Metas Globales'!E181)</f>
        <v xml:space="preserve">. </v>
      </c>
      <c r="C78" s="4">
        <f>'Objetivos y Metas Globales'!A181+'Objetivos y Metas Globales'!C181</f>
        <v>4104</v>
      </c>
      <c r="D78" s="4">
        <f>C78-'Objetivos y Metas Globales'!C181</f>
        <v>4029</v>
      </c>
      <c r="E78" s="1"/>
      <c r="F78" s="1"/>
      <c r="G78" s="1"/>
      <c r="H78" s="1"/>
      <c r="I78" s="1"/>
      <c r="J78" s="1"/>
      <c r="K78" s="1"/>
      <c r="L78" s="1"/>
      <c r="M78" s="1"/>
      <c r="N78" s="9" t="s">
        <v>248</v>
      </c>
      <c r="O78" s="1"/>
      <c r="P78" s="4" t="s">
        <v>249</v>
      </c>
      <c r="Q78" s="1"/>
      <c r="R78" s="195">
        <v>75</v>
      </c>
      <c r="S78" s="1"/>
      <c r="T78" s="1"/>
      <c r="U78" s="1"/>
      <c r="V78" s="1"/>
      <c r="W78" s="1"/>
      <c r="X78" s="1"/>
      <c r="Y78" s="1"/>
      <c r="Z78" s="1"/>
    </row>
    <row r="79" spans="1:26" ht="12.75" customHeight="1" x14ac:dyDescent="0.2">
      <c r="A79" s="1"/>
      <c r="B79" s="4" t="str">
        <f>CONCATENATE('Objetivos y Metas Globales'!D182,". ",'Objetivos y Metas Globales'!E182)</f>
        <v xml:space="preserve">. </v>
      </c>
      <c r="C79" s="4">
        <f>'Objetivos y Metas Globales'!A182+'Objetivos y Metas Globales'!C182</f>
        <v>4105</v>
      </c>
      <c r="D79" s="4">
        <f>C79-'Objetivos y Metas Globales'!C182</f>
        <v>4029</v>
      </c>
      <c r="E79" s="1"/>
      <c r="F79" s="1"/>
      <c r="G79" s="1"/>
      <c r="H79" s="1"/>
      <c r="I79" s="1"/>
      <c r="J79" s="1"/>
      <c r="K79" s="1"/>
      <c r="L79" s="1"/>
      <c r="M79" s="1"/>
      <c r="N79" s="9" t="s">
        <v>250</v>
      </c>
      <c r="O79" s="1"/>
      <c r="P79" s="4" t="s">
        <v>251</v>
      </c>
      <c r="Q79" s="1"/>
      <c r="R79" s="195">
        <v>76</v>
      </c>
      <c r="S79" s="1"/>
      <c r="T79" s="1"/>
      <c r="U79" s="1"/>
      <c r="V79" s="1"/>
      <c r="W79" s="1"/>
      <c r="X79" s="1"/>
      <c r="Y79" s="1"/>
      <c r="Z79" s="1"/>
    </row>
    <row r="80" spans="1:26" ht="12.75" customHeight="1" x14ac:dyDescent="0.2">
      <c r="A80" s="1"/>
      <c r="B80" s="4" t="str">
        <f>CONCATENATE('Objetivos y Metas Globales'!D183,". ",'Objetivos y Metas Globales'!E183)</f>
        <v xml:space="preserve">. </v>
      </c>
      <c r="C80" s="4">
        <f>'Objetivos y Metas Globales'!A183+'Objetivos y Metas Globales'!C183</f>
        <v>4106</v>
      </c>
      <c r="D80" s="4">
        <f>C80-'Objetivos y Metas Globales'!C183</f>
        <v>4029</v>
      </c>
      <c r="E80" s="1"/>
      <c r="F80" s="1"/>
      <c r="G80" s="1"/>
      <c r="H80" s="1"/>
      <c r="I80" s="1"/>
      <c r="J80" s="1"/>
      <c r="K80" s="1"/>
      <c r="L80" s="1"/>
      <c r="M80" s="1"/>
      <c r="N80" s="9" t="s">
        <v>252</v>
      </c>
      <c r="O80" s="1"/>
      <c r="P80" s="4" t="s">
        <v>253</v>
      </c>
      <c r="Q80" s="1"/>
      <c r="R80" s="195">
        <v>77</v>
      </c>
      <c r="S80" s="1"/>
      <c r="T80" s="1"/>
      <c r="U80" s="1"/>
      <c r="V80" s="1"/>
      <c r="W80" s="1"/>
      <c r="X80" s="1"/>
      <c r="Y80" s="1"/>
      <c r="Z80" s="1"/>
    </row>
    <row r="81" spans="1:26" ht="12.75" customHeight="1" x14ac:dyDescent="0.2">
      <c r="A81" s="1"/>
      <c r="B81" s="4" t="str">
        <f>CONCATENATE('Objetivos y Metas Globales'!D184,". ",'Objetivos y Metas Globales'!E184)</f>
        <v xml:space="preserve">. </v>
      </c>
      <c r="C81" s="4">
        <f>'Objetivos y Metas Globales'!A184+'Objetivos y Metas Globales'!C184</f>
        <v>4107</v>
      </c>
      <c r="D81" s="4">
        <f>C81-'Objetivos y Metas Globales'!C184</f>
        <v>4029</v>
      </c>
      <c r="E81" s="1"/>
      <c r="F81" s="1"/>
      <c r="G81" s="1"/>
      <c r="H81" s="1"/>
      <c r="I81" s="1"/>
      <c r="J81" s="1"/>
      <c r="K81" s="1"/>
      <c r="L81" s="1"/>
      <c r="M81" s="1"/>
      <c r="N81" s="9" t="s">
        <v>254</v>
      </c>
      <c r="O81" s="1"/>
      <c r="P81" s="4" t="s">
        <v>255</v>
      </c>
      <c r="Q81" s="1"/>
      <c r="R81" s="195">
        <v>78</v>
      </c>
      <c r="S81" s="1"/>
      <c r="T81" s="1"/>
      <c r="U81" s="1"/>
      <c r="V81" s="1"/>
      <c r="W81" s="1"/>
      <c r="X81" s="1"/>
      <c r="Y81" s="1"/>
      <c r="Z81" s="1"/>
    </row>
    <row r="82" spans="1:26" ht="12.75" customHeight="1" x14ac:dyDescent="0.2">
      <c r="A82" s="1"/>
      <c r="B82" s="4" t="str">
        <f>CONCATENATE('Objetivos y Metas Globales'!D185,". ",'Objetivos y Metas Globales'!E185)</f>
        <v xml:space="preserve">. </v>
      </c>
      <c r="C82" s="4">
        <f>'Objetivos y Metas Globales'!A185+'Objetivos y Metas Globales'!C185</f>
        <v>4108</v>
      </c>
      <c r="D82" s="4">
        <f>C82-'Objetivos y Metas Globales'!C185</f>
        <v>4029</v>
      </c>
      <c r="E82" s="1"/>
      <c r="F82" s="1"/>
      <c r="G82" s="1"/>
      <c r="H82" s="1"/>
      <c r="I82" s="1"/>
      <c r="J82" s="1"/>
      <c r="K82" s="1"/>
      <c r="L82" s="1"/>
      <c r="M82" s="1"/>
      <c r="N82" s="9" t="s">
        <v>256</v>
      </c>
      <c r="O82" s="1"/>
      <c r="P82" s="4" t="s">
        <v>255</v>
      </c>
      <c r="Q82" s="1"/>
      <c r="R82" s="195">
        <v>79</v>
      </c>
      <c r="S82" s="1"/>
      <c r="T82" s="1"/>
      <c r="U82" s="1"/>
      <c r="V82" s="1"/>
      <c r="W82" s="1"/>
      <c r="X82" s="1"/>
      <c r="Y82" s="1"/>
      <c r="Z82" s="1"/>
    </row>
    <row r="83" spans="1:26" ht="12.75" customHeight="1" x14ac:dyDescent="0.2">
      <c r="A83" s="1"/>
      <c r="B83" s="4" t="str">
        <f>CONCATENATE('Objetivos y Metas Globales'!D186,". ",'Objetivos y Metas Globales'!E186)</f>
        <v xml:space="preserve">. </v>
      </c>
      <c r="C83" s="4">
        <f>'Objetivos y Metas Globales'!A186+'Objetivos y Metas Globales'!C186</f>
        <v>4109</v>
      </c>
      <c r="D83" s="4">
        <f>C83-'Objetivos y Metas Globales'!C186</f>
        <v>4029</v>
      </c>
      <c r="E83" s="1"/>
      <c r="F83" s="1"/>
      <c r="G83" s="1"/>
      <c r="H83" s="1"/>
      <c r="I83" s="1"/>
      <c r="J83" s="1"/>
      <c r="K83" s="1"/>
      <c r="L83" s="1"/>
      <c r="M83" s="1"/>
      <c r="N83" s="9" t="s">
        <v>257</v>
      </c>
      <c r="O83" s="1"/>
      <c r="P83" s="4" t="s">
        <v>258</v>
      </c>
      <c r="Q83" s="1"/>
      <c r="R83" s="195">
        <v>80</v>
      </c>
      <c r="S83" s="1"/>
      <c r="T83" s="1"/>
      <c r="U83" s="1"/>
      <c r="V83" s="1"/>
      <c r="W83" s="1"/>
      <c r="X83" s="1"/>
      <c r="Y83" s="1"/>
      <c r="Z83" s="1"/>
    </row>
    <row r="84" spans="1:26" ht="12.75" customHeight="1" x14ac:dyDescent="0.2">
      <c r="A84" s="1"/>
      <c r="B84" s="4" t="str">
        <f>CONCATENATE('Objetivos y Metas Globales'!D187,". ",'Objetivos y Metas Globales'!E187)</f>
        <v xml:space="preserve">. </v>
      </c>
      <c r="C84" s="4">
        <f>'Objetivos y Metas Globales'!A187+'Objetivos y Metas Globales'!C187</f>
        <v>4110</v>
      </c>
      <c r="D84" s="4">
        <f>C84-'Objetivos y Metas Globales'!C187</f>
        <v>4029</v>
      </c>
      <c r="E84" s="1"/>
      <c r="F84" s="1"/>
      <c r="G84" s="1"/>
      <c r="H84" s="1"/>
      <c r="I84" s="1"/>
      <c r="J84" s="1"/>
      <c r="K84" s="1"/>
      <c r="L84" s="1"/>
      <c r="M84" s="1"/>
      <c r="N84" s="9" t="s">
        <v>259</v>
      </c>
      <c r="O84" s="1"/>
      <c r="P84" s="4" t="s">
        <v>260</v>
      </c>
      <c r="Q84" s="1"/>
      <c r="R84" s="195">
        <v>81</v>
      </c>
      <c r="S84" s="1"/>
      <c r="T84" s="1"/>
      <c r="U84" s="1"/>
      <c r="V84" s="1"/>
      <c r="W84" s="1"/>
      <c r="X84" s="1"/>
      <c r="Y84" s="1"/>
      <c r="Z84" s="1"/>
    </row>
    <row r="85" spans="1:26" ht="12.75" customHeight="1" x14ac:dyDescent="0.2">
      <c r="A85" s="1"/>
      <c r="B85" s="4" t="str">
        <f>CONCATENATE('Objetivos y Metas Globales'!D188,". ",'Objetivos y Metas Globales'!E188)</f>
        <v xml:space="preserve">. </v>
      </c>
      <c r="C85" s="4">
        <f>'Objetivos y Metas Globales'!A188+'Objetivos y Metas Globales'!C188</f>
        <v>4111</v>
      </c>
      <c r="D85" s="4">
        <f>C85-'Objetivos y Metas Globales'!C188</f>
        <v>4029</v>
      </c>
      <c r="E85" s="1"/>
      <c r="F85" s="1"/>
      <c r="G85" s="1"/>
      <c r="H85" s="1"/>
      <c r="I85" s="1"/>
      <c r="J85" s="1"/>
      <c r="K85" s="1"/>
      <c r="L85" s="1"/>
      <c r="M85" s="1"/>
      <c r="N85" s="9" t="s">
        <v>261</v>
      </c>
      <c r="O85" s="1"/>
      <c r="P85" s="4" t="s">
        <v>262</v>
      </c>
      <c r="Q85" s="1"/>
      <c r="R85" s="195">
        <v>82</v>
      </c>
      <c r="S85" s="1"/>
      <c r="T85" s="1"/>
      <c r="U85" s="1"/>
      <c r="V85" s="1"/>
      <c r="W85" s="1"/>
      <c r="X85" s="1"/>
      <c r="Y85" s="1"/>
      <c r="Z85" s="1"/>
    </row>
    <row r="86" spans="1:26" ht="12.75" customHeight="1" x14ac:dyDescent="0.2">
      <c r="A86" s="1"/>
      <c r="B86" s="4" t="str">
        <f>CONCATENATE('Objetivos y Metas Globales'!D189,". ",'Objetivos y Metas Globales'!E189)</f>
        <v xml:space="preserve">. </v>
      </c>
      <c r="C86" s="4">
        <f>'Objetivos y Metas Globales'!A189+'Objetivos y Metas Globales'!C189</f>
        <v>4112</v>
      </c>
      <c r="D86" s="4">
        <f>C86-'Objetivos y Metas Globales'!C189</f>
        <v>4029</v>
      </c>
      <c r="E86" s="1"/>
      <c r="F86" s="1"/>
      <c r="G86" s="1"/>
      <c r="H86" s="1"/>
      <c r="I86" s="1"/>
      <c r="J86" s="1"/>
      <c r="K86" s="1"/>
      <c r="L86" s="1"/>
      <c r="M86" s="1"/>
      <c r="N86" s="9" t="s">
        <v>263</v>
      </c>
      <c r="O86" s="1"/>
      <c r="P86" s="4" t="s">
        <v>264</v>
      </c>
      <c r="Q86" s="1"/>
      <c r="R86" s="195">
        <v>83</v>
      </c>
      <c r="S86" s="1"/>
      <c r="T86" s="1"/>
      <c r="U86" s="1"/>
      <c r="V86" s="1"/>
      <c r="W86" s="1"/>
      <c r="X86" s="1"/>
      <c r="Y86" s="1"/>
      <c r="Z86" s="1"/>
    </row>
    <row r="87" spans="1:26" ht="12.75" customHeight="1" x14ac:dyDescent="0.2">
      <c r="A87" s="1"/>
      <c r="B87" s="4" t="str">
        <f>CONCATENATE('Objetivos y Metas Globales'!D190,". ",'Objetivos y Metas Globales'!E190)</f>
        <v xml:space="preserve">. </v>
      </c>
      <c r="C87" s="4">
        <f>'Objetivos y Metas Globales'!A190+'Objetivos y Metas Globales'!C190</f>
        <v>4113</v>
      </c>
      <c r="D87" s="4">
        <f>C87-'Objetivos y Metas Globales'!C190</f>
        <v>4029</v>
      </c>
      <c r="E87" s="1"/>
      <c r="F87" s="1"/>
      <c r="G87" s="1"/>
      <c r="H87" s="1"/>
      <c r="I87" s="1"/>
      <c r="J87" s="1"/>
      <c r="K87" s="1"/>
      <c r="L87" s="1"/>
      <c r="M87" s="1"/>
      <c r="N87" s="9" t="s">
        <v>265</v>
      </c>
      <c r="O87" s="1"/>
      <c r="P87" s="4" t="s">
        <v>264</v>
      </c>
      <c r="Q87" s="1"/>
      <c r="R87" s="195">
        <v>84</v>
      </c>
      <c r="S87" s="1"/>
      <c r="T87" s="1"/>
      <c r="U87" s="1"/>
      <c r="V87" s="1"/>
      <c r="W87" s="1"/>
      <c r="X87" s="1"/>
      <c r="Y87" s="1"/>
      <c r="Z87" s="1"/>
    </row>
    <row r="88" spans="1:26" ht="12.75" customHeight="1" x14ac:dyDescent="0.2">
      <c r="A88" s="1"/>
      <c r="B88" s="4" t="str">
        <f>CONCATENATE('Objetivos y Metas Globales'!D191,". ",'Objetivos y Metas Globales'!E191)</f>
        <v xml:space="preserve">. </v>
      </c>
      <c r="C88" s="4">
        <f>'Objetivos y Metas Globales'!A191+'Objetivos y Metas Globales'!C191</f>
        <v>4114</v>
      </c>
      <c r="D88" s="4">
        <f>C88-'Objetivos y Metas Globales'!C191</f>
        <v>4029</v>
      </c>
      <c r="E88" s="1"/>
      <c r="F88" s="1"/>
      <c r="G88" s="1"/>
      <c r="H88" s="1"/>
      <c r="I88" s="1"/>
      <c r="J88" s="1"/>
      <c r="K88" s="1"/>
      <c r="L88" s="1"/>
      <c r="M88" s="1"/>
      <c r="N88" s="9" t="s">
        <v>266</v>
      </c>
      <c r="O88" s="1"/>
      <c r="P88" s="4" t="s">
        <v>267</v>
      </c>
      <c r="Q88" s="1"/>
      <c r="R88" s="195">
        <v>85</v>
      </c>
      <c r="S88" s="1"/>
      <c r="T88" s="1"/>
      <c r="U88" s="1"/>
      <c r="V88" s="1"/>
      <c r="W88" s="1"/>
      <c r="X88" s="1"/>
      <c r="Y88" s="1"/>
      <c r="Z88" s="1"/>
    </row>
    <row r="89" spans="1:26" ht="12.75" customHeight="1" x14ac:dyDescent="0.2">
      <c r="A89" s="1"/>
      <c r="B89" s="4" t="str">
        <f>CONCATENATE('Objetivos y Metas Globales'!D192,". ",'Objetivos y Metas Globales'!E192)</f>
        <v xml:space="preserve">. </v>
      </c>
      <c r="C89" s="4">
        <f>'Objetivos y Metas Globales'!A192+'Objetivos y Metas Globales'!C192</f>
        <v>4115</v>
      </c>
      <c r="D89" s="4">
        <f>C89-'Objetivos y Metas Globales'!C192</f>
        <v>4029</v>
      </c>
      <c r="E89" s="1"/>
      <c r="F89" s="1"/>
      <c r="G89" s="1"/>
      <c r="H89" s="1"/>
      <c r="I89" s="1"/>
      <c r="J89" s="1"/>
      <c r="K89" s="1"/>
      <c r="L89" s="1"/>
      <c r="M89" s="1"/>
      <c r="N89" s="9" t="s">
        <v>268</v>
      </c>
      <c r="O89" s="1"/>
      <c r="P89" s="4" t="s">
        <v>269</v>
      </c>
      <c r="Q89" s="1"/>
      <c r="R89" s="195">
        <v>86</v>
      </c>
      <c r="S89" s="1"/>
      <c r="T89" s="1"/>
      <c r="U89" s="1"/>
      <c r="V89" s="1"/>
      <c r="W89" s="1"/>
      <c r="X89" s="1"/>
      <c r="Y89" s="1"/>
      <c r="Z89" s="1"/>
    </row>
    <row r="90" spans="1:26" ht="12.75" customHeight="1" x14ac:dyDescent="0.2">
      <c r="A90" s="1"/>
      <c r="B90" s="4" t="str">
        <f>CONCATENATE('Objetivos y Metas Globales'!D193,". ",'Objetivos y Metas Globales'!E193)</f>
        <v xml:space="preserve">. </v>
      </c>
      <c r="C90" s="4">
        <f>'Objetivos y Metas Globales'!A193+'Objetivos y Metas Globales'!C193</f>
        <v>4116</v>
      </c>
      <c r="D90" s="4">
        <f>C90-'Objetivos y Metas Globales'!C193</f>
        <v>4029</v>
      </c>
      <c r="E90" s="1"/>
      <c r="F90" s="1"/>
      <c r="G90" s="1"/>
      <c r="H90" s="1"/>
      <c r="I90" s="1"/>
      <c r="J90" s="1"/>
      <c r="K90" s="1"/>
      <c r="L90" s="1"/>
      <c r="M90" s="1"/>
      <c r="N90" s="9" t="s">
        <v>270</v>
      </c>
      <c r="O90" s="1"/>
      <c r="P90" s="4" t="s">
        <v>271</v>
      </c>
      <c r="Q90" s="1"/>
      <c r="R90" s="195">
        <v>87</v>
      </c>
      <c r="S90" s="1"/>
      <c r="T90" s="1"/>
      <c r="U90" s="1"/>
      <c r="V90" s="1"/>
      <c r="W90" s="1"/>
      <c r="X90" s="1"/>
      <c r="Y90" s="1"/>
      <c r="Z90" s="1"/>
    </row>
    <row r="91" spans="1:26" ht="12.75" customHeight="1" x14ac:dyDescent="0.2">
      <c r="A91" s="1"/>
      <c r="B91" s="4" t="str">
        <f>CONCATENATE('Objetivos y Metas Globales'!D194,". ",'Objetivos y Metas Globales'!E194)</f>
        <v xml:space="preserve">. </v>
      </c>
      <c r="C91" s="4">
        <f>'Objetivos y Metas Globales'!A194+'Objetivos y Metas Globales'!C194</f>
        <v>4117</v>
      </c>
      <c r="D91" s="4">
        <f>C91-'Objetivos y Metas Globales'!C194</f>
        <v>4029</v>
      </c>
      <c r="E91" s="1"/>
      <c r="F91" s="1"/>
      <c r="G91" s="1"/>
      <c r="H91" s="1"/>
      <c r="I91" s="1"/>
      <c r="J91" s="1"/>
      <c r="K91" s="1"/>
      <c r="L91" s="1"/>
      <c r="M91" s="1"/>
      <c r="N91" s="9" t="s">
        <v>272</v>
      </c>
      <c r="O91" s="1"/>
      <c r="P91" s="4" t="s">
        <v>273</v>
      </c>
      <c r="Q91" s="1"/>
      <c r="R91" s="195">
        <v>88</v>
      </c>
      <c r="S91" s="1"/>
      <c r="T91" s="1"/>
      <c r="U91" s="1"/>
      <c r="V91" s="1"/>
      <c r="W91" s="1"/>
      <c r="X91" s="1"/>
      <c r="Y91" s="1"/>
      <c r="Z91" s="1"/>
    </row>
    <row r="92" spans="1:26" ht="12.75" customHeight="1" x14ac:dyDescent="0.2">
      <c r="A92" s="1"/>
      <c r="B92" s="4" t="str">
        <f>CONCATENATE('Objetivos y Metas Globales'!D195,". ",'Objetivos y Metas Globales'!E195)</f>
        <v xml:space="preserve">. </v>
      </c>
      <c r="C92" s="4">
        <f>'Objetivos y Metas Globales'!A195+'Objetivos y Metas Globales'!C195</f>
        <v>4118</v>
      </c>
      <c r="D92" s="4">
        <f>C92-'Objetivos y Metas Globales'!C195</f>
        <v>4029</v>
      </c>
      <c r="E92" s="1"/>
      <c r="F92" s="1"/>
      <c r="G92" s="1"/>
      <c r="H92" s="1"/>
      <c r="I92" s="1"/>
      <c r="J92" s="1"/>
      <c r="K92" s="1"/>
      <c r="L92" s="1"/>
      <c r="M92" s="1"/>
      <c r="N92" s="9" t="s">
        <v>274</v>
      </c>
      <c r="O92" s="1"/>
      <c r="P92" s="4" t="s">
        <v>275</v>
      </c>
      <c r="Q92" s="1"/>
      <c r="R92" s="195">
        <v>89</v>
      </c>
      <c r="S92" s="1"/>
      <c r="T92" s="1"/>
      <c r="U92" s="1"/>
      <c r="V92" s="1"/>
      <c r="W92" s="1"/>
      <c r="X92" s="1"/>
      <c r="Y92" s="1"/>
      <c r="Z92" s="1"/>
    </row>
    <row r="93" spans="1:26" ht="12.75" customHeight="1" x14ac:dyDescent="0.2">
      <c r="A93" s="1"/>
      <c r="B93" s="4" t="str">
        <f>CONCATENATE('Objetivos y Metas Globales'!D196,". ",'Objetivos y Metas Globales'!E196)</f>
        <v xml:space="preserve">. </v>
      </c>
      <c r="C93" s="4">
        <f>'Objetivos y Metas Globales'!A196+'Objetivos y Metas Globales'!C196</f>
        <v>4119</v>
      </c>
      <c r="D93" s="4">
        <f>C93-'Objetivos y Metas Globales'!C196</f>
        <v>4029</v>
      </c>
      <c r="E93" s="1"/>
      <c r="F93" s="1"/>
      <c r="G93" s="1"/>
      <c r="H93" s="1"/>
      <c r="I93" s="1"/>
      <c r="J93" s="1"/>
      <c r="K93" s="1"/>
      <c r="L93" s="1"/>
      <c r="M93" s="1"/>
      <c r="N93" s="9" t="s">
        <v>276</v>
      </c>
      <c r="O93" s="1"/>
      <c r="P93" s="4" t="s">
        <v>277</v>
      </c>
      <c r="Q93" s="1"/>
      <c r="R93" s="195">
        <v>90</v>
      </c>
      <c r="S93" s="1"/>
      <c r="T93" s="1"/>
      <c r="U93" s="1"/>
      <c r="V93" s="1"/>
      <c r="W93" s="1"/>
      <c r="X93" s="1"/>
      <c r="Y93" s="1"/>
      <c r="Z93" s="1"/>
    </row>
    <row r="94" spans="1:26" ht="12.75" customHeight="1" x14ac:dyDescent="0.2">
      <c r="A94" s="1"/>
      <c r="B94" s="4" t="str">
        <f>CONCATENATE('Objetivos y Metas Globales'!D197,". ",'Objetivos y Metas Globales'!E197)</f>
        <v xml:space="preserve">. </v>
      </c>
      <c r="C94" s="4">
        <f>'Objetivos y Metas Globales'!A197+'Objetivos y Metas Globales'!C197</f>
        <v>4120</v>
      </c>
      <c r="D94" s="4">
        <f>C94-'Objetivos y Metas Globales'!C197</f>
        <v>4029</v>
      </c>
      <c r="E94" s="1"/>
      <c r="F94" s="1"/>
      <c r="G94" s="1"/>
      <c r="H94" s="1"/>
      <c r="I94" s="1"/>
      <c r="J94" s="1"/>
      <c r="K94" s="1"/>
      <c r="L94" s="1"/>
      <c r="M94" s="1"/>
      <c r="N94" s="9" t="s">
        <v>278</v>
      </c>
      <c r="O94" s="1"/>
      <c r="P94" s="4" t="s">
        <v>279</v>
      </c>
      <c r="Q94" s="1"/>
      <c r="R94" s="195">
        <v>91</v>
      </c>
      <c r="S94" s="1"/>
      <c r="T94" s="1"/>
      <c r="U94" s="1"/>
      <c r="V94" s="1"/>
      <c r="W94" s="1"/>
      <c r="X94" s="1"/>
      <c r="Y94" s="1"/>
      <c r="Z94" s="1"/>
    </row>
    <row r="95" spans="1:26" ht="12.75" customHeight="1" x14ac:dyDescent="0.2">
      <c r="A95" s="1"/>
      <c r="B95" s="4" t="str">
        <f>CONCATENATE('Objetivos y Metas Globales'!D198,". ",'Objetivos y Metas Globales'!E198)</f>
        <v xml:space="preserve">. </v>
      </c>
      <c r="C95" s="4">
        <f>'Objetivos y Metas Globales'!A198+'Objetivos y Metas Globales'!C198</f>
        <v>4121</v>
      </c>
      <c r="D95" s="4">
        <f>C95-'Objetivos y Metas Globales'!C198</f>
        <v>4029</v>
      </c>
      <c r="E95" s="1"/>
      <c r="F95" s="1"/>
      <c r="G95" s="1"/>
      <c r="H95" s="1"/>
      <c r="I95" s="1"/>
      <c r="J95" s="1"/>
      <c r="K95" s="1"/>
      <c r="L95" s="1"/>
      <c r="M95" s="1"/>
      <c r="N95" s="9" t="s">
        <v>280</v>
      </c>
      <c r="O95" s="1"/>
      <c r="P95" s="4" t="s">
        <v>281</v>
      </c>
      <c r="Q95" s="1"/>
      <c r="R95" s="195">
        <v>92</v>
      </c>
      <c r="S95" s="1"/>
      <c r="T95" s="1"/>
      <c r="U95" s="1"/>
      <c r="V95" s="1"/>
      <c r="W95" s="1"/>
      <c r="X95" s="1"/>
      <c r="Y95" s="1"/>
      <c r="Z95" s="1"/>
    </row>
    <row r="96" spans="1:26" ht="12.75" customHeight="1" x14ac:dyDescent="0.2">
      <c r="A96" s="1"/>
      <c r="B96" s="4" t="str">
        <f>CONCATENATE('Objetivos y Metas Globales'!D199,". ",'Objetivos y Metas Globales'!E199)</f>
        <v xml:space="preserve">. </v>
      </c>
      <c r="C96" s="4">
        <f>'Objetivos y Metas Globales'!A199+'Objetivos y Metas Globales'!C199</f>
        <v>4122</v>
      </c>
      <c r="D96" s="4">
        <f>C96-'Objetivos y Metas Globales'!C199</f>
        <v>4029</v>
      </c>
      <c r="E96" s="1"/>
      <c r="F96" s="1"/>
      <c r="G96" s="1"/>
      <c r="H96" s="1"/>
      <c r="I96" s="1"/>
      <c r="J96" s="1"/>
      <c r="K96" s="1"/>
      <c r="L96" s="1"/>
      <c r="M96" s="1"/>
      <c r="N96" s="9" t="s">
        <v>282</v>
      </c>
      <c r="O96" s="1"/>
      <c r="P96" s="4" t="s">
        <v>283</v>
      </c>
      <c r="Q96" s="1"/>
      <c r="R96" s="195">
        <v>93</v>
      </c>
      <c r="S96" s="1"/>
      <c r="T96" s="1"/>
      <c r="U96" s="1"/>
      <c r="V96" s="1"/>
      <c r="W96" s="1"/>
      <c r="X96" s="1"/>
      <c r="Y96" s="1"/>
      <c r="Z96" s="1"/>
    </row>
    <row r="97" spans="1:26" ht="12.75" customHeight="1" x14ac:dyDescent="0.2">
      <c r="A97" s="1"/>
      <c r="B97" s="4" t="str">
        <f>CONCATENATE('Objetivos y Metas Globales'!D200,". ",'Objetivos y Metas Globales'!E200)</f>
        <v xml:space="preserve">. </v>
      </c>
      <c r="C97" s="4">
        <f>'Objetivos y Metas Globales'!A200+'Objetivos y Metas Globales'!C200</f>
        <v>4123</v>
      </c>
      <c r="D97" s="4">
        <f>C97-'Objetivos y Metas Globales'!C200</f>
        <v>4029</v>
      </c>
      <c r="E97" s="1"/>
      <c r="F97" s="1"/>
      <c r="G97" s="1"/>
      <c r="H97" s="1"/>
      <c r="I97" s="1"/>
      <c r="J97" s="1"/>
      <c r="K97" s="1"/>
      <c r="L97" s="1"/>
      <c r="M97" s="1"/>
      <c r="N97" s="9" t="s">
        <v>284</v>
      </c>
      <c r="O97" s="1"/>
      <c r="P97" s="4" t="s">
        <v>283</v>
      </c>
      <c r="Q97" s="1"/>
      <c r="R97" s="195">
        <v>94</v>
      </c>
      <c r="S97" s="1"/>
      <c r="T97" s="1"/>
      <c r="U97" s="1"/>
      <c r="V97" s="1"/>
      <c r="W97" s="1"/>
      <c r="X97" s="1"/>
      <c r="Y97" s="1"/>
      <c r="Z97" s="1"/>
    </row>
    <row r="98" spans="1:26" ht="12.75" customHeight="1" x14ac:dyDescent="0.2">
      <c r="A98" s="1"/>
      <c r="B98" s="4" t="str">
        <f>CONCATENATE('Objetivos y Metas Globales'!D201,". ",'Objetivos y Metas Globales'!E201)</f>
        <v xml:space="preserve">. </v>
      </c>
      <c r="C98" s="4">
        <f>'Objetivos y Metas Globales'!A201+'Objetivos y Metas Globales'!C201</f>
        <v>4124</v>
      </c>
      <c r="D98" s="4">
        <f>C98-'Objetivos y Metas Globales'!C201</f>
        <v>4029</v>
      </c>
      <c r="E98" s="1"/>
      <c r="F98" s="1"/>
      <c r="G98" s="1"/>
      <c r="H98" s="1"/>
      <c r="I98" s="1"/>
      <c r="J98" s="1"/>
      <c r="K98" s="1"/>
      <c r="L98" s="1"/>
      <c r="M98" s="1"/>
      <c r="N98" s="9" t="s">
        <v>285</v>
      </c>
      <c r="O98" s="1"/>
      <c r="P98" s="4" t="s">
        <v>286</v>
      </c>
      <c r="Q98" s="1"/>
      <c r="R98" s="195">
        <v>95</v>
      </c>
      <c r="S98" s="1"/>
      <c r="T98" s="1"/>
      <c r="U98" s="1"/>
      <c r="V98" s="1"/>
      <c r="W98" s="1"/>
      <c r="X98" s="1"/>
      <c r="Y98" s="1"/>
      <c r="Z98" s="1"/>
    </row>
    <row r="99" spans="1:26" ht="12.75" customHeight="1" x14ac:dyDescent="0.2">
      <c r="A99" s="1"/>
      <c r="B99" s="4" t="str">
        <f>CONCATENATE('Objetivos y Metas Globales'!D202,". ",'Objetivos y Metas Globales'!E202)</f>
        <v xml:space="preserve">. </v>
      </c>
      <c r="C99" s="4">
        <f>'Objetivos y Metas Globales'!A202+'Objetivos y Metas Globales'!C202</f>
        <v>4125</v>
      </c>
      <c r="D99" s="4">
        <f>C99-'Objetivos y Metas Globales'!C202</f>
        <v>4029</v>
      </c>
      <c r="E99" s="1"/>
      <c r="F99" s="1"/>
      <c r="G99" s="1"/>
      <c r="H99" s="1"/>
      <c r="I99" s="1"/>
      <c r="J99" s="1"/>
      <c r="K99" s="1"/>
      <c r="L99" s="1"/>
      <c r="M99" s="1"/>
      <c r="N99" s="9" t="s">
        <v>287</v>
      </c>
      <c r="O99" s="1"/>
      <c r="P99" s="4" t="s">
        <v>288</v>
      </c>
      <c r="Q99" s="1"/>
      <c r="R99" s="195">
        <v>96</v>
      </c>
      <c r="S99" s="1"/>
      <c r="T99" s="1"/>
      <c r="U99" s="1"/>
      <c r="V99" s="1"/>
      <c r="W99" s="1"/>
      <c r="X99" s="1"/>
      <c r="Y99" s="1"/>
      <c r="Z99" s="1"/>
    </row>
    <row r="100" spans="1:26" ht="12.75" customHeight="1" x14ac:dyDescent="0.2">
      <c r="A100" s="1"/>
      <c r="B100" s="4" t="str">
        <f>CONCATENATE('Objetivos y Metas Globales'!D203,". ",'Objetivos y Metas Globales'!E203)</f>
        <v xml:space="preserve">. </v>
      </c>
      <c r="C100" s="4">
        <f>'Objetivos y Metas Globales'!A203+'Objetivos y Metas Globales'!C203</f>
        <v>4126</v>
      </c>
      <c r="D100" s="4">
        <f>C100-'Objetivos y Metas Globales'!C203</f>
        <v>4029</v>
      </c>
      <c r="E100" s="1"/>
      <c r="F100" s="1"/>
      <c r="G100" s="1"/>
      <c r="H100" s="1"/>
      <c r="I100" s="1"/>
      <c r="J100" s="1"/>
      <c r="K100" s="1"/>
      <c r="L100" s="1"/>
      <c r="M100" s="1"/>
      <c r="N100" s="9" t="s">
        <v>289</v>
      </c>
      <c r="O100" s="1"/>
      <c r="P100" s="4" t="s">
        <v>290</v>
      </c>
      <c r="Q100" s="1"/>
      <c r="R100" s="195">
        <v>97</v>
      </c>
      <c r="S100" s="1"/>
      <c r="T100" s="1"/>
      <c r="U100" s="1"/>
      <c r="V100" s="1"/>
      <c r="W100" s="1"/>
      <c r="X100" s="1"/>
      <c r="Y100" s="1"/>
      <c r="Z100" s="1"/>
    </row>
    <row r="101" spans="1:26" ht="12.75" customHeight="1" x14ac:dyDescent="0.2">
      <c r="A101" s="1"/>
      <c r="B101" s="4" t="str">
        <f>CONCATENATE('Objetivos y Metas Globales'!D204,". ",'Objetivos y Metas Globales'!E204)</f>
        <v xml:space="preserve">. </v>
      </c>
      <c r="C101" s="4">
        <f>'Objetivos y Metas Globales'!A204+'Objetivos y Metas Globales'!C204</f>
        <v>4127</v>
      </c>
      <c r="D101" s="4">
        <f>C101-'Objetivos y Metas Globales'!C204</f>
        <v>4029</v>
      </c>
      <c r="E101" s="1"/>
      <c r="F101" s="1"/>
      <c r="G101" s="1"/>
      <c r="H101" s="1"/>
      <c r="I101" s="1"/>
      <c r="J101" s="1"/>
      <c r="K101" s="1"/>
      <c r="L101" s="1"/>
      <c r="M101" s="1"/>
      <c r="N101" s="9" t="s">
        <v>291</v>
      </c>
      <c r="O101" s="1"/>
      <c r="P101" s="4" t="s">
        <v>292</v>
      </c>
      <c r="Q101" s="1"/>
      <c r="R101" s="195">
        <v>98</v>
      </c>
      <c r="S101" s="1"/>
      <c r="T101" s="1"/>
      <c r="U101" s="1"/>
      <c r="V101" s="1"/>
      <c r="W101" s="1"/>
      <c r="X101" s="1"/>
      <c r="Y101" s="1"/>
      <c r="Z101" s="1"/>
    </row>
    <row r="102" spans="1:26" ht="12.75" customHeight="1" x14ac:dyDescent="0.2">
      <c r="A102" s="1"/>
      <c r="B102" s="4" t="str">
        <f>CONCATENATE('Objetivos y Metas Globales'!D205,". ",'Objetivos y Metas Globales'!E205)</f>
        <v xml:space="preserve">. </v>
      </c>
      <c r="C102" s="4">
        <f>'Objetivos y Metas Globales'!A205+'Objetivos y Metas Globales'!C205</f>
        <v>4128</v>
      </c>
      <c r="D102" s="4">
        <f>C102-'Objetivos y Metas Globales'!C205</f>
        <v>4029</v>
      </c>
      <c r="E102" s="1"/>
      <c r="F102" s="1"/>
      <c r="G102" s="1"/>
      <c r="H102" s="1"/>
      <c r="I102" s="1"/>
      <c r="J102" s="1"/>
      <c r="K102" s="1"/>
      <c r="L102" s="1"/>
      <c r="M102" s="1"/>
      <c r="N102" s="9" t="s">
        <v>293</v>
      </c>
      <c r="O102" s="1"/>
      <c r="P102" s="4" t="s">
        <v>294</v>
      </c>
      <c r="Q102" s="1"/>
      <c r="R102" s="195">
        <v>99</v>
      </c>
      <c r="S102" s="1"/>
      <c r="T102" s="1"/>
      <c r="U102" s="1"/>
      <c r="V102" s="1"/>
      <c r="W102" s="1"/>
      <c r="X102" s="1"/>
      <c r="Y102" s="1"/>
      <c r="Z102" s="1"/>
    </row>
    <row r="103" spans="1:26" ht="12.75" customHeight="1" x14ac:dyDescent="0.2">
      <c r="A103" s="1"/>
      <c r="B103" s="4" t="str">
        <f>CONCATENATE('Objetivos y Metas Globales'!D206,". ",'Objetivos y Metas Globales'!E206)</f>
        <v xml:space="preserve">. </v>
      </c>
      <c r="C103" s="4">
        <f>'Objetivos y Metas Globales'!A206+'Objetivos y Metas Globales'!C206</f>
        <v>4129</v>
      </c>
      <c r="D103" s="4">
        <f>C103-'Objetivos y Metas Globales'!C206</f>
        <v>4029</v>
      </c>
      <c r="E103" s="1"/>
      <c r="F103" s="1"/>
      <c r="G103" s="1"/>
      <c r="H103" s="1"/>
      <c r="I103" s="1"/>
      <c r="J103" s="1"/>
      <c r="K103" s="1"/>
      <c r="L103" s="1"/>
      <c r="M103" s="1"/>
      <c r="N103" s="9" t="s">
        <v>295</v>
      </c>
      <c r="O103" s="1"/>
      <c r="P103" s="4" t="s">
        <v>296</v>
      </c>
      <c r="Q103" s="1"/>
      <c r="R103" s="198">
        <v>100</v>
      </c>
      <c r="S103" s="1"/>
      <c r="T103" s="1"/>
      <c r="U103" s="1"/>
      <c r="V103" s="1"/>
      <c r="W103" s="1"/>
      <c r="X103" s="1"/>
      <c r="Y103" s="1"/>
      <c r="Z103" s="1"/>
    </row>
    <row r="104" spans="1:26" ht="12.75" customHeight="1" x14ac:dyDescent="0.2">
      <c r="A104" s="1"/>
      <c r="B104" s="6" t="str">
        <f>CONCATENATE('Objetivos y Metas Globales'!D12," ",$B$121)</f>
        <v>Río Negro Todos los Tramos</v>
      </c>
      <c r="C104" s="6">
        <f t="shared" ref="C104:C118" si="0">C103+1</f>
        <v>4130</v>
      </c>
      <c r="D104" s="6">
        <v>1</v>
      </c>
      <c r="E104" s="1"/>
      <c r="F104" s="1"/>
      <c r="G104" s="1"/>
      <c r="H104" s="1"/>
      <c r="I104" s="1"/>
      <c r="J104" s="1"/>
      <c r="K104" s="1"/>
      <c r="L104" s="1"/>
      <c r="M104" s="1"/>
      <c r="N104" s="9" t="s">
        <v>297</v>
      </c>
      <c r="O104" s="1"/>
      <c r="P104" s="4" t="s">
        <v>298</v>
      </c>
      <c r="Q104" s="1"/>
      <c r="R104" s="1"/>
      <c r="S104" s="1"/>
      <c r="T104" s="1"/>
      <c r="U104" s="1"/>
      <c r="V104" s="1"/>
      <c r="W104" s="1"/>
      <c r="X104" s="1"/>
      <c r="Y104" s="1"/>
      <c r="Z104" s="1"/>
    </row>
    <row r="105" spans="1:26" ht="12.75" customHeight="1" x14ac:dyDescent="0.2">
      <c r="A105" s="1"/>
      <c r="B105" s="6" t="str">
        <f>CONCATENATE('Objetivos y Metas Globales'!D13," ",$B$121)</f>
        <v>Río Nare Todos los Tramos</v>
      </c>
      <c r="C105" s="6">
        <f t="shared" si="0"/>
        <v>4131</v>
      </c>
      <c r="D105" s="6">
        <v>2</v>
      </c>
      <c r="E105" s="1"/>
      <c r="F105" s="1"/>
      <c r="G105" s="1"/>
      <c r="H105" s="1"/>
      <c r="I105" s="1"/>
      <c r="J105" s="1"/>
      <c r="K105" s="1"/>
      <c r="L105" s="1"/>
      <c r="M105" s="1"/>
      <c r="N105" s="9" t="s">
        <v>299</v>
      </c>
      <c r="O105" s="1"/>
      <c r="P105" s="4" t="s">
        <v>300</v>
      </c>
      <c r="Q105" s="1"/>
      <c r="R105" s="1"/>
      <c r="S105" s="1"/>
      <c r="T105" s="1"/>
      <c r="U105" s="1"/>
      <c r="V105" s="1"/>
      <c r="W105" s="1"/>
      <c r="X105" s="1"/>
      <c r="Y105" s="1"/>
      <c r="Z105" s="1"/>
    </row>
    <row r="106" spans="1:26" ht="12.75" customHeight="1" x14ac:dyDescent="0.2">
      <c r="A106" s="1"/>
      <c r="B106" s="6" t="str">
        <f>CONCATENATE('Objetivos y Metas Globales'!D14," ",$B$121)</f>
        <v>Embalse y Río Guatapé Todos los Tramos</v>
      </c>
      <c r="C106" s="6">
        <f t="shared" si="0"/>
        <v>4132</v>
      </c>
      <c r="D106" s="6">
        <v>3</v>
      </c>
      <c r="E106" s="1"/>
      <c r="F106" s="1"/>
      <c r="G106" s="1"/>
      <c r="H106" s="1"/>
      <c r="I106" s="1"/>
      <c r="J106" s="1"/>
      <c r="K106" s="1"/>
      <c r="L106" s="1"/>
      <c r="M106" s="1"/>
      <c r="N106" s="9" t="s">
        <v>301</v>
      </c>
      <c r="O106" s="1"/>
      <c r="P106" s="4" t="s">
        <v>302</v>
      </c>
      <c r="Q106" s="1"/>
      <c r="R106" s="1"/>
      <c r="S106" s="1"/>
      <c r="T106" s="1"/>
      <c r="U106" s="1"/>
      <c r="V106" s="1"/>
      <c r="W106" s="1"/>
      <c r="X106" s="1"/>
      <c r="Y106" s="1"/>
      <c r="Z106" s="1"/>
    </row>
    <row r="107" spans="1:26" ht="12.75" customHeight="1" x14ac:dyDescent="0.2">
      <c r="A107" s="1"/>
      <c r="B107" s="6" t="str">
        <f>CONCATENATE('Objetivos y Metas Globales'!D90," ",$B$121)</f>
        <v xml:space="preserve"> Todos los Tramos</v>
      </c>
      <c r="C107" s="6">
        <f t="shared" si="0"/>
        <v>4133</v>
      </c>
      <c r="D107" s="6">
        <v>4</v>
      </c>
      <c r="E107" s="1"/>
      <c r="F107" s="1"/>
      <c r="G107" s="1"/>
      <c r="H107" s="1"/>
      <c r="I107" s="1"/>
      <c r="J107" s="1"/>
      <c r="K107" s="1"/>
      <c r="L107" s="1"/>
      <c r="M107" s="1"/>
      <c r="N107" s="9" t="s">
        <v>303</v>
      </c>
      <c r="O107" s="1"/>
      <c r="P107" s="4" t="s">
        <v>302</v>
      </c>
      <c r="Q107" s="1"/>
      <c r="R107" s="1"/>
      <c r="S107" s="1"/>
      <c r="T107" s="1"/>
      <c r="U107" s="1"/>
      <c r="V107" s="1"/>
      <c r="W107" s="1"/>
      <c r="X107" s="1"/>
      <c r="Y107" s="1"/>
      <c r="Z107" s="1"/>
    </row>
    <row r="108" spans="1:26" ht="12.75" customHeight="1" x14ac:dyDescent="0.2">
      <c r="A108" s="1"/>
      <c r="B108" s="6" t="str">
        <f>CONCATENATE('Objetivos y Metas Globales'!D91," ",$B$121)</f>
        <v xml:space="preserve"> Todos los Tramos</v>
      </c>
      <c r="C108" s="6">
        <f t="shared" si="0"/>
        <v>4134</v>
      </c>
      <c r="D108" s="6">
        <v>5</v>
      </c>
      <c r="E108" s="1"/>
      <c r="F108" s="1"/>
      <c r="G108" s="1"/>
      <c r="H108" s="1"/>
      <c r="I108" s="1"/>
      <c r="J108" s="1"/>
      <c r="K108" s="1"/>
      <c r="L108" s="1"/>
      <c r="M108" s="1"/>
      <c r="N108" s="9" t="s">
        <v>304</v>
      </c>
      <c r="O108" s="1"/>
      <c r="P108" s="4" t="s">
        <v>305</v>
      </c>
      <c r="Q108" s="1"/>
      <c r="R108" s="1"/>
      <c r="S108" s="1"/>
      <c r="T108" s="1"/>
      <c r="U108" s="1"/>
      <c r="V108" s="1"/>
      <c r="W108" s="1"/>
      <c r="X108" s="1"/>
      <c r="Y108" s="1"/>
      <c r="Z108" s="1"/>
    </row>
    <row r="109" spans="1:26" ht="12.75" customHeight="1" x14ac:dyDescent="0.2">
      <c r="A109" s="1"/>
      <c r="B109" s="6" t="str">
        <f>CONCATENATE('Objetivos y Metas Globales'!D92," ",$B$121)</f>
        <v xml:space="preserve"> Todos los Tramos</v>
      </c>
      <c r="C109" s="6">
        <f t="shared" si="0"/>
        <v>4135</v>
      </c>
      <c r="D109" s="6">
        <v>6</v>
      </c>
      <c r="E109" s="1"/>
      <c r="F109" s="1"/>
      <c r="G109" s="1"/>
      <c r="H109" s="1"/>
      <c r="I109" s="1"/>
      <c r="J109" s="1"/>
      <c r="K109" s="1"/>
      <c r="L109" s="1"/>
      <c r="M109" s="1"/>
      <c r="N109" s="9" t="s">
        <v>306</v>
      </c>
      <c r="O109" s="1"/>
      <c r="P109" s="4" t="s">
        <v>307</v>
      </c>
      <c r="Q109" s="1"/>
      <c r="R109" s="1"/>
      <c r="S109" s="1"/>
      <c r="T109" s="1"/>
      <c r="U109" s="1"/>
      <c r="V109" s="1"/>
      <c r="W109" s="1"/>
      <c r="X109" s="1"/>
      <c r="Y109" s="1"/>
      <c r="Z109" s="1"/>
    </row>
    <row r="110" spans="1:26" ht="12.75" customHeight="1" x14ac:dyDescent="0.2">
      <c r="A110" s="1"/>
      <c r="B110" s="6" t="str">
        <f>CONCATENATE('Objetivos y Metas Globales'!D93," ",$B$121)</f>
        <v xml:space="preserve"> Todos los Tramos</v>
      </c>
      <c r="C110" s="6">
        <f t="shared" si="0"/>
        <v>4136</v>
      </c>
      <c r="D110" s="6">
        <v>7</v>
      </c>
      <c r="E110" s="1"/>
      <c r="F110" s="1"/>
      <c r="G110" s="1"/>
      <c r="H110" s="1"/>
      <c r="I110" s="1"/>
      <c r="J110" s="1"/>
      <c r="K110" s="1"/>
      <c r="L110" s="1"/>
      <c r="M110" s="1"/>
      <c r="N110" s="9" t="s">
        <v>308</v>
      </c>
      <c r="O110" s="1"/>
      <c r="P110" s="4" t="s">
        <v>309</v>
      </c>
      <c r="Q110" s="1"/>
      <c r="R110" s="1"/>
      <c r="S110" s="1"/>
      <c r="T110" s="1"/>
      <c r="U110" s="1"/>
      <c r="V110" s="1"/>
      <c r="W110" s="1"/>
      <c r="X110" s="1"/>
      <c r="Y110" s="1"/>
      <c r="Z110" s="1"/>
    </row>
    <row r="111" spans="1:26" ht="12.75" customHeight="1" x14ac:dyDescent="0.2">
      <c r="A111" s="1"/>
      <c r="B111" s="6" t="str">
        <f>CONCATENATE('Objetivos y Metas Globales'!D94," ",$B$121)</f>
        <v xml:space="preserve"> Todos los Tramos</v>
      </c>
      <c r="C111" s="6">
        <f t="shared" si="0"/>
        <v>4137</v>
      </c>
      <c r="D111" s="6">
        <v>8</v>
      </c>
      <c r="E111" s="1"/>
      <c r="F111" s="1"/>
      <c r="G111" s="1"/>
      <c r="H111" s="1"/>
      <c r="I111" s="1"/>
      <c r="J111" s="1"/>
      <c r="K111" s="1"/>
      <c r="L111" s="1"/>
      <c r="M111" s="1"/>
      <c r="N111" s="9" t="s">
        <v>310</v>
      </c>
      <c r="O111" s="1"/>
      <c r="P111" s="4" t="s">
        <v>311</v>
      </c>
      <c r="Q111" s="1"/>
      <c r="R111" s="1"/>
      <c r="S111" s="1"/>
      <c r="T111" s="1"/>
      <c r="U111" s="1"/>
      <c r="V111" s="1"/>
      <c r="W111" s="1"/>
      <c r="X111" s="1"/>
      <c r="Y111" s="1"/>
      <c r="Z111" s="1"/>
    </row>
    <row r="112" spans="1:26" ht="12.75" customHeight="1" x14ac:dyDescent="0.2">
      <c r="A112" s="1"/>
      <c r="B112" s="6" t="str">
        <f>CONCATENATE('Objetivos y Metas Globales'!D95," ",$B$121)</f>
        <v xml:space="preserve"> Todos los Tramos</v>
      </c>
      <c r="C112" s="6">
        <f t="shared" si="0"/>
        <v>4138</v>
      </c>
      <c r="D112" s="6">
        <v>9</v>
      </c>
      <c r="E112" s="1"/>
      <c r="F112" s="1"/>
      <c r="G112" s="1"/>
      <c r="H112" s="1"/>
      <c r="I112" s="1"/>
      <c r="J112" s="1"/>
      <c r="K112" s="1"/>
      <c r="L112" s="1"/>
      <c r="M112" s="1"/>
      <c r="N112" s="9" t="s">
        <v>312</v>
      </c>
      <c r="O112" s="1"/>
      <c r="P112" s="4" t="s">
        <v>313</v>
      </c>
      <c r="Q112" s="1"/>
      <c r="R112" s="1"/>
      <c r="S112" s="1"/>
      <c r="T112" s="1"/>
      <c r="U112" s="1"/>
      <c r="V112" s="1"/>
      <c r="W112" s="1"/>
      <c r="X112" s="1"/>
      <c r="Y112" s="1"/>
      <c r="Z112" s="1"/>
    </row>
    <row r="113" spans="1:26" ht="12.75" customHeight="1" x14ac:dyDescent="0.2">
      <c r="A113" s="1"/>
      <c r="B113" s="6" t="str">
        <f>CONCATENATE('Objetivos y Metas Globales'!D96," ",$B$121)</f>
        <v xml:space="preserve"> Todos los Tramos</v>
      </c>
      <c r="C113" s="6">
        <f t="shared" si="0"/>
        <v>4139</v>
      </c>
      <c r="D113" s="6">
        <v>10</v>
      </c>
      <c r="E113" s="1"/>
      <c r="F113" s="1"/>
      <c r="G113" s="1"/>
      <c r="H113" s="1"/>
      <c r="I113" s="1"/>
      <c r="J113" s="1"/>
      <c r="K113" s="1"/>
      <c r="L113" s="1"/>
      <c r="M113" s="1"/>
      <c r="N113" s="9" t="s">
        <v>314</v>
      </c>
      <c r="O113" s="1"/>
      <c r="P113" s="4" t="s">
        <v>315</v>
      </c>
      <c r="Q113" s="1"/>
      <c r="R113" s="1"/>
      <c r="S113" s="1"/>
      <c r="T113" s="1"/>
      <c r="U113" s="1"/>
      <c r="V113" s="1"/>
      <c r="W113" s="1"/>
      <c r="X113" s="1"/>
      <c r="Y113" s="1"/>
      <c r="Z113" s="1"/>
    </row>
    <row r="114" spans="1:26" ht="12.75" customHeight="1" x14ac:dyDescent="0.2">
      <c r="A114" s="1"/>
      <c r="B114" s="6" t="str">
        <f>CONCATENATE('Objetivos y Metas Globales'!D97," ",$B$121)</f>
        <v xml:space="preserve"> Todos los Tramos</v>
      </c>
      <c r="C114" s="6">
        <f t="shared" si="0"/>
        <v>4140</v>
      </c>
      <c r="D114" s="6">
        <v>11</v>
      </c>
      <c r="E114" s="1"/>
      <c r="F114" s="1"/>
      <c r="G114" s="1"/>
      <c r="H114" s="1"/>
      <c r="I114" s="1"/>
      <c r="J114" s="1"/>
      <c r="K114" s="1"/>
      <c r="L114" s="1"/>
      <c r="M114" s="1"/>
      <c r="N114" s="9" t="s">
        <v>316</v>
      </c>
      <c r="O114" s="1"/>
      <c r="P114" s="4" t="s">
        <v>317</v>
      </c>
      <c r="Q114" s="1"/>
      <c r="R114" s="1"/>
      <c r="S114" s="1"/>
      <c r="T114" s="1"/>
      <c r="U114" s="1"/>
      <c r="V114" s="1"/>
      <c r="W114" s="1"/>
      <c r="X114" s="1"/>
      <c r="Y114" s="1"/>
      <c r="Z114" s="1"/>
    </row>
    <row r="115" spans="1:26" ht="12.75" customHeight="1" x14ac:dyDescent="0.2">
      <c r="A115" s="1"/>
      <c r="B115" s="6" t="str">
        <f>CONCATENATE('Objetivos y Metas Globales'!D98," ",$B$121)</f>
        <v xml:space="preserve"> Todos los Tramos</v>
      </c>
      <c r="C115" s="6">
        <f t="shared" si="0"/>
        <v>4141</v>
      </c>
      <c r="D115" s="6">
        <v>12</v>
      </c>
      <c r="E115" s="1"/>
      <c r="F115" s="1"/>
      <c r="G115" s="1"/>
      <c r="H115" s="1"/>
      <c r="I115" s="1"/>
      <c r="J115" s="1"/>
      <c r="K115" s="1"/>
      <c r="L115" s="1"/>
      <c r="M115" s="1"/>
      <c r="N115" s="9" t="s">
        <v>318</v>
      </c>
      <c r="O115" s="1"/>
      <c r="P115" s="4" t="s">
        <v>317</v>
      </c>
      <c r="Q115" s="1"/>
      <c r="R115" s="1"/>
      <c r="S115" s="1"/>
      <c r="T115" s="1"/>
      <c r="U115" s="1"/>
      <c r="V115" s="1"/>
      <c r="W115" s="1"/>
      <c r="X115" s="1"/>
      <c r="Y115" s="1"/>
      <c r="Z115" s="1"/>
    </row>
    <row r="116" spans="1:26" ht="12.75" customHeight="1" x14ac:dyDescent="0.2">
      <c r="A116" s="1"/>
      <c r="B116" s="6" t="str">
        <f>CONCATENATE('Objetivos y Metas Globales'!D99," ",$B$121)</f>
        <v xml:space="preserve"> Todos los Tramos</v>
      </c>
      <c r="C116" s="6">
        <f t="shared" si="0"/>
        <v>4142</v>
      </c>
      <c r="D116" s="6">
        <v>13</v>
      </c>
      <c r="E116" s="1"/>
      <c r="F116" s="1"/>
      <c r="G116" s="1"/>
      <c r="H116" s="1"/>
      <c r="I116" s="1"/>
      <c r="J116" s="1"/>
      <c r="K116" s="1"/>
      <c r="L116" s="1"/>
      <c r="M116" s="1"/>
      <c r="N116" s="9" t="s">
        <v>319</v>
      </c>
      <c r="O116" s="1"/>
      <c r="P116" s="4" t="s">
        <v>317</v>
      </c>
      <c r="Q116" s="1"/>
      <c r="R116" s="1"/>
      <c r="S116" s="1"/>
      <c r="T116" s="1"/>
      <c r="U116" s="1"/>
      <c r="V116" s="1"/>
      <c r="W116" s="1"/>
      <c r="X116" s="1"/>
      <c r="Y116" s="1"/>
      <c r="Z116" s="1"/>
    </row>
    <row r="117" spans="1:26" ht="12.75" customHeight="1" x14ac:dyDescent="0.2">
      <c r="A117" s="1"/>
      <c r="B117" s="6" t="str">
        <f>CONCATENATE('Objetivos y Metas Globales'!D100," ",$B$121)</f>
        <v xml:space="preserve"> Todos los Tramos</v>
      </c>
      <c r="C117" s="6">
        <f t="shared" si="0"/>
        <v>4143</v>
      </c>
      <c r="D117" s="6">
        <v>14</v>
      </c>
      <c r="E117" s="1"/>
      <c r="F117" s="1"/>
      <c r="G117" s="1"/>
      <c r="H117" s="1"/>
      <c r="I117" s="1"/>
      <c r="J117" s="1"/>
      <c r="K117" s="1"/>
      <c r="L117" s="1"/>
      <c r="M117" s="1"/>
      <c r="N117" s="9" t="s">
        <v>320</v>
      </c>
      <c r="O117" s="1"/>
      <c r="P117" s="4" t="s">
        <v>317</v>
      </c>
      <c r="Q117" s="1"/>
      <c r="R117" s="1"/>
      <c r="S117" s="1"/>
      <c r="T117" s="1"/>
      <c r="U117" s="1"/>
      <c r="V117" s="1"/>
      <c r="W117" s="1"/>
      <c r="X117" s="1"/>
      <c r="Y117" s="1"/>
      <c r="Z117" s="1"/>
    </row>
    <row r="118" spans="1:26" ht="12.75" customHeight="1" x14ac:dyDescent="0.2">
      <c r="A118" s="1"/>
      <c r="B118" s="6" t="str">
        <f>CONCATENATE('Objetivos y Metas Globales'!D101," ",$B$121)</f>
        <v xml:space="preserve"> Todos los Tramos</v>
      </c>
      <c r="C118" s="6">
        <f t="shared" si="0"/>
        <v>4144</v>
      </c>
      <c r="D118" s="6">
        <v>15</v>
      </c>
      <c r="E118" s="1"/>
      <c r="F118" s="1"/>
      <c r="G118" s="1"/>
      <c r="H118" s="1"/>
      <c r="I118" s="1"/>
      <c r="J118" s="1"/>
      <c r="K118" s="1"/>
      <c r="L118" s="1"/>
      <c r="M118" s="1"/>
      <c r="N118" s="9" t="s">
        <v>321</v>
      </c>
      <c r="O118" s="1"/>
      <c r="P118" s="4" t="s">
        <v>322</v>
      </c>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9" t="s">
        <v>323</v>
      </c>
      <c r="O119" s="1"/>
      <c r="P119" s="4" t="s">
        <v>324</v>
      </c>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9" t="s">
        <v>325</v>
      </c>
      <c r="O120" s="1"/>
      <c r="P120" s="4" t="s">
        <v>326</v>
      </c>
      <c r="Q120" s="1"/>
      <c r="R120" s="1"/>
      <c r="S120" s="1"/>
      <c r="T120" s="1"/>
      <c r="U120" s="1"/>
      <c r="V120" s="1"/>
      <c r="W120" s="1"/>
      <c r="X120" s="1"/>
      <c r="Y120" s="1"/>
      <c r="Z120" s="1"/>
    </row>
    <row r="121" spans="1:26" ht="12.75" customHeight="1" x14ac:dyDescent="0.2">
      <c r="A121" s="1"/>
      <c r="B121" s="200" t="s">
        <v>327</v>
      </c>
      <c r="C121" s="200"/>
      <c r="D121" s="200"/>
      <c r="E121" s="1"/>
      <c r="F121" s="1"/>
      <c r="G121" s="1"/>
      <c r="H121" s="1"/>
      <c r="I121" s="1"/>
      <c r="J121" s="1"/>
      <c r="K121" s="1"/>
      <c r="L121" s="1"/>
      <c r="M121" s="1"/>
      <c r="N121" s="9" t="s">
        <v>328</v>
      </c>
      <c r="O121" s="1"/>
      <c r="P121" s="4" t="s">
        <v>326</v>
      </c>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9" t="s">
        <v>329</v>
      </c>
      <c r="O122" s="1"/>
      <c r="P122" s="4" t="s">
        <v>330</v>
      </c>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9" t="s">
        <v>331</v>
      </c>
      <c r="O123" s="1"/>
      <c r="P123" s="4" t="s">
        <v>332</v>
      </c>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9" t="s">
        <v>333</v>
      </c>
      <c r="O124" s="1"/>
      <c r="P124" s="4" t="s">
        <v>334</v>
      </c>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9" t="s">
        <v>335</v>
      </c>
      <c r="O125" s="1"/>
      <c r="P125" s="4" t="s">
        <v>336</v>
      </c>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9" t="s">
        <v>337</v>
      </c>
      <c r="O126" s="1"/>
      <c r="P126" s="4" t="s">
        <v>336</v>
      </c>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9" t="s">
        <v>338</v>
      </c>
      <c r="O127" s="1"/>
      <c r="P127" s="4" t="s">
        <v>336</v>
      </c>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9" t="s">
        <v>339</v>
      </c>
      <c r="O128" s="1"/>
      <c r="P128" s="4" t="s">
        <v>336</v>
      </c>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9" t="s">
        <v>340</v>
      </c>
      <c r="O129" s="1"/>
      <c r="P129" s="4" t="s">
        <v>341</v>
      </c>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9" t="s">
        <v>342</v>
      </c>
      <c r="O130" s="1"/>
      <c r="P130" s="4" t="s">
        <v>343</v>
      </c>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9" t="s">
        <v>344</v>
      </c>
      <c r="O131" s="1"/>
      <c r="P131" s="4" t="s">
        <v>345</v>
      </c>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9" t="s">
        <v>346</v>
      </c>
      <c r="O132" s="1"/>
      <c r="P132" s="4" t="s">
        <v>347</v>
      </c>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9" t="s">
        <v>348</v>
      </c>
      <c r="O133" s="1"/>
      <c r="P133" s="4" t="s">
        <v>349</v>
      </c>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9" t="s">
        <v>350</v>
      </c>
      <c r="O134" s="1"/>
      <c r="P134" s="4" t="s">
        <v>351</v>
      </c>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9" t="s">
        <v>352</v>
      </c>
      <c r="O135" s="1"/>
      <c r="P135" s="4" t="s">
        <v>353</v>
      </c>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9" t="s">
        <v>354</v>
      </c>
      <c r="O136" s="1"/>
      <c r="P136" s="4" t="s">
        <v>353</v>
      </c>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9" t="s">
        <v>355</v>
      </c>
      <c r="O137" s="1"/>
      <c r="P137" s="4" t="s">
        <v>356</v>
      </c>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9" t="s">
        <v>357</v>
      </c>
      <c r="O138" s="1"/>
      <c r="P138" s="4" t="s">
        <v>358</v>
      </c>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9" t="s">
        <v>359</v>
      </c>
      <c r="O139" s="1"/>
      <c r="P139" s="4" t="s">
        <v>360</v>
      </c>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9" t="s">
        <v>361</v>
      </c>
      <c r="O140" s="1"/>
      <c r="P140" s="4" t="s">
        <v>362</v>
      </c>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9" t="s">
        <v>363</v>
      </c>
      <c r="O141" s="1"/>
      <c r="P141" s="4" t="s">
        <v>364</v>
      </c>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9" t="s">
        <v>365</v>
      </c>
      <c r="O142" s="1"/>
      <c r="P142" s="4" t="s">
        <v>366</v>
      </c>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9" t="s">
        <v>367</v>
      </c>
      <c r="O143" s="1"/>
      <c r="P143" s="4" t="s">
        <v>368</v>
      </c>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9" t="s">
        <v>369</v>
      </c>
      <c r="O144" s="1"/>
      <c r="P144" s="4" t="s">
        <v>370</v>
      </c>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9" t="s">
        <v>371</v>
      </c>
      <c r="O145" s="1"/>
      <c r="P145" s="4" t="s">
        <v>372</v>
      </c>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9" t="s">
        <v>373</v>
      </c>
      <c r="O146" s="1"/>
      <c r="P146" s="4" t="s">
        <v>374</v>
      </c>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9" t="s">
        <v>375</v>
      </c>
      <c r="O147" s="1"/>
      <c r="P147" s="4" t="s">
        <v>376</v>
      </c>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9" t="s">
        <v>377</v>
      </c>
      <c r="O148" s="1"/>
      <c r="P148" s="4" t="s">
        <v>378</v>
      </c>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9" t="s">
        <v>379</v>
      </c>
      <c r="O149" s="1"/>
      <c r="P149" s="4" t="s">
        <v>378</v>
      </c>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9" t="s">
        <v>380</v>
      </c>
      <c r="O150" s="1"/>
      <c r="P150" s="4" t="s">
        <v>381</v>
      </c>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9" t="s">
        <v>382</v>
      </c>
      <c r="O151" s="1"/>
      <c r="P151" s="4" t="s">
        <v>383</v>
      </c>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9" t="s">
        <v>384</v>
      </c>
      <c r="O152" s="1"/>
      <c r="P152" s="4" t="s">
        <v>383</v>
      </c>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9" t="s">
        <v>385</v>
      </c>
      <c r="O153" s="1"/>
      <c r="P153" s="4" t="s">
        <v>386</v>
      </c>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9" t="s">
        <v>387</v>
      </c>
      <c r="O154" s="1"/>
      <c r="P154" s="4" t="s">
        <v>388</v>
      </c>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9" t="s">
        <v>389</v>
      </c>
      <c r="O155" s="1"/>
      <c r="P155" s="4" t="s">
        <v>390</v>
      </c>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9" t="s">
        <v>391</v>
      </c>
      <c r="O156" s="1"/>
      <c r="P156" s="4" t="s">
        <v>392</v>
      </c>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9" t="s">
        <v>393</v>
      </c>
      <c r="O157" s="1"/>
      <c r="P157" s="4" t="s">
        <v>394</v>
      </c>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9" t="s">
        <v>395</v>
      </c>
      <c r="O158" s="1"/>
      <c r="P158" s="4" t="s">
        <v>396</v>
      </c>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9" t="s">
        <v>397</v>
      </c>
      <c r="O159" s="1"/>
      <c r="P159" s="4" t="s">
        <v>398</v>
      </c>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9" t="s">
        <v>399</v>
      </c>
      <c r="O160" s="1"/>
      <c r="P160" s="4" t="s">
        <v>400</v>
      </c>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9" t="s">
        <v>401</v>
      </c>
      <c r="O161" s="1"/>
      <c r="P161" s="4" t="s">
        <v>402</v>
      </c>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9" t="s">
        <v>403</v>
      </c>
      <c r="O162" s="1"/>
      <c r="P162" s="4" t="s">
        <v>404</v>
      </c>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9" t="s">
        <v>405</v>
      </c>
      <c r="O163" s="1"/>
      <c r="P163" s="4" t="s">
        <v>406</v>
      </c>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9" t="s">
        <v>407</v>
      </c>
      <c r="O164" s="1"/>
      <c r="P164" s="4" t="s">
        <v>406</v>
      </c>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9" t="s">
        <v>408</v>
      </c>
      <c r="O165" s="1"/>
      <c r="P165" s="4" t="s">
        <v>409</v>
      </c>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9" t="s">
        <v>410</v>
      </c>
      <c r="O166" s="1"/>
      <c r="P166" s="4" t="s">
        <v>411</v>
      </c>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9" t="s">
        <v>412</v>
      </c>
      <c r="O167" s="1"/>
      <c r="P167" s="4" t="s">
        <v>413</v>
      </c>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9" t="s">
        <v>414</v>
      </c>
      <c r="O168" s="1"/>
      <c r="P168" s="4" t="s">
        <v>415</v>
      </c>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9" t="s">
        <v>416</v>
      </c>
      <c r="O169" s="1"/>
      <c r="P169" s="4" t="s">
        <v>417</v>
      </c>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9" t="s">
        <v>418</v>
      </c>
      <c r="O170" s="1"/>
      <c r="P170" s="4" t="s">
        <v>419</v>
      </c>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9" t="s">
        <v>420</v>
      </c>
      <c r="O171" s="1"/>
      <c r="P171" s="4" t="s">
        <v>421</v>
      </c>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9" t="s">
        <v>422</v>
      </c>
      <c r="O172" s="1"/>
      <c r="P172" s="4" t="s">
        <v>423</v>
      </c>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9" t="s">
        <v>424</v>
      </c>
      <c r="O173" s="1"/>
      <c r="P173" s="4" t="s">
        <v>425</v>
      </c>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9" t="s">
        <v>426</v>
      </c>
      <c r="O174" s="1"/>
      <c r="P174" s="4" t="s">
        <v>427</v>
      </c>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9" t="s">
        <v>428</v>
      </c>
      <c r="O175" s="1"/>
      <c r="P175" s="4" t="s">
        <v>429</v>
      </c>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9" t="s">
        <v>430</v>
      </c>
      <c r="O176" s="1"/>
      <c r="P176" s="4" t="s">
        <v>431</v>
      </c>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9" t="s">
        <v>432</v>
      </c>
      <c r="O177" s="1"/>
      <c r="P177" s="4" t="s">
        <v>433</v>
      </c>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9" t="s">
        <v>434</v>
      </c>
      <c r="O178" s="1"/>
      <c r="P178" s="4" t="s">
        <v>435</v>
      </c>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9" t="s">
        <v>436</v>
      </c>
      <c r="O179" s="1"/>
      <c r="P179" s="4" t="s">
        <v>437</v>
      </c>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9" t="s">
        <v>438</v>
      </c>
      <c r="O180" s="1"/>
      <c r="P180" s="4" t="s">
        <v>439</v>
      </c>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9" t="s">
        <v>440</v>
      </c>
      <c r="O181" s="1"/>
      <c r="P181" s="4" t="s">
        <v>441</v>
      </c>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9" t="s">
        <v>442</v>
      </c>
      <c r="O182" s="1"/>
      <c r="P182" s="4" t="s">
        <v>443</v>
      </c>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9" t="s">
        <v>444</v>
      </c>
      <c r="O183" s="1"/>
      <c r="P183" s="4" t="s">
        <v>445</v>
      </c>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9" t="s">
        <v>446</v>
      </c>
      <c r="O184" s="1"/>
      <c r="P184" s="4" t="s">
        <v>447</v>
      </c>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9" t="s">
        <v>448</v>
      </c>
      <c r="O185" s="1"/>
      <c r="P185" s="4" t="s">
        <v>449</v>
      </c>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9" t="s">
        <v>450</v>
      </c>
      <c r="O186" s="1"/>
      <c r="P186" s="4" t="s">
        <v>451</v>
      </c>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9" t="s">
        <v>452</v>
      </c>
      <c r="O187" s="1"/>
      <c r="P187" s="4" t="s">
        <v>453</v>
      </c>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9" t="s">
        <v>454</v>
      </c>
      <c r="O188" s="1"/>
      <c r="P188" s="4" t="s">
        <v>455</v>
      </c>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9" t="s">
        <v>456</v>
      </c>
      <c r="O189" s="1"/>
      <c r="P189" s="4" t="s">
        <v>457</v>
      </c>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9" t="s">
        <v>458</v>
      </c>
      <c r="O190" s="1"/>
      <c r="P190" s="4" t="s">
        <v>459</v>
      </c>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9" t="s">
        <v>460</v>
      </c>
      <c r="O191" s="1"/>
      <c r="P191" s="4" t="s">
        <v>461</v>
      </c>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9" t="s">
        <v>462</v>
      </c>
      <c r="O192" s="1"/>
      <c r="P192" s="4" t="s">
        <v>463</v>
      </c>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9" t="s">
        <v>464</v>
      </c>
      <c r="O193" s="1"/>
      <c r="P193" s="4" t="s">
        <v>465</v>
      </c>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9" t="s">
        <v>466</v>
      </c>
      <c r="O194" s="1"/>
      <c r="P194" s="4" t="s">
        <v>467</v>
      </c>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9" t="s">
        <v>468</v>
      </c>
      <c r="O195" s="1"/>
      <c r="P195" s="4" t="s">
        <v>469</v>
      </c>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9" t="s">
        <v>470</v>
      </c>
      <c r="O196" s="1"/>
      <c r="P196" s="4" t="s">
        <v>471</v>
      </c>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9" t="s">
        <v>472</v>
      </c>
      <c r="O197" s="1"/>
      <c r="P197" s="4" t="s">
        <v>473</v>
      </c>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9" t="s">
        <v>474</v>
      </c>
      <c r="O198" s="1"/>
      <c r="P198" s="4" t="s">
        <v>475</v>
      </c>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9" t="s">
        <v>476</v>
      </c>
      <c r="O199" s="1"/>
      <c r="P199" s="4" t="s">
        <v>477</v>
      </c>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9" t="s">
        <v>478</v>
      </c>
      <c r="O200" s="1"/>
      <c r="P200" s="4" t="s">
        <v>479</v>
      </c>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9" t="s">
        <v>480</v>
      </c>
      <c r="O201" s="1"/>
      <c r="P201" s="4" t="s">
        <v>479</v>
      </c>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9" t="s">
        <v>481</v>
      </c>
      <c r="O202" s="1"/>
      <c r="P202" s="4" t="s">
        <v>482</v>
      </c>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9" t="s">
        <v>483</v>
      </c>
      <c r="O203" s="1"/>
      <c r="P203" s="4" t="s">
        <v>484</v>
      </c>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9" t="s">
        <v>485</v>
      </c>
      <c r="O204" s="1"/>
      <c r="P204" s="4" t="s">
        <v>486</v>
      </c>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9" t="s">
        <v>487</v>
      </c>
      <c r="O205" s="1"/>
      <c r="P205" s="4" t="s">
        <v>488</v>
      </c>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9" t="s">
        <v>489</v>
      </c>
      <c r="O206" s="1"/>
      <c r="P206" s="4" t="s">
        <v>490</v>
      </c>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9" t="s">
        <v>491</v>
      </c>
      <c r="O207" s="1"/>
      <c r="P207" s="4" t="s">
        <v>492</v>
      </c>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9" t="s">
        <v>493</v>
      </c>
      <c r="O208" s="1"/>
      <c r="P208" s="4" t="s">
        <v>494</v>
      </c>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9" t="s">
        <v>495</v>
      </c>
      <c r="O209" s="1"/>
      <c r="P209" s="4" t="s">
        <v>496</v>
      </c>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9" t="s">
        <v>497</v>
      </c>
      <c r="O210" s="1"/>
      <c r="P210" s="4" t="s">
        <v>498</v>
      </c>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9" t="s">
        <v>499</v>
      </c>
      <c r="O211" s="1"/>
      <c r="P211" s="4" t="s">
        <v>500</v>
      </c>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9" t="s">
        <v>501</v>
      </c>
      <c r="O212" s="1"/>
      <c r="P212" s="4" t="s">
        <v>502</v>
      </c>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9" t="s">
        <v>503</v>
      </c>
      <c r="O213" s="1"/>
      <c r="P213" s="4" t="s">
        <v>504</v>
      </c>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9" t="s">
        <v>505</v>
      </c>
      <c r="O214" s="1"/>
      <c r="P214" s="4" t="s">
        <v>506</v>
      </c>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9" t="s">
        <v>507</v>
      </c>
      <c r="O215" s="1"/>
      <c r="P215" s="4" t="s">
        <v>508</v>
      </c>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9" t="s">
        <v>509</v>
      </c>
      <c r="O216" s="1"/>
      <c r="P216" s="4" t="s">
        <v>510</v>
      </c>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9" t="s">
        <v>511</v>
      </c>
      <c r="O217" s="1"/>
      <c r="P217" s="4" t="s">
        <v>512</v>
      </c>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9" t="s">
        <v>513</v>
      </c>
      <c r="O218" s="1"/>
      <c r="P218" s="4" t="s">
        <v>514</v>
      </c>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9" t="s">
        <v>515</v>
      </c>
      <c r="O219" s="1"/>
      <c r="P219" s="4" t="s">
        <v>516</v>
      </c>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9" t="s">
        <v>517</v>
      </c>
      <c r="O220" s="1"/>
      <c r="P220" s="4" t="s">
        <v>518</v>
      </c>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9" t="s">
        <v>519</v>
      </c>
      <c r="O221" s="1"/>
      <c r="P221" s="4" t="s">
        <v>520</v>
      </c>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9" t="s">
        <v>521</v>
      </c>
      <c r="O222" s="1"/>
      <c r="P222" s="4" t="s">
        <v>522</v>
      </c>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9" t="s">
        <v>523</v>
      </c>
      <c r="O223" s="1"/>
      <c r="P223" s="4" t="s">
        <v>524</v>
      </c>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9" t="s">
        <v>525</v>
      </c>
      <c r="O224" s="1"/>
      <c r="P224" s="4" t="s">
        <v>526</v>
      </c>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9" t="s">
        <v>527</v>
      </c>
      <c r="O225" s="1"/>
      <c r="P225" s="4" t="s">
        <v>528</v>
      </c>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9" t="s">
        <v>529</v>
      </c>
      <c r="O226" s="1"/>
      <c r="P226" s="4" t="s">
        <v>530</v>
      </c>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9" t="s">
        <v>531</v>
      </c>
      <c r="O227" s="1"/>
      <c r="P227" s="4" t="s">
        <v>532</v>
      </c>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9" t="s">
        <v>533</v>
      </c>
      <c r="O228" s="1"/>
      <c r="P228" s="4" t="s">
        <v>534</v>
      </c>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9" t="s">
        <v>535</v>
      </c>
      <c r="O229" s="1"/>
      <c r="P229" s="4" t="s">
        <v>536</v>
      </c>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9" t="s">
        <v>537</v>
      </c>
      <c r="O230" s="1"/>
      <c r="P230" s="4" t="s">
        <v>538</v>
      </c>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9" t="s">
        <v>539</v>
      </c>
      <c r="O231" s="1"/>
      <c r="P231" s="4" t="s">
        <v>540</v>
      </c>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9" t="s">
        <v>541</v>
      </c>
      <c r="O232" s="1"/>
      <c r="P232" s="4" t="s">
        <v>542</v>
      </c>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9" t="s">
        <v>543</v>
      </c>
      <c r="O233" s="1"/>
      <c r="P233" s="4" t="s">
        <v>544</v>
      </c>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9" t="s">
        <v>545</v>
      </c>
      <c r="O234" s="1"/>
      <c r="P234" s="4" t="s">
        <v>544</v>
      </c>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9" t="s">
        <v>546</v>
      </c>
      <c r="O235" s="1"/>
      <c r="P235" s="4" t="s">
        <v>547</v>
      </c>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9" t="s">
        <v>548</v>
      </c>
      <c r="O236" s="1"/>
      <c r="P236" s="4" t="s">
        <v>549</v>
      </c>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9" t="s">
        <v>550</v>
      </c>
      <c r="O237" s="1"/>
      <c r="P237" s="4" t="s">
        <v>551</v>
      </c>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9" t="s">
        <v>552</v>
      </c>
      <c r="O238" s="1"/>
      <c r="P238" s="4" t="s">
        <v>551</v>
      </c>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9" t="s">
        <v>553</v>
      </c>
      <c r="O239" s="1"/>
      <c r="P239" s="4" t="s">
        <v>554</v>
      </c>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9" t="s">
        <v>555</v>
      </c>
      <c r="O240" s="1"/>
      <c r="P240" s="4" t="s">
        <v>554</v>
      </c>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9" t="s">
        <v>556</v>
      </c>
      <c r="O241" s="1"/>
      <c r="P241" s="4" t="s">
        <v>557</v>
      </c>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9" t="s">
        <v>558</v>
      </c>
      <c r="O242" s="1"/>
      <c r="P242" s="4" t="s">
        <v>559</v>
      </c>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9" t="s">
        <v>560</v>
      </c>
      <c r="O243" s="1"/>
      <c r="P243" s="4" t="s">
        <v>561</v>
      </c>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9" t="s">
        <v>562</v>
      </c>
      <c r="O244" s="1"/>
      <c r="P244" s="4" t="s">
        <v>563</v>
      </c>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9" t="s">
        <v>564</v>
      </c>
      <c r="O245" s="1"/>
      <c r="P245" s="4" t="s">
        <v>565</v>
      </c>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9" t="s">
        <v>566</v>
      </c>
      <c r="O246" s="1"/>
      <c r="P246" s="4" t="s">
        <v>567</v>
      </c>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9" t="s">
        <v>568</v>
      </c>
      <c r="O247" s="1"/>
      <c r="P247" s="4" t="s">
        <v>569</v>
      </c>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9" t="s">
        <v>570</v>
      </c>
      <c r="O248" s="1"/>
      <c r="P248" s="4" t="s">
        <v>571</v>
      </c>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9" t="s">
        <v>572</v>
      </c>
      <c r="O249" s="1"/>
      <c r="P249" s="4" t="s">
        <v>573</v>
      </c>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9" t="s">
        <v>574</v>
      </c>
      <c r="O250" s="1"/>
      <c r="P250" s="4" t="s">
        <v>573</v>
      </c>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9" t="s">
        <v>575</v>
      </c>
      <c r="O251" s="1"/>
      <c r="P251" s="4" t="s">
        <v>573</v>
      </c>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9" t="s">
        <v>576</v>
      </c>
      <c r="O252" s="1"/>
      <c r="P252" s="4" t="s">
        <v>577</v>
      </c>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9" t="s">
        <v>578</v>
      </c>
      <c r="O253" s="1"/>
      <c r="P253" s="4" t="s">
        <v>579</v>
      </c>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9" t="s">
        <v>580</v>
      </c>
      <c r="O254" s="1"/>
      <c r="P254" s="4" t="s">
        <v>581</v>
      </c>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9" t="s">
        <v>582</v>
      </c>
      <c r="O255" s="1"/>
      <c r="P255" s="4" t="s">
        <v>583</v>
      </c>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9" t="s">
        <v>584</v>
      </c>
      <c r="O256" s="1"/>
      <c r="P256" s="4" t="s">
        <v>585</v>
      </c>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9" t="s">
        <v>586</v>
      </c>
      <c r="O257" s="1"/>
      <c r="P257" s="4" t="s">
        <v>587</v>
      </c>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9" t="s">
        <v>588</v>
      </c>
      <c r="O258" s="1"/>
      <c r="P258" s="4" t="s">
        <v>589</v>
      </c>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9" t="s">
        <v>590</v>
      </c>
      <c r="O259" s="1"/>
      <c r="P259" s="4" t="s">
        <v>591</v>
      </c>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9" t="s">
        <v>592</v>
      </c>
      <c r="O260" s="1"/>
      <c r="P260" s="6" t="s">
        <v>593</v>
      </c>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9" t="s">
        <v>594</v>
      </c>
      <c r="O261" s="1"/>
      <c r="P261" s="4" t="s">
        <v>595</v>
      </c>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9" t="s">
        <v>596</v>
      </c>
      <c r="O262" s="1"/>
      <c r="P262" s="4" t="s">
        <v>597</v>
      </c>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9" t="s">
        <v>598</v>
      </c>
      <c r="O263" s="1"/>
      <c r="P263" s="4" t="s">
        <v>599</v>
      </c>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9" t="s">
        <v>600</v>
      </c>
      <c r="O264" s="1"/>
      <c r="P264" s="4" t="s">
        <v>601</v>
      </c>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9" t="s">
        <v>602</v>
      </c>
      <c r="O265" s="1"/>
      <c r="P265" s="4" t="s">
        <v>603</v>
      </c>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9" t="s">
        <v>604</v>
      </c>
      <c r="O266" s="1"/>
      <c r="P266" s="4" t="s">
        <v>605</v>
      </c>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9" t="s">
        <v>606</v>
      </c>
      <c r="O267" s="1"/>
      <c r="P267" s="4" t="s">
        <v>607</v>
      </c>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9" t="s">
        <v>608</v>
      </c>
      <c r="O268" s="1"/>
      <c r="P268" s="4" t="s">
        <v>609</v>
      </c>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9" t="s">
        <v>610</v>
      </c>
      <c r="O269" s="1"/>
      <c r="P269" s="4" t="s">
        <v>611</v>
      </c>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2" t="s">
        <v>612</v>
      </c>
      <c r="O270" s="1"/>
      <c r="P270" s="4" t="s">
        <v>613</v>
      </c>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9" t="s">
        <v>614</v>
      </c>
      <c r="O271" s="1"/>
      <c r="P271" s="4" t="s">
        <v>615</v>
      </c>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9" t="s">
        <v>616</v>
      </c>
      <c r="O272" s="1"/>
      <c r="P272" s="4" t="s">
        <v>617</v>
      </c>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9" t="s">
        <v>618</v>
      </c>
      <c r="O273" s="1"/>
      <c r="P273" s="4" t="s">
        <v>619</v>
      </c>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9" t="s">
        <v>620</v>
      </c>
      <c r="O274" s="1"/>
      <c r="P274" s="4" t="s">
        <v>621</v>
      </c>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9" t="s">
        <v>622</v>
      </c>
      <c r="O275" s="1"/>
      <c r="P275" s="4" t="s">
        <v>623</v>
      </c>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9" t="s">
        <v>624</v>
      </c>
      <c r="O276" s="1"/>
      <c r="P276" s="4" t="s">
        <v>625</v>
      </c>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9" t="s">
        <v>626</v>
      </c>
      <c r="O277" s="1"/>
      <c r="P277" s="4" t="s">
        <v>627</v>
      </c>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9" t="s">
        <v>628</v>
      </c>
      <c r="O278" s="1"/>
      <c r="P278" s="4" t="s">
        <v>629</v>
      </c>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9" t="s">
        <v>630</v>
      </c>
      <c r="O279" s="1"/>
      <c r="P279" s="4" t="s">
        <v>631</v>
      </c>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9" t="s">
        <v>632</v>
      </c>
      <c r="O280" s="1"/>
      <c r="P280" s="4" t="s">
        <v>633</v>
      </c>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9" t="s">
        <v>634</v>
      </c>
      <c r="O281" s="1"/>
      <c r="P281" s="4" t="s">
        <v>635</v>
      </c>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9" t="s">
        <v>636</v>
      </c>
      <c r="O282" s="1"/>
      <c r="P282" s="4" t="s">
        <v>637</v>
      </c>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9" t="s">
        <v>638</v>
      </c>
      <c r="O283" s="1"/>
      <c r="P283" s="4" t="s">
        <v>639</v>
      </c>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9" t="s">
        <v>640</v>
      </c>
      <c r="O284" s="1"/>
      <c r="P284" s="4" t="s">
        <v>641</v>
      </c>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9" t="s">
        <v>642</v>
      </c>
      <c r="O285" s="1"/>
      <c r="P285" s="4" t="s">
        <v>643</v>
      </c>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9" t="s">
        <v>644</v>
      </c>
      <c r="O286" s="1"/>
      <c r="P286" s="4" t="s">
        <v>645</v>
      </c>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9" t="s">
        <v>646</v>
      </c>
      <c r="O287" s="1"/>
      <c r="P287" s="4" t="s">
        <v>647</v>
      </c>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9" t="s">
        <v>648</v>
      </c>
      <c r="O288" s="1"/>
      <c r="P288" s="4" t="s">
        <v>649</v>
      </c>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9" t="s">
        <v>650</v>
      </c>
      <c r="O289" s="1"/>
      <c r="P289" s="4" t="s">
        <v>651</v>
      </c>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9" t="s">
        <v>652</v>
      </c>
      <c r="O290" s="1"/>
      <c r="P290" s="4" t="s">
        <v>653</v>
      </c>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9" t="s">
        <v>654</v>
      </c>
      <c r="O291" s="1"/>
      <c r="P291" s="4" t="s">
        <v>655</v>
      </c>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9" t="s">
        <v>656</v>
      </c>
      <c r="O292" s="1"/>
      <c r="P292" s="4" t="s">
        <v>657</v>
      </c>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9" t="s">
        <v>658</v>
      </c>
      <c r="O293" s="1"/>
      <c r="P293" s="4" t="s">
        <v>657</v>
      </c>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9" t="s">
        <v>659</v>
      </c>
      <c r="O294" s="1"/>
      <c r="P294" s="4" t="s">
        <v>657</v>
      </c>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9" t="s">
        <v>660</v>
      </c>
      <c r="O295" s="1"/>
      <c r="P295" s="4" t="s">
        <v>661</v>
      </c>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9" t="s">
        <v>662</v>
      </c>
      <c r="O296" s="1"/>
      <c r="P296" s="4" t="s">
        <v>663</v>
      </c>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9" t="s">
        <v>664</v>
      </c>
      <c r="O297" s="1"/>
      <c r="P297" s="4" t="s">
        <v>665</v>
      </c>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9" t="s">
        <v>666</v>
      </c>
      <c r="O298" s="1"/>
      <c r="P298" s="4" t="s">
        <v>667</v>
      </c>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9" t="s">
        <v>668</v>
      </c>
      <c r="O299" s="1"/>
      <c r="P299" s="4" t="s">
        <v>669</v>
      </c>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9" t="s">
        <v>670</v>
      </c>
      <c r="O300" s="1"/>
      <c r="P300" s="4" t="s">
        <v>671</v>
      </c>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9" t="s">
        <v>672</v>
      </c>
      <c r="O301" s="1"/>
      <c r="P301" s="4" t="s">
        <v>673</v>
      </c>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9" t="s">
        <v>674</v>
      </c>
      <c r="O302" s="1"/>
      <c r="P302" s="4" t="s">
        <v>675</v>
      </c>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9" t="s">
        <v>676</v>
      </c>
      <c r="O303" s="1"/>
      <c r="P303" s="4" t="s">
        <v>677</v>
      </c>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9" t="s">
        <v>678</v>
      </c>
      <c r="O304" s="1"/>
      <c r="P304" s="4" t="s">
        <v>679</v>
      </c>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9" t="s">
        <v>680</v>
      </c>
      <c r="O305" s="1"/>
      <c r="P305" s="4" t="s">
        <v>681</v>
      </c>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9" t="s">
        <v>682</v>
      </c>
      <c r="O306" s="1"/>
      <c r="P306" s="4" t="s">
        <v>683</v>
      </c>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9" t="s">
        <v>684</v>
      </c>
      <c r="O307" s="1"/>
      <c r="P307" s="4" t="s">
        <v>685</v>
      </c>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9" t="s">
        <v>686</v>
      </c>
      <c r="O308" s="1"/>
      <c r="P308" s="4" t="s">
        <v>687</v>
      </c>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9" t="s">
        <v>688</v>
      </c>
      <c r="O309" s="1"/>
      <c r="P309" s="4" t="s">
        <v>689</v>
      </c>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9" t="s">
        <v>690</v>
      </c>
      <c r="O310" s="1"/>
      <c r="P310" s="4" t="s">
        <v>691</v>
      </c>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9" t="s">
        <v>692</v>
      </c>
      <c r="O311" s="1"/>
      <c r="P311" s="4" t="s">
        <v>693</v>
      </c>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9" t="s">
        <v>694</v>
      </c>
      <c r="O312" s="1"/>
      <c r="P312" s="4" t="s">
        <v>695</v>
      </c>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9" t="s">
        <v>696</v>
      </c>
      <c r="O313" s="1"/>
      <c r="P313" s="4" t="s">
        <v>695</v>
      </c>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9" t="s">
        <v>697</v>
      </c>
      <c r="O314" s="1"/>
      <c r="P314" s="4" t="s">
        <v>695</v>
      </c>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9" t="s">
        <v>698</v>
      </c>
      <c r="O315" s="1"/>
      <c r="P315" s="4" t="s">
        <v>699</v>
      </c>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9" t="s">
        <v>700</v>
      </c>
      <c r="O316" s="1"/>
      <c r="P316" s="4" t="s">
        <v>701</v>
      </c>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9" t="s">
        <v>702</v>
      </c>
      <c r="O317" s="1"/>
      <c r="P317" s="4" t="s">
        <v>703</v>
      </c>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9" t="s">
        <v>704</v>
      </c>
      <c r="O318" s="1"/>
      <c r="P318" s="4" t="s">
        <v>705</v>
      </c>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9" t="s">
        <v>706</v>
      </c>
      <c r="O319" s="1"/>
      <c r="P319" s="4" t="s">
        <v>707</v>
      </c>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9" t="s">
        <v>708</v>
      </c>
      <c r="O320" s="1"/>
      <c r="P320" s="4" t="s">
        <v>709</v>
      </c>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9" t="s">
        <v>710</v>
      </c>
      <c r="O321" s="1"/>
      <c r="P321" s="4" t="s">
        <v>711</v>
      </c>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9" t="s">
        <v>712</v>
      </c>
      <c r="O322" s="1"/>
      <c r="P322" s="4" t="s">
        <v>713</v>
      </c>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9">
        <v>6333</v>
      </c>
      <c r="O323" s="1"/>
      <c r="P323" s="4" t="s">
        <v>713</v>
      </c>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9">
        <v>6339</v>
      </c>
      <c r="O324" s="1"/>
      <c r="P324" s="4" t="s">
        <v>714</v>
      </c>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9">
        <v>6340</v>
      </c>
      <c r="O325" s="1"/>
      <c r="P325" s="4" t="s">
        <v>715</v>
      </c>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9">
        <v>6390</v>
      </c>
      <c r="O326" s="1"/>
      <c r="P326" s="4" t="s">
        <v>716</v>
      </c>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9">
        <v>6411</v>
      </c>
      <c r="O327" s="1"/>
      <c r="P327" s="4" t="s">
        <v>717</v>
      </c>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9">
        <v>6412</v>
      </c>
      <c r="O328" s="1"/>
      <c r="P328" s="4" t="s">
        <v>718</v>
      </c>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9">
        <v>6421</v>
      </c>
      <c r="O329" s="1"/>
      <c r="P329" s="4" t="s">
        <v>719</v>
      </c>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9">
        <v>6422</v>
      </c>
      <c r="O330" s="1"/>
      <c r="P330" s="4" t="s">
        <v>720</v>
      </c>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9">
        <v>6423</v>
      </c>
      <c r="O331" s="1"/>
      <c r="P331" s="4" t="s">
        <v>721</v>
      </c>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9">
        <v>6424</v>
      </c>
      <c r="O332" s="1"/>
      <c r="P332" s="4" t="s">
        <v>722</v>
      </c>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9">
        <v>6425</v>
      </c>
      <c r="O333" s="1"/>
      <c r="P333" s="4" t="s">
        <v>723</v>
      </c>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9">
        <v>6426</v>
      </c>
      <c r="O334" s="1"/>
      <c r="P334" s="4" t="s">
        <v>724</v>
      </c>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9">
        <v>6511</v>
      </c>
      <c r="O335" s="1"/>
      <c r="P335" s="4" t="s">
        <v>725</v>
      </c>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9">
        <v>6512</v>
      </c>
      <c r="O336" s="1"/>
      <c r="P336" s="4" t="s">
        <v>726</v>
      </c>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9">
        <v>6513</v>
      </c>
      <c r="O337" s="1"/>
      <c r="P337" s="4" t="s">
        <v>727</v>
      </c>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9">
        <v>6514</v>
      </c>
      <c r="O338" s="1"/>
      <c r="P338" s="4" t="s">
        <v>728</v>
      </c>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9">
        <v>6515</v>
      </c>
      <c r="O339" s="1"/>
      <c r="P339" s="4" t="s">
        <v>728</v>
      </c>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9">
        <v>6516</v>
      </c>
      <c r="O340" s="1"/>
      <c r="P340" s="4" t="s">
        <v>729</v>
      </c>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9">
        <v>6519</v>
      </c>
      <c r="O341" s="1"/>
      <c r="P341" s="4" t="s">
        <v>730</v>
      </c>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9">
        <v>6591</v>
      </c>
      <c r="O342" s="1"/>
      <c r="P342" s="4" t="s">
        <v>731</v>
      </c>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9">
        <v>6592</v>
      </c>
      <c r="O343" s="1"/>
      <c r="P343" s="4" t="s">
        <v>732</v>
      </c>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9">
        <v>6593</v>
      </c>
      <c r="O344" s="1"/>
      <c r="P344" s="4" t="s">
        <v>733</v>
      </c>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9">
        <v>6594</v>
      </c>
      <c r="O345" s="1"/>
      <c r="P345" s="4" t="s">
        <v>734</v>
      </c>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9">
        <v>6595</v>
      </c>
      <c r="O346" s="1"/>
      <c r="P346" s="6" t="s">
        <v>735</v>
      </c>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9">
        <v>6596</v>
      </c>
      <c r="O347" s="1"/>
      <c r="P347" s="4" t="s">
        <v>736</v>
      </c>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9">
        <v>6599</v>
      </c>
      <c r="O348" s="1"/>
      <c r="P348" s="4" t="s">
        <v>737</v>
      </c>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9">
        <v>6601</v>
      </c>
      <c r="O349" s="1"/>
      <c r="P349" s="4" t="s">
        <v>738</v>
      </c>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9">
        <v>6602</v>
      </c>
      <c r="O350" s="1"/>
      <c r="P350" s="4" t="s">
        <v>739</v>
      </c>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9">
        <v>6603</v>
      </c>
      <c r="O351" s="1"/>
      <c r="P351" s="4" t="s">
        <v>740</v>
      </c>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9">
        <v>6604</v>
      </c>
      <c r="O352" s="1"/>
      <c r="P352" s="4" t="s">
        <v>741</v>
      </c>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9">
        <v>6711</v>
      </c>
      <c r="O353" s="1"/>
      <c r="P353" s="4" t="s">
        <v>742</v>
      </c>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9">
        <v>6712</v>
      </c>
      <c r="O354" s="1"/>
      <c r="P354" s="4" t="s">
        <v>743</v>
      </c>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9">
        <v>6713</v>
      </c>
      <c r="O355" s="1"/>
      <c r="P355" s="4" t="s">
        <v>744</v>
      </c>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9">
        <v>6714</v>
      </c>
      <c r="O356" s="1"/>
      <c r="P356" s="4" t="s">
        <v>745</v>
      </c>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9">
        <v>6715</v>
      </c>
      <c r="O357" s="1"/>
      <c r="P357" s="4" t="s">
        <v>746</v>
      </c>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9">
        <v>6719</v>
      </c>
      <c r="O358" s="1"/>
      <c r="P358" s="4" t="s">
        <v>747</v>
      </c>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9">
        <v>6721</v>
      </c>
      <c r="O359" s="1"/>
      <c r="P359" s="4" t="s">
        <v>748</v>
      </c>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9">
        <v>6722</v>
      </c>
      <c r="O360" s="1"/>
      <c r="P360" s="4" t="s">
        <v>749</v>
      </c>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9">
        <v>7010</v>
      </c>
      <c r="O361" s="1"/>
      <c r="P361" s="4" t="s">
        <v>750</v>
      </c>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9">
        <v>7020</v>
      </c>
      <c r="O362" s="1"/>
      <c r="P362" s="4" t="s">
        <v>751</v>
      </c>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9">
        <v>7111</v>
      </c>
      <c r="O363" s="1"/>
      <c r="P363" s="4" t="s">
        <v>752</v>
      </c>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9">
        <v>7112</v>
      </c>
      <c r="O364" s="1"/>
      <c r="P364" s="4" t="s">
        <v>753</v>
      </c>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9">
        <v>7113</v>
      </c>
      <c r="O365" s="1"/>
      <c r="P365" s="4" t="s">
        <v>754</v>
      </c>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9">
        <v>7121</v>
      </c>
      <c r="O366" s="1"/>
      <c r="P366" s="4" t="s">
        <v>755</v>
      </c>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9">
        <v>7122</v>
      </c>
      <c r="O367" s="1"/>
      <c r="P367" s="4" t="s">
        <v>756</v>
      </c>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9">
        <v>7123</v>
      </c>
      <c r="O368" s="1"/>
      <c r="P368" s="4" t="s">
        <v>757</v>
      </c>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9">
        <v>7129</v>
      </c>
      <c r="O369" s="1"/>
      <c r="P369" s="4" t="s">
        <v>758</v>
      </c>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9">
        <v>7130</v>
      </c>
      <c r="O370" s="1"/>
      <c r="P370" s="4" t="s">
        <v>759</v>
      </c>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9">
        <v>7210</v>
      </c>
      <c r="O371" s="1"/>
      <c r="P371" s="4" t="s">
        <v>760</v>
      </c>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9">
        <v>7220</v>
      </c>
      <c r="O372" s="1"/>
      <c r="P372" s="4" t="s">
        <v>761</v>
      </c>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9">
        <v>7230</v>
      </c>
      <c r="O373" s="1"/>
      <c r="P373" s="4" t="s">
        <v>762</v>
      </c>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9">
        <v>7240</v>
      </c>
      <c r="O374" s="1"/>
      <c r="P374" s="4" t="s">
        <v>763</v>
      </c>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9">
        <v>7250</v>
      </c>
      <c r="O375" s="1"/>
      <c r="P375" s="4" t="s">
        <v>764</v>
      </c>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9">
        <v>7290</v>
      </c>
      <c r="O376" s="1"/>
      <c r="P376" s="4" t="s">
        <v>765</v>
      </c>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9">
        <v>7310</v>
      </c>
      <c r="O377" s="1"/>
      <c r="P377" s="4" t="s">
        <v>766</v>
      </c>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9">
        <v>7320</v>
      </c>
      <c r="O378" s="1"/>
      <c r="P378" s="4" t="s">
        <v>767</v>
      </c>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9">
        <v>7411</v>
      </c>
      <c r="O379" s="1"/>
      <c r="P379" s="4" t="s">
        <v>768</v>
      </c>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9">
        <v>7412</v>
      </c>
      <c r="O380" s="1"/>
      <c r="P380" s="4" t="s">
        <v>769</v>
      </c>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9">
        <v>7413</v>
      </c>
      <c r="O381" s="1"/>
      <c r="P381" s="4" t="s">
        <v>770</v>
      </c>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9">
        <v>7414</v>
      </c>
      <c r="O382" s="1"/>
      <c r="P382" s="4" t="s">
        <v>770</v>
      </c>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9">
        <v>7421</v>
      </c>
      <c r="O383" s="1"/>
      <c r="P383" s="4" t="s">
        <v>770</v>
      </c>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9">
        <v>7422</v>
      </c>
      <c r="O384" s="1"/>
      <c r="P384" s="4" t="s">
        <v>771</v>
      </c>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9">
        <v>7430</v>
      </c>
      <c r="O385" s="1"/>
      <c r="P385" s="4" t="s">
        <v>772</v>
      </c>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9">
        <v>7491</v>
      </c>
      <c r="O386" s="1"/>
      <c r="P386" s="4" t="s">
        <v>773</v>
      </c>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9">
        <v>7492</v>
      </c>
      <c r="O387" s="1"/>
      <c r="P387" s="4" t="s">
        <v>774</v>
      </c>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9">
        <v>7493</v>
      </c>
      <c r="O388" s="1"/>
      <c r="P388" s="4" t="s">
        <v>775</v>
      </c>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9">
        <v>7494</v>
      </c>
      <c r="O389" s="1"/>
      <c r="P389" s="4" t="s">
        <v>776</v>
      </c>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9">
        <v>7495</v>
      </c>
      <c r="O390" s="1"/>
      <c r="P390" s="4" t="s">
        <v>776</v>
      </c>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9">
        <v>7499</v>
      </c>
      <c r="O391" s="1"/>
      <c r="P391" s="4" t="s">
        <v>776</v>
      </c>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9">
        <v>7511</v>
      </c>
      <c r="O392" s="1"/>
      <c r="P392" s="4" t="s">
        <v>777</v>
      </c>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9">
        <v>7512</v>
      </c>
      <c r="O393" s="1"/>
      <c r="P393" s="4" t="s">
        <v>778</v>
      </c>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9">
        <v>7513</v>
      </c>
      <c r="O394" s="1"/>
      <c r="P394" s="4" t="s">
        <v>779</v>
      </c>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9">
        <v>7514</v>
      </c>
      <c r="O395" s="1"/>
      <c r="P395" s="4" t="s">
        <v>780</v>
      </c>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9">
        <v>7515</v>
      </c>
      <c r="O396" s="1"/>
      <c r="P396" s="4" t="s">
        <v>780</v>
      </c>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9">
        <v>7521</v>
      </c>
      <c r="O397" s="1"/>
      <c r="P397" s="4" t="s">
        <v>781</v>
      </c>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9">
        <v>7522</v>
      </c>
      <c r="O398" s="1"/>
      <c r="P398" s="4" t="s">
        <v>782</v>
      </c>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9">
        <v>7523</v>
      </c>
      <c r="O399" s="1"/>
      <c r="P399" s="4" t="s">
        <v>783</v>
      </c>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9">
        <v>7524</v>
      </c>
      <c r="O400" s="1"/>
      <c r="P400" s="4" t="s">
        <v>784</v>
      </c>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9">
        <v>7530</v>
      </c>
      <c r="O401" s="1"/>
      <c r="P401" s="4" t="s">
        <v>785</v>
      </c>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9">
        <v>8011</v>
      </c>
      <c r="O402" s="1"/>
      <c r="P402" s="4" t="s">
        <v>786</v>
      </c>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9">
        <v>8012</v>
      </c>
      <c r="O403" s="1"/>
      <c r="P403" s="4" t="s">
        <v>787</v>
      </c>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9">
        <v>8021</v>
      </c>
      <c r="O404" s="1"/>
      <c r="P404" s="4" t="s">
        <v>788</v>
      </c>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9">
        <v>8022</v>
      </c>
      <c r="O405" s="1"/>
      <c r="P405" s="4" t="s">
        <v>789</v>
      </c>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9">
        <v>8030</v>
      </c>
      <c r="O406" s="1"/>
      <c r="P406" s="4" t="s">
        <v>790</v>
      </c>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9">
        <v>8041</v>
      </c>
      <c r="O407" s="1"/>
      <c r="P407" s="4" t="s">
        <v>791</v>
      </c>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9">
        <v>8042</v>
      </c>
      <c r="O408" s="1"/>
      <c r="P408" s="4" t="s">
        <v>792</v>
      </c>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9">
        <v>8043</v>
      </c>
      <c r="O409" s="1"/>
      <c r="P409" s="4" t="s">
        <v>793</v>
      </c>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9">
        <v>8044</v>
      </c>
      <c r="O410" s="1"/>
      <c r="P410" s="4" t="s">
        <v>794</v>
      </c>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9">
        <v>8045</v>
      </c>
      <c r="O411" s="1"/>
      <c r="P411" s="4" t="s">
        <v>795</v>
      </c>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9">
        <v>8046</v>
      </c>
      <c r="O412" s="1"/>
      <c r="P412" s="4" t="s">
        <v>796</v>
      </c>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9">
        <v>8050</v>
      </c>
      <c r="O413" s="1"/>
      <c r="P413" s="4" t="s">
        <v>797</v>
      </c>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9">
        <v>8060</v>
      </c>
      <c r="O414" s="1"/>
      <c r="P414" s="4" t="s">
        <v>798</v>
      </c>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9">
        <v>8511</v>
      </c>
      <c r="O415" s="1"/>
      <c r="P415" s="4" t="s">
        <v>799</v>
      </c>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9">
        <v>8512</v>
      </c>
      <c r="O416" s="1"/>
      <c r="P416" s="4" t="s">
        <v>800</v>
      </c>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9">
        <v>8513</v>
      </c>
      <c r="O417" s="1"/>
      <c r="P417" s="4" t="s">
        <v>801</v>
      </c>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9">
        <v>8514</v>
      </c>
      <c r="O418" s="1"/>
      <c r="P418" s="4" t="s">
        <v>802</v>
      </c>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9">
        <v>8515</v>
      </c>
      <c r="O419" s="1"/>
      <c r="P419" s="4" t="s">
        <v>803</v>
      </c>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9">
        <v>8519</v>
      </c>
      <c r="O420" s="1"/>
      <c r="P420" s="4" t="s">
        <v>804</v>
      </c>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9">
        <v>8520</v>
      </c>
      <c r="O421" s="1"/>
      <c r="P421" s="4" t="s">
        <v>805</v>
      </c>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9">
        <v>8531</v>
      </c>
      <c r="O422" s="1"/>
      <c r="P422" s="4" t="s">
        <v>806</v>
      </c>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9">
        <v>8532</v>
      </c>
      <c r="O423" s="1"/>
      <c r="P423" s="4" t="s">
        <v>807</v>
      </c>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9">
        <v>9000</v>
      </c>
      <c r="O424" s="1"/>
      <c r="P424" s="4" t="s">
        <v>808</v>
      </c>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9">
        <v>9111</v>
      </c>
      <c r="O425" s="1"/>
      <c r="P425" s="4" t="s">
        <v>809</v>
      </c>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9">
        <v>9112</v>
      </c>
      <c r="O426" s="1"/>
      <c r="P426" s="4" t="s">
        <v>810</v>
      </c>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9">
        <v>9120</v>
      </c>
      <c r="O427" s="1"/>
      <c r="P427" s="4" t="s">
        <v>811</v>
      </c>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9">
        <v>9192</v>
      </c>
      <c r="O428" s="1"/>
      <c r="P428" s="4" t="s">
        <v>812</v>
      </c>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9">
        <v>9192</v>
      </c>
      <c r="O429" s="1"/>
      <c r="P429" s="4" t="s">
        <v>813</v>
      </c>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9">
        <v>9199</v>
      </c>
      <c r="O430" s="1"/>
      <c r="P430" s="4" t="s">
        <v>814</v>
      </c>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9">
        <v>9211</v>
      </c>
      <c r="O431" s="1"/>
      <c r="P431" s="4" t="s">
        <v>815</v>
      </c>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9">
        <v>9212</v>
      </c>
      <c r="O432" s="1"/>
      <c r="P432" s="4" t="s">
        <v>816</v>
      </c>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9">
        <v>9213</v>
      </c>
      <c r="O433" s="1"/>
      <c r="P433" s="4" t="s">
        <v>817</v>
      </c>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9">
        <v>9214</v>
      </c>
      <c r="O434" s="1"/>
      <c r="P434" s="4" t="s">
        <v>818</v>
      </c>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9">
        <v>9219</v>
      </c>
      <c r="O435" s="1"/>
      <c r="P435" s="4" t="s">
        <v>819</v>
      </c>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9">
        <v>9220</v>
      </c>
      <c r="O436" s="1"/>
      <c r="P436" s="4" t="s">
        <v>820</v>
      </c>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9">
        <v>9231</v>
      </c>
      <c r="O437" s="1"/>
      <c r="P437" s="4" t="s">
        <v>821</v>
      </c>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9">
        <v>9232</v>
      </c>
      <c r="O438" s="1"/>
      <c r="P438" s="4" t="s">
        <v>822</v>
      </c>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9">
        <v>9233</v>
      </c>
      <c r="O439" s="1"/>
      <c r="P439" s="4" t="s">
        <v>823</v>
      </c>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9">
        <v>9241</v>
      </c>
      <c r="O440" s="1"/>
      <c r="P440" s="4" t="s">
        <v>824</v>
      </c>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9">
        <v>9242</v>
      </c>
      <c r="O441" s="1"/>
      <c r="P441" s="4" t="s">
        <v>825</v>
      </c>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9">
        <v>9249</v>
      </c>
      <c r="O442" s="1"/>
      <c r="P442" s="4" t="s">
        <v>826</v>
      </c>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9">
        <v>9301</v>
      </c>
      <c r="O443" s="1"/>
      <c r="P443" s="4" t="s">
        <v>826</v>
      </c>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9">
        <v>9302</v>
      </c>
      <c r="O444" s="1"/>
      <c r="P444" s="4" t="s">
        <v>827</v>
      </c>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9">
        <v>9303</v>
      </c>
      <c r="O445" s="1"/>
      <c r="P445" s="4" t="s">
        <v>828</v>
      </c>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9">
        <v>9309</v>
      </c>
      <c r="O446" s="1"/>
      <c r="P446" s="4" t="s">
        <v>829</v>
      </c>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9">
        <v>9500</v>
      </c>
      <c r="O447" s="1"/>
      <c r="P447" s="4" t="s">
        <v>830</v>
      </c>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9">
        <v>9900</v>
      </c>
      <c r="O448" s="1"/>
      <c r="P448" s="4" t="s">
        <v>831</v>
      </c>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90"/>
      <c r="O449" s="1"/>
      <c r="P449" s="4" t="s">
        <v>832</v>
      </c>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90"/>
      <c r="O450" s="1"/>
      <c r="P450" s="4" t="s">
        <v>833</v>
      </c>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90"/>
      <c r="O451" s="1"/>
      <c r="P451" s="4" t="s">
        <v>834</v>
      </c>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90"/>
      <c r="O452" s="1"/>
      <c r="P452" s="4" t="s">
        <v>835</v>
      </c>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90"/>
      <c r="O453" s="1"/>
      <c r="P453" s="4" t="s">
        <v>836</v>
      </c>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90"/>
      <c r="O454" s="1"/>
      <c r="P454" s="4" t="s">
        <v>837</v>
      </c>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90"/>
      <c r="O455" s="1"/>
      <c r="P455" s="4" t="s">
        <v>838</v>
      </c>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90"/>
      <c r="O456" s="1"/>
      <c r="P456" s="4" t="s">
        <v>839</v>
      </c>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90"/>
      <c r="O457" s="1"/>
      <c r="P457" s="4" t="s">
        <v>840</v>
      </c>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90"/>
      <c r="O458" s="1"/>
      <c r="P458" s="4" t="s">
        <v>841</v>
      </c>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90"/>
      <c r="O459" s="1"/>
      <c r="P459" s="4" t="s">
        <v>842</v>
      </c>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90"/>
      <c r="O460" s="1"/>
      <c r="P460" s="4" t="s">
        <v>843</v>
      </c>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90"/>
      <c r="O461" s="1"/>
      <c r="P461" s="4" t="s">
        <v>844</v>
      </c>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90"/>
      <c r="O462" s="1"/>
      <c r="P462" s="4" t="s">
        <v>845</v>
      </c>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90"/>
      <c r="O463" s="1"/>
      <c r="P463" s="4" t="s">
        <v>846</v>
      </c>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90"/>
      <c r="O464" s="1"/>
      <c r="P464" s="4" t="s">
        <v>847</v>
      </c>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90"/>
      <c r="O465" s="1"/>
      <c r="P465" s="4" t="s">
        <v>848</v>
      </c>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90"/>
      <c r="O466" s="1"/>
      <c r="P466" s="4" t="s">
        <v>849</v>
      </c>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90"/>
      <c r="O467" s="1"/>
      <c r="P467" s="4" t="s">
        <v>850</v>
      </c>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90"/>
      <c r="O468" s="1"/>
      <c r="P468" s="4" t="s">
        <v>851</v>
      </c>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90"/>
      <c r="O469" s="1"/>
      <c r="P469" s="4" t="s">
        <v>852</v>
      </c>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90"/>
      <c r="O470" s="1"/>
      <c r="P470" s="4" t="s">
        <v>853</v>
      </c>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90"/>
      <c r="O471" s="1"/>
      <c r="P471" s="4" t="s">
        <v>854</v>
      </c>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90"/>
      <c r="O472" s="1"/>
      <c r="P472" s="4" t="s">
        <v>855</v>
      </c>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90"/>
      <c r="O473" s="1"/>
      <c r="P473" s="4" t="s">
        <v>855</v>
      </c>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90"/>
      <c r="O474" s="1"/>
      <c r="P474" s="4" t="s">
        <v>856</v>
      </c>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90"/>
      <c r="O475" s="1"/>
      <c r="P475" s="4" t="s">
        <v>857</v>
      </c>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90"/>
      <c r="O476" s="1"/>
      <c r="P476" s="4" t="s">
        <v>858</v>
      </c>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90"/>
      <c r="O477" s="1"/>
      <c r="P477" s="4" t="s">
        <v>859</v>
      </c>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90"/>
      <c r="O478" s="1"/>
      <c r="P478" s="4" t="s">
        <v>860</v>
      </c>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90"/>
      <c r="O479" s="1"/>
      <c r="P479" s="4" t="s">
        <v>861</v>
      </c>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90"/>
      <c r="O480" s="1"/>
      <c r="P480" s="4" t="s">
        <v>862</v>
      </c>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90"/>
      <c r="O481" s="1"/>
      <c r="P481" s="4" t="s">
        <v>863</v>
      </c>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90"/>
      <c r="O482" s="1"/>
      <c r="P482" s="4" t="s">
        <v>864</v>
      </c>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90"/>
      <c r="O483" s="1"/>
      <c r="P483" s="4" t="s">
        <v>865</v>
      </c>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90"/>
      <c r="O484" s="1"/>
      <c r="P484" s="4" t="s">
        <v>865</v>
      </c>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90"/>
      <c r="O485" s="1"/>
      <c r="P485" s="4" t="s">
        <v>865</v>
      </c>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90"/>
      <c r="O486" s="1"/>
      <c r="P486" s="4" t="s">
        <v>865</v>
      </c>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90"/>
      <c r="O487" s="1"/>
      <c r="P487" s="4" t="s">
        <v>866</v>
      </c>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90"/>
      <c r="O488" s="1"/>
      <c r="P488" s="4" t="s">
        <v>867</v>
      </c>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90"/>
      <c r="O489" s="1"/>
      <c r="P489" s="4" t="s">
        <v>868</v>
      </c>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90"/>
      <c r="O490" s="1"/>
      <c r="P490" s="4" t="s">
        <v>868</v>
      </c>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90"/>
      <c r="O491" s="1"/>
      <c r="P491" s="4" t="s">
        <v>869</v>
      </c>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90"/>
      <c r="O492" s="1"/>
      <c r="P492" s="4" t="s">
        <v>869</v>
      </c>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90"/>
      <c r="O493" s="1"/>
      <c r="P493" s="4" t="s">
        <v>870</v>
      </c>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90"/>
      <c r="O494" s="1"/>
      <c r="P494" s="4" t="s">
        <v>871</v>
      </c>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90"/>
      <c r="O495" s="1"/>
      <c r="P495" s="4" t="s">
        <v>872</v>
      </c>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90"/>
      <c r="O496" s="1"/>
      <c r="P496" s="4" t="s">
        <v>873</v>
      </c>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90"/>
      <c r="O497" s="1"/>
      <c r="P497" s="4" t="s">
        <v>874</v>
      </c>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90"/>
      <c r="O498" s="1"/>
      <c r="P498" s="4" t="s">
        <v>875</v>
      </c>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90"/>
      <c r="O499" s="1"/>
      <c r="P499" s="4" t="s">
        <v>876</v>
      </c>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90"/>
      <c r="O500" s="1"/>
      <c r="P500" s="4" t="s">
        <v>877</v>
      </c>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90"/>
      <c r="O501" s="1"/>
      <c r="P501" s="4" t="s">
        <v>878</v>
      </c>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90"/>
      <c r="O502" s="1"/>
      <c r="P502" s="4" t="s">
        <v>879</v>
      </c>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90"/>
      <c r="O503" s="1"/>
      <c r="P503" s="4" t="s">
        <v>880</v>
      </c>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90"/>
      <c r="O504" s="1"/>
      <c r="P504" s="4" t="s">
        <v>881</v>
      </c>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90"/>
      <c r="O505" s="1"/>
      <c r="P505" s="4" t="s">
        <v>882</v>
      </c>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90"/>
      <c r="O506" s="1"/>
      <c r="P506" s="4" t="s">
        <v>883</v>
      </c>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90"/>
      <c r="O507" s="1"/>
      <c r="P507" s="4" t="s">
        <v>884</v>
      </c>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90"/>
      <c r="O508" s="1"/>
      <c r="P508" s="4" t="s">
        <v>885</v>
      </c>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90"/>
      <c r="O509" s="1"/>
      <c r="P509" s="4" t="s">
        <v>886</v>
      </c>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90"/>
      <c r="O510" s="1"/>
      <c r="P510" s="4" t="s">
        <v>887</v>
      </c>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90"/>
      <c r="O511" s="1"/>
      <c r="P511" s="4" t="s">
        <v>888</v>
      </c>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90"/>
      <c r="O512" s="1"/>
      <c r="P512" s="4" t="s">
        <v>889</v>
      </c>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90"/>
      <c r="O513" s="1"/>
      <c r="P513" s="4" t="s">
        <v>890</v>
      </c>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90"/>
      <c r="O514" s="1"/>
      <c r="P514" s="4" t="s">
        <v>891</v>
      </c>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90"/>
      <c r="O515" s="1"/>
      <c r="P515" s="4" t="s">
        <v>892</v>
      </c>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90"/>
      <c r="O516" s="1"/>
      <c r="P516" s="4" t="s">
        <v>893</v>
      </c>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90"/>
      <c r="O517" s="1"/>
      <c r="P517" s="4" t="s">
        <v>894</v>
      </c>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90"/>
      <c r="O518" s="1"/>
      <c r="P518" s="4" t="s">
        <v>895</v>
      </c>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90"/>
      <c r="O519" s="1"/>
      <c r="P519" s="4" t="s">
        <v>896</v>
      </c>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90"/>
      <c r="O520" s="1"/>
      <c r="P520" s="4" t="s">
        <v>897</v>
      </c>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90"/>
      <c r="O521" s="1"/>
      <c r="P521" s="4" t="s">
        <v>898</v>
      </c>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90"/>
      <c r="O522" s="1"/>
      <c r="P522" s="4" t="s">
        <v>899</v>
      </c>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90"/>
      <c r="O523" s="1"/>
      <c r="P523" s="4" t="s">
        <v>900</v>
      </c>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90"/>
      <c r="O524" s="1"/>
      <c r="P524" s="4" t="s">
        <v>901</v>
      </c>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90"/>
      <c r="O525" s="1"/>
      <c r="P525" s="4" t="s">
        <v>902</v>
      </c>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90"/>
      <c r="O526" s="1"/>
      <c r="P526" s="4" t="s">
        <v>903</v>
      </c>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90"/>
      <c r="O527" s="1"/>
      <c r="P527" s="4" t="s">
        <v>904</v>
      </c>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90"/>
      <c r="O528" s="1"/>
      <c r="P528" s="4" t="s">
        <v>905</v>
      </c>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90"/>
      <c r="O529" s="1"/>
      <c r="P529" s="4" t="s">
        <v>906</v>
      </c>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90"/>
      <c r="O530" s="1"/>
      <c r="P530" s="4" t="s">
        <v>907</v>
      </c>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90"/>
      <c r="O531" s="1"/>
      <c r="P531" s="4" t="s">
        <v>908</v>
      </c>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90"/>
      <c r="O532" s="1"/>
      <c r="P532" s="4" t="s">
        <v>909</v>
      </c>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90"/>
      <c r="O533" s="1"/>
      <c r="P533" s="4" t="s">
        <v>910</v>
      </c>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90"/>
      <c r="O534" s="1"/>
      <c r="P534" s="4" t="s">
        <v>911</v>
      </c>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90"/>
      <c r="O535" s="1"/>
      <c r="P535" s="4" t="s">
        <v>912</v>
      </c>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90"/>
      <c r="O536" s="1"/>
      <c r="P536" s="4" t="s">
        <v>913</v>
      </c>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90"/>
      <c r="O537" s="1"/>
      <c r="P537" s="4" t="s">
        <v>914</v>
      </c>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90"/>
      <c r="O538" s="1"/>
      <c r="P538" s="4" t="s">
        <v>915</v>
      </c>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90"/>
      <c r="O539" s="1"/>
      <c r="P539" s="4" t="s">
        <v>916</v>
      </c>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90"/>
      <c r="O540" s="1"/>
      <c r="P540" s="4" t="s">
        <v>917</v>
      </c>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90"/>
      <c r="O541" s="1"/>
      <c r="P541" s="4" t="s">
        <v>918</v>
      </c>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90"/>
      <c r="O542" s="1"/>
      <c r="P542" s="4" t="s">
        <v>919</v>
      </c>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90"/>
      <c r="O543" s="1"/>
      <c r="P543" s="4" t="s">
        <v>920</v>
      </c>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90"/>
      <c r="O544" s="1"/>
      <c r="P544" s="4" t="s">
        <v>921</v>
      </c>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90"/>
      <c r="O545" s="1"/>
      <c r="P545" s="4" t="s">
        <v>922</v>
      </c>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90"/>
      <c r="O546" s="1"/>
      <c r="P546" s="4" t="s">
        <v>923</v>
      </c>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90"/>
      <c r="O547" s="1"/>
      <c r="P547" s="4" t="s">
        <v>924</v>
      </c>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90"/>
      <c r="O548" s="1"/>
      <c r="P548" s="4" t="s">
        <v>925</v>
      </c>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90"/>
      <c r="O549" s="1"/>
      <c r="P549" s="4" t="s">
        <v>926</v>
      </c>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90"/>
      <c r="O550" s="1"/>
      <c r="P550" s="4" t="s">
        <v>927</v>
      </c>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90"/>
      <c r="O551" s="1"/>
      <c r="P551" s="4" t="s">
        <v>928</v>
      </c>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90"/>
      <c r="O552" s="1"/>
      <c r="P552" s="4" t="s">
        <v>929</v>
      </c>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90"/>
      <c r="O553" s="1"/>
      <c r="P553" s="4" t="s">
        <v>930</v>
      </c>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90"/>
      <c r="O554" s="1"/>
      <c r="P554" s="4" t="s">
        <v>931</v>
      </c>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90"/>
      <c r="O555" s="1"/>
      <c r="P555" s="4" t="s">
        <v>932</v>
      </c>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90"/>
      <c r="O556" s="1"/>
      <c r="P556" s="4" t="s">
        <v>933</v>
      </c>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90"/>
      <c r="O557" s="1"/>
      <c r="P557" s="4" t="s">
        <v>933</v>
      </c>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90"/>
      <c r="O558" s="1"/>
      <c r="P558" s="4" t="s">
        <v>934</v>
      </c>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90"/>
      <c r="O559" s="1"/>
      <c r="P559" s="4" t="s">
        <v>935</v>
      </c>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90"/>
      <c r="O560" s="1"/>
      <c r="P560" s="4" t="s">
        <v>936</v>
      </c>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90"/>
      <c r="O561" s="1"/>
      <c r="P561" s="4" t="s">
        <v>937</v>
      </c>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90"/>
      <c r="O562" s="1"/>
      <c r="P562" s="4" t="s">
        <v>938</v>
      </c>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90"/>
      <c r="O563" s="1"/>
      <c r="P563" s="4" t="s">
        <v>939</v>
      </c>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90"/>
      <c r="O564" s="1"/>
      <c r="P564" s="4" t="s">
        <v>940</v>
      </c>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90"/>
      <c r="O565" s="1"/>
      <c r="P565" s="4" t="s">
        <v>941</v>
      </c>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90"/>
      <c r="O566" s="1"/>
      <c r="P566" s="4" t="s">
        <v>942</v>
      </c>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90"/>
      <c r="O567" s="1"/>
      <c r="P567" s="4" t="s">
        <v>943</v>
      </c>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90"/>
      <c r="O568" s="1"/>
      <c r="P568" s="4" t="s">
        <v>944</v>
      </c>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90"/>
      <c r="O569" s="1"/>
      <c r="P569" s="4" t="s">
        <v>945</v>
      </c>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90"/>
      <c r="O570" s="1"/>
      <c r="P570" s="4" t="s">
        <v>946</v>
      </c>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90"/>
      <c r="O571" s="1"/>
      <c r="P571" s="4" t="s">
        <v>947</v>
      </c>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90"/>
      <c r="O572" s="1"/>
      <c r="P572" s="4" t="s">
        <v>948</v>
      </c>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90"/>
      <c r="O573" s="1"/>
      <c r="P573" s="4" t="s">
        <v>949</v>
      </c>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90"/>
      <c r="O574" s="1"/>
      <c r="P574" s="4" t="s">
        <v>950</v>
      </c>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90"/>
      <c r="O575" s="1"/>
      <c r="P575" s="4" t="s">
        <v>951</v>
      </c>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90"/>
      <c r="O576" s="1"/>
      <c r="P576" s="4" t="s">
        <v>952</v>
      </c>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90"/>
      <c r="O577" s="1"/>
      <c r="P577" s="4" t="s">
        <v>952</v>
      </c>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90"/>
      <c r="O578" s="1"/>
      <c r="P578" s="4" t="s">
        <v>953</v>
      </c>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90"/>
      <c r="O579" s="1"/>
      <c r="P579" s="4" t="s">
        <v>954</v>
      </c>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90"/>
      <c r="O580" s="1"/>
      <c r="P580" s="4" t="s">
        <v>955</v>
      </c>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90"/>
      <c r="O581" s="1"/>
      <c r="P581" s="4" t="s">
        <v>955</v>
      </c>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90"/>
      <c r="O582" s="1"/>
      <c r="P582" s="4" t="s">
        <v>956</v>
      </c>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90"/>
      <c r="O583" s="1"/>
      <c r="P583" s="4" t="s">
        <v>957</v>
      </c>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90"/>
      <c r="O584" s="1"/>
      <c r="P584" s="4" t="s">
        <v>958</v>
      </c>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90"/>
      <c r="O585" s="1"/>
      <c r="P585" s="4" t="s">
        <v>959</v>
      </c>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90"/>
      <c r="O586" s="1"/>
      <c r="P586" s="4" t="s">
        <v>960</v>
      </c>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90"/>
      <c r="O587" s="1"/>
      <c r="P587" s="4" t="s">
        <v>961</v>
      </c>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90"/>
      <c r="O588" s="1"/>
      <c r="P588" s="4" t="s">
        <v>962</v>
      </c>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90"/>
      <c r="O589" s="1"/>
      <c r="P589" s="4" t="s">
        <v>962</v>
      </c>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90"/>
      <c r="O590" s="1"/>
      <c r="P590" s="4" t="s">
        <v>963</v>
      </c>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90"/>
      <c r="O591" s="1"/>
      <c r="P591" s="4" t="s">
        <v>964</v>
      </c>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90"/>
      <c r="O592" s="1"/>
      <c r="P592" s="4" t="s">
        <v>965</v>
      </c>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90"/>
      <c r="O593" s="1"/>
      <c r="P593" s="4" t="s">
        <v>966</v>
      </c>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90"/>
      <c r="O594" s="1"/>
      <c r="P594" s="4" t="s">
        <v>967</v>
      </c>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90"/>
      <c r="O595" s="1"/>
      <c r="P595" s="4" t="s">
        <v>968</v>
      </c>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90"/>
      <c r="O596" s="1"/>
      <c r="P596" s="4" t="s">
        <v>969</v>
      </c>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90"/>
      <c r="O597" s="1"/>
      <c r="P597" s="4" t="s">
        <v>970</v>
      </c>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90"/>
      <c r="O598" s="1"/>
      <c r="P598" s="4" t="s">
        <v>971</v>
      </c>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90"/>
      <c r="O599" s="1"/>
      <c r="P599" s="4" t="s">
        <v>972</v>
      </c>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90"/>
      <c r="O600" s="1"/>
      <c r="P600" s="4" t="s">
        <v>973</v>
      </c>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90"/>
      <c r="O601" s="1"/>
      <c r="P601" s="4" t="s">
        <v>974</v>
      </c>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90"/>
      <c r="O602" s="1"/>
      <c r="P602" s="4" t="s">
        <v>975</v>
      </c>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90"/>
      <c r="O603" s="1"/>
      <c r="P603" s="4" t="s">
        <v>976</v>
      </c>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90"/>
      <c r="O604" s="1"/>
      <c r="P604" s="4" t="s">
        <v>977</v>
      </c>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90"/>
      <c r="O605" s="1"/>
      <c r="P605" s="4" t="s">
        <v>978</v>
      </c>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90"/>
      <c r="O606" s="1"/>
      <c r="P606" s="4" t="s">
        <v>979</v>
      </c>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90"/>
      <c r="O607" s="1"/>
      <c r="P607" s="4" t="s">
        <v>980</v>
      </c>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90"/>
      <c r="O608" s="1"/>
      <c r="P608" s="4" t="s">
        <v>981</v>
      </c>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90"/>
      <c r="O609" s="1"/>
      <c r="P609" s="4" t="s">
        <v>982</v>
      </c>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90"/>
      <c r="O610" s="1"/>
      <c r="P610" s="4" t="s">
        <v>983</v>
      </c>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90"/>
      <c r="O611" s="1"/>
      <c r="P611" s="4" t="s">
        <v>984</v>
      </c>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90"/>
      <c r="O612" s="1"/>
      <c r="P612" s="4" t="s">
        <v>985</v>
      </c>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90"/>
      <c r="O613" s="1"/>
      <c r="P613" s="4" t="s">
        <v>986</v>
      </c>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90"/>
      <c r="O614" s="1"/>
      <c r="P614" s="4" t="s">
        <v>987</v>
      </c>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90"/>
      <c r="O615" s="1"/>
      <c r="P615" s="4" t="s">
        <v>988</v>
      </c>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90"/>
      <c r="O616" s="1"/>
      <c r="P616" s="4" t="s">
        <v>989</v>
      </c>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90"/>
      <c r="O617" s="1"/>
      <c r="P617" s="4" t="s">
        <v>990</v>
      </c>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90"/>
      <c r="O618" s="1"/>
      <c r="P618" s="4" t="s">
        <v>991</v>
      </c>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90"/>
      <c r="O619" s="1"/>
      <c r="P619" s="4" t="s">
        <v>992</v>
      </c>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90"/>
      <c r="O620" s="1"/>
      <c r="P620" s="4" t="s">
        <v>993</v>
      </c>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90"/>
      <c r="O621" s="1"/>
      <c r="P621" s="4" t="s">
        <v>994</v>
      </c>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90"/>
      <c r="O622" s="1"/>
      <c r="P622" s="4" t="s">
        <v>995</v>
      </c>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90"/>
      <c r="O623" s="1"/>
      <c r="P623" s="4" t="s">
        <v>996</v>
      </c>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90"/>
      <c r="O624" s="1"/>
      <c r="P624" s="4" t="s">
        <v>997</v>
      </c>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90"/>
      <c r="O625" s="1"/>
      <c r="P625" s="4" t="s">
        <v>998</v>
      </c>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90"/>
      <c r="O626" s="1"/>
      <c r="P626" s="4" t="s">
        <v>998</v>
      </c>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90"/>
      <c r="O627" s="1"/>
      <c r="P627" s="4" t="s">
        <v>999</v>
      </c>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90"/>
      <c r="O628" s="1"/>
      <c r="P628" s="4" t="s">
        <v>1000</v>
      </c>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90"/>
      <c r="O629" s="1"/>
      <c r="P629" s="4" t="s">
        <v>1001</v>
      </c>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90"/>
      <c r="O630" s="1"/>
      <c r="P630" s="4" t="s">
        <v>1002</v>
      </c>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90"/>
      <c r="O631" s="1"/>
      <c r="P631" s="4" t="s">
        <v>1003</v>
      </c>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90"/>
      <c r="O632" s="1"/>
      <c r="P632" s="4" t="s">
        <v>1004</v>
      </c>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90"/>
      <c r="O633" s="1"/>
      <c r="P633" s="4" t="s">
        <v>1005</v>
      </c>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90"/>
      <c r="O634" s="1"/>
      <c r="P634" s="4" t="s">
        <v>1005</v>
      </c>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90"/>
      <c r="O635" s="1"/>
      <c r="P635" s="4" t="s">
        <v>1006</v>
      </c>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90"/>
      <c r="O636" s="1"/>
      <c r="P636" s="4" t="s">
        <v>1007</v>
      </c>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90"/>
      <c r="O637" s="1"/>
      <c r="P637" s="4" t="s">
        <v>1008</v>
      </c>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90"/>
      <c r="O638" s="1"/>
      <c r="P638" s="4" t="s">
        <v>1009</v>
      </c>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90"/>
      <c r="O639" s="1"/>
      <c r="P639" s="4" t="s">
        <v>1010</v>
      </c>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90"/>
      <c r="O640" s="1"/>
      <c r="P640" s="4" t="s">
        <v>1011</v>
      </c>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90"/>
      <c r="O641" s="1"/>
      <c r="P641" s="4" t="s">
        <v>1012</v>
      </c>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90"/>
      <c r="O642" s="1"/>
      <c r="P642" s="4" t="s">
        <v>1013</v>
      </c>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90"/>
      <c r="O643" s="1"/>
      <c r="P643" s="4" t="s">
        <v>1014</v>
      </c>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90"/>
      <c r="O644" s="1"/>
      <c r="P644" s="4" t="s">
        <v>1015</v>
      </c>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90"/>
      <c r="O645" s="1"/>
      <c r="P645" s="4" t="s">
        <v>1016</v>
      </c>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90"/>
      <c r="O646" s="1"/>
      <c r="P646" s="4" t="s">
        <v>1017</v>
      </c>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90"/>
      <c r="O647" s="1"/>
      <c r="P647" s="4" t="s">
        <v>1018</v>
      </c>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90"/>
      <c r="O648" s="1"/>
      <c r="P648" s="4" t="s">
        <v>1019</v>
      </c>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90"/>
      <c r="O649" s="1"/>
      <c r="P649" s="4" t="s">
        <v>1020</v>
      </c>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90"/>
      <c r="O650" s="1"/>
      <c r="P650" s="4" t="s">
        <v>1021</v>
      </c>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90"/>
      <c r="O651" s="1"/>
      <c r="P651" s="4" t="s">
        <v>1022</v>
      </c>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90"/>
      <c r="O652" s="1"/>
      <c r="P652" s="4" t="s">
        <v>1023</v>
      </c>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90"/>
      <c r="O653" s="1"/>
      <c r="P653" s="4" t="s">
        <v>1024</v>
      </c>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90"/>
      <c r="O654" s="1"/>
      <c r="P654" s="4" t="s">
        <v>1025</v>
      </c>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90"/>
      <c r="O655" s="1"/>
      <c r="P655" s="4" t="s">
        <v>1026</v>
      </c>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90"/>
      <c r="O656" s="1"/>
      <c r="P656" s="4" t="s">
        <v>1027</v>
      </c>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90"/>
      <c r="O657" s="1"/>
      <c r="P657" s="4" t="s">
        <v>1028</v>
      </c>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90"/>
      <c r="O658" s="1"/>
      <c r="P658" s="4" t="s">
        <v>1029</v>
      </c>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90"/>
      <c r="O659" s="1"/>
      <c r="P659" s="4" t="s">
        <v>1030</v>
      </c>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90"/>
      <c r="O660" s="1"/>
      <c r="P660" s="4" t="s">
        <v>1031</v>
      </c>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90"/>
      <c r="O661" s="1"/>
      <c r="P661" s="4" t="s">
        <v>1032</v>
      </c>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90"/>
      <c r="O662" s="1"/>
      <c r="P662" s="4" t="s">
        <v>1033</v>
      </c>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90"/>
      <c r="O663" s="1"/>
      <c r="P663" s="4" t="s">
        <v>1034</v>
      </c>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90"/>
      <c r="O664" s="1"/>
      <c r="P664" s="4" t="s">
        <v>1035</v>
      </c>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90"/>
      <c r="O665" s="1"/>
      <c r="P665" s="4" t="s">
        <v>1036</v>
      </c>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90"/>
      <c r="O666" s="1"/>
      <c r="P666" s="4" t="s">
        <v>1037</v>
      </c>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90"/>
      <c r="O667" s="1"/>
      <c r="P667" s="4" t="s">
        <v>1038</v>
      </c>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90"/>
      <c r="O668" s="1"/>
      <c r="P668" s="4" t="s">
        <v>1039</v>
      </c>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90"/>
      <c r="O669" s="1"/>
      <c r="P669" s="4" t="s">
        <v>1040</v>
      </c>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90"/>
      <c r="O670" s="1"/>
      <c r="P670" s="4" t="s">
        <v>1041</v>
      </c>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90"/>
      <c r="O671" s="1"/>
      <c r="P671" s="4" t="s">
        <v>1042</v>
      </c>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90"/>
      <c r="O672" s="1"/>
      <c r="P672" s="4" t="s">
        <v>1043</v>
      </c>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90"/>
      <c r="O673" s="1"/>
      <c r="P673" s="4" t="s">
        <v>1044</v>
      </c>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90"/>
      <c r="O674" s="1"/>
      <c r="P674" s="4" t="s">
        <v>1045</v>
      </c>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90"/>
      <c r="O675" s="1"/>
      <c r="P675" s="4" t="s">
        <v>1046</v>
      </c>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90"/>
      <c r="O676" s="1"/>
      <c r="P676" s="4" t="s">
        <v>1047</v>
      </c>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90"/>
      <c r="O677" s="1"/>
      <c r="P677" s="4" t="s">
        <v>1048</v>
      </c>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90"/>
      <c r="O678" s="1"/>
      <c r="P678" s="4" t="s">
        <v>1049</v>
      </c>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90"/>
      <c r="O679" s="1"/>
      <c r="P679" s="4" t="s">
        <v>1050</v>
      </c>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90"/>
      <c r="O680" s="1"/>
      <c r="P680" s="4" t="s">
        <v>1051</v>
      </c>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90"/>
      <c r="O681" s="1"/>
      <c r="P681" s="4" t="s">
        <v>1052</v>
      </c>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90"/>
      <c r="O682" s="1"/>
      <c r="P682" s="4" t="s">
        <v>1053</v>
      </c>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90"/>
      <c r="O683" s="1"/>
      <c r="P683" s="4" t="s">
        <v>1054</v>
      </c>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90"/>
      <c r="O684" s="1"/>
      <c r="P684" s="4" t="s">
        <v>1055</v>
      </c>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90"/>
      <c r="O685" s="1"/>
      <c r="P685" s="4" t="s">
        <v>1056</v>
      </c>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90"/>
      <c r="O686" s="1"/>
      <c r="P686" s="4" t="s">
        <v>1057</v>
      </c>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90"/>
      <c r="O687" s="1"/>
      <c r="P687" s="4" t="s">
        <v>1058</v>
      </c>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90"/>
      <c r="O688" s="1"/>
      <c r="P688" s="4" t="s">
        <v>1059</v>
      </c>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90"/>
      <c r="O689" s="1"/>
      <c r="P689" s="4" t="s">
        <v>1060</v>
      </c>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90"/>
      <c r="O690" s="1"/>
      <c r="P690" s="4" t="s">
        <v>1061</v>
      </c>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90"/>
      <c r="O691" s="1"/>
      <c r="P691" s="4" t="s">
        <v>1062</v>
      </c>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90"/>
      <c r="O692" s="1"/>
      <c r="P692" s="4" t="s">
        <v>1063</v>
      </c>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90"/>
      <c r="O693" s="1"/>
      <c r="P693" s="4" t="s">
        <v>1064</v>
      </c>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90"/>
      <c r="O694" s="1"/>
      <c r="P694" s="4" t="s">
        <v>1065</v>
      </c>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90"/>
      <c r="O695" s="1"/>
      <c r="P695" s="4" t="s">
        <v>1066</v>
      </c>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90"/>
      <c r="O696" s="1"/>
      <c r="P696" s="4" t="s">
        <v>1067</v>
      </c>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90"/>
      <c r="O697" s="1"/>
      <c r="P697" s="4" t="s">
        <v>1068</v>
      </c>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90"/>
      <c r="O698" s="1"/>
      <c r="P698" s="4" t="s">
        <v>1069</v>
      </c>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90"/>
      <c r="O699" s="1"/>
      <c r="P699" s="4" t="s">
        <v>1070</v>
      </c>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90"/>
      <c r="O700" s="1"/>
      <c r="P700" s="4" t="s">
        <v>1071</v>
      </c>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90"/>
      <c r="O701" s="1"/>
      <c r="P701" s="4" t="s">
        <v>1072</v>
      </c>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90"/>
      <c r="O702" s="1"/>
      <c r="P702" s="4" t="s">
        <v>1073</v>
      </c>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90"/>
      <c r="O703" s="1"/>
      <c r="P703" s="4" t="s">
        <v>1074</v>
      </c>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90"/>
      <c r="O704" s="1"/>
      <c r="P704" s="4" t="s">
        <v>1075</v>
      </c>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90"/>
      <c r="O705" s="1"/>
      <c r="P705" s="4" t="s">
        <v>1076</v>
      </c>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90"/>
      <c r="O706" s="1"/>
      <c r="P706" s="4" t="s">
        <v>1077</v>
      </c>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90"/>
      <c r="O707" s="1"/>
      <c r="P707" s="4" t="s">
        <v>1078</v>
      </c>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90"/>
      <c r="O708" s="1"/>
      <c r="P708" s="4" t="s">
        <v>1079</v>
      </c>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90"/>
      <c r="O709" s="1"/>
      <c r="P709" s="4" t="s">
        <v>1080</v>
      </c>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90"/>
      <c r="O710" s="1"/>
      <c r="P710" s="4" t="s">
        <v>1081</v>
      </c>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90"/>
      <c r="O711" s="1"/>
      <c r="P711" s="4" t="s">
        <v>1082</v>
      </c>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90"/>
      <c r="O712" s="1"/>
      <c r="P712" s="4" t="s">
        <v>1082</v>
      </c>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90"/>
      <c r="O713" s="1"/>
      <c r="P713" s="6" t="s">
        <v>1083</v>
      </c>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90"/>
      <c r="O714" s="1"/>
      <c r="P714" s="4" t="s">
        <v>1084</v>
      </c>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90"/>
      <c r="O715" s="1"/>
      <c r="P715" s="4" t="s">
        <v>1085</v>
      </c>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90"/>
      <c r="O716" s="1"/>
      <c r="P716" s="4" t="s">
        <v>1086</v>
      </c>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90"/>
      <c r="O717" s="1"/>
      <c r="P717" s="4" t="s">
        <v>1087</v>
      </c>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90"/>
      <c r="O718" s="1"/>
      <c r="P718" s="4" t="s">
        <v>1088</v>
      </c>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90"/>
      <c r="O719" s="1"/>
      <c r="P719" s="4" t="s">
        <v>1089</v>
      </c>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90"/>
      <c r="O720" s="1"/>
      <c r="P720" s="4" t="s">
        <v>1090</v>
      </c>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90"/>
      <c r="O721" s="1"/>
      <c r="P721" s="4" t="s">
        <v>1091</v>
      </c>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90"/>
      <c r="O722" s="1"/>
      <c r="P722" s="4" t="s">
        <v>1092</v>
      </c>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90"/>
      <c r="O723" s="1"/>
      <c r="P723" s="4" t="s">
        <v>1093</v>
      </c>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90"/>
      <c r="O724" s="1"/>
      <c r="P724" s="4" t="s">
        <v>1094</v>
      </c>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90"/>
      <c r="O725" s="1"/>
      <c r="P725" s="4" t="s">
        <v>1095</v>
      </c>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90"/>
      <c r="O726" s="1"/>
      <c r="P726" s="4" t="s">
        <v>1096</v>
      </c>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90"/>
      <c r="O727" s="1"/>
      <c r="P727" s="4" t="s">
        <v>1097</v>
      </c>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90"/>
      <c r="O728" s="1"/>
      <c r="P728" s="4" t="s">
        <v>1098</v>
      </c>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90"/>
      <c r="O729" s="1"/>
      <c r="P729" s="4" t="s">
        <v>1099</v>
      </c>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90"/>
      <c r="O730" s="1"/>
      <c r="P730" s="4" t="s">
        <v>1100</v>
      </c>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90"/>
      <c r="O731" s="1"/>
      <c r="P731" s="4" t="s">
        <v>1101</v>
      </c>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90"/>
      <c r="O732" s="1"/>
      <c r="P732" s="4" t="s">
        <v>1102</v>
      </c>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90"/>
      <c r="O733" s="1"/>
      <c r="P733" s="4" t="s">
        <v>1103</v>
      </c>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90"/>
      <c r="O734" s="1"/>
      <c r="P734" s="4" t="s">
        <v>1104</v>
      </c>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90"/>
      <c r="O735" s="1"/>
      <c r="P735" s="4" t="s">
        <v>1105</v>
      </c>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90"/>
      <c r="O736" s="1"/>
      <c r="P736" s="4" t="s">
        <v>1106</v>
      </c>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90"/>
      <c r="O737" s="1"/>
      <c r="P737" s="4" t="s">
        <v>1107</v>
      </c>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90"/>
      <c r="O738" s="1"/>
      <c r="P738" s="4" t="s">
        <v>1108</v>
      </c>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90"/>
      <c r="O739" s="1"/>
      <c r="P739" s="4" t="s">
        <v>1109</v>
      </c>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90"/>
      <c r="O740" s="1"/>
      <c r="P740" s="4" t="s">
        <v>1109</v>
      </c>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90"/>
      <c r="O741" s="1"/>
      <c r="P741" s="4" t="s">
        <v>1110</v>
      </c>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90"/>
      <c r="O742" s="1"/>
      <c r="P742" s="4" t="s">
        <v>1111</v>
      </c>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90"/>
      <c r="O743" s="1"/>
      <c r="P743" s="4" t="s">
        <v>1111</v>
      </c>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90"/>
      <c r="O744" s="1"/>
      <c r="P744" s="4" t="s">
        <v>1112</v>
      </c>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90"/>
      <c r="O745" s="1"/>
      <c r="P745" s="4" t="s">
        <v>1113</v>
      </c>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90"/>
      <c r="O746" s="1"/>
      <c r="P746" s="4" t="s">
        <v>1114</v>
      </c>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90"/>
      <c r="O747" s="1"/>
      <c r="P747" s="4" t="s">
        <v>1115</v>
      </c>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90"/>
      <c r="O748" s="1"/>
      <c r="P748" s="4" t="s">
        <v>1116</v>
      </c>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90"/>
      <c r="O749" s="1"/>
      <c r="P749" s="4" t="s">
        <v>1117</v>
      </c>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90"/>
      <c r="O750" s="1"/>
      <c r="P750" s="4" t="s">
        <v>1118</v>
      </c>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90"/>
      <c r="O751" s="1"/>
      <c r="P751" s="4" t="s">
        <v>1118</v>
      </c>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90"/>
      <c r="O752" s="1"/>
      <c r="P752" s="4" t="s">
        <v>1119</v>
      </c>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90"/>
      <c r="O753" s="1"/>
      <c r="P753" s="4" t="s">
        <v>1119</v>
      </c>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90"/>
      <c r="O754" s="1"/>
      <c r="P754" s="4" t="s">
        <v>1120</v>
      </c>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90"/>
      <c r="O755" s="1"/>
      <c r="P755" s="4" t="s">
        <v>1121</v>
      </c>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90"/>
      <c r="O756" s="1"/>
      <c r="P756" s="4" t="s">
        <v>1122</v>
      </c>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90"/>
      <c r="O757" s="1"/>
      <c r="P757" s="4" t="s">
        <v>1123</v>
      </c>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90"/>
      <c r="O758" s="1"/>
      <c r="P758" s="4" t="s">
        <v>1124</v>
      </c>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90"/>
      <c r="O759" s="1"/>
      <c r="P759" s="4" t="s">
        <v>1125</v>
      </c>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90"/>
      <c r="O760" s="1"/>
      <c r="P760" s="4" t="s">
        <v>1126</v>
      </c>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90"/>
      <c r="O761" s="1"/>
      <c r="P761" s="4" t="s">
        <v>1127</v>
      </c>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90"/>
      <c r="O762" s="1"/>
      <c r="P762" s="4" t="s">
        <v>1128</v>
      </c>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90"/>
      <c r="O763" s="1"/>
      <c r="P763" s="4" t="s">
        <v>1129</v>
      </c>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90"/>
      <c r="O764" s="1"/>
      <c r="P764" s="4" t="s">
        <v>1130</v>
      </c>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90"/>
      <c r="O765" s="1"/>
      <c r="P765" s="4" t="s">
        <v>1130</v>
      </c>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90"/>
      <c r="O766" s="1"/>
      <c r="P766" s="4" t="s">
        <v>1130</v>
      </c>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90"/>
      <c r="O767" s="1"/>
      <c r="P767" s="4" t="s">
        <v>1131</v>
      </c>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90"/>
      <c r="O768" s="1"/>
      <c r="P768" s="4" t="s">
        <v>1132</v>
      </c>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90"/>
      <c r="O769" s="1"/>
      <c r="P769" s="4" t="s">
        <v>1133</v>
      </c>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90"/>
      <c r="O770" s="1"/>
      <c r="P770" s="4" t="s">
        <v>1134</v>
      </c>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90"/>
      <c r="O771" s="1"/>
      <c r="P771" s="4" t="s">
        <v>1135</v>
      </c>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90"/>
      <c r="O772" s="1"/>
      <c r="P772" s="4" t="s">
        <v>1136</v>
      </c>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90"/>
      <c r="O773" s="1"/>
      <c r="P773" s="4" t="s">
        <v>1137</v>
      </c>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90"/>
      <c r="O774" s="1"/>
      <c r="P774" s="4" t="s">
        <v>1137</v>
      </c>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90"/>
      <c r="O775" s="1"/>
      <c r="P775" s="4" t="s">
        <v>1138</v>
      </c>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90"/>
      <c r="O776" s="1"/>
      <c r="P776" s="4" t="s">
        <v>1139</v>
      </c>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90"/>
      <c r="O777" s="1"/>
      <c r="P777" s="4" t="s">
        <v>1140</v>
      </c>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90"/>
      <c r="O778" s="1"/>
      <c r="P778" s="4" t="s">
        <v>1141</v>
      </c>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90"/>
      <c r="O779" s="1"/>
      <c r="P779" s="4" t="s">
        <v>1142</v>
      </c>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90"/>
      <c r="O780" s="1"/>
      <c r="P780" s="4" t="s">
        <v>1143</v>
      </c>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90"/>
      <c r="O781" s="1"/>
      <c r="P781" s="4" t="s">
        <v>1144</v>
      </c>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90"/>
      <c r="O782" s="1"/>
      <c r="P782" s="4" t="s">
        <v>1145</v>
      </c>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90"/>
      <c r="O783" s="1"/>
      <c r="P783" s="4" t="s">
        <v>1146</v>
      </c>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90"/>
      <c r="O784" s="1"/>
      <c r="P784" s="4" t="s">
        <v>1147</v>
      </c>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90"/>
      <c r="O785" s="1"/>
      <c r="P785" s="4" t="s">
        <v>1148</v>
      </c>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90"/>
      <c r="O786" s="1"/>
      <c r="P786" s="4" t="s">
        <v>1148</v>
      </c>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90"/>
      <c r="O787" s="1"/>
      <c r="P787" s="4" t="s">
        <v>1149</v>
      </c>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90"/>
      <c r="O788" s="1"/>
      <c r="P788" s="4" t="s">
        <v>1150</v>
      </c>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90"/>
      <c r="O789" s="1"/>
      <c r="P789" s="4" t="s">
        <v>1151</v>
      </c>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90"/>
      <c r="O790" s="1"/>
      <c r="P790" s="4" t="s">
        <v>1152</v>
      </c>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90"/>
      <c r="O791" s="1"/>
      <c r="P791" s="4" t="s">
        <v>1153</v>
      </c>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90"/>
      <c r="O792" s="1"/>
      <c r="P792" s="4" t="s">
        <v>1154</v>
      </c>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90"/>
      <c r="O793" s="1"/>
      <c r="P793" s="4" t="s">
        <v>1155</v>
      </c>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90"/>
      <c r="O794" s="1"/>
      <c r="P794" s="4" t="s">
        <v>1155</v>
      </c>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90"/>
      <c r="O795" s="1"/>
      <c r="P795" s="4" t="s">
        <v>1156</v>
      </c>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90"/>
      <c r="O796" s="1"/>
      <c r="P796" s="4" t="s">
        <v>1157</v>
      </c>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90"/>
      <c r="O797" s="1"/>
      <c r="P797" s="4" t="s">
        <v>1158</v>
      </c>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90"/>
      <c r="O798" s="1"/>
      <c r="P798" s="4" t="s">
        <v>1158</v>
      </c>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90"/>
      <c r="O799" s="1"/>
      <c r="P799" s="4" t="s">
        <v>1159</v>
      </c>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90"/>
      <c r="O800" s="1"/>
      <c r="P800" s="4" t="s">
        <v>1160</v>
      </c>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90"/>
      <c r="O801" s="1"/>
      <c r="P801" s="4" t="s">
        <v>1160</v>
      </c>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90"/>
      <c r="O802" s="1"/>
      <c r="P802" s="4" t="s">
        <v>1161</v>
      </c>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90"/>
      <c r="O803" s="1"/>
      <c r="P803" s="4" t="s">
        <v>1162</v>
      </c>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90"/>
      <c r="O804" s="1"/>
      <c r="P804" s="4" t="s">
        <v>1163</v>
      </c>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90"/>
      <c r="O805" s="1"/>
      <c r="P805" s="4" t="s">
        <v>1164</v>
      </c>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90"/>
      <c r="O806" s="1"/>
      <c r="P806" s="4" t="s">
        <v>1165</v>
      </c>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90"/>
      <c r="O807" s="1"/>
      <c r="P807" s="4" t="s">
        <v>1166</v>
      </c>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90"/>
      <c r="O808" s="1"/>
      <c r="P808" s="4" t="s">
        <v>1166</v>
      </c>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90"/>
      <c r="O809" s="1"/>
      <c r="P809" s="4" t="s">
        <v>1166</v>
      </c>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90"/>
      <c r="O810" s="1"/>
      <c r="P810" s="4" t="s">
        <v>1167</v>
      </c>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90"/>
      <c r="O811" s="1"/>
      <c r="P811" s="4" t="s">
        <v>1168</v>
      </c>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90"/>
      <c r="O812" s="1"/>
      <c r="P812" s="4" t="s">
        <v>1169</v>
      </c>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90"/>
      <c r="O813" s="1"/>
      <c r="P813" s="4" t="s">
        <v>1170</v>
      </c>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90"/>
      <c r="O814" s="1"/>
      <c r="P814" s="4" t="s">
        <v>1171</v>
      </c>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90"/>
      <c r="O815" s="1"/>
      <c r="P815" s="4" t="s">
        <v>1172</v>
      </c>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90"/>
      <c r="O816" s="1"/>
      <c r="P816" s="4" t="s">
        <v>1173</v>
      </c>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90"/>
      <c r="O817" s="1"/>
      <c r="P817" s="4" t="s">
        <v>1174</v>
      </c>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90"/>
      <c r="O818" s="1"/>
      <c r="P818" s="4" t="s">
        <v>1175</v>
      </c>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90"/>
      <c r="O819" s="1"/>
      <c r="P819" s="4" t="s">
        <v>1176</v>
      </c>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90"/>
      <c r="O820" s="1"/>
      <c r="P820" s="4" t="s">
        <v>1177</v>
      </c>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90"/>
      <c r="O821" s="1"/>
      <c r="P821" s="4" t="s">
        <v>1178</v>
      </c>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90"/>
      <c r="O822" s="1"/>
      <c r="P822" s="4" t="s">
        <v>1179</v>
      </c>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90"/>
      <c r="O823" s="1"/>
      <c r="P823" s="4" t="s">
        <v>1180</v>
      </c>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90"/>
      <c r="O824" s="1"/>
      <c r="P824" s="4" t="s">
        <v>1181</v>
      </c>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90"/>
      <c r="O825" s="1"/>
      <c r="P825" s="4" t="s">
        <v>1182</v>
      </c>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90"/>
      <c r="O826" s="1"/>
      <c r="P826" s="4" t="s">
        <v>1183</v>
      </c>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90"/>
      <c r="O827" s="1"/>
      <c r="P827" s="4" t="s">
        <v>1184</v>
      </c>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90"/>
      <c r="O828" s="1"/>
      <c r="P828" s="4" t="s">
        <v>1185</v>
      </c>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90"/>
      <c r="O829" s="1"/>
      <c r="P829" s="4" t="s">
        <v>1186</v>
      </c>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90"/>
      <c r="O830" s="1"/>
      <c r="P830" s="4" t="s">
        <v>1187</v>
      </c>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90"/>
      <c r="O831" s="1"/>
      <c r="P831" s="4" t="s">
        <v>1187</v>
      </c>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90"/>
      <c r="O832" s="1"/>
      <c r="P832" s="4" t="s">
        <v>1188</v>
      </c>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90"/>
      <c r="O833" s="1"/>
      <c r="P833" s="4" t="s">
        <v>1189</v>
      </c>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90"/>
      <c r="O834" s="1"/>
      <c r="P834" s="4" t="s">
        <v>1190</v>
      </c>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90"/>
      <c r="O835" s="1"/>
      <c r="P835" s="4" t="s">
        <v>1191</v>
      </c>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90"/>
      <c r="O836" s="1"/>
      <c r="P836" s="4" t="s">
        <v>1191</v>
      </c>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90"/>
      <c r="O837" s="1"/>
      <c r="P837" s="4" t="s">
        <v>1192</v>
      </c>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90"/>
      <c r="O838" s="1"/>
      <c r="P838" s="4" t="s">
        <v>1193</v>
      </c>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90"/>
      <c r="O839" s="1"/>
      <c r="P839" s="4" t="s">
        <v>1194</v>
      </c>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90"/>
      <c r="O840" s="1"/>
      <c r="P840" s="4" t="s">
        <v>1194</v>
      </c>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90"/>
      <c r="O841" s="1"/>
      <c r="P841" s="4" t="s">
        <v>1195</v>
      </c>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90"/>
      <c r="O842" s="1"/>
      <c r="P842" s="4" t="s">
        <v>1196</v>
      </c>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90"/>
      <c r="O843" s="1"/>
      <c r="P843" s="4" t="s">
        <v>1197</v>
      </c>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90"/>
      <c r="O844" s="1"/>
      <c r="P844" s="4" t="s">
        <v>1197</v>
      </c>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90"/>
      <c r="O845" s="1"/>
      <c r="P845" s="4" t="s">
        <v>1198</v>
      </c>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90"/>
      <c r="O846" s="1"/>
      <c r="P846" s="4" t="s">
        <v>1199</v>
      </c>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90"/>
      <c r="O847" s="1"/>
      <c r="P847" s="4" t="s">
        <v>1199</v>
      </c>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90"/>
      <c r="O848" s="1"/>
      <c r="P848" s="4" t="s">
        <v>1199</v>
      </c>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90"/>
      <c r="O849" s="1"/>
      <c r="P849" s="4" t="s">
        <v>1200</v>
      </c>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90"/>
      <c r="O850" s="1"/>
      <c r="P850" s="4" t="s">
        <v>1201</v>
      </c>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90"/>
      <c r="O851" s="1"/>
      <c r="P851" s="4" t="s">
        <v>1202</v>
      </c>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90"/>
      <c r="O852" s="1"/>
      <c r="P852" s="4" t="s">
        <v>1203</v>
      </c>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90"/>
      <c r="O853" s="1"/>
      <c r="P853" s="4" t="s">
        <v>1204</v>
      </c>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90"/>
      <c r="O854" s="1"/>
      <c r="P854" s="4" t="s">
        <v>1205</v>
      </c>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90"/>
      <c r="O855" s="1"/>
      <c r="P855" s="4" t="s">
        <v>1206</v>
      </c>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90"/>
      <c r="O856" s="1"/>
      <c r="P856" s="4" t="s">
        <v>1207</v>
      </c>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90"/>
      <c r="O857" s="1"/>
      <c r="P857" s="4" t="s">
        <v>1208</v>
      </c>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90"/>
      <c r="O858" s="1"/>
      <c r="P858" s="4" t="s">
        <v>1209</v>
      </c>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90"/>
      <c r="O859" s="1"/>
      <c r="P859" s="4" t="s">
        <v>1210</v>
      </c>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90"/>
      <c r="O860" s="1"/>
      <c r="P860" s="4" t="s">
        <v>1211</v>
      </c>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90"/>
      <c r="O861" s="1"/>
      <c r="P861" s="4" t="s">
        <v>1212</v>
      </c>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90"/>
      <c r="O862" s="1"/>
      <c r="P862" s="4" t="s">
        <v>1213</v>
      </c>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90"/>
      <c r="O863" s="1"/>
      <c r="P863" s="4" t="s">
        <v>1213</v>
      </c>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90"/>
      <c r="O864" s="1"/>
      <c r="P864" s="4" t="s">
        <v>1213</v>
      </c>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90"/>
      <c r="O865" s="1"/>
      <c r="P865" s="4" t="s">
        <v>1214</v>
      </c>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90"/>
      <c r="O866" s="1"/>
      <c r="P866" s="4" t="s">
        <v>1215</v>
      </c>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90"/>
      <c r="O867" s="1"/>
      <c r="P867" s="4" t="s">
        <v>1216</v>
      </c>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90"/>
      <c r="O868" s="1"/>
      <c r="P868" s="4" t="s">
        <v>1217</v>
      </c>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90"/>
      <c r="O869" s="1"/>
      <c r="P869" s="4" t="s">
        <v>1218</v>
      </c>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90"/>
      <c r="O870" s="1"/>
      <c r="P870" s="4" t="s">
        <v>1218</v>
      </c>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90"/>
      <c r="O871" s="1"/>
      <c r="P871" s="4" t="s">
        <v>1219</v>
      </c>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90"/>
      <c r="O872" s="1"/>
      <c r="P872" s="4" t="s">
        <v>1220</v>
      </c>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90"/>
      <c r="O873" s="1"/>
      <c r="P873" s="4" t="s">
        <v>1220</v>
      </c>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90"/>
      <c r="O874" s="1"/>
      <c r="P874" s="4" t="s">
        <v>1221</v>
      </c>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90"/>
      <c r="O875" s="1"/>
      <c r="P875" s="4" t="s">
        <v>1222</v>
      </c>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90"/>
      <c r="O876" s="1"/>
      <c r="P876" s="4" t="s">
        <v>1223</v>
      </c>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90"/>
      <c r="O877" s="1"/>
      <c r="P877" s="4" t="s">
        <v>1224</v>
      </c>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90"/>
      <c r="O878" s="1"/>
      <c r="P878" s="4" t="s">
        <v>1225</v>
      </c>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90"/>
      <c r="O879" s="1"/>
      <c r="P879" s="4" t="s">
        <v>1226</v>
      </c>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90"/>
      <c r="O880" s="1"/>
      <c r="P880" s="4" t="s">
        <v>1227</v>
      </c>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90"/>
      <c r="O881" s="1"/>
      <c r="P881" s="4" t="s">
        <v>1228</v>
      </c>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90"/>
      <c r="O882" s="1"/>
      <c r="P882" s="4" t="s">
        <v>1229</v>
      </c>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90"/>
      <c r="O883" s="1"/>
      <c r="P883" s="4" t="s">
        <v>1230</v>
      </c>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90"/>
      <c r="O884" s="1"/>
      <c r="P884" s="4" t="s">
        <v>1231</v>
      </c>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90"/>
      <c r="O885" s="1"/>
      <c r="P885" s="4" t="s">
        <v>1231</v>
      </c>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90"/>
      <c r="O886" s="1"/>
      <c r="P886" s="4" t="s">
        <v>1232</v>
      </c>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90"/>
      <c r="O887" s="1"/>
      <c r="P887" s="4" t="s">
        <v>1233</v>
      </c>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90"/>
      <c r="O888" s="1"/>
      <c r="P888" s="4" t="s">
        <v>1234</v>
      </c>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90"/>
      <c r="O889" s="1"/>
      <c r="P889" s="4" t="s">
        <v>1234</v>
      </c>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90"/>
      <c r="O890" s="1"/>
      <c r="P890" s="4" t="s">
        <v>1235</v>
      </c>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90"/>
      <c r="O891" s="1"/>
      <c r="P891" s="6" t="s">
        <v>1236</v>
      </c>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90"/>
      <c r="O892" s="1"/>
      <c r="P892" s="4" t="s">
        <v>1237</v>
      </c>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90"/>
      <c r="O893" s="1"/>
      <c r="P893" s="4" t="s">
        <v>1238</v>
      </c>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90"/>
      <c r="O894" s="1"/>
      <c r="P894" s="4" t="s">
        <v>1239</v>
      </c>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90"/>
      <c r="O895" s="1"/>
      <c r="P895" s="4" t="s">
        <v>1240</v>
      </c>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90"/>
      <c r="O896" s="1"/>
      <c r="P896" s="4" t="s">
        <v>1241</v>
      </c>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90"/>
      <c r="O897" s="1"/>
      <c r="P897" s="4" t="s">
        <v>1242</v>
      </c>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90"/>
      <c r="O898" s="1"/>
      <c r="P898" s="4" t="s">
        <v>1243</v>
      </c>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90"/>
      <c r="O899" s="1"/>
      <c r="P899" s="4" t="s">
        <v>1244</v>
      </c>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90"/>
      <c r="O900" s="1"/>
      <c r="P900" s="4" t="s">
        <v>1245</v>
      </c>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90"/>
      <c r="O901" s="1"/>
      <c r="P901" s="4" t="s">
        <v>1246</v>
      </c>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90"/>
      <c r="O902" s="1"/>
      <c r="P902" s="4" t="s">
        <v>1247</v>
      </c>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90"/>
      <c r="O903" s="1"/>
      <c r="P903" s="4" t="s">
        <v>1248</v>
      </c>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90"/>
      <c r="O904" s="1"/>
      <c r="P904" s="4" t="s">
        <v>1249</v>
      </c>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90"/>
      <c r="O905" s="1"/>
      <c r="P905" s="4" t="s">
        <v>1250</v>
      </c>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90"/>
      <c r="O906" s="1"/>
      <c r="P906" s="4" t="s">
        <v>1251</v>
      </c>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90"/>
      <c r="O907" s="1"/>
      <c r="P907" s="4" t="s">
        <v>1252</v>
      </c>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90"/>
      <c r="O908" s="1"/>
      <c r="P908" s="4" t="s">
        <v>1253</v>
      </c>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90"/>
      <c r="O909" s="1"/>
      <c r="P909" s="4" t="s">
        <v>1254</v>
      </c>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90"/>
      <c r="O910" s="1"/>
      <c r="P910" s="4" t="s">
        <v>1255</v>
      </c>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90"/>
      <c r="O911" s="1"/>
      <c r="P911" s="4" t="s">
        <v>1256</v>
      </c>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90"/>
      <c r="O912" s="1"/>
      <c r="P912" s="4" t="s">
        <v>1257</v>
      </c>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90"/>
      <c r="O913" s="1"/>
      <c r="P913" s="4" t="s">
        <v>1258</v>
      </c>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90"/>
      <c r="O914" s="1"/>
      <c r="P914" s="4" t="s">
        <v>1259</v>
      </c>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90"/>
      <c r="O915" s="1"/>
      <c r="P915" s="4" t="s">
        <v>1260</v>
      </c>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90"/>
      <c r="O916" s="1"/>
      <c r="P916" s="4" t="s">
        <v>1261</v>
      </c>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90"/>
      <c r="O917" s="1"/>
      <c r="P917" s="4" t="s">
        <v>1262</v>
      </c>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90"/>
      <c r="O918" s="1"/>
      <c r="P918" s="4" t="s">
        <v>1263</v>
      </c>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90"/>
      <c r="O919" s="1"/>
      <c r="P919" s="4" t="s">
        <v>1264</v>
      </c>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90"/>
      <c r="O920" s="1"/>
      <c r="P920" s="4" t="s">
        <v>1265</v>
      </c>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90"/>
      <c r="O921" s="1"/>
      <c r="P921" s="4" t="s">
        <v>1266</v>
      </c>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90"/>
      <c r="O922" s="1"/>
      <c r="P922" s="4" t="s">
        <v>1267</v>
      </c>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90"/>
      <c r="O923" s="1"/>
      <c r="P923" s="4" t="s">
        <v>1268</v>
      </c>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90"/>
      <c r="O924" s="1"/>
      <c r="P924" s="4" t="s">
        <v>1269</v>
      </c>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90"/>
      <c r="O925" s="1"/>
      <c r="P925" s="4" t="s">
        <v>1270</v>
      </c>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90"/>
      <c r="O926" s="1"/>
      <c r="P926" s="4" t="s">
        <v>1271</v>
      </c>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90"/>
      <c r="O927" s="1"/>
      <c r="P927" s="4" t="s">
        <v>1272</v>
      </c>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90"/>
      <c r="O928" s="1"/>
      <c r="P928" s="4" t="s">
        <v>1273</v>
      </c>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90"/>
      <c r="O929" s="1"/>
      <c r="P929" s="4" t="s">
        <v>1274</v>
      </c>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90"/>
      <c r="O930" s="1"/>
      <c r="P930" s="4" t="s">
        <v>1275</v>
      </c>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90"/>
      <c r="O931" s="1"/>
      <c r="P931" s="4" t="s">
        <v>1276</v>
      </c>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90"/>
      <c r="O932" s="1"/>
      <c r="P932" s="4" t="s">
        <v>1277</v>
      </c>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90"/>
      <c r="O933" s="1"/>
      <c r="P933" s="4" t="s">
        <v>1277</v>
      </c>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90"/>
      <c r="O934" s="1"/>
      <c r="P934" s="4" t="s">
        <v>1278</v>
      </c>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90"/>
      <c r="O935" s="1"/>
      <c r="P935" s="4" t="s">
        <v>1279</v>
      </c>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90"/>
      <c r="O936" s="1"/>
      <c r="P936" s="4" t="s">
        <v>1280</v>
      </c>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90"/>
      <c r="O937" s="1"/>
      <c r="P937" s="4" t="s">
        <v>1280</v>
      </c>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90"/>
      <c r="O938" s="1"/>
      <c r="P938" s="4" t="s">
        <v>1280</v>
      </c>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90"/>
      <c r="O939" s="1"/>
      <c r="P939" s="4" t="s">
        <v>1281</v>
      </c>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90"/>
      <c r="O940" s="1"/>
      <c r="P940" s="4" t="s">
        <v>1282</v>
      </c>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90"/>
      <c r="O941" s="1"/>
      <c r="P941" s="4" t="s">
        <v>1283</v>
      </c>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90"/>
      <c r="O942" s="1"/>
      <c r="P942" s="4" t="s">
        <v>1284</v>
      </c>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90"/>
      <c r="O943" s="1"/>
      <c r="P943" s="4" t="s">
        <v>1285</v>
      </c>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90"/>
      <c r="O944" s="1"/>
      <c r="P944" s="4" t="s">
        <v>1286</v>
      </c>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90"/>
      <c r="O945" s="1"/>
      <c r="P945" s="4" t="s">
        <v>1287</v>
      </c>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90"/>
      <c r="O946" s="1"/>
      <c r="P946" s="4" t="s">
        <v>1288</v>
      </c>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90"/>
      <c r="O947" s="1"/>
      <c r="P947" s="4" t="s">
        <v>1289</v>
      </c>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90"/>
      <c r="O948" s="1"/>
      <c r="P948" s="4" t="s">
        <v>1290</v>
      </c>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90"/>
      <c r="O949" s="1"/>
      <c r="P949" s="4" t="s">
        <v>1291</v>
      </c>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90"/>
      <c r="O950" s="1"/>
      <c r="P950" s="4" t="s">
        <v>1292</v>
      </c>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90"/>
      <c r="O951" s="1"/>
      <c r="P951" s="4" t="s">
        <v>1293</v>
      </c>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90"/>
      <c r="O952" s="1"/>
      <c r="P952" s="4" t="s">
        <v>1294</v>
      </c>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90"/>
      <c r="O953" s="1"/>
      <c r="P953" s="6" t="s">
        <v>1295</v>
      </c>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90"/>
      <c r="O954" s="1"/>
      <c r="P954" s="4" t="s">
        <v>1296</v>
      </c>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90"/>
      <c r="O955" s="1"/>
      <c r="P955" s="4" t="s">
        <v>1297</v>
      </c>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90"/>
      <c r="O956" s="1"/>
      <c r="P956" s="4" t="s">
        <v>1298</v>
      </c>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90"/>
      <c r="O957" s="1"/>
      <c r="P957" s="4" t="s">
        <v>1299</v>
      </c>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90"/>
      <c r="O958" s="1"/>
      <c r="P958" s="4" t="s">
        <v>1300</v>
      </c>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90"/>
      <c r="O959" s="1"/>
      <c r="P959" s="4" t="s">
        <v>1301</v>
      </c>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90"/>
      <c r="O960" s="1"/>
      <c r="P960" s="4" t="s">
        <v>1302</v>
      </c>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90"/>
      <c r="O961" s="1"/>
      <c r="P961" s="4" t="s">
        <v>1303</v>
      </c>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90"/>
      <c r="O962" s="1"/>
      <c r="P962" s="4" t="s">
        <v>1304</v>
      </c>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90"/>
      <c r="O963" s="1"/>
      <c r="P963" s="4" t="s">
        <v>1305</v>
      </c>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90"/>
      <c r="O964" s="1"/>
      <c r="P964" s="4" t="s">
        <v>1306</v>
      </c>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90"/>
      <c r="O965" s="1"/>
      <c r="P965" s="4" t="s">
        <v>1307</v>
      </c>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90"/>
      <c r="O966" s="1"/>
      <c r="P966" s="4" t="s">
        <v>1308</v>
      </c>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90"/>
      <c r="O967" s="1"/>
      <c r="P967" s="4" t="s">
        <v>1309</v>
      </c>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90"/>
      <c r="O968" s="1"/>
      <c r="P968" s="4" t="s">
        <v>1310</v>
      </c>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90"/>
      <c r="O969" s="1"/>
      <c r="P969" s="4" t="s">
        <v>1311</v>
      </c>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90"/>
      <c r="O970" s="1"/>
      <c r="P970" s="4" t="s">
        <v>1312</v>
      </c>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90"/>
      <c r="O971" s="1"/>
      <c r="P971" s="4" t="s">
        <v>1313</v>
      </c>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90"/>
      <c r="O972" s="1"/>
      <c r="P972" s="4" t="s">
        <v>1314</v>
      </c>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90"/>
      <c r="O973" s="1"/>
      <c r="P973" s="4" t="s">
        <v>1315</v>
      </c>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90"/>
      <c r="O974" s="1"/>
      <c r="P974" s="4" t="s">
        <v>1316</v>
      </c>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90"/>
      <c r="O975" s="1"/>
      <c r="P975" s="4" t="s">
        <v>1317</v>
      </c>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90"/>
      <c r="O976" s="1"/>
      <c r="P976" s="4" t="s">
        <v>1318</v>
      </c>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90"/>
      <c r="O977" s="1"/>
      <c r="P977" s="4" t="s">
        <v>1319</v>
      </c>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90"/>
      <c r="O978" s="1"/>
      <c r="P978" s="4" t="s">
        <v>1320</v>
      </c>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90"/>
      <c r="O979" s="1"/>
      <c r="P979" s="4" t="s">
        <v>1321</v>
      </c>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90"/>
      <c r="O980" s="1"/>
      <c r="P980" s="4" t="s">
        <v>1322</v>
      </c>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90"/>
      <c r="O981" s="1"/>
      <c r="P981" s="4" t="s">
        <v>1323</v>
      </c>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90"/>
      <c r="O982" s="1"/>
      <c r="P982" s="4" t="s">
        <v>1324</v>
      </c>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90"/>
      <c r="O983" s="1"/>
      <c r="P983" s="4" t="s">
        <v>1325</v>
      </c>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90"/>
      <c r="O984" s="1"/>
      <c r="P984" s="4" t="s">
        <v>1326</v>
      </c>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90"/>
      <c r="O985" s="1"/>
      <c r="P985" s="4" t="s">
        <v>1327</v>
      </c>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90"/>
      <c r="O986" s="1"/>
      <c r="P986" s="4" t="s">
        <v>1328</v>
      </c>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90"/>
      <c r="O987" s="1"/>
      <c r="P987" s="4" t="s">
        <v>1329</v>
      </c>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90"/>
      <c r="O988" s="1"/>
      <c r="P988" s="4" t="s">
        <v>1330</v>
      </c>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90"/>
      <c r="O989" s="1"/>
      <c r="P989" s="4" t="s">
        <v>1331</v>
      </c>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90"/>
      <c r="O990" s="1"/>
      <c r="P990" s="4" t="s">
        <v>1331</v>
      </c>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90"/>
      <c r="O991" s="1"/>
      <c r="P991" s="4" t="s">
        <v>1332</v>
      </c>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90"/>
      <c r="O992" s="1"/>
      <c r="P992" s="4" t="s">
        <v>1333</v>
      </c>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90"/>
      <c r="O993" s="1"/>
      <c r="P993" s="4" t="s">
        <v>1334</v>
      </c>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90"/>
      <c r="O994" s="1"/>
      <c r="P994" s="4" t="s">
        <v>1335</v>
      </c>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90"/>
      <c r="O995" s="1"/>
      <c r="P995" s="4" t="s">
        <v>1336</v>
      </c>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90"/>
      <c r="O996" s="1"/>
      <c r="P996" s="4" t="s">
        <v>1337</v>
      </c>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90"/>
      <c r="O997" s="1"/>
      <c r="P997" s="4" t="s">
        <v>1338</v>
      </c>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90"/>
      <c r="O998" s="1"/>
      <c r="P998" s="4" t="s">
        <v>1339</v>
      </c>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90"/>
      <c r="O999" s="1"/>
      <c r="P999" s="4" t="s">
        <v>1340</v>
      </c>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90"/>
      <c r="O1000" s="1"/>
      <c r="P1000" s="4" t="s">
        <v>1341</v>
      </c>
      <c r="Q1000" s="1"/>
      <c r="R1000" s="1"/>
      <c r="S1000" s="1"/>
      <c r="T1000" s="1"/>
      <c r="U1000" s="1"/>
      <c r="V1000" s="1"/>
      <c r="W1000" s="1"/>
      <c r="X1000" s="1"/>
      <c r="Y1000" s="1"/>
      <c r="Z1000" s="1"/>
    </row>
    <row r="1001" spans="1:26" ht="12.75" customHeight="1" x14ac:dyDescent="0.2">
      <c r="A1001" s="1"/>
      <c r="B1001" s="1"/>
      <c r="C1001" s="1"/>
      <c r="D1001" s="1"/>
      <c r="E1001" s="1"/>
      <c r="F1001" s="1"/>
      <c r="G1001" s="1"/>
      <c r="H1001" s="1"/>
      <c r="I1001" s="1"/>
      <c r="J1001" s="1"/>
      <c r="K1001" s="1"/>
      <c r="L1001" s="1"/>
      <c r="M1001" s="1"/>
      <c r="N1001" s="190"/>
      <c r="O1001" s="1"/>
      <c r="P1001" s="4" t="s">
        <v>1342</v>
      </c>
      <c r="Q1001" s="1"/>
      <c r="R1001" s="1"/>
      <c r="S1001" s="1"/>
      <c r="T1001" s="1"/>
      <c r="U1001" s="1"/>
      <c r="V1001" s="1"/>
      <c r="W1001" s="1"/>
      <c r="X1001" s="1"/>
      <c r="Y1001" s="1"/>
      <c r="Z1001" s="1"/>
    </row>
    <row r="1002" spans="1:26" ht="12.75" customHeight="1" x14ac:dyDescent="0.2">
      <c r="A1002" s="1"/>
      <c r="B1002" s="1"/>
      <c r="C1002" s="1"/>
      <c r="D1002" s="1"/>
      <c r="E1002" s="1"/>
      <c r="F1002" s="1"/>
      <c r="G1002" s="1"/>
      <c r="H1002" s="1"/>
      <c r="I1002" s="1"/>
      <c r="J1002" s="1"/>
      <c r="K1002" s="1"/>
      <c r="L1002" s="1"/>
      <c r="M1002" s="1"/>
      <c r="N1002" s="190"/>
      <c r="O1002" s="1"/>
      <c r="P1002" s="4" t="s">
        <v>1343</v>
      </c>
      <c r="Q1002" s="1"/>
      <c r="R1002" s="1"/>
      <c r="S1002" s="1"/>
      <c r="T1002" s="1"/>
      <c r="U1002" s="1"/>
      <c r="V1002" s="1"/>
      <c r="W1002" s="1"/>
      <c r="X1002" s="1"/>
      <c r="Y1002" s="1"/>
      <c r="Z1002" s="1"/>
    </row>
    <row r="1003" spans="1:26" ht="12.75" customHeight="1" x14ac:dyDescent="0.2">
      <c r="A1003" s="1"/>
      <c r="B1003" s="1"/>
      <c r="C1003" s="1"/>
      <c r="D1003" s="1"/>
      <c r="E1003" s="1"/>
      <c r="F1003" s="1"/>
      <c r="G1003" s="1"/>
      <c r="H1003" s="1"/>
      <c r="I1003" s="1"/>
      <c r="J1003" s="1"/>
      <c r="K1003" s="1"/>
      <c r="L1003" s="1"/>
      <c r="M1003" s="1"/>
      <c r="N1003" s="190"/>
      <c r="O1003" s="1"/>
      <c r="P1003" s="4" t="s">
        <v>1344</v>
      </c>
      <c r="Q1003" s="1"/>
      <c r="R1003" s="1"/>
      <c r="S1003" s="1"/>
      <c r="T1003" s="1"/>
      <c r="U1003" s="1"/>
      <c r="V1003" s="1"/>
      <c r="W1003" s="1"/>
      <c r="X1003" s="1"/>
      <c r="Y1003" s="1"/>
      <c r="Z1003" s="1"/>
    </row>
    <row r="1004" spans="1:26" ht="12.75" customHeight="1" x14ac:dyDescent="0.2">
      <c r="A1004" s="1"/>
      <c r="B1004" s="1"/>
      <c r="C1004" s="1"/>
      <c r="D1004" s="1"/>
      <c r="E1004" s="1"/>
      <c r="F1004" s="1"/>
      <c r="G1004" s="1"/>
      <c r="H1004" s="1"/>
      <c r="I1004" s="1"/>
      <c r="J1004" s="1"/>
      <c r="K1004" s="1"/>
      <c r="L1004" s="1"/>
      <c r="M1004" s="1"/>
      <c r="N1004" s="190"/>
      <c r="O1004" s="1"/>
      <c r="P1004" s="4" t="s">
        <v>1345</v>
      </c>
      <c r="Q1004" s="1"/>
      <c r="R1004" s="1"/>
      <c r="S1004" s="1"/>
      <c r="T1004" s="1"/>
      <c r="U1004" s="1"/>
      <c r="V1004" s="1"/>
      <c r="W1004" s="1"/>
      <c r="X1004" s="1"/>
      <c r="Y1004" s="1"/>
      <c r="Z1004" s="1"/>
    </row>
    <row r="1005" spans="1:26" ht="12.75" customHeight="1" x14ac:dyDescent="0.2">
      <c r="A1005" s="1"/>
      <c r="B1005" s="1"/>
      <c r="C1005" s="1"/>
      <c r="D1005" s="1"/>
      <c r="E1005" s="1"/>
      <c r="F1005" s="1"/>
      <c r="G1005" s="1"/>
      <c r="H1005" s="1"/>
      <c r="I1005" s="1"/>
      <c r="J1005" s="1"/>
      <c r="K1005" s="1"/>
      <c r="L1005" s="1"/>
      <c r="M1005" s="1"/>
      <c r="N1005" s="190"/>
      <c r="O1005" s="1"/>
      <c r="P1005" s="4" t="s">
        <v>1346</v>
      </c>
      <c r="Q1005" s="1"/>
      <c r="R1005" s="1"/>
      <c r="S1005" s="1"/>
      <c r="T1005" s="1"/>
      <c r="U1005" s="1"/>
      <c r="V1005" s="1"/>
      <c r="W1005" s="1"/>
      <c r="X1005" s="1"/>
      <c r="Y1005" s="1"/>
      <c r="Z1005" s="1"/>
    </row>
    <row r="1006" spans="1:26" ht="12.75" customHeight="1" x14ac:dyDescent="0.2">
      <c r="A1006" s="1"/>
      <c r="B1006" s="1"/>
      <c r="C1006" s="1"/>
      <c r="D1006" s="1"/>
      <c r="E1006" s="1"/>
      <c r="F1006" s="1"/>
      <c r="G1006" s="1"/>
      <c r="H1006" s="1"/>
      <c r="I1006" s="1"/>
      <c r="J1006" s="1"/>
      <c r="K1006" s="1"/>
      <c r="L1006" s="1"/>
      <c r="M1006" s="1"/>
      <c r="N1006" s="190"/>
      <c r="O1006" s="1"/>
      <c r="P1006" s="4" t="s">
        <v>1347</v>
      </c>
      <c r="Q1006" s="1"/>
      <c r="R1006" s="1"/>
      <c r="S1006" s="1"/>
      <c r="T1006" s="1"/>
      <c r="U1006" s="1"/>
      <c r="V1006" s="1"/>
      <c r="W1006" s="1"/>
      <c r="X1006" s="1"/>
      <c r="Y1006" s="1"/>
      <c r="Z1006" s="1"/>
    </row>
    <row r="1007" spans="1:26" ht="12.75" customHeight="1" x14ac:dyDescent="0.2">
      <c r="A1007" s="1"/>
      <c r="B1007" s="1"/>
      <c r="C1007" s="1"/>
      <c r="D1007" s="1"/>
      <c r="E1007" s="1"/>
      <c r="F1007" s="1"/>
      <c r="G1007" s="1"/>
      <c r="H1007" s="1"/>
      <c r="I1007" s="1"/>
      <c r="J1007" s="1"/>
      <c r="K1007" s="1"/>
      <c r="L1007" s="1"/>
      <c r="M1007" s="1"/>
      <c r="N1007" s="190"/>
      <c r="O1007" s="1"/>
      <c r="P1007" s="4" t="s">
        <v>1348</v>
      </c>
      <c r="Q1007" s="1"/>
      <c r="R1007" s="1"/>
      <c r="S1007" s="1"/>
      <c r="T1007" s="1"/>
      <c r="U1007" s="1"/>
      <c r="V1007" s="1"/>
      <c r="W1007" s="1"/>
      <c r="X1007" s="1"/>
      <c r="Y1007" s="1"/>
      <c r="Z1007" s="1"/>
    </row>
    <row r="1008" spans="1:26" ht="12.75" customHeight="1" x14ac:dyDescent="0.2">
      <c r="A1008" s="1"/>
      <c r="B1008" s="1"/>
      <c r="C1008" s="1"/>
      <c r="D1008" s="1"/>
      <c r="E1008" s="1"/>
      <c r="F1008" s="1"/>
      <c r="G1008" s="1"/>
      <c r="H1008" s="1"/>
      <c r="I1008" s="1"/>
      <c r="J1008" s="1"/>
      <c r="K1008" s="1"/>
      <c r="L1008" s="1"/>
      <c r="M1008" s="1"/>
      <c r="N1008" s="190"/>
      <c r="O1008" s="1"/>
      <c r="P1008" s="4" t="s">
        <v>1349</v>
      </c>
      <c r="Q1008" s="1"/>
      <c r="R1008" s="1"/>
      <c r="S1008" s="1"/>
      <c r="T1008" s="1"/>
      <c r="U1008" s="1"/>
      <c r="V1008" s="1"/>
      <c r="W1008" s="1"/>
      <c r="X1008" s="1"/>
      <c r="Y1008" s="1"/>
      <c r="Z1008" s="1"/>
    </row>
    <row r="1009" spans="1:26" ht="12.75" customHeight="1" x14ac:dyDescent="0.2">
      <c r="A1009" s="1"/>
      <c r="B1009" s="1"/>
      <c r="C1009" s="1"/>
      <c r="D1009" s="1"/>
      <c r="E1009" s="1"/>
      <c r="F1009" s="1"/>
      <c r="G1009" s="1"/>
      <c r="H1009" s="1"/>
      <c r="I1009" s="1"/>
      <c r="J1009" s="1"/>
      <c r="K1009" s="1"/>
      <c r="L1009" s="1"/>
      <c r="M1009" s="1"/>
      <c r="N1009" s="190"/>
      <c r="O1009" s="1"/>
      <c r="P1009" s="4" t="s">
        <v>1350</v>
      </c>
      <c r="Q1009" s="1"/>
      <c r="R1009" s="1"/>
      <c r="S1009" s="1"/>
      <c r="T1009" s="1"/>
      <c r="U1009" s="1"/>
      <c r="V1009" s="1"/>
      <c r="W1009" s="1"/>
      <c r="X1009" s="1"/>
      <c r="Y1009" s="1"/>
      <c r="Z1009" s="1"/>
    </row>
    <row r="1010" spans="1:26" ht="12.75" customHeight="1" x14ac:dyDescent="0.2">
      <c r="A1010" s="1"/>
      <c r="B1010" s="1"/>
      <c r="C1010" s="1"/>
      <c r="D1010" s="1"/>
      <c r="E1010" s="1"/>
      <c r="F1010" s="1"/>
      <c r="G1010" s="1"/>
      <c r="H1010" s="1"/>
      <c r="I1010" s="1"/>
      <c r="J1010" s="1"/>
      <c r="K1010" s="1"/>
      <c r="L1010" s="1"/>
      <c r="M1010" s="1"/>
      <c r="N1010" s="190"/>
      <c r="O1010" s="1"/>
      <c r="P1010" s="4" t="s">
        <v>1351</v>
      </c>
      <c r="Q1010" s="1"/>
      <c r="R1010" s="1"/>
      <c r="S1010" s="1"/>
      <c r="T1010" s="1"/>
      <c r="U1010" s="1"/>
      <c r="V1010" s="1"/>
      <c r="W1010" s="1"/>
      <c r="X1010" s="1"/>
      <c r="Y1010" s="1"/>
      <c r="Z1010" s="1"/>
    </row>
    <row r="1011" spans="1:26" ht="12.75" customHeight="1" x14ac:dyDescent="0.2">
      <c r="A1011" s="1"/>
      <c r="B1011" s="1"/>
      <c r="C1011" s="1"/>
      <c r="D1011" s="1"/>
      <c r="E1011" s="1"/>
      <c r="F1011" s="1"/>
      <c r="G1011" s="1"/>
      <c r="H1011" s="1"/>
      <c r="I1011" s="1"/>
      <c r="J1011" s="1"/>
      <c r="K1011" s="1"/>
      <c r="L1011" s="1"/>
      <c r="M1011" s="1"/>
      <c r="N1011" s="190"/>
      <c r="O1011" s="1"/>
      <c r="P1011" s="4" t="s">
        <v>1352</v>
      </c>
      <c r="Q1011" s="1"/>
      <c r="R1011" s="1"/>
      <c r="S1011" s="1"/>
      <c r="T1011" s="1"/>
      <c r="U1011" s="1"/>
      <c r="V1011" s="1"/>
      <c r="W1011" s="1"/>
      <c r="X1011" s="1"/>
      <c r="Y1011" s="1"/>
      <c r="Z1011" s="1"/>
    </row>
    <row r="1012" spans="1:26" ht="12.75" customHeight="1" x14ac:dyDescent="0.2">
      <c r="A1012" s="1"/>
      <c r="B1012" s="1"/>
      <c r="C1012" s="1"/>
      <c r="D1012" s="1"/>
      <c r="E1012" s="1"/>
      <c r="F1012" s="1"/>
      <c r="G1012" s="1"/>
      <c r="H1012" s="1"/>
      <c r="I1012" s="1"/>
      <c r="J1012" s="1"/>
      <c r="K1012" s="1"/>
      <c r="L1012" s="1"/>
      <c r="M1012" s="1"/>
      <c r="N1012" s="190"/>
      <c r="O1012" s="1"/>
      <c r="P1012" s="4" t="s">
        <v>1353</v>
      </c>
      <c r="Q1012" s="1"/>
      <c r="R1012" s="1"/>
      <c r="S1012" s="1"/>
      <c r="T1012" s="1"/>
      <c r="U1012" s="1"/>
      <c r="V1012" s="1"/>
      <c r="W1012" s="1"/>
      <c r="X1012" s="1"/>
      <c r="Y1012" s="1"/>
      <c r="Z1012" s="1"/>
    </row>
    <row r="1013" spans="1:26" ht="12.75" customHeight="1" x14ac:dyDescent="0.2">
      <c r="A1013" s="1"/>
      <c r="B1013" s="1"/>
      <c r="C1013" s="1"/>
      <c r="D1013" s="1"/>
      <c r="E1013" s="1"/>
      <c r="F1013" s="1"/>
      <c r="G1013" s="1"/>
      <c r="H1013" s="1"/>
      <c r="I1013" s="1"/>
      <c r="J1013" s="1"/>
      <c r="K1013" s="1"/>
      <c r="L1013" s="1"/>
      <c r="M1013" s="1"/>
      <c r="N1013" s="190"/>
      <c r="O1013" s="1"/>
      <c r="P1013" s="4" t="s">
        <v>1354</v>
      </c>
      <c r="Q1013" s="1"/>
      <c r="R1013" s="1"/>
      <c r="S1013" s="1"/>
      <c r="T1013" s="1"/>
      <c r="U1013" s="1"/>
      <c r="V1013" s="1"/>
      <c r="W1013" s="1"/>
      <c r="X1013" s="1"/>
      <c r="Y1013" s="1"/>
      <c r="Z1013" s="1"/>
    </row>
    <row r="1014" spans="1:26" ht="12.75" customHeight="1" x14ac:dyDescent="0.2">
      <c r="A1014" s="1"/>
      <c r="B1014" s="1"/>
      <c r="C1014" s="1"/>
      <c r="D1014" s="1"/>
      <c r="E1014" s="1"/>
      <c r="F1014" s="1"/>
      <c r="G1014" s="1"/>
      <c r="H1014" s="1"/>
      <c r="I1014" s="1"/>
      <c r="J1014" s="1"/>
      <c r="K1014" s="1"/>
      <c r="L1014" s="1"/>
      <c r="M1014" s="1"/>
      <c r="N1014" s="190"/>
      <c r="O1014" s="1"/>
      <c r="P1014" s="4" t="s">
        <v>1355</v>
      </c>
      <c r="Q1014" s="1"/>
      <c r="R1014" s="1"/>
      <c r="S1014" s="1"/>
      <c r="T1014" s="1"/>
      <c r="U1014" s="1"/>
      <c r="V1014" s="1"/>
      <c r="W1014" s="1"/>
      <c r="X1014" s="1"/>
      <c r="Y1014" s="1"/>
      <c r="Z1014" s="1"/>
    </row>
    <row r="1015" spans="1:26" ht="12.75" customHeight="1" x14ac:dyDescent="0.2">
      <c r="A1015" s="1"/>
      <c r="B1015" s="1"/>
      <c r="C1015" s="1"/>
      <c r="D1015" s="1"/>
      <c r="E1015" s="1"/>
      <c r="F1015" s="1"/>
      <c r="G1015" s="1"/>
      <c r="H1015" s="1"/>
      <c r="I1015" s="1"/>
      <c r="J1015" s="1"/>
      <c r="K1015" s="1"/>
      <c r="L1015" s="1"/>
      <c r="M1015" s="1"/>
      <c r="N1015" s="190"/>
      <c r="O1015" s="1"/>
      <c r="P1015" s="4" t="s">
        <v>1356</v>
      </c>
      <c r="Q1015" s="1"/>
      <c r="R1015" s="1"/>
      <c r="S1015" s="1"/>
      <c r="T1015" s="1"/>
      <c r="U1015" s="1"/>
      <c r="V1015" s="1"/>
      <c r="W1015" s="1"/>
      <c r="X1015" s="1"/>
      <c r="Y1015" s="1"/>
      <c r="Z1015" s="1"/>
    </row>
    <row r="1016" spans="1:26" ht="12.75" customHeight="1" x14ac:dyDescent="0.2">
      <c r="A1016" s="1"/>
      <c r="B1016" s="1"/>
      <c r="C1016" s="1"/>
      <c r="D1016" s="1"/>
      <c r="E1016" s="1"/>
      <c r="F1016" s="1"/>
      <c r="G1016" s="1"/>
      <c r="H1016" s="1"/>
      <c r="I1016" s="1"/>
      <c r="J1016" s="1"/>
      <c r="K1016" s="1"/>
      <c r="L1016" s="1"/>
      <c r="M1016" s="1"/>
      <c r="N1016" s="190"/>
      <c r="O1016" s="1"/>
      <c r="P1016" s="4" t="s">
        <v>1357</v>
      </c>
      <c r="Q1016" s="1"/>
      <c r="R1016" s="1"/>
      <c r="S1016" s="1"/>
      <c r="T1016" s="1"/>
      <c r="U1016" s="1"/>
      <c r="V1016" s="1"/>
      <c r="W1016" s="1"/>
      <c r="X1016" s="1"/>
      <c r="Y1016" s="1"/>
      <c r="Z1016" s="1"/>
    </row>
    <row r="1017" spans="1:26" ht="12.75" customHeight="1" x14ac:dyDescent="0.2">
      <c r="A1017" s="1"/>
      <c r="B1017" s="1"/>
      <c r="C1017" s="1"/>
      <c r="D1017" s="1"/>
      <c r="E1017" s="1"/>
      <c r="F1017" s="1"/>
      <c r="G1017" s="1"/>
      <c r="H1017" s="1"/>
      <c r="I1017" s="1"/>
      <c r="J1017" s="1"/>
      <c r="K1017" s="1"/>
      <c r="L1017" s="1"/>
      <c r="M1017" s="1"/>
      <c r="N1017" s="190"/>
      <c r="O1017" s="1"/>
      <c r="P1017" s="4" t="s">
        <v>1358</v>
      </c>
      <c r="Q1017" s="1"/>
      <c r="R1017" s="1"/>
      <c r="S1017" s="1"/>
      <c r="T1017" s="1"/>
      <c r="U1017" s="1"/>
      <c r="V1017" s="1"/>
      <c r="W1017" s="1"/>
      <c r="X1017" s="1"/>
      <c r="Y1017" s="1"/>
      <c r="Z1017" s="1"/>
    </row>
    <row r="1018" spans="1:26" ht="12.75" customHeight="1" x14ac:dyDescent="0.2">
      <c r="A1018" s="1"/>
      <c r="B1018" s="1"/>
      <c r="C1018" s="1"/>
      <c r="D1018" s="1"/>
      <c r="E1018" s="1"/>
      <c r="F1018" s="1"/>
      <c r="G1018" s="1"/>
      <c r="H1018" s="1"/>
      <c r="I1018" s="1"/>
      <c r="J1018" s="1"/>
      <c r="K1018" s="1"/>
      <c r="L1018" s="1"/>
      <c r="M1018" s="1"/>
      <c r="N1018" s="190"/>
      <c r="O1018" s="1"/>
      <c r="P1018" s="4" t="s">
        <v>1359</v>
      </c>
      <c r="Q1018" s="1"/>
      <c r="R1018" s="1"/>
      <c r="S1018" s="1"/>
      <c r="T1018" s="1"/>
      <c r="U1018" s="1"/>
      <c r="V1018" s="1"/>
      <c r="W1018" s="1"/>
      <c r="X1018" s="1"/>
      <c r="Y1018" s="1"/>
      <c r="Z1018" s="1"/>
    </row>
    <row r="1019" spans="1:26" ht="12.75" customHeight="1" x14ac:dyDescent="0.2">
      <c r="A1019" s="1"/>
      <c r="B1019" s="1"/>
      <c r="C1019" s="1"/>
      <c r="D1019" s="1"/>
      <c r="E1019" s="1"/>
      <c r="F1019" s="1"/>
      <c r="G1019" s="1"/>
      <c r="H1019" s="1"/>
      <c r="I1019" s="1"/>
      <c r="J1019" s="1"/>
      <c r="K1019" s="1"/>
      <c r="L1019" s="1"/>
      <c r="M1019" s="1"/>
      <c r="N1019" s="190"/>
      <c r="O1019" s="1"/>
      <c r="P1019" s="4" t="s">
        <v>1360</v>
      </c>
      <c r="Q1019" s="1"/>
      <c r="R1019" s="1"/>
      <c r="S1019" s="1"/>
      <c r="T1019" s="1"/>
      <c r="U1019" s="1"/>
      <c r="V1019" s="1"/>
      <c r="W1019" s="1"/>
      <c r="X1019" s="1"/>
      <c r="Y1019" s="1"/>
      <c r="Z1019" s="1"/>
    </row>
    <row r="1020" spans="1:26" ht="12.75" customHeight="1" x14ac:dyDescent="0.2">
      <c r="A1020" s="1"/>
      <c r="B1020" s="1"/>
      <c r="C1020" s="1"/>
      <c r="D1020" s="1"/>
      <c r="E1020" s="1"/>
      <c r="F1020" s="1"/>
      <c r="G1020" s="1"/>
      <c r="H1020" s="1"/>
      <c r="I1020" s="1"/>
      <c r="J1020" s="1"/>
      <c r="K1020" s="1"/>
      <c r="L1020" s="1"/>
      <c r="M1020" s="1"/>
      <c r="N1020" s="190"/>
      <c r="O1020" s="1"/>
      <c r="P1020" s="4" t="s">
        <v>1361</v>
      </c>
      <c r="Q1020" s="1"/>
      <c r="R1020" s="1"/>
      <c r="S1020" s="1"/>
      <c r="T1020" s="1"/>
      <c r="U1020" s="1"/>
      <c r="V1020" s="1"/>
      <c r="W1020" s="1"/>
      <c r="X1020" s="1"/>
      <c r="Y1020" s="1"/>
      <c r="Z1020" s="1"/>
    </row>
    <row r="1021" spans="1:26" ht="12.75" customHeight="1" x14ac:dyDescent="0.2">
      <c r="A1021" s="1"/>
      <c r="B1021" s="1"/>
      <c r="C1021" s="1"/>
      <c r="D1021" s="1"/>
      <c r="E1021" s="1"/>
      <c r="F1021" s="1"/>
      <c r="G1021" s="1"/>
      <c r="H1021" s="1"/>
      <c r="I1021" s="1"/>
      <c r="J1021" s="1"/>
      <c r="K1021" s="1"/>
      <c r="L1021" s="1"/>
      <c r="M1021" s="1"/>
      <c r="N1021" s="190"/>
      <c r="O1021" s="1"/>
      <c r="P1021" s="4" t="s">
        <v>1362</v>
      </c>
      <c r="Q1021" s="1"/>
      <c r="R1021" s="1"/>
      <c r="S1021" s="1"/>
      <c r="T1021" s="1"/>
      <c r="U1021" s="1"/>
      <c r="V1021" s="1"/>
      <c r="W1021" s="1"/>
      <c r="X1021" s="1"/>
      <c r="Y1021" s="1"/>
      <c r="Z1021" s="1"/>
    </row>
    <row r="1022" spans="1:26" ht="12.75" customHeight="1" x14ac:dyDescent="0.2">
      <c r="A1022" s="1"/>
      <c r="B1022" s="1"/>
      <c r="C1022" s="1"/>
      <c r="D1022" s="1"/>
      <c r="E1022" s="1"/>
      <c r="F1022" s="1"/>
      <c r="G1022" s="1"/>
      <c r="H1022" s="1"/>
      <c r="I1022" s="1"/>
      <c r="J1022" s="1"/>
      <c r="K1022" s="1"/>
      <c r="L1022" s="1"/>
      <c r="M1022" s="1"/>
      <c r="N1022" s="190"/>
      <c r="O1022" s="1"/>
      <c r="P1022" s="4" t="s">
        <v>1363</v>
      </c>
      <c r="Q1022" s="1"/>
      <c r="R1022" s="1"/>
      <c r="S1022" s="1"/>
      <c r="T1022" s="1"/>
      <c r="U1022" s="1"/>
      <c r="V1022" s="1"/>
      <c r="W1022" s="1"/>
      <c r="X1022" s="1"/>
      <c r="Y1022" s="1"/>
      <c r="Z1022" s="1"/>
    </row>
    <row r="1023" spans="1:26" ht="12.75" customHeight="1" x14ac:dyDescent="0.2">
      <c r="A1023" s="1"/>
      <c r="B1023" s="1"/>
      <c r="C1023" s="1"/>
      <c r="D1023" s="1"/>
      <c r="E1023" s="1"/>
      <c r="F1023" s="1"/>
      <c r="G1023" s="1"/>
      <c r="H1023" s="1"/>
      <c r="I1023" s="1"/>
      <c r="J1023" s="1"/>
      <c r="K1023" s="1"/>
      <c r="L1023" s="1"/>
      <c r="M1023" s="1"/>
      <c r="N1023" s="190"/>
      <c r="O1023" s="1"/>
      <c r="P1023" s="4" t="s">
        <v>1364</v>
      </c>
      <c r="Q1023" s="1"/>
      <c r="R1023" s="1"/>
      <c r="S1023" s="1"/>
      <c r="T1023" s="1"/>
      <c r="U1023" s="1"/>
      <c r="V1023" s="1"/>
      <c r="W1023" s="1"/>
      <c r="X1023" s="1"/>
      <c r="Y1023" s="1"/>
      <c r="Z1023" s="1"/>
    </row>
    <row r="1024" spans="1:26" ht="12.75" customHeight="1" x14ac:dyDescent="0.2">
      <c r="A1024" s="1"/>
      <c r="B1024" s="1"/>
      <c r="C1024" s="1"/>
      <c r="D1024" s="1"/>
      <c r="E1024" s="1"/>
      <c r="F1024" s="1"/>
      <c r="G1024" s="1"/>
      <c r="H1024" s="1"/>
      <c r="I1024" s="1"/>
      <c r="J1024" s="1"/>
      <c r="K1024" s="1"/>
      <c r="L1024" s="1"/>
      <c r="M1024" s="1"/>
      <c r="N1024" s="190"/>
      <c r="O1024" s="1"/>
      <c r="P1024" s="4" t="s">
        <v>1365</v>
      </c>
      <c r="Q1024" s="1"/>
      <c r="R1024" s="1"/>
      <c r="S1024" s="1"/>
      <c r="T1024" s="1"/>
      <c r="U1024" s="1"/>
      <c r="V1024" s="1"/>
      <c r="W1024" s="1"/>
      <c r="X1024" s="1"/>
      <c r="Y1024" s="1"/>
      <c r="Z1024" s="1"/>
    </row>
    <row r="1025" spans="1:26" ht="12.75" customHeight="1" x14ac:dyDescent="0.2">
      <c r="A1025" s="1"/>
      <c r="B1025" s="1"/>
      <c r="C1025" s="1"/>
      <c r="D1025" s="1"/>
      <c r="E1025" s="1"/>
      <c r="F1025" s="1"/>
      <c r="G1025" s="1"/>
      <c r="H1025" s="1"/>
      <c r="I1025" s="1"/>
      <c r="J1025" s="1"/>
      <c r="K1025" s="1"/>
      <c r="L1025" s="1"/>
      <c r="M1025" s="1"/>
      <c r="N1025" s="190"/>
      <c r="O1025" s="1"/>
      <c r="P1025" s="4" t="s">
        <v>1366</v>
      </c>
      <c r="Q1025" s="1"/>
      <c r="R1025" s="1"/>
      <c r="S1025" s="1"/>
      <c r="T1025" s="1"/>
      <c r="U1025" s="1"/>
      <c r="V1025" s="1"/>
      <c r="W1025" s="1"/>
      <c r="X1025" s="1"/>
      <c r="Y1025" s="1"/>
      <c r="Z1025" s="1"/>
    </row>
    <row r="1026" spans="1:26" ht="12.75" customHeight="1" x14ac:dyDescent="0.2">
      <c r="A1026" s="1"/>
      <c r="B1026" s="1"/>
      <c r="C1026" s="1"/>
      <c r="D1026" s="1"/>
      <c r="E1026" s="1"/>
      <c r="F1026" s="1"/>
      <c r="G1026" s="1"/>
      <c r="H1026" s="1"/>
      <c r="I1026" s="1"/>
      <c r="J1026" s="1"/>
      <c r="K1026" s="1"/>
      <c r="L1026" s="1"/>
      <c r="M1026" s="1"/>
      <c r="N1026" s="190"/>
      <c r="O1026" s="1"/>
      <c r="P1026" s="4" t="s">
        <v>1367</v>
      </c>
      <c r="Q1026" s="1"/>
      <c r="R1026" s="1"/>
      <c r="S1026" s="1"/>
      <c r="T1026" s="1"/>
      <c r="U1026" s="1"/>
      <c r="V1026" s="1"/>
      <c r="W1026" s="1"/>
      <c r="X1026" s="1"/>
      <c r="Y1026" s="1"/>
      <c r="Z1026" s="1"/>
    </row>
    <row r="1027" spans="1:26" ht="12.75" customHeight="1" x14ac:dyDescent="0.2">
      <c r="A1027" s="1"/>
      <c r="B1027" s="1"/>
      <c r="C1027" s="1"/>
      <c r="D1027" s="1"/>
      <c r="E1027" s="1"/>
      <c r="F1027" s="1"/>
      <c r="G1027" s="1"/>
      <c r="H1027" s="1"/>
      <c r="I1027" s="1"/>
      <c r="J1027" s="1"/>
      <c r="K1027" s="1"/>
      <c r="L1027" s="1"/>
      <c r="M1027" s="1"/>
      <c r="N1027" s="190"/>
      <c r="O1027" s="1"/>
      <c r="P1027" s="4" t="s">
        <v>1368</v>
      </c>
      <c r="Q1027" s="1"/>
      <c r="R1027" s="1"/>
      <c r="S1027" s="1"/>
      <c r="T1027" s="1"/>
      <c r="U1027" s="1"/>
      <c r="V1027" s="1"/>
      <c r="W1027" s="1"/>
      <c r="X1027" s="1"/>
      <c r="Y1027" s="1"/>
      <c r="Z1027" s="1"/>
    </row>
    <row r="1028" spans="1:26" ht="12.75" customHeight="1" x14ac:dyDescent="0.2">
      <c r="A1028" s="1"/>
      <c r="B1028" s="1"/>
      <c r="C1028" s="1"/>
      <c r="D1028" s="1"/>
      <c r="E1028" s="1"/>
      <c r="F1028" s="1"/>
      <c r="G1028" s="1"/>
      <c r="H1028" s="1"/>
      <c r="I1028" s="1"/>
      <c r="J1028" s="1"/>
      <c r="K1028" s="1"/>
      <c r="L1028" s="1"/>
      <c r="M1028" s="1"/>
      <c r="N1028" s="190"/>
      <c r="O1028" s="1"/>
      <c r="P1028" s="4" t="s">
        <v>1369</v>
      </c>
      <c r="Q1028" s="1"/>
      <c r="R1028" s="1"/>
      <c r="S1028" s="1"/>
      <c r="T1028" s="1"/>
      <c r="U1028" s="1"/>
      <c r="V1028" s="1"/>
      <c r="W1028" s="1"/>
      <c r="X1028" s="1"/>
      <c r="Y1028" s="1"/>
      <c r="Z1028" s="1"/>
    </row>
    <row r="1029" spans="1:26" ht="12.75" customHeight="1" x14ac:dyDescent="0.2">
      <c r="A1029" s="1"/>
      <c r="B1029" s="1"/>
      <c r="C1029" s="1"/>
      <c r="D1029" s="1"/>
      <c r="E1029" s="1"/>
      <c r="F1029" s="1"/>
      <c r="G1029" s="1"/>
      <c r="H1029" s="1"/>
      <c r="I1029" s="1"/>
      <c r="J1029" s="1"/>
      <c r="K1029" s="1"/>
      <c r="L1029" s="1"/>
      <c r="M1029" s="1"/>
      <c r="N1029" s="190"/>
      <c r="O1029" s="1"/>
      <c r="P1029" s="4" t="s">
        <v>1370</v>
      </c>
      <c r="Q1029" s="1"/>
      <c r="R1029" s="1"/>
      <c r="S1029" s="1"/>
      <c r="T1029" s="1"/>
      <c r="U1029" s="1"/>
      <c r="V1029" s="1"/>
      <c r="W1029" s="1"/>
      <c r="X1029" s="1"/>
      <c r="Y1029" s="1"/>
      <c r="Z1029" s="1"/>
    </row>
    <row r="1030" spans="1:26" ht="12.75" customHeight="1" x14ac:dyDescent="0.2">
      <c r="A1030" s="1"/>
      <c r="B1030" s="1"/>
      <c r="C1030" s="1"/>
      <c r="D1030" s="1"/>
      <c r="E1030" s="1"/>
      <c r="F1030" s="1"/>
      <c r="G1030" s="1"/>
      <c r="H1030" s="1"/>
      <c r="I1030" s="1"/>
      <c r="J1030" s="1"/>
      <c r="K1030" s="1"/>
      <c r="L1030" s="1"/>
      <c r="M1030" s="1"/>
      <c r="N1030" s="190"/>
      <c r="O1030" s="1"/>
      <c r="P1030" s="4" t="s">
        <v>1371</v>
      </c>
      <c r="Q1030" s="1"/>
      <c r="R1030" s="1"/>
      <c r="S1030" s="1"/>
      <c r="T1030" s="1"/>
      <c r="U1030" s="1"/>
      <c r="V1030" s="1"/>
      <c r="W1030" s="1"/>
      <c r="X1030" s="1"/>
      <c r="Y1030" s="1"/>
      <c r="Z1030" s="1"/>
    </row>
    <row r="1031" spans="1:26" ht="12.75" customHeight="1" x14ac:dyDescent="0.2">
      <c r="A1031" s="1"/>
      <c r="B1031" s="1"/>
      <c r="C1031" s="1"/>
      <c r="D1031" s="1"/>
      <c r="E1031" s="1"/>
      <c r="F1031" s="1"/>
      <c r="G1031" s="1"/>
      <c r="H1031" s="1"/>
      <c r="I1031" s="1"/>
      <c r="J1031" s="1"/>
      <c r="K1031" s="1"/>
      <c r="L1031" s="1"/>
      <c r="M1031" s="1"/>
      <c r="N1031" s="190"/>
      <c r="O1031" s="1"/>
      <c r="P1031" s="4" t="s">
        <v>1372</v>
      </c>
      <c r="Q1031" s="1"/>
      <c r="R1031" s="1"/>
      <c r="S1031" s="1"/>
      <c r="T1031" s="1"/>
      <c r="U1031" s="1"/>
      <c r="V1031" s="1"/>
      <c r="W1031" s="1"/>
      <c r="X1031" s="1"/>
      <c r="Y1031" s="1"/>
      <c r="Z1031" s="1"/>
    </row>
    <row r="1032" spans="1:26" ht="12.75" customHeight="1" x14ac:dyDescent="0.2">
      <c r="A1032" s="1"/>
      <c r="B1032" s="1"/>
      <c r="C1032" s="1"/>
      <c r="D1032" s="1"/>
      <c r="E1032" s="1"/>
      <c r="F1032" s="1"/>
      <c r="G1032" s="1"/>
      <c r="H1032" s="1"/>
      <c r="I1032" s="1"/>
      <c r="J1032" s="1"/>
      <c r="K1032" s="1"/>
      <c r="L1032" s="1"/>
      <c r="M1032" s="1"/>
      <c r="N1032" s="190"/>
      <c r="O1032" s="1"/>
      <c r="P1032" s="4" t="s">
        <v>1373</v>
      </c>
      <c r="Q1032" s="1"/>
      <c r="R1032" s="1"/>
      <c r="S1032" s="1"/>
      <c r="T1032" s="1"/>
      <c r="U1032" s="1"/>
      <c r="V1032" s="1"/>
      <c r="W1032" s="1"/>
      <c r="X1032" s="1"/>
      <c r="Y1032" s="1"/>
      <c r="Z1032" s="1"/>
    </row>
    <row r="1033" spans="1:26" ht="12.75" customHeight="1" x14ac:dyDescent="0.2">
      <c r="A1033" s="1"/>
      <c r="B1033" s="1"/>
      <c r="C1033" s="1"/>
      <c r="D1033" s="1"/>
      <c r="E1033" s="1"/>
      <c r="F1033" s="1"/>
      <c r="G1033" s="1"/>
      <c r="H1033" s="1"/>
      <c r="I1033" s="1"/>
      <c r="J1033" s="1"/>
      <c r="K1033" s="1"/>
      <c r="L1033" s="1"/>
      <c r="M1033" s="1"/>
      <c r="N1033" s="190"/>
      <c r="O1033" s="1"/>
      <c r="P1033" s="4" t="s">
        <v>1374</v>
      </c>
      <c r="Q1033" s="1"/>
      <c r="R1033" s="1"/>
      <c r="S1033" s="1"/>
      <c r="T1033" s="1"/>
      <c r="U1033" s="1"/>
      <c r="V1033" s="1"/>
      <c r="W1033" s="1"/>
      <c r="X1033" s="1"/>
      <c r="Y1033" s="1"/>
      <c r="Z1033" s="1"/>
    </row>
    <row r="1034" spans="1:26" ht="12.75" customHeight="1" x14ac:dyDescent="0.2">
      <c r="A1034" s="1"/>
      <c r="B1034" s="1"/>
      <c r="C1034" s="1"/>
      <c r="D1034" s="1"/>
      <c r="E1034" s="1"/>
      <c r="F1034" s="1"/>
      <c r="G1034" s="1"/>
      <c r="H1034" s="1"/>
      <c r="I1034" s="1"/>
      <c r="J1034" s="1"/>
      <c r="K1034" s="1"/>
      <c r="L1034" s="1"/>
      <c r="M1034" s="1"/>
      <c r="N1034" s="190"/>
      <c r="O1034" s="1"/>
      <c r="P1034" s="4" t="s">
        <v>1375</v>
      </c>
      <c r="Q1034" s="1"/>
      <c r="R1034" s="1"/>
      <c r="S1034" s="1"/>
      <c r="T1034" s="1"/>
      <c r="U1034" s="1"/>
      <c r="V1034" s="1"/>
      <c r="W1034" s="1"/>
      <c r="X1034" s="1"/>
      <c r="Y1034" s="1"/>
      <c r="Z1034" s="1"/>
    </row>
    <row r="1035" spans="1:26" ht="12.75" customHeight="1" x14ac:dyDescent="0.2">
      <c r="A1035" s="1"/>
      <c r="B1035" s="1"/>
      <c r="C1035" s="1"/>
      <c r="D1035" s="1"/>
      <c r="E1035" s="1"/>
      <c r="F1035" s="1"/>
      <c r="G1035" s="1"/>
      <c r="H1035" s="1"/>
      <c r="I1035" s="1"/>
      <c r="J1035" s="1"/>
      <c r="K1035" s="1"/>
      <c r="L1035" s="1"/>
      <c r="M1035" s="1"/>
      <c r="N1035" s="190"/>
      <c r="O1035" s="1"/>
      <c r="P1035" s="4" t="s">
        <v>1375</v>
      </c>
      <c r="Q1035" s="1"/>
      <c r="R1035" s="1"/>
      <c r="S1035" s="1"/>
      <c r="T1035" s="1"/>
      <c r="U1035" s="1"/>
      <c r="V1035" s="1"/>
      <c r="W1035" s="1"/>
      <c r="X1035" s="1"/>
      <c r="Y1035" s="1"/>
      <c r="Z1035" s="1"/>
    </row>
    <row r="1036" spans="1:26" ht="12.75" customHeight="1" x14ac:dyDescent="0.2">
      <c r="A1036" s="1"/>
      <c r="B1036" s="1"/>
      <c r="C1036" s="1"/>
      <c r="D1036" s="1"/>
      <c r="E1036" s="1"/>
      <c r="F1036" s="1"/>
      <c r="G1036" s="1"/>
      <c r="H1036" s="1"/>
      <c r="I1036" s="1"/>
      <c r="J1036" s="1"/>
      <c r="K1036" s="1"/>
      <c r="L1036" s="1"/>
      <c r="M1036" s="1"/>
      <c r="N1036" s="190"/>
      <c r="O1036" s="1"/>
      <c r="P1036" s="4" t="s">
        <v>1376</v>
      </c>
      <c r="Q1036" s="1"/>
      <c r="R1036" s="1"/>
      <c r="S1036" s="1"/>
      <c r="T1036" s="1"/>
      <c r="U1036" s="1"/>
      <c r="V1036" s="1"/>
      <c r="W1036" s="1"/>
      <c r="X1036" s="1"/>
      <c r="Y1036" s="1"/>
      <c r="Z1036" s="1"/>
    </row>
    <row r="1037" spans="1:26" ht="12.75" customHeight="1" x14ac:dyDescent="0.2">
      <c r="A1037" s="1"/>
      <c r="B1037" s="1"/>
      <c r="C1037" s="1"/>
      <c r="D1037" s="1"/>
      <c r="E1037" s="1"/>
      <c r="F1037" s="1"/>
      <c r="G1037" s="1"/>
      <c r="H1037" s="1"/>
      <c r="I1037" s="1"/>
      <c r="J1037" s="1"/>
      <c r="K1037" s="1"/>
      <c r="L1037" s="1"/>
      <c r="M1037" s="1"/>
      <c r="N1037" s="190"/>
      <c r="O1037" s="1"/>
      <c r="P1037" s="4" t="s">
        <v>1377</v>
      </c>
      <c r="Q1037" s="1"/>
      <c r="R1037" s="1"/>
      <c r="S1037" s="1"/>
      <c r="T1037" s="1"/>
      <c r="U1037" s="1"/>
      <c r="V1037" s="1"/>
      <c r="W1037" s="1"/>
      <c r="X1037" s="1"/>
      <c r="Y1037" s="1"/>
      <c r="Z1037" s="1"/>
    </row>
    <row r="1038" spans="1:26" ht="12.75" customHeight="1" x14ac:dyDescent="0.2">
      <c r="A1038" s="1"/>
      <c r="B1038" s="1"/>
      <c r="C1038" s="1"/>
      <c r="D1038" s="1"/>
      <c r="E1038" s="1"/>
      <c r="F1038" s="1"/>
      <c r="G1038" s="1"/>
      <c r="H1038" s="1"/>
      <c r="I1038" s="1"/>
      <c r="J1038" s="1"/>
      <c r="K1038" s="1"/>
      <c r="L1038" s="1"/>
      <c r="M1038" s="1"/>
      <c r="N1038" s="190"/>
      <c r="O1038" s="1"/>
      <c r="P1038" s="4" t="s">
        <v>1378</v>
      </c>
      <c r="Q1038" s="1"/>
      <c r="R1038" s="1"/>
      <c r="S1038" s="1"/>
      <c r="T1038" s="1"/>
      <c r="U1038" s="1"/>
      <c r="V1038" s="1"/>
      <c r="W1038" s="1"/>
      <c r="X1038" s="1"/>
      <c r="Y1038" s="1"/>
      <c r="Z1038" s="1"/>
    </row>
    <row r="1039" spans="1:26" ht="12.75" customHeight="1" x14ac:dyDescent="0.2">
      <c r="A1039" s="1"/>
      <c r="B1039" s="1"/>
      <c r="C1039" s="1"/>
      <c r="D1039" s="1"/>
      <c r="E1039" s="1"/>
      <c r="F1039" s="1"/>
      <c r="G1039" s="1"/>
      <c r="H1039" s="1"/>
      <c r="I1039" s="1"/>
      <c r="J1039" s="1"/>
      <c r="K1039" s="1"/>
      <c r="L1039" s="1"/>
      <c r="M1039" s="1"/>
      <c r="N1039" s="190"/>
      <c r="O1039" s="1"/>
      <c r="P1039" s="4" t="s">
        <v>1379</v>
      </c>
      <c r="Q1039" s="1"/>
      <c r="R1039" s="1"/>
      <c r="S1039" s="1"/>
      <c r="T1039" s="1"/>
      <c r="U1039" s="1"/>
      <c r="V1039" s="1"/>
      <c r="W1039" s="1"/>
      <c r="X1039" s="1"/>
      <c r="Y1039" s="1"/>
      <c r="Z1039" s="1"/>
    </row>
    <row r="1040" spans="1:26" ht="12.75" customHeight="1" x14ac:dyDescent="0.2">
      <c r="A1040" s="1"/>
      <c r="B1040" s="1"/>
      <c r="C1040" s="1"/>
      <c r="D1040" s="1"/>
      <c r="E1040" s="1"/>
      <c r="F1040" s="1"/>
      <c r="G1040" s="1"/>
      <c r="H1040" s="1"/>
      <c r="I1040" s="1"/>
      <c r="J1040" s="1"/>
      <c r="K1040" s="1"/>
      <c r="L1040" s="1"/>
      <c r="M1040" s="1"/>
      <c r="N1040" s="190"/>
      <c r="O1040" s="1"/>
      <c r="P1040" s="4" t="s">
        <v>1380</v>
      </c>
      <c r="Q1040" s="1"/>
      <c r="R1040" s="1"/>
      <c r="S1040" s="1"/>
      <c r="T1040" s="1"/>
      <c r="U1040" s="1"/>
      <c r="V1040" s="1"/>
      <c r="W1040" s="1"/>
      <c r="X1040" s="1"/>
      <c r="Y1040" s="1"/>
      <c r="Z1040" s="1"/>
    </row>
    <row r="1041" spans="1:26" ht="12.75" customHeight="1" x14ac:dyDescent="0.2">
      <c r="A1041" s="1"/>
      <c r="B1041" s="1"/>
      <c r="C1041" s="1"/>
      <c r="D1041" s="1"/>
      <c r="E1041" s="1"/>
      <c r="F1041" s="1"/>
      <c r="G1041" s="1"/>
      <c r="H1041" s="1"/>
      <c r="I1041" s="1"/>
      <c r="J1041" s="1"/>
      <c r="K1041" s="1"/>
      <c r="L1041" s="1"/>
      <c r="M1041" s="1"/>
      <c r="N1041" s="190"/>
      <c r="O1041" s="1"/>
      <c r="P1041" s="4" t="s">
        <v>1381</v>
      </c>
      <c r="Q1041" s="1"/>
      <c r="R1041" s="1"/>
      <c r="S1041" s="1"/>
      <c r="T1041" s="1"/>
      <c r="U1041" s="1"/>
      <c r="V1041" s="1"/>
      <c r="W1041" s="1"/>
      <c r="X1041" s="1"/>
      <c r="Y1041" s="1"/>
      <c r="Z1041" s="1"/>
    </row>
    <row r="1042" spans="1:26" ht="12.75" customHeight="1" x14ac:dyDescent="0.2">
      <c r="A1042" s="1"/>
      <c r="B1042" s="1"/>
      <c r="C1042" s="1"/>
      <c r="D1042" s="1"/>
      <c r="E1042" s="1"/>
      <c r="F1042" s="1"/>
      <c r="G1042" s="1"/>
      <c r="H1042" s="1"/>
      <c r="I1042" s="1"/>
      <c r="J1042" s="1"/>
      <c r="K1042" s="1"/>
      <c r="L1042" s="1"/>
      <c r="M1042" s="1"/>
      <c r="N1042" s="190"/>
      <c r="O1042" s="1"/>
      <c r="P1042" s="4" t="s">
        <v>1382</v>
      </c>
      <c r="Q1042" s="1"/>
      <c r="R1042" s="1"/>
      <c r="S1042" s="1"/>
      <c r="T1042" s="1"/>
      <c r="U1042" s="1"/>
      <c r="V1042" s="1"/>
      <c r="W1042" s="1"/>
      <c r="X1042" s="1"/>
      <c r="Y1042" s="1"/>
      <c r="Z1042" s="1"/>
    </row>
    <row r="1043" spans="1:26" ht="12.75" customHeight="1" x14ac:dyDescent="0.2">
      <c r="A1043" s="1"/>
      <c r="B1043" s="1"/>
      <c r="C1043" s="1"/>
      <c r="D1043" s="1"/>
      <c r="E1043" s="1"/>
      <c r="F1043" s="1"/>
      <c r="G1043" s="1"/>
      <c r="H1043" s="1"/>
      <c r="I1043" s="1"/>
      <c r="J1043" s="1"/>
      <c r="K1043" s="1"/>
      <c r="L1043" s="1"/>
      <c r="M1043" s="1"/>
      <c r="N1043" s="190"/>
      <c r="O1043" s="1"/>
      <c r="P1043" s="4" t="s">
        <v>1383</v>
      </c>
      <c r="Q1043" s="1"/>
      <c r="R1043" s="1"/>
      <c r="S1043" s="1"/>
      <c r="T1043" s="1"/>
      <c r="U1043" s="1"/>
      <c r="V1043" s="1"/>
      <c r="W1043" s="1"/>
      <c r="X1043" s="1"/>
      <c r="Y1043" s="1"/>
      <c r="Z1043" s="1"/>
    </row>
    <row r="1044" spans="1:26" ht="12.75" customHeight="1" x14ac:dyDescent="0.2">
      <c r="A1044" s="1"/>
      <c r="B1044" s="1"/>
      <c r="C1044" s="1"/>
      <c r="D1044" s="1"/>
      <c r="E1044" s="1"/>
      <c r="F1044" s="1"/>
      <c r="G1044" s="1"/>
      <c r="H1044" s="1"/>
      <c r="I1044" s="1"/>
      <c r="J1044" s="1"/>
      <c r="K1044" s="1"/>
      <c r="L1044" s="1"/>
      <c r="M1044" s="1"/>
      <c r="N1044" s="190"/>
      <c r="O1044" s="1"/>
      <c r="P1044" s="4" t="s">
        <v>1384</v>
      </c>
      <c r="Q1044" s="1"/>
      <c r="R1044" s="1"/>
      <c r="S1044" s="1"/>
      <c r="T1044" s="1"/>
      <c r="U1044" s="1"/>
      <c r="V1044" s="1"/>
      <c r="W1044" s="1"/>
      <c r="X1044" s="1"/>
      <c r="Y1044" s="1"/>
      <c r="Z1044" s="1"/>
    </row>
    <row r="1045" spans="1:26" ht="12.75" customHeight="1" x14ac:dyDescent="0.2">
      <c r="A1045" s="1"/>
      <c r="B1045" s="1"/>
      <c r="C1045" s="1"/>
      <c r="D1045" s="1"/>
      <c r="E1045" s="1"/>
      <c r="F1045" s="1"/>
      <c r="G1045" s="1"/>
      <c r="H1045" s="1"/>
      <c r="I1045" s="1"/>
      <c r="J1045" s="1"/>
      <c r="K1045" s="1"/>
      <c r="L1045" s="1"/>
      <c r="M1045" s="1"/>
      <c r="N1045" s="190"/>
      <c r="O1045" s="1"/>
      <c r="P1045" s="4" t="s">
        <v>1385</v>
      </c>
      <c r="Q1045" s="1"/>
      <c r="R1045" s="1"/>
      <c r="S1045" s="1"/>
      <c r="T1045" s="1"/>
      <c r="U1045" s="1"/>
      <c r="V1045" s="1"/>
      <c r="W1045" s="1"/>
      <c r="X1045" s="1"/>
      <c r="Y1045" s="1"/>
      <c r="Z1045" s="1"/>
    </row>
    <row r="1046" spans="1:26" ht="12.75" customHeight="1" x14ac:dyDescent="0.2">
      <c r="A1046" s="1"/>
      <c r="B1046" s="1"/>
      <c r="C1046" s="1"/>
      <c r="D1046" s="1"/>
      <c r="E1046" s="1"/>
      <c r="F1046" s="1"/>
      <c r="G1046" s="1"/>
      <c r="H1046" s="1"/>
      <c r="I1046" s="1"/>
      <c r="J1046" s="1"/>
      <c r="K1046" s="1"/>
      <c r="L1046" s="1"/>
      <c r="M1046" s="1"/>
      <c r="N1046" s="190"/>
      <c r="O1046" s="1"/>
      <c r="P1046" s="4" t="s">
        <v>1386</v>
      </c>
      <c r="Q1046" s="1"/>
      <c r="R1046" s="1"/>
      <c r="S1046" s="1"/>
      <c r="T1046" s="1"/>
      <c r="U1046" s="1"/>
      <c r="V1046" s="1"/>
      <c r="W1046" s="1"/>
      <c r="X1046" s="1"/>
      <c r="Y1046" s="1"/>
      <c r="Z1046" s="1"/>
    </row>
    <row r="1047" spans="1:26" ht="12.75" customHeight="1" x14ac:dyDescent="0.2">
      <c r="A1047" s="1"/>
      <c r="B1047" s="1"/>
      <c r="C1047" s="1"/>
      <c r="D1047" s="1"/>
      <c r="E1047" s="1"/>
      <c r="F1047" s="1"/>
      <c r="G1047" s="1"/>
      <c r="H1047" s="1"/>
      <c r="I1047" s="1"/>
      <c r="J1047" s="1"/>
      <c r="K1047" s="1"/>
      <c r="L1047" s="1"/>
      <c r="M1047" s="1"/>
      <c r="N1047" s="190"/>
      <c r="O1047" s="1"/>
      <c r="P1047" s="4" t="s">
        <v>1387</v>
      </c>
      <c r="Q1047" s="1"/>
      <c r="R1047" s="1"/>
      <c r="S1047" s="1"/>
      <c r="T1047" s="1"/>
      <c r="U1047" s="1"/>
      <c r="V1047" s="1"/>
      <c r="W1047" s="1"/>
      <c r="X1047" s="1"/>
      <c r="Y1047" s="1"/>
      <c r="Z1047" s="1"/>
    </row>
    <row r="1048" spans="1:26" ht="12.75" customHeight="1" x14ac:dyDescent="0.2">
      <c r="A1048" s="1"/>
      <c r="B1048" s="1"/>
      <c r="C1048" s="1"/>
      <c r="D1048" s="1"/>
      <c r="E1048" s="1"/>
      <c r="F1048" s="1"/>
      <c r="G1048" s="1"/>
      <c r="H1048" s="1"/>
      <c r="I1048" s="1"/>
      <c r="J1048" s="1"/>
      <c r="K1048" s="1"/>
      <c r="L1048" s="1"/>
      <c r="M1048" s="1"/>
      <c r="N1048" s="190"/>
      <c r="O1048" s="1"/>
      <c r="P1048" s="4" t="s">
        <v>1388</v>
      </c>
      <c r="Q1048" s="1"/>
      <c r="R1048" s="1"/>
      <c r="S1048" s="1"/>
      <c r="T1048" s="1"/>
      <c r="U1048" s="1"/>
      <c r="V1048" s="1"/>
      <c r="W1048" s="1"/>
      <c r="X1048" s="1"/>
      <c r="Y1048" s="1"/>
      <c r="Z1048" s="1"/>
    </row>
    <row r="1049" spans="1:26" ht="12.75" customHeight="1" x14ac:dyDescent="0.2">
      <c r="A1049" s="1"/>
      <c r="B1049" s="1"/>
      <c r="C1049" s="1"/>
      <c r="D1049" s="1"/>
      <c r="E1049" s="1"/>
      <c r="F1049" s="1"/>
      <c r="G1049" s="1"/>
      <c r="H1049" s="1"/>
      <c r="I1049" s="1"/>
      <c r="J1049" s="1"/>
      <c r="K1049" s="1"/>
      <c r="L1049" s="1"/>
      <c r="M1049" s="1"/>
      <c r="N1049" s="190"/>
      <c r="O1049" s="1"/>
      <c r="P1049" s="4" t="s">
        <v>1389</v>
      </c>
      <c r="Q1049" s="1"/>
      <c r="R1049" s="1"/>
      <c r="S1049" s="1"/>
      <c r="T1049" s="1"/>
      <c r="U1049" s="1"/>
      <c r="V1049" s="1"/>
      <c r="W1049" s="1"/>
      <c r="X1049" s="1"/>
      <c r="Y1049" s="1"/>
      <c r="Z1049" s="1"/>
    </row>
    <row r="1050" spans="1:26" ht="12.75" customHeight="1" x14ac:dyDescent="0.2">
      <c r="A1050" s="1"/>
      <c r="B1050" s="1"/>
      <c r="C1050" s="1"/>
      <c r="D1050" s="1"/>
      <c r="E1050" s="1"/>
      <c r="F1050" s="1"/>
      <c r="G1050" s="1"/>
      <c r="H1050" s="1"/>
      <c r="I1050" s="1"/>
      <c r="J1050" s="1"/>
      <c r="K1050" s="1"/>
      <c r="L1050" s="1"/>
      <c r="M1050" s="1"/>
      <c r="N1050" s="190"/>
      <c r="O1050" s="1"/>
      <c r="P1050" s="4" t="s">
        <v>1390</v>
      </c>
      <c r="Q1050" s="1"/>
      <c r="R1050" s="1"/>
      <c r="S1050" s="1"/>
      <c r="T1050" s="1"/>
      <c r="U1050" s="1"/>
      <c r="V1050" s="1"/>
      <c r="W1050" s="1"/>
      <c r="X1050" s="1"/>
      <c r="Y1050" s="1"/>
      <c r="Z1050" s="1"/>
    </row>
    <row r="1051" spans="1:26" ht="12.75" customHeight="1" x14ac:dyDescent="0.2">
      <c r="A1051" s="1"/>
      <c r="B1051" s="1"/>
      <c r="C1051" s="1"/>
      <c r="D1051" s="1"/>
      <c r="E1051" s="1"/>
      <c r="F1051" s="1"/>
      <c r="G1051" s="1"/>
      <c r="H1051" s="1"/>
      <c r="I1051" s="1"/>
      <c r="J1051" s="1"/>
      <c r="K1051" s="1"/>
      <c r="L1051" s="1"/>
      <c r="M1051" s="1"/>
      <c r="N1051" s="190"/>
      <c r="O1051" s="1"/>
      <c r="P1051" s="4" t="s">
        <v>1391</v>
      </c>
      <c r="Q1051" s="1"/>
      <c r="R1051" s="1"/>
      <c r="S1051" s="1"/>
      <c r="T1051" s="1"/>
      <c r="U1051" s="1"/>
      <c r="V1051" s="1"/>
      <c r="W1051" s="1"/>
      <c r="X1051" s="1"/>
      <c r="Y1051" s="1"/>
      <c r="Z1051" s="1"/>
    </row>
    <row r="1052" spans="1:26" ht="12.75" customHeight="1" x14ac:dyDescent="0.2">
      <c r="A1052" s="1"/>
      <c r="B1052" s="1"/>
      <c r="C1052" s="1"/>
      <c r="D1052" s="1"/>
      <c r="E1052" s="1"/>
      <c r="F1052" s="1"/>
      <c r="G1052" s="1"/>
      <c r="H1052" s="1"/>
      <c r="I1052" s="1"/>
      <c r="J1052" s="1"/>
      <c r="K1052" s="1"/>
      <c r="L1052" s="1"/>
      <c r="M1052" s="1"/>
      <c r="N1052" s="190"/>
      <c r="O1052" s="1"/>
      <c r="P1052" s="4" t="s">
        <v>1392</v>
      </c>
      <c r="Q1052" s="1"/>
      <c r="R1052" s="1"/>
      <c r="S1052" s="1"/>
      <c r="T1052" s="1"/>
      <c r="U1052" s="1"/>
      <c r="V1052" s="1"/>
      <c r="W1052" s="1"/>
      <c r="X1052" s="1"/>
      <c r="Y1052" s="1"/>
      <c r="Z1052" s="1"/>
    </row>
    <row r="1053" spans="1:26" ht="12.75" customHeight="1" x14ac:dyDescent="0.2">
      <c r="A1053" s="1"/>
      <c r="B1053" s="1"/>
      <c r="C1053" s="1"/>
      <c r="D1053" s="1"/>
      <c r="E1053" s="1"/>
      <c r="F1053" s="1"/>
      <c r="G1053" s="1"/>
      <c r="H1053" s="1"/>
      <c r="I1053" s="1"/>
      <c r="J1053" s="1"/>
      <c r="K1053" s="1"/>
      <c r="L1053" s="1"/>
      <c r="M1053" s="1"/>
      <c r="N1053" s="190"/>
      <c r="O1053" s="1"/>
      <c r="P1053" s="4" t="s">
        <v>1393</v>
      </c>
      <c r="Q1053" s="1"/>
      <c r="R1053" s="1"/>
      <c r="S1053" s="1"/>
      <c r="T1053" s="1"/>
      <c r="U1053" s="1"/>
      <c r="V1053" s="1"/>
      <c r="W1053" s="1"/>
      <c r="X1053" s="1"/>
      <c r="Y1053" s="1"/>
      <c r="Z1053" s="1"/>
    </row>
    <row r="1054" spans="1:26" ht="12.75" customHeight="1" x14ac:dyDescent="0.2">
      <c r="A1054" s="1"/>
      <c r="B1054" s="1"/>
      <c r="C1054" s="1"/>
      <c r="D1054" s="1"/>
      <c r="E1054" s="1"/>
      <c r="F1054" s="1"/>
      <c r="G1054" s="1"/>
      <c r="H1054" s="1"/>
      <c r="I1054" s="1"/>
      <c r="J1054" s="1"/>
      <c r="K1054" s="1"/>
      <c r="L1054" s="1"/>
      <c r="M1054" s="1"/>
      <c r="N1054" s="190"/>
      <c r="O1054" s="1"/>
      <c r="P1054" s="4" t="s">
        <v>1394</v>
      </c>
      <c r="Q1054" s="1"/>
      <c r="R1054" s="1"/>
      <c r="S1054" s="1"/>
      <c r="T1054" s="1"/>
      <c r="U1054" s="1"/>
      <c r="V1054" s="1"/>
      <c r="W1054" s="1"/>
      <c r="X1054" s="1"/>
      <c r="Y1054" s="1"/>
      <c r="Z1054" s="1"/>
    </row>
    <row r="1055" spans="1:26" ht="12.75" customHeight="1" x14ac:dyDescent="0.2">
      <c r="A1055" s="1"/>
      <c r="B1055" s="1"/>
      <c r="C1055" s="1"/>
      <c r="D1055" s="1"/>
      <c r="E1055" s="1"/>
      <c r="F1055" s="1"/>
      <c r="G1055" s="1"/>
      <c r="H1055" s="1"/>
      <c r="I1055" s="1"/>
      <c r="J1055" s="1"/>
      <c r="K1055" s="1"/>
      <c r="L1055" s="1"/>
      <c r="M1055" s="1"/>
      <c r="N1055" s="190"/>
      <c r="O1055" s="1"/>
      <c r="P1055" s="4" t="s">
        <v>1395</v>
      </c>
      <c r="Q1055" s="1"/>
      <c r="R1055" s="1"/>
      <c r="S1055" s="1"/>
      <c r="T1055" s="1"/>
      <c r="U1055" s="1"/>
      <c r="V1055" s="1"/>
      <c r="W1055" s="1"/>
      <c r="X1055" s="1"/>
      <c r="Y1055" s="1"/>
      <c r="Z1055" s="1"/>
    </row>
    <row r="1056" spans="1:26" ht="12.75" customHeight="1" x14ac:dyDescent="0.2">
      <c r="A1056" s="1"/>
      <c r="B1056" s="1"/>
      <c r="C1056" s="1"/>
      <c r="D1056" s="1"/>
      <c r="E1056" s="1"/>
      <c r="F1056" s="1"/>
      <c r="G1056" s="1"/>
      <c r="H1056" s="1"/>
      <c r="I1056" s="1"/>
      <c r="J1056" s="1"/>
      <c r="K1056" s="1"/>
      <c r="L1056" s="1"/>
      <c r="M1056" s="1"/>
      <c r="N1056" s="190"/>
      <c r="O1056" s="1"/>
      <c r="P1056" s="4" t="s">
        <v>1396</v>
      </c>
      <c r="Q1056" s="1"/>
      <c r="R1056" s="1"/>
      <c r="S1056" s="1"/>
      <c r="T1056" s="1"/>
      <c r="U1056" s="1"/>
      <c r="V1056" s="1"/>
      <c r="W1056" s="1"/>
      <c r="X1056" s="1"/>
      <c r="Y1056" s="1"/>
      <c r="Z1056" s="1"/>
    </row>
    <row r="1057" spans="1:26" ht="12.75" customHeight="1" x14ac:dyDescent="0.2">
      <c r="A1057" s="1"/>
      <c r="B1057" s="1"/>
      <c r="C1057" s="1"/>
      <c r="D1057" s="1"/>
      <c r="E1057" s="1"/>
      <c r="F1057" s="1"/>
      <c r="G1057" s="1"/>
      <c r="H1057" s="1"/>
      <c r="I1057" s="1"/>
      <c r="J1057" s="1"/>
      <c r="K1057" s="1"/>
      <c r="L1057" s="1"/>
      <c r="M1057" s="1"/>
      <c r="N1057" s="190"/>
      <c r="O1057" s="1"/>
      <c r="P1057" s="4" t="s">
        <v>1397</v>
      </c>
      <c r="Q1057" s="1"/>
      <c r="R1057" s="1"/>
      <c r="S1057" s="1"/>
      <c r="T1057" s="1"/>
      <c r="U1057" s="1"/>
      <c r="V1057" s="1"/>
      <c r="W1057" s="1"/>
      <c r="X1057" s="1"/>
      <c r="Y1057" s="1"/>
      <c r="Z1057" s="1"/>
    </row>
    <row r="1058" spans="1:26" ht="12.75" customHeight="1" x14ac:dyDescent="0.2">
      <c r="A1058" s="1"/>
      <c r="B1058" s="1"/>
      <c r="C1058" s="1"/>
      <c r="D1058" s="1"/>
      <c r="E1058" s="1"/>
      <c r="F1058" s="1"/>
      <c r="G1058" s="1"/>
      <c r="H1058" s="1"/>
      <c r="I1058" s="1"/>
      <c r="J1058" s="1"/>
      <c r="K1058" s="1"/>
      <c r="L1058" s="1"/>
      <c r="M1058" s="1"/>
      <c r="N1058" s="190"/>
      <c r="O1058" s="1"/>
      <c r="P1058" s="4" t="s">
        <v>1397</v>
      </c>
      <c r="Q1058" s="1"/>
      <c r="R1058" s="1"/>
      <c r="S1058" s="1"/>
      <c r="T1058" s="1"/>
      <c r="U1058" s="1"/>
      <c r="V1058" s="1"/>
      <c r="W1058" s="1"/>
      <c r="X1058" s="1"/>
      <c r="Y1058" s="1"/>
      <c r="Z1058" s="1"/>
    </row>
    <row r="1059" spans="1:26" ht="12.75" customHeight="1" x14ac:dyDescent="0.2">
      <c r="A1059" s="1"/>
      <c r="B1059" s="1"/>
      <c r="C1059" s="1"/>
      <c r="D1059" s="1"/>
      <c r="E1059" s="1"/>
      <c r="F1059" s="1"/>
      <c r="G1059" s="1"/>
      <c r="H1059" s="1"/>
      <c r="I1059" s="1"/>
      <c r="J1059" s="1"/>
      <c r="K1059" s="1"/>
      <c r="L1059" s="1"/>
      <c r="M1059" s="1"/>
      <c r="N1059" s="190"/>
      <c r="O1059" s="1"/>
      <c r="P1059" s="4" t="s">
        <v>1397</v>
      </c>
      <c r="Q1059" s="1"/>
      <c r="R1059" s="1"/>
      <c r="S1059" s="1"/>
      <c r="T1059" s="1"/>
      <c r="U1059" s="1"/>
      <c r="V1059" s="1"/>
      <c r="W1059" s="1"/>
      <c r="X1059" s="1"/>
      <c r="Y1059" s="1"/>
      <c r="Z1059" s="1"/>
    </row>
    <row r="1060" spans="1:26" ht="12.75" customHeight="1" x14ac:dyDescent="0.2">
      <c r="A1060" s="1"/>
      <c r="B1060" s="1"/>
      <c r="C1060" s="1"/>
      <c r="D1060" s="1"/>
      <c r="E1060" s="1"/>
      <c r="F1060" s="1"/>
      <c r="G1060" s="1"/>
      <c r="H1060" s="1"/>
      <c r="I1060" s="1"/>
      <c r="J1060" s="1"/>
      <c r="K1060" s="1"/>
      <c r="L1060" s="1"/>
      <c r="M1060" s="1"/>
      <c r="N1060" s="190"/>
      <c r="O1060" s="1"/>
      <c r="P1060" s="4" t="s">
        <v>1397</v>
      </c>
      <c r="Q1060" s="1"/>
      <c r="R1060" s="1"/>
      <c r="S1060" s="1"/>
      <c r="T1060" s="1"/>
      <c r="U1060" s="1"/>
      <c r="V1060" s="1"/>
      <c r="W1060" s="1"/>
      <c r="X1060" s="1"/>
      <c r="Y1060" s="1"/>
      <c r="Z1060" s="1"/>
    </row>
    <row r="1061" spans="1:26" ht="12.75" customHeight="1" x14ac:dyDescent="0.2">
      <c r="A1061" s="1"/>
      <c r="B1061" s="1"/>
      <c r="C1061" s="1"/>
      <c r="D1061" s="1"/>
      <c r="E1061" s="1"/>
      <c r="F1061" s="1"/>
      <c r="G1061" s="1"/>
      <c r="H1061" s="1"/>
      <c r="I1061" s="1"/>
      <c r="J1061" s="1"/>
      <c r="K1061" s="1"/>
      <c r="L1061" s="1"/>
      <c r="M1061" s="1"/>
      <c r="N1061" s="190"/>
      <c r="O1061" s="1"/>
      <c r="P1061" s="4" t="s">
        <v>1398</v>
      </c>
      <c r="Q1061" s="1"/>
      <c r="R1061" s="1"/>
      <c r="S1061" s="1"/>
      <c r="T1061" s="1"/>
      <c r="U1061" s="1"/>
      <c r="V1061" s="1"/>
      <c r="W1061" s="1"/>
      <c r="X1061" s="1"/>
      <c r="Y1061" s="1"/>
      <c r="Z1061" s="1"/>
    </row>
    <row r="1062" spans="1:26" ht="12.75" customHeight="1" x14ac:dyDescent="0.2">
      <c r="A1062" s="1"/>
      <c r="B1062" s="1"/>
      <c r="C1062" s="1"/>
      <c r="D1062" s="1"/>
      <c r="E1062" s="1"/>
      <c r="F1062" s="1"/>
      <c r="G1062" s="1"/>
      <c r="H1062" s="1"/>
      <c r="I1062" s="1"/>
      <c r="J1062" s="1"/>
      <c r="K1062" s="1"/>
      <c r="L1062" s="1"/>
      <c r="M1062" s="1"/>
      <c r="N1062" s="190"/>
      <c r="O1062" s="1"/>
      <c r="P1062" s="4" t="s">
        <v>1399</v>
      </c>
      <c r="Q1062" s="1"/>
      <c r="R1062" s="1"/>
      <c r="S1062" s="1"/>
      <c r="T1062" s="1"/>
      <c r="U1062" s="1"/>
      <c r="V1062" s="1"/>
      <c r="W1062" s="1"/>
      <c r="X1062" s="1"/>
      <c r="Y1062" s="1"/>
      <c r="Z1062" s="1"/>
    </row>
    <row r="1063" spans="1:26" ht="12.75" customHeight="1" x14ac:dyDescent="0.2">
      <c r="A1063" s="1"/>
      <c r="B1063" s="1"/>
      <c r="C1063" s="1"/>
      <c r="D1063" s="1"/>
      <c r="E1063" s="1"/>
      <c r="F1063" s="1"/>
      <c r="G1063" s="1"/>
      <c r="H1063" s="1"/>
      <c r="I1063" s="1"/>
      <c r="J1063" s="1"/>
      <c r="K1063" s="1"/>
      <c r="L1063" s="1"/>
      <c r="M1063" s="1"/>
      <c r="N1063" s="190"/>
      <c r="O1063" s="1"/>
      <c r="P1063" s="4" t="s">
        <v>1400</v>
      </c>
      <c r="Q1063" s="1"/>
      <c r="R1063" s="1"/>
      <c r="S1063" s="1"/>
      <c r="T1063" s="1"/>
      <c r="U1063" s="1"/>
      <c r="V1063" s="1"/>
      <c r="W1063" s="1"/>
      <c r="X1063" s="1"/>
      <c r="Y1063" s="1"/>
      <c r="Z1063" s="1"/>
    </row>
    <row r="1064" spans="1:26" ht="12.75" customHeight="1" x14ac:dyDescent="0.2">
      <c r="A1064" s="1"/>
      <c r="B1064" s="1"/>
      <c r="C1064" s="1"/>
      <c r="D1064" s="1"/>
      <c r="E1064" s="1"/>
      <c r="F1064" s="1"/>
      <c r="G1064" s="1"/>
      <c r="H1064" s="1"/>
      <c r="I1064" s="1"/>
      <c r="J1064" s="1"/>
      <c r="K1064" s="1"/>
      <c r="L1064" s="1"/>
      <c r="M1064" s="1"/>
      <c r="N1064" s="190"/>
      <c r="O1064" s="1"/>
      <c r="P1064" s="4" t="s">
        <v>1401</v>
      </c>
      <c r="Q1064" s="1"/>
      <c r="R1064" s="1"/>
      <c r="S1064" s="1"/>
      <c r="T1064" s="1"/>
      <c r="U1064" s="1"/>
      <c r="V1064" s="1"/>
      <c r="W1064" s="1"/>
      <c r="X1064" s="1"/>
      <c r="Y1064" s="1"/>
      <c r="Z1064" s="1"/>
    </row>
    <row r="1065" spans="1:26" ht="12.75" customHeight="1" x14ac:dyDescent="0.2">
      <c r="A1065" s="1"/>
      <c r="B1065" s="1"/>
      <c r="C1065" s="1"/>
      <c r="D1065" s="1"/>
      <c r="E1065" s="1"/>
      <c r="F1065" s="1"/>
      <c r="G1065" s="1"/>
      <c r="H1065" s="1"/>
      <c r="I1065" s="1"/>
      <c r="J1065" s="1"/>
      <c r="K1065" s="1"/>
      <c r="L1065" s="1"/>
      <c r="M1065" s="1"/>
      <c r="N1065" s="190"/>
      <c r="O1065" s="1"/>
      <c r="P1065" s="4" t="s">
        <v>1402</v>
      </c>
      <c r="Q1065" s="1"/>
      <c r="R1065" s="1"/>
      <c r="S1065" s="1"/>
      <c r="T1065" s="1"/>
      <c r="U1065" s="1"/>
      <c r="V1065" s="1"/>
      <c r="W1065" s="1"/>
      <c r="X1065" s="1"/>
      <c r="Y1065" s="1"/>
      <c r="Z1065" s="1"/>
    </row>
    <row r="1066" spans="1:26" ht="12.75" customHeight="1" x14ac:dyDescent="0.2">
      <c r="A1066" s="1"/>
      <c r="B1066" s="1"/>
      <c r="C1066" s="1"/>
      <c r="D1066" s="1"/>
      <c r="E1066" s="1"/>
      <c r="F1066" s="1"/>
      <c r="G1066" s="1"/>
      <c r="H1066" s="1"/>
      <c r="I1066" s="1"/>
      <c r="J1066" s="1"/>
      <c r="K1066" s="1"/>
      <c r="L1066" s="1"/>
      <c r="M1066" s="1"/>
      <c r="N1066" s="190"/>
      <c r="O1066" s="1"/>
      <c r="P1066" s="4" t="s">
        <v>1403</v>
      </c>
      <c r="Q1066" s="1"/>
      <c r="R1066" s="1"/>
      <c r="S1066" s="1"/>
      <c r="T1066" s="1"/>
      <c r="U1066" s="1"/>
      <c r="V1066" s="1"/>
      <c r="W1066" s="1"/>
      <c r="X1066" s="1"/>
      <c r="Y1066" s="1"/>
      <c r="Z1066" s="1"/>
    </row>
    <row r="1067" spans="1:26" ht="12.75" customHeight="1" x14ac:dyDescent="0.2">
      <c r="A1067" s="1"/>
      <c r="B1067" s="1"/>
      <c r="C1067" s="1"/>
      <c r="D1067" s="1"/>
      <c r="E1067" s="1"/>
      <c r="F1067" s="1"/>
      <c r="G1067" s="1"/>
      <c r="H1067" s="1"/>
      <c r="I1067" s="1"/>
      <c r="J1067" s="1"/>
      <c r="K1067" s="1"/>
      <c r="L1067" s="1"/>
      <c r="M1067" s="1"/>
      <c r="N1067" s="190"/>
      <c r="O1067" s="1"/>
      <c r="P1067" s="4" t="s">
        <v>1404</v>
      </c>
      <c r="Q1067" s="1"/>
      <c r="R1067" s="1"/>
      <c r="S1067" s="1"/>
      <c r="T1067" s="1"/>
      <c r="U1067" s="1"/>
      <c r="V1067" s="1"/>
      <c r="W1067" s="1"/>
      <c r="X1067" s="1"/>
      <c r="Y1067" s="1"/>
      <c r="Z1067" s="1"/>
    </row>
    <row r="1068" spans="1:26" ht="12.75" customHeight="1" x14ac:dyDescent="0.2">
      <c r="A1068" s="1"/>
      <c r="B1068" s="1"/>
      <c r="C1068" s="1"/>
      <c r="D1068" s="1"/>
      <c r="E1068" s="1"/>
      <c r="F1068" s="1"/>
      <c r="G1068" s="1"/>
      <c r="H1068" s="1"/>
      <c r="I1068" s="1"/>
      <c r="J1068" s="1"/>
      <c r="K1068" s="1"/>
      <c r="L1068" s="1"/>
      <c r="M1068" s="1"/>
      <c r="N1068" s="190"/>
      <c r="O1068" s="1"/>
      <c r="P1068" s="4" t="s">
        <v>1405</v>
      </c>
      <c r="Q1068" s="1"/>
      <c r="R1068" s="1"/>
      <c r="S1068" s="1"/>
      <c r="T1068" s="1"/>
      <c r="U1068" s="1"/>
      <c r="V1068" s="1"/>
      <c r="W1068" s="1"/>
      <c r="X1068" s="1"/>
      <c r="Y1068" s="1"/>
      <c r="Z1068" s="1"/>
    </row>
    <row r="1069" spans="1:26" ht="12.75" customHeight="1" x14ac:dyDescent="0.2">
      <c r="A1069" s="1"/>
      <c r="B1069" s="1"/>
      <c r="C1069" s="1"/>
      <c r="D1069" s="1"/>
      <c r="E1069" s="1"/>
      <c r="F1069" s="1"/>
      <c r="G1069" s="1"/>
      <c r="H1069" s="1"/>
      <c r="I1069" s="1"/>
      <c r="J1069" s="1"/>
      <c r="K1069" s="1"/>
      <c r="L1069" s="1"/>
      <c r="M1069" s="1"/>
      <c r="N1069" s="190"/>
      <c r="O1069" s="1"/>
      <c r="P1069" s="4" t="s">
        <v>1406</v>
      </c>
      <c r="Q1069" s="1"/>
      <c r="R1069" s="1"/>
      <c r="S1069" s="1"/>
      <c r="T1069" s="1"/>
      <c r="U1069" s="1"/>
      <c r="V1069" s="1"/>
      <c r="W1069" s="1"/>
      <c r="X1069" s="1"/>
      <c r="Y1069" s="1"/>
      <c r="Z1069" s="1"/>
    </row>
    <row r="1070" spans="1:26" ht="12.75" customHeight="1" x14ac:dyDescent="0.2">
      <c r="A1070" s="1"/>
      <c r="B1070" s="1"/>
      <c r="C1070" s="1"/>
      <c r="D1070" s="1"/>
      <c r="E1070" s="1"/>
      <c r="F1070" s="1"/>
      <c r="G1070" s="1"/>
      <c r="H1070" s="1"/>
      <c r="I1070" s="1"/>
      <c r="J1070" s="1"/>
      <c r="K1070" s="1"/>
      <c r="L1070" s="1"/>
      <c r="M1070" s="1"/>
      <c r="N1070" s="190"/>
      <c r="O1070" s="1"/>
      <c r="P1070" s="4" t="s">
        <v>1407</v>
      </c>
      <c r="Q1070" s="1"/>
      <c r="R1070" s="1"/>
      <c r="S1070" s="1"/>
      <c r="T1070" s="1"/>
      <c r="U1070" s="1"/>
      <c r="V1070" s="1"/>
      <c r="W1070" s="1"/>
      <c r="X1070" s="1"/>
      <c r="Y1070" s="1"/>
      <c r="Z1070" s="1"/>
    </row>
    <row r="1071" spans="1:26" ht="12.75" customHeight="1" x14ac:dyDescent="0.2">
      <c r="A1071" s="1"/>
      <c r="B1071" s="1"/>
      <c r="C1071" s="1"/>
      <c r="D1071" s="1"/>
      <c r="E1071" s="1"/>
      <c r="F1071" s="1"/>
      <c r="G1071" s="1"/>
      <c r="H1071" s="1"/>
      <c r="I1071" s="1"/>
      <c r="J1071" s="1"/>
      <c r="K1071" s="1"/>
      <c r="L1071" s="1"/>
      <c r="M1071" s="1"/>
      <c r="N1071" s="190"/>
      <c r="O1071" s="1"/>
      <c r="P1071" s="4" t="s">
        <v>1408</v>
      </c>
      <c r="Q1071" s="1"/>
      <c r="R1071" s="1"/>
      <c r="S1071" s="1"/>
      <c r="T1071" s="1"/>
      <c r="U1071" s="1"/>
      <c r="V1071" s="1"/>
      <c r="W1071" s="1"/>
      <c r="X1071" s="1"/>
      <c r="Y1071" s="1"/>
      <c r="Z1071" s="1"/>
    </row>
    <row r="1072" spans="1:26" ht="12.75" customHeight="1" x14ac:dyDescent="0.2">
      <c r="A1072" s="1"/>
      <c r="B1072" s="1"/>
      <c r="C1072" s="1"/>
      <c r="D1072" s="1"/>
      <c r="E1072" s="1"/>
      <c r="F1072" s="1"/>
      <c r="G1072" s="1"/>
      <c r="H1072" s="1"/>
      <c r="I1072" s="1"/>
      <c r="J1072" s="1"/>
      <c r="K1072" s="1"/>
      <c r="L1072" s="1"/>
      <c r="M1072" s="1"/>
      <c r="N1072" s="190"/>
      <c r="O1072" s="1"/>
      <c r="P1072" s="4" t="s">
        <v>1409</v>
      </c>
      <c r="Q1072" s="1"/>
      <c r="R1072" s="1"/>
      <c r="S1072" s="1"/>
      <c r="T1072" s="1"/>
      <c r="U1072" s="1"/>
      <c r="V1072" s="1"/>
      <c r="W1072" s="1"/>
      <c r="X1072" s="1"/>
      <c r="Y1072" s="1"/>
      <c r="Z1072" s="1"/>
    </row>
    <row r="1073" spans="1:26" ht="12.75" customHeight="1" x14ac:dyDescent="0.2">
      <c r="A1073" s="1"/>
      <c r="B1073" s="1"/>
      <c r="C1073" s="1"/>
      <c r="D1073" s="1"/>
      <c r="E1073" s="1"/>
      <c r="F1073" s="1"/>
      <c r="G1073" s="1"/>
      <c r="H1073" s="1"/>
      <c r="I1073" s="1"/>
      <c r="J1073" s="1"/>
      <c r="K1073" s="1"/>
      <c r="L1073" s="1"/>
      <c r="M1073" s="1"/>
      <c r="N1073" s="190"/>
      <c r="O1073" s="1"/>
      <c r="P1073" s="4" t="s">
        <v>1410</v>
      </c>
      <c r="Q1073" s="1"/>
      <c r="R1073" s="1"/>
      <c r="S1073" s="1"/>
      <c r="T1073" s="1"/>
      <c r="U1073" s="1"/>
      <c r="V1073" s="1"/>
      <c r="W1073" s="1"/>
      <c r="X1073" s="1"/>
      <c r="Y1073" s="1"/>
      <c r="Z1073" s="1"/>
    </row>
    <row r="1074" spans="1:26" ht="12.75" customHeight="1" x14ac:dyDescent="0.2">
      <c r="A1074" s="1"/>
      <c r="B1074" s="1"/>
      <c r="C1074" s="1"/>
      <c r="D1074" s="1"/>
      <c r="E1074" s="1"/>
      <c r="F1074" s="1"/>
      <c r="G1074" s="1"/>
      <c r="H1074" s="1"/>
      <c r="I1074" s="1"/>
      <c r="J1074" s="1"/>
      <c r="K1074" s="1"/>
      <c r="L1074" s="1"/>
      <c r="M1074" s="1"/>
      <c r="N1074" s="190"/>
      <c r="O1074" s="1"/>
      <c r="P1074" s="4" t="s">
        <v>1411</v>
      </c>
      <c r="Q1074" s="1"/>
      <c r="R1074" s="1"/>
      <c r="S1074" s="1"/>
      <c r="T1074" s="1"/>
      <c r="U1074" s="1"/>
      <c r="V1074" s="1"/>
      <c r="W1074" s="1"/>
      <c r="X1074" s="1"/>
      <c r="Y1074" s="1"/>
      <c r="Z1074" s="1"/>
    </row>
    <row r="1075" spans="1:26" ht="12.75" customHeight="1" x14ac:dyDescent="0.2">
      <c r="A1075" s="1"/>
      <c r="B1075" s="1"/>
      <c r="C1075" s="1"/>
      <c r="D1075" s="1"/>
      <c r="E1075" s="1"/>
      <c r="F1075" s="1"/>
      <c r="G1075" s="1"/>
      <c r="H1075" s="1"/>
      <c r="I1075" s="1"/>
      <c r="J1075" s="1"/>
      <c r="K1075" s="1"/>
      <c r="L1075" s="1"/>
      <c r="M1075" s="1"/>
      <c r="N1075" s="190"/>
      <c r="O1075" s="1"/>
      <c r="P1075" s="4" t="s">
        <v>1412</v>
      </c>
      <c r="Q1075" s="1"/>
      <c r="R1075" s="1"/>
      <c r="S1075" s="1"/>
      <c r="T1075" s="1"/>
      <c r="U1075" s="1"/>
      <c r="V1075" s="1"/>
      <c r="W1075" s="1"/>
      <c r="X1075" s="1"/>
      <c r="Y1075" s="1"/>
      <c r="Z1075" s="1"/>
    </row>
    <row r="1076" spans="1:26" ht="12.75" customHeight="1" x14ac:dyDescent="0.2">
      <c r="A1076" s="1"/>
      <c r="B1076" s="1"/>
      <c r="C1076" s="1"/>
      <c r="D1076" s="1"/>
      <c r="E1076" s="1"/>
      <c r="F1076" s="1"/>
      <c r="G1076" s="1"/>
      <c r="H1076" s="1"/>
      <c r="I1076" s="1"/>
      <c r="J1076" s="1"/>
      <c r="K1076" s="1"/>
      <c r="L1076" s="1"/>
      <c r="M1076" s="1"/>
      <c r="N1076" s="190"/>
      <c r="O1076" s="1"/>
      <c r="P1076" s="4" t="s">
        <v>1413</v>
      </c>
      <c r="Q1076" s="1"/>
      <c r="R1076" s="1"/>
      <c r="S1076" s="1"/>
      <c r="T1076" s="1"/>
      <c r="U1076" s="1"/>
      <c r="V1076" s="1"/>
      <c r="W1076" s="1"/>
      <c r="X1076" s="1"/>
      <c r="Y1076" s="1"/>
      <c r="Z1076" s="1"/>
    </row>
    <row r="1077" spans="1:26" ht="12.75" customHeight="1" x14ac:dyDescent="0.2">
      <c r="A1077" s="1"/>
      <c r="B1077" s="1"/>
      <c r="C1077" s="1"/>
      <c r="D1077" s="1"/>
      <c r="E1077" s="1"/>
      <c r="F1077" s="1"/>
      <c r="G1077" s="1"/>
      <c r="H1077" s="1"/>
      <c r="I1077" s="1"/>
      <c r="J1077" s="1"/>
      <c r="K1077" s="1"/>
      <c r="L1077" s="1"/>
      <c r="M1077" s="1"/>
      <c r="N1077" s="190"/>
      <c r="O1077" s="1"/>
      <c r="P1077" s="4" t="s">
        <v>1414</v>
      </c>
      <c r="Q1077" s="1"/>
      <c r="R1077" s="1"/>
      <c r="S1077" s="1"/>
      <c r="T1077" s="1"/>
      <c r="U1077" s="1"/>
      <c r="V1077" s="1"/>
      <c r="W1077" s="1"/>
      <c r="X1077" s="1"/>
      <c r="Y1077" s="1"/>
      <c r="Z1077" s="1"/>
    </row>
    <row r="1078" spans="1:26" ht="12.75" customHeight="1" x14ac:dyDescent="0.2">
      <c r="A1078" s="1"/>
      <c r="B1078" s="1"/>
      <c r="C1078" s="1"/>
      <c r="D1078" s="1"/>
      <c r="E1078" s="1"/>
      <c r="F1078" s="1"/>
      <c r="G1078" s="1"/>
      <c r="H1078" s="1"/>
      <c r="I1078" s="1"/>
      <c r="J1078" s="1"/>
      <c r="K1078" s="1"/>
      <c r="L1078" s="1"/>
      <c r="M1078" s="1"/>
      <c r="N1078" s="190"/>
      <c r="O1078" s="1"/>
      <c r="P1078" s="4" t="s">
        <v>1415</v>
      </c>
      <c r="Q1078" s="1"/>
      <c r="R1078" s="1"/>
      <c r="S1078" s="1"/>
      <c r="T1078" s="1"/>
      <c r="U1078" s="1"/>
      <c r="V1078" s="1"/>
      <c r="W1078" s="1"/>
      <c r="X1078" s="1"/>
      <c r="Y1078" s="1"/>
      <c r="Z1078" s="1"/>
    </row>
    <row r="1079" spans="1:26" ht="12.75" customHeight="1" x14ac:dyDescent="0.2">
      <c r="A1079" s="1"/>
      <c r="B1079" s="1"/>
      <c r="C1079" s="1"/>
      <c r="D1079" s="1"/>
      <c r="E1079" s="1"/>
      <c r="F1079" s="1"/>
      <c r="G1079" s="1"/>
      <c r="H1079" s="1"/>
      <c r="I1079" s="1"/>
      <c r="J1079" s="1"/>
      <c r="K1079" s="1"/>
      <c r="L1079" s="1"/>
      <c r="M1079" s="1"/>
      <c r="N1079" s="190"/>
      <c r="O1079" s="1"/>
      <c r="P1079" s="4" t="s">
        <v>1416</v>
      </c>
      <c r="Q1079" s="1"/>
      <c r="R1079" s="1"/>
      <c r="S1079" s="1"/>
      <c r="T1079" s="1"/>
      <c r="U1079" s="1"/>
      <c r="V1079" s="1"/>
      <c r="W1079" s="1"/>
      <c r="X1079" s="1"/>
      <c r="Y1079" s="1"/>
      <c r="Z1079" s="1"/>
    </row>
    <row r="1080" spans="1:26" ht="12.75" customHeight="1" x14ac:dyDescent="0.2">
      <c r="A1080" s="1"/>
      <c r="B1080" s="1"/>
      <c r="C1080" s="1"/>
      <c r="D1080" s="1"/>
      <c r="E1080" s="1"/>
      <c r="F1080" s="1"/>
      <c r="G1080" s="1"/>
      <c r="H1080" s="1"/>
      <c r="I1080" s="1"/>
      <c r="J1080" s="1"/>
      <c r="K1080" s="1"/>
      <c r="L1080" s="1"/>
      <c r="M1080" s="1"/>
      <c r="N1080" s="190"/>
      <c r="O1080" s="1"/>
      <c r="P1080" s="4" t="s">
        <v>1417</v>
      </c>
      <c r="Q1080" s="1"/>
      <c r="R1080" s="1"/>
      <c r="S1080" s="1"/>
      <c r="T1080" s="1"/>
      <c r="U1080" s="1"/>
      <c r="V1080" s="1"/>
      <c r="W1080" s="1"/>
      <c r="X1080" s="1"/>
      <c r="Y1080" s="1"/>
      <c r="Z1080" s="1"/>
    </row>
    <row r="1081" spans="1:26" ht="12.75" customHeight="1" x14ac:dyDescent="0.2">
      <c r="A1081" s="1"/>
      <c r="B1081" s="1"/>
      <c r="C1081" s="1"/>
      <c r="D1081" s="1"/>
      <c r="E1081" s="1"/>
      <c r="F1081" s="1"/>
      <c r="G1081" s="1"/>
      <c r="H1081" s="1"/>
      <c r="I1081" s="1"/>
      <c r="J1081" s="1"/>
      <c r="K1081" s="1"/>
      <c r="L1081" s="1"/>
      <c r="M1081" s="1"/>
      <c r="N1081" s="190"/>
      <c r="O1081" s="1"/>
      <c r="P1081" s="4" t="s">
        <v>1418</v>
      </c>
      <c r="Q1081" s="1"/>
      <c r="R1081" s="1"/>
      <c r="S1081" s="1"/>
      <c r="T1081" s="1"/>
      <c r="U1081" s="1"/>
      <c r="V1081" s="1"/>
      <c r="W1081" s="1"/>
      <c r="X1081" s="1"/>
      <c r="Y1081" s="1"/>
      <c r="Z1081" s="1"/>
    </row>
    <row r="1082" spans="1:26" ht="12.75" customHeight="1" x14ac:dyDescent="0.2">
      <c r="A1082" s="1"/>
      <c r="B1082" s="1"/>
      <c r="C1082" s="1"/>
      <c r="D1082" s="1"/>
      <c r="E1082" s="1"/>
      <c r="F1082" s="1"/>
      <c r="G1082" s="1"/>
      <c r="H1082" s="1"/>
      <c r="I1082" s="1"/>
      <c r="J1082" s="1"/>
      <c r="K1082" s="1"/>
      <c r="L1082" s="1"/>
      <c r="M1082" s="1"/>
      <c r="N1082" s="190"/>
      <c r="O1082" s="1"/>
      <c r="P1082" s="4" t="s">
        <v>1419</v>
      </c>
      <c r="Q1082" s="1"/>
      <c r="R1082" s="1"/>
      <c r="S1082" s="1"/>
      <c r="T1082" s="1"/>
      <c r="U1082" s="1"/>
      <c r="V1082" s="1"/>
      <c r="W1082" s="1"/>
      <c r="X1082" s="1"/>
      <c r="Y1082" s="1"/>
      <c r="Z1082" s="1"/>
    </row>
    <row r="1083" spans="1:26" ht="12.75" customHeight="1" x14ac:dyDescent="0.2">
      <c r="A1083" s="1"/>
      <c r="B1083" s="1"/>
      <c r="C1083" s="1"/>
      <c r="D1083" s="1"/>
      <c r="E1083" s="1"/>
      <c r="F1083" s="1"/>
      <c r="G1083" s="1"/>
      <c r="H1083" s="1"/>
      <c r="I1083" s="1"/>
      <c r="J1083" s="1"/>
      <c r="K1083" s="1"/>
      <c r="L1083" s="1"/>
      <c r="M1083" s="1"/>
      <c r="N1083" s="190"/>
      <c r="O1083" s="1"/>
      <c r="P1083" s="4" t="s">
        <v>1420</v>
      </c>
      <c r="Q1083" s="1"/>
      <c r="R1083" s="1"/>
      <c r="S1083" s="1"/>
      <c r="T1083" s="1"/>
      <c r="U1083" s="1"/>
      <c r="V1083" s="1"/>
      <c r="W1083" s="1"/>
      <c r="X1083" s="1"/>
      <c r="Y1083" s="1"/>
      <c r="Z1083" s="1"/>
    </row>
    <row r="1084" spans="1:26" ht="12.75" customHeight="1" x14ac:dyDescent="0.2">
      <c r="A1084" s="1"/>
      <c r="B1084" s="1"/>
      <c r="C1084" s="1"/>
      <c r="D1084" s="1"/>
      <c r="E1084" s="1"/>
      <c r="F1084" s="1"/>
      <c r="G1084" s="1"/>
      <c r="H1084" s="1"/>
      <c r="I1084" s="1"/>
      <c r="J1084" s="1"/>
      <c r="K1084" s="1"/>
      <c r="L1084" s="1"/>
      <c r="M1084" s="1"/>
      <c r="N1084" s="190"/>
      <c r="O1084" s="1"/>
      <c r="P1084" s="4" t="s">
        <v>1421</v>
      </c>
      <c r="Q1084" s="1"/>
      <c r="R1084" s="1"/>
      <c r="S1084" s="1"/>
      <c r="T1084" s="1"/>
      <c r="U1084" s="1"/>
      <c r="V1084" s="1"/>
      <c r="W1084" s="1"/>
      <c r="X1084" s="1"/>
      <c r="Y1084" s="1"/>
      <c r="Z1084" s="1"/>
    </row>
    <row r="1085" spans="1:26" ht="12.75" customHeight="1" x14ac:dyDescent="0.2">
      <c r="A1085" s="1"/>
      <c r="B1085" s="1"/>
      <c r="C1085" s="1"/>
      <c r="D1085" s="1"/>
      <c r="E1085" s="1"/>
      <c r="F1085" s="1"/>
      <c r="G1085" s="1"/>
      <c r="H1085" s="1"/>
      <c r="I1085" s="1"/>
      <c r="J1085" s="1"/>
      <c r="K1085" s="1"/>
      <c r="L1085" s="1"/>
      <c r="M1085" s="1"/>
      <c r="N1085" s="190"/>
      <c r="O1085" s="1"/>
      <c r="P1085" s="4" t="s">
        <v>1422</v>
      </c>
      <c r="Q1085" s="1"/>
      <c r="R1085" s="1"/>
      <c r="S1085" s="1"/>
      <c r="T1085" s="1"/>
      <c r="U1085" s="1"/>
      <c r="V1085" s="1"/>
      <c r="W1085" s="1"/>
      <c r="X1085" s="1"/>
      <c r="Y1085" s="1"/>
      <c r="Z1085" s="1"/>
    </row>
    <row r="1086" spans="1:26" ht="12.75" customHeight="1" x14ac:dyDescent="0.2">
      <c r="A1086" s="1"/>
      <c r="B1086" s="1"/>
      <c r="C1086" s="1"/>
      <c r="D1086" s="1"/>
      <c r="E1086" s="1"/>
      <c r="F1086" s="1"/>
      <c r="G1086" s="1"/>
      <c r="H1086" s="1"/>
      <c r="I1086" s="1"/>
      <c r="J1086" s="1"/>
      <c r="K1086" s="1"/>
      <c r="L1086" s="1"/>
      <c r="M1086" s="1"/>
      <c r="N1086" s="190"/>
      <c r="O1086" s="1"/>
      <c r="P1086" s="4" t="s">
        <v>1423</v>
      </c>
      <c r="Q1086" s="1"/>
      <c r="R1086" s="1"/>
      <c r="S1086" s="1"/>
      <c r="T1086" s="1"/>
      <c r="U1086" s="1"/>
      <c r="V1086" s="1"/>
      <c r="W1086" s="1"/>
      <c r="X1086" s="1"/>
      <c r="Y1086" s="1"/>
      <c r="Z1086" s="1"/>
    </row>
    <row r="1087" spans="1:26" ht="12.75" customHeight="1" x14ac:dyDescent="0.2">
      <c r="A1087" s="1"/>
      <c r="B1087" s="1"/>
      <c r="C1087" s="1"/>
      <c r="D1087" s="1"/>
      <c r="E1087" s="1"/>
      <c r="F1087" s="1"/>
      <c r="G1087" s="1"/>
      <c r="H1087" s="1"/>
      <c r="I1087" s="1"/>
      <c r="J1087" s="1"/>
      <c r="K1087" s="1"/>
      <c r="L1087" s="1"/>
      <c r="M1087" s="1"/>
      <c r="N1087" s="190"/>
      <c r="O1087" s="1"/>
      <c r="P1087" s="4" t="s">
        <v>1424</v>
      </c>
      <c r="Q1087" s="1"/>
      <c r="R1087" s="1"/>
      <c r="S1087" s="1"/>
      <c r="T1087" s="1"/>
      <c r="U1087" s="1"/>
      <c r="V1087" s="1"/>
      <c r="W1087" s="1"/>
      <c r="X1087" s="1"/>
      <c r="Y1087" s="1"/>
      <c r="Z1087" s="1"/>
    </row>
  </sheetData>
  <pageMargins left="0.75" right="0.75" top="1" bottom="1"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000"/>
  <sheetViews>
    <sheetView showGridLines="0" zoomScaleNormal="100" workbookViewId="0">
      <selection activeCell="E28" sqref="E28"/>
    </sheetView>
  </sheetViews>
  <sheetFormatPr baseColWidth="10" defaultColWidth="12.5703125" defaultRowHeight="15" customHeight="1" x14ac:dyDescent="0.2"/>
  <cols>
    <col min="1" max="1" width="2.85546875" customWidth="1"/>
    <col min="2" max="2" width="25.85546875" customWidth="1"/>
    <col min="3" max="3" width="20.7109375" customWidth="1"/>
    <col min="4" max="4" width="8.140625" customWidth="1"/>
    <col min="5" max="5" width="2.7109375" customWidth="1"/>
    <col min="6" max="6" width="9" customWidth="1"/>
    <col min="7" max="7" width="13.7109375" customWidth="1"/>
    <col min="8" max="8" width="10.42578125" customWidth="1"/>
    <col min="9" max="9" width="9.7109375" customWidth="1"/>
    <col min="10" max="10" width="7.42578125" customWidth="1"/>
    <col min="11" max="11" width="7.85546875" customWidth="1"/>
    <col min="12" max="12" width="10.7109375" customWidth="1"/>
    <col min="13" max="26" width="14.42578125" customWidth="1"/>
  </cols>
  <sheetData>
    <row r="1" spans="1:12" ht="11.25" customHeight="1" x14ac:dyDescent="0.2">
      <c r="A1" s="201"/>
      <c r="B1" s="201"/>
      <c r="C1" s="201"/>
      <c r="D1" s="201"/>
      <c r="E1" s="201"/>
      <c r="F1" s="201"/>
      <c r="G1" s="201"/>
      <c r="H1" s="201"/>
      <c r="I1" s="201"/>
      <c r="J1" s="202"/>
      <c r="K1" s="202"/>
      <c r="L1" s="202"/>
    </row>
    <row r="2" spans="1:12" ht="12.75" customHeight="1" x14ac:dyDescent="0.2">
      <c r="A2" s="203"/>
      <c r="B2" s="201" t="s">
        <v>1425</v>
      </c>
      <c r="C2" s="203"/>
      <c r="D2" s="203"/>
      <c r="E2" s="203"/>
      <c r="F2" s="203"/>
      <c r="G2" s="203"/>
      <c r="H2" s="203"/>
      <c r="I2" s="203"/>
      <c r="J2" s="202"/>
      <c r="K2" s="202"/>
      <c r="L2" s="202"/>
    </row>
    <row r="3" spans="1:12" ht="12.75" x14ac:dyDescent="0.2">
      <c r="A3" s="204"/>
      <c r="B3" s="204"/>
      <c r="C3" s="204"/>
      <c r="D3" s="204"/>
      <c r="E3" s="204"/>
      <c r="F3" s="204"/>
      <c r="G3" s="204"/>
      <c r="H3" s="204"/>
      <c r="I3" s="204"/>
      <c r="J3" s="202"/>
      <c r="K3" s="202"/>
      <c r="L3" s="202"/>
    </row>
    <row r="4" spans="1:12" ht="12.75" x14ac:dyDescent="0.2">
      <c r="A4" s="205"/>
      <c r="B4" s="205"/>
      <c r="C4" s="205"/>
      <c r="D4" s="205"/>
      <c r="E4" s="205"/>
      <c r="F4" s="205"/>
      <c r="G4" s="205"/>
      <c r="H4" s="205"/>
      <c r="I4" s="205"/>
      <c r="J4" s="202"/>
      <c r="K4" s="202"/>
      <c r="L4" s="202"/>
    </row>
    <row r="5" spans="1:12" ht="27.75" x14ac:dyDescent="0.4">
      <c r="A5" s="205"/>
      <c r="B5" s="206" t="s">
        <v>1426</v>
      </c>
      <c r="C5" s="207"/>
      <c r="D5" s="205"/>
      <c r="E5" s="205"/>
      <c r="F5" s="205"/>
      <c r="G5" s="205"/>
      <c r="H5" s="205"/>
      <c r="I5" s="205"/>
      <c r="J5" s="202"/>
      <c r="K5" s="202"/>
      <c r="L5" s="202"/>
    </row>
    <row r="6" spans="1:12" ht="21.75" x14ac:dyDescent="0.3">
      <c r="A6" s="205"/>
      <c r="B6" s="206" t="s">
        <v>1427</v>
      </c>
      <c r="C6" s="208"/>
      <c r="D6" s="205"/>
      <c r="E6" s="205"/>
      <c r="F6" s="13"/>
      <c r="G6" s="205"/>
      <c r="H6" s="205"/>
      <c r="I6" s="205"/>
      <c r="J6" s="202"/>
      <c r="K6" s="202"/>
      <c r="L6" s="202"/>
    </row>
    <row r="7" spans="1:12" ht="21.75" x14ac:dyDescent="0.3">
      <c r="A7" s="205"/>
      <c r="B7" s="206" t="s">
        <v>1428</v>
      </c>
      <c r="C7" s="208"/>
      <c r="D7" s="14"/>
      <c r="E7" s="14"/>
      <c r="F7" s="15"/>
      <c r="G7" s="16"/>
      <c r="H7" s="17"/>
      <c r="I7" s="205"/>
      <c r="J7" s="202"/>
      <c r="K7" s="202"/>
      <c r="L7" s="202"/>
    </row>
    <row r="8" spans="1:12" ht="12.75" customHeight="1" x14ac:dyDescent="0.2">
      <c r="A8" s="205"/>
      <c r="B8" s="208"/>
      <c r="C8" s="205"/>
      <c r="D8" s="205"/>
      <c r="E8" s="205"/>
      <c r="F8" s="18"/>
      <c r="G8" s="205"/>
      <c r="H8" s="19"/>
      <c r="I8" s="205"/>
      <c r="J8" s="202"/>
      <c r="K8" s="202"/>
      <c r="L8" s="202"/>
    </row>
    <row r="9" spans="1:12" ht="12.75" x14ac:dyDescent="0.2">
      <c r="A9" s="205"/>
      <c r="B9" s="20"/>
      <c r="C9" s="20"/>
      <c r="D9" s="20"/>
      <c r="E9" s="19"/>
      <c r="F9" s="21"/>
      <c r="G9" s="205"/>
      <c r="H9" s="19"/>
      <c r="I9" s="22"/>
      <c r="J9" s="23"/>
      <c r="K9" s="23"/>
      <c r="L9" s="202"/>
    </row>
    <row r="10" spans="1:12" ht="12.75" customHeight="1" x14ac:dyDescent="0.2">
      <c r="A10" s="19"/>
      <c r="B10" s="209"/>
      <c r="C10" s="208"/>
      <c r="D10" s="205"/>
      <c r="E10" s="205"/>
      <c r="F10" s="21"/>
      <c r="G10" s="205"/>
      <c r="H10" s="19"/>
      <c r="I10" s="205"/>
      <c r="J10" s="210"/>
      <c r="K10" s="24"/>
      <c r="L10" s="202"/>
    </row>
    <row r="11" spans="1:12" ht="12.75" x14ac:dyDescent="0.2">
      <c r="A11" s="19"/>
      <c r="B11" s="209"/>
      <c r="C11" s="208"/>
      <c r="D11" s="205"/>
      <c r="E11" s="205"/>
      <c r="F11" s="21"/>
      <c r="G11" s="205"/>
      <c r="H11" s="19"/>
      <c r="I11" s="205"/>
      <c r="J11" s="210"/>
      <c r="K11" s="25"/>
      <c r="L11" s="202"/>
    </row>
    <row r="12" spans="1:12" ht="12.75" x14ac:dyDescent="0.2">
      <c r="A12" s="19"/>
      <c r="B12" s="341" t="s">
        <v>1429</v>
      </c>
      <c r="C12" s="342"/>
      <c r="D12" s="342"/>
      <c r="E12" s="205"/>
      <c r="F12" s="21"/>
      <c r="G12" s="205"/>
      <c r="H12" s="19"/>
      <c r="I12" s="205"/>
      <c r="J12" s="210"/>
      <c r="K12" s="25"/>
      <c r="L12" s="202"/>
    </row>
    <row r="13" spans="1:12" ht="12.75" customHeight="1" x14ac:dyDescent="0.2">
      <c r="A13" s="19"/>
      <c r="B13" s="341" t="s">
        <v>1430</v>
      </c>
      <c r="C13" s="342"/>
      <c r="D13" s="342"/>
      <c r="E13" s="205"/>
      <c r="F13" s="26"/>
      <c r="G13" s="205"/>
      <c r="H13" s="19"/>
      <c r="I13" s="205"/>
      <c r="J13" s="210"/>
      <c r="K13" s="25"/>
      <c r="L13" s="202"/>
    </row>
    <row r="14" spans="1:12" ht="12.75" customHeight="1" x14ac:dyDescent="0.2">
      <c r="A14" s="19"/>
      <c r="B14" s="341" t="s">
        <v>1431</v>
      </c>
      <c r="C14" s="342"/>
      <c r="D14" s="342"/>
      <c r="E14" s="205"/>
      <c r="F14" s="26"/>
      <c r="G14" s="205"/>
      <c r="H14" s="19"/>
      <c r="I14" s="205"/>
      <c r="J14" s="210"/>
      <c r="K14" s="25"/>
      <c r="L14" s="202"/>
    </row>
    <row r="15" spans="1:12" ht="12.75" customHeight="1" x14ac:dyDescent="0.2">
      <c r="A15" s="19"/>
      <c r="B15" s="341" t="s">
        <v>1432</v>
      </c>
      <c r="C15" s="342"/>
      <c r="D15" s="342"/>
      <c r="E15" s="205"/>
      <c r="F15" s="26"/>
      <c r="G15" s="205"/>
      <c r="H15" s="19"/>
      <c r="I15" s="205"/>
      <c r="J15" s="210"/>
      <c r="K15" s="25"/>
      <c r="L15" s="202"/>
    </row>
    <row r="16" spans="1:12" ht="12.75" customHeight="1" x14ac:dyDescent="0.2">
      <c r="A16" s="19"/>
      <c r="B16" s="209"/>
      <c r="C16" s="208"/>
      <c r="D16" s="205"/>
      <c r="E16" s="205"/>
      <c r="F16" s="26"/>
      <c r="G16" s="205"/>
      <c r="H16" s="19"/>
      <c r="I16" s="205"/>
      <c r="J16" s="210"/>
      <c r="K16" s="25"/>
      <c r="L16" s="202"/>
    </row>
    <row r="17" spans="1:12" ht="12.75" customHeight="1" x14ac:dyDescent="0.2">
      <c r="A17" s="19"/>
      <c r="B17" s="211" t="s">
        <v>1433</v>
      </c>
      <c r="C17" s="212">
        <v>2024</v>
      </c>
      <c r="D17" s="213"/>
      <c r="E17" s="213"/>
      <c r="F17" s="26"/>
      <c r="G17" s="205"/>
      <c r="H17" s="19"/>
      <c r="I17" s="205"/>
      <c r="J17" s="204"/>
      <c r="K17" s="25"/>
      <c r="L17" s="202"/>
    </row>
    <row r="18" spans="1:12" ht="12.75" customHeight="1" x14ac:dyDescent="0.2">
      <c r="A18" s="19"/>
      <c r="B18" s="211" t="s">
        <v>1434</v>
      </c>
      <c r="C18" s="27" t="s">
        <v>102</v>
      </c>
      <c r="D18" s="213"/>
      <c r="E18" s="213"/>
      <c r="F18" s="26"/>
      <c r="G18" s="205"/>
      <c r="H18" s="19"/>
      <c r="I18" s="205"/>
      <c r="J18" s="204"/>
      <c r="K18" s="25"/>
      <c r="L18" s="202"/>
    </row>
    <row r="19" spans="1:12" ht="12.75" customHeight="1" x14ac:dyDescent="0.2">
      <c r="A19" s="19"/>
      <c r="B19" s="211" t="s">
        <v>1435</v>
      </c>
      <c r="C19" s="28">
        <v>45657</v>
      </c>
      <c r="D19" s="213"/>
      <c r="E19" s="213"/>
      <c r="F19" s="26"/>
      <c r="G19" s="205"/>
      <c r="H19" s="19"/>
      <c r="I19" s="205"/>
      <c r="J19" s="204"/>
      <c r="K19" s="25"/>
      <c r="L19" s="202"/>
    </row>
    <row r="20" spans="1:12" ht="12.75" customHeight="1" x14ac:dyDescent="0.2">
      <c r="A20" s="19"/>
      <c r="B20" s="205"/>
      <c r="C20" s="214"/>
      <c r="D20" s="213"/>
      <c r="E20" s="213"/>
      <c r="F20" s="29"/>
      <c r="G20" s="20"/>
      <c r="H20" s="30"/>
      <c r="I20" s="205"/>
      <c r="J20" s="204"/>
      <c r="K20" s="25"/>
      <c r="L20" s="202"/>
    </row>
    <row r="21" spans="1:12" ht="12.75" customHeight="1" x14ac:dyDescent="0.2">
      <c r="A21" s="19"/>
      <c r="B21" s="205"/>
      <c r="C21" s="214"/>
      <c r="D21" s="213"/>
      <c r="E21" s="213"/>
      <c r="F21" s="214" t="s">
        <v>1436</v>
      </c>
      <c r="G21" s="205"/>
      <c r="H21" s="205"/>
      <c r="I21" s="205"/>
      <c r="J21" s="204"/>
      <c r="K21" s="25"/>
      <c r="L21" s="202"/>
    </row>
    <row r="22" spans="1:12" ht="12.75" customHeight="1" x14ac:dyDescent="0.2">
      <c r="A22" s="19"/>
      <c r="B22" s="205"/>
      <c r="C22" s="214"/>
      <c r="D22" s="213"/>
      <c r="E22" s="213"/>
      <c r="F22" s="213"/>
      <c r="G22" s="205"/>
      <c r="H22" s="205"/>
      <c r="I22" s="205"/>
      <c r="J22" s="204"/>
      <c r="K22" s="25"/>
      <c r="L22" s="202"/>
    </row>
    <row r="23" spans="1:12" ht="12.75" customHeight="1" x14ac:dyDescent="0.2">
      <c r="A23" s="31"/>
      <c r="B23" s="210"/>
      <c r="C23" s="204"/>
      <c r="D23" s="204"/>
      <c r="E23" s="204"/>
      <c r="F23" s="204"/>
      <c r="G23" s="204"/>
      <c r="H23" s="204"/>
      <c r="I23" s="204"/>
      <c r="J23" s="204"/>
      <c r="K23" s="25"/>
      <c r="L23" s="202"/>
    </row>
    <row r="24" spans="1:12" ht="12.75" customHeight="1" x14ac:dyDescent="0.2">
      <c r="A24" s="31"/>
      <c r="B24" s="210"/>
      <c r="C24" s="210"/>
      <c r="D24" s="210"/>
      <c r="E24" s="210"/>
      <c r="F24" s="210"/>
      <c r="G24" s="210"/>
      <c r="H24" s="210"/>
      <c r="I24" s="210"/>
      <c r="J24" s="210"/>
      <c r="K24" s="25"/>
      <c r="L24" s="202"/>
    </row>
    <row r="25" spans="1:12" ht="12.75" customHeight="1" x14ac:dyDescent="0.2">
      <c r="A25" s="31"/>
      <c r="B25" s="32"/>
      <c r="C25" s="210"/>
      <c r="D25" s="210"/>
      <c r="E25" s="210"/>
      <c r="F25" s="210"/>
      <c r="G25" s="210"/>
      <c r="H25" s="210"/>
      <c r="I25" s="210"/>
      <c r="J25" s="210"/>
      <c r="K25" s="25"/>
      <c r="L25" s="202"/>
    </row>
    <row r="26" spans="1:12" ht="12.75" customHeight="1" x14ac:dyDescent="0.2">
      <c r="A26" s="31"/>
      <c r="B26" s="33"/>
      <c r="C26" s="34"/>
      <c r="D26" s="34"/>
      <c r="E26" s="34"/>
      <c r="F26" s="34"/>
      <c r="G26" s="34"/>
      <c r="H26" s="34"/>
      <c r="I26" s="34"/>
      <c r="J26" s="34"/>
      <c r="K26" s="35"/>
      <c r="L26" s="202"/>
    </row>
    <row r="27" spans="1:12" ht="12.75" customHeight="1" x14ac:dyDescent="0.2"/>
    <row r="28" spans="1:12" ht="12.75" customHeight="1" x14ac:dyDescent="0.2"/>
    <row r="29" spans="1:12" ht="12.75" customHeight="1" x14ac:dyDescent="0.2"/>
    <row r="30" spans="1:12" ht="12.75" customHeight="1" x14ac:dyDescent="0.2"/>
    <row r="31" spans="1:12" ht="12.75" customHeight="1" x14ac:dyDescent="0.2"/>
    <row r="32" spans="1:1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12:D12"/>
    <mergeCell ref="B13:D13"/>
    <mergeCell ref="B14:D14"/>
    <mergeCell ref="B15:D15"/>
  </mergeCells>
  <conditionalFormatting sqref="C17">
    <cfRule type="cellIs" dxfId="8" priority="3" stopIfTrue="1" operator="equal">
      <formula>"FALSE"</formula>
    </cfRule>
  </conditionalFormatting>
  <conditionalFormatting sqref="C18:C22">
    <cfRule type="expression" dxfId="7" priority="1" stopIfTrue="1">
      <formula>#REF!=0</formula>
    </cfRule>
  </conditionalFormatting>
  <conditionalFormatting sqref="D17:E21">
    <cfRule type="expression" dxfId="6" priority="2" stopIfTrue="1">
      <formula>#REF!=0</formula>
    </cfRule>
  </conditionalFormatting>
  <conditionalFormatting sqref="D22:F22">
    <cfRule type="expression" dxfId="5" priority="8" stopIfTrue="1">
      <formula>#REF!=0</formula>
    </cfRule>
  </conditionalFormatting>
  <dataValidations count="1">
    <dataValidation type="list" allowBlank="1" showErrorMessage="1" sqref="C18" xr:uid="{00000000-0002-0000-0100-000002000000}">
      <formula1>Autoridad1</formula1>
    </dataValidation>
  </dataValidations>
  <pageMargins left="0.75" right="0.75" top="1" bottom="1" header="0" footer="0"/>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Hoja1!$H$4:$H$57</xm:f>
          </x14:formula1>
          <xm:sqref>C17</xm:sqref>
        </x14:dataValidation>
        <x14:dataValidation type="list" allowBlank="1" showErrorMessage="1" xr:uid="{00000000-0002-0000-0100-000001000000}">
          <x14:formula1>
            <xm:f>Hoja1!E4:E57</xm:f>
          </x14:formula1>
          <xm:sqref>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001"/>
  <sheetViews>
    <sheetView showGridLines="0" workbookViewId="0">
      <pane xSplit="1" ySplit="5" topLeftCell="B29" activePane="bottomRight" state="frozen"/>
      <selection pane="topRight" activeCell="B1" sqref="B1"/>
      <selection pane="bottomLeft" activeCell="A6" sqref="A6"/>
      <selection pane="bottomRight" activeCell="B67" sqref="B67"/>
    </sheetView>
  </sheetViews>
  <sheetFormatPr baseColWidth="10" defaultColWidth="12.5703125" defaultRowHeight="15" customHeight="1" x14ac:dyDescent="0.2"/>
  <cols>
    <col min="1" max="1" width="4.28515625" customWidth="1"/>
    <col min="2" max="2" width="87.5703125" customWidth="1"/>
    <col min="3" max="22" width="10.7109375" customWidth="1"/>
    <col min="23" max="26" width="14.42578125" customWidth="1"/>
  </cols>
  <sheetData>
    <row r="1" spans="1:22" ht="12.75" customHeight="1" x14ac:dyDescent="0.25">
      <c r="A1" s="201"/>
      <c r="B1" s="201"/>
      <c r="C1" s="215"/>
      <c r="D1" s="216"/>
      <c r="E1" s="201"/>
      <c r="F1" s="201"/>
      <c r="G1" s="201"/>
      <c r="H1" s="201"/>
      <c r="I1" s="217"/>
      <c r="J1" s="201"/>
      <c r="K1" s="201"/>
      <c r="L1" s="201"/>
      <c r="M1" s="201"/>
      <c r="N1" s="201"/>
      <c r="O1" s="201"/>
    </row>
    <row r="2" spans="1:22" ht="12.75" customHeight="1" x14ac:dyDescent="0.2">
      <c r="A2" s="201"/>
      <c r="B2" s="201"/>
      <c r="C2" s="218"/>
      <c r="D2" s="216"/>
      <c r="E2" s="201"/>
      <c r="F2" s="201"/>
      <c r="G2" s="201"/>
      <c r="H2" s="201"/>
      <c r="I2" s="201"/>
      <c r="J2" s="201"/>
      <c r="K2" s="201"/>
      <c r="L2" s="201"/>
      <c r="M2" s="201"/>
      <c r="N2" s="201"/>
      <c r="O2" s="201"/>
    </row>
    <row r="3" spans="1:22" ht="12.75" customHeight="1" x14ac:dyDescent="0.2">
      <c r="A3" s="219"/>
      <c r="B3" s="203" t="s">
        <v>1437</v>
      </c>
      <c r="C3" s="220"/>
      <c r="D3" s="220"/>
      <c r="E3" s="203"/>
      <c r="F3" s="203"/>
      <c r="G3" s="203"/>
      <c r="H3" s="203"/>
      <c r="I3" s="203"/>
      <c r="J3" s="203"/>
      <c r="K3" s="203"/>
      <c r="L3" s="203"/>
      <c r="M3" s="203"/>
      <c r="N3" s="203"/>
      <c r="O3" s="203"/>
    </row>
    <row r="4" spans="1:22" ht="12.75" customHeight="1" x14ac:dyDescent="0.2">
      <c r="A4" s="219"/>
      <c r="B4" s="203"/>
      <c r="C4" s="220"/>
      <c r="D4" s="220"/>
      <c r="E4" s="203"/>
      <c r="F4" s="203"/>
      <c r="G4" s="203"/>
      <c r="H4" s="203"/>
      <c r="I4" s="203"/>
      <c r="J4" s="203"/>
      <c r="K4" s="203"/>
      <c r="L4" s="203"/>
      <c r="M4" s="203"/>
      <c r="N4" s="203"/>
      <c r="O4" s="203"/>
    </row>
    <row r="5" spans="1:22" ht="12.75" customHeight="1" x14ac:dyDescent="0.2">
      <c r="A5" s="221"/>
      <c r="B5" s="204"/>
      <c r="C5" s="222"/>
      <c r="D5" s="222"/>
      <c r="E5" s="204"/>
      <c r="F5" s="204"/>
      <c r="G5" s="204"/>
      <c r="H5" s="204"/>
      <c r="I5" s="204"/>
      <c r="J5" s="204"/>
      <c r="K5" s="204"/>
      <c r="L5" s="204"/>
      <c r="M5" s="204"/>
      <c r="N5" s="204"/>
      <c r="O5" s="204"/>
      <c r="P5" s="1"/>
      <c r="Q5" s="1"/>
      <c r="R5" s="1"/>
      <c r="S5" s="1"/>
      <c r="T5" s="1"/>
      <c r="U5" s="1"/>
      <c r="V5" s="1"/>
    </row>
    <row r="6" spans="1:22" ht="12.75" customHeight="1" x14ac:dyDescent="0.25">
      <c r="B6" s="36" t="s">
        <v>1438</v>
      </c>
    </row>
    <row r="7" spans="1:22" ht="12.75" customHeight="1" x14ac:dyDescent="0.25">
      <c r="B7" s="36" t="s">
        <v>1439</v>
      </c>
    </row>
    <row r="8" spans="1:22" ht="12.75" customHeight="1" x14ac:dyDescent="0.25">
      <c r="B8" s="36" t="s">
        <v>1440</v>
      </c>
    </row>
    <row r="9" spans="1:22" ht="12.75" customHeight="1" x14ac:dyDescent="0.25">
      <c r="B9" s="36">
        <v>2013</v>
      </c>
    </row>
    <row r="10" spans="1:22" ht="12.75" customHeight="1" x14ac:dyDescent="0.25">
      <c r="B10" s="36"/>
    </row>
    <row r="11" spans="1:22" ht="12.75" customHeight="1" x14ac:dyDescent="0.25">
      <c r="B11" s="37" t="s">
        <v>1441</v>
      </c>
    </row>
    <row r="12" spans="1:22" ht="12.75" customHeight="1" x14ac:dyDescent="0.25">
      <c r="B12" s="36"/>
    </row>
    <row r="13" spans="1:22" ht="12.75" customHeight="1" x14ac:dyDescent="0.25">
      <c r="B13" s="36"/>
    </row>
    <row r="14" spans="1:22" ht="12.75" customHeight="1" x14ac:dyDescent="0.25">
      <c r="B14" s="38" t="s">
        <v>1442</v>
      </c>
    </row>
    <row r="15" spans="1:22" ht="12.75" customHeight="1" x14ac:dyDescent="0.25">
      <c r="B15" s="39"/>
    </row>
    <row r="16" spans="1:22" ht="12.75" customHeight="1" x14ac:dyDescent="0.25">
      <c r="B16" s="39" t="s">
        <v>1443</v>
      </c>
    </row>
    <row r="17" spans="2:2" ht="12.75" customHeight="1" x14ac:dyDescent="0.25">
      <c r="B17" s="39"/>
    </row>
    <row r="18" spans="2:2" ht="12.75" customHeight="1" x14ac:dyDescent="0.25">
      <c r="B18" s="39" t="s">
        <v>1444</v>
      </c>
    </row>
    <row r="19" spans="2:2" ht="12.75" customHeight="1" x14ac:dyDescent="0.25">
      <c r="B19" s="39"/>
    </row>
    <row r="20" spans="2:2" ht="12.75" customHeight="1" x14ac:dyDescent="0.25">
      <c r="B20" s="39" t="s">
        <v>1445</v>
      </c>
    </row>
    <row r="21" spans="2:2" ht="12.75" customHeight="1" x14ac:dyDescent="0.25">
      <c r="B21" s="39"/>
    </row>
    <row r="22" spans="2:2" ht="12.75" customHeight="1" x14ac:dyDescent="0.25">
      <c r="B22" s="38" t="s">
        <v>1446</v>
      </c>
    </row>
    <row r="23" spans="2:2" ht="12.75" customHeight="1" x14ac:dyDescent="0.25">
      <c r="B23" s="39"/>
    </row>
    <row r="24" spans="2:2" ht="12.75" customHeight="1" x14ac:dyDescent="0.25">
      <c r="B24" s="39" t="s">
        <v>1447</v>
      </c>
    </row>
    <row r="25" spans="2:2" ht="12.75" customHeight="1" x14ac:dyDescent="0.25">
      <c r="B25" s="39"/>
    </row>
    <row r="26" spans="2:2" ht="12.75" customHeight="1" x14ac:dyDescent="0.25">
      <c r="B26" s="38" t="s">
        <v>1448</v>
      </c>
    </row>
    <row r="27" spans="2:2" ht="12.75" customHeight="1" x14ac:dyDescent="0.25">
      <c r="B27" s="39"/>
    </row>
    <row r="28" spans="2:2" ht="12.75" customHeight="1" x14ac:dyDescent="0.25">
      <c r="B28" s="39" t="s">
        <v>1449</v>
      </c>
    </row>
    <row r="29" spans="2:2" ht="12.75" customHeight="1" x14ac:dyDescent="0.25">
      <c r="B29" s="39"/>
    </row>
    <row r="30" spans="2:2" ht="12.75" customHeight="1" x14ac:dyDescent="0.25">
      <c r="B30" s="38" t="s">
        <v>1450</v>
      </c>
    </row>
    <row r="31" spans="2:2" ht="12.75" customHeight="1" x14ac:dyDescent="0.25">
      <c r="B31" s="38" t="s">
        <v>1451</v>
      </c>
    </row>
    <row r="32" spans="2:2" ht="12.75" customHeight="1" x14ac:dyDescent="0.25">
      <c r="B32" s="38" t="s">
        <v>1452</v>
      </c>
    </row>
    <row r="33" spans="2:15" ht="12.75" customHeight="1" x14ac:dyDescent="0.25">
      <c r="B33" s="38" t="s">
        <v>1453</v>
      </c>
    </row>
    <row r="34" spans="2:15" ht="12.75" customHeight="1" x14ac:dyDescent="0.25">
      <c r="B34" s="38" t="s">
        <v>1454</v>
      </c>
    </row>
    <row r="35" spans="2:15" ht="12.75" customHeight="1" x14ac:dyDescent="0.25">
      <c r="B35" s="38" t="s">
        <v>1455</v>
      </c>
    </row>
    <row r="36" spans="2:15" ht="60.75" customHeight="1" x14ac:dyDescent="0.2">
      <c r="B36" s="344" t="s">
        <v>1456</v>
      </c>
      <c r="C36" s="344"/>
      <c r="D36" s="344"/>
      <c r="E36" s="344"/>
      <c r="F36" s="344"/>
      <c r="G36" s="344"/>
      <c r="H36" s="344"/>
      <c r="I36" s="344"/>
      <c r="J36" s="344"/>
      <c r="K36" s="344"/>
      <c r="L36" s="344"/>
      <c r="M36" s="344"/>
      <c r="N36" s="344"/>
      <c r="O36" s="344"/>
    </row>
    <row r="37" spans="2:15" ht="12.75" customHeight="1" x14ac:dyDescent="0.2">
      <c r="B37" s="255"/>
      <c r="C37" s="256"/>
      <c r="D37" s="256"/>
      <c r="E37" s="256"/>
      <c r="F37" s="256"/>
      <c r="G37" s="256"/>
      <c r="H37" s="256"/>
      <c r="I37" s="256"/>
      <c r="J37" s="256"/>
      <c r="K37" s="256"/>
      <c r="L37" s="256"/>
      <c r="M37" s="256"/>
      <c r="N37" s="256"/>
      <c r="O37" s="256"/>
    </row>
    <row r="38" spans="2:15" ht="12.75" customHeight="1" x14ac:dyDescent="0.2">
      <c r="B38" s="344" t="s">
        <v>1457</v>
      </c>
      <c r="C38" s="344"/>
      <c r="D38" s="344"/>
      <c r="E38" s="344"/>
      <c r="F38" s="344"/>
      <c r="G38" s="344"/>
      <c r="H38" s="344"/>
      <c r="I38" s="344"/>
      <c r="J38" s="344"/>
      <c r="K38" s="344"/>
      <c r="L38" s="344"/>
      <c r="M38" s="344"/>
      <c r="N38" s="344"/>
      <c r="O38" s="344"/>
    </row>
    <row r="39" spans="2:15" ht="12.75" customHeight="1" x14ac:dyDescent="0.2">
      <c r="B39" s="343"/>
      <c r="C39" s="343"/>
      <c r="D39" s="343"/>
      <c r="E39" s="343"/>
      <c r="F39" s="343"/>
      <c r="G39" s="343"/>
      <c r="H39" s="343"/>
      <c r="I39" s="343"/>
      <c r="J39" s="343"/>
      <c r="K39" s="343"/>
      <c r="L39" s="343"/>
      <c r="M39" s="343"/>
      <c r="N39" s="343"/>
      <c r="O39" s="343"/>
    </row>
    <row r="40" spans="2:15" ht="37.5" customHeight="1" x14ac:dyDescent="0.2">
      <c r="B40" s="343" t="s">
        <v>2505</v>
      </c>
      <c r="C40" s="343"/>
      <c r="D40" s="343"/>
      <c r="E40" s="343"/>
      <c r="F40" s="343"/>
      <c r="G40" s="343"/>
      <c r="H40" s="343"/>
      <c r="I40" s="343"/>
      <c r="J40" s="343"/>
      <c r="K40" s="343"/>
      <c r="L40" s="343"/>
      <c r="M40" s="343"/>
      <c r="N40" s="343"/>
      <c r="O40" s="343"/>
    </row>
    <row r="41" spans="2:15" ht="29.25" customHeight="1" x14ac:dyDescent="0.2">
      <c r="B41" s="343" t="s">
        <v>1458</v>
      </c>
      <c r="C41" s="343"/>
      <c r="D41" s="343"/>
      <c r="E41" s="343"/>
      <c r="F41" s="343"/>
      <c r="G41" s="343"/>
      <c r="H41" s="343"/>
      <c r="I41" s="343"/>
      <c r="J41" s="343"/>
      <c r="K41" s="343"/>
      <c r="L41" s="343"/>
      <c r="M41" s="343"/>
      <c r="N41" s="343"/>
      <c r="O41" s="343"/>
    </row>
    <row r="42" spans="2:15" ht="12.75" customHeight="1" x14ac:dyDescent="0.2">
      <c r="B42" s="343"/>
      <c r="C42" s="343"/>
      <c r="D42" s="343"/>
      <c r="E42" s="343"/>
      <c r="F42" s="343"/>
      <c r="G42" s="343"/>
      <c r="H42" s="343"/>
      <c r="I42" s="343"/>
      <c r="J42" s="343"/>
      <c r="K42" s="343"/>
      <c r="L42" s="343"/>
      <c r="M42" s="343"/>
      <c r="N42" s="343"/>
      <c r="O42" s="343"/>
    </row>
    <row r="43" spans="2:15" ht="12.75" customHeight="1" x14ac:dyDescent="0.2">
      <c r="B43" s="343" t="s">
        <v>1459</v>
      </c>
      <c r="C43" s="343"/>
      <c r="D43" s="343"/>
      <c r="E43" s="343"/>
      <c r="F43" s="343"/>
      <c r="G43" s="343"/>
      <c r="H43" s="343"/>
      <c r="I43" s="343"/>
      <c r="J43" s="343"/>
      <c r="K43" s="343"/>
      <c r="L43" s="343"/>
      <c r="M43" s="343"/>
      <c r="N43" s="343"/>
      <c r="O43" s="343"/>
    </row>
    <row r="44" spans="2:15" ht="12.75" customHeight="1" x14ac:dyDescent="0.2">
      <c r="B44" s="343"/>
      <c r="C44" s="343"/>
      <c r="D44" s="343"/>
      <c r="E44" s="343"/>
      <c r="F44" s="343"/>
      <c r="G44" s="343"/>
      <c r="H44" s="343"/>
      <c r="I44" s="343"/>
      <c r="J44" s="343"/>
      <c r="K44" s="343"/>
      <c r="L44" s="343"/>
      <c r="M44" s="343"/>
      <c r="N44" s="343"/>
      <c r="O44" s="343"/>
    </row>
    <row r="45" spans="2:15" ht="12.75" customHeight="1" x14ac:dyDescent="0.2">
      <c r="B45" s="344" t="s">
        <v>1460</v>
      </c>
      <c r="C45" s="344"/>
      <c r="D45" s="344"/>
      <c r="E45" s="344"/>
      <c r="F45" s="344"/>
      <c r="G45" s="344"/>
      <c r="H45" s="344"/>
      <c r="I45" s="344"/>
      <c r="J45" s="344"/>
      <c r="K45" s="344"/>
      <c r="L45" s="344"/>
      <c r="M45" s="344"/>
      <c r="N45" s="344"/>
      <c r="O45" s="344"/>
    </row>
    <row r="46" spans="2:15" ht="12.75" customHeight="1" x14ac:dyDescent="0.2">
      <c r="B46" s="343" t="s">
        <v>1461</v>
      </c>
      <c r="C46" s="343"/>
      <c r="D46" s="343"/>
      <c r="E46" s="343"/>
      <c r="F46" s="343"/>
      <c r="G46" s="343"/>
      <c r="H46" s="343"/>
      <c r="I46" s="343"/>
      <c r="J46" s="343"/>
      <c r="K46" s="343"/>
      <c r="L46" s="343"/>
      <c r="M46" s="343"/>
      <c r="N46" s="343"/>
      <c r="O46" s="343"/>
    </row>
    <row r="47" spans="2:15" ht="12.75" customHeight="1" x14ac:dyDescent="0.2">
      <c r="B47" s="343" t="s">
        <v>1431</v>
      </c>
      <c r="C47" s="343"/>
      <c r="D47" s="343"/>
      <c r="E47" s="343"/>
      <c r="F47" s="343"/>
      <c r="G47" s="343"/>
      <c r="H47" s="343"/>
      <c r="I47" s="343"/>
      <c r="J47" s="343"/>
      <c r="K47" s="343"/>
      <c r="L47" s="343"/>
      <c r="M47" s="343"/>
      <c r="N47" s="343"/>
      <c r="O47" s="343"/>
    </row>
    <row r="48" spans="2:15" ht="12.75" customHeight="1" x14ac:dyDescent="0.2">
      <c r="B48" s="346" t="s">
        <v>1462</v>
      </c>
      <c r="C48" s="346"/>
      <c r="D48" s="346"/>
      <c r="E48" s="346"/>
      <c r="F48" s="346"/>
      <c r="G48" s="346"/>
      <c r="H48" s="346"/>
      <c r="I48" s="346"/>
      <c r="J48" s="346"/>
      <c r="K48" s="346"/>
      <c r="L48" s="346"/>
      <c r="M48" s="346"/>
      <c r="N48" s="346"/>
      <c r="O48" s="346"/>
    </row>
    <row r="49" spans="2:15" ht="12.75" customHeight="1" x14ac:dyDescent="0.2">
      <c r="B49" s="345" t="s">
        <v>1463</v>
      </c>
      <c r="C49" s="345"/>
      <c r="D49" s="345"/>
      <c r="E49" s="345"/>
      <c r="F49" s="345"/>
      <c r="G49" s="345"/>
      <c r="H49" s="345"/>
      <c r="I49" s="345"/>
      <c r="J49" s="345"/>
      <c r="K49" s="345"/>
      <c r="L49" s="345"/>
      <c r="M49" s="345"/>
      <c r="N49" s="345"/>
      <c r="O49" s="345"/>
    </row>
    <row r="50" spans="2:15" ht="12.75" customHeight="1" x14ac:dyDescent="0.2">
      <c r="B50" s="345"/>
      <c r="C50" s="345"/>
      <c r="D50" s="345"/>
      <c r="E50" s="345"/>
      <c r="F50" s="345"/>
      <c r="G50" s="345"/>
      <c r="H50" s="345"/>
      <c r="I50" s="345"/>
      <c r="J50" s="345"/>
      <c r="K50" s="345"/>
      <c r="L50" s="345"/>
      <c r="M50" s="345"/>
      <c r="N50" s="345"/>
      <c r="O50" s="345"/>
    </row>
    <row r="51" spans="2:15" ht="12.75" customHeight="1" x14ac:dyDescent="0.25">
      <c r="B51" s="39"/>
    </row>
    <row r="52" spans="2:15" ht="12.75" customHeight="1" x14ac:dyDescent="0.25">
      <c r="B52" s="39"/>
    </row>
    <row r="53" spans="2:15" ht="12.75" customHeight="1" x14ac:dyDescent="0.2"/>
    <row r="54" spans="2:15" ht="12.75" customHeight="1" x14ac:dyDescent="0.2"/>
    <row r="55" spans="2:15" ht="12.75" customHeight="1" x14ac:dyDescent="0.2"/>
    <row r="56" spans="2:15" ht="12.75" customHeight="1" x14ac:dyDescent="0.2"/>
    <row r="57" spans="2:15" ht="12.75" customHeight="1" x14ac:dyDescent="0.2"/>
    <row r="58" spans="2:15" ht="12.75" customHeight="1" x14ac:dyDescent="0.2"/>
    <row r="59" spans="2:15" ht="12.75" customHeight="1" x14ac:dyDescent="0.2"/>
    <row r="60" spans="2:15" ht="12.75" customHeight="1" x14ac:dyDescent="0.2"/>
    <row r="61" spans="2:15" ht="12.75" customHeight="1" x14ac:dyDescent="0.2"/>
    <row r="62" spans="2:15" ht="12.75" customHeight="1" x14ac:dyDescent="0.2"/>
    <row r="63" spans="2:15" ht="12.75" customHeight="1" x14ac:dyDescent="0.2"/>
    <row r="64" spans="2:15"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14">
    <mergeCell ref="B49:O49"/>
    <mergeCell ref="B50:O50"/>
    <mergeCell ref="B43:O43"/>
    <mergeCell ref="B44:O44"/>
    <mergeCell ref="B45:O45"/>
    <mergeCell ref="B46:O46"/>
    <mergeCell ref="B47:O47"/>
    <mergeCell ref="B48:O48"/>
    <mergeCell ref="B42:O42"/>
    <mergeCell ref="B36:O36"/>
    <mergeCell ref="B38:O38"/>
    <mergeCell ref="B39:O39"/>
    <mergeCell ref="B40:O40"/>
    <mergeCell ref="B41:O41"/>
  </mergeCells>
  <hyperlinks>
    <hyperlink ref="B48" r:id="rId1" xr:uid="{B739FA75-148E-432B-85C1-5E3433D1271E}"/>
  </hyperlinks>
  <pageMargins left="0.75" right="0.75" top="1" bottom="1" header="0" footer="0"/>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1000"/>
  <sheetViews>
    <sheetView showGridLines="0" workbookViewId="0">
      <pane xSplit="4" ySplit="6" topLeftCell="H103" activePane="bottomRight" state="frozen"/>
      <selection pane="topRight" activeCell="E1" sqref="E1"/>
      <selection pane="bottomLeft" activeCell="A7" sqref="A7"/>
      <selection pane="bottomRight" activeCell="O106" sqref="O106"/>
    </sheetView>
  </sheetViews>
  <sheetFormatPr baseColWidth="10" defaultColWidth="12.5703125" defaultRowHeight="15" customHeight="1" x14ac:dyDescent="0.2"/>
  <cols>
    <col min="1" max="2" width="13.140625" hidden="1" customWidth="1"/>
    <col min="3" max="3" width="10.85546875" customWidth="1"/>
    <col min="4" max="4" width="34" customWidth="1"/>
    <col min="5" max="5" width="18.140625" customWidth="1"/>
    <col min="6" max="6" width="14" customWidth="1"/>
    <col min="7" max="7" width="20.85546875" customWidth="1"/>
    <col min="8" max="8" width="18.140625" customWidth="1"/>
    <col min="9" max="9" width="40.7109375" customWidth="1"/>
    <col min="10" max="10" width="23.5703125" customWidth="1"/>
    <col min="11" max="11" width="19" customWidth="1"/>
    <col min="12" max="12" width="17.42578125" customWidth="1"/>
    <col min="13" max="13" width="17.5703125" customWidth="1"/>
    <col min="14" max="14" width="16.85546875" customWidth="1"/>
    <col min="15" max="15" width="17.140625" customWidth="1"/>
    <col min="16" max="16" width="14.7109375" customWidth="1"/>
    <col min="17" max="17" width="14.85546875" customWidth="1"/>
    <col min="18" max="37" width="11.42578125" customWidth="1"/>
  </cols>
  <sheetData>
    <row r="1" spans="1:24" ht="11.25" customHeight="1" x14ac:dyDescent="0.25">
      <c r="A1" s="201"/>
      <c r="B1" s="201"/>
      <c r="C1" s="201"/>
      <c r="D1" s="215"/>
      <c r="E1" s="216"/>
      <c r="F1" s="201"/>
      <c r="G1" s="201"/>
      <c r="H1" s="217"/>
      <c r="I1" s="201"/>
      <c r="J1" s="201"/>
      <c r="K1" s="201"/>
      <c r="L1" s="201"/>
      <c r="M1" s="201"/>
      <c r="N1" s="201"/>
      <c r="O1" s="201"/>
      <c r="P1" s="201"/>
      <c r="Q1" s="201"/>
      <c r="R1" s="1"/>
      <c r="S1" s="1"/>
      <c r="T1" s="1"/>
      <c r="U1" s="1"/>
      <c r="V1" s="1"/>
      <c r="W1" s="1"/>
      <c r="X1" s="1"/>
    </row>
    <row r="2" spans="1:24" ht="11.25" customHeight="1" x14ac:dyDescent="0.2">
      <c r="A2" s="201"/>
      <c r="B2" s="201"/>
      <c r="C2" s="201"/>
      <c r="D2" s="218"/>
      <c r="E2" s="216"/>
      <c r="F2" s="201"/>
      <c r="G2" s="201"/>
      <c r="H2" s="201"/>
      <c r="I2" s="201"/>
      <c r="J2" s="201"/>
      <c r="K2" s="201"/>
      <c r="L2" s="201"/>
      <c r="M2" s="201"/>
      <c r="N2" s="201"/>
      <c r="O2" s="201"/>
      <c r="P2" s="201"/>
      <c r="Q2" s="201"/>
      <c r="R2" s="1"/>
      <c r="S2" s="1"/>
      <c r="T2" s="1"/>
      <c r="U2" s="1"/>
      <c r="V2" s="1"/>
      <c r="W2" s="1"/>
      <c r="X2" s="1"/>
    </row>
    <row r="3" spans="1:24" ht="11.25" customHeight="1" x14ac:dyDescent="0.2">
      <c r="A3" s="219"/>
      <c r="B3" s="219"/>
      <c r="C3" s="203" t="s">
        <v>1464</v>
      </c>
      <c r="D3" s="220"/>
      <c r="E3" s="220"/>
      <c r="F3" s="203"/>
      <c r="G3" s="203"/>
      <c r="H3" s="203"/>
      <c r="I3" s="203"/>
      <c r="J3" s="203"/>
      <c r="K3" s="203"/>
      <c r="L3" s="203"/>
      <c r="M3" s="203"/>
      <c r="N3" s="203"/>
      <c r="O3" s="203"/>
      <c r="P3" s="203"/>
      <c r="Q3" s="203"/>
      <c r="R3" s="1"/>
      <c r="S3" s="1"/>
      <c r="T3" s="1"/>
      <c r="U3" s="1"/>
      <c r="V3" s="1"/>
      <c r="W3" s="1"/>
      <c r="X3" s="1"/>
    </row>
    <row r="4" spans="1:24" ht="11.25" customHeight="1" x14ac:dyDescent="0.2">
      <c r="A4" s="219"/>
      <c r="B4" s="219"/>
      <c r="C4" s="203" t="s">
        <v>1465</v>
      </c>
      <c r="D4" s="220"/>
      <c r="E4" s="220"/>
      <c r="F4" s="203"/>
      <c r="G4" s="203"/>
      <c r="H4" s="203"/>
      <c r="I4" s="203"/>
      <c r="J4" s="203"/>
      <c r="K4" s="203"/>
      <c r="L4" s="203"/>
      <c r="M4" s="203"/>
      <c r="N4" s="203"/>
      <c r="O4" s="203"/>
      <c r="P4" s="203"/>
      <c r="Q4" s="203"/>
      <c r="R4" s="1"/>
      <c r="S4" s="1"/>
      <c r="T4" s="1"/>
      <c r="U4" s="1"/>
      <c r="V4" s="1"/>
      <c r="W4" s="1"/>
      <c r="X4" s="1"/>
    </row>
    <row r="5" spans="1:24" ht="11.25" customHeight="1" x14ac:dyDescent="0.2">
      <c r="A5" s="219"/>
      <c r="B5" s="219"/>
      <c r="C5" s="223" t="s">
        <v>1466</v>
      </c>
      <c r="D5" s="224"/>
      <c r="E5" s="220"/>
      <c r="F5" s="203"/>
      <c r="G5" s="203"/>
      <c r="H5" s="203"/>
      <c r="I5" s="203"/>
      <c r="J5" s="203"/>
      <c r="K5" s="203"/>
      <c r="L5" s="203"/>
      <c r="M5" s="203"/>
      <c r="N5" s="203"/>
      <c r="O5" s="203"/>
      <c r="P5" s="203"/>
      <c r="Q5" s="203"/>
      <c r="R5" s="1"/>
      <c r="S5" s="1"/>
      <c r="T5" s="1"/>
      <c r="U5" s="1"/>
      <c r="V5" s="1"/>
      <c r="W5" s="1"/>
      <c r="X5" s="1"/>
    </row>
    <row r="6" spans="1:24" ht="6" customHeight="1" x14ac:dyDescent="0.2">
      <c r="A6" s="221"/>
      <c r="B6" s="221"/>
      <c r="C6" s="204"/>
      <c r="D6" s="222"/>
      <c r="E6" s="222"/>
      <c r="F6" s="204"/>
      <c r="G6" s="204"/>
      <c r="H6" s="204"/>
      <c r="I6" s="204"/>
      <c r="J6" s="204"/>
      <c r="K6" s="204"/>
      <c r="L6" s="204"/>
      <c r="M6" s="204"/>
      <c r="N6" s="204"/>
      <c r="O6" s="204"/>
      <c r="P6" s="204"/>
      <c r="Q6" s="204"/>
    </row>
    <row r="7" spans="1:24" ht="11.25" customHeight="1" x14ac:dyDescent="0.2">
      <c r="A7" s="1"/>
      <c r="B7" s="1"/>
      <c r="C7" s="40" t="s">
        <v>1467</v>
      </c>
      <c r="D7" s="41"/>
      <c r="E7" s="41"/>
      <c r="F7" s="1"/>
      <c r="G7" s="41"/>
      <c r="H7" s="1"/>
      <c r="I7" s="1"/>
      <c r="J7" s="1"/>
      <c r="K7" s="1"/>
      <c r="L7" s="1"/>
      <c r="M7" s="1"/>
      <c r="N7" s="1"/>
      <c r="O7" s="1"/>
      <c r="P7" s="1"/>
      <c r="Q7" s="1"/>
      <c r="R7" s="1"/>
      <c r="S7" s="1"/>
      <c r="T7" s="1"/>
      <c r="U7" s="1"/>
      <c r="V7" s="1"/>
      <c r="W7" s="1"/>
      <c r="X7" s="1"/>
    </row>
    <row r="8" spans="1:24" ht="26.25" customHeight="1" x14ac:dyDescent="0.2">
      <c r="A8" s="1"/>
      <c r="B8" s="1"/>
      <c r="C8" s="347" t="s">
        <v>1468</v>
      </c>
      <c r="D8" s="348"/>
      <c r="E8" s="1"/>
      <c r="F8" s="1"/>
      <c r="G8" s="1"/>
      <c r="H8" s="1"/>
      <c r="I8" s="1"/>
      <c r="J8" s="1"/>
      <c r="K8" s="1"/>
      <c r="L8" s="1"/>
      <c r="M8" s="1"/>
      <c r="N8" s="1"/>
      <c r="O8" s="1"/>
      <c r="P8" s="1"/>
      <c r="Q8" s="1"/>
      <c r="R8" s="1"/>
      <c r="S8" s="1"/>
      <c r="T8" s="1"/>
      <c r="U8" s="1"/>
      <c r="V8" s="1"/>
      <c r="W8" s="1"/>
      <c r="X8" s="1"/>
    </row>
    <row r="9" spans="1:24" ht="11.25" customHeight="1" x14ac:dyDescent="0.2">
      <c r="A9" s="1"/>
      <c r="B9" s="1"/>
      <c r="C9" s="43">
        <v>41</v>
      </c>
      <c r="D9" s="41"/>
      <c r="E9" s="1"/>
      <c r="F9" s="1"/>
      <c r="G9" s="1"/>
      <c r="H9" s="1"/>
      <c r="I9" s="1"/>
      <c r="J9" s="1"/>
      <c r="K9" s="1"/>
      <c r="L9" s="1"/>
      <c r="M9" s="1"/>
      <c r="N9" s="1"/>
      <c r="O9" s="1"/>
      <c r="P9" s="1"/>
      <c r="Q9" s="1"/>
      <c r="R9" s="1"/>
      <c r="S9" s="1"/>
      <c r="T9" s="1"/>
      <c r="U9" s="1"/>
      <c r="V9" s="1"/>
      <c r="W9" s="1"/>
      <c r="X9" s="1"/>
    </row>
    <row r="10" spans="1:24" ht="33.75" customHeight="1" x14ac:dyDescent="0.2">
      <c r="A10" s="1"/>
      <c r="B10" s="1"/>
      <c r="C10" s="40" t="s">
        <v>1469</v>
      </c>
      <c r="D10" s="41"/>
      <c r="E10" s="1"/>
      <c r="F10" s="1"/>
      <c r="G10" s="1"/>
      <c r="H10" s="1"/>
      <c r="I10" s="1"/>
      <c r="J10" s="1"/>
      <c r="K10" s="1"/>
      <c r="L10" s="1"/>
      <c r="M10" s="1"/>
      <c r="N10" s="1"/>
      <c r="O10" s="1"/>
      <c r="P10" s="1"/>
      <c r="Q10" s="1"/>
      <c r="R10" s="1"/>
      <c r="S10" s="1"/>
      <c r="T10" s="1"/>
      <c r="U10" s="1"/>
      <c r="V10" s="1"/>
      <c r="W10" s="1"/>
      <c r="X10" s="1"/>
    </row>
    <row r="11" spans="1:24" ht="11.25" customHeight="1" x14ac:dyDescent="0.2">
      <c r="A11" s="2"/>
      <c r="B11" s="2"/>
      <c r="C11" s="44" t="s">
        <v>16</v>
      </c>
      <c r="D11" s="45" t="s">
        <v>1470</v>
      </c>
      <c r="E11" s="2"/>
      <c r="F11" s="2"/>
      <c r="G11" s="2"/>
      <c r="H11" s="2"/>
      <c r="I11" s="2"/>
      <c r="J11" s="2"/>
      <c r="K11" s="2"/>
      <c r="L11" s="2"/>
      <c r="M11" s="2"/>
      <c r="N11" s="2"/>
      <c r="O11" s="2"/>
      <c r="P11" s="2"/>
      <c r="Q11" s="2"/>
      <c r="R11" s="2"/>
      <c r="S11" s="2"/>
      <c r="T11" s="2"/>
      <c r="U11" s="2"/>
      <c r="V11" s="2"/>
      <c r="W11" s="2"/>
      <c r="X11" s="2"/>
    </row>
    <row r="12" spans="1:24" ht="11.25" customHeight="1" x14ac:dyDescent="0.2">
      <c r="A12" s="1"/>
      <c r="B12" s="1"/>
      <c r="C12" s="46">
        <v>1</v>
      </c>
      <c r="D12" s="47" t="s">
        <v>2506</v>
      </c>
      <c r="E12" s="1"/>
      <c r="F12" s="1"/>
      <c r="G12" s="1"/>
      <c r="H12" s="1"/>
      <c r="I12" s="1"/>
      <c r="J12" s="1"/>
      <c r="K12" s="1"/>
      <c r="L12" s="1"/>
      <c r="M12" s="1"/>
      <c r="N12" s="1"/>
      <c r="O12" s="1"/>
      <c r="P12" s="1"/>
      <c r="Q12" s="1"/>
      <c r="R12" s="1"/>
      <c r="S12" s="1"/>
      <c r="T12" s="1"/>
      <c r="U12" s="1"/>
      <c r="V12" s="1"/>
      <c r="W12" s="1"/>
      <c r="X12" s="1"/>
    </row>
    <row r="13" spans="1:24" ht="11.25" customHeight="1" x14ac:dyDescent="0.2">
      <c r="A13" s="1"/>
      <c r="B13" s="1"/>
      <c r="C13" s="46">
        <v>2</v>
      </c>
      <c r="D13" s="47" t="s">
        <v>2507</v>
      </c>
      <c r="E13" s="1"/>
      <c r="F13" s="1"/>
      <c r="G13" s="1"/>
      <c r="H13" s="1"/>
      <c r="I13" s="1"/>
      <c r="J13" s="1"/>
      <c r="K13" s="1"/>
      <c r="L13" s="1"/>
      <c r="M13" s="1"/>
      <c r="N13" s="1"/>
      <c r="O13" s="1"/>
      <c r="P13" s="1"/>
      <c r="Q13" s="1"/>
      <c r="R13" s="1"/>
      <c r="S13" s="1"/>
      <c r="T13" s="1"/>
      <c r="U13" s="1"/>
      <c r="V13" s="1"/>
      <c r="W13" s="1"/>
      <c r="X13" s="1"/>
    </row>
    <row r="14" spans="1:24" ht="11.25" customHeight="1" x14ac:dyDescent="0.2">
      <c r="A14" s="1"/>
      <c r="B14" s="1"/>
      <c r="C14" s="46">
        <v>3</v>
      </c>
      <c r="D14" s="47" t="s">
        <v>2508</v>
      </c>
      <c r="E14" s="1"/>
      <c r="F14" s="1"/>
      <c r="G14" s="1"/>
      <c r="H14" s="1"/>
      <c r="I14" s="1"/>
      <c r="J14" s="1"/>
      <c r="K14" s="1"/>
      <c r="L14" s="1"/>
      <c r="M14" s="1"/>
      <c r="N14" s="1"/>
      <c r="O14" s="1"/>
      <c r="P14" s="1"/>
      <c r="Q14" s="1"/>
      <c r="R14" s="1"/>
      <c r="S14" s="1"/>
      <c r="T14" s="1"/>
      <c r="U14" s="1"/>
      <c r="V14" s="1"/>
      <c r="W14" s="1"/>
      <c r="X14" s="1"/>
    </row>
    <row r="15" spans="1:24" ht="11.25" customHeight="1" x14ac:dyDescent="0.2">
      <c r="A15" s="1"/>
      <c r="B15" s="1"/>
      <c r="C15" s="46">
        <v>4</v>
      </c>
      <c r="D15" s="47" t="s">
        <v>2509</v>
      </c>
      <c r="E15" s="1"/>
      <c r="F15" s="1"/>
      <c r="G15" s="1"/>
      <c r="H15" s="1"/>
      <c r="I15" s="1"/>
      <c r="J15" s="1"/>
      <c r="K15" s="1"/>
      <c r="L15" s="1"/>
      <c r="M15" s="1"/>
      <c r="N15" s="1"/>
      <c r="O15" s="1"/>
      <c r="P15" s="1"/>
      <c r="Q15" s="1"/>
      <c r="R15" s="1"/>
      <c r="S15" s="1"/>
      <c r="T15" s="1"/>
      <c r="U15" s="1"/>
      <c r="V15" s="1"/>
      <c r="W15" s="1"/>
      <c r="X15" s="1"/>
    </row>
    <row r="16" spans="1:24" ht="11.25" customHeight="1" x14ac:dyDescent="0.2">
      <c r="A16" s="1"/>
      <c r="B16" s="1"/>
      <c r="C16" s="46">
        <v>5</v>
      </c>
      <c r="D16" s="47" t="s">
        <v>2510</v>
      </c>
      <c r="E16" s="1"/>
      <c r="F16" s="1"/>
      <c r="G16" s="1"/>
      <c r="H16" s="1"/>
      <c r="I16" s="1"/>
      <c r="J16" s="1"/>
      <c r="K16" s="1"/>
      <c r="L16" s="1"/>
      <c r="M16" s="1"/>
      <c r="N16" s="1"/>
      <c r="O16" s="1"/>
      <c r="P16" s="1"/>
      <c r="Q16" s="1"/>
      <c r="R16" s="1"/>
      <c r="S16" s="1"/>
      <c r="T16" s="1"/>
      <c r="U16" s="1"/>
      <c r="V16" s="1"/>
      <c r="W16" s="1"/>
      <c r="X16" s="1"/>
    </row>
    <row r="17" spans="1:24" ht="11.25" customHeight="1" x14ac:dyDescent="0.2">
      <c r="A17" s="1"/>
      <c r="B17" s="1"/>
      <c r="C17" s="46">
        <v>6</v>
      </c>
      <c r="D17" s="47" t="s">
        <v>2511</v>
      </c>
      <c r="E17" s="1"/>
      <c r="F17" s="1"/>
      <c r="G17" s="1"/>
      <c r="H17" s="1"/>
      <c r="I17" s="1"/>
      <c r="J17" s="1"/>
      <c r="K17" s="1"/>
      <c r="L17" s="1"/>
      <c r="M17" s="1"/>
      <c r="N17" s="1"/>
      <c r="O17" s="1"/>
      <c r="P17" s="1"/>
      <c r="Q17" s="1"/>
      <c r="R17" s="1"/>
      <c r="S17" s="1"/>
      <c r="T17" s="1"/>
      <c r="U17" s="1"/>
      <c r="V17" s="1"/>
      <c r="W17" s="1"/>
      <c r="X17" s="1"/>
    </row>
    <row r="18" spans="1:24" ht="11.25" customHeight="1" x14ac:dyDescent="0.2">
      <c r="A18" s="1"/>
      <c r="B18" s="1"/>
      <c r="C18" s="46">
        <v>7</v>
      </c>
      <c r="D18" s="47" t="s">
        <v>2512</v>
      </c>
      <c r="E18" s="1"/>
      <c r="F18" s="1"/>
      <c r="G18" s="1"/>
      <c r="H18" s="1"/>
      <c r="I18" s="1"/>
      <c r="J18" s="1"/>
      <c r="K18" s="1"/>
      <c r="L18" s="1"/>
      <c r="M18" s="1"/>
      <c r="N18" s="1"/>
      <c r="O18" s="1"/>
      <c r="P18" s="1"/>
      <c r="Q18" s="1"/>
      <c r="R18" s="1"/>
      <c r="S18" s="1"/>
      <c r="T18" s="1"/>
      <c r="U18" s="1"/>
      <c r="V18" s="1"/>
      <c r="W18" s="1"/>
      <c r="X18" s="1"/>
    </row>
    <row r="19" spans="1:24" ht="11.25" customHeight="1" x14ac:dyDescent="0.2">
      <c r="A19" s="1"/>
      <c r="B19" s="1"/>
      <c r="C19" s="46">
        <v>8</v>
      </c>
      <c r="D19" s="47" t="s">
        <v>2513</v>
      </c>
      <c r="E19" s="1"/>
      <c r="F19" s="1"/>
      <c r="G19" s="1"/>
      <c r="H19" s="1"/>
      <c r="I19" s="1"/>
      <c r="J19" s="1"/>
      <c r="K19" s="1"/>
      <c r="L19" s="1"/>
      <c r="M19" s="1"/>
      <c r="N19" s="1"/>
      <c r="O19" s="1"/>
      <c r="P19" s="1"/>
      <c r="Q19" s="1"/>
      <c r="R19" s="1"/>
      <c r="S19" s="1"/>
      <c r="T19" s="1"/>
      <c r="U19" s="1"/>
      <c r="V19" s="1"/>
      <c r="W19" s="1"/>
      <c r="X19" s="1"/>
    </row>
    <row r="20" spans="1:24" ht="11.25" customHeight="1" x14ac:dyDescent="0.2">
      <c r="A20" s="1"/>
      <c r="B20" s="1"/>
      <c r="C20" s="46">
        <v>9</v>
      </c>
      <c r="D20" s="47" t="s">
        <v>2514</v>
      </c>
      <c r="E20" s="1"/>
      <c r="F20" s="1"/>
      <c r="G20" s="1"/>
      <c r="H20" s="1"/>
      <c r="I20" s="1"/>
      <c r="J20" s="1"/>
      <c r="K20" s="1"/>
      <c r="L20" s="1"/>
      <c r="M20" s="1"/>
      <c r="N20" s="1"/>
      <c r="O20" s="1"/>
      <c r="P20" s="1"/>
      <c r="Q20" s="1"/>
      <c r="R20" s="1"/>
      <c r="S20" s="1"/>
      <c r="T20" s="1"/>
      <c r="U20" s="1"/>
      <c r="V20" s="1"/>
      <c r="W20" s="1"/>
      <c r="X20" s="1"/>
    </row>
    <row r="21" spans="1:24" ht="11.25" customHeight="1" x14ac:dyDescent="0.2">
      <c r="A21" s="1"/>
      <c r="B21" s="1"/>
      <c r="C21" s="46">
        <v>10</v>
      </c>
      <c r="D21" s="47" t="s">
        <v>2515</v>
      </c>
      <c r="E21" s="1"/>
      <c r="F21" s="1"/>
      <c r="G21" s="1"/>
      <c r="H21" s="1"/>
      <c r="I21" s="1"/>
      <c r="J21" s="1"/>
      <c r="K21" s="1"/>
      <c r="L21" s="1"/>
      <c r="M21" s="1"/>
      <c r="N21" s="1"/>
      <c r="O21" s="1"/>
      <c r="P21" s="1"/>
      <c r="Q21" s="1"/>
      <c r="R21" s="1"/>
      <c r="S21" s="1"/>
      <c r="T21" s="1"/>
      <c r="U21" s="1"/>
      <c r="V21" s="1"/>
      <c r="W21" s="1"/>
      <c r="X21" s="1"/>
    </row>
    <row r="22" spans="1:24" ht="11.25" customHeight="1" x14ac:dyDescent="0.2">
      <c r="A22" s="1"/>
      <c r="B22" s="1"/>
      <c r="C22" s="46">
        <v>11</v>
      </c>
      <c r="D22" s="47" t="s">
        <v>2516</v>
      </c>
      <c r="E22" s="1"/>
      <c r="F22" s="1"/>
      <c r="G22" s="1"/>
      <c r="H22" s="1"/>
      <c r="I22" s="1"/>
      <c r="J22" s="1"/>
      <c r="K22" s="1"/>
      <c r="L22" s="1"/>
      <c r="M22" s="1"/>
      <c r="N22" s="1"/>
      <c r="O22" s="1"/>
      <c r="P22" s="1"/>
      <c r="Q22" s="1"/>
      <c r="R22" s="1"/>
      <c r="S22" s="1"/>
      <c r="T22" s="1"/>
      <c r="U22" s="1"/>
      <c r="V22" s="1"/>
      <c r="W22" s="1"/>
      <c r="X22" s="1"/>
    </row>
    <row r="23" spans="1:24" ht="11.25" customHeight="1" x14ac:dyDescent="0.2">
      <c r="A23" s="1"/>
      <c r="B23" s="1"/>
      <c r="C23" s="46">
        <v>12</v>
      </c>
      <c r="D23" s="47"/>
      <c r="E23" s="1"/>
      <c r="F23" s="1"/>
      <c r="G23" s="1"/>
      <c r="H23" s="1"/>
      <c r="I23" s="1"/>
      <c r="J23" s="1"/>
      <c r="K23" s="1"/>
      <c r="L23" s="1"/>
      <c r="M23" s="1"/>
      <c r="N23" s="1"/>
      <c r="O23" s="1"/>
      <c r="P23" s="1"/>
      <c r="Q23" s="1"/>
      <c r="R23" s="1"/>
      <c r="S23" s="1"/>
      <c r="T23" s="1"/>
      <c r="U23" s="1"/>
      <c r="V23" s="1"/>
      <c r="W23" s="1"/>
      <c r="X23" s="1"/>
    </row>
    <row r="24" spans="1:24" ht="11.25" hidden="1" customHeight="1" x14ac:dyDescent="0.2">
      <c r="A24" s="1"/>
      <c r="B24" s="1"/>
      <c r="C24" s="46">
        <v>13</v>
      </c>
      <c r="D24" s="47"/>
      <c r="E24" s="1"/>
      <c r="F24" s="1"/>
      <c r="G24" s="1"/>
      <c r="H24" s="1"/>
      <c r="I24" s="1"/>
      <c r="J24" s="1"/>
      <c r="K24" s="1"/>
      <c r="L24" s="1"/>
      <c r="M24" s="1"/>
      <c r="N24" s="1"/>
      <c r="O24" s="1"/>
      <c r="P24" s="1"/>
      <c r="Q24" s="1"/>
      <c r="R24" s="1"/>
      <c r="S24" s="1"/>
      <c r="T24" s="1"/>
      <c r="U24" s="1"/>
      <c r="V24" s="1"/>
      <c r="W24" s="1"/>
      <c r="X24" s="1"/>
    </row>
    <row r="25" spans="1:24" ht="11.25" hidden="1" customHeight="1" x14ac:dyDescent="0.2">
      <c r="A25" s="1"/>
      <c r="B25" s="1"/>
      <c r="C25" s="46">
        <v>14</v>
      </c>
      <c r="D25" s="47"/>
      <c r="E25" s="1"/>
      <c r="F25" s="1"/>
      <c r="G25" s="1"/>
      <c r="H25" s="1"/>
      <c r="I25" s="1"/>
      <c r="J25" s="1"/>
      <c r="K25" s="1"/>
      <c r="L25" s="1"/>
      <c r="M25" s="1"/>
      <c r="N25" s="1"/>
      <c r="O25" s="1"/>
      <c r="P25" s="1"/>
      <c r="Q25" s="1"/>
      <c r="R25" s="1"/>
      <c r="S25" s="1"/>
      <c r="T25" s="1"/>
      <c r="U25" s="1"/>
      <c r="V25" s="1"/>
      <c r="W25" s="1"/>
      <c r="X25" s="1"/>
    </row>
    <row r="26" spans="1:24" ht="11.25" hidden="1" customHeight="1" x14ac:dyDescent="0.2">
      <c r="A26" s="1"/>
      <c r="B26" s="1"/>
      <c r="C26" s="46">
        <v>15</v>
      </c>
      <c r="D26" s="47"/>
      <c r="E26" s="1"/>
      <c r="F26" s="1"/>
      <c r="G26" s="1"/>
      <c r="H26" s="1"/>
      <c r="I26" s="1"/>
      <c r="J26" s="1"/>
      <c r="K26" s="1"/>
      <c r="L26" s="1"/>
      <c r="M26" s="1"/>
      <c r="N26" s="1"/>
      <c r="O26" s="1"/>
      <c r="P26" s="1"/>
      <c r="Q26" s="1"/>
      <c r="R26" s="1"/>
      <c r="S26" s="1"/>
      <c r="T26" s="1"/>
      <c r="U26" s="1"/>
      <c r="V26" s="1"/>
      <c r="W26" s="1"/>
      <c r="X26" s="1"/>
    </row>
    <row r="27" spans="1:24" ht="11.25" hidden="1" customHeight="1" x14ac:dyDescent="0.2">
      <c r="A27" s="1"/>
      <c r="B27" s="1"/>
      <c r="C27" s="46">
        <v>16</v>
      </c>
      <c r="D27" s="47"/>
      <c r="E27" s="1"/>
      <c r="F27" s="1"/>
      <c r="G27" s="1"/>
      <c r="H27" s="1"/>
      <c r="I27" s="1"/>
      <c r="J27" s="1"/>
      <c r="K27" s="1"/>
      <c r="L27" s="1"/>
      <c r="M27" s="1"/>
      <c r="N27" s="1"/>
      <c r="O27" s="1"/>
      <c r="P27" s="1"/>
      <c r="Q27" s="1"/>
      <c r="R27" s="1"/>
      <c r="S27" s="1"/>
      <c r="T27" s="1"/>
      <c r="U27" s="1"/>
      <c r="V27" s="1"/>
      <c r="W27" s="1"/>
      <c r="X27" s="1"/>
    </row>
    <row r="28" spans="1:24" ht="11.25" hidden="1" customHeight="1" x14ac:dyDescent="0.2">
      <c r="A28" s="1"/>
      <c r="B28" s="1"/>
      <c r="C28" s="46">
        <v>17</v>
      </c>
      <c r="D28" s="47"/>
      <c r="E28" s="1"/>
      <c r="F28" s="1"/>
      <c r="G28" s="1"/>
      <c r="H28" s="1"/>
      <c r="I28" s="1"/>
      <c r="J28" s="1"/>
      <c r="K28" s="1"/>
      <c r="L28" s="1"/>
      <c r="M28" s="1"/>
      <c r="N28" s="1"/>
      <c r="O28" s="1"/>
      <c r="P28" s="1"/>
      <c r="Q28" s="1"/>
      <c r="R28" s="1"/>
      <c r="S28" s="1"/>
      <c r="T28" s="1"/>
      <c r="U28" s="1"/>
      <c r="V28" s="1"/>
      <c r="W28" s="1"/>
      <c r="X28" s="1"/>
    </row>
    <row r="29" spans="1:24" ht="11.25" hidden="1" customHeight="1" x14ac:dyDescent="0.2">
      <c r="A29" s="1"/>
      <c r="B29" s="1"/>
      <c r="C29" s="46">
        <v>18</v>
      </c>
      <c r="D29" s="47"/>
      <c r="E29" s="1"/>
      <c r="F29" s="1"/>
      <c r="G29" s="1"/>
      <c r="H29" s="1"/>
      <c r="I29" s="1"/>
      <c r="J29" s="1"/>
      <c r="K29" s="1"/>
      <c r="L29" s="1"/>
      <c r="M29" s="1"/>
      <c r="N29" s="1"/>
      <c r="O29" s="1"/>
      <c r="P29" s="1"/>
      <c r="Q29" s="1"/>
      <c r="R29" s="1"/>
      <c r="S29" s="1"/>
      <c r="T29" s="1"/>
      <c r="U29" s="1"/>
      <c r="V29" s="1"/>
      <c r="W29" s="1"/>
      <c r="X29" s="1"/>
    </row>
    <row r="30" spans="1:24" ht="11.25" hidden="1" customHeight="1" x14ac:dyDescent="0.2">
      <c r="A30" s="1"/>
      <c r="B30" s="1"/>
      <c r="C30" s="46">
        <v>19</v>
      </c>
      <c r="D30" s="47"/>
      <c r="E30" s="1"/>
      <c r="F30" s="1"/>
      <c r="G30" s="1"/>
      <c r="H30" s="1"/>
      <c r="I30" s="1"/>
      <c r="J30" s="1"/>
      <c r="K30" s="1"/>
      <c r="L30" s="1"/>
      <c r="M30" s="1"/>
      <c r="N30" s="1"/>
      <c r="O30" s="1"/>
      <c r="P30" s="1"/>
      <c r="Q30" s="1"/>
      <c r="R30" s="1"/>
      <c r="S30" s="1"/>
      <c r="T30" s="1"/>
      <c r="U30" s="1"/>
      <c r="V30" s="1"/>
      <c r="W30" s="1"/>
      <c r="X30" s="1"/>
    </row>
    <row r="31" spans="1:24" ht="11.25" hidden="1" customHeight="1" x14ac:dyDescent="0.2">
      <c r="A31" s="1"/>
      <c r="B31" s="1"/>
      <c r="C31" s="46">
        <v>20</v>
      </c>
      <c r="D31" s="47"/>
      <c r="E31" s="1"/>
      <c r="F31" s="1"/>
      <c r="G31" s="1"/>
      <c r="H31" s="1"/>
      <c r="I31" s="1"/>
      <c r="J31" s="1"/>
      <c r="K31" s="1"/>
      <c r="L31" s="1"/>
      <c r="M31" s="1"/>
      <c r="N31" s="1"/>
      <c r="O31" s="1"/>
      <c r="P31" s="1"/>
      <c r="Q31" s="1"/>
      <c r="R31" s="1"/>
      <c r="S31" s="1"/>
      <c r="T31" s="1"/>
      <c r="U31" s="1"/>
      <c r="V31" s="1"/>
      <c r="W31" s="1"/>
      <c r="X31" s="1"/>
    </row>
    <row r="32" spans="1:24" ht="11.25" hidden="1" customHeight="1" x14ac:dyDescent="0.2">
      <c r="A32" s="1"/>
      <c r="B32" s="1"/>
      <c r="C32" s="46">
        <v>21</v>
      </c>
      <c r="D32" s="47"/>
      <c r="E32" s="1"/>
      <c r="F32" s="1"/>
      <c r="G32" s="1"/>
      <c r="H32" s="1"/>
      <c r="I32" s="1"/>
      <c r="J32" s="1"/>
      <c r="K32" s="1"/>
      <c r="L32" s="1"/>
      <c r="M32" s="1"/>
      <c r="N32" s="1"/>
      <c r="O32" s="1"/>
      <c r="P32" s="1"/>
      <c r="Q32" s="1"/>
      <c r="R32" s="1"/>
      <c r="S32" s="1"/>
      <c r="T32" s="1"/>
      <c r="U32" s="1"/>
      <c r="V32" s="1"/>
      <c r="W32" s="1"/>
      <c r="X32" s="1"/>
    </row>
    <row r="33" spans="1:24" ht="11.25" hidden="1" customHeight="1" x14ac:dyDescent="0.2">
      <c r="A33" s="1"/>
      <c r="B33" s="1"/>
      <c r="C33" s="46">
        <v>22</v>
      </c>
      <c r="D33" s="47"/>
      <c r="E33" s="1"/>
      <c r="F33" s="1"/>
      <c r="G33" s="1"/>
      <c r="H33" s="1"/>
      <c r="I33" s="1"/>
      <c r="J33" s="1"/>
      <c r="K33" s="1"/>
      <c r="L33" s="1"/>
      <c r="M33" s="1"/>
      <c r="N33" s="1"/>
      <c r="O33" s="1"/>
      <c r="P33" s="1"/>
      <c r="Q33" s="1"/>
      <c r="R33" s="1"/>
      <c r="S33" s="1"/>
      <c r="T33" s="1"/>
      <c r="U33" s="1"/>
      <c r="V33" s="1"/>
      <c r="W33" s="1"/>
      <c r="X33" s="1"/>
    </row>
    <row r="34" spans="1:24" ht="11.25" hidden="1" customHeight="1" x14ac:dyDescent="0.2">
      <c r="A34" s="1"/>
      <c r="B34" s="1"/>
      <c r="C34" s="46">
        <v>23</v>
      </c>
      <c r="D34" s="47"/>
      <c r="E34" s="1"/>
      <c r="F34" s="1"/>
      <c r="G34" s="1"/>
      <c r="H34" s="1"/>
      <c r="I34" s="1"/>
      <c r="J34" s="1"/>
      <c r="K34" s="1"/>
      <c r="L34" s="1"/>
      <c r="M34" s="1"/>
      <c r="N34" s="1"/>
      <c r="O34" s="1"/>
      <c r="P34" s="1"/>
      <c r="Q34" s="1"/>
      <c r="R34" s="1"/>
      <c r="S34" s="1"/>
      <c r="T34" s="1"/>
      <c r="U34" s="1"/>
      <c r="V34" s="1"/>
      <c r="W34" s="1"/>
      <c r="X34" s="1"/>
    </row>
    <row r="35" spans="1:24" ht="11.25" hidden="1" customHeight="1" x14ac:dyDescent="0.2">
      <c r="A35" s="1"/>
      <c r="B35" s="1"/>
      <c r="C35" s="46">
        <v>24</v>
      </c>
      <c r="D35" s="47"/>
      <c r="E35" s="1"/>
      <c r="F35" s="1"/>
      <c r="G35" s="1"/>
      <c r="H35" s="1"/>
      <c r="I35" s="1"/>
      <c r="J35" s="1"/>
      <c r="K35" s="1"/>
      <c r="L35" s="1"/>
      <c r="M35" s="1"/>
      <c r="N35" s="1"/>
      <c r="O35" s="1"/>
      <c r="P35" s="1"/>
      <c r="Q35" s="1"/>
      <c r="R35" s="1"/>
      <c r="S35" s="1"/>
      <c r="T35" s="1"/>
      <c r="U35" s="1"/>
      <c r="V35" s="1"/>
      <c r="W35" s="1"/>
      <c r="X35" s="1"/>
    </row>
    <row r="36" spans="1:24" ht="11.25" hidden="1" customHeight="1" x14ac:dyDescent="0.2">
      <c r="A36" s="1"/>
      <c r="B36" s="1"/>
      <c r="C36" s="46">
        <v>25</v>
      </c>
      <c r="D36" s="47"/>
      <c r="E36" s="1"/>
      <c r="F36" s="1"/>
      <c r="G36" s="1"/>
      <c r="H36" s="1"/>
      <c r="I36" s="1"/>
      <c r="J36" s="1"/>
      <c r="K36" s="1"/>
      <c r="L36" s="1"/>
      <c r="M36" s="1"/>
      <c r="N36" s="1"/>
      <c r="O36" s="1"/>
      <c r="P36" s="1"/>
      <c r="Q36" s="1"/>
      <c r="R36" s="1"/>
      <c r="S36" s="1"/>
      <c r="T36" s="1"/>
      <c r="U36" s="1"/>
      <c r="V36" s="1"/>
      <c r="W36" s="1"/>
      <c r="X36" s="1"/>
    </row>
    <row r="37" spans="1:24" ht="11.25" hidden="1" customHeight="1" x14ac:dyDescent="0.2">
      <c r="A37" s="1"/>
      <c r="B37" s="1"/>
      <c r="C37" s="46">
        <v>26</v>
      </c>
      <c r="D37" s="47"/>
      <c r="E37" s="1"/>
      <c r="F37" s="1"/>
      <c r="G37" s="1"/>
      <c r="H37" s="1"/>
      <c r="I37" s="1"/>
      <c r="J37" s="1"/>
      <c r="K37" s="1"/>
      <c r="L37" s="1"/>
      <c r="M37" s="1"/>
      <c r="N37" s="1"/>
      <c r="O37" s="1"/>
      <c r="P37" s="1"/>
      <c r="Q37" s="1"/>
      <c r="R37" s="1"/>
      <c r="S37" s="1"/>
      <c r="T37" s="1"/>
      <c r="U37" s="1"/>
      <c r="V37" s="1"/>
      <c r="W37" s="1"/>
      <c r="X37" s="1"/>
    </row>
    <row r="38" spans="1:24" ht="11.25" hidden="1" customHeight="1" x14ac:dyDescent="0.2">
      <c r="A38" s="1"/>
      <c r="B38" s="1"/>
      <c r="C38" s="46">
        <v>27</v>
      </c>
      <c r="D38" s="47"/>
      <c r="E38" s="1"/>
      <c r="F38" s="1"/>
      <c r="G38" s="1"/>
      <c r="H38" s="1"/>
      <c r="I38" s="1"/>
      <c r="J38" s="1"/>
      <c r="K38" s="1"/>
      <c r="L38" s="1"/>
      <c r="M38" s="1"/>
      <c r="N38" s="1"/>
      <c r="O38" s="1"/>
      <c r="P38" s="1"/>
      <c r="Q38" s="1"/>
      <c r="R38" s="1"/>
      <c r="S38" s="1"/>
      <c r="T38" s="1"/>
      <c r="U38" s="1"/>
      <c r="V38" s="1"/>
      <c r="W38" s="1"/>
      <c r="X38" s="1"/>
    </row>
    <row r="39" spans="1:24" ht="11.25" hidden="1" customHeight="1" x14ac:dyDescent="0.2">
      <c r="A39" s="1"/>
      <c r="B39" s="1"/>
      <c r="C39" s="46">
        <v>28</v>
      </c>
      <c r="D39" s="47"/>
      <c r="E39" s="1"/>
      <c r="F39" s="1"/>
      <c r="G39" s="1"/>
      <c r="H39" s="1"/>
      <c r="I39" s="1"/>
      <c r="J39" s="1"/>
      <c r="K39" s="1"/>
      <c r="L39" s="1"/>
      <c r="M39" s="1"/>
      <c r="N39" s="1"/>
      <c r="O39" s="1"/>
      <c r="P39" s="1"/>
      <c r="Q39" s="1"/>
      <c r="R39" s="1"/>
      <c r="S39" s="1"/>
      <c r="T39" s="1"/>
      <c r="U39" s="1"/>
      <c r="V39" s="1"/>
      <c r="W39" s="1"/>
      <c r="X39" s="1"/>
    </row>
    <row r="40" spans="1:24" ht="11.25" hidden="1" customHeight="1" x14ac:dyDescent="0.2">
      <c r="A40" s="1"/>
      <c r="B40" s="1"/>
      <c r="C40" s="46">
        <v>29</v>
      </c>
      <c r="D40" s="47"/>
      <c r="E40" s="1"/>
      <c r="F40" s="1"/>
      <c r="G40" s="1"/>
      <c r="H40" s="1"/>
      <c r="I40" s="1"/>
      <c r="J40" s="1"/>
      <c r="K40" s="1"/>
      <c r="L40" s="1"/>
      <c r="M40" s="1"/>
      <c r="N40" s="1"/>
      <c r="O40" s="1"/>
      <c r="P40" s="1"/>
      <c r="Q40" s="1"/>
      <c r="R40" s="1"/>
      <c r="S40" s="1"/>
      <c r="T40" s="1"/>
      <c r="U40" s="1"/>
      <c r="V40" s="1"/>
      <c r="W40" s="1"/>
      <c r="X40" s="1"/>
    </row>
    <row r="41" spans="1:24" ht="11.25" hidden="1" customHeight="1" x14ac:dyDescent="0.2">
      <c r="A41" s="1"/>
      <c r="B41" s="1"/>
      <c r="C41" s="46">
        <v>30</v>
      </c>
      <c r="D41" s="47"/>
      <c r="E41" s="1"/>
      <c r="F41" s="1"/>
      <c r="G41" s="1"/>
      <c r="H41" s="1"/>
      <c r="I41" s="1"/>
      <c r="J41" s="1"/>
      <c r="K41" s="1"/>
      <c r="L41" s="1"/>
      <c r="M41" s="1"/>
      <c r="N41" s="1"/>
      <c r="O41" s="1"/>
      <c r="P41" s="1"/>
      <c r="Q41" s="1"/>
      <c r="R41" s="1"/>
      <c r="S41" s="1"/>
      <c r="T41" s="1"/>
      <c r="U41" s="1"/>
      <c r="V41" s="1"/>
      <c r="W41" s="1"/>
      <c r="X41" s="1"/>
    </row>
    <row r="42" spans="1:24" ht="11.25" hidden="1" customHeight="1" x14ac:dyDescent="0.2">
      <c r="A42" s="1"/>
      <c r="B42" s="1"/>
      <c r="C42" s="46">
        <v>31</v>
      </c>
      <c r="D42" s="47"/>
      <c r="E42" s="1"/>
      <c r="F42" s="1"/>
      <c r="G42" s="1"/>
      <c r="H42" s="1"/>
      <c r="I42" s="1"/>
      <c r="J42" s="1"/>
      <c r="K42" s="1"/>
      <c r="L42" s="1"/>
      <c r="M42" s="1"/>
      <c r="N42" s="1"/>
      <c r="O42" s="1"/>
      <c r="P42" s="1"/>
      <c r="Q42" s="1"/>
      <c r="R42" s="1"/>
      <c r="S42" s="1"/>
      <c r="T42" s="1"/>
      <c r="U42" s="1"/>
      <c r="V42" s="1"/>
      <c r="W42" s="1"/>
      <c r="X42" s="1"/>
    </row>
    <row r="43" spans="1:24" ht="11.25" hidden="1" customHeight="1" x14ac:dyDescent="0.2">
      <c r="A43" s="1"/>
      <c r="B43" s="1"/>
      <c r="C43" s="46">
        <v>32</v>
      </c>
      <c r="D43" s="47"/>
      <c r="E43" s="1"/>
      <c r="F43" s="1"/>
      <c r="G43" s="1"/>
      <c r="H43" s="1"/>
      <c r="I43" s="1"/>
      <c r="J43" s="1"/>
      <c r="K43" s="1"/>
      <c r="L43" s="1"/>
      <c r="M43" s="1"/>
      <c r="N43" s="1"/>
      <c r="O43" s="1"/>
      <c r="P43" s="1"/>
      <c r="Q43" s="1"/>
      <c r="R43" s="1"/>
      <c r="S43" s="1"/>
      <c r="T43" s="1"/>
      <c r="U43" s="1"/>
      <c r="V43" s="1"/>
      <c r="W43" s="1"/>
      <c r="X43" s="1"/>
    </row>
    <row r="44" spans="1:24" ht="11.25" hidden="1" customHeight="1" x14ac:dyDescent="0.2">
      <c r="A44" s="1"/>
      <c r="B44" s="1"/>
      <c r="C44" s="46">
        <v>33</v>
      </c>
      <c r="D44" s="47"/>
      <c r="E44" s="1"/>
      <c r="F44" s="1"/>
      <c r="G44" s="1"/>
      <c r="H44" s="1"/>
      <c r="I44" s="1"/>
      <c r="J44" s="1"/>
      <c r="K44" s="1"/>
      <c r="L44" s="1"/>
      <c r="M44" s="1"/>
      <c r="N44" s="1"/>
      <c r="O44" s="1"/>
      <c r="P44" s="1"/>
      <c r="Q44" s="1"/>
      <c r="R44" s="1"/>
      <c r="S44" s="1"/>
      <c r="T44" s="1"/>
      <c r="U44" s="1"/>
      <c r="V44" s="1"/>
      <c r="W44" s="1"/>
      <c r="X44" s="1"/>
    </row>
    <row r="45" spans="1:24" ht="11.25" hidden="1" customHeight="1" x14ac:dyDescent="0.2">
      <c r="A45" s="1"/>
      <c r="B45" s="1"/>
      <c r="C45" s="46">
        <v>34</v>
      </c>
      <c r="D45" s="47"/>
      <c r="E45" s="1"/>
      <c r="F45" s="1"/>
      <c r="G45" s="1"/>
      <c r="H45" s="1"/>
      <c r="I45" s="1"/>
      <c r="J45" s="1"/>
      <c r="K45" s="1"/>
      <c r="L45" s="1"/>
      <c r="M45" s="1"/>
      <c r="N45" s="1"/>
      <c r="O45" s="1"/>
      <c r="P45" s="1"/>
      <c r="Q45" s="1"/>
      <c r="R45" s="1"/>
      <c r="S45" s="1"/>
      <c r="T45" s="1"/>
      <c r="U45" s="1"/>
      <c r="V45" s="1"/>
      <c r="W45" s="1"/>
      <c r="X45" s="1"/>
    </row>
    <row r="46" spans="1:24" ht="11.25" hidden="1" customHeight="1" x14ac:dyDescent="0.2">
      <c r="A46" s="1"/>
      <c r="B46" s="1"/>
      <c r="C46" s="46">
        <v>35</v>
      </c>
      <c r="D46" s="47"/>
      <c r="E46" s="1"/>
      <c r="F46" s="1"/>
      <c r="G46" s="1"/>
      <c r="H46" s="1"/>
      <c r="I46" s="1"/>
      <c r="J46" s="1"/>
      <c r="K46" s="1"/>
      <c r="L46" s="1"/>
      <c r="M46" s="1"/>
      <c r="N46" s="1"/>
      <c r="O46" s="1"/>
      <c r="P46" s="1"/>
      <c r="Q46" s="1"/>
      <c r="R46" s="1"/>
      <c r="S46" s="1"/>
      <c r="T46" s="1"/>
      <c r="U46" s="1"/>
      <c r="V46" s="1"/>
      <c r="W46" s="1"/>
      <c r="X46" s="1"/>
    </row>
    <row r="47" spans="1:24" ht="11.25" hidden="1" customHeight="1" x14ac:dyDescent="0.2">
      <c r="A47" s="1"/>
      <c r="B47" s="1"/>
      <c r="C47" s="46">
        <v>36</v>
      </c>
      <c r="D47" s="47"/>
      <c r="E47" s="1"/>
      <c r="F47" s="1"/>
      <c r="G47" s="1"/>
      <c r="H47" s="1"/>
      <c r="I47" s="1"/>
      <c r="J47" s="1"/>
      <c r="K47" s="1"/>
      <c r="L47" s="1"/>
      <c r="M47" s="1"/>
      <c r="N47" s="1"/>
      <c r="O47" s="1"/>
      <c r="P47" s="1"/>
      <c r="Q47" s="1"/>
      <c r="R47" s="1"/>
      <c r="S47" s="1"/>
      <c r="T47" s="1"/>
      <c r="U47" s="1"/>
      <c r="V47" s="1"/>
      <c r="W47" s="1"/>
      <c r="X47" s="1"/>
    </row>
    <row r="48" spans="1:24" ht="11.25" hidden="1" customHeight="1" x14ac:dyDescent="0.2">
      <c r="A48" s="1"/>
      <c r="B48" s="1"/>
      <c r="C48" s="46">
        <v>37</v>
      </c>
      <c r="D48" s="47"/>
      <c r="E48" s="1"/>
      <c r="F48" s="1"/>
      <c r="G48" s="1"/>
      <c r="H48" s="1"/>
      <c r="I48" s="1"/>
      <c r="J48" s="1"/>
      <c r="K48" s="1"/>
      <c r="L48" s="1"/>
      <c r="M48" s="1"/>
      <c r="N48" s="1"/>
      <c r="O48" s="1"/>
      <c r="P48" s="1"/>
      <c r="Q48" s="1"/>
      <c r="R48" s="1"/>
      <c r="S48" s="1"/>
      <c r="T48" s="1"/>
      <c r="U48" s="1"/>
      <c r="V48" s="1"/>
      <c r="W48" s="1"/>
      <c r="X48" s="1"/>
    </row>
    <row r="49" spans="1:24" ht="11.25" hidden="1" customHeight="1" x14ac:dyDescent="0.2">
      <c r="A49" s="1"/>
      <c r="B49" s="1"/>
      <c r="C49" s="46">
        <v>38</v>
      </c>
      <c r="D49" s="47"/>
      <c r="E49" s="1"/>
      <c r="F49" s="1"/>
      <c r="G49" s="1"/>
      <c r="H49" s="1"/>
      <c r="I49" s="1"/>
      <c r="J49" s="1"/>
      <c r="K49" s="1"/>
      <c r="L49" s="1"/>
      <c r="M49" s="1"/>
      <c r="N49" s="1"/>
      <c r="O49" s="1"/>
      <c r="P49" s="1"/>
      <c r="Q49" s="1"/>
      <c r="R49" s="1"/>
      <c r="S49" s="1"/>
      <c r="T49" s="1"/>
      <c r="U49" s="1"/>
      <c r="V49" s="1"/>
      <c r="W49" s="1"/>
      <c r="X49" s="1"/>
    </row>
    <row r="50" spans="1:24" ht="11.25" hidden="1" customHeight="1" x14ac:dyDescent="0.2">
      <c r="A50" s="1"/>
      <c r="B50" s="1"/>
      <c r="C50" s="46">
        <v>39</v>
      </c>
      <c r="D50" s="47"/>
      <c r="E50" s="1"/>
      <c r="F50" s="1"/>
      <c r="G50" s="1"/>
      <c r="H50" s="1"/>
      <c r="I50" s="1"/>
      <c r="J50" s="1"/>
      <c r="K50" s="1"/>
      <c r="L50" s="1"/>
      <c r="M50" s="1"/>
      <c r="N50" s="1"/>
      <c r="O50" s="1"/>
      <c r="P50" s="1"/>
      <c r="Q50" s="1"/>
      <c r="R50" s="1"/>
      <c r="S50" s="1"/>
      <c r="T50" s="1"/>
      <c r="U50" s="1"/>
      <c r="V50" s="1"/>
      <c r="W50" s="1"/>
      <c r="X50" s="1"/>
    </row>
    <row r="51" spans="1:24" ht="11.25" hidden="1" customHeight="1" x14ac:dyDescent="0.2">
      <c r="A51" s="1"/>
      <c r="B51" s="1"/>
      <c r="C51" s="46">
        <v>40</v>
      </c>
      <c r="D51" s="47"/>
      <c r="E51" s="1"/>
      <c r="F51" s="1"/>
      <c r="G51" s="1"/>
      <c r="H51" s="1"/>
      <c r="I51" s="1"/>
      <c r="J51" s="1"/>
      <c r="K51" s="1"/>
      <c r="L51" s="1"/>
      <c r="M51" s="1"/>
      <c r="N51" s="1"/>
      <c r="O51" s="1"/>
      <c r="P51" s="1"/>
      <c r="Q51" s="1"/>
      <c r="R51" s="1"/>
      <c r="S51" s="1"/>
      <c r="T51" s="1"/>
      <c r="U51" s="1"/>
      <c r="V51" s="1"/>
      <c r="W51" s="1"/>
      <c r="X51" s="1"/>
    </row>
    <row r="52" spans="1:24" ht="11.25" hidden="1" customHeight="1" x14ac:dyDescent="0.2">
      <c r="A52" s="1"/>
      <c r="B52" s="1"/>
      <c r="C52" s="46">
        <v>41</v>
      </c>
      <c r="D52" s="47"/>
      <c r="E52" s="1"/>
      <c r="F52" s="1"/>
      <c r="G52" s="1"/>
      <c r="H52" s="1"/>
      <c r="I52" s="1"/>
      <c r="J52" s="1"/>
      <c r="K52" s="1"/>
      <c r="L52" s="1"/>
      <c r="M52" s="1"/>
      <c r="N52" s="1"/>
      <c r="O52" s="1"/>
      <c r="P52" s="1"/>
      <c r="Q52" s="1"/>
      <c r="R52" s="1"/>
      <c r="S52" s="1"/>
      <c r="T52" s="1"/>
      <c r="U52" s="1"/>
      <c r="V52" s="1"/>
      <c r="W52" s="1"/>
      <c r="X52" s="1"/>
    </row>
    <row r="53" spans="1:24" ht="11.25" hidden="1" customHeight="1" x14ac:dyDescent="0.2">
      <c r="A53" s="1"/>
      <c r="B53" s="1"/>
      <c r="C53" s="46">
        <v>42</v>
      </c>
      <c r="D53" s="47"/>
      <c r="E53" s="1"/>
      <c r="F53" s="1"/>
      <c r="G53" s="1"/>
      <c r="H53" s="1"/>
      <c r="I53" s="1"/>
      <c r="J53" s="1"/>
      <c r="K53" s="1"/>
      <c r="L53" s="1"/>
      <c r="M53" s="1"/>
      <c r="N53" s="1"/>
      <c r="O53" s="1"/>
      <c r="P53" s="1"/>
      <c r="Q53" s="1"/>
      <c r="R53" s="1"/>
      <c r="S53" s="1"/>
      <c r="T53" s="1"/>
      <c r="U53" s="1"/>
      <c r="V53" s="1"/>
      <c r="W53" s="1"/>
      <c r="X53" s="1"/>
    </row>
    <row r="54" spans="1:24" ht="11.25" hidden="1" customHeight="1" x14ac:dyDescent="0.2">
      <c r="A54" s="1"/>
      <c r="B54" s="1"/>
      <c r="C54" s="46">
        <v>43</v>
      </c>
      <c r="D54" s="47"/>
      <c r="E54" s="1"/>
      <c r="F54" s="1"/>
      <c r="G54" s="1"/>
      <c r="H54" s="1"/>
      <c r="I54" s="1"/>
      <c r="J54" s="1"/>
      <c r="K54" s="1"/>
      <c r="L54" s="1"/>
      <c r="M54" s="1"/>
      <c r="N54" s="1"/>
      <c r="O54" s="1"/>
      <c r="P54" s="1"/>
      <c r="Q54" s="1"/>
      <c r="R54" s="1"/>
      <c r="S54" s="1"/>
      <c r="T54" s="1"/>
      <c r="U54" s="1"/>
      <c r="V54" s="1"/>
      <c r="W54" s="1"/>
      <c r="X54" s="1"/>
    </row>
    <row r="55" spans="1:24" ht="11.25" hidden="1" customHeight="1" x14ac:dyDescent="0.2">
      <c r="A55" s="1"/>
      <c r="B55" s="1"/>
      <c r="C55" s="46">
        <v>44</v>
      </c>
      <c r="D55" s="47"/>
      <c r="E55" s="1"/>
      <c r="F55" s="1"/>
      <c r="G55" s="1"/>
      <c r="H55" s="1"/>
      <c r="I55" s="1"/>
      <c r="J55" s="1"/>
      <c r="K55" s="1"/>
      <c r="L55" s="1"/>
      <c r="M55" s="1"/>
      <c r="N55" s="1"/>
      <c r="O55" s="1"/>
      <c r="P55" s="1"/>
      <c r="Q55" s="1"/>
      <c r="R55" s="1"/>
      <c r="S55" s="1"/>
      <c r="T55" s="1"/>
      <c r="U55" s="1"/>
      <c r="V55" s="1"/>
      <c r="W55" s="1"/>
      <c r="X55" s="1"/>
    </row>
    <row r="56" spans="1:24" ht="11.25" hidden="1" customHeight="1" x14ac:dyDescent="0.2">
      <c r="A56" s="1"/>
      <c r="B56" s="1"/>
      <c r="C56" s="46">
        <v>45</v>
      </c>
      <c r="D56" s="47"/>
      <c r="E56" s="1"/>
      <c r="F56" s="1"/>
      <c r="G56" s="1"/>
      <c r="H56" s="1"/>
      <c r="I56" s="1"/>
      <c r="J56" s="1"/>
      <c r="K56" s="1"/>
      <c r="L56" s="1"/>
      <c r="M56" s="1"/>
      <c r="N56" s="1"/>
      <c r="O56" s="1"/>
      <c r="P56" s="1"/>
      <c r="Q56" s="1"/>
      <c r="R56" s="1"/>
      <c r="S56" s="1"/>
      <c r="T56" s="1"/>
      <c r="U56" s="1"/>
      <c r="V56" s="1"/>
      <c r="W56" s="1"/>
      <c r="X56" s="1"/>
    </row>
    <row r="57" spans="1:24" ht="11.25" hidden="1" customHeight="1" x14ac:dyDescent="0.2">
      <c r="A57" s="1"/>
      <c r="B57" s="1"/>
      <c r="C57" s="46">
        <v>46</v>
      </c>
      <c r="D57" s="47"/>
      <c r="E57" s="1"/>
      <c r="F57" s="1"/>
      <c r="G57" s="1"/>
      <c r="H57" s="1"/>
      <c r="I57" s="1"/>
      <c r="J57" s="1"/>
      <c r="K57" s="1"/>
      <c r="L57" s="1"/>
      <c r="M57" s="1"/>
      <c r="N57" s="1"/>
      <c r="O57" s="1"/>
      <c r="P57" s="1"/>
      <c r="Q57" s="1"/>
      <c r="R57" s="1"/>
      <c r="S57" s="1"/>
      <c r="T57" s="1"/>
      <c r="U57" s="1"/>
      <c r="V57" s="1"/>
      <c r="W57" s="1"/>
      <c r="X57" s="1"/>
    </row>
    <row r="58" spans="1:24" ht="11.25" hidden="1" customHeight="1" x14ac:dyDescent="0.2">
      <c r="A58" s="1"/>
      <c r="B58" s="1"/>
      <c r="C58" s="46">
        <v>47</v>
      </c>
      <c r="D58" s="47"/>
      <c r="E58" s="1"/>
      <c r="F58" s="1"/>
      <c r="G58" s="1"/>
      <c r="H58" s="1"/>
      <c r="I58" s="1"/>
      <c r="J58" s="1"/>
      <c r="K58" s="1"/>
      <c r="L58" s="1"/>
      <c r="M58" s="1"/>
      <c r="N58" s="1"/>
      <c r="O58" s="1"/>
      <c r="P58" s="1"/>
      <c r="Q58" s="1"/>
      <c r="R58" s="1"/>
      <c r="S58" s="1"/>
      <c r="T58" s="1"/>
      <c r="U58" s="1"/>
      <c r="V58" s="1"/>
      <c r="W58" s="1"/>
      <c r="X58" s="1"/>
    </row>
    <row r="59" spans="1:24" ht="11.25" hidden="1" customHeight="1" x14ac:dyDescent="0.2">
      <c r="A59" s="1"/>
      <c r="B59" s="1"/>
      <c r="C59" s="46">
        <v>48</v>
      </c>
      <c r="D59" s="47"/>
      <c r="E59" s="1"/>
      <c r="F59" s="1"/>
      <c r="G59" s="1"/>
      <c r="H59" s="1"/>
      <c r="I59" s="1"/>
      <c r="J59" s="1"/>
      <c r="K59" s="1"/>
      <c r="L59" s="1"/>
      <c r="M59" s="1"/>
      <c r="N59" s="1"/>
      <c r="O59" s="1"/>
      <c r="P59" s="1"/>
      <c r="Q59" s="1"/>
      <c r="R59" s="1"/>
      <c r="S59" s="1"/>
      <c r="T59" s="1"/>
      <c r="U59" s="1"/>
      <c r="V59" s="1"/>
      <c r="W59" s="1"/>
      <c r="X59" s="1"/>
    </row>
    <row r="60" spans="1:24" ht="11.25" hidden="1" customHeight="1" x14ac:dyDescent="0.2">
      <c r="A60" s="1"/>
      <c r="B60" s="1"/>
      <c r="C60" s="46">
        <v>49</v>
      </c>
      <c r="D60" s="47"/>
      <c r="E60" s="1"/>
      <c r="F60" s="1"/>
      <c r="G60" s="1"/>
      <c r="H60" s="1"/>
      <c r="I60" s="1"/>
      <c r="J60" s="1"/>
      <c r="K60" s="1"/>
      <c r="L60" s="1"/>
      <c r="M60" s="1"/>
      <c r="N60" s="1"/>
      <c r="O60" s="1"/>
      <c r="P60" s="1"/>
      <c r="Q60" s="1"/>
      <c r="R60" s="1"/>
      <c r="S60" s="1"/>
      <c r="T60" s="1"/>
      <c r="U60" s="1"/>
      <c r="V60" s="1"/>
      <c r="W60" s="1"/>
      <c r="X60" s="1"/>
    </row>
    <row r="61" spans="1:24" ht="11.25" hidden="1" customHeight="1" x14ac:dyDescent="0.2">
      <c r="A61" s="1"/>
      <c r="B61" s="1"/>
      <c r="C61" s="46">
        <v>50</v>
      </c>
      <c r="D61" s="47"/>
      <c r="E61" s="1"/>
      <c r="F61" s="1"/>
      <c r="G61" s="1"/>
      <c r="H61" s="1"/>
      <c r="I61" s="1"/>
      <c r="J61" s="1"/>
      <c r="K61" s="1"/>
      <c r="L61" s="1"/>
      <c r="M61" s="1"/>
      <c r="N61" s="1"/>
      <c r="O61" s="1"/>
      <c r="P61" s="1"/>
      <c r="Q61" s="1"/>
      <c r="R61" s="1"/>
      <c r="S61" s="1"/>
      <c r="T61" s="1"/>
      <c r="U61" s="1"/>
      <c r="V61" s="1"/>
      <c r="W61" s="1"/>
      <c r="X61" s="1"/>
    </row>
    <row r="62" spans="1:24" ht="11.25" hidden="1" customHeight="1" x14ac:dyDescent="0.2">
      <c r="A62" s="1"/>
      <c r="B62" s="1"/>
      <c r="C62" s="46">
        <v>51</v>
      </c>
      <c r="D62" s="47"/>
      <c r="E62" s="1"/>
      <c r="F62" s="1"/>
      <c r="G62" s="1"/>
      <c r="H62" s="1"/>
      <c r="I62" s="1"/>
      <c r="J62" s="1"/>
      <c r="K62" s="1"/>
      <c r="L62" s="1"/>
      <c r="M62" s="1"/>
      <c r="N62" s="1"/>
      <c r="O62" s="1"/>
      <c r="P62" s="1"/>
      <c r="Q62" s="1"/>
      <c r="R62" s="1"/>
      <c r="S62" s="1"/>
      <c r="T62" s="1"/>
      <c r="U62" s="1"/>
      <c r="V62" s="1"/>
      <c r="W62" s="1"/>
      <c r="X62" s="1"/>
    </row>
    <row r="63" spans="1:24" ht="11.25" hidden="1" customHeight="1" x14ac:dyDescent="0.2">
      <c r="A63" s="1"/>
      <c r="B63" s="1"/>
      <c r="C63" s="46">
        <v>52</v>
      </c>
      <c r="D63" s="47"/>
      <c r="E63" s="1"/>
      <c r="F63" s="1"/>
      <c r="G63" s="1"/>
      <c r="H63" s="1"/>
      <c r="I63" s="1"/>
      <c r="J63" s="1"/>
      <c r="K63" s="1"/>
      <c r="L63" s="1"/>
      <c r="M63" s="1"/>
      <c r="N63" s="1"/>
      <c r="O63" s="1"/>
      <c r="P63" s="1"/>
      <c r="Q63" s="1"/>
      <c r="R63" s="1"/>
      <c r="S63" s="1"/>
      <c r="T63" s="1"/>
      <c r="U63" s="1"/>
      <c r="V63" s="1"/>
      <c r="W63" s="1"/>
      <c r="X63" s="1"/>
    </row>
    <row r="64" spans="1:24" ht="11.25" hidden="1" customHeight="1" x14ac:dyDescent="0.2">
      <c r="A64" s="1"/>
      <c r="B64" s="1"/>
      <c r="C64" s="46">
        <v>53</v>
      </c>
      <c r="D64" s="47"/>
      <c r="E64" s="1"/>
      <c r="F64" s="1"/>
      <c r="G64" s="1"/>
      <c r="H64" s="1"/>
      <c r="I64" s="1"/>
      <c r="J64" s="1"/>
      <c r="K64" s="1"/>
      <c r="L64" s="1"/>
      <c r="M64" s="1"/>
      <c r="N64" s="1"/>
      <c r="O64" s="1"/>
      <c r="P64" s="1"/>
      <c r="Q64" s="1"/>
      <c r="R64" s="1"/>
      <c r="S64" s="1"/>
      <c r="T64" s="1"/>
      <c r="U64" s="1"/>
      <c r="V64" s="1"/>
      <c r="W64" s="1"/>
      <c r="X64" s="1"/>
    </row>
    <row r="65" spans="1:24" ht="11.25" hidden="1" customHeight="1" x14ac:dyDescent="0.2">
      <c r="A65" s="1"/>
      <c r="B65" s="1"/>
      <c r="C65" s="46">
        <v>54</v>
      </c>
      <c r="D65" s="47"/>
      <c r="E65" s="1"/>
      <c r="F65" s="1"/>
      <c r="G65" s="1"/>
      <c r="H65" s="1"/>
      <c r="I65" s="1"/>
      <c r="J65" s="1"/>
      <c r="K65" s="1"/>
      <c r="L65" s="1"/>
      <c r="M65" s="1"/>
      <c r="N65" s="1"/>
      <c r="O65" s="1"/>
      <c r="P65" s="1"/>
      <c r="Q65" s="1"/>
      <c r="R65" s="1"/>
      <c r="S65" s="1"/>
      <c r="T65" s="1"/>
      <c r="U65" s="1"/>
      <c r="V65" s="1"/>
      <c r="W65" s="1"/>
      <c r="X65" s="1"/>
    </row>
    <row r="66" spans="1:24" ht="11.25" hidden="1" customHeight="1" x14ac:dyDescent="0.2">
      <c r="A66" s="1"/>
      <c r="B66" s="1"/>
      <c r="C66" s="46">
        <v>55</v>
      </c>
      <c r="D66" s="47"/>
      <c r="E66" s="1"/>
      <c r="F66" s="1"/>
      <c r="G66" s="1"/>
      <c r="H66" s="1"/>
      <c r="I66" s="1"/>
      <c r="J66" s="1"/>
      <c r="K66" s="1"/>
      <c r="L66" s="1"/>
      <c r="M66" s="1"/>
      <c r="N66" s="1"/>
      <c r="O66" s="1"/>
      <c r="P66" s="1"/>
      <c r="Q66" s="1"/>
      <c r="R66" s="1"/>
      <c r="S66" s="1"/>
      <c r="T66" s="1"/>
      <c r="U66" s="1"/>
      <c r="V66" s="1"/>
      <c r="W66" s="1"/>
      <c r="X66" s="1"/>
    </row>
    <row r="67" spans="1:24" ht="11.25" hidden="1" customHeight="1" x14ac:dyDescent="0.2">
      <c r="A67" s="1"/>
      <c r="B67" s="1"/>
      <c r="C67" s="46">
        <v>56</v>
      </c>
      <c r="D67" s="47"/>
      <c r="E67" s="1"/>
      <c r="F67" s="1"/>
      <c r="G67" s="1"/>
      <c r="H67" s="1"/>
      <c r="I67" s="1"/>
      <c r="J67" s="1"/>
      <c r="K67" s="1"/>
      <c r="L67" s="1"/>
      <c r="M67" s="1"/>
      <c r="N67" s="1"/>
      <c r="O67" s="1"/>
      <c r="P67" s="1"/>
      <c r="Q67" s="1"/>
      <c r="R67" s="1"/>
      <c r="S67" s="1"/>
      <c r="T67" s="1"/>
      <c r="U67" s="1"/>
      <c r="V67" s="1"/>
      <c r="W67" s="1"/>
      <c r="X67" s="1"/>
    </row>
    <row r="68" spans="1:24" ht="11.25" hidden="1" customHeight="1" x14ac:dyDescent="0.2">
      <c r="A68" s="1"/>
      <c r="B68" s="1"/>
      <c r="C68" s="46">
        <v>57</v>
      </c>
      <c r="D68" s="47"/>
      <c r="E68" s="1"/>
      <c r="F68" s="1"/>
      <c r="G68" s="1"/>
      <c r="H68" s="1"/>
      <c r="I68" s="1"/>
      <c r="J68" s="1"/>
      <c r="K68" s="1"/>
      <c r="L68" s="1"/>
      <c r="M68" s="1"/>
      <c r="N68" s="1"/>
      <c r="O68" s="1"/>
      <c r="P68" s="1"/>
      <c r="Q68" s="1"/>
      <c r="R68" s="1"/>
      <c r="S68" s="1"/>
      <c r="T68" s="1"/>
      <c r="U68" s="1"/>
      <c r="V68" s="1"/>
      <c r="W68" s="1"/>
      <c r="X68" s="1"/>
    </row>
    <row r="69" spans="1:24" ht="11.25" hidden="1" customHeight="1" x14ac:dyDescent="0.2">
      <c r="A69" s="1"/>
      <c r="B69" s="1"/>
      <c r="C69" s="46">
        <v>58</v>
      </c>
      <c r="D69" s="47"/>
      <c r="E69" s="1"/>
      <c r="F69" s="1"/>
      <c r="G69" s="1"/>
      <c r="H69" s="1"/>
      <c r="I69" s="1"/>
      <c r="J69" s="1"/>
      <c r="K69" s="1"/>
      <c r="L69" s="1"/>
      <c r="M69" s="1"/>
      <c r="N69" s="1"/>
      <c r="O69" s="1"/>
      <c r="P69" s="1"/>
      <c r="Q69" s="1"/>
      <c r="R69" s="1"/>
      <c r="S69" s="1"/>
      <c r="T69" s="1"/>
      <c r="U69" s="1"/>
      <c r="V69" s="1"/>
      <c r="W69" s="1"/>
      <c r="X69" s="1"/>
    </row>
    <row r="70" spans="1:24" ht="11.25" hidden="1" customHeight="1" x14ac:dyDescent="0.2">
      <c r="A70" s="1"/>
      <c r="B70" s="1"/>
      <c r="C70" s="46">
        <v>59</v>
      </c>
      <c r="D70" s="47"/>
      <c r="E70" s="1"/>
      <c r="F70" s="1"/>
      <c r="G70" s="1"/>
      <c r="H70" s="1"/>
      <c r="I70" s="1"/>
      <c r="J70" s="1"/>
      <c r="K70" s="1"/>
      <c r="L70" s="1"/>
      <c r="M70" s="1"/>
      <c r="N70" s="1"/>
      <c r="O70" s="1"/>
      <c r="P70" s="1"/>
      <c r="Q70" s="1"/>
      <c r="R70" s="1"/>
      <c r="S70" s="1"/>
      <c r="T70" s="1"/>
      <c r="U70" s="1"/>
      <c r="V70" s="1"/>
      <c r="W70" s="1"/>
      <c r="X70" s="1"/>
    </row>
    <row r="71" spans="1:24" ht="11.25" hidden="1" customHeight="1" x14ac:dyDescent="0.2">
      <c r="A71" s="1"/>
      <c r="B71" s="1"/>
      <c r="C71" s="46">
        <v>60</v>
      </c>
      <c r="D71" s="47"/>
      <c r="E71" s="1"/>
      <c r="F71" s="1"/>
      <c r="G71" s="1"/>
      <c r="H71" s="1"/>
      <c r="I71" s="1"/>
      <c r="J71" s="1"/>
      <c r="K71" s="1"/>
      <c r="L71" s="1"/>
      <c r="M71" s="1"/>
      <c r="N71" s="1"/>
      <c r="O71" s="1"/>
      <c r="P71" s="1"/>
      <c r="Q71" s="1"/>
      <c r="R71" s="1"/>
      <c r="S71" s="1"/>
      <c r="T71" s="1"/>
      <c r="U71" s="1"/>
      <c r="V71" s="1"/>
      <c r="W71" s="1"/>
      <c r="X71" s="1"/>
    </row>
    <row r="72" spans="1:24" ht="11.25" hidden="1" customHeight="1" x14ac:dyDescent="0.2">
      <c r="A72" s="1"/>
      <c r="B72" s="1"/>
      <c r="C72" s="46">
        <v>61</v>
      </c>
      <c r="D72" s="47"/>
      <c r="E72" s="1"/>
      <c r="F72" s="1"/>
      <c r="G72" s="1"/>
      <c r="H72" s="1"/>
      <c r="I72" s="1"/>
      <c r="J72" s="1"/>
      <c r="K72" s="1"/>
      <c r="L72" s="1"/>
      <c r="M72" s="1"/>
      <c r="N72" s="1"/>
      <c r="O72" s="1"/>
      <c r="P72" s="1"/>
      <c r="Q72" s="1"/>
      <c r="R72" s="1"/>
      <c r="S72" s="1"/>
      <c r="T72" s="1"/>
      <c r="U72" s="1"/>
      <c r="V72" s="1"/>
      <c r="W72" s="1"/>
      <c r="X72" s="1"/>
    </row>
    <row r="73" spans="1:24" ht="11.25" hidden="1" customHeight="1" x14ac:dyDescent="0.2">
      <c r="A73" s="1"/>
      <c r="B73" s="1"/>
      <c r="C73" s="46">
        <v>62</v>
      </c>
      <c r="D73" s="47"/>
      <c r="E73" s="1"/>
      <c r="F73" s="1"/>
      <c r="G73" s="1"/>
      <c r="H73" s="1"/>
      <c r="I73" s="1"/>
      <c r="J73" s="1"/>
      <c r="K73" s="1"/>
      <c r="L73" s="1"/>
      <c r="M73" s="1"/>
      <c r="N73" s="1"/>
      <c r="O73" s="1"/>
      <c r="P73" s="1"/>
      <c r="Q73" s="1"/>
      <c r="R73" s="1"/>
      <c r="S73" s="1"/>
      <c r="T73" s="1"/>
      <c r="U73" s="1"/>
      <c r="V73" s="1"/>
      <c r="W73" s="1"/>
      <c r="X73" s="1"/>
    </row>
    <row r="74" spans="1:24" ht="11.25" hidden="1" customHeight="1" x14ac:dyDescent="0.2">
      <c r="A74" s="1"/>
      <c r="B74" s="1"/>
      <c r="C74" s="46">
        <v>63</v>
      </c>
      <c r="D74" s="47"/>
      <c r="E74" s="1"/>
      <c r="F74" s="1"/>
      <c r="G74" s="1"/>
      <c r="H74" s="1"/>
      <c r="I74" s="1"/>
      <c r="J74" s="1"/>
      <c r="K74" s="1"/>
      <c r="L74" s="1"/>
      <c r="M74" s="1"/>
      <c r="N74" s="1"/>
      <c r="O74" s="1"/>
      <c r="P74" s="1"/>
      <c r="Q74" s="1"/>
      <c r="R74" s="1"/>
      <c r="S74" s="1"/>
      <c r="T74" s="1"/>
      <c r="U74" s="1"/>
      <c r="V74" s="1"/>
      <c r="W74" s="1"/>
      <c r="X74" s="1"/>
    </row>
    <row r="75" spans="1:24" ht="11.25" hidden="1" customHeight="1" x14ac:dyDescent="0.2">
      <c r="A75" s="1"/>
      <c r="B75" s="1"/>
      <c r="C75" s="46">
        <v>64</v>
      </c>
      <c r="D75" s="47"/>
      <c r="E75" s="1"/>
      <c r="F75" s="1"/>
      <c r="G75" s="1"/>
      <c r="H75" s="1"/>
      <c r="I75" s="1"/>
      <c r="J75" s="1"/>
      <c r="K75" s="1"/>
      <c r="L75" s="1"/>
      <c r="M75" s="1"/>
      <c r="N75" s="1"/>
      <c r="O75" s="1"/>
      <c r="P75" s="1"/>
      <c r="Q75" s="1"/>
      <c r="R75" s="1"/>
      <c r="S75" s="1"/>
      <c r="T75" s="1"/>
      <c r="U75" s="1"/>
      <c r="V75" s="1"/>
      <c r="W75" s="1"/>
      <c r="X75" s="1"/>
    </row>
    <row r="76" spans="1:24" ht="11.25" hidden="1" customHeight="1" x14ac:dyDescent="0.2">
      <c r="A76" s="1"/>
      <c r="B76" s="1"/>
      <c r="C76" s="46">
        <v>65</v>
      </c>
      <c r="D76" s="47"/>
      <c r="E76" s="1"/>
      <c r="F76" s="1"/>
      <c r="G76" s="1"/>
      <c r="H76" s="1"/>
      <c r="I76" s="1"/>
      <c r="J76" s="1"/>
      <c r="K76" s="1"/>
      <c r="L76" s="1"/>
      <c r="M76" s="1"/>
      <c r="N76" s="1"/>
      <c r="O76" s="1"/>
      <c r="P76" s="1"/>
      <c r="Q76" s="1"/>
      <c r="R76" s="1"/>
      <c r="S76" s="1"/>
      <c r="T76" s="1"/>
      <c r="U76" s="1"/>
      <c r="V76" s="1"/>
      <c r="W76" s="1"/>
      <c r="X76" s="1"/>
    </row>
    <row r="77" spans="1:24" ht="11.25" hidden="1" customHeight="1" x14ac:dyDescent="0.2">
      <c r="A77" s="1"/>
      <c r="B77" s="1"/>
      <c r="C77" s="46">
        <v>66</v>
      </c>
      <c r="D77" s="47"/>
      <c r="E77" s="1"/>
      <c r="F77" s="1"/>
      <c r="G77" s="1"/>
      <c r="H77" s="1"/>
      <c r="I77" s="1"/>
      <c r="J77" s="1"/>
      <c r="K77" s="1"/>
      <c r="L77" s="1"/>
      <c r="M77" s="1"/>
      <c r="N77" s="1"/>
      <c r="O77" s="1"/>
      <c r="P77" s="1"/>
      <c r="Q77" s="1"/>
      <c r="R77" s="1"/>
      <c r="S77" s="1"/>
      <c r="T77" s="1"/>
      <c r="U77" s="1"/>
      <c r="V77" s="1"/>
      <c r="W77" s="1"/>
      <c r="X77" s="1"/>
    </row>
    <row r="78" spans="1:24" ht="11.25" hidden="1" customHeight="1" x14ac:dyDescent="0.2">
      <c r="A78" s="1"/>
      <c r="B78" s="1"/>
      <c r="C78" s="46">
        <v>67</v>
      </c>
      <c r="D78" s="47"/>
      <c r="E78" s="1"/>
      <c r="F78" s="1"/>
      <c r="G78" s="1"/>
      <c r="H78" s="1"/>
      <c r="I78" s="1"/>
      <c r="J78" s="1"/>
      <c r="K78" s="1"/>
      <c r="L78" s="1"/>
      <c r="M78" s="1"/>
      <c r="N78" s="1"/>
      <c r="O78" s="1"/>
      <c r="P78" s="1"/>
      <c r="Q78" s="1"/>
      <c r="R78" s="1"/>
      <c r="S78" s="1"/>
      <c r="T78" s="1"/>
      <c r="U78" s="1"/>
      <c r="V78" s="1"/>
      <c r="W78" s="1"/>
      <c r="X78" s="1"/>
    </row>
    <row r="79" spans="1:24" ht="11.25" hidden="1" customHeight="1" x14ac:dyDescent="0.2">
      <c r="A79" s="1"/>
      <c r="B79" s="1"/>
      <c r="C79" s="46">
        <v>68</v>
      </c>
      <c r="D79" s="47"/>
      <c r="E79" s="1"/>
      <c r="F79" s="1"/>
      <c r="G79" s="1"/>
      <c r="H79" s="1"/>
      <c r="I79" s="1"/>
      <c r="J79" s="1"/>
      <c r="K79" s="1"/>
      <c r="L79" s="1"/>
      <c r="M79" s="1"/>
      <c r="N79" s="1"/>
      <c r="O79" s="1"/>
      <c r="P79" s="1"/>
      <c r="Q79" s="1"/>
      <c r="R79" s="1"/>
      <c r="S79" s="1"/>
      <c r="T79" s="1"/>
      <c r="U79" s="1"/>
      <c r="V79" s="1"/>
      <c r="W79" s="1"/>
      <c r="X79" s="1"/>
    </row>
    <row r="80" spans="1:24" ht="11.25" hidden="1" customHeight="1" x14ac:dyDescent="0.2">
      <c r="A80" s="1"/>
      <c r="B80" s="1"/>
      <c r="C80" s="46">
        <v>69</v>
      </c>
      <c r="D80" s="47"/>
      <c r="E80" s="1"/>
      <c r="F80" s="1"/>
      <c r="G80" s="1"/>
      <c r="H80" s="1"/>
      <c r="I80" s="1"/>
      <c r="J80" s="1"/>
      <c r="K80" s="1"/>
      <c r="L80" s="1"/>
      <c r="M80" s="1"/>
      <c r="N80" s="1"/>
      <c r="O80" s="1"/>
      <c r="P80" s="1"/>
      <c r="Q80" s="1"/>
      <c r="R80" s="1"/>
      <c r="S80" s="1"/>
      <c r="T80" s="1"/>
      <c r="U80" s="1"/>
      <c r="V80" s="1"/>
      <c r="W80" s="1"/>
      <c r="X80" s="1"/>
    </row>
    <row r="81" spans="1:37" ht="11.25" hidden="1" customHeight="1" x14ac:dyDescent="0.2">
      <c r="A81" s="1"/>
      <c r="B81" s="1"/>
      <c r="C81" s="46">
        <v>70</v>
      </c>
      <c r="D81" s="47"/>
      <c r="E81" s="1"/>
      <c r="F81" s="1"/>
      <c r="G81" s="1"/>
      <c r="H81" s="1"/>
      <c r="I81" s="1"/>
      <c r="J81" s="1"/>
      <c r="K81" s="1"/>
      <c r="L81" s="1"/>
      <c r="M81" s="1"/>
      <c r="N81" s="1"/>
      <c r="O81" s="1"/>
      <c r="P81" s="1"/>
      <c r="Q81" s="1"/>
      <c r="R81" s="1"/>
      <c r="S81" s="1"/>
      <c r="T81" s="1"/>
      <c r="U81" s="1"/>
      <c r="V81" s="1"/>
      <c r="W81" s="1"/>
      <c r="X81" s="1"/>
    </row>
    <row r="82" spans="1:37" ht="11.25" hidden="1" customHeight="1" x14ac:dyDescent="0.2">
      <c r="A82" s="1"/>
      <c r="B82" s="1"/>
      <c r="C82" s="46">
        <v>71</v>
      </c>
      <c r="D82" s="47"/>
      <c r="E82" s="1"/>
      <c r="F82" s="1"/>
      <c r="G82" s="1"/>
      <c r="H82" s="1"/>
      <c r="I82" s="1"/>
      <c r="J82" s="1"/>
      <c r="K82" s="1"/>
      <c r="L82" s="1"/>
      <c r="M82" s="1"/>
      <c r="N82" s="1"/>
      <c r="O82" s="1"/>
      <c r="P82" s="1"/>
      <c r="Q82" s="1"/>
      <c r="R82" s="1"/>
      <c r="S82" s="1"/>
      <c r="T82" s="1"/>
      <c r="U82" s="1"/>
      <c r="V82" s="1"/>
      <c r="W82" s="1"/>
      <c r="X82" s="1"/>
    </row>
    <row r="83" spans="1:37" ht="11.25" hidden="1" customHeight="1" x14ac:dyDescent="0.2">
      <c r="A83" s="1"/>
      <c r="B83" s="1"/>
      <c r="C83" s="46">
        <v>72</v>
      </c>
      <c r="D83" s="47"/>
      <c r="E83" s="1"/>
      <c r="F83" s="1"/>
      <c r="G83" s="1"/>
      <c r="H83" s="1"/>
      <c r="I83" s="1"/>
      <c r="J83" s="1"/>
      <c r="K83" s="1"/>
      <c r="L83" s="1"/>
      <c r="M83" s="1"/>
      <c r="N83" s="1"/>
      <c r="O83" s="1"/>
      <c r="P83" s="1"/>
      <c r="Q83" s="1"/>
      <c r="R83" s="1"/>
      <c r="S83" s="1"/>
      <c r="T83" s="1"/>
      <c r="U83" s="1"/>
      <c r="V83" s="1"/>
      <c r="W83" s="1"/>
      <c r="X83" s="1"/>
    </row>
    <row r="84" spans="1:37" ht="11.25" hidden="1" customHeight="1" x14ac:dyDescent="0.2">
      <c r="A84" s="1"/>
      <c r="B84" s="1"/>
      <c r="C84" s="46">
        <v>73</v>
      </c>
      <c r="D84" s="47"/>
      <c r="E84" s="1"/>
      <c r="F84" s="1"/>
      <c r="G84" s="1"/>
      <c r="H84" s="1"/>
      <c r="I84" s="1"/>
      <c r="J84" s="1"/>
      <c r="K84" s="1"/>
      <c r="L84" s="1"/>
      <c r="M84" s="1"/>
      <c r="N84" s="1"/>
      <c r="O84" s="1"/>
      <c r="P84" s="1"/>
      <c r="Q84" s="1"/>
      <c r="R84" s="1"/>
      <c r="S84" s="1"/>
      <c r="T84" s="1"/>
      <c r="U84" s="1"/>
      <c r="V84" s="1"/>
      <c r="W84" s="1"/>
      <c r="X84" s="1"/>
    </row>
    <row r="85" spans="1:37" ht="11.25" hidden="1" customHeight="1" x14ac:dyDescent="0.2">
      <c r="A85" s="1"/>
      <c r="B85" s="1"/>
      <c r="C85" s="46">
        <v>74</v>
      </c>
      <c r="D85" s="47"/>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row>
    <row r="86" spans="1:37" ht="11.25" hidden="1" customHeight="1" x14ac:dyDescent="0.2">
      <c r="A86" s="1"/>
      <c r="B86" s="1"/>
      <c r="C86" s="46">
        <v>75</v>
      </c>
      <c r="D86" s="47"/>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row>
    <row r="87" spans="1:37" ht="11.25" hidden="1" customHeight="1" x14ac:dyDescent="0.2">
      <c r="A87" s="1"/>
      <c r="B87" s="1"/>
      <c r="C87" s="46">
        <v>76</v>
      </c>
      <c r="D87" s="47"/>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row>
    <row r="88" spans="1:37" ht="11.25" hidden="1" customHeight="1" x14ac:dyDescent="0.2">
      <c r="A88" s="1"/>
      <c r="B88" s="1"/>
      <c r="C88" s="46">
        <v>77</v>
      </c>
      <c r="D88" s="47"/>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row>
    <row r="89" spans="1:37" ht="11.25" hidden="1" customHeight="1" x14ac:dyDescent="0.2">
      <c r="A89" s="1"/>
      <c r="B89" s="1"/>
      <c r="C89" s="46">
        <v>78</v>
      </c>
      <c r="D89" s="47"/>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row>
    <row r="90" spans="1:37" ht="11.25" hidden="1" customHeight="1" x14ac:dyDescent="0.2">
      <c r="A90" s="1"/>
      <c r="B90" s="1"/>
      <c r="C90" s="46">
        <v>79</v>
      </c>
      <c r="D90" s="47"/>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row>
    <row r="91" spans="1:37" ht="11.25" hidden="1" customHeight="1" x14ac:dyDescent="0.2">
      <c r="A91" s="1"/>
      <c r="B91" s="1"/>
      <c r="C91" s="46">
        <v>80</v>
      </c>
      <c r="D91" s="47"/>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row>
    <row r="92" spans="1:37" ht="11.25" hidden="1" customHeight="1" x14ac:dyDescent="0.2">
      <c r="A92" s="1"/>
      <c r="B92" s="1"/>
      <c r="C92" s="46">
        <v>81</v>
      </c>
      <c r="D92" s="47"/>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row>
    <row r="93" spans="1:37" ht="11.25" hidden="1" customHeight="1" x14ac:dyDescent="0.2">
      <c r="A93" s="1"/>
      <c r="B93" s="1"/>
      <c r="C93" s="46">
        <v>82</v>
      </c>
      <c r="D93" s="47"/>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row>
    <row r="94" spans="1:37" ht="11.25" hidden="1" customHeight="1" x14ac:dyDescent="0.2">
      <c r="A94" s="1"/>
      <c r="B94" s="1"/>
      <c r="C94" s="46">
        <v>83</v>
      </c>
      <c r="D94" s="47"/>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row>
    <row r="95" spans="1:37" ht="11.25" hidden="1" customHeight="1" x14ac:dyDescent="0.2">
      <c r="A95" s="1"/>
      <c r="B95" s="1"/>
      <c r="C95" s="46">
        <v>84</v>
      </c>
      <c r="D95" s="47"/>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row>
    <row r="96" spans="1:37" ht="11.25" hidden="1" customHeight="1" x14ac:dyDescent="0.2">
      <c r="A96" s="1"/>
      <c r="B96" s="1"/>
      <c r="C96" s="46">
        <v>85</v>
      </c>
      <c r="D96" s="47"/>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row>
    <row r="97" spans="1:37" ht="11.25" hidden="1" customHeight="1" x14ac:dyDescent="0.2">
      <c r="A97" s="1"/>
      <c r="B97" s="1"/>
      <c r="C97" s="46">
        <v>86</v>
      </c>
      <c r="D97" s="47"/>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row>
    <row r="98" spans="1:37" ht="11.25" hidden="1" customHeight="1" x14ac:dyDescent="0.2">
      <c r="A98" s="1"/>
      <c r="B98" s="1"/>
      <c r="C98" s="46">
        <v>87</v>
      </c>
      <c r="D98" s="47"/>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row>
    <row r="99" spans="1:37" ht="11.25" hidden="1" customHeight="1" x14ac:dyDescent="0.2">
      <c r="A99" s="1"/>
      <c r="B99" s="1"/>
      <c r="C99" s="46">
        <v>88</v>
      </c>
      <c r="D99" s="47"/>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row>
    <row r="100" spans="1:37" ht="11.25" hidden="1" customHeight="1" x14ac:dyDescent="0.2">
      <c r="A100" s="1"/>
      <c r="B100" s="1"/>
      <c r="C100" s="46">
        <v>89</v>
      </c>
      <c r="D100" s="47"/>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row>
    <row r="101" spans="1:37" ht="11.25" hidden="1" customHeight="1" x14ac:dyDescent="0.2">
      <c r="A101" s="1"/>
      <c r="B101" s="1"/>
      <c r="C101" s="46">
        <v>90</v>
      </c>
      <c r="D101" s="47"/>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row>
    <row r="102" spans="1:37" ht="11.25" customHeight="1" x14ac:dyDescent="0.2">
      <c r="A102" s="1"/>
      <c r="B102" s="1"/>
      <c r="C102" s="1"/>
      <c r="D102" s="41"/>
      <c r="E102" s="41"/>
      <c r="F102" s="1"/>
      <c r="G102" s="4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row>
    <row r="103" spans="1:37" ht="11.25" customHeight="1" x14ac:dyDescent="0.2">
      <c r="A103" s="1"/>
      <c r="B103" s="1"/>
      <c r="C103" s="40" t="s">
        <v>1471</v>
      </c>
      <c r="D103" s="41"/>
      <c r="E103" s="41"/>
      <c r="F103" s="1"/>
      <c r="G103" s="41"/>
      <c r="H103" s="1"/>
      <c r="I103" s="1"/>
      <c r="J103" s="48"/>
      <c r="K103" s="48"/>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row>
    <row r="104" spans="1:37" ht="11.25" customHeight="1" x14ac:dyDescent="0.2">
      <c r="A104" s="1"/>
      <c r="B104" s="1"/>
      <c r="C104" s="1"/>
      <c r="D104" s="41"/>
      <c r="E104" s="41"/>
      <c r="F104" s="1"/>
      <c r="G104" s="1"/>
      <c r="H104" s="1"/>
      <c r="I104" s="40"/>
      <c r="J104" s="349" t="s">
        <v>58</v>
      </c>
      <c r="K104" s="350"/>
      <c r="L104" s="350"/>
      <c r="M104" s="350"/>
      <c r="N104" s="350"/>
      <c r="O104" s="350"/>
      <c r="P104" s="350"/>
      <c r="Q104" s="351"/>
      <c r="R104" s="1"/>
      <c r="S104" s="1"/>
      <c r="T104" s="1"/>
      <c r="U104" s="1"/>
      <c r="V104" s="1"/>
      <c r="W104" s="1"/>
      <c r="X104" s="1"/>
      <c r="Y104" s="1"/>
      <c r="Z104" s="1"/>
      <c r="AA104" s="1"/>
      <c r="AB104" s="1"/>
      <c r="AC104" s="1"/>
      <c r="AD104" s="1"/>
      <c r="AE104" s="1"/>
      <c r="AF104" s="1"/>
      <c r="AG104" s="1"/>
      <c r="AH104" s="1"/>
      <c r="AI104" s="1"/>
      <c r="AJ104" s="1"/>
      <c r="AK104" s="1"/>
    </row>
    <row r="105" spans="1:37" ht="11.25" customHeight="1" x14ac:dyDescent="0.2">
      <c r="A105" s="1"/>
      <c r="B105" s="1"/>
      <c r="C105" s="45"/>
      <c r="D105" s="45"/>
      <c r="E105" s="45"/>
      <c r="F105" s="49"/>
      <c r="G105" s="352" t="s">
        <v>1472</v>
      </c>
      <c r="H105" s="350"/>
      <c r="I105" s="350"/>
      <c r="J105" s="50"/>
      <c r="K105" s="50"/>
      <c r="L105" s="353" t="s">
        <v>1473</v>
      </c>
      <c r="M105" s="351"/>
      <c r="N105" s="354" t="s">
        <v>1474</v>
      </c>
      <c r="O105" s="351"/>
      <c r="P105" s="354" t="s">
        <v>1475</v>
      </c>
      <c r="Q105" s="351"/>
      <c r="R105" s="1"/>
      <c r="S105" s="1"/>
      <c r="T105" s="1"/>
      <c r="U105" s="1"/>
      <c r="V105" s="1"/>
      <c r="W105" s="1"/>
      <c r="X105" s="1"/>
      <c r="Y105" s="1"/>
      <c r="Z105" s="1"/>
      <c r="AA105" s="1"/>
      <c r="AB105" s="1"/>
      <c r="AC105" s="1"/>
      <c r="AD105" s="1"/>
      <c r="AE105" s="1"/>
      <c r="AF105" s="1"/>
      <c r="AG105" s="1"/>
      <c r="AH105" s="1"/>
      <c r="AI105" s="1"/>
      <c r="AJ105" s="1"/>
      <c r="AK105" s="1"/>
    </row>
    <row r="106" spans="1:37" ht="11.25" customHeight="1" x14ac:dyDescent="0.2">
      <c r="A106" s="2"/>
      <c r="B106" s="2"/>
      <c r="C106" s="44" t="s">
        <v>16</v>
      </c>
      <c r="D106" s="45" t="s">
        <v>1476</v>
      </c>
      <c r="E106" s="45" t="s">
        <v>1477</v>
      </c>
      <c r="F106" s="51" t="s">
        <v>1478</v>
      </c>
      <c r="G106" s="52" t="s">
        <v>1479</v>
      </c>
      <c r="H106" s="45" t="s">
        <v>1480</v>
      </c>
      <c r="I106" s="53" t="s">
        <v>1481</v>
      </c>
      <c r="J106" s="54" t="s">
        <v>1482</v>
      </c>
      <c r="K106" s="54" t="s">
        <v>1483</v>
      </c>
      <c r="L106" s="55" t="s">
        <v>1484</v>
      </c>
      <c r="M106" s="44" t="s">
        <v>1485</v>
      </c>
      <c r="N106" s="45" t="s">
        <v>1486</v>
      </c>
      <c r="O106" s="45" t="s">
        <v>1487</v>
      </c>
      <c r="P106" s="45" t="s">
        <v>1488</v>
      </c>
      <c r="Q106" s="45" t="s">
        <v>1489</v>
      </c>
      <c r="R106" s="1"/>
      <c r="S106" s="1"/>
      <c r="T106" s="1"/>
      <c r="U106" s="1"/>
      <c r="V106" s="1"/>
      <c r="W106" s="1"/>
      <c r="X106" s="1"/>
      <c r="Y106" s="1"/>
      <c r="Z106" s="1"/>
      <c r="AA106" s="1"/>
      <c r="AB106" s="1"/>
      <c r="AC106" s="1"/>
      <c r="AD106" s="1"/>
      <c r="AE106" s="1"/>
      <c r="AF106" s="1"/>
      <c r="AG106" s="1"/>
      <c r="AH106" s="1"/>
      <c r="AI106" s="1"/>
      <c r="AJ106" s="1"/>
      <c r="AK106" s="1"/>
    </row>
    <row r="107" spans="1:37" s="262" customFormat="1" ht="36" customHeight="1" x14ac:dyDescent="0.2">
      <c r="A107" s="258">
        <f t="array" ref="A107">SUM(IF(Cuenca=D107,$C$12:$C$101,0))</f>
        <v>1</v>
      </c>
      <c r="B107" s="259">
        <f t="shared" ref="B107:B206" si="0">A107+C107</f>
        <v>2</v>
      </c>
      <c r="C107" s="44">
        <v>1</v>
      </c>
      <c r="D107" s="260" t="s">
        <v>2506</v>
      </c>
      <c r="E107" s="260" t="s">
        <v>1657</v>
      </c>
      <c r="F107" s="260">
        <v>2022</v>
      </c>
      <c r="G107" s="260" t="s">
        <v>2517</v>
      </c>
      <c r="H107" s="260" t="s">
        <v>2518</v>
      </c>
      <c r="I107" s="258" t="s">
        <v>2519</v>
      </c>
      <c r="J107" s="260" t="s">
        <v>2520</v>
      </c>
      <c r="K107" s="260">
        <v>2021</v>
      </c>
      <c r="L107" s="260">
        <v>2022</v>
      </c>
      <c r="M107" s="260">
        <v>2026</v>
      </c>
      <c r="N107" s="261">
        <v>4941.1099999999997</v>
      </c>
      <c r="O107" s="261">
        <v>5170.88</v>
      </c>
      <c r="P107" s="261">
        <v>14236.55</v>
      </c>
      <c r="Q107" s="261">
        <v>14673.47</v>
      </c>
      <c r="R107" s="259"/>
      <c r="S107" s="259"/>
      <c r="T107" s="259"/>
      <c r="U107" s="259"/>
      <c r="V107" s="259"/>
      <c r="W107" s="259"/>
      <c r="X107" s="259"/>
      <c r="Y107" s="259"/>
      <c r="Z107" s="259"/>
      <c r="AA107" s="259"/>
      <c r="AB107" s="259"/>
      <c r="AC107" s="259"/>
      <c r="AD107" s="259"/>
      <c r="AE107" s="259"/>
      <c r="AF107" s="259"/>
      <c r="AG107" s="259"/>
      <c r="AH107" s="259"/>
      <c r="AI107" s="259"/>
      <c r="AJ107" s="259"/>
      <c r="AK107" s="259"/>
    </row>
    <row r="108" spans="1:37" s="262" customFormat="1" ht="36" customHeight="1" x14ac:dyDescent="0.2">
      <c r="A108" s="258">
        <f t="array" ref="A108">SUM(IF(Cuenca=D108,$C$12:$C$101,0))</f>
        <v>1</v>
      </c>
      <c r="B108" s="259">
        <f t="shared" si="0"/>
        <v>3</v>
      </c>
      <c r="C108" s="44">
        <v>2</v>
      </c>
      <c r="D108" s="260" t="s">
        <v>2506</v>
      </c>
      <c r="E108" s="260" t="s">
        <v>2521</v>
      </c>
      <c r="F108" s="260">
        <v>2022</v>
      </c>
      <c r="G108" s="260" t="s">
        <v>2517</v>
      </c>
      <c r="H108" s="260" t="s">
        <v>2518</v>
      </c>
      <c r="I108" s="258" t="s">
        <v>2522</v>
      </c>
      <c r="J108" s="260" t="s">
        <v>2520</v>
      </c>
      <c r="K108" s="260">
        <v>2021</v>
      </c>
      <c r="L108" s="260">
        <v>2022</v>
      </c>
      <c r="M108" s="260">
        <v>2026</v>
      </c>
      <c r="N108" s="261">
        <v>44288.7</v>
      </c>
      <c r="O108" s="261">
        <v>55777.99</v>
      </c>
      <c r="P108" s="261">
        <v>39262.550000000003</v>
      </c>
      <c r="Q108" s="261">
        <v>51049.22</v>
      </c>
      <c r="R108" s="259"/>
      <c r="S108" s="259"/>
      <c r="T108" s="259"/>
      <c r="U108" s="259"/>
      <c r="V108" s="259"/>
      <c r="W108" s="259"/>
      <c r="X108" s="259"/>
      <c r="Y108" s="259"/>
      <c r="Z108" s="259"/>
      <c r="AA108" s="259"/>
      <c r="AB108" s="259"/>
      <c r="AC108" s="259"/>
      <c r="AD108" s="259"/>
      <c r="AE108" s="259"/>
      <c r="AF108" s="259"/>
      <c r="AG108" s="259"/>
      <c r="AH108" s="259"/>
      <c r="AI108" s="259"/>
      <c r="AJ108" s="259"/>
      <c r="AK108" s="259"/>
    </row>
    <row r="109" spans="1:37" s="262" customFormat="1" ht="36" customHeight="1" x14ac:dyDescent="0.2">
      <c r="A109" s="258">
        <f t="array" ref="A109">SUM(IF(Cuenca=D109,$C$12:$C$101,0))</f>
        <v>1</v>
      </c>
      <c r="B109" s="259">
        <f t="shared" si="0"/>
        <v>4</v>
      </c>
      <c r="C109" s="44">
        <v>3</v>
      </c>
      <c r="D109" s="260" t="s">
        <v>2506</v>
      </c>
      <c r="E109" s="260" t="s">
        <v>2523</v>
      </c>
      <c r="F109" s="260">
        <v>2022</v>
      </c>
      <c r="G109" s="260" t="s">
        <v>2517</v>
      </c>
      <c r="H109" s="260" t="s">
        <v>2518</v>
      </c>
      <c r="I109" s="258" t="s">
        <v>2522</v>
      </c>
      <c r="J109" s="260" t="s">
        <v>2520</v>
      </c>
      <c r="K109" s="260">
        <v>2021</v>
      </c>
      <c r="L109" s="260">
        <v>2022</v>
      </c>
      <c r="M109" s="260">
        <v>2026</v>
      </c>
      <c r="N109" s="261">
        <v>28642.01</v>
      </c>
      <c r="O109" s="261">
        <v>61159.35</v>
      </c>
      <c r="P109" s="261">
        <v>27056.63</v>
      </c>
      <c r="Q109" s="261">
        <v>54734.89</v>
      </c>
      <c r="R109" s="259"/>
      <c r="S109" s="259"/>
      <c r="T109" s="259"/>
      <c r="U109" s="259"/>
      <c r="V109" s="259"/>
      <c r="W109" s="259"/>
      <c r="X109" s="259"/>
      <c r="Y109" s="259"/>
      <c r="Z109" s="259"/>
      <c r="AA109" s="259"/>
      <c r="AB109" s="259"/>
      <c r="AC109" s="259"/>
      <c r="AD109" s="259"/>
      <c r="AE109" s="259"/>
      <c r="AF109" s="259"/>
      <c r="AG109" s="259"/>
      <c r="AH109" s="259"/>
      <c r="AI109" s="259"/>
      <c r="AJ109" s="259"/>
      <c r="AK109" s="259"/>
    </row>
    <row r="110" spans="1:37" s="262" customFormat="1" ht="36" customHeight="1" x14ac:dyDescent="0.2">
      <c r="A110" s="258">
        <f t="array" ref="A110">SUM(IF(Cuenca=D110,$C$12:$C$101,0))</f>
        <v>1</v>
      </c>
      <c r="B110" s="259">
        <f t="shared" si="0"/>
        <v>5</v>
      </c>
      <c r="C110" s="44">
        <v>4</v>
      </c>
      <c r="D110" s="260" t="s">
        <v>2506</v>
      </c>
      <c r="E110" s="260" t="s">
        <v>2524</v>
      </c>
      <c r="F110" s="260">
        <v>2022</v>
      </c>
      <c r="G110" s="260" t="s">
        <v>2517</v>
      </c>
      <c r="H110" s="260" t="s">
        <v>2518</v>
      </c>
      <c r="I110" s="258" t="s">
        <v>2525</v>
      </c>
      <c r="J110" s="260" t="s">
        <v>2520</v>
      </c>
      <c r="K110" s="260">
        <v>2021</v>
      </c>
      <c r="L110" s="260">
        <v>2022</v>
      </c>
      <c r="M110" s="260">
        <v>2026</v>
      </c>
      <c r="N110" s="261">
        <v>2575246.12</v>
      </c>
      <c r="O110" s="261">
        <v>1067929.02</v>
      </c>
      <c r="P110" s="261">
        <v>2037646.65</v>
      </c>
      <c r="Q110" s="261">
        <v>801192.19</v>
      </c>
      <c r="R110" s="259"/>
      <c r="S110" s="259"/>
      <c r="T110" s="259"/>
      <c r="U110" s="259"/>
      <c r="V110" s="259"/>
      <c r="W110" s="259"/>
      <c r="X110" s="259"/>
      <c r="Y110" s="259"/>
      <c r="Z110" s="259"/>
      <c r="AA110" s="259"/>
      <c r="AB110" s="259"/>
      <c r="AC110" s="259"/>
      <c r="AD110" s="259"/>
      <c r="AE110" s="259"/>
      <c r="AF110" s="259"/>
      <c r="AG110" s="259"/>
      <c r="AH110" s="259"/>
      <c r="AI110" s="259"/>
      <c r="AJ110" s="259"/>
      <c r="AK110" s="259"/>
    </row>
    <row r="111" spans="1:37" s="262" customFormat="1" ht="36" customHeight="1" x14ac:dyDescent="0.2">
      <c r="A111" s="258">
        <f t="array" ref="A111">SUM(IF(Cuenca=D111,$C$12:$C$101,0))</f>
        <v>1</v>
      </c>
      <c r="B111" s="259">
        <f t="shared" si="0"/>
        <v>6</v>
      </c>
      <c r="C111" s="44">
        <v>5</v>
      </c>
      <c r="D111" s="260" t="s">
        <v>2506</v>
      </c>
      <c r="E111" s="260" t="s">
        <v>2526</v>
      </c>
      <c r="F111" s="260">
        <v>2022</v>
      </c>
      <c r="G111" s="260" t="s">
        <v>2527</v>
      </c>
      <c r="H111" s="260" t="s">
        <v>2528</v>
      </c>
      <c r="I111" s="258" t="s">
        <v>2529</v>
      </c>
      <c r="J111" s="260" t="s">
        <v>2520</v>
      </c>
      <c r="K111" s="260">
        <v>2021</v>
      </c>
      <c r="L111" s="260">
        <v>2022</v>
      </c>
      <c r="M111" s="260">
        <v>2026</v>
      </c>
      <c r="N111" s="261">
        <v>421.31</v>
      </c>
      <c r="O111" s="261">
        <v>642.84</v>
      </c>
      <c r="P111" s="261">
        <v>712.97</v>
      </c>
      <c r="Q111" s="261">
        <v>521.22</v>
      </c>
      <c r="R111" s="259"/>
      <c r="S111" s="259"/>
      <c r="T111" s="259"/>
      <c r="U111" s="259"/>
      <c r="V111" s="259"/>
      <c r="W111" s="259"/>
      <c r="X111" s="259"/>
      <c r="Y111" s="259"/>
      <c r="Z111" s="259"/>
      <c r="AA111" s="259"/>
      <c r="AB111" s="259"/>
      <c r="AC111" s="259"/>
      <c r="AD111" s="259"/>
      <c r="AE111" s="259"/>
      <c r="AF111" s="259"/>
      <c r="AG111" s="259"/>
      <c r="AH111" s="259"/>
      <c r="AI111" s="259"/>
      <c r="AJ111" s="259"/>
      <c r="AK111" s="259"/>
    </row>
    <row r="112" spans="1:37" s="262" customFormat="1" ht="36" customHeight="1" x14ac:dyDescent="0.2">
      <c r="A112" s="258">
        <f t="array" ref="A112">SUM(IF(Cuenca=D112,$C$12:$C$101,0))</f>
        <v>1</v>
      </c>
      <c r="B112" s="259">
        <f t="shared" si="0"/>
        <v>7</v>
      </c>
      <c r="C112" s="44">
        <v>6</v>
      </c>
      <c r="D112" s="260" t="s">
        <v>2506</v>
      </c>
      <c r="E112" s="260" t="s">
        <v>2530</v>
      </c>
      <c r="F112" s="260">
        <v>2022</v>
      </c>
      <c r="G112" s="260" t="s">
        <v>2527</v>
      </c>
      <c r="H112" s="260" t="s">
        <v>2528</v>
      </c>
      <c r="I112" s="258" t="s">
        <v>2531</v>
      </c>
      <c r="J112" s="260" t="s">
        <v>2520</v>
      </c>
      <c r="K112" s="260">
        <v>2021</v>
      </c>
      <c r="L112" s="260">
        <v>2022</v>
      </c>
      <c r="M112" s="260">
        <v>2026</v>
      </c>
      <c r="N112" s="261">
        <v>2488.2399999999998</v>
      </c>
      <c r="O112" s="261">
        <v>2416.3000000000002</v>
      </c>
      <c r="P112" s="261">
        <v>2766.01</v>
      </c>
      <c r="Q112" s="261">
        <v>2532.14</v>
      </c>
      <c r="R112" s="259"/>
      <c r="S112" s="259"/>
      <c r="T112" s="259"/>
      <c r="U112" s="259"/>
      <c r="V112" s="259"/>
      <c r="W112" s="259"/>
      <c r="X112" s="259"/>
      <c r="Y112" s="259"/>
      <c r="Z112" s="259"/>
      <c r="AA112" s="259"/>
      <c r="AB112" s="259"/>
      <c r="AC112" s="259"/>
      <c r="AD112" s="259"/>
      <c r="AE112" s="259"/>
      <c r="AF112" s="259"/>
      <c r="AG112" s="259"/>
      <c r="AH112" s="259"/>
      <c r="AI112" s="259"/>
      <c r="AJ112" s="259"/>
      <c r="AK112" s="259"/>
    </row>
    <row r="113" spans="1:37" s="262" customFormat="1" ht="36" customHeight="1" x14ac:dyDescent="0.2">
      <c r="A113" s="258">
        <f t="array" ref="A113">SUM(IF(Cuenca=D113,$C$12:$C$101,0))</f>
        <v>1</v>
      </c>
      <c r="B113" s="259">
        <f t="shared" si="0"/>
        <v>8</v>
      </c>
      <c r="C113" s="44">
        <v>7</v>
      </c>
      <c r="D113" s="260" t="s">
        <v>2506</v>
      </c>
      <c r="E113" s="260" t="s">
        <v>2532</v>
      </c>
      <c r="F113" s="260">
        <v>2022</v>
      </c>
      <c r="G113" s="260" t="s">
        <v>2527</v>
      </c>
      <c r="H113" s="260" t="s">
        <v>2528</v>
      </c>
      <c r="I113" s="258" t="s">
        <v>2531</v>
      </c>
      <c r="J113" s="260" t="s">
        <v>2520</v>
      </c>
      <c r="K113" s="260">
        <v>2021</v>
      </c>
      <c r="L113" s="260">
        <v>2022</v>
      </c>
      <c r="M113" s="260">
        <v>2026</v>
      </c>
      <c r="N113" s="261">
        <v>0</v>
      </c>
      <c r="O113" s="261">
        <v>0</v>
      </c>
      <c r="P113" s="261">
        <v>0</v>
      </c>
      <c r="Q113" s="261">
        <v>0</v>
      </c>
      <c r="R113" s="259"/>
      <c r="S113" s="259"/>
      <c r="T113" s="259"/>
      <c r="U113" s="259"/>
      <c r="V113" s="259"/>
      <c r="W113" s="259"/>
      <c r="X113" s="259"/>
      <c r="Y113" s="259"/>
      <c r="Z113" s="259"/>
      <c r="AA113" s="259"/>
      <c r="AB113" s="259"/>
      <c r="AC113" s="259"/>
      <c r="AD113" s="259"/>
      <c r="AE113" s="259"/>
      <c r="AF113" s="259"/>
      <c r="AG113" s="259"/>
      <c r="AH113" s="259"/>
      <c r="AI113" s="259"/>
      <c r="AJ113" s="259"/>
      <c r="AK113" s="259"/>
    </row>
    <row r="114" spans="1:37" s="262" customFormat="1" ht="36" customHeight="1" x14ac:dyDescent="0.2">
      <c r="A114" s="258">
        <f t="array" ref="A114">SUM(IF(Cuenca=D114,$C$12:$C$101,0))</f>
        <v>1</v>
      </c>
      <c r="B114" s="259">
        <f t="shared" si="0"/>
        <v>9</v>
      </c>
      <c r="C114" s="44">
        <v>8</v>
      </c>
      <c r="D114" s="260" t="s">
        <v>2506</v>
      </c>
      <c r="E114" s="260" t="s">
        <v>2533</v>
      </c>
      <c r="F114" s="260">
        <v>2022</v>
      </c>
      <c r="G114" s="260" t="s">
        <v>2527</v>
      </c>
      <c r="H114" s="260" t="s">
        <v>2528</v>
      </c>
      <c r="I114" s="258" t="s">
        <v>2525</v>
      </c>
      <c r="J114" s="260" t="s">
        <v>2520</v>
      </c>
      <c r="K114" s="260">
        <v>2021</v>
      </c>
      <c r="L114" s="260">
        <v>2022</v>
      </c>
      <c r="M114" s="260">
        <v>2026</v>
      </c>
      <c r="N114" s="261">
        <v>2675.51</v>
      </c>
      <c r="O114" s="261">
        <v>3654.5</v>
      </c>
      <c r="P114" s="261">
        <v>673.3</v>
      </c>
      <c r="Q114" s="261">
        <v>1218.17</v>
      </c>
      <c r="R114" s="259"/>
      <c r="S114" s="259"/>
      <c r="T114" s="259"/>
      <c r="U114" s="259"/>
      <c r="V114" s="259"/>
      <c r="W114" s="259"/>
      <c r="X114" s="259"/>
      <c r="Y114" s="259"/>
      <c r="Z114" s="259"/>
      <c r="AA114" s="259"/>
      <c r="AB114" s="259"/>
      <c r="AC114" s="259"/>
      <c r="AD114" s="259"/>
      <c r="AE114" s="259"/>
      <c r="AF114" s="259"/>
      <c r="AG114" s="259"/>
      <c r="AH114" s="259"/>
      <c r="AI114" s="259"/>
      <c r="AJ114" s="259"/>
      <c r="AK114" s="259"/>
    </row>
    <row r="115" spans="1:37" s="262" customFormat="1" ht="36" customHeight="1" x14ac:dyDescent="0.2">
      <c r="A115" s="258">
        <f t="array" ref="A115">SUM(IF(Cuenca=D115,$C$12:$C$101,0))</f>
        <v>1</v>
      </c>
      <c r="B115" s="259">
        <f t="shared" si="0"/>
        <v>10</v>
      </c>
      <c r="C115" s="44">
        <v>9</v>
      </c>
      <c r="D115" s="260" t="s">
        <v>2506</v>
      </c>
      <c r="E115" s="260" t="s">
        <v>2534</v>
      </c>
      <c r="F115" s="260">
        <v>2022</v>
      </c>
      <c r="G115" s="260" t="s">
        <v>2527</v>
      </c>
      <c r="H115" s="260" t="s">
        <v>2528</v>
      </c>
      <c r="I115" s="258" t="s">
        <v>2525</v>
      </c>
      <c r="J115" s="260" t="s">
        <v>2520</v>
      </c>
      <c r="K115" s="260">
        <v>2021</v>
      </c>
      <c r="L115" s="260">
        <v>2022</v>
      </c>
      <c r="M115" s="260">
        <v>2026</v>
      </c>
      <c r="N115" s="261">
        <v>629.36</v>
      </c>
      <c r="O115" s="261">
        <v>1195.08</v>
      </c>
      <c r="P115" s="261">
        <v>575.22</v>
      </c>
      <c r="Q115" s="261">
        <v>860.01</v>
      </c>
      <c r="R115" s="259"/>
      <c r="S115" s="259"/>
      <c r="T115" s="259"/>
      <c r="U115" s="259"/>
      <c r="V115" s="259"/>
      <c r="W115" s="259"/>
      <c r="X115" s="259"/>
      <c r="Y115" s="259"/>
      <c r="Z115" s="259"/>
      <c r="AA115" s="259"/>
      <c r="AB115" s="259"/>
      <c r="AC115" s="259"/>
      <c r="AD115" s="259"/>
      <c r="AE115" s="259"/>
      <c r="AF115" s="259"/>
      <c r="AG115" s="259"/>
      <c r="AH115" s="259"/>
      <c r="AI115" s="259"/>
      <c r="AJ115" s="259"/>
      <c r="AK115" s="259"/>
    </row>
    <row r="116" spans="1:37" s="262" customFormat="1" ht="36" customHeight="1" x14ac:dyDescent="0.2">
      <c r="A116" s="258">
        <f t="array" ref="A116">SUM(IF(Cuenca=D116,$C$12:$C$101,0))</f>
        <v>1</v>
      </c>
      <c r="B116" s="259">
        <f t="shared" si="0"/>
        <v>11</v>
      </c>
      <c r="C116" s="44">
        <v>10</v>
      </c>
      <c r="D116" s="260" t="s">
        <v>2506</v>
      </c>
      <c r="E116" s="260" t="s">
        <v>2535</v>
      </c>
      <c r="F116" s="260">
        <v>2022</v>
      </c>
      <c r="G116" s="260" t="s">
        <v>2527</v>
      </c>
      <c r="H116" s="260" t="s">
        <v>2528</v>
      </c>
      <c r="I116" s="258" t="s">
        <v>2529</v>
      </c>
      <c r="J116" s="260" t="s">
        <v>2520</v>
      </c>
      <c r="K116" s="260">
        <v>2021</v>
      </c>
      <c r="L116" s="260">
        <v>2022</v>
      </c>
      <c r="M116" s="260">
        <v>2026</v>
      </c>
      <c r="N116" s="261">
        <v>0</v>
      </c>
      <c r="O116" s="261">
        <v>0</v>
      </c>
      <c r="P116" s="261">
        <v>0</v>
      </c>
      <c r="Q116" s="261">
        <v>0</v>
      </c>
      <c r="R116" s="259"/>
      <c r="S116" s="259"/>
      <c r="T116" s="259"/>
      <c r="U116" s="259"/>
      <c r="V116" s="259"/>
      <c r="W116" s="259"/>
      <c r="X116" s="259"/>
      <c r="Y116" s="259"/>
      <c r="Z116" s="259"/>
      <c r="AA116" s="259"/>
      <c r="AB116" s="259"/>
      <c r="AC116" s="259"/>
      <c r="AD116" s="259"/>
      <c r="AE116" s="259"/>
      <c r="AF116" s="259"/>
      <c r="AG116" s="259"/>
      <c r="AH116" s="259"/>
      <c r="AI116" s="259"/>
      <c r="AJ116" s="259"/>
      <c r="AK116" s="259"/>
    </row>
    <row r="117" spans="1:37" s="262" customFormat="1" ht="36" customHeight="1" x14ac:dyDescent="0.2">
      <c r="A117" s="258">
        <f t="array" ref="A117">SUM(IF(Cuenca=D117,$C$12:$C$101,0))</f>
        <v>1</v>
      </c>
      <c r="B117" s="259">
        <f t="shared" si="0"/>
        <v>12</v>
      </c>
      <c r="C117" s="44">
        <v>11</v>
      </c>
      <c r="D117" s="260" t="s">
        <v>2506</v>
      </c>
      <c r="E117" s="260" t="s">
        <v>2536</v>
      </c>
      <c r="F117" s="260">
        <v>2022</v>
      </c>
      <c r="G117" s="260" t="s">
        <v>2527</v>
      </c>
      <c r="H117" s="260" t="s">
        <v>2528</v>
      </c>
      <c r="I117" s="258" t="s">
        <v>2529</v>
      </c>
      <c r="J117" s="260" t="s">
        <v>2520</v>
      </c>
      <c r="K117" s="260">
        <v>2021</v>
      </c>
      <c r="L117" s="260">
        <v>2022</v>
      </c>
      <c r="M117" s="260">
        <v>2026</v>
      </c>
      <c r="N117" s="261">
        <v>0</v>
      </c>
      <c r="O117" s="261">
        <v>0</v>
      </c>
      <c r="P117" s="261">
        <v>0</v>
      </c>
      <c r="Q117" s="261">
        <v>0</v>
      </c>
      <c r="R117" s="259"/>
      <c r="S117" s="259"/>
      <c r="T117" s="259"/>
      <c r="U117" s="259"/>
      <c r="V117" s="259"/>
      <c r="W117" s="259"/>
      <c r="X117" s="259"/>
      <c r="Y117" s="259"/>
      <c r="Z117" s="259"/>
      <c r="AA117" s="259"/>
      <c r="AB117" s="259"/>
      <c r="AC117" s="259"/>
      <c r="AD117" s="259"/>
      <c r="AE117" s="259"/>
      <c r="AF117" s="259"/>
      <c r="AG117" s="259"/>
      <c r="AH117" s="259"/>
      <c r="AI117" s="259"/>
      <c r="AJ117" s="259"/>
      <c r="AK117" s="259"/>
    </row>
    <row r="118" spans="1:37" s="262" customFormat="1" ht="36" customHeight="1" x14ac:dyDescent="0.2">
      <c r="A118" s="258">
        <f t="array" ref="A118">SUM(IF(Cuenca=D118,$C$12:$C$101,0))</f>
        <v>1</v>
      </c>
      <c r="B118" s="259">
        <f t="shared" si="0"/>
        <v>13</v>
      </c>
      <c r="C118" s="44">
        <v>12</v>
      </c>
      <c r="D118" s="260" t="s">
        <v>2506</v>
      </c>
      <c r="E118" s="260" t="s">
        <v>2537</v>
      </c>
      <c r="F118" s="260">
        <v>2022</v>
      </c>
      <c r="G118" s="260" t="s">
        <v>2517</v>
      </c>
      <c r="H118" s="260" t="s">
        <v>2518</v>
      </c>
      <c r="I118" s="258" t="s">
        <v>2538</v>
      </c>
      <c r="J118" s="260" t="s">
        <v>2520</v>
      </c>
      <c r="K118" s="260">
        <v>2021</v>
      </c>
      <c r="L118" s="260">
        <v>2022</v>
      </c>
      <c r="M118" s="260">
        <v>2026</v>
      </c>
      <c r="N118" s="261">
        <v>26854.65</v>
      </c>
      <c r="O118" s="261">
        <v>44096.17</v>
      </c>
      <c r="P118" s="261">
        <v>21602.16</v>
      </c>
      <c r="Q118" s="261">
        <v>37558.9</v>
      </c>
      <c r="R118" s="259"/>
      <c r="S118" s="259"/>
      <c r="T118" s="259"/>
      <c r="U118" s="259"/>
      <c r="V118" s="259"/>
      <c r="W118" s="259"/>
      <c r="X118" s="259"/>
      <c r="Y118" s="259"/>
      <c r="Z118" s="259"/>
      <c r="AA118" s="259"/>
      <c r="AB118" s="259"/>
      <c r="AC118" s="259"/>
      <c r="AD118" s="259"/>
      <c r="AE118" s="259"/>
      <c r="AF118" s="259"/>
      <c r="AG118" s="259"/>
      <c r="AH118" s="259"/>
      <c r="AI118" s="259"/>
      <c r="AJ118" s="259"/>
      <c r="AK118" s="259"/>
    </row>
    <row r="119" spans="1:37" s="262" customFormat="1" ht="36" customHeight="1" x14ac:dyDescent="0.2">
      <c r="A119" s="258">
        <f t="array" ref="A119">SUM(IF(Cuenca=D119,$C$12:$C$101,0))</f>
        <v>1</v>
      </c>
      <c r="B119" s="259">
        <f t="shared" si="0"/>
        <v>14</v>
      </c>
      <c r="C119" s="44">
        <v>13</v>
      </c>
      <c r="D119" s="260" t="s">
        <v>2506</v>
      </c>
      <c r="E119" s="260" t="s">
        <v>2539</v>
      </c>
      <c r="F119" s="260">
        <v>2022</v>
      </c>
      <c r="G119" s="260" t="s">
        <v>2517</v>
      </c>
      <c r="H119" s="260" t="s">
        <v>2518</v>
      </c>
      <c r="I119" s="258" t="s">
        <v>2538</v>
      </c>
      <c r="J119" s="260" t="s">
        <v>2520</v>
      </c>
      <c r="K119" s="260">
        <v>2021</v>
      </c>
      <c r="L119" s="260">
        <v>2022</v>
      </c>
      <c r="M119" s="260">
        <v>2026</v>
      </c>
      <c r="N119" s="261">
        <v>1078.4100000000001</v>
      </c>
      <c r="O119" s="261">
        <v>1848.16</v>
      </c>
      <c r="P119" s="261">
        <v>1006.16</v>
      </c>
      <c r="Q119" s="261">
        <v>1745.49</v>
      </c>
      <c r="R119" s="259"/>
      <c r="S119" s="259"/>
      <c r="T119" s="259"/>
      <c r="U119" s="259"/>
      <c r="V119" s="259"/>
      <c r="W119" s="259"/>
      <c r="X119" s="259"/>
      <c r="Y119" s="259"/>
      <c r="Z119" s="259"/>
      <c r="AA119" s="259"/>
      <c r="AB119" s="259"/>
      <c r="AC119" s="259"/>
      <c r="AD119" s="259"/>
      <c r="AE119" s="259"/>
      <c r="AF119" s="259"/>
      <c r="AG119" s="259"/>
      <c r="AH119" s="259"/>
      <c r="AI119" s="259"/>
      <c r="AJ119" s="259"/>
      <c r="AK119" s="259"/>
    </row>
    <row r="120" spans="1:37" s="262" customFormat="1" ht="36" customHeight="1" x14ac:dyDescent="0.2">
      <c r="A120" s="258">
        <f t="array" ref="A120">SUM(IF(Cuenca=D120,$C$12:$C$101,0))</f>
        <v>1</v>
      </c>
      <c r="B120" s="259">
        <f t="shared" si="0"/>
        <v>15</v>
      </c>
      <c r="C120" s="44">
        <v>14</v>
      </c>
      <c r="D120" s="260" t="s">
        <v>2506</v>
      </c>
      <c r="E120" s="260" t="s">
        <v>2540</v>
      </c>
      <c r="F120" s="260">
        <v>2022</v>
      </c>
      <c r="G120" s="260" t="s">
        <v>2517</v>
      </c>
      <c r="H120" s="260" t="s">
        <v>2518</v>
      </c>
      <c r="I120" s="258" t="s">
        <v>2519</v>
      </c>
      <c r="J120" s="260" t="s">
        <v>2520</v>
      </c>
      <c r="K120" s="260">
        <v>2021</v>
      </c>
      <c r="L120" s="260">
        <v>2022</v>
      </c>
      <c r="M120" s="260">
        <v>2026</v>
      </c>
      <c r="N120" s="261">
        <v>0</v>
      </c>
      <c r="O120" s="261">
        <v>0</v>
      </c>
      <c r="P120" s="261">
        <v>0</v>
      </c>
      <c r="Q120" s="261">
        <v>0</v>
      </c>
      <c r="R120" s="259"/>
      <c r="S120" s="259"/>
      <c r="T120" s="259"/>
      <c r="U120" s="259"/>
      <c r="V120" s="259"/>
      <c r="W120" s="259"/>
      <c r="X120" s="259"/>
      <c r="Y120" s="259"/>
      <c r="Z120" s="259"/>
      <c r="AA120" s="259"/>
      <c r="AB120" s="259"/>
      <c r="AC120" s="259"/>
      <c r="AD120" s="259"/>
      <c r="AE120" s="259"/>
      <c r="AF120" s="259"/>
      <c r="AG120" s="259"/>
      <c r="AH120" s="259"/>
      <c r="AI120" s="259"/>
      <c r="AJ120" s="259"/>
      <c r="AK120" s="259"/>
    </row>
    <row r="121" spans="1:37" s="262" customFormat="1" ht="36" customHeight="1" x14ac:dyDescent="0.2">
      <c r="A121" s="258">
        <f t="array" ref="A121">SUM(IF(Cuenca=D121,$C$12:$C$101,0))</f>
        <v>1</v>
      </c>
      <c r="B121" s="259">
        <f t="shared" si="0"/>
        <v>16</v>
      </c>
      <c r="C121" s="44">
        <v>15</v>
      </c>
      <c r="D121" s="260" t="s">
        <v>2506</v>
      </c>
      <c r="E121" s="260" t="s">
        <v>2541</v>
      </c>
      <c r="F121" s="260">
        <v>2022</v>
      </c>
      <c r="G121" s="260" t="s">
        <v>2517</v>
      </c>
      <c r="H121" s="260" t="s">
        <v>2518</v>
      </c>
      <c r="I121" s="258" t="s">
        <v>2525</v>
      </c>
      <c r="J121" s="260" t="s">
        <v>2520</v>
      </c>
      <c r="K121" s="260">
        <v>2021</v>
      </c>
      <c r="L121" s="260">
        <v>2022</v>
      </c>
      <c r="M121" s="260">
        <v>2026</v>
      </c>
      <c r="N121" s="261">
        <v>433390.11</v>
      </c>
      <c r="O121" s="261">
        <v>334883.49</v>
      </c>
      <c r="P121" s="261">
        <v>390374.81</v>
      </c>
      <c r="Q121" s="261">
        <v>334687.17</v>
      </c>
      <c r="R121" s="259"/>
      <c r="S121" s="259"/>
      <c r="T121" s="259"/>
      <c r="U121" s="259"/>
      <c r="V121" s="259"/>
      <c r="W121" s="259"/>
      <c r="X121" s="259"/>
      <c r="Y121" s="259"/>
      <c r="Z121" s="259"/>
      <c r="AA121" s="259"/>
      <c r="AB121" s="259"/>
      <c r="AC121" s="259"/>
      <c r="AD121" s="259"/>
      <c r="AE121" s="259"/>
      <c r="AF121" s="259"/>
      <c r="AG121" s="259"/>
      <c r="AH121" s="259"/>
      <c r="AI121" s="259"/>
      <c r="AJ121" s="259"/>
      <c r="AK121" s="259"/>
    </row>
    <row r="122" spans="1:37" s="262" customFormat="1" ht="36" customHeight="1" x14ac:dyDescent="0.2">
      <c r="A122" s="258">
        <f t="array" ref="A122">SUM(IF(Cuenca=D122,$C$12:$C$101,0))</f>
        <v>1</v>
      </c>
      <c r="B122" s="259">
        <f t="shared" si="0"/>
        <v>17</v>
      </c>
      <c r="C122" s="44">
        <v>16</v>
      </c>
      <c r="D122" s="260" t="s">
        <v>2506</v>
      </c>
      <c r="E122" s="260" t="s">
        <v>2542</v>
      </c>
      <c r="F122" s="260">
        <v>2022</v>
      </c>
      <c r="G122" s="260" t="s">
        <v>2517</v>
      </c>
      <c r="H122" s="260" t="s">
        <v>2518</v>
      </c>
      <c r="I122" s="258" t="s">
        <v>2522</v>
      </c>
      <c r="J122" s="260" t="s">
        <v>2520</v>
      </c>
      <c r="K122" s="260">
        <v>2021</v>
      </c>
      <c r="L122" s="260">
        <v>2022</v>
      </c>
      <c r="M122" s="260">
        <v>2026</v>
      </c>
      <c r="N122" s="261">
        <v>31276.83</v>
      </c>
      <c r="O122" s="261">
        <v>32495.72</v>
      </c>
      <c r="P122" s="261">
        <v>32465</v>
      </c>
      <c r="Q122" s="261">
        <v>28375.98</v>
      </c>
      <c r="R122" s="259"/>
      <c r="S122" s="259"/>
      <c r="T122" s="259"/>
      <c r="U122" s="259"/>
      <c r="V122" s="259"/>
      <c r="W122" s="259"/>
      <c r="X122" s="259"/>
      <c r="Y122" s="259"/>
      <c r="Z122" s="259"/>
      <c r="AA122" s="259"/>
      <c r="AB122" s="259"/>
      <c r="AC122" s="259"/>
      <c r="AD122" s="259"/>
      <c r="AE122" s="259"/>
      <c r="AF122" s="259"/>
      <c r="AG122" s="259"/>
      <c r="AH122" s="259"/>
      <c r="AI122" s="259"/>
      <c r="AJ122" s="259"/>
      <c r="AK122" s="259"/>
    </row>
    <row r="123" spans="1:37" s="262" customFormat="1" ht="36" customHeight="1" x14ac:dyDescent="0.2">
      <c r="A123" s="258">
        <f t="array" ref="A123">SUM(IF(Cuenca=D123,$C$12:$C$101,0))</f>
        <v>1</v>
      </c>
      <c r="B123" s="259">
        <f t="shared" si="0"/>
        <v>18</v>
      </c>
      <c r="C123" s="44">
        <v>17</v>
      </c>
      <c r="D123" s="260" t="s">
        <v>2506</v>
      </c>
      <c r="E123" s="260" t="s">
        <v>2543</v>
      </c>
      <c r="F123" s="260">
        <v>2022</v>
      </c>
      <c r="G123" s="260" t="s">
        <v>2517</v>
      </c>
      <c r="H123" s="260" t="s">
        <v>2518</v>
      </c>
      <c r="I123" s="258" t="s">
        <v>2519</v>
      </c>
      <c r="J123" s="260" t="s">
        <v>2520</v>
      </c>
      <c r="K123" s="260">
        <v>2021</v>
      </c>
      <c r="L123" s="260">
        <v>2022</v>
      </c>
      <c r="M123" s="260">
        <v>2026</v>
      </c>
      <c r="N123" s="261">
        <v>5503.75</v>
      </c>
      <c r="O123" s="261">
        <v>7800.82</v>
      </c>
      <c r="P123" s="261">
        <v>5260.6</v>
      </c>
      <c r="Q123" s="261">
        <v>7455.27</v>
      </c>
      <c r="R123" s="259"/>
      <c r="S123" s="259"/>
      <c r="T123" s="259"/>
      <c r="U123" s="259"/>
      <c r="V123" s="259"/>
      <c r="W123" s="259"/>
      <c r="X123" s="259"/>
      <c r="Y123" s="259"/>
      <c r="Z123" s="259"/>
      <c r="AA123" s="259"/>
      <c r="AB123" s="259"/>
      <c r="AC123" s="259"/>
      <c r="AD123" s="259"/>
      <c r="AE123" s="259"/>
      <c r="AF123" s="259"/>
      <c r="AG123" s="259"/>
      <c r="AH123" s="259"/>
      <c r="AI123" s="259"/>
      <c r="AJ123" s="259"/>
      <c r="AK123" s="259"/>
    </row>
    <row r="124" spans="1:37" s="262" customFormat="1" ht="36" customHeight="1" x14ac:dyDescent="0.2">
      <c r="A124" s="258">
        <f t="array" ref="A124">SUM(IF(Cuenca=D124,$C$12:$C$101,0))</f>
        <v>1</v>
      </c>
      <c r="B124" s="259">
        <f t="shared" si="0"/>
        <v>19</v>
      </c>
      <c r="C124" s="44">
        <v>18</v>
      </c>
      <c r="D124" s="260" t="s">
        <v>2506</v>
      </c>
      <c r="E124" s="260" t="s">
        <v>2544</v>
      </c>
      <c r="F124" s="260">
        <v>2022</v>
      </c>
      <c r="G124" s="260" t="s">
        <v>2517</v>
      </c>
      <c r="H124" s="260" t="s">
        <v>2518</v>
      </c>
      <c r="I124" s="258" t="s">
        <v>2525</v>
      </c>
      <c r="J124" s="260" t="s">
        <v>2520</v>
      </c>
      <c r="K124" s="260">
        <v>2021</v>
      </c>
      <c r="L124" s="260">
        <v>2022</v>
      </c>
      <c r="M124" s="260">
        <v>2026</v>
      </c>
      <c r="N124" s="261">
        <v>786396.51</v>
      </c>
      <c r="O124" s="261">
        <v>222853.91</v>
      </c>
      <c r="P124" s="261">
        <v>275978.28000000003</v>
      </c>
      <c r="Q124" s="261">
        <v>232453.69</v>
      </c>
      <c r="R124" s="259"/>
      <c r="S124" s="259"/>
      <c r="T124" s="259"/>
      <c r="U124" s="259"/>
      <c r="V124" s="259"/>
      <c r="W124" s="259"/>
      <c r="X124" s="259"/>
      <c r="Y124" s="259"/>
      <c r="Z124" s="259"/>
      <c r="AA124" s="259"/>
      <c r="AB124" s="259"/>
      <c r="AC124" s="259"/>
      <c r="AD124" s="259"/>
      <c r="AE124" s="259"/>
      <c r="AF124" s="259"/>
      <c r="AG124" s="259"/>
      <c r="AH124" s="259"/>
      <c r="AI124" s="259"/>
      <c r="AJ124" s="259"/>
      <c r="AK124" s="259"/>
    </row>
    <row r="125" spans="1:37" s="262" customFormat="1" ht="36" customHeight="1" x14ac:dyDescent="0.2">
      <c r="A125" s="258">
        <f t="array" ref="A125">SUM(IF(Cuenca=D125,$C$12:$C$101,0))</f>
        <v>1</v>
      </c>
      <c r="B125" s="259">
        <f t="shared" si="0"/>
        <v>20</v>
      </c>
      <c r="C125" s="44">
        <v>19</v>
      </c>
      <c r="D125" s="260" t="s">
        <v>2506</v>
      </c>
      <c r="E125" s="260" t="s">
        <v>2545</v>
      </c>
      <c r="F125" s="260">
        <v>2022</v>
      </c>
      <c r="G125" s="260" t="s">
        <v>2517</v>
      </c>
      <c r="H125" s="260" t="s">
        <v>2518</v>
      </c>
      <c r="I125" s="258" t="s">
        <v>2519</v>
      </c>
      <c r="J125" s="260" t="s">
        <v>2520</v>
      </c>
      <c r="K125" s="260">
        <v>2021</v>
      </c>
      <c r="L125" s="260">
        <v>2022</v>
      </c>
      <c r="M125" s="260">
        <v>2026</v>
      </c>
      <c r="N125" s="261">
        <v>121.93</v>
      </c>
      <c r="O125" s="261">
        <v>149.83000000000001</v>
      </c>
      <c r="P125" s="261">
        <v>142.5</v>
      </c>
      <c r="Q125" s="261">
        <v>142.01</v>
      </c>
      <c r="R125" s="259"/>
      <c r="S125" s="259"/>
      <c r="T125" s="259"/>
      <c r="U125" s="259"/>
      <c r="V125" s="259"/>
      <c r="W125" s="259"/>
      <c r="X125" s="259"/>
      <c r="Y125" s="259"/>
      <c r="Z125" s="259"/>
      <c r="AA125" s="259"/>
      <c r="AB125" s="259"/>
      <c r="AC125" s="259"/>
      <c r="AD125" s="259"/>
      <c r="AE125" s="259"/>
      <c r="AF125" s="259"/>
      <c r="AG125" s="259"/>
      <c r="AH125" s="259"/>
      <c r="AI125" s="259"/>
      <c r="AJ125" s="259"/>
      <c r="AK125" s="259"/>
    </row>
    <row r="126" spans="1:37" s="262" customFormat="1" ht="36" customHeight="1" x14ac:dyDescent="0.2">
      <c r="A126" s="258">
        <f t="array" ref="A126">SUM(IF(Cuenca=D126,$C$12:$C$101,0))</f>
        <v>1</v>
      </c>
      <c r="B126" s="259">
        <f t="shared" si="0"/>
        <v>21</v>
      </c>
      <c r="C126" s="44">
        <v>20</v>
      </c>
      <c r="D126" s="260" t="s">
        <v>2506</v>
      </c>
      <c r="E126" s="260" t="s">
        <v>2546</v>
      </c>
      <c r="F126" s="260">
        <v>2022</v>
      </c>
      <c r="G126" s="260" t="s">
        <v>2517</v>
      </c>
      <c r="H126" s="260" t="s">
        <v>2518</v>
      </c>
      <c r="I126" s="258" t="s">
        <v>2547</v>
      </c>
      <c r="J126" s="260" t="s">
        <v>2520</v>
      </c>
      <c r="K126" s="260">
        <v>2021</v>
      </c>
      <c r="L126" s="260">
        <v>2022</v>
      </c>
      <c r="M126" s="260">
        <v>2026</v>
      </c>
      <c r="N126" s="261">
        <v>420070.6</v>
      </c>
      <c r="O126" s="261">
        <v>273139.67</v>
      </c>
      <c r="P126" s="261">
        <v>196160.75</v>
      </c>
      <c r="Q126" s="261">
        <v>203514.71</v>
      </c>
      <c r="R126" s="259"/>
      <c r="S126" s="259"/>
      <c r="T126" s="259"/>
      <c r="U126" s="259"/>
      <c r="V126" s="259"/>
      <c r="W126" s="259"/>
      <c r="X126" s="259"/>
      <c r="Y126" s="259"/>
      <c r="Z126" s="259"/>
      <c r="AA126" s="259"/>
      <c r="AB126" s="259"/>
      <c r="AC126" s="259"/>
      <c r="AD126" s="259"/>
      <c r="AE126" s="259"/>
      <c r="AF126" s="259"/>
      <c r="AG126" s="259"/>
      <c r="AH126" s="259"/>
      <c r="AI126" s="259"/>
      <c r="AJ126" s="259"/>
      <c r="AK126" s="259"/>
    </row>
    <row r="127" spans="1:37" s="262" customFormat="1" ht="36" customHeight="1" x14ac:dyDescent="0.2">
      <c r="A127" s="258">
        <f t="array" ref="A127">SUM(IF(Cuenca=D127,$C$12:$C$101,0))</f>
        <v>1</v>
      </c>
      <c r="B127" s="259">
        <f t="shared" si="0"/>
        <v>22</v>
      </c>
      <c r="C127" s="44">
        <v>21</v>
      </c>
      <c r="D127" s="260" t="s">
        <v>2506</v>
      </c>
      <c r="E127" s="260" t="s">
        <v>2548</v>
      </c>
      <c r="F127" s="260">
        <v>2022</v>
      </c>
      <c r="G127" s="260" t="s">
        <v>2517</v>
      </c>
      <c r="H127" s="260" t="s">
        <v>2518</v>
      </c>
      <c r="I127" s="258" t="s">
        <v>2538</v>
      </c>
      <c r="J127" s="260" t="s">
        <v>2520</v>
      </c>
      <c r="K127" s="260">
        <v>2021</v>
      </c>
      <c r="L127" s="260">
        <v>2022</v>
      </c>
      <c r="M127" s="260">
        <v>2026</v>
      </c>
      <c r="N127" s="261">
        <v>1053725.98</v>
      </c>
      <c r="O127" s="261">
        <v>473630.07</v>
      </c>
      <c r="P127" s="261">
        <v>804816.72</v>
      </c>
      <c r="Q127" s="261">
        <v>499887.46</v>
      </c>
      <c r="R127" s="259"/>
      <c r="S127" s="259"/>
      <c r="T127" s="259"/>
      <c r="U127" s="259"/>
      <c r="V127" s="259"/>
      <c r="W127" s="259"/>
      <c r="X127" s="259"/>
      <c r="Y127" s="259"/>
      <c r="Z127" s="259"/>
      <c r="AA127" s="259"/>
      <c r="AB127" s="259"/>
      <c r="AC127" s="259"/>
      <c r="AD127" s="259"/>
      <c r="AE127" s="259"/>
      <c r="AF127" s="259"/>
      <c r="AG127" s="259"/>
      <c r="AH127" s="259"/>
      <c r="AI127" s="259"/>
      <c r="AJ127" s="259"/>
      <c r="AK127" s="259"/>
    </row>
    <row r="128" spans="1:37" s="262" customFormat="1" ht="36" customHeight="1" x14ac:dyDescent="0.2">
      <c r="A128" s="258">
        <f t="array" ref="A128">SUM(IF(Cuenca=D128,$C$12:$C$101,0))</f>
        <v>1</v>
      </c>
      <c r="B128" s="259">
        <f t="shared" si="0"/>
        <v>23</v>
      </c>
      <c r="C128" s="44">
        <v>22</v>
      </c>
      <c r="D128" s="260" t="s">
        <v>2506</v>
      </c>
      <c r="E128" s="260" t="s">
        <v>2549</v>
      </c>
      <c r="F128" s="260">
        <v>2022</v>
      </c>
      <c r="G128" s="260" t="s">
        <v>2517</v>
      </c>
      <c r="H128" s="260" t="s">
        <v>2518</v>
      </c>
      <c r="I128" s="258" t="s">
        <v>2547</v>
      </c>
      <c r="J128" s="260" t="s">
        <v>2520</v>
      </c>
      <c r="K128" s="260">
        <v>2021</v>
      </c>
      <c r="L128" s="260">
        <v>2022</v>
      </c>
      <c r="M128" s="260">
        <v>2026</v>
      </c>
      <c r="N128" s="261">
        <v>41205.24</v>
      </c>
      <c r="O128" s="261">
        <v>48480.29</v>
      </c>
      <c r="P128" s="261">
        <v>27604.44</v>
      </c>
      <c r="Q128" s="261">
        <v>34470.61</v>
      </c>
      <c r="R128" s="259"/>
      <c r="S128" s="259"/>
      <c r="T128" s="259"/>
      <c r="U128" s="259"/>
      <c r="V128" s="259"/>
      <c r="W128" s="259"/>
      <c r="X128" s="259"/>
      <c r="Y128" s="259"/>
      <c r="Z128" s="259"/>
      <c r="AA128" s="259"/>
      <c r="AB128" s="259"/>
      <c r="AC128" s="259"/>
      <c r="AD128" s="259"/>
      <c r="AE128" s="259"/>
      <c r="AF128" s="259"/>
      <c r="AG128" s="259"/>
      <c r="AH128" s="259"/>
      <c r="AI128" s="259"/>
      <c r="AJ128" s="259"/>
      <c r="AK128" s="259"/>
    </row>
    <row r="129" spans="1:37" s="262" customFormat="1" ht="36" customHeight="1" x14ac:dyDescent="0.2">
      <c r="A129" s="258">
        <f t="array" ref="A129">SUM(IF(Cuenca=D129,$C$12:$C$101,0))</f>
        <v>1</v>
      </c>
      <c r="B129" s="259">
        <f t="shared" si="0"/>
        <v>24</v>
      </c>
      <c r="C129" s="44">
        <v>23</v>
      </c>
      <c r="D129" s="260" t="s">
        <v>2506</v>
      </c>
      <c r="E129" s="260" t="s">
        <v>2550</v>
      </c>
      <c r="F129" s="260">
        <v>2022</v>
      </c>
      <c r="G129" s="260" t="s">
        <v>2517</v>
      </c>
      <c r="H129" s="260" t="s">
        <v>2518</v>
      </c>
      <c r="I129" s="258" t="s">
        <v>2538</v>
      </c>
      <c r="J129" s="260" t="s">
        <v>2520</v>
      </c>
      <c r="K129" s="260">
        <v>2021</v>
      </c>
      <c r="L129" s="260">
        <v>2022</v>
      </c>
      <c r="M129" s="260">
        <v>2026</v>
      </c>
      <c r="N129" s="261">
        <v>35715.31</v>
      </c>
      <c r="O129" s="261">
        <v>27021.99</v>
      </c>
      <c r="P129" s="261">
        <v>31479.24</v>
      </c>
      <c r="Q129" s="261">
        <v>27021.99</v>
      </c>
      <c r="R129" s="259"/>
      <c r="S129" s="259"/>
      <c r="T129" s="259"/>
      <c r="U129" s="259"/>
      <c r="V129" s="259"/>
      <c r="W129" s="259"/>
      <c r="X129" s="259"/>
      <c r="Y129" s="259"/>
      <c r="Z129" s="259"/>
      <c r="AA129" s="259"/>
      <c r="AB129" s="259"/>
      <c r="AC129" s="259"/>
      <c r="AD129" s="259"/>
      <c r="AE129" s="259"/>
      <c r="AF129" s="259"/>
      <c r="AG129" s="259"/>
      <c r="AH129" s="259"/>
      <c r="AI129" s="259"/>
      <c r="AJ129" s="259"/>
      <c r="AK129" s="259"/>
    </row>
    <row r="130" spans="1:37" s="262" customFormat="1" ht="36" customHeight="1" x14ac:dyDescent="0.2">
      <c r="A130" s="258">
        <f t="array" ref="A130">SUM(IF(Cuenca=D130,$C$12:$C$101,0))</f>
        <v>2</v>
      </c>
      <c r="B130" s="259">
        <f t="shared" si="0"/>
        <v>26</v>
      </c>
      <c r="C130" s="44">
        <v>24</v>
      </c>
      <c r="D130" s="260" t="s">
        <v>2507</v>
      </c>
      <c r="E130" s="260" t="s">
        <v>1657</v>
      </c>
      <c r="F130" s="260">
        <v>2022</v>
      </c>
      <c r="G130" s="260" t="s">
        <v>2517</v>
      </c>
      <c r="H130" s="260" t="s">
        <v>2518</v>
      </c>
      <c r="I130" s="258" t="s">
        <v>2525</v>
      </c>
      <c r="J130" s="260" t="s">
        <v>2520</v>
      </c>
      <c r="K130" s="260">
        <v>2021</v>
      </c>
      <c r="L130" s="260">
        <v>2022</v>
      </c>
      <c r="M130" s="260">
        <v>2026</v>
      </c>
      <c r="N130" s="261">
        <v>86238.22</v>
      </c>
      <c r="O130" s="261">
        <v>62218.98</v>
      </c>
      <c r="P130" s="261">
        <v>62077.87</v>
      </c>
      <c r="Q130" s="261">
        <v>49801.08</v>
      </c>
      <c r="R130" s="259"/>
      <c r="S130" s="259"/>
      <c r="T130" s="259"/>
      <c r="U130" s="259"/>
      <c r="V130" s="259"/>
      <c r="W130" s="259"/>
      <c r="X130" s="259"/>
      <c r="Y130" s="259"/>
      <c r="Z130" s="259"/>
      <c r="AA130" s="259"/>
      <c r="AB130" s="259"/>
      <c r="AC130" s="259"/>
      <c r="AD130" s="259"/>
      <c r="AE130" s="259"/>
      <c r="AF130" s="259"/>
      <c r="AG130" s="259"/>
      <c r="AH130" s="259"/>
      <c r="AI130" s="259"/>
      <c r="AJ130" s="259"/>
      <c r="AK130" s="259"/>
    </row>
    <row r="131" spans="1:37" s="262" customFormat="1" ht="36" customHeight="1" x14ac:dyDescent="0.2">
      <c r="A131" s="258">
        <f t="array" ref="A131">SUM(IF(Cuenca=D131,$C$12:$C$101,0))</f>
        <v>3</v>
      </c>
      <c r="B131" s="259">
        <f t="shared" si="0"/>
        <v>28</v>
      </c>
      <c r="C131" s="44">
        <v>25</v>
      </c>
      <c r="D131" s="260" t="s">
        <v>2508</v>
      </c>
      <c r="E131" s="260" t="s">
        <v>1657</v>
      </c>
      <c r="F131" s="260">
        <v>2022</v>
      </c>
      <c r="G131" s="260" t="s">
        <v>2517</v>
      </c>
      <c r="H131" s="260" t="s">
        <v>2518</v>
      </c>
      <c r="I131" s="258" t="s">
        <v>2525</v>
      </c>
      <c r="J131" s="260" t="s">
        <v>2520</v>
      </c>
      <c r="K131" s="260">
        <v>2021</v>
      </c>
      <c r="L131" s="260">
        <v>2022</v>
      </c>
      <c r="M131" s="260">
        <v>2026</v>
      </c>
      <c r="N131" s="261">
        <v>377656.86</v>
      </c>
      <c r="O131" s="261">
        <v>261633.24</v>
      </c>
      <c r="P131" s="261">
        <v>290636.24</v>
      </c>
      <c r="Q131" s="261">
        <v>257024.58</v>
      </c>
      <c r="R131" s="259"/>
      <c r="S131" s="259"/>
      <c r="T131" s="259"/>
      <c r="U131" s="259"/>
      <c r="V131" s="259"/>
      <c r="W131" s="259"/>
      <c r="X131" s="259"/>
      <c r="Y131" s="259"/>
      <c r="Z131" s="259"/>
      <c r="AA131" s="259"/>
      <c r="AB131" s="259"/>
      <c r="AC131" s="259"/>
      <c r="AD131" s="259"/>
      <c r="AE131" s="259"/>
      <c r="AF131" s="259"/>
      <c r="AG131" s="259"/>
      <c r="AH131" s="259"/>
      <c r="AI131" s="259"/>
      <c r="AJ131" s="259"/>
      <c r="AK131" s="259"/>
    </row>
    <row r="132" spans="1:37" s="262" customFormat="1" ht="36" customHeight="1" x14ac:dyDescent="0.2">
      <c r="A132" s="258">
        <f t="array" ref="A132">SUM(IF(Cuenca=D132,$C$12:$C$101,0))</f>
        <v>4</v>
      </c>
      <c r="B132" s="259">
        <f t="shared" si="0"/>
        <v>30</v>
      </c>
      <c r="C132" s="44">
        <v>26</v>
      </c>
      <c r="D132" s="260" t="s">
        <v>2509</v>
      </c>
      <c r="E132" s="260" t="s">
        <v>1657</v>
      </c>
      <c r="F132" s="260">
        <v>2022</v>
      </c>
      <c r="G132" s="260" t="s">
        <v>2517</v>
      </c>
      <c r="H132" s="260" t="s">
        <v>2518</v>
      </c>
      <c r="I132" s="258" t="s">
        <v>2538</v>
      </c>
      <c r="J132" s="260" t="s">
        <v>2520</v>
      </c>
      <c r="K132" s="260">
        <v>2021</v>
      </c>
      <c r="L132" s="260">
        <v>2022</v>
      </c>
      <c r="M132" s="260">
        <v>2026</v>
      </c>
      <c r="N132" s="261">
        <v>116627.86</v>
      </c>
      <c r="O132" s="261">
        <v>138992.63</v>
      </c>
      <c r="P132" s="261">
        <v>117988.98</v>
      </c>
      <c r="Q132" s="261">
        <v>150505.70000000001</v>
      </c>
      <c r="R132" s="259"/>
      <c r="S132" s="259"/>
      <c r="T132" s="259"/>
      <c r="U132" s="259"/>
      <c r="V132" s="259"/>
      <c r="W132" s="259"/>
      <c r="X132" s="259"/>
      <c r="Y132" s="259"/>
      <c r="Z132" s="259"/>
      <c r="AA132" s="259"/>
      <c r="AB132" s="259"/>
      <c r="AC132" s="259"/>
      <c r="AD132" s="259"/>
      <c r="AE132" s="259"/>
      <c r="AF132" s="259"/>
      <c r="AG132" s="259"/>
      <c r="AH132" s="259"/>
      <c r="AI132" s="259"/>
      <c r="AJ132" s="259"/>
      <c r="AK132" s="259"/>
    </row>
    <row r="133" spans="1:37" s="262" customFormat="1" ht="36" customHeight="1" x14ac:dyDescent="0.2">
      <c r="A133" s="258">
        <f t="array" ref="A133">SUM(IF(Cuenca=D133,$C$12:$C$101,0))</f>
        <v>5</v>
      </c>
      <c r="B133" s="259">
        <f t="shared" si="0"/>
        <v>32</v>
      </c>
      <c r="C133" s="44">
        <v>27</v>
      </c>
      <c r="D133" s="260" t="s">
        <v>2510</v>
      </c>
      <c r="E133" s="260" t="s">
        <v>1657</v>
      </c>
      <c r="F133" s="260">
        <v>2022</v>
      </c>
      <c r="G133" s="260" t="s">
        <v>2517</v>
      </c>
      <c r="H133" s="260" t="s">
        <v>2518</v>
      </c>
      <c r="I133" s="258" t="s">
        <v>2551</v>
      </c>
      <c r="J133" s="260" t="s">
        <v>2520</v>
      </c>
      <c r="K133" s="260">
        <v>2021</v>
      </c>
      <c r="L133" s="260">
        <v>2022</v>
      </c>
      <c r="M133" s="260">
        <v>2026</v>
      </c>
      <c r="N133" s="261">
        <v>306179.93</v>
      </c>
      <c r="O133" s="261">
        <v>245905.25</v>
      </c>
      <c r="P133" s="261">
        <v>211799.18</v>
      </c>
      <c r="Q133" s="261">
        <v>239425.16</v>
      </c>
      <c r="R133" s="259"/>
      <c r="S133" s="259"/>
      <c r="T133" s="259"/>
      <c r="U133" s="259"/>
      <c r="V133" s="259"/>
      <c r="W133" s="259"/>
      <c r="X133" s="259"/>
      <c r="Y133" s="259"/>
      <c r="Z133" s="259"/>
      <c r="AA133" s="259"/>
      <c r="AB133" s="259"/>
      <c r="AC133" s="259"/>
      <c r="AD133" s="259"/>
      <c r="AE133" s="259"/>
      <c r="AF133" s="259"/>
      <c r="AG133" s="259"/>
      <c r="AH133" s="259"/>
      <c r="AI133" s="259"/>
      <c r="AJ133" s="259"/>
      <c r="AK133" s="259"/>
    </row>
    <row r="134" spans="1:37" s="262" customFormat="1" ht="36" customHeight="1" x14ac:dyDescent="0.2">
      <c r="A134" s="258">
        <f t="array" ref="A134">SUM(IF(Cuenca=D134,$C$12:$C$101,0))</f>
        <v>6</v>
      </c>
      <c r="B134" s="259">
        <f t="shared" si="0"/>
        <v>34</v>
      </c>
      <c r="C134" s="44">
        <v>28</v>
      </c>
      <c r="D134" s="260" t="s">
        <v>2511</v>
      </c>
      <c r="E134" s="260" t="s">
        <v>1657</v>
      </c>
      <c r="F134" s="260">
        <v>2022</v>
      </c>
      <c r="G134" s="260" t="s">
        <v>2517</v>
      </c>
      <c r="H134" s="260" t="s">
        <v>2518</v>
      </c>
      <c r="I134" s="258" t="s">
        <v>2525</v>
      </c>
      <c r="J134" s="260" t="s">
        <v>2520</v>
      </c>
      <c r="K134" s="260">
        <v>2021</v>
      </c>
      <c r="L134" s="260">
        <v>2022</v>
      </c>
      <c r="M134" s="260">
        <v>2026</v>
      </c>
      <c r="N134" s="261">
        <v>80664.7</v>
      </c>
      <c r="O134" s="261">
        <v>64402.19</v>
      </c>
      <c r="P134" s="261">
        <v>66735.460000000006</v>
      </c>
      <c r="Q134" s="261">
        <v>63229.85</v>
      </c>
      <c r="R134" s="259"/>
      <c r="S134" s="259"/>
      <c r="T134" s="259"/>
      <c r="U134" s="259"/>
      <c r="V134" s="259"/>
      <c r="W134" s="259"/>
      <c r="X134" s="259"/>
      <c r="Y134" s="259"/>
      <c r="Z134" s="259"/>
      <c r="AA134" s="259"/>
      <c r="AB134" s="259"/>
      <c r="AC134" s="259"/>
      <c r="AD134" s="259"/>
      <c r="AE134" s="259"/>
      <c r="AF134" s="259"/>
      <c r="AG134" s="259"/>
      <c r="AH134" s="259"/>
      <c r="AI134" s="259"/>
      <c r="AJ134" s="259"/>
      <c r="AK134" s="259"/>
    </row>
    <row r="135" spans="1:37" s="262" customFormat="1" ht="36" customHeight="1" x14ac:dyDescent="0.2">
      <c r="A135" s="258">
        <f t="array" ref="A135">SUM(IF(Cuenca=D135,$C$12:$C$101,0))</f>
        <v>7</v>
      </c>
      <c r="B135" s="259">
        <f t="shared" si="0"/>
        <v>36</v>
      </c>
      <c r="C135" s="44">
        <v>29</v>
      </c>
      <c r="D135" s="260" t="s">
        <v>2512</v>
      </c>
      <c r="E135" s="260" t="s">
        <v>1657</v>
      </c>
      <c r="F135" s="260">
        <v>2022</v>
      </c>
      <c r="G135" s="260" t="s">
        <v>2517</v>
      </c>
      <c r="H135" s="260" t="s">
        <v>2518</v>
      </c>
      <c r="I135" s="258" t="s">
        <v>2525</v>
      </c>
      <c r="J135" s="260" t="s">
        <v>2520</v>
      </c>
      <c r="K135" s="260">
        <v>2021</v>
      </c>
      <c r="L135" s="260">
        <v>2022</v>
      </c>
      <c r="M135" s="260">
        <v>2026</v>
      </c>
      <c r="N135" s="261">
        <v>36930.199999999997</v>
      </c>
      <c r="O135" s="261">
        <v>34238.47</v>
      </c>
      <c r="P135" s="261">
        <v>31705.599999999999</v>
      </c>
      <c r="Q135" s="261">
        <v>33775.120000000003</v>
      </c>
      <c r="R135" s="259"/>
      <c r="S135" s="259"/>
      <c r="T135" s="259"/>
      <c r="U135" s="259"/>
      <c r="V135" s="259"/>
      <c r="W135" s="259"/>
      <c r="X135" s="259"/>
      <c r="Y135" s="259"/>
      <c r="Z135" s="259"/>
      <c r="AA135" s="259"/>
      <c r="AB135" s="259"/>
      <c r="AC135" s="259"/>
      <c r="AD135" s="259"/>
      <c r="AE135" s="259"/>
      <c r="AF135" s="259"/>
      <c r="AG135" s="259"/>
      <c r="AH135" s="259"/>
      <c r="AI135" s="259"/>
      <c r="AJ135" s="259"/>
      <c r="AK135" s="259"/>
    </row>
    <row r="136" spans="1:37" s="262" customFormat="1" ht="36" customHeight="1" x14ac:dyDescent="0.2">
      <c r="A136" s="258">
        <f t="array" ref="A136">SUM(IF(Cuenca=D136,$C$12:$C$101,0))</f>
        <v>7</v>
      </c>
      <c r="B136" s="259">
        <f t="shared" si="0"/>
        <v>37</v>
      </c>
      <c r="C136" s="44">
        <v>30</v>
      </c>
      <c r="D136" s="260" t="s">
        <v>2512</v>
      </c>
      <c r="E136" s="260" t="s">
        <v>2521</v>
      </c>
      <c r="F136" s="260">
        <v>2022</v>
      </c>
      <c r="G136" s="260" t="s">
        <v>2517</v>
      </c>
      <c r="H136" s="260" t="s">
        <v>2518</v>
      </c>
      <c r="I136" s="258" t="s">
        <v>2525</v>
      </c>
      <c r="J136" s="260" t="s">
        <v>2520</v>
      </c>
      <c r="K136" s="260">
        <v>2021</v>
      </c>
      <c r="L136" s="260">
        <v>2022</v>
      </c>
      <c r="M136" s="260">
        <v>2026</v>
      </c>
      <c r="N136" s="261">
        <v>64330.92</v>
      </c>
      <c r="O136" s="261">
        <v>42457.39</v>
      </c>
      <c r="P136" s="261">
        <v>45396.23</v>
      </c>
      <c r="Q136" s="261">
        <v>43657.16</v>
      </c>
      <c r="R136" s="259"/>
      <c r="S136" s="259"/>
      <c r="T136" s="259"/>
      <c r="U136" s="259"/>
      <c r="V136" s="259"/>
      <c r="W136" s="259"/>
      <c r="X136" s="259"/>
      <c r="Y136" s="259"/>
      <c r="Z136" s="259"/>
      <c r="AA136" s="259"/>
      <c r="AB136" s="259"/>
      <c r="AC136" s="259"/>
      <c r="AD136" s="259"/>
      <c r="AE136" s="259"/>
      <c r="AF136" s="259"/>
      <c r="AG136" s="259"/>
      <c r="AH136" s="259"/>
      <c r="AI136" s="259"/>
      <c r="AJ136" s="259"/>
      <c r="AK136" s="259"/>
    </row>
    <row r="137" spans="1:37" s="262" customFormat="1" ht="36" customHeight="1" x14ac:dyDescent="0.2">
      <c r="A137" s="258">
        <f t="array" ref="A137">SUM(IF(Cuenca=D137,$C$12:$C$101,0))</f>
        <v>7</v>
      </c>
      <c r="B137" s="259">
        <f t="shared" si="0"/>
        <v>38</v>
      </c>
      <c r="C137" s="44">
        <v>31</v>
      </c>
      <c r="D137" s="260" t="s">
        <v>2512</v>
      </c>
      <c r="E137" s="260" t="s">
        <v>2523</v>
      </c>
      <c r="F137" s="260">
        <v>2022</v>
      </c>
      <c r="G137" s="260" t="s">
        <v>2517</v>
      </c>
      <c r="H137" s="260" t="s">
        <v>2518</v>
      </c>
      <c r="I137" s="258" t="s">
        <v>2525</v>
      </c>
      <c r="J137" s="260" t="s">
        <v>2520</v>
      </c>
      <c r="K137" s="260">
        <v>2021</v>
      </c>
      <c r="L137" s="260">
        <v>2022</v>
      </c>
      <c r="M137" s="260">
        <v>2026</v>
      </c>
      <c r="N137" s="261">
        <v>122539.26</v>
      </c>
      <c r="O137" s="261">
        <v>130574.78</v>
      </c>
      <c r="P137" s="261">
        <v>117584.46</v>
      </c>
      <c r="Q137" s="261">
        <v>130521.19</v>
      </c>
      <c r="R137" s="259"/>
      <c r="S137" s="259"/>
      <c r="T137" s="259"/>
      <c r="U137" s="259"/>
      <c r="V137" s="259"/>
      <c r="W137" s="259"/>
      <c r="X137" s="259"/>
      <c r="Y137" s="259"/>
      <c r="Z137" s="259"/>
      <c r="AA137" s="259"/>
      <c r="AB137" s="259"/>
      <c r="AC137" s="259"/>
      <c r="AD137" s="259"/>
      <c r="AE137" s="259"/>
      <c r="AF137" s="259"/>
      <c r="AG137" s="259"/>
      <c r="AH137" s="259"/>
      <c r="AI137" s="259"/>
      <c r="AJ137" s="259"/>
      <c r="AK137" s="259"/>
    </row>
    <row r="138" spans="1:37" s="262" customFormat="1" ht="36" customHeight="1" x14ac:dyDescent="0.2">
      <c r="A138" s="258">
        <f t="array" ref="A138">SUM(IF(Cuenca=D138,$C$12:$C$101,0))</f>
        <v>7</v>
      </c>
      <c r="B138" s="259">
        <f t="shared" si="0"/>
        <v>39</v>
      </c>
      <c r="C138" s="44">
        <v>32</v>
      </c>
      <c r="D138" s="260" t="s">
        <v>2512</v>
      </c>
      <c r="E138" s="260" t="s">
        <v>2524</v>
      </c>
      <c r="F138" s="260">
        <v>2022</v>
      </c>
      <c r="G138" s="260" t="s">
        <v>2517</v>
      </c>
      <c r="H138" s="260" t="s">
        <v>2518</v>
      </c>
      <c r="I138" s="258" t="s">
        <v>2525</v>
      </c>
      <c r="J138" s="260" t="s">
        <v>2520</v>
      </c>
      <c r="K138" s="260">
        <v>2021</v>
      </c>
      <c r="L138" s="260">
        <v>2022</v>
      </c>
      <c r="M138" s="260">
        <v>2026</v>
      </c>
      <c r="N138" s="261">
        <v>170437.28</v>
      </c>
      <c r="O138" s="261">
        <v>110708.61</v>
      </c>
      <c r="P138" s="261">
        <v>46323.33</v>
      </c>
      <c r="Q138" s="261">
        <v>102044.2</v>
      </c>
      <c r="R138" s="259"/>
      <c r="S138" s="259"/>
      <c r="T138" s="259"/>
      <c r="U138" s="259"/>
      <c r="V138" s="259"/>
      <c r="W138" s="259"/>
      <c r="X138" s="259"/>
      <c r="Y138" s="259"/>
      <c r="Z138" s="259"/>
      <c r="AA138" s="259"/>
      <c r="AB138" s="259"/>
      <c r="AC138" s="259"/>
      <c r="AD138" s="259"/>
      <c r="AE138" s="259"/>
      <c r="AF138" s="259"/>
      <c r="AG138" s="259"/>
      <c r="AH138" s="259"/>
      <c r="AI138" s="259"/>
      <c r="AJ138" s="259"/>
      <c r="AK138" s="259"/>
    </row>
    <row r="139" spans="1:37" s="262" customFormat="1" ht="36" customHeight="1" x14ac:dyDescent="0.2">
      <c r="A139" s="258">
        <f t="array" ref="A139">SUM(IF(Cuenca=D139,$C$12:$C$101,0))</f>
        <v>8</v>
      </c>
      <c r="B139" s="259">
        <f t="shared" si="0"/>
        <v>41</v>
      </c>
      <c r="C139" s="44">
        <v>33</v>
      </c>
      <c r="D139" s="260" t="s">
        <v>2513</v>
      </c>
      <c r="E139" s="260" t="s">
        <v>1657</v>
      </c>
      <c r="F139" s="260">
        <v>2022</v>
      </c>
      <c r="G139" s="260" t="s">
        <v>2517</v>
      </c>
      <c r="H139" s="260" t="s">
        <v>2518</v>
      </c>
      <c r="I139" s="258" t="s">
        <v>2525</v>
      </c>
      <c r="J139" s="260" t="s">
        <v>2520</v>
      </c>
      <c r="K139" s="260">
        <v>2021</v>
      </c>
      <c r="L139" s="260">
        <v>2022</v>
      </c>
      <c r="M139" s="260">
        <v>2026</v>
      </c>
      <c r="N139" s="261">
        <v>32624.07</v>
      </c>
      <c r="O139" s="261">
        <v>10729.89</v>
      </c>
      <c r="P139" s="261">
        <v>36906.11</v>
      </c>
      <c r="Q139" s="261">
        <v>10729.89</v>
      </c>
      <c r="R139" s="259"/>
      <c r="S139" s="259"/>
      <c r="T139" s="259"/>
      <c r="U139" s="259"/>
      <c r="V139" s="259"/>
      <c r="W139" s="259"/>
      <c r="X139" s="259"/>
      <c r="Y139" s="259"/>
      <c r="Z139" s="259"/>
      <c r="AA139" s="259"/>
      <c r="AB139" s="259"/>
      <c r="AC139" s="259"/>
      <c r="AD139" s="259"/>
      <c r="AE139" s="259"/>
      <c r="AF139" s="259"/>
      <c r="AG139" s="259"/>
      <c r="AH139" s="259"/>
      <c r="AI139" s="259"/>
      <c r="AJ139" s="259"/>
      <c r="AK139" s="259"/>
    </row>
    <row r="140" spans="1:37" s="262" customFormat="1" ht="36" customHeight="1" x14ac:dyDescent="0.2">
      <c r="A140" s="258">
        <f t="array" ref="A140">SUM(IF(Cuenca=D140,$C$12:$C$101,0))</f>
        <v>8</v>
      </c>
      <c r="B140" s="259">
        <f t="shared" si="0"/>
        <v>42</v>
      </c>
      <c r="C140" s="44">
        <v>34</v>
      </c>
      <c r="D140" s="260" t="s">
        <v>2513</v>
      </c>
      <c r="E140" s="260" t="s">
        <v>2521</v>
      </c>
      <c r="F140" s="260">
        <v>2022</v>
      </c>
      <c r="G140" s="260" t="s">
        <v>2517</v>
      </c>
      <c r="H140" s="260" t="s">
        <v>2518</v>
      </c>
      <c r="I140" s="258" t="s">
        <v>2525</v>
      </c>
      <c r="J140" s="260" t="s">
        <v>2520</v>
      </c>
      <c r="K140" s="260">
        <v>2021</v>
      </c>
      <c r="L140" s="260">
        <v>2022</v>
      </c>
      <c r="M140" s="260">
        <v>2026</v>
      </c>
      <c r="N140" s="261">
        <v>36604.5</v>
      </c>
      <c r="O140" s="261">
        <v>14461.29</v>
      </c>
      <c r="P140" s="261">
        <v>35582.29</v>
      </c>
      <c r="Q140" s="261">
        <v>14459.83</v>
      </c>
      <c r="R140" s="259"/>
      <c r="S140" s="259"/>
      <c r="T140" s="259"/>
      <c r="U140" s="259"/>
      <c r="V140" s="259"/>
      <c r="W140" s="259"/>
      <c r="X140" s="259"/>
      <c r="Y140" s="259"/>
      <c r="Z140" s="259"/>
      <c r="AA140" s="259"/>
      <c r="AB140" s="259"/>
      <c r="AC140" s="259"/>
      <c r="AD140" s="259"/>
      <c r="AE140" s="259"/>
      <c r="AF140" s="259"/>
      <c r="AG140" s="259"/>
      <c r="AH140" s="259"/>
      <c r="AI140" s="259"/>
      <c r="AJ140" s="259"/>
      <c r="AK140" s="259"/>
    </row>
    <row r="141" spans="1:37" s="262" customFormat="1" ht="36" customHeight="1" x14ac:dyDescent="0.2">
      <c r="A141" s="258">
        <f t="array" ref="A141">SUM(IF(Cuenca=D141,$C$12:$C$101,0))</f>
        <v>8</v>
      </c>
      <c r="B141" s="259">
        <f t="shared" si="0"/>
        <v>43</v>
      </c>
      <c r="C141" s="44">
        <v>35</v>
      </c>
      <c r="D141" s="260" t="s">
        <v>2513</v>
      </c>
      <c r="E141" s="260" t="s">
        <v>2523</v>
      </c>
      <c r="F141" s="260">
        <v>2022</v>
      </c>
      <c r="G141" s="260" t="s">
        <v>2517</v>
      </c>
      <c r="H141" s="260" t="s">
        <v>2518</v>
      </c>
      <c r="I141" s="258" t="s">
        <v>2525</v>
      </c>
      <c r="J141" s="260" t="s">
        <v>2520</v>
      </c>
      <c r="K141" s="260">
        <v>2021</v>
      </c>
      <c r="L141" s="260">
        <v>2022</v>
      </c>
      <c r="M141" s="260">
        <v>2026</v>
      </c>
      <c r="N141" s="261">
        <v>156985.16</v>
      </c>
      <c r="O141" s="261">
        <v>131675.22</v>
      </c>
      <c r="P141" s="261">
        <v>88518.3</v>
      </c>
      <c r="Q141" s="261">
        <v>104400.67</v>
      </c>
      <c r="R141" s="259"/>
      <c r="S141" s="259"/>
      <c r="T141" s="259"/>
      <c r="U141" s="259"/>
      <c r="V141" s="259"/>
      <c r="W141" s="259"/>
      <c r="X141" s="259"/>
      <c r="Y141" s="259"/>
      <c r="Z141" s="259"/>
      <c r="AA141" s="259"/>
      <c r="AB141" s="259"/>
      <c r="AC141" s="259"/>
      <c r="AD141" s="259"/>
      <c r="AE141" s="259"/>
      <c r="AF141" s="259"/>
      <c r="AG141" s="259"/>
      <c r="AH141" s="259"/>
      <c r="AI141" s="259"/>
      <c r="AJ141" s="259"/>
      <c r="AK141" s="259"/>
    </row>
    <row r="142" spans="1:37" s="262" customFormat="1" ht="36" customHeight="1" x14ac:dyDescent="0.2">
      <c r="A142" s="258">
        <f t="array" ref="A142">SUM(IF(Cuenca=D142,$C$12:$C$101,0))</f>
        <v>8</v>
      </c>
      <c r="B142" s="259">
        <f t="shared" si="0"/>
        <v>44</v>
      </c>
      <c r="C142" s="44">
        <v>36</v>
      </c>
      <c r="D142" s="260" t="s">
        <v>2513</v>
      </c>
      <c r="E142" s="260" t="s">
        <v>2524</v>
      </c>
      <c r="F142" s="260">
        <v>2022</v>
      </c>
      <c r="G142" s="260" t="s">
        <v>2517</v>
      </c>
      <c r="H142" s="260" t="s">
        <v>2518</v>
      </c>
      <c r="I142" s="258" t="s">
        <v>2525</v>
      </c>
      <c r="J142" s="260" t="s">
        <v>2520</v>
      </c>
      <c r="K142" s="260">
        <v>2021</v>
      </c>
      <c r="L142" s="260">
        <v>2022</v>
      </c>
      <c r="M142" s="260">
        <v>2026</v>
      </c>
      <c r="N142" s="261">
        <v>59392.81</v>
      </c>
      <c r="O142" s="261">
        <v>41302.910000000003</v>
      </c>
      <c r="P142" s="261">
        <v>64789.04</v>
      </c>
      <c r="Q142" s="261">
        <v>32618.47</v>
      </c>
      <c r="R142" s="259"/>
      <c r="S142" s="259"/>
      <c r="T142" s="259"/>
      <c r="U142" s="259"/>
      <c r="V142" s="259"/>
      <c r="W142" s="259"/>
      <c r="X142" s="259"/>
      <c r="Y142" s="259"/>
      <c r="Z142" s="259"/>
      <c r="AA142" s="259"/>
      <c r="AB142" s="259"/>
      <c r="AC142" s="259"/>
      <c r="AD142" s="259"/>
      <c r="AE142" s="259"/>
      <c r="AF142" s="259"/>
      <c r="AG142" s="259"/>
      <c r="AH142" s="259"/>
      <c r="AI142" s="259"/>
      <c r="AJ142" s="259"/>
      <c r="AK142" s="259"/>
    </row>
    <row r="143" spans="1:37" s="262" customFormat="1" ht="36" customHeight="1" x14ac:dyDescent="0.2">
      <c r="A143" s="258">
        <f t="array" ref="A143">SUM(IF(Cuenca=D143,$C$12:$C$101,0))</f>
        <v>9</v>
      </c>
      <c r="B143" s="259">
        <f t="shared" si="0"/>
        <v>46</v>
      </c>
      <c r="C143" s="44">
        <v>37</v>
      </c>
      <c r="D143" s="260" t="s">
        <v>2514</v>
      </c>
      <c r="E143" s="260" t="s">
        <v>1657</v>
      </c>
      <c r="F143" s="260">
        <v>2022</v>
      </c>
      <c r="G143" s="260" t="s">
        <v>2517</v>
      </c>
      <c r="H143" s="260" t="s">
        <v>2518</v>
      </c>
      <c r="I143" s="258" t="s">
        <v>2525</v>
      </c>
      <c r="J143" s="260" t="s">
        <v>2520</v>
      </c>
      <c r="K143" s="260">
        <v>2021</v>
      </c>
      <c r="L143" s="260">
        <v>2022</v>
      </c>
      <c r="M143" s="260">
        <v>2026</v>
      </c>
      <c r="N143" s="261">
        <v>41916.6</v>
      </c>
      <c r="O143" s="261">
        <v>44832.35</v>
      </c>
      <c r="P143" s="261">
        <v>40239.94</v>
      </c>
      <c r="Q143" s="261">
        <v>43039.06</v>
      </c>
      <c r="R143" s="259"/>
      <c r="S143" s="259"/>
      <c r="T143" s="259"/>
      <c r="U143" s="259"/>
      <c r="V143" s="259"/>
      <c r="W143" s="259"/>
      <c r="X143" s="259"/>
      <c r="Y143" s="259"/>
      <c r="Z143" s="259"/>
      <c r="AA143" s="259"/>
      <c r="AB143" s="259"/>
      <c r="AC143" s="259"/>
      <c r="AD143" s="259"/>
      <c r="AE143" s="259"/>
      <c r="AF143" s="259"/>
      <c r="AG143" s="259"/>
      <c r="AH143" s="259"/>
      <c r="AI143" s="259"/>
      <c r="AJ143" s="259"/>
      <c r="AK143" s="259"/>
    </row>
    <row r="144" spans="1:37" s="262" customFormat="1" ht="36" customHeight="1" x14ac:dyDescent="0.2">
      <c r="A144" s="258">
        <f t="array" ref="A144">SUM(IF(Cuenca=D144,$C$12:$C$101,0))</f>
        <v>10</v>
      </c>
      <c r="B144" s="259">
        <f t="shared" si="0"/>
        <v>48</v>
      </c>
      <c r="C144" s="44">
        <v>38</v>
      </c>
      <c r="D144" s="260" t="s">
        <v>2515</v>
      </c>
      <c r="E144" s="260" t="s">
        <v>2537</v>
      </c>
      <c r="F144" s="260">
        <v>2022</v>
      </c>
      <c r="G144" s="260" t="s">
        <v>2552</v>
      </c>
      <c r="H144" s="260" t="s">
        <v>2553</v>
      </c>
      <c r="I144" s="258" t="s">
        <v>2554</v>
      </c>
      <c r="J144" s="260" t="s">
        <v>2520</v>
      </c>
      <c r="K144" s="260">
        <v>2021</v>
      </c>
      <c r="L144" s="260">
        <v>2022</v>
      </c>
      <c r="M144" s="260">
        <v>2026</v>
      </c>
      <c r="N144" s="261">
        <v>6391.68</v>
      </c>
      <c r="O144" s="261">
        <v>1197.19</v>
      </c>
      <c r="P144" s="261">
        <v>1278.19</v>
      </c>
      <c r="Q144" s="261">
        <v>529.67999999999995</v>
      </c>
      <c r="R144" s="259"/>
      <c r="S144" s="259"/>
      <c r="T144" s="259"/>
      <c r="U144" s="259"/>
      <c r="V144" s="259"/>
      <c r="W144" s="259"/>
      <c r="X144" s="259"/>
      <c r="Y144" s="259"/>
      <c r="Z144" s="259"/>
      <c r="AA144" s="259"/>
      <c r="AB144" s="259"/>
      <c r="AC144" s="259"/>
      <c r="AD144" s="259"/>
      <c r="AE144" s="259"/>
      <c r="AF144" s="259"/>
      <c r="AG144" s="259"/>
      <c r="AH144" s="259"/>
      <c r="AI144" s="259"/>
      <c r="AJ144" s="259"/>
      <c r="AK144" s="259"/>
    </row>
    <row r="145" spans="1:37" s="262" customFormat="1" ht="36" customHeight="1" x14ac:dyDescent="0.2">
      <c r="A145" s="258">
        <f t="array" ref="A145">SUM(IF(Cuenca=D145,$C$12:$C$101,0))</f>
        <v>10</v>
      </c>
      <c r="B145" s="259">
        <f t="shared" si="0"/>
        <v>49</v>
      </c>
      <c r="C145" s="44">
        <v>39</v>
      </c>
      <c r="D145" s="260" t="s">
        <v>2515</v>
      </c>
      <c r="E145" s="260" t="s">
        <v>2539</v>
      </c>
      <c r="F145" s="260">
        <v>2022</v>
      </c>
      <c r="G145" s="260" t="s">
        <v>2552</v>
      </c>
      <c r="H145" s="260" t="s">
        <v>2553</v>
      </c>
      <c r="I145" s="258" t="s">
        <v>2554</v>
      </c>
      <c r="J145" s="260" t="s">
        <v>2520</v>
      </c>
      <c r="K145" s="260">
        <v>2021</v>
      </c>
      <c r="L145" s="260">
        <v>2022</v>
      </c>
      <c r="M145" s="260">
        <v>2026</v>
      </c>
      <c r="N145" s="261">
        <v>16636.490000000002</v>
      </c>
      <c r="O145" s="261">
        <v>16684.05</v>
      </c>
      <c r="P145" s="261">
        <v>6618.67</v>
      </c>
      <c r="Q145" s="261">
        <v>7070.2</v>
      </c>
      <c r="R145" s="259"/>
      <c r="S145" s="259"/>
      <c r="T145" s="259"/>
      <c r="U145" s="259"/>
      <c r="V145" s="259"/>
      <c r="W145" s="259"/>
      <c r="X145" s="259"/>
      <c r="Y145" s="259"/>
      <c r="Z145" s="259"/>
      <c r="AA145" s="259"/>
      <c r="AB145" s="259"/>
      <c r="AC145" s="259"/>
      <c r="AD145" s="259"/>
      <c r="AE145" s="259"/>
      <c r="AF145" s="259"/>
      <c r="AG145" s="259"/>
      <c r="AH145" s="259"/>
      <c r="AI145" s="259"/>
      <c r="AJ145" s="259"/>
      <c r="AK145" s="259"/>
    </row>
    <row r="146" spans="1:37" s="262" customFormat="1" ht="36" customHeight="1" x14ac:dyDescent="0.2">
      <c r="A146" s="258">
        <f t="array" ref="A146">SUM(IF(Cuenca=D146,$C$12:$C$101,0))</f>
        <v>10</v>
      </c>
      <c r="B146" s="259">
        <f t="shared" si="0"/>
        <v>50</v>
      </c>
      <c r="C146" s="44">
        <v>40</v>
      </c>
      <c r="D146" s="260" t="s">
        <v>2515</v>
      </c>
      <c r="E146" s="260" t="s">
        <v>2540</v>
      </c>
      <c r="F146" s="260">
        <v>2022</v>
      </c>
      <c r="G146" s="260" t="s">
        <v>2552</v>
      </c>
      <c r="H146" s="260" t="s">
        <v>2553</v>
      </c>
      <c r="I146" s="258" t="s">
        <v>2555</v>
      </c>
      <c r="J146" s="260" t="s">
        <v>2520</v>
      </c>
      <c r="K146" s="260">
        <v>2021</v>
      </c>
      <c r="L146" s="260">
        <v>2022</v>
      </c>
      <c r="M146" s="260">
        <v>2026</v>
      </c>
      <c r="N146" s="261">
        <v>10020.06</v>
      </c>
      <c r="O146" s="261">
        <v>2105.08</v>
      </c>
      <c r="P146" s="261">
        <v>9618.81</v>
      </c>
      <c r="Q146" s="261">
        <v>2101.9</v>
      </c>
      <c r="R146" s="259"/>
      <c r="S146" s="259"/>
      <c r="T146" s="259"/>
      <c r="U146" s="259"/>
      <c r="V146" s="259"/>
      <c r="W146" s="259"/>
      <c r="X146" s="259"/>
      <c r="Y146" s="259"/>
      <c r="Z146" s="259"/>
      <c r="AA146" s="259"/>
      <c r="AB146" s="259"/>
      <c r="AC146" s="259"/>
      <c r="AD146" s="259"/>
      <c r="AE146" s="259"/>
      <c r="AF146" s="259"/>
      <c r="AG146" s="259"/>
      <c r="AH146" s="259"/>
      <c r="AI146" s="259"/>
      <c r="AJ146" s="259"/>
      <c r="AK146" s="259"/>
    </row>
    <row r="147" spans="1:37" s="262" customFormat="1" ht="36" customHeight="1" x14ac:dyDescent="0.2">
      <c r="A147" s="258">
        <f t="array" ref="A147">SUM(IF(Cuenca=D147,$C$12:$C$101,0))</f>
        <v>11</v>
      </c>
      <c r="B147" s="259">
        <f t="shared" si="0"/>
        <v>52</v>
      </c>
      <c r="C147" s="44">
        <v>41</v>
      </c>
      <c r="D147" s="260" t="s">
        <v>2516</v>
      </c>
      <c r="E147" s="260" t="s">
        <v>1657</v>
      </c>
      <c r="F147" s="260">
        <v>2022</v>
      </c>
      <c r="G147" s="260"/>
      <c r="H147" s="260"/>
      <c r="I147" s="260"/>
      <c r="J147" s="260" t="s">
        <v>2520</v>
      </c>
      <c r="K147" s="260">
        <v>2021</v>
      </c>
      <c r="L147" s="260">
        <v>2022</v>
      </c>
      <c r="M147" s="260">
        <v>2026</v>
      </c>
      <c r="N147" s="261">
        <v>30286.45</v>
      </c>
      <c r="O147" s="261">
        <v>13453.7</v>
      </c>
      <c r="P147" s="261">
        <v>35358.339999999997</v>
      </c>
      <c r="Q147" s="261">
        <v>19336.990000000002</v>
      </c>
      <c r="R147" s="259"/>
      <c r="S147" s="259"/>
      <c r="T147" s="259"/>
      <c r="U147" s="259"/>
      <c r="V147" s="259"/>
      <c r="W147" s="259"/>
      <c r="X147" s="259"/>
      <c r="Y147" s="259"/>
      <c r="Z147" s="259"/>
      <c r="AA147" s="259"/>
      <c r="AB147" s="259"/>
      <c r="AC147" s="259"/>
      <c r="AD147" s="259"/>
      <c r="AE147" s="259"/>
      <c r="AF147" s="259"/>
      <c r="AG147" s="259"/>
      <c r="AH147" s="259"/>
      <c r="AI147" s="259"/>
      <c r="AJ147" s="259"/>
      <c r="AK147" s="259"/>
    </row>
    <row r="148" spans="1:37" ht="11.25" customHeight="1" x14ac:dyDescent="0.2">
      <c r="A148" s="56">
        <f t="array" ref="A148">SUM(IF(Cuenca=D148,$C$12:$C$101,0))</f>
        <v>4029</v>
      </c>
      <c r="B148" s="1">
        <f t="shared" si="0"/>
        <v>4071</v>
      </c>
      <c r="C148" s="46">
        <v>42</v>
      </c>
      <c r="D148" s="47"/>
      <c r="E148" s="47"/>
      <c r="F148" s="47"/>
      <c r="G148" s="47"/>
      <c r="H148" s="47"/>
      <c r="I148" s="4"/>
      <c r="J148" s="47"/>
      <c r="K148" s="47"/>
      <c r="L148" s="47"/>
      <c r="M148" s="47"/>
      <c r="N148" s="57"/>
      <c r="O148" s="57"/>
      <c r="P148" s="57"/>
      <c r="Q148" s="57"/>
      <c r="R148" s="1"/>
      <c r="S148" s="1"/>
      <c r="T148" s="1"/>
      <c r="U148" s="1"/>
      <c r="V148" s="1"/>
      <c r="W148" s="1"/>
      <c r="X148" s="1"/>
      <c r="Y148" s="1"/>
      <c r="Z148" s="1"/>
      <c r="AA148" s="1"/>
      <c r="AB148" s="1"/>
      <c r="AC148" s="1"/>
      <c r="AD148" s="1"/>
      <c r="AE148" s="1"/>
      <c r="AF148" s="1"/>
      <c r="AG148" s="1"/>
      <c r="AH148" s="1"/>
      <c r="AI148" s="1"/>
      <c r="AJ148" s="1"/>
      <c r="AK148" s="1"/>
    </row>
    <row r="149" spans="1:37" ht="11.25" customHeight="1" x14ac:dyDescent="0.2">
      <c r="A149" s="56">
        <f t="array" ref="A149">SUM(IF(Cuenca=D149,$C$12:$C$101,0))</f>
        <v>4029</v>
      </c>
      <c r="B149" s="1">
        <f t="shared" si="0"/>
        <v>4072</v>
      </c>
      <c r="C149" s="46">
        <v>43</v>
      </c>
      <c r="D149" s="47"/>
      <c r="E149" s="47"/>
      <c r="F149" s="47"/>
      <c r="G149" s="47"/>
      <c r="H149" s="47"/>
      <c r="I149" s="4"/>
      <c r="J149" s="47"/>
      <c r="K149" s="47"/>
      <c r="L149" s="47"/>
      <c r="M149" s="47"/>
      <c r="N149" s="57"/>
      <c r="O149" s="57"/>
      <c r="P149" s="57"/>
      <c r="Q149" s="57"/>
      <c r="R149" s="1"/>
      <c r="S149" s="1"/>
      <c r="T149" s="1"/>
      <c r="U149" s="1"/>
      <c r="V149" s="1"/>
      <c r="W149" s="1"/>
      <c r="X149" s="1"/>
      <c r="Y149" s="1"/>
      <c r="Z149" s="1"/>
      <c r="AA149" s="1"/>
      <c r="AB149" s="1"/>
      <c r="AC149" s="1"/>
      <c r="AD149" s="1"/>
      <c r="AE149" s="1"/>
      <c r="AF149" s="1"/>
      <c r="AG149" s="1"/>
      <c r="AH149" s="1"/>
      <c r="AI149" s="1"/>
      <c r="AJ149" s="1"/>
      <c r="AK149" s="1"/>
    </row>
    <row r="150" spans="1:37" ht="11.25" customHeight="1" x14ac:dyDescent="0.2">
      <c r="A150" s="56">
        <f t="array" ref="A150">SUM(IF(Cuenca=D150,$C$12:$C$101,0))</f>
        <v>4029</v>
      </c>
      <c r="B150" s="1">
        <f t="shared" si="0"/>
        <v>4073</v>
      </c>
      <c r="C150" s="46">
        <v>44</v>
      </c>
      <c r="D150" s="47"/>
      <c r="E150" s="47"/>
      <c r="F150" s="47"/>
      <c r="G150" s="47"/>
      <c r="H150" s="47"/>
      <c r="I150" s="4"/>
      <c r="J150" s="47"/>
      <c r="K150" s="47"/>
      <c r="L150" s="47"/>
      <c r="M150" s="47"/>
      <c r="N150" s="57"/>
      <c r="O150" s="57"/>
      <c r="P150" s="57"/>
      <c r="Q150" s="57"/>
      <c r="R150" s="1"/>
      <c r="S150" s="1"/>
      <c r="T150" s="1"/>
      <c r="U150" s="1"/>
      <c r="V150" s="1"/>
      <c r="W150" s="1"/>
      <c r="X150" s="1"/>
      <c r="Y150" s="1"/>
      <c r="Z150" s="1"/>
      <c r="AA150" s="1"/>
      <c r="AB150" s="1"/>
      <c r="AC150" s="1"/>
      <c r="AD150" s="1"/>
      <c r="AE150" s="1"/>
      <c r="AF150" s="1"/>
      <c r="AG150" s="1"/>
      <c r="AH150" s="1"/>
      <c r="AI150" s="1"/>
      <c r="AJ150" s="1"/>
      <c r="AK150" s="1"/>
    </row>
    <row r="151" spans="1:37" ht="11.25" customHeight="1" x14ac:dyDescent="0.2">
      <c r="A151" s="56">
        <f t="array" ref="A151">SUM(IF(Cuenca=D151,$C$12:$C$101,0))</f>
        <v>4029</v>
      </c>
      <c r="B151" s="1">
        <f t="shared" si="0"/>
        <v>4074</v>
      </c>
      <c r="C151" s="46">
        <v>45</v>
      </c>
      <c r="D151" s="47"/>
      <c r="E151" s="47"/>
      <c r="F151" s="47"/>
      <c r="G151" s="47"/>
      <c r="H151" s="47"/>
      <c r="I151" s="4"/>
      <c r="J151" s="47"/>
      <c r="K151" s="47"/>
      <c r="L151" s="47"/>
      <c r="M151" s="47"/>
      <c r="N151" s="57"/>
      <c r="O151" s="57"/>
      <c r="P151" s="57"/>
      <c r="Q151" s="57"/>
      <c r="R151" s="1"/>
      <c r="S151" s="1"/>
      <c r="T151" s="1"/>
      <c r="U151" s="1"/>
      <c r="V151" s="1"/>
      <c r="W151" s="1"/>
      <c r="X151" s="1"/>
      <c r="Y151" s="1"/>
      <c r="Z151" s="1"/>
      <c r="AA151" s="1"/>
      <c r="AB151" s="1"/>
      <c r="AC151" s="1"/>
      <c r="AD151" s="1"/>
      <c r="AE151" s="1"/>
      <c r="AF151" s="1"/>
      <c r="AG151" s="1"/>
      <c r="AH151" s="1"/>
      <c r="AI151" s="1"/>
      <c r="AJ151" s="1"/>
      <c r="AK151" s="1"/>
    </row>
    <row r="152" spans="1:37" ht="11.25" customHeight="1" x14ac:dyDescent="0.2">
      <c r="A152" s="56">
        <f t="array" ref="A152">SUM(IF(Cuenca=D152,$C$12:$C$101,0))</f>
        <v>4029</v>
      </c>
      <c r="B152" s="1">
        <f t="shared" si="0"/>
        <v>4075</v>
      </c>
      <c r="C152" s="46">
        <v>46</v>
      </c>
      <c r="D152" s="47"/>
      <c r="E152" s="47"/>
      <c r="F152" s="47"/>
      <c r="G152" s="47"/>
      <c r="H152" s="47"/>
      <c r="I152" s="4"/>
      <c r="J152" s="47"/>
      <c r="K152" s="47"/>
      <c r="L152" s="47"/>
      <c r="M152" s="47"/>
      <c r="N152" s="57"/>
      <c r="O152" s="57"/>
      <c r="P152" s="57"/>
      <c r="Q152" s="57"/>
      <c r="R152" s="1"/>
      <c r="S152" s="1"/>
      <c r="T152" s="1"/>
      <c r="U152" s="1"/>
      <c r="V152" s="1"/>
      <c r="W152" s="1"/>
      <c r="X152" s="1"/>
      <c r="Y152" s="1"/>
      <c r="Z152" s="1"/>
      <c r="AA152" s="1"/>
      <c r="AB152" s="1"/>
      <c r="AC152" s="1"/>
      <c r="AD152" s="1"/>
      <c r="AE152" s="1"/>
      <c r="AF152" s="1"/>
      <c r="AG152" s="1"/>
      <c r="AH152" s="1"/>
      <c r="AI152" s="1"/>
      <c r="AJ152" s="1"/>
      <c r="AK152" s="1"/>
    </row>
    <row r="153" spans="1:37" ht="11.25" customHeight="1" x14ac:dyDescent="0.2">
      <c r="A153" s="56">
        <f t="array" ref="A153">SUM(IF(Cuenca=D153,$C$12:$C$101,0))</f>
        <v>4029</v>
      </c>
      <c r="B153" s="1">
        <f t="shared" si="0"/>
        <v>4076</v>
      </c>
      <c r="C153" s="46">
        <v>47</v>
      </c>
      <c r="D153" s="47"/>
      <c r="E153" s="47"/>
      <c r="F153" s="47"/>
      <c r="G153" s="47"/>
      <c r="H153" s="47"/>
      <c r="I153" s="4"/>
      <c r="J153" s="47"/>
      <c r="K153" s="47"/>
      <c r="L153" s="47"/>
      <c r="M153" s="47"/>
      <c r="N153" s="57"/>
      <c r="O153" s="57"/>
      <c r="P153" s="57"/>
      <c r="Q153" s="57"/>
      <c r="R153" s="1"/>
      <c r="S153" s="1"/>
      <c r="T153" s="1"/>
      <c r="U153" s="1"/>
      <c r="V153" s="1"/>
      <c r="W153" s="1"/>
      <c r="X153" s="1"/>
      <c r="Y153" s="1"/>
      <c r="Z153" s="1"/>
      <c r="AA153" s="1"/>
      <c r="AB153" s="1"/>
      <c r="AC153" s="1"/>
      <c r="AD153" s="1"/>
      <c r="AE153" s="1"/>
      <c r="AF153" s="1"/>
      <c r="AG153" s="1"/>
      <c r="AH153" s="1"/>
      <c r="AI153" s="1"/>
      <c r="AJ153" s="1"/>
      <c r="AK153" s="1"/>
    </row>
    <row r="154" spans="1:37" ht="11.25" customHeight="1" x14ac:dyDescent="0.2">
      <c r="A154" s="56">
        <f t="array" ref="A154">SUM(IF(Cuenca=D154,$C$12:$C$101,0))</f>
        <v>4029</v>
      </c>
      <c r="B154" s="1">
        <f t="shared" si="0"/>
        <v>4077</v>
      </c>
      <c r="C154" s="46">
        <v>48</v>
      </c>
      <c r="D154" s="47"/>
      <c r="E154" s="47"/>
      <c r="F154" s="47"/>
      <c r="G154" s="47"/>
      <c r="H154" s="47"/>
      <c r="I154" s="4"/>
      <c r="J154" s="47"/>
      <c r="K154" s="47"/>
      <c r="L154" s="47"/>
      <c r="M154" s="47"/>
      <c r="N154" s="57"/>
      <c r="O154" s="57"/>
      <c r="P154" s="57"/>
      <c r="Q154" s="57"/>
      <c r="R154" s="1"/>
      <c r="S154" s="1"/>
      <c r="T154" s="1"/>
      <c r="U154" s="1"/>
      <c r="V154" s="1"/>
      <c r="W154" s="1"/>
      <c r="X154" s="1"/>
      <c r="Y154" s="1"/>
      <c r="Z154" s="1"/>
      <c r="AA154" s="1"/>
      <c r="AB154" s="1"/>
      <c r="AC154" s="1"/>
      <c r="AD154" s="1"/>
      <c r="AE154" s="1"/>
      <c r="AF154" s="1"/>
      <c r="AG154" s="1"/>
      <c r="AH154" s="1"/>
      <c r="AI154" s="1"/>
      <c r="AJ154" s="1"/>
      <c r="AK154" s="1"/>
    </row>
    <row r="155" spans="1:37" ht="11.25" customHeight="1" x14ac:dyDescent="0.2">
      <c r="A155" s="56">
        <f t="array" ref="A155">SUM(IF(Cuenca=D155,$C$12:$C$101,0))</f>
        <v>4029</v>
      </c>
      <c r="B155" s="1">
        <f t="shared" si="0"/>
        <v>4078</v>
      </c>
      <c r="C155" s="46">
        <v>49</v>
      </c>
      <c r="D155" s="47"/>
      <c r="E155" s="47"/>
      <c r="F155" s="47"/>
      <c r="G155" s="47"/>
      <c r="H155" s="47"/>
      <c r="I155" s="4"/>
      <c r="J155" s="47"/>
      <c r="K155" s="47"/>
      <c r="L155" s="47"/>
      <c r="M155" s="47"/>
      <c r="N155" s="57"/>
      <c r="O155" s="57"/>
      <c r="P155" s="57"/>
      <c r="Q155" s="57"/>
      <c r="R155" s="1"/>
      <c r="S155" s="1"/>
      <c r="T155" s="1"/>
      <c r="U155" s="1"/>
      <c r="V155" s="1"/>
      <c r="W155" s="1"/>
      <c r="X155" s="1"/>
      <c r="Y155" s="1"/>
      <c r="Z155" s="1"/>
      <c r="AA155" s="1"/>
      <c r="AB155" s="1"/>
      <c r="AC155" s="1"/>
      <c r="AD155" s="1"/>
      <c r="AE155" s="1"/>
      <c r="AF155" s="1"/>
      <c r="AG155" s="1"/>
      <c r="AH155" s="1"/>
      <c r="AI155" s="1"/>
      <c r="AJ155" s="1"/>
      <c r="AK155" s="1"/>
    </row>
    <row r="156" spans="1:37" ht="11.25" customHeight="1" x14ac:dyDescent="0.2">
      <c r="A156" s="56">
        <f t="array" ref="A156">SUM(IF(Cuenca=D156,$C$12:$C$101,0))</f>
        <v>4029</v>
      </c>
      <c r="B156" s="1">
        <f t="shared" si="0"/>
        <v>4079</v>
      </c>
      <c r="C156" s="46">
        <v>50</v>
      </c>
      <c r="D156" s="47"/>
      <c r="E156" s="47"/>
      <c r="F156" s="47"/>
      <c r="G156" s="47"/>
      <c r="H156" s="47"/>
      <c r="I156" s="4"/>
      <c r="J156" s="47"/>
      <c r="K156" s="47"/>
      <c r="L156" s="47"/>
      <c r="M156" s="47"/>
      <c r="N156" s="57"/>
      <c r="O156" s="57"/>
      <c r="P156" s="57"/>
      <c r="Q156" s="57"/>
      <c r="R156" s="1"/>
      <c r="S156" s="1"/>
      <c r="T156" s="1"/>
      <c r="U156" s="1"/>
      <c r="V156" s="1"/>
      <c r="W156" s="1"/>
      <c r="X156" s="1"/>
      <c r="Y156" s="1"/>
      <c r="Z156" s="1"/>
      <c r="AA156" s="1"/>
      <c r="AB156" s="1"/>
      <c r="AC156" s="1"/>
      <c r="AD156" s="1"/>
      <c r="AE156" s="1"/>
      <c r="AF156" s="1"/>
      <c r="AG156" s="1"/>
      <c r="AH156" s="1"/>
      <c r="AI156" s="1"/>
      <c r="AJ156" s="1"/>
      <c r="AK156" s="1"/>
    </row>
    <row r="157" spans="1:37" ht="11.25" customHeight="1" x14ac:dyDescent="0.2">
      <c r="A157" s="56">
        <f t="array" ref="A157">SUM(IF(Cuenca=D157,$C$12:$C$101,0))</f>
        <v>4029</v>
      </c>
      <c r="B157" s="1">
        <f t="shared" si="0"/>
        <v>4080</v>
      </c>
      <c r="C157" s="46">
        <v>51</v>
      </c>
      <c r="D157" s="47"/>
      <c r="E157" s="47"/>
      <c r="F157" s="47"/>
      <c r="G157" s="47"/>
      <c r="H157" s="47"/>
      <c r="I157" s="4"/>
      <c r="J157" s="47"/>
      <c r="K157" s="47"/>
      <c r="L157" s="47"/>
      <c r="M157" s="47"/>
      <c r="N157" s="57"/>
      <c r="O157" s="57"/>
      <c r="P157" s="57"/>
      <c r="Q157" s="57"/>
      <c r="R157" s="1"/>
      <c r="S157" s="1"/>
      <c r="T157" s="1"/>
      <c r="U157" s="1"/>
      <c r="V157" s="1"/>
      <c r="W157" s="1"/>
      <c r="X157" s="1"/>
      <c r="Y157" s="1"/>
      <c r="Z157" s="1"/>
      <c r="AA157" s="1"/>
      <c r="AB157" s="1"/>
      <c r="AC157" s="1"/>
      <c r="AD157" s="1"/>
      <c r="AE157" s="1"/>
      <c r="AF157" s="1"/>
      <c r="AG157" s="1"/>
      <c r="AH157" s="1"/>
      <c r="AI157" s="1"/>
      <c r="AJ157" s="1"/>
      <c r="AK157" s="1"/>
    </row>
    <row r="158" spans="1:37" ht="11.25" customHeight="1" x14ac:dyDescent="0.2">
      <c r="A158" s="56">
        <f t="array" ref="A158">SUM(IF(Cuenca=D158,$C$12:$C$101,0))</f>
        <v>4029</v>
      </c>
      <c r="B158" s="1">
        <f t="shared" si="0"/>
        <v>4081</v>
      </c>
      <c r="C158" s="46">
        <v>52</v>
      </c>
      <c r="D158" s="47"/>
      <c r="E158" s="47"/>
      <c r="F158" s="47"/>
      <c r="G158" s="47"/>
      <c r="H158" s="47"/>
      <c r="I158" s="4"/>
      <c r="J158" s="47"/>
      <c r="K158" s="47"/>
      <c r="L158" s="47"/>
      <c r="M158" s="47"/>
      <c r="N158" s="57"/>
      <c r="O158" s="57"/>
      <c r="P158" s="57"/>
      <c r="Q158" s="57"/>
      <c r="R158" s="1"/>
      <c r="S158" s="1"/>
      <c r="T158" s="1"/>
      <c r="U158" s="1"/>
      <c r="V158" s="1"/>
      <c r="W158" s="1"/>
      <c r="X158" s="1"/>
      <c r="Y158" s="1"/>
      <c r="Z158" s="1"/>
      <c r="AA158" s="1"/>
      <c r="AB158" s="1"/>
      <c r="AC158" s="1"/>
      <c r="AD158" s="1"/>
      <c r="AE158" s="1"/>
      <c r="AF158" s="1"/>
      <c r="AG158" s="1"/>
      <c r="AH158" s="1"/>
      <c r="AI158" s="1"/>
      <c r="AJ158" s="1"/>
      <c r="AK158" s="1"/>
    </row>
    <row r="159" spans="1:37" ht="11.25" customHeight="1" x14ac:dyDescent="0.2">
      <c r="A159" s="56">
        <f t="array" ref="A159">SUM(IF(Cuenca=D159,$C$12:$C$101,0))</f>
        <v>4029</v>
      </c>
      <c r="B159" s="1">
        <f t="shared" si="0"/>
        <v>4082</v>
      </c>
      <c r="C159" s="46">
        <v>53</v>
      </c>
      <c r="D159" s="47"/>
      <c r="E159" s="47"/>
      <c r="F159" s="47"/>
      <c r="G159" s="47"/>
      <c r="H159" s="47"/>
      <c r="I159" s="4"/>
      <c r="J159" s="47"/>
      <c r="K159" s="47"/>
      <c r="L159" s="47"/>
      <c r="M159" s="47"/>
      <c r="N159" s="57"/>
      <c r="O159" s="57"/>
      <c r="P159" s="57"/>
      <c r="Q159" s="57"/>
      <c r="R159" s="1"/>
      <c r="S159" s="1"/>
      <c r="T159" s="1"/>
      <c r="U159" s="1"/>
      <c r="V159" s="1"/>
      <c r="W159" s="1"/>
      <c r="X159" s="1"/>
      <c r="Y159" s="1"/>
      <c r="Z159" s="1"/>
      <c r="AA159" s="1"/>
      <c r="AB159" s="1"/>
      <c r="AC159" s="1"/>
      <c r="AD159" s="1"/>
      <c r="AE159" s="1"/>
      <c r="AF159" s="1"/>
      <c r="AG159" s="1"/>
      <c r="AH159" s="1"/>
      <c r="AI159" s="1"/>
      <c r="AJ159" s="1"/>
      <c r="AK159" s="1"/>
    </row>
    <row r="160" spans="1:37" ht="11.25" customHeight="1" x14ac:dyDescent="0.2">
      <c r="A160" s="56">
        <f t="array" ref="A160">SUM(IF(Cuenca=D160,$C$12:$C$101,0))</f>
        <v>4029</v>
      </c>
      <c r="B160" s="1">
        <f t="shared" si="0"/>
        <v>4083</v>
      </c>
      <c r="C160" s="46">
        <v>54</v>
      </c>
      <c r="D160" s="47"/>
      <c r="E160" s="47"/>
      <c r="F160" s="47"/>
      <c r="G160" s="47"/>
      <c r="H160" s="47"/>
      <c r="I160" s="4"/>
      <c r="J160" s="47"/>
      <c r="K160" s="47"/>
      <c r="L160" s="47"/>
      <c r="M160" s="47"/>
      <c r="N160" s="57"/>
      <c r="O160" s="57"/>
      <c r="P160" s="57"/>
      <c r="Q160" s="57"/>
      <c r="R160" s="1"/>
      <c r="S160" s="1"/>
      <c r="T160" s="1"/>
      <c r="U160" s="1"/>
      <c r="V160" s="1"/>
      <c r="W160" s="1"/>
      <c r="X160" s="1"/>
      <c r="Y160" s="1"/>
      <c r="Z160" s="1"/>
      <c r="AA160" s="1"/>
      <c r="AB160" s="1"/>
      <c r="AC160" s="1"/>
      <c r="AD160" s="1"/>
      <c r="AE160" s="1"/>
      <c r="AF160" s="1"/>
      <c r="AG160" s="1"/>
      <c r="AH160" s="1"/>
      <c r="AI160" s="1"/>
      <c r="AJ160" s="1"/>
      <c r="AK160" s="1"/>
    </row>
    <row r="161" spans="1:37" ht="11.25" customHeight="1" x14ac:dyDescent="0.2">
      <c r="A161" s="56">
        <f t="array" ref="A161">SUM(IF(Cuenca=D161,$C$12:$C$101,0))</f>
        <v>4029</v>
      </c>
      <c r="B161" s="1">
        <f t="shared" si="0"/>
        <v>4084</v>
      </c>
      <c r="C161" s="46">
        <v>55</v>
      </c>
      <c r="D161" s="47"/>
      <c r="E161" s="47"/>
      <c r="F161" s="47"/>
      <c r="G161" s="47"/>
      <c r="H161" s="47"/>
      <c r="I161" s="4"/>
      <c r="J161" s="47"/>
      <c r="K161" s="47"/>
      <c r="L161" s="47"/>
      <c r="M161" s="47"/>
      <c r="N161" s="57"/>
      <c r="O161" s="57"/>
      <c r="P161" s="57"/>
      <c r="Q161" s="57"/>
      <c r="R161" s="1"/>
      <c r="S161" s="1"/>
      <c r="T161" s="1"/>
      <c r="U161" s="1"/>
      <c r="V161" s="1"/>
      <c r="W161" s="1"/>
      <c r="X161" s="1"/>
      <c r="Y161" s="1"/>
      <c r="Z161" s="1"/>
      <c r="AA161" s="1"/>
      <c r="AB161" s="1"/>
      <c r="AC161" s="1"/>
      <c r="AD161" s="1"/>
      <c r="AE161" s="1"/>
      <c r="AF161" s="1"/>
      <c r="AG161" s="1"/>
      <c r="AH161" s="1"/>
      <c r="AI161" s="1"/>
      <c r="AJ161" s="1"/>
      <c r="AK161" s="1"/>
    </row>
    <row r="162" spans="1:37" ht="11.25" customHeight="1" x14ac:dyDescent="0.2">
      <c r="A162" s="56">
        <f t="array" ref="A162">SUM(IF(Cuenca=D162,$C$12:$C$101,0))</f>
        <v>4029</v>
      </c>
      <c r="B162" s="1">
        <f t="shared" si="0"/>
        <v>4085</v>
      </c>
      <c r="C162" s="46">
        <v>56</v>
      </c>
      <c r="D162" s="47"/>
      <c r="E162" s="47"/>
      <c r="F162" s="47"/>
      <c r="G162" s="47"/>
      <c r="H162" s="47"/>
      <c r="I162" s="4"/>
      <c r="J162" s="47"/>
      <c r="K162" s="47"/>
      <c r="L162" s="47"/>
      <c r="M162" s="47"/>
      <c r="N162" s="57"/>
      <c r="O162" s="57"/>
      <c r="P162" s="57"/>
      <c r="Q162" s="57"/>
      <c r="R162" s="1"/>
      <c r="S162" s="1"/>
      <c r="T162" s="1"/>
      <c r="U162" s="1"/>
      <c r="V162" s="1"/>
      <c r="W162" s="1"/>
      <c r="X162" s="1"/>
      <c r="Y162" s="1"/>
      <c r="Z162" s="1"/>
      <c r="AA162" s="1"/>
      <c r="AB162" s="1"/>
      <c r="AC162" s="1"/>
      <c r="AD162" s="1"/>
      <c r="AE162" s="1"/>
      <c r="AF162" s="1"/>
      <c r="AG162" s="1"/>
      <c r="AH162" s="1"/>
      <c r="AI162" s="1"/>
      <c r="AJ162" s="1"/>
      <c r="AK162" s="1"/>
    </row>
    <row r="163" spans="1:37" ht="11.25" customHeight="1" x14ac:dyDescent="0.2">
      <c r="A163" s="56">
        <f t="array" ref="A163">SUM(IF(Cuenca=D163,$C$12:$C$101,0))</f>
        <v>4029</v>
      </c>
      <c r="B163" s="1">
        <f t="shared" si="0"/>
        <v>4086</v>
      </c>
      <c r="C163" s="46">
        <v>57</v>
      </c>
      <c r="D163" s="47"/>
      <c r="E163" s="47"/>
      <c r="F163" s="47"/>
      <c r="G163" s="47"/>
      <c r="H163" s="47"/>
      <c r="I163" s="4"/>
      <c r="J163" s="47"/>
      <c r="K163" s="47"/>
      <c r="L163" s="47"/>
      <c r="M163" s="47"/>
      <c r="N163" s="57"/>
      <c r="O163" s="57"/>
      <c r="P163" s="57"/>
      <c r="Q163" s="57"/>
      <c r="R163" s="1"/>
      <c r="S163" s="1"/>
      <c r="T163" s="1"/>
      <c r="U163" s="1"/>
      <c r="V163" s="1"/>
      <c r="W163" s="1"/>
      <c r="X163" s="1"/>
      <c r="Y163" s="1"/>
      <c r="Z163" s="1"/>
      <c r="AA163" s="1"/>
      <c r="AB163" s="1"/>
      <c r="AC163" s="1"/>
      <c r="AD163" s="1"/>
      <c r="AE163" s="1"/>
      <c r="AF163" s="1"/>
      <c r="AG163" s="1"/>
      <c r="AH163" s="1"/>
      <c r="AI163" s="1"/>
      <c r="AJ163" s="1"/>
      <c r="AK163" s="1"/>
    </row>
    <row r="164" spans="1:37" ht="11.25" customHeight="1" x14ac:dyDescent="0.2">
      <c r="A164" s="56">
        <f t="array" ref="A164">SUM(IF(Cuenca=D164,$C$12:$C$101,0))</f>
        <v>4029</v>
      </c>
      <c r="B164" s="1">
        <f t="shared" si="0"/>
        <v>4087</v>
      </c>
      <c r="C164" s="46">
        <v>58</v>
      </c>
      <c r="D164" s="47"/>
      <c r="E164" s="47"/>
      <c r="F164" s="47"/>
      <c r="G164" s="47"/>
      <c r="H164" s="47"/>
      <c r="I164" s="4"/>
      <c r="J164" s="47"/>
      <c r="K164" s="47"/>
      <c r="L164" s="47"/>
      <c r="M164" s="47"/>
      <c r="N164" s="57"/>
      <c r="O164" s="57"/>
      <c r="P164" s="57"/>
      <c r="Q164" s="57"/>
      <c r="R164" s="1"/>
      <c r="S164" s="1"/>
      <c r="T164" s="1"/>
      <c r="U164" s="1"/>
      <c r="V164" s="1"/>
      <c r="W164" s="1"/>
      <c r="X164" s="1"/>
      <c r="Y164" s="1"/>
      <c r="Z164" s="1"/>
      <c r="AA164" s="1"/>
      <c r="AB164" s="1"/>
      <c r="AC164" s="1"/>
      <c r="AD164" s="1"/>
      <c r="AE164" s="1"/>
      <c r="AF164" s="1"/>
      <c r="AG164" s="1"/>
      <c r="AH164" s="1"/>
      <c r="AI164" s="1"/>
      <c r="AJ164" s="1"/>
      <c r="AK164" s="1"/>
    </row>
    <row r="165" spans="1:37" ht="11.25" customHeight="1" x14ac:dyDescent="0.2">
      <c r="A165" s="56">
        <f t="array" ref="A165">SUM(IF(Cuenca=D165,$C$12:$C$101,0))</f>
        <v>4029</v>
      </c>
      <c r="B165" s="1">
        <f t="shared" si="0"/>
        <v>4088</v>
      </c>
      <c r="C165" s="46">
        <v>59</v>
      </c>
      <c r="D165" s="47"/>
      <c r="E165" s="47"/>
      <c r="F165" s="47"/>
      <c r="G165" s="47"/>
      <c r="H165" s="47"/>
      <c r="I165" s="4"/>
      <c r="J165" s="47"/>
      <c r="K165" s="47"/>
      <c r="L165" s="47"/>
      <c r="M165" s="47"/>
      <c r="N165" s="57"/>
      <c r="O165" s="57"/>
      <c r="P165" s="57"/>
      <c r="Q165" s="57"/>
      <c r="R165" s="1"/>
      <c r="S165" s="1"/>
      <c r="T165" s="1"/>
      <c r="U165" s="1"/>
      <c r="V165" s="1"/>
      <c r="W165" s="1"/>
      <c r="X165" s="1"/>
      <c r="Y165" s="1"/>
      <c r="Z165" s="1"/>
      <c r="AA165" s="1"/>
      <c r="AB165" s="1"/>
      <c r="AC165" s="1"/>
      <c r="AD165" s="1"/>
      <c r="AE165" s="1"/>
      <c r="AF165" s="1"/>
      <c r="AG165" s="1"/>
      <c r="AH165" s="1"/>
      <c r="AI165" s="1"/>
      <c r="AJ165" s="1"/>
      <c r="AK165" s="1"/>
    </row>
    <row r="166" spans="1:37" ht="11.25" customHeight="1" x14ac:dyDescent="0.2">
      <c r="A166" s="56">
        <f t="array" ref="A166">SUM(IF(Cuenca=D166,$C$12:$C$101,0))</f>
        <v>4029</v>
      </c>
      <c r="B166" s="1">
        <f t="shared" si="0"/>
        <v>4089</v>
      </c>
      <c r="C166" s="46">
        <v>60</v>
      </c>
      <c r="D166" s="47"/>
      <c r="E166" s="47"/>
      <c r="F166" s="47"/>
      <c r="G166" s="47"/>
      <c r="H166" s="47"/>
      <c r="I166" s="4"/>
      <c r="J166" s="47"/>
      <c r="K166" s="47"/>
      <c r="L166" s="47"/>
      <c r="M166" s="47"/>
      <c r="N166" s="57"/>
      <c r="O166" s="57"/>
      <c r="P166" s="57"/>
      <c r="Q166" s="57"/>
      <c r="R166" s="1"/>
      <c r="S166" s="1"/>
      <c r="T166" s="1"/>
      <c r="U166" s="1"/>
      <c r="V166" s="1"/>
      <c r="W166" s="1"/>
      <c r="X166" s="1"/>
      <c r="Y166" s="1"/>
      <c r="Z166" s="1"/>
      <c r="AA166" s="1"/>
      <c r="AB166" s="1"/>
      <c r="AC166" s="1"/>
      <c r="AD166" s="1"/>
      <c r="AE166" s="1"/>
      <c r="AF166" s="1"/>
      <c r="AG166" s="1"/>
      <c r="AH166" s="1"/>
      <c r="AI166" s="1"/>
      <c r="AJ166" s="1"/>
      <c r="AK166" s="1"/>
    </row>
    <row r="167" spans="1:37" ht="11.25" customHeight="1" x14ac:dyDescent="0.2">
      <c r="A167" s="56">
        <f t="array" ref="A167">SUM(IF(Cuenca=D167,$C$12:$C$101,0))</f>
        <v>4029</v>
      </c>
      <c r="B167" s="1">
        <f t="shared" si="0"/>
        <v>4090</v>
      </c>
      <c r="C167" s="46">
        <v>61</v>
      </c>
      <c r="D167" s="47"/>
      <c r="E167" s="47"/>
      <c r="F167" s="47"/>
      <c r="G167" s="47"/>
      <c r="H167" s="47"/>
      <c r="I167" s="4"/>
      <c r="J167" s="47"/>
      <c r="K167" s="47"/>
      <c r="L167" s="47"/>
      <c r="M167" s="47"/>
      <c r="N167" s="57"/>
      <c r="O167" s="57"/>
      <c r="P167" s="57"/>
      <c r="Q167" s="57"/>
      <c r="R167" s="1"/>
      <c r="S167" s="1"/>
      <c r="T167" s="1"/>
      <c r="U167" s="1"/>
      <c r="V167" s="1"/>
      <c r="W167" s="1"/>
      <c r="X167" s="1"/>
      <c r="Y167" s="1"/>
      <c r="Z167" s="1"/>
      <c r="AA167" s="1"/>
      <c r="AB167" s="1"/>
      <c r="AC167" s="1"/>
      <c r="AD167" s="1"/>
      <c r="AE167" s="1"/>
      <c r="AF167" s="1"/>
      <c r="AG167" s="1"/>
      <c r="AH167" s="1"/>
      <c r="AI167" s="1"/>
      <c r="AJ167" s="1"/>
      <c r="AK167" s="1"/>
    </row>
    <row r="168" spans="1:37" ht="11.25" customHeight="1" x14ac:dyDescent="0.2">
      <c r="A168" s="56">
        <f t="array" ref="A168">SUM(IF(Cuenca=D168,$C$12:$C$101,0))</f>
        <v>4029</v>
      </c>
      <c r="B168" s="1">
        <f t="shared" si="0"/>
        <v>4091</v>
      </c>
      <c r="C168" s="46">
        <v>62</v>
      </c>
      <c r="D168" s="47"/>
      <c r="E168" s="47"/>
      <c r="F168" s="47"/>
      <c r="G168" s="47"/>
      <c r="H168" s="47"/>
      <c r="I168" s="4"/>
      <c r="J168" s="47"/>
      <c r="K168" s="47"/>
      <c r="L168" s="47"/>
      <c r="M168" s="47"/>
      <c r="N168" s="57"/>
      <c r="O168" s="57"/>
      <c r="P168" s="57"/>
      <c r="Q168" s="57"/>
      <c r="R168" s="1"/>
      <c r="S168" s="1"/>
      <c r="T168" s="1"/>
      <c r="U168" s="1"/>
      <c r="V168" s="1"/>
      <c r="W168" s="1"/>
      <c r="X168" s="1"/>
      <c r="Y168" s="1"/>
      <c r="Z168" s="1"/>
      <c r="AA168" s="1"/>
      <c r="AB168" s="1"/>
      <c r="AC168" s="1"/>
      <c r="AD168" s="1"/>
      <c r="AE168" s="1"/>
      <c r="AF168" s="1"/>
      <c r="AG168" s="1"/>
      <c r="AH168" s="1"/>
      <c r="AI168" s="1"/>
      <c r="AJ168" s="1"/>
      <c r="AK168" s="1"/>
    </row>
    <row r="169" spans="1:37" ht="11.25" customHeight="1" x14ac:dyDescent="0.2">
      <c r="A169" s="56">
        <f t="array" ref="A169">SUM(IF(Cuenca=D169,$C$12:$C$101,0))</f>
        <v>4029</v>
      </c>
      <c r="B169" s="1">
        <f t="shared" si="0"/>
        <v>4092</v>
      </c>
      <c r="C169" s="46">
        <v>63</v>
      </c>
      <c r="D169" s="47"/>
      <c r="E169" s="47"/>
      <c r="F169" s="47"/>
      <c r="G169" s="47"/>
      <c r="H169" s="47"/>
      <c r="I169" s="4"/>
      <c r="J169" s="47"/>
      <c r="K169" s="47"/>
      <c r="L169" s="47"/>
      <c r="M169" s="47"/>
      <c r="N169" s="57"/>
      <c r="O169" s="57"/>
      <c r="P169" s="57"/>
      <c r="Q169" s="57"/>
      <c r="R169" s="1"/>
      <c r="S169" s="1"/>
      <c r="T169" s="1"/>
      <c r="U169" s="1"/>
      <c r="V169" s="1"/>
      <c r="W169" s="1"/>
      <c r="X169" s="1"/>
      <c r="Y169" s="1"/>
      <c r="Z169" s="1"/>
      <c r="AA169" s="1"/>
      <c r="AB169" s="1"/>
      <c r="AC169" s="1"/>
      <c r="AD169" s="1"/>
      <c r="AE169" s="1"/>
      <c r="AF169" s="1"/>
      <c r="AG169" s="1"/>
      <c r="AH169" s="1"/>
      <c r="AI169" s="1"/>
      <c r="AJ169" s="1"/>
      <c r="AK169" s="1"/>
    </row>
    <row r="170" spans="1:37" ht="11.25" customHeight="1" x14ac:dyDescent="0.2">
      <c r="A170" s="56">
        <f t="array" ref="A170">SUM(IF(Cuenca=D170,$C$12:$C$101,0))</f>
        <v>4029</v>
      </c>
      <c r="B170" s="1">
        <f t="shared" si="0"/>
        <v>4093</v>
      </c>
      <c r="C170" s="46">
        <v>64</v>
      </c>
      <c r="D170" s="47"/>
      <c r="E170" s="47"/>
      <c r="F170" s="47"/>
      <c r="G170" s="47"/>
      <c r="H170" s="47"/>
      <c r="I170" s="4"/>
      <c r="J170" s="47"/>
      <c r="K170" s="47"/>
      <c r="L170" s="47"/>
      <c r="M170" s="47"/>
      <c r="N170" s="57"/>
      <c r="O170" s="57"/>
      <c r="P170" s="57"/>
      <c r="Q170" s="57"/>
      <c r="R170" s="1"/>
      <c r="S170" s="1"/>
      <c r="T170" s="1"/>
      <c r="U170" s="1"/>
      <c r="V170" s="1"/>
      <c r="W170" s="1"/>
      <c r="X170" s="1"/>
      <c r="Y170" s="1"/>
      <c r="Z170" s="1"/>
      <c r="AA170" s="1"/>
      <c r="AB170" s="1"/>
      <c r="AC170" s="1"/>
      <c r="AD170" s="1"/>
      <c r="AE170" s="1"/>
      <c r="AF170" s="1"/>
      <c r="AG170" s="1"/>
      <c r="AH170" s="1"/>
      <c r="AI170" s="1"/>
      <c r="AJ170" s="1"/>
      <c r="AK170" s="1"/>
    </row>
    <row r="171" spans="1:37" ht="11.25" customHeight="1" x14ac:dyDescent="0.2">
      <c r="A171" s="56">
        <f t="array" ref="A171">SUM(IF(Cuenca=D171,$C$12:$C$101,0))</f>
        <v>4029</v>
      </c>
      <c r="B171" s="1">
        <f t="shared" si="0"/>
        <v>4094</v>
      </c>
      <c r="C171" s="46">
        <v>65</v>
      </c>
      <c r="D171" s="47"/>
      <c r="E171" s="47"/>
      <c r="F171" s="47"/>
      <c r="G171" s="47"/>
      <c r="H171" s="47"/>
      <c r="I171" s="4"/>
      <c r="J171" s="47"/>
      <c r="K171" s="47"/>
      <c r="L171" s="47"/>
      <c r="M171" s="47"/>
      <c r="N171" s="57"/>
      <c r="O171" s="57"/>
      <c r="P171" s="57"/>
      <c r="Q171" s="57"/>
      <c r="R171" s="1"/>
      <c r="S171" s="1"/>
      <c r="T171" s="1"/>
      <c r="U171" s="1"/>
      <c r="V171" s="1"/>
      <c r="W171" s="1"/>
      <c r="X171" s="1"/>
      <c r="Y171" s="1"/>
      <c r="Z171" s="1"/>
      <c r="AA171" s="1"/>
      <c r="AB171" s="1"/>
      <c r="AC171" s="1"/>
      <c r="AD171" s="1"/>
      <c r="AE171" s="1"/>
      <c r="AF171" s="1"/>
      <c r="AG171" s="1"/>
      <c r="AH171" s="1"/>
      <c r="AI171" s="1"/>
      <c r="AJ171" s="1"/>
      <c r="AK171" s="1"/>
    </row>
    <row r="172" spans="1:37" ht="11.25" customHeight="1" x14ac:dyDescent="0.2">
      <c r="A172" s="56">
        <f t="array" ref="A172">SUM(IF(Cuenca=D172,$C$12:$C$101,0))</f>
        <v>4029</v>
      </c>
      <c r="B172" s="1">
        <f t="shared" si="0"/>
        <v>4095</v>
      </c>
      <c r="C172" s="46">
        <v>66</v>
      </c>
      <c r="D172" s="47"/>
      <c r="E172" s="47"/>
      <c r="F172" s="47"/>
      <c r="G172" s="47"/>
      <c r="H172" s="47"/>
      <c r="I172" s="4"/>
      <c r="J172" s="47"/>
      <c r="K172" s="47"/>
      <c r="L172" s="47"/>
      <c r="M172" s="47"/>
      <c r="N172" s="57"/>
      <c r="O172" s="57"/>
      <c r="P172" s="57"/>
      <c r="Q172" s="57"/>
      <c r="R172" s="1"/>
      <c r="S172" s="1"/>
      <c r="T172" s="1"/>
      <c r="U172" s="1"/>
      <c r="V172" s="1"/>
      <c r="W172" s="1"/>
      <c r="X172" s="1"/>
      <c r="Y172" s="1"/>
      <c r="Z172" s="1"/>
      <c r="AA172" s="1"/>
      <c r="AB172" s="1"/>
      <c r="AC172" s="1"/>
      <c r="AD172" s="1"/>
      <c r="AE172" s="1"/>
      <c r="AF172" s="1"/>
      <c r="AG172" s="1"/>
      <c r="AH172" s="1"/>
      <c r="AI172" s="1"/>
      <c r="AJ172" s="1"/>
      <c r="AK172" s="1"/>
    </row>
    <row r="173" spans="1:37" ht="11.25" customHeight="1" x14ac:dyDescent="0.2">
      <c r="A173" s="56">
        <f t="array" ref="A173">SUM(IF(Cuenca=D173,$C$12:$C$101,0))</f>
        <v>4029</v>
      </c>
      <c r="B173" s="1">
        <f t="shared" si="0"/>
        <v>4096</v>
      </c>
      <c r="C173" s="46">
        <v>67</v>
      </c>
      <c r="D173" s="47"/>
      <c r="E173" s="47"/>
      <c r="F173" s="47"/>
      <c r="G173" s="47"/>
      <c r="H173" s="47"/>
      <c r="I173" s="4"/>
      <c r="J173" s="47"/>
      <c r="K173" s="47"/>
      <c r="L173" s="47"/>
      <c r="M173" s="47"/>
      <c r="N173" s="57"/>
      <c r="O173" s="57"/>
      <c r="P173" s="57"/>
      <c r="Q173" s="57"/>
      <c r="R173" s="1"/>
      <c r="S173" s="1"/>
      <c r="T173" s="1"/>
      <c r="U173" s="1"/>
      <c r="V173" s="1"/>
      <c r="W173" s="1"/>
      <c r="X173" s="1"/>
      <c r="Y173" s="1"/>
      <c r="Z173" s="1"/>
      <c r="AA173" s="1"/>
      <c r="AB173" s="1"/>
      <c r="AC173" s="1"/>
      <c r="AD173" s="1"/>
      <c r="AE173" s="1"/>
      <c r="AF173" s="1"/>
      <c r="AG173" s="1"/>
      <c r="AH173" s="1"/>
      <c r="AI173" s="1"/>
      <c r="AJ173" s="1"/>
      <c r="AK173" s="1"/>
    </row>
    <row r="174" spans="1:37" ht="11.25" customHeight="1" x14ac:dyDescent="0.2">
      <c r="A174" s="56">
        <f t="array" ref="A174">SUM(IF(Cuenca=D174,$C$12:$C$101,0))</f>
        <v>4029</v>
      </c>
      <c r="B174" s="1">
        <f t="shared" si="0"/>
        <v>4097</v>
      </c>
      <c r="C174" s="46">
        <v>68</v>
      </c>
      <c r="D174" s="47"/>
      <c r="E174" s="47"/>
      <c r="F174" s="47"/>
      <c r="G174" s="47"/>
      <c r="H174" s="47"/>
      <c r="I174" s="4"/>
      <c r="J174" s="47"/>
      <c r="K174" s="47"/>
      <c r="L174" s="47"/>
      <c r="M174" s="47"/>
      <c r="N174" s="57"/>
      <c r="O174" s="57"/>
      <c r="P174" s="57"/>
      <c r="Q174" s="57"/>
      <c r="R174" s="1"/>
      <c r="S174" s="1"/>
      <c r="T174" s="1"/>
      <c r="U174" s="1"/>
      <c r="V174" s="1"/>
      <c r="W174" s="1"/>
      <c r="X174" s="1"/>
      <c r="Y174" s="1"/>
      <c r="Z174" s="1"/>
      <c r="AA174" s="1"/>
      <c r="AB174" s="1"/>
      <c r="AC174" s="1"/>
      <c r="AD174" s="1"/>
      <c r="AE174" s="1"/>
      <c r="AF174" s="1"/>
      <c r="AG174" s="1"/>
      <c r="AH174" s="1"/>
      <c r="AI174" s="1"/>
      <c r="AJ174" s="1"/>
      <c r="AK174" s="1"/>
    </row>
    <row r="175" spans="1:37" ht="11.25" customHeight="1" x14ac:dyDescent="0.2">
      <c r="A175" s="56">
        <f t="array" ref="A175">SUM(IF(Cuenca=D175,$C$12:$C$101,0))</f>
        <v>4029</v>
      </c>
      <c r="B175" s="1">
        <f t="shared" si="0"/>
        <v>4098</v>
      </c>
      <c r="C175" s="46">
        <v>69</v>
      </c>
      <c r="D175" s="47"/>
      <c r="E175" s="47"/>
      <c r="F175" s="47"/>
      <c r="G175" s="47"/>
      <c r="H175" s="47"/>
      <c r="I175" s="4"/>
      <c r="J175" s="47"/>
      <c r="K175" s="47"/>
      <c r="L175" s="47"/>
      <c r="M175" s="47"/>
      <c r="N175" s="57"/>
      <c r="O175" s="57"/>
      <c r="P175" s="57"/>
      <c r="Q175" s="57"/>
      <c r="R175" s="1"/>
      <c r="S175" s="1"/>
      <c r="T175" s="1"/>
      <c r="U175" s="1"/>
      <c r="V175" s="1"/>
      <c r="W175" s="1"/>
      <c r="X175" s="1"/>
      <c r="Y175" s="1"/>
      <c r="Z175" s="1"/>
      <c r="AA175" s="1"/>
      <c r="AB175" s="1"/>
      <c r="AC175" s="1"/>
      <c r="AD175" s="1"/>
      <c r="AE175" s="1"/>
      <c r="AF175" s="1"/>
      <c r="AG175" s="1"/>
      <c r="AH175" s="1"/>
      <c r="AI175" s="1"/>
      <c r="AJ175" s="1"/>
      <c r="AK175" s="1"/>
    </row>
    <row r="176" spans="1:37" ht="11.25" customHeight="1" x14ac:dyDescent="0.2">
      <c r="A176" s="56">
        <f t="array" ref="A176">SUM(IF(Cuenca=D176,$C$12:$C$101,0))</f>
        <v>4029</v>
      </c>
      <c r="B176" s="1">
        <f t="shared" si="0"/>
        <v>4099</v>
      </c>
      <c r="C176" s="46">
        <v>70</v>
      </c>
      <c r="D176" s="47"/>
      <c r="E176" s="47"/>
      <c r="F176" s="47"/>
      <c r="G176" s="47"/>
      <c r="H176" s="47"/>
      <c r="I176" s="4"/>
      <c r="J176" s="47"/>
      <c r="K176" s="47"/>
      <c r="L176" s="47"/>
      <c r="M176" s="47"/>
      <c r="N176" s="57"/>
      <c r="O176" s="57"/>
      <c r="P176" s="57"/>
      <c r="Q176" s="57"/>
      <c r="R176" s="1"/>
      <c r="S176" s="1"/>
      <c r="T176" s="1"/>
      <c r="U176" s="1"/>
      <c r="V176" s="1"/>
      <c r="W176" s="1"/>
      <c r="X176" s="1"/>
      <c r="Y176" s="1"/>
      <c r="Z176" s="1"/>
      <c r="AA176" s="1"/>
      <c r="AB176" s="1"/>
      <c r="AC176" s="1"/>
      <c r="AD176" s="1"/>
      <c r="AE176" s="1"/>
      <c r="AF176" s="1"/>
      <c r="AG176" s="1"/>
      <c r="AH176" s="1"/>
      <c r="AI176" s="1"/>
      <c r="AJ176" s="1"/>
      <c r="AK176" s="1"/>
    </row>
    <row r="177" spans="1:37" ht="11.25" customHeight="1" x14ac:dyDescent="0.2">
      <c r="A177" s="56">
        <f t="array" ref="A177">SUM(IF(Cuenca=D177,$C$12:$C$101,0))</f>
        <v>4029</v>
      </c>
      <c r="B177" s="1">
        <f t="shared" si="0"/>
        <v>4100</v>
      </c>
      <c r="C177" s="46">
        <v>71</v>
      </c>
      <c r="D177" s="47"/>
      <c r="E177" s="47"/>
      <c r="F177" s="47"/>
      <c r="G177" s="47"/>
      <c r="H177" s="47"/>
      <c r="I177" s="4"/>
      <c r="J177" s="47"/>
      <c r="K177" s="47"/>
      <c r="L177" s="47"/>
      <c r="M177" s="47"/>
      <c r="N177" s="57"/>
      <c r="O177" s="57"/>
      <c r="P177" s="57"/>
      <c r="Q177" s="57"/>
      <c r="R177" s="1"/>
      <c r="S177" s="1"/>
      <c r="T177" s="1"/>
      <c r="U177" s="1"/>
      <c r="V177" s="1"/>
      <c r="W177" s="1"/>
      <c r="X177" s="1"/>
      <c r="Y177" s="1"/>
      <c r="Z177" s="1"/>
      <c r="AA177" s="1"/>
      <c r="AB177" s="1"/>
      <c r="AC177" s="1"/>
      <c r="AD177" s="1"/>
      <c r="AE177" s="1"/>
      <c r="AF177" s="1"/>
      <c r="AG177" s="1"/>
      <c r="AH177" s="1"/>
      <c r="AI177" s="1"/>
      <c r="AJ177" s="1"/>
      <c r="AK177" s="1"/>
    </row>
    <row r="178" spans="1:37" ht="11.25" customHeight="1" x14ac:dyDescent="0.2">
      <c r="A178" s="56">
        <f t="array" ref="A178">SUM(IF(Cuenca=D178,$C$12:$C$101,0))</f>
        <v>4029</v>
      </c>
      <c r="B178" s="1">
        <f t="shared" si="0"/>
        <v>4101</v>
      </c>
      <c r="C178" s="46">
        <v>72</v>
      </c>
      <c r="D178" s="47"/>
      <c r="E178" s="47"/>
      <c r="F178" s="47"/>
      <c r="G178" s="47"/>
      <c r="H178" s="47"/>
      <c r="I178" s="4"/>
      <c r="J178" s="47"/>
      <c r="K178" s="47"/>
      <c r="L178" s="47"/>
      <c r="M178" s="47"/>
      <c r="N178" s="57"/>
      <c r="O178" s="57"/>
      <c r="P178" s="57"/>
      <c r="Q178" s="57"/>
      <c r="R178" s="1"/>
      <c r="S178" s="1"/>
      <c r="T178" s="1"/>
      <c r="U178" s="1"/>
      <c r="V178" s="1"/>
      <c r="W178" s="1"/>
      <c r="X178" s="1"/>
      <c r="Y178" s="1"/>
      <c r="Z178" s="1"/>
      <c r="AA178" s="1"/>
      <c r="AB178" s="1"/>
      <c r="AC178" s="1"/>
      <c r="AD178" s="1"/>
      <c r="AE178" s="1"/>
      <c r="AF178" s="1"/>
      <c r="AG178" s="1"/>
      <c r="AH178" s="1"/>
      <c r="AI178" s="1"/>
      <c r="AJ178" s="1"/>
      <c r="AK178" s="1"/>
    </row>
    <row r="179" spans="1:37" ht="11.25" customHeight="1" x14ac:dyDescent="0.2">
      <c r="A179" s="56">
        <f t="array" ref="A179">SUM(IF(Cuenca=D179,$C$12:$C$101,0))</f>
        <v>4029</v>
      </c>
      <c r="B179" s="1">
        <f t="shared" si="0"/>
        <v>4102</v>
      </c>
      <c r="C179" s="46">
        <v>73</v>
      </c>
      <c r="D179" s="47"/>
      <c r="E179" s="47"/>
      <c r="F179" s="47"/>
      <c r="G179" s="47"/>
      <c r="H179" s="47"/>
      <c r="I179" s="4"/>
      <c r="J179" s="47"/>
      <c r="K179" s="47"/>
      <c r="L179" s="47"/>
      <c r="M179" s="47"/>
      <c r="N179" s="57"/>
      <c r="O179" s="57"/>
      <c r="P179" s="57"/>
      <c r="Q179" s="57"/>
      <c r="R179" s="1"/>
      <c r="S179" s="1"/>
      <c r="T179" s="1"/>
      <c r="U179" s="1"/>
      <c r="V179" s="1"/>
      <c r="W179" s="1"/>
      <c r="X179" s="1"/>
      <c r="Y179" s="1"/>
      <c r="Z179" s="1"/>
      <c r="AA179" s="1"/>
      <c r="AB179" s="1"/>
      <c r="AC179" s="1"/>
      <c r="AD179" s="1"/>
      <c r="AE179" s="1"/>
      <c r="AF179" s="1"/>
      <c r="AG179" s="1"/>
      <c r="AH179" s="1"/>
      <c r="AI179" s="1"/>
      <c r="AJ179" s="1"/>
      <c r="AK179" s="1"/>
    </row>
    <row r="180" spans="1:37" ht="11.25" customHeight="1" x14ac:dyDescent="0.2">
      <c r="A180" s="56">
        <f t="array" ref="A180">SUM(IF(Cuenca=D180,$C$12:$C$101,0))</f>
        <v>4029</v>
      </c>
      <c r="B180" s="1">
        <f t="shared" si="0"/>
        <v>4103</v>
      </c>
      <c r="C180" s="46">
        <v>74</v>
      </c>
      <c r="D180" s="47"/>
      <c r="E180" s="47"/>
      <c r="F180" s="47"/>
      <c r="G180" s="47"/>
      <c r="H180" s="47"/>
      <c r="I180" s="4"/>
      <c r="J180" s="47"/>
      <c r="K180" s="47"/>
      <c r="L180" s="47"/>
      <c r="M180" s="47"/>
      <c r="N180" s="57"/>
      <c r="O180" s="57"/>
      <c r="P180" s="57"/>
      <c r="Q180" s="57"/>
      <c r="R180" s="1"/>
      <c r="S180" s="1"/>
      <c r="T180" s="1"/>
      <c r="U180" s="1"/>
      <c r="V180" s="1"/>
      <c r="W180" s="1"/>
      <c r="X180" s="1"/>
      <c r="Y180" s="1"/>
      <c r="Z180" s="1"/>
      <c r="AA180" s="1"/>
      <c r="AB180" s="1"/>
      <c r="AC180" s="1"/>
      <c r="AD180" s="1"/>
      <c r="AE180" s="1"/>
      <c r="AF180" s="1"/>
      <c r="AG180" s="1"/>
      <c r="AH180" s="1"/>
      <c r="AI180" s="1"/>
      <c r="AJ180" s="1"/>
      <c r="AK180" s="1"/>
    </row>
    <row r="181" spans="1:37" ht="11.25" customHeight="1" x14ac:dyDescent="0.2">
      <c r="A181" s="56">
        <f t="array" ref="A181">SUM(IF(Cuenca=D181,$C$12:$C$101,0))</f>
        <v>4029</v>
      </c>
      <c r="B181" s="1">
        <f t="shared" si="0"/>
        <v>4104</v>
      </c>
      <c r="C181" s="46">
        <v>75</v>
      </c>
      <c r="D181" s="47"/>
      <c r="E181" s="47"/>
      <c r="F181" s="47"/>
      <c r="G181" s="47"/>
      <c r="H181" s="47"/>
      <c r="I181" s="4"/>
      <c r="J181" s="47"/>
      <c r="K181" s="47"/>
      <c r="L181" s="47"/>
      <c r="M181" s="47"/>
      <c r="N181" s="57"/>
      <c r="O181" s="57"/>
      <c r="P181" s="57"/>
      <c r="Q181" s="57"/>
      <c r="R181" s="1"/>
      <c r="S181" s="1"/>
      <c r="T181" s="1"/>
      <c r="U181" s="1"/>
      <c r="V181" s="1"/>
      <c r="W181" s="1"/>
      <c r="X181" s="1"/>
      <c r="Y181" s="1"/>
      <c r="Z181" s="1"/>
      <c r="AA181" s="1"/>
      <c r="AB181" s="1"/>
      <c r="AC181" s="1"/>
      <c r="AD181" s="1"/>
      <c r="AE181" s="1"/>
      <c r="AF181" s="1"/>
      <c r="AG181" s="1"/>
      <c r="AH181" s="1"/>
      <c r="AI181" s="1"/>
      <c r="AJ181" s="1"/>
      <c r="AK181" s="1"/>
    </row>
    <row r="182" spans="1:37" ht="11.25" customHeight="1" x14ac:dyDescent="0.2">
      <c r="A182" s="56">
        <f t="array" ref="A182">SUM(IF(Cuenca=D182,$C$12:$C$101,0))</f>
        <v>4029</v>
      </c>
      <c r="B182" s="1">
        <f t="shared" si="0"/>
        <v>4105</v>
      </c>
      <c r="C182" s="46">
        <v>76</v>
      </c>
      <c r="D182" s="47"/>
      <c r="E182" s="47"/>
      <c r="F182" s="47"/>
      <c r="G182" s="47"/>
      <c r="H182" s="47"/>
      <c r="I182" s="4"/>
      <c r="J182" s="47"/>
      <c r="K182" s="47"/>
      <c r="L182" s="47"/>
      <c r="M182" s="47"/>
      <c r="N182" s="57"/>
      <c r="O182" s="57"/>
      <c r="P182" s="57"/>
      <c r="Q182" s="57"/>
      <c r="R182" s="1"/>
      <c r="S182" s="1"/>
      <c r="T182" s="1"/>
      <c r="U182" s="1"/>
      <c r="V182" s="1"/>
      <c r="W182" s="1"/>
      <c r="X182" s="1"/>
      <c r="Y182" s="1"/>
      <c r="Z182" s="1"/>
      <c r="AA182" s="1"/>
      <c r="AB182" s="1"/>
      <c r="AC182" s="1"/>
      <c r="AD182" s="1"/>
      <c r="AE182" s="1"/>
      <c r="AF182" s="1"/>
      <c r="AG182" s="1"/>
      <c r="AH182" s="1"/>
      <c r="AI182" s="1"/>
      <c r="AJ182" s="1"/>
      <c r="AK182" s="1"/>
    </row>
    <row r="183" spans="1:37" ht="11.25" customHeight="1" x14ac:dyDescent="0.2">
      <c r="A183" s="56">
        <f t="array" ref="A183">SUM(IF(Cuenca=D183,$C$12:$C$101,0))</f>
        <v>4029</v>
      </c>
      <c r="B183" s="1">
        <f t="shared" si="0"/>
        <v>4106</v>
      </c>
      <c r="C183" s="46">
        <v>77</v>
      </c>
      <c r="D183" s="47"/>
      <c r="E183" s="47"/>
      <c r="F183" s="47"/>
      <c r="G183" s="47"/>
      <c r="H183" s="47"/>
      <c r="I183" s="4"/>
      <c r="J183" s="47"/>
      <c r="K183" s="47"/>
      <c r="L183" s="47"/>
      <c r="M183" s="47"/>
      <c r="N183" s="57"/>
      <c r="O183" s="57"/>
      <c r="P183" s="57"/>
      <c r="Q183" s="57"/>
      <c r="R183" s="1"/>
      <c r="S183" s="1"/>
      <c r="T183" s="1"/>
      <c r="U183" s="1"/>
      <c r="V183" s="1"/>
      <c r="W183" s="1"/>
      <c r="X183" s="1"/>
      <c r="Y183" s="1"/>
      <c r="Z183" s="1"/>
      <c r="AA183" s="1"/>
      <c r="AB183" s="1"/>
      <c r="AC183" s="1"/>
      <c r="AD183" s="1"/>
      <c r="AE183" s="1"/>
      <c r="AF183" s="1"/>
      <c r="AG183" s="1"/>
      <c r="AH183" s="1"/>
      <c r="AI183" s="1"/>
      <c r="AJ183" s="1"/>
      <c r="AK183" s="1"/>
    </row>
    <row r="184" spans="1:37" ht="11.25" customHeight="1" x14ac:dyDescent="0.2">
      <c r="A184" s="56">
        <f t="array" ref="A184">SUM(IF(Cuenca=D184,$C$12:$C$101,0))</f>
        <v>4029</v>
      </c>
      <c r="B184" s="1">
        <f t="shared" si="0"/>
        <v>4107</v>
      </c>
      <c r="C184" s="46">
        <v>78</v>
      </c>
      <c r="D184" s="47"/>
      <c r="E184" s="47"/>
      <c r="F184" s="47"/>
      <c r="G184" s="47"/>
      <c r="H184" s="47"/>
      <c r="I184" s="4"/>
      <c r="J184" s="47"/>
      <c r="K184" s="47"/>
      <c r="L184" s="47"/>
      <c r="M184" s="47"/>
      <c r="N184" s="57"/>
      <c r="O184" s="57"/>
      <c r="P184" s="57"/>
      <c r="Q184" s="57"/>
      <c r="R184" s="1"/>
      <c r="S184" s="1"/>
      <c r="T184" s="1"/>
      <c r="U184" s="1"/>
      <c r="V184" s="1"/>
      <c r="W184" s="1"/>
      <c r="X184" s="1"/>
      <c r="Y184" s="1"/>
      <c r="Z184" s="1"/>
      <c r="AA184" s="1"/>
      <c r="AB184" s="1"/>
      <c r="AC184" s="1"/>
      <c r="AD184" s="1"/>
      <c r="AE184" s="1"/>
      <c r="AF184" s="1"/>
      <c r="AG184" s="1"/>
      <c r="AH184" s="1"/>
      <c r="AI184" s="1"/>
      <c r="AJ184" s="1"/>
      <c r="AK184" s="1"/>
    </row>
    <row r="185" spans="1:37" ht="11.25" customHeight="1" x14ac:dyDescent="0.2">
      <c r="A185" s="56">
        <f t="array" ref="A185">SUM(IF(Cuenca=D185,$C$12:$C$101,0))</f>
        <v>4029</v>
      </c>
      <c r="B185" s="1">
        <f t="shared" si="0"/>
        <v>4108</v>
      </c>
      <c r="C185" s="46">
        <v>79</v>
      </c>
      <c r="D185" s="47"/>
      <c r="E185" s="47"/>
      <c r="F185" s="47"/>
      <c r="G185" s="47"/>
      <c r="H185" s="47"/>
      <c r="I185" s="4"/>
      <c r="J185" s="47"/>
      <c r="K185" s="47"/>
      <c r="L185" s="47"/>
      <c r="M185" s="47"/>
      <c r="N185" s="57"/>
      <c r="O185" s="57"/>
      <c r="P185" s="57"/>
      <c r="Q185" s="57"/>
      <c r="R185" s="1"/>
      <c r="S185" s="1"/>
      <c r="T185" s="1"/>
      <c r="U185" s="1"/>
      <c r="V185" s="1"/>
      <c r="W185" s="1"/>
      <c r="X185" s="1"/>
      <c r="Y185" s="1"/>
      <c r="Z185" s="1"/>
      <c r="AA185" s="1"/>
      <c r="AB185" s="1"/>
      <c r="AC185" s="1"/>
      <c r="AD185" s="1"/>
      <c r="AE185" s="1"/>
      <c r="AF185" s="1"/>
      <c r="AG185" s="1"/>
      <c r="AH185" s="1"/>
      <c r="AI185" s="1"/>
      <c r="AJ185" s="1"/>
      <c r="AK185" s="1"/>
    </row>
    <row r="186" spans="1:37" ht="11.25" customHeight="1" x14ac:dyDescent="0.2">
      <c r="A186" s="56">
        <f t="array" ref="A186">SUM(IF(Cuenca=D186,$C$12:$C$101,0))</f>
        <v>4029</v>
      </c>
      <c r="B186" s="1">
        <f t="shared" si="0"/>
        <v>4109</v>
      </c>
      <c r="C186" s="46">
        <v>80</v>
      </c>
      <c r="D186" s="47"/>
      <c r="E186" s="47"/>
      <c r="F186" s="47"/>
      <c r="G186" s="47"/>
      <c r="H186" s="47"/>
      <c r="I186" s="4"/>
      <c r="J186" s="47"/>
      <c r="K186" s="47"/>
      <c r="L186" s="47"/>
      <c r="M186" s="47"/>
      <c r="N186" s="57"/>
      <c r="O186" s="57"/>
      <c r="P186" s="57"/>
      <c r="Q186" s="57"/>
      <c r="R186" s="1"/>
      <c r="S186" s="1"/>
      <c r="T186" s="1"/>
      <c r="U186" s="1"/>
      <c r="V186" s="1"/>
      <c r="W186" s="1"/>
      <c r="X186" s="1"/>
      <c r="Y186" s="1"/>
      <c r="Z186" s="1"/>
      <c r="AA186" s="1"/>
      <c r="AB186" s="1"/>
      <c r="AC186" s="1"/>
      <c r="AD186" s="1"/>
      <c r="AE186" s="1"/>
      <c r="AF186" s="1"/>
      <c r="AG186" s="1"/>
      <c r="AH186" s="1"/>
      <c r="AI186" s="1"/>
      <c r="AJ186" s="1"/>
      <c r="AK186" s="1"/>
    </row>
    <row r="187" spans="1:37" ht="11.25" customHeight="1" x14ac:dyDescent="0.2">
      <c r="A187" s="56">
        <f t="array" ref="A187">SUM(IF(Cuenca=D187,$C$12:$C$101,0))</f>
        <v>4029</v>
      </c>
      <c r="B187" s="1">
        <f t="shared" si="0"/>
        <v>4110</v>
      </c>
      <c r="C187" s="46">
        <v>81</v>
      </c>
      <c r="D187" s="47"/>
      <c r="E187" s="47"/>
      <c r="F187" s="47"/>
      <c r="G187" s="47"/>
      <c r="H187" s="47"/>
      <c r="I187" s="4"/>
      <c r="J187" s="47"/>
      <c r="K187" s="47"/>
      <c r="L187" s="47"/>
      <c r="M187" s="47"/>
      <c r="N187" s="57"/>
      <c r="O187" s="57"/>
      <c r="P187" s="57"/>
      <c r="Q187" s="57"/>
      <c r="R187" s="1"/>
      <c r="S187" s="1"/>
      <c r="T187" s="1"/>
      <c r="U187" s="1"/>
      <c r="V187" s="1"/>
      <c r="W187" s="1"/>
      <c r="X187" s="1"/>
      <c r="Y187" s="1"/>
      <c r="Z187" s="1"/>
      <c r="AA187" s="1"/>
      <c r="AB187" s="1"/>
      <c r="AC187" s="1"/>
      <c r="AD187" s="1"/>
      <c r="AE187" s="1"/>
      <c r="AF187" s="1"/>
      <c r="AG187" s="1"/>
      <c r="AH187" s="1"/>
      <c r="AI187" s="1"/>
      <c r="AJ187" s="1"/>
      <c r="AK187" s="1"/>
    </row>
    <row r="188" spans="1:37" ht="11.25" customHeight="1" x14ac:dyDescent="0.2">
      <c r="A188" s="56">
        <f t="array" ref="A188">SUM(IF(Cuenca=D188,$C$12:$C$101,0))</f>
        <v>4029</v>
      </c>
      <c r="B188" s="1">
        <f t="shared" si="0"/>
        <v>4111</v>
      </c>
      <c r="C188" s="46">
        <v>82</v>
      </c>
      <c r="D188" s="47"/>
      <c r="E188" s="47"/>
      <c r="F188" s="47"/>
      <c r="G188" s="47"/>
      <c r="H188" s="47"/>
      <c r="I188" s="4"/>
      <c r="J188" s="47"/>
      <c r="K188" s="47"/>
      <c r="L188" s="47"/>
      <c r="M188" s="47"/>
      <c r="N188" s="57"/>
      <c r="O188" s="57"/>
      <c r="P188" s="57"/>
      <c r="Q188" s="57"/>
      <c r="R188" s="1"/>
      <c r="S188" s="1"/>
      <c r="T188" s="1"/>
      <c r="U188" s="1"/>
      <c r="V188" s="1"/>
      <c r="W188" s="1"/>
      <c r="X188" s="1"/>
      <c r="Y188" s="1"/>
      <c r="Z188" s="1"/>
      <c r="AA188" s="1"/>
      <c r="AB188" s="1"/>
      <c r="AC188" s="1"/>
      <c r="AD188" s="1"/>
      <c r="AE188" s="1"/>
      <c r="AF188" s="1"/>
      <c r="AG188" s="1"/>
      <c r="AH188" s="1"/>
      <c r="AI188" s="1"/>
      <c r="AJ188" s="1"/>
      <c r="AK188" s="1"/>
    </row>
    <row r="189" spans="1:37" ht="11.25" customHeight="1" x14ac:dyDescent="0.2">
      <c r="A189" s="56">
        <f t="array" ref="A189">SUM(IF(Cuenca=D189,$C$12:$C$101,0))</f>
        <v>4029</v>
      </c>
      <c r="B189" s="1">
        <f t="shared" si="0"/>
        <v>4112</v>
      </c>
      <c r="C189" s="46">
        <v>83</v>
      </c>
      <c r="D189" s="47"/>
      <c r="E189" s="47"/>
      <c r="F189" s="47"/>
      <c r="G189" s="47"/>
      <c r="H189" s="47"/>
      <c r="I189" s="4"/>
      <c r="J189" s="47"/>
      <c r="K189" s="47"/>
      <c r="L189" s="47"/>
      <c r="M189" s="47"/>
      <c r="N189" s="57"/>
      <c r="O189" s="57"/>
      <c r="P189" s="57"/>
      <c r="Q189" s="57"/>
      <c r="R189" s="1"/>
      <c r="S189" s="1"/>
      <c r="T189" s="1"/>
      <c r="U189" s="1"/>
      <c r="V189" s="1"/>
      <c r="W189" s="1"/>
      <c r="X189" s="1"/>
      <c r="Y189" s="1"/>
      <c r="Z189" s="1"/>
      <c r="AA189" s="1"/>
      <c r="AB189" s="1"/>
      <c r="AC189" s="1"/>
      <c r="AD189" s="1"/>
      <c r="AE189" s="1"/>
      <c r="AF189" s="1"/>
      <c r="AG189" s="1"/>
      <c r="AH189" s="1"/>
      <c r="AI189" s="1"/>
      <c r="AJ189" s="1"/>
      <c r="AK189" s="1"/>
    </row>
    <row r="190" spans="1:37" ht="11.25" customHeight="1" x14ac:dyDescent="0.2">
      <c r="A190" s="56">
        <f t="array" ref="A190">SUM(IF(Cuenca=D190,$C$12:$C$101,0))</f>
        <v>4029</v>
      </c>
      <c r="B190" s="1">
        <f t="shared" si="0"/>
        <v>4113</v>
      </c>
      <c r="C190" s="46">
        <v>84</v>
      </c>
      <c r="D190" s="47"/>
      <c r="E190" s="47"/>
      <c r="F190" s="47"/>
      <c r="G190" s="47"/>
      <c r="H190" s="47"/>
      <c r="I190" s="4"/>
      <c r="J190" s="47"/>
      <c r="K190" s="47"/>
      <c r="L190" s="47"/>
      <c r="M190" s="47"/>
      <c r="N190" s="57"/>
      <c r="O190" s="57"/>
      <c r="P190" s="57"/>
      <c r="Q190" s="57"/>
      <c r="R190" s="1"/>
      <c r="S190" s="1"/>
      <c r="T190" s="1"/>
      <c r="U190" s="1"/>
      <c r="V190" s="1"/>
      <c r="W190" s="1"/>
      <c r="X190" s="1"/>
      <c r="Y190" s="1"/>
      <c r="Z190" s="1"/>
      <c r="AA190" s="1"/>
      <c r="AB190" s="1"/>
      <c r="AC190" s="1"/>
      <c r="AD190" s="1"/>
      <c r="AE190" s="1"/>
      <c r="AF190" s="1"/>
      <c r="AG190" s="1"/>
      <c r="AH190" s="1"/>
      <c r="AI190" s="1"/>
      <c r="AJ190" s="1"/>
      <c r="AK190" s="1"/>
    </row>
    <row r="191" spans="1:37" ht="11.25" customHeight="1" x14ac:dyDescent="0.2">
      <c r="A191" s="56">
        <f t="array" ref="A191">SUM(IF(Cuenca=D191,$C$12:$C$101,0))</f>
        <v>4029</v>
      </c>
      <c r="B191" s="1">
        <f t="shared" si="0"/>
        <v>4114</v>
      </c>
      <c r="C191" s="46">
        <v>85</v>
      </c>
      <c r="D191" s="47"/>
      <c r="E191" s="47"/>
      <c r="F191" s="47"/>
      <c r="G191" s="47"/>
      <c r="H191" s="47"/>
      <c r="I191" s="4"/>
      <c r="J191" s="47"/>
      <c r="K191" s="47"/>
      <c r="L191" s="47"/>
      <c r="M191" s="47"/>
      <c r="N191" s="57"/>
      <c r="O191" s="57"/>
      <c r="P191" s="57"/>
      <c r="Q191" s="57"/>
      <c r="R191" s="1"/>
      <c r="S191" s="1"/>
      <c r="T191" s="1"/>
      <c r="U191" s="1"/>
      <c r="V191" s="1"/>
      <c r="W191" s="1"/>
      <c r="X191" s="1"/>
      <c r="Y191" s="1"/>
      <c r="Z191" s="1"/>
      <c r="AA191" s="1"/>
      <c r="AB191" s="1"/>
      <c r="AC191" s="1"/>
      <c r="AD191" s="1"/>
      <c r="AE191" s="1"/>
      <c r="AF191" s="1"/>
      <c r="AG191" s="1"/>
      <c r="AH191" s="1"/>
      <c r="AI191" s="1"/>
      <c r="AJ191" s="1"/>
      <c r="AK191" s="1"/>
    </row>
    <row r="192" spans="1:37" ht="11.25" customHeight="1" x14ac:dyDescent="0.2">
      <c r="A192" s="56">
        <f t="array" ref="A192">SUM(IF(Cuenca=D192,$C$12:$C$101,0))</f>
        <v>4029</v>
      </c>
      <c r="B192" s="1">
        <f t="shared" si="0"/>
        <v>4115</v>
      </c>
      <c r="C192" s="46">
        <v>86</v>
      </c>
      <c r="D192" s="47"/>
      <c r="E192" s="47"/>
      <c r="F192" s="47"/>
      <c r="G192" s="47"/>
      <c r="H192" s="47"/>
      <c r="I192" s="4"/>
      <c r="J192" s="47"/>
      <c r="K192" s="47"/>
      <c r="L192" s="47"/>
      <c r="M192" s="47"/>
      <c r="N192" s="57"/>
      <c r="O192" s="57"/>
      <c r="P192" s="57"/>
      <c r="Q192" s="57"/>
      <c r="R192" s="1"/>
      <c r="S192" s="1"/>
      <c r="T192" s="1"/>
      <c r="U192" s="1"/>
      <c r="V192" s="1"/>
      <c r="W192" s="1"/>
      <c r="X192" s="1"/>
      <c r="Y192" s="1"/>
      <c r="Z192" s="1"/>
      <c r="AA192" s="1"/>
      <c r="AB192" s="1"/>
      <c r="AC192" s="1"/>
      <c r="AD192" s="1"/>
      <c r="AE192" s="1"/>
      <c r="AF192" s="1"/>
      <c r="AG192" s="1"/>
      <c r="AH192" s="1"/>
      <c r="AI192" s="1"/>
      <c r="AJ192" s="1"/>
      <c r="AK192" s="1"/>
    </row>
    <row r="193" spans="1:37" ht="11.25" customHeight="1" x14ac:dyDescent="0.2">
      <c r="A193" s="56">
        <f t="array" ref="A193">SUM(IF(Cuenca=D193,$C$12:$C$101,0))</f>
        <v>4029</v>
      </c>
      <c r="B193" s="1">
        <f t="shared" si="0"/>
        <v>4116</v>
      </c>
      <c r="C193" s="46">
        <v>87</v>
      </c>
      <c r="D193" s="47"/>
      <c r="E193" s="47"/>
      <c r="F193" s="47"/>
      <c r="G193" s="47"/>
      <c r="H193" s="47"/>
      <c r="I193" s="4"/>
      <c r="J193" s="47"/>
      <c r="K193" s="47"/>
      <c r="L193" s="47"/>
      <c r="M193" s="47"/>
      <c r="N193" s="57"/>
      <c r="O193" s="57"/>
      <c r="P193" s="57"/>
      <c r="Q193" s="57"/>
      <c r="R193" s="1"/>
      <c r="S193" s="1"/>
      <c r="T193" s="1"/>
      <c r="U193" s="1"/>
      <c r="V193" s="1"/>
      <c r="W193" s="1"/>
      <c r="X193" s="1"/>
      <c r="Y193" s="1"/>
      <c r="Z193" s="1"/>
      <c r="AA193" s="1"/>
      <c r="AB193" s="1"/>
      <c r="AC193" s="1"/>
      <c r="AD193" s="1"/>
      <c r="AE193" s="1"/>
      <c r="AF193" s="1"/>
      <c r="AG193" s="1"/>
      <c r="AH193" s="1"/>
      <c r="AI193" s="1"/>
      <c r="AJ193" s="1"/>
      <c r="AK193" s="1"/>
    </row>
    <row r="194" spans="1:37" ht="11.25" customHeight="1" x14ac:dyDescent="0.2">
      <c r="A194" s="56">
        <f t="array" ref="A194">SUM(IF(Cuenca=D194,$C$12:$C$101,0))</f>
        <v>4029</v>
      </c>
      <c r="B194" s="1">
        <f t="shared" si="0"/>
        <v>4117</v>
      </c>
      <c r="C194" s="46">
        <v>88</v>
      </c>
      <c r="D194" s="47"/>
      <c r="E194" s="47"/>
      <c r="F194" s="47"/>
      <c r="G194" s="47"/>
      <c r="H194" s="47"/>
      <c r="I194" s="4"/>
      <c r="J194" s="47"/>
      <c r="K194" s="47"/>
      <c r="L194" s="47"/>
      <c r="M194" s="47"/>
      <c r="N194" s="57"/>
      <c r="O194" s="57"/>
      <c r="P194" s="57"/>
      <c r="Q194" s="57"/>
      <c r="R194" s="1"/>
      <c r="S194" s="1"/>
      <c r="T194" s="1"/>
      <c r="U194" s="1"/>
      <c r="V194" s="1"/>
      <c r="W194" s="1"/>
      <c r="X194" s="1"/>
      <c r="Y194" s="1"/>
      <c r="Z194" s="1"/>
      <c r="AA194" s="1"/>
      <c r="AB194" s="1"/>
      <c r="AC194" s="1"/>
      <c r="AD194" s="1"/>
      <c r="AE194" s="1"/>
      <c r="AF194" s="1"/>
      <c r="AG194" s="1"/>
      <c r="AH194" s="1"/>
      <c r="AI194" s="1"/>
      <c r="AJ194" s="1"/>
      <c r="AK194" s="1"/>
    </row>
    <row r="195" spans="1:37" ht="11.25" customHeight="1" x14ac:dyDescent="0.2">
      <c r="A195" s="56">
        <f t="array" ref="A195">SUM(IF(Cuenca=D195,$C$12:$C$101,0))</f>
        <v>4029</v>
      </c>
      <c r="B195" s="1">
        <f t="shared" si="0"/>
        <v>4118</v>
      </c>
      <c r="C195" s="46">
        <v>89</v>
      </c>
      <c r="D195" s="47"/>
      <c r="E195" s="47"/>
      <c r="F195" s="47"/>
      <c r="G195" s="47"/>
      <c r="H195" s="47"/>
      <c r="I195" s="4"/>
      <c r="J195" s="47"/>
      <c r="K195" s="47"/>
      <c r="L195" s="47"/>
      <c r="M195" s="47"/>
      <c r="N195" s="57"/>
      <c r="O195" s="57"/>
      <c r="P195" s="57"/>
      <c r="Q195" s="57"/>
      <c r="R195" s="1"/>
      <c r="S195" s="1"/>
      <c r="T195" s="1"/>
      <c r="U195" s="1"/>
      <c r="V195" s="1"/>
      <c r="W195" s="1"/>
      <c r="X195" s="1"/>
      <c r="Y195" s="1"/>
      <c r="Z195" s="1"/>
      <c r="AA195" s="1"/>
      <c r="AB195" s="1"/>
      <c r="AC195" s="1"/>
      <c r="AD195" s="1"/>
      <c r="AE195" s="1"/>
      <c r="AF195" s="1"/>
      <c r="AG195" s="1"/>
      <c r="AH195" s="1"/>
      <c r="AI195" s="1"/>
      <c r="AJ195" s="1"/>
      <c r="AK195" s="1"/>
    </row>
    <row r="196" spans="1:37" ht="11.25" customHeight="1" x14ac:dyDescent="0.2">
      <c r="A196" s="56">
        <f t="array" ref="A196">SUM(IF(Cuenca=D196,$C$12:$C$101,0))</f>
        <v>4029</v>
      </c>
      <c r="B196" s="1">
        <f t="shared" si="0"/>
        <v>4119</v>
      </c>
      <c r="C196" s="46">
        <v>90</v>
      </c>
      <c r="D196" s="47"/>
      <c r="E196" s="47"/>
      <c r="F196" s="47"/>
      <c r="G196" s="47"/>
      <c r="H196" s="47"/>
      <c r="I196" s="4"/>
      <c r="J196" s="47"/>
      <c r="K196" s="47"/>
      <c r="L196" s="47"/>
      <c r="M196" s="47"/>
      <c r="N196" s="57"/>
      <c r="O196" s="57"/>
      <c r="P196" s="57"/>
      <c r="Q196" s="57"/>
      <c r="R196" s="1"/>
      <c r="S196" s="1"/>
      <c r="T196" s="1"/>
      <c r="U196" s="1"/>
      <c r="V196" s="1"/>
      <c r="W196" s="1"/>
      <c r="X196" s="1"/>
      <c r="Y196" s="1"/>
      <c r="Z196" s="1"/>
      <c r="AA196" s="1"/>
      <c r="AB196" s="1"/>
      <c r="AC196" s="1"/>
      <c r="AD196" s="1"/>
      <c r="AE196" s="1"/>
      <c r="AF196" s="1"/>
      <c r="AG196" s="1"/>
      <c r="AH196" s="1"/>
      <c r="AI196" s="1"/>
      <c r="AJ196" s="1"/>
      <c r="AK196" s="1"/>
    </row>
    <row r="197" spans="1:37" ht="11.25" customHeight="1" x14ac:dyDescent="0.2">
      <c r="A197" s="56">
        <f t="array" ref="A197">SUM(IF(Cuenca=D197,$C$12:$C$101,0))</f>
        <v>4029</v>
      </c>
      <c r="B197" s="1">
        <f t="shared" si="0"/>
        <v>4120</v>
      </c>
      <c r="C197" s="46">
        <v>91</v>
      </c>
      <c r="D197" s="47"/>
      <c r="E197" s="47"/>
      <c r="F197" s="47"/>
      <c r="G197" s="47"/>
      <c r="H197" s="47"/>
      <c r="I197" s="4"/>
      <c r="J197" s="47"/>
      <c r="K197" s="47"/>
      <c r="L197" s="47"/>
      <c r="M197" s="47"/>
      <c r="N197" s="57"/>
      <c r="O197" s="57"/>
      <c r="P197" s="57"/>
      <c r="Q197" s="57"/>
      <c r="R197" s="1"/>
      <c r="S197" s="1"/>
      <c r="T197" s="1"/>
      <c r="U197" s="1"/>
      <c r="V197" s="1"/>
      <c r="W197" s="1"/>
      <c r="X197" s="1"/>
      <c r="Y197" s="1"/>
      <c r="Z197" s="1"/>
      <c r="AA197" s="1"/>
      <c r="AB197" s="1"/>
      <c r="AC197" s="1"/>
      <c r="AD197" s="1"/>
      <c r="AE197" s="1"/>
      <c r="AF197" s="1"/>
      <c r="AG197" s="1"/>
      <c r="AH197" s="1"/>
      <c r="AI197" s="1"/>
      <c r="AJ197" s="1"/>
      <c r="AK197" s="1"/>
    </row>
    <row r="198" spans="1:37" ht="11.25" customHeight="1" x14ac:dyDescent="0.2">
      <c r="A198" s="56">
        <f t="array" ref="A198">SUM(IF(Cuenca=D198,$C$12:$C$101,0))</f>
        <v>4029</v>
      </c>
      <c r="B198" s="1">
        <f t="shared" si="0"/>
        <v>4121</v>
      </c>
      <c r="C198" s="46">
        <v>92</v>
      </c>
      <c r="D198" s="47"/>
      <c r="E198" s="47"/>
      <c r="F198" s="47"/>
      <c r="G198" s="47"/>
      <c r="H198" s="47"/>
      <c r="I198" s="4"/>
      <c r="J198" s="47"/>
      <c r="K198" s="47"/>
      <c r="L198" s="47"/>
      <c r="M198" s="47"/>
      <c r="N198" s="57"/>
      <c r="O198" s="57"/>
      <c r="P198" s="57"/>
      <c r="Q198" s="57"/>
      <c r="R198" s="1"/>
      <c r="S198" s="1"/>
      <c r="T198" s="1"/>
      <c r="U198" s="1"/>
      <c r="V198" s="1"/>
      <c r="W198" s="1"/>
      <c r="X198" s="1"/>
      <c r="Y198" s="1"/>
      <c r="Z198" s="1"/>
      <c r="AA198" s="1"/>
      <c r="AB198" s="1"/>
      <c r="AC198" s="1"/>
      <c r="AD198" s="1"/>
      <c r="AE198" s="1"/>
      <c r="AF198" s="1"/>
      <c r="AG198" s="1"/>
      <c r="AH198" s="1"/>
      <c r="AI198" s="1"/>
      <c r="AJ198" s="1"/>
      <c r="AK198" s="1"/>
    </row>
    <row r="199" spans="1:37" ht="11.25" customHeight="1" x14ac:dyDescent="0.2">
      <c r="A199" s="56">
        <f t="array" ref="A199">SUM(IF(Cuenca=D199,$C$12:$C$101,0))</f>
        <v>4029</v>
      </c>
      <c r="B199" s="1">
        <f t="shared" si="0"/>
        <v>4122</v>
      </c>
      <c r="C199" s="46">
        <v>93</v>
      </c>
      <c r="D199" s="47"/>
      <c r="E199" s="47"/>
      <c r="F199" s="47"/>
      <c r="G199" s="47"/>
      <c r="H199" s="47"/>
      <c r="I199" s="4"/>
      <c r="J199" s="47"/>
      <c r="K199" s="47"/>
      <c r="L199" s="47"/>
      <c r="M199" s="47"/>
      <c r="N199" s="57"/>
      <c r="O199" s="57"/>
      <c r="P199" s="57"/>
      <c r="Q199" s="57"/>
      <c r="R199" s="1"/>
      <c r="S199" s="1"/>
      <c r="T199" s="1"/>
      <c r="U199" s="1"/>
      <c r="V199" s="1"/>
      <c r="W199" s="1"/>
      <c r="X199" s="1"/>
      <c r="Y199" s="1"/>
      <c r="Z199" s="1"/>
      <c r="AA199" s="1"/>
      <c r="AB199" s="1"/>
      <c r="AC199" s="1"/>
      <c r="AD199" s="1"/>
      <c r="AE199" s="1"/>
      <c r="AF199" s="1"/>
      <c r="AG199" s="1"/>
      <c r="AH199" s="1"/>
      <c r="AI199" s="1"/>
      <c r="AJ199" s="1"/>
      <c r="AK199" s="1"/>
    </row>
    <row r="200" spans="1:37" ht="11.25" customHeight="1" x14ac:dyDescent="0.2">
      <c r="A200" s="56">
        <f t="array" ref="A200">SUM(IF(Cuenca=D200,$C$12:$C$101,0))</f>
        <v>4029</v>
      </c>
      <c r="B200" s="1">
        <f t="shared" si="0"/>
        <v>4123</v>
      </c>
      <c r="C200" s="46">
        <v>94</v>
      </c>
      <c r="D200" s="47"/>
      <c r="E200" s="47"/>
      <c r="F200" s="47"/>
      <c r="G200" s="47"/>
      <c r="H200" s="47"/>
      <c r="I200" s="4"/>
      <c r="J200" s="47"/>
      <c r="K200" s="47"/>
      <c r="L200" s="47"/>
      <c r="M200" s="47"/>
      <c r="N200" s="57"/>
      <c r="O200" s="57"/>
      <c r="P200" s="57"/>
      <c r="Q200" s="57"/>
      <c r="R200" s="1"/>
      <c r="S200" s="1"/>
      <c r="T200" s="1"/>
      <c r="U200" s="1"/>
      <c r="V200" s="1"/>
      <c r="W200" s="1"/>
      <c r="X200" s="1"/>
      <c r="Y200" s="1"/>
      <c r="Z200" s="1"/>
      <c r="AA200" s="1"/>
      <c r="AB200" s="1"/>
      <c r="AC200" s="1"/>
      <c r="AD200" s="1"/>
      <c r="AE200" s="1"/>
      <c r="AF200" s="1"/>
      <c r="AG200" s="1"/>
      <c r="AH200" s="1"/>
      <c r="AI200" s="1"/>
      <c r="AJ200" s="1"/>
      <c r="AK200" s="1"/>
    </row>
    <row r="201" spans="1:37" ht="11.25" customHeight="1" x14ac:dyDescent="0.2">
      <c r="A201" s="56">
        <f t="array" ref="A201">SUM(IF(Cuenca=D201,$C$12:$C$101,0))</f>
        <v>4029</v>
      </c>
      <c r="B201" s="1">
        <f t="shared" si="0"/>
        <v>4124</v>
      </c>
      <c r="C201" s="46">
        <v>95</v>
      </c>
      <c r="D201" s="47"/>
      <c r="E201" s="47"/>
      <c r="F201" s="47"/>
      <c r="G201" s="47"/>
      <c r="H201" s="47"/>
      <c r="I201" s="4"/>
      <c r="J201" s="47"/>
      <c r="K201" s="47"/>
      <c r="L201" s="47"/>
      <c r="M201" s="47"/>
      <c r="N201" s="57"/>
      <c r="O201" s="57"/>
      <c r="P201" s="57"/>
      <c r="Q201" s="57"/>
      <c r="R201" s="1"/>
      <c r="S201" s="1"/>
      <c r="T201" s="1"/>
      <c r="U201" s="1"/>
      <c r="V201" s="1"/>
      <c r="W201" s="1"/>
      <c r="X201" s="1"/>
      <c r="Y201" s="1"/>
      <c r="Z201" s="1"/>
      <c r="AA201" s="1"/>
      <c r="AB201" s="1"/>
      <c r="AC201" s="1"/>
      <c r="AD201" s="1"/>
      <c r="AE201" s="1"/>
      <c r="AF201" s="1"/>
      <c r="AG201" s="1"/>
      <c r="AH201" s="1"/>
      <c r="AI201" s="1"/>
      <c r="AJ201" s="1"/>
      <c r="AK201" s="1"/>
    </row>
    <row r="202" spans="1:37" ht="11.25" customHeight="1" x14ac:dyDescent="0.2">
      <c r="A202" s="56">
        <f t="array" ref="A202">SUM(IF(Cuenca=D202,$C$12:$C$101,0))</f>
        <v>4029</v>
      </c>
      <c r="B202" s="1">
        <f t="shared" si="0"/>
        <v>4125</v>
      </c>
      <c r="C202" s="46">
        <v>96</v>
      </c>
      <c r="D202" s="47"/>
      <c r="E202" s="47"/>
      <c r="F202" s="47"/>
      <c r="G202" s="47"/>
      <c r="H202" s="47"/>
      <c r="I202" s="4"/>
      <c r="J202" s="47"/>
      <c r="K202" s="47"/>
      <c r="L202" s="47"/>
      <c r="M202" s="47"/>
      <c r="N202" s="57"/>
      <c r="O202" s="57"/>
      <c r="P202" s="57"/>
      <c r="Q202" s="57"/>
      <c r="R202" s="1"/>
      <c r="S202" s="1"/>
      <c r="T202" s="1"/>
      <c r="U202" s="1"/>
      <c r="V202" s="1"/>
      <c r="W202" s="1"/>
      <c r="X202" s="1"/>
      <c r="Y202" s="1"/>
      <c r="Z202" s="1"/>
      <c r="AA202" s="1"/>
      <c r="AB202" s="1"/>
      <c r="AC202" s="1"/>
      <c r="AD202" s="1"/>
      <c r="AE202" s="1"/>
      <c r="AF202" s="1"/>
      <c r="AG202" s="1"/>
      <c r="AH202" s="1"/>
      <c r="AI202" s="1"/>
      <c r="AJ202" s="1"/>
      <c r="AK202" s="1"/>
    </row>
    <row r="203" spans="1:37" ht="11.25" customHeight="1" x14ac:dyDescent="0.2">
      <c r="A203" s="56">
        <f t="array" ref="A203">SUM(IF(Cuenca=D203,$C$12:$C$101,0))</f>
        <v>4029</v>
      </c>
      <c r="B203" s="1">
        <f t="shared" si="0"/>
        <v>4126</v>
      </c>
      <c r="C203" s="46">
        <v>97</v>
      </c>
      <c r="D203" s="47"/>
      <c r="E203" s="47"/>
      <c r="F203" s="47"/>
      <c r="G203" s="47"/>
      <c r="H203" s="47"/>
      <c r="I203" s="4"/>
      <c r="J203" s="47"/>
      <c r="K203" s="47"/>
      <c r="L203" s="47"/>
      <c r="M203" s="47"/>
      <c r="N203" s="57"/>
      <c r="O203" s="57"/>
      <c r="P203" s="57"/>
      <c r="Q203" s="57"/>
      <c r="R203" s="1"/>
      <c r="S203" s="1"/>
      <c r="T203" s="1"/>
      <c r="U203" s="1"/>
      <c r="V203" s="1"/>
      <c r="W203" s="1"/>
      <c r="X203" s="1"/>
      <c r="Y203" s="1"/>
      <c r="Z203" s="1"/>
      <c r="AA203" s="1"/>
      <c r="AB203" s="1"/>
      <c r="AC203" s="1"/>
      <c r="AD203" s="1"/>
      <c r="AE203" s="1"/>
      <c r="AF203" s="1"/>
      <c r="AG203" s="1"/>
      <c r="AH203" s="1"/>
      <c r="AI203" s="1"/>
      <c r="AJ203" s="1"/>
      <c r="AK203" s="1"/>
    </row>
    <row r="204" spans="1:37" ht="11.25" customHeight="1" x14ac:dyDescent="0.2">
      <c r="A204" s="56">
        <f t="array" ref="A204">SUM(IF(Cuenca=D204,$C$12:$C$101,0))</f>
        <v>4029</v>
      </c>
      <c r="B204" s="1">
        <f t="shared" si="0"/>
        <v>4127</v>
      </c>
      <c r="C204" s="46">
        <v>98</v>
      </c>
      <c r="D204" s="47"/>
      <c r="E204" s="47"/>
      <c r="F204" s="47"/>
      <c r="G204" s="47"/>
      <c r="H204" s="47"/>
      <c r="I204" s="4"/>
      <c r="J204" s="47"/>
      <c r="K204" s="47"/>
      <c r="L204" s="47"/>
      <c r="M204" s="47"/>
      <c r="N204" s="57"/>
      <c r="O204" s="57"/>
      <c r="P204" s="57"/>
      <c r="Q204" s="57"/>
      <c r="R204" s="1"/>
      <c r="S204" s="1"/>
      <c r="T204" s="1"/>
      <c r="U204" s="1"/>
      <c r="V204" s="1"/>
      <c r="W204" s="1"/>
      <c r="X204" s="1"/>
      <c r="Y204" s="1"/>
      <c r="Z204" s="1"/>
      <c r="AA204" s="1"/>
      <c r="AB204" s="1"/>
      <c r="AC204" s="1"/>
      <c r="AD204" s="1"/>
      <c r="AE204" s="1"/>
      <c r="AF204" s="1"/>
      <c r="AG204" s="1"/>
      <c r="AH204" s="1"/>
      <c r="AI204" s="1"/>
      <c r="AJ204" s="1"/>
      <c r="AK204" s="1"/>
    </row>
    <row r="205" spans="1:37" ht="11.25" customHeight="1" x14ac:dyDescent="0.2">
      <c r="A205" s="56">
        <f t="array" ref="A205">SUM(IF(Cuenca=D205,$C$12:$C$101,0))</f>
        <v>4029</v>
      </c>
      <c r="B205" s="1">
        <f t="shared" si="0"/>
        <v>4128</v>
      </c>
      <c r="C205" s="46">
        <v>99</v>
      </c>
      <c r="D205" s="47"/>
      <c r="E205" s="47"/>
      <c r="F205" s="47"/>
      <c r="G205" s="47"/>
      <c r="H205" s="47"/>
      <c r="I205" s="4"/>
      <c r="J205" s="47"/>
      <c r="K205" s="47"/>
      <c r="L205" s="47"/>
      <c r="M205" s="47"/>
      <c r="N205" s="57"/>
      <c r="O205" s="57"/>
      <c r="P205" s="57"/>
      <c r="Q205" s="57"/>
      <c r="R205" s="1"/>
      <c r="S205" s="1"/>
      <c r="T205" s="1"/>
      <c r="U205" s="1"/>
      <c r="V205" s="1"/>
      <c r="W205" s="1"/>
      <c r="X205" s="1"/>
      <c r="Y205" s="1"/>
      <c r="Z205" s="1"/>
      <c r="AA205" s="1"/>
      <c r="AB205" s="1"/>
      <c r="AC205" s="1"/>
      <c r="AD205" s="1"/>
      <c r="AE205" s="1"/>
      <c r="AF205" s="1"/>
      <c r="AG205" s="1"/>
      <c r="AH205" s="1"/>
      <c r="AI205" s="1"/>
      <c r="AJ205" s="1"/>
      <c r="AK205" s="1"/>
    </row>
    <row r="206" spans="1:37" ht="11.25" customHeight="1" x14ac:dyDescent="0.2">
      <c r="A206" s="56">
        <f t="array" ref="A206">SUM(IF(Cuenca=D206,$C$12:$C$101,0))</f>
        <v>4029</v>
      </c>
      <c r="B206" s="1">
        <f t="shared" si="0"/>
        <v>4129</v>
      </c>
      <c r="C206" s="46">
        <v>100</v>
      </c>
      <c r="D206" s="47"/>
      <c r="E206" s="47"/>
      <c r="F206" s="47"/>
      <c r="G206" s="47"/>
      <c r="H206" s="47"/>
      <c r="I206" s="4"/>
      <c r="J206" s="47"/>
      <c r="K206" s="47"/>
      <c r="L206" s="47"/>
      <c r="M206" s="47"/>
      <c r="N206" s="57"/>
      <c r="O206" s="57"/>
      <c r="P206" s="57"/>
      <c r="Q206" s="57"/>
      <c r="R206" s="1"/>
      <c r="S206" s="1"/>
      <c r="T206" s="1"/>
      <c r="U206" s="1"/>
      <c r="V206" s="1"/>
      <c r="W206" s="1"/>
      <c r="X206" s="1"/>
      <c r="Y206" s="1"/>
      <c r="Z206" s="1"/>
      <c r="AA206" s="1"/>
      <c r="AB206" s="1"/>
      <c r="AC206" s="1"/>
      <c r="AD206" s="1"/>
      <c r="AE206" s="1"/>
      <c r="AF206" s="1"/>
      <c r="AG206" s="1"/>
      <c r="AH206" s="1"/>
      <c r="AI206" s="1"/>
      <c r="AJ206" s="1"/>
      <c r="AK206" s="1"/>
    </row>
    <row r="207" spans="1:37" ht="11.25" customHeight="1" x14ac:dyDescent="0.2">
      <c r="A207" s="1"/>
      <c r="B207" s="1"/>
      <c r="C207" s="1"/>
      <c r="D207" s="41"/>
      <c r="E207" s="41"/>
      <c r="F207" s="41">
        <f t="shared" ref="F207:G207" si="1">COUNTA(F107:F206)</f>
        <v>41</v>
      </c>
      <c r="G207" s="41">
        <f t="shared" si="1"/>
        <v>40</v>
      </c>
      <c r="H207" s="1"/>
      <c r="I207" s="1"/>
      <c r="J207" s="41">
        <f>COUNTA(J107:J206)</f>
        <v>41</v>
      </c>
      <c r="K207" s="1"/>
      <c r="L207" s="58">
        <f>MIN(L107:L206)</f>
        <v>2022</v>
      </c>
      <c r="M207" s="58">
        <f>MAX(M107:M206)</f>
        <v>2026</v>
      </c>
      <c r="N207" s="59">
        <f t="shared" ref="N207:Q207" si="2">SUM(N107:N206)</f>
        <v>7247134.7300000004</v>
      </c>
      <c r="O207" s="59">
        <f t="shared" si="2"/>
        <v>4031919.3000000003</v>
      </c>
      <c r="P207" s="59">
        <f t="shared" si="2"/>
        <v>5218977.580000001</v>
      </c>
      <c r="Q207" s="59">
        <f t="shared" si="2"/>
        <v>3638365.3200000017</v>
      </c>
      <c r="R207" s="1"/>
      <c r="S207" s="1"/>
      <c r="T207" s="1"/>
      <c r="U207" s="1"/>
      <c r="V207" s="1"/>
      <c r="W207" s="1"/>
      <c r="X207" s="1"/>
      <c r="Y207" s="1"/>
      <c r="Z207" s="1"/>
      <c r="AA207" s="1"/>
      <c r="AB207" s="1"/>
      <c r="AC207" s="1"/>
      <c r="AD207" s="1"/>
      <c r="AE207" s="1"/>
      <c r="AF207" s="1"/>
      <c r="AG207" s="1"/>
      <c r="AH207" s="1"/>
      <c r="AI207" s="1"/>
      <c r="AJ207" s="1"/>
      <c r="AK207" s="1"/>
    </row>
    <row r="208" spans="1:37" ht="11.25" customHeight="1" x14ac:dyDescent="0.2">
      <c r="A208" s="1"/>
      <c r="B208" s="1"/>
      <c r="C208" s="1"/>
      <c r="D208" s="41"/>
      <c r="E208" s="41"/>
      <c r="F208" s="1"/>
      <c r="G208" s="4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row>
    <row r="209" spans="1:37" ht="11.25" customHeight="1" x14ac:dyDescent="0.2">
      <c r="A209" s="1"/>
      <c r="B209" s="1"/>
      <c r="C209" s="1"/>
      <c r="D209" s="41"/>
      <c r="E209" s="41"/>
      <c r="F209" s="1"/>
      <c r="G209" s="4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row>
    <row r="210" spans="1:37" ht="11.25" customHeight="1" x14ac:dyDescent="0.2">
      <c r="A210" s="1"/>
      <c r="B210" s="1"/>
      <c r="C210" s="60" t="s">
        <v>1490</v>
      </c>
      <c r="D210" s="41"/>
      <c r="E210" s="41"/>
      <c r="F210" s="1"/>
      <c r="G210" s="4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row>
    <row r="211" spans="1:37" ht="11.25" customHeight="1" x14ac:dyDescent="0.2">
      <c r="A211" s="1"/>
      <c r="B211" s="1"/>
      <c r="C211" s="1"/>
      <c r="D211" s="41"/>
      <c r="E211" s="41"/>
      <c r="F211" s="1"/>
      <c r="G211" s="4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row>
    <row r="212" spans="1:37" ht="11.25" customHeight="1" x14ac:dyDescent="0.2">
      <c r="A212" s="1"/>
      <c r="B212" s="1"/>
      <c r="C212" s="1"/>
      <c r="D212" s="41"/>
      <c r="E212" s="41"/>
      <c r="F212" s="1"/>
      <c r="G212" s="4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row>
    <row r="213" spans="1:37" ht="11.25" customHeight="1" x14ac:dyDescent="0.2">
      <c r="A213" s="1"/>
      <c r="B213" s="1"/>
      <c r="C213" s="1"/>
      <c r="D213" s="41"/>
      <c r="E213" s="41"/>
      <c r="F213" s="1"/>
      <c r="G213" s="4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row>
    <row r="214" spans="1:37" ht="11.25" customHeight="1" x14ac:dyDescent="0.2">
      <c r="A214" s="1"/>
      <c r="B214" s="1"/>
      <c r="C214" s="1"/>
      <c r="D214" s="41"/>
      <c r="E214" s="41"/>
      <c r="F214" s="1"/>
      <c r="G214" s="4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row>
    <row r="215" spans="1:37" ht="11.25" customHeight="1" x14ac:dyDescent="0.2">
      <c r="A215" s="1"/>
      <c r="B215" s="1"/>
      <c r="C215" s="1"/>
      <c r="D215" s="41"/>
      <c r="E215" s="41"/>
      <c r="F215" s="1"/>
      <c r="G215" s="4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row>
    <row r="216" spans="1:37" ht="11.25" customHeight="1" x14ac:dyDescent="0.2">
      <c r="A216" s="1"/>
      <c r="B216" s="1"/>
      <c r="C216" s="1"/>
      <c r="D216" s="41"/>
      <c r="E216" s="41"/>
      <c r="F216" s="1"/>
      <c r="G216" s="4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row>
    <row r="217" spans="1:37" ht="11.25" customHeight="1" x14ac:dyDescent="0.2">
      <c r="A217" s="1"/>
      <c r="B217" s="1"/>
      <c r="C217" s="1"/>
      <c r="D217" s="41"/>
      <c r="E217" s="41"/>
      <c r="F217" s="1"/>
      <c r="G217" s="4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row>
    <row r="218" spans="1:37" ht="11.25" customHeight="1" x14ac:dyDescent="0.2">
      <c r="A218" s="1"/>
      <c r="B218" s="1"/>
      <c r="C218" s="1"/>
      <c r="D218" s="41"/>
      <c r="E218" s="41"/>
      <c r="F218" s="1"/>
      <c r="G218" s="4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row>
    <row r="219" spans="1:37" ht="11.25" customHeight="1" x14ac:dyDescent="0.2">
      <c r="A219" s="1"/>
      <c r="B219" s="1"/>
      <c r="C219" s="1"/>
      <c r="D219" s="41"/>
      <c r="E219" s="41"/>
      <c r="F219" s="1"/>
      <c r="G219" s="4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row>
    <row r="220" spans="1:37" ht="11.25" customHeight="1" x14ac:dyDescent="0.2">
      <c r="A220" s="1"/>
      <c r="B220" s="1"/>
      <c r="C220" s="1"/>
      <c r="D220" s="41"/>
      <c r="E220" s="41"/>
      <c r="F220" s="1"/>
      <c r="G220" s="4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row>
    <row r="221" spans="1:37" ht="11.25" customHeight="1" x14ac:dyDescent="0.2">
      <c r="A221" s="1"/>
      <c r="B221" s="1"/>
      <c r="C221" s="1"/>
      <c r="D221" s="41"/>
      <c r="E221" s="41"/>
      <c r="F221" s="1"/>
      <c r="G221" s="4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row>
    <row r="222" spans="1:37" ht="11.25" customHeight="1" x14ac:dyDescent="0.2">
      <c r="A222" s="1"/>
      <c r="B222" s="1"/>
      <c r="C222" s="1"/>
      <c r="D222" s="41"/>
      <c r="E222" s="41"/>
      <c r="F222" s="1"/>
      <c r="G222" s="4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row>
    <row r="223" spans="1:37" ht="11.25" customHeight="1" x14ac:dyDescent="0.2">
      <c r="A223" s="1"/>
      <c r="B223" s="1"/>
      <c r="C223" s="1"/>
      <c r="D223" s="41"/>
      <c r="E223" s="41"/>
      <c r="F223" s="1"/>
      <c r="G223" s="4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row>
    <row r="224" spans="1:37" ht="11.25" customHeight="1" x14ac:dyDescent="0.2">
      <c r="A224" s="1"/>
      <c r="B224" s="1"/>
      <c r="C224" s="1"/>
      <c r="D224" s="41"/>
      <c r="E224" s="41"/>
      <c r="F224" s="1"/>
      <c r="G224" s="4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row>
    <row r="225" spans="1:37" ht="11.25" customHeight="1" x14ac:dyDescent="0.2">
      <c r="A225" s="1"/>
      <c r="B225" s="1"/>
      <c r="C225" s="1"/>
      <c r="D225" s="41"/>
      <c r="E225" s="41"/>
      <c r="F225" s="1"/>
      <c r="G225" s="4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row>
    <row r="226" spans="1:37" ht="11.25" customHeight="1" x14ac:dyDescent="0.2">
      <c r="A226" s="1"/>
      <c r="B226" s="1"/>
      <c r="C226" s="1"/>
      <c r="D226" s="41"/>
      <c r="E226" s="41"/>
      <c r="F226" s="1"/>
      <c r="G226" s="4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row>
    <row r="227" spans="1:37" ht="11.25" customHeight="1" x14ac:dyDescent="0.2">
      <c r="A227" s="1"/>
      <c r="B227" s="1"/>
      <c r="C227" s="1"/>
      <c r="D227" s="41"/>
      <c r="E227" s="41"/>
      <c r="F227" s="1"/>
      <c r="G227" s="4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row>
    <row r="228" spans="1:37" ht="11.25" customHeight="1" x14ac:dyDescent="0.2">
      <c r="A228" s="1"/>
      <c r="B228" s="1"/>
      <c r="C228" s="1"/>
      <c r="D228" s="41"/>
      <c r="E228" s="41"/>
      <c r="F228" s="1"/>
      <c r="G228" s="4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row>
    <row r="229" spans="1:37" ht="11.25" customHeight="1" x14ac:dyDescent="0.2">
      <c r="A229" s="1"/>
      <c r="B229" s="1"/>
      <c r="C229" s="1"/>
      <c r="D229" s="41"/>
      <c r="E229" s="41"/>
      <c r="F229" s="1"/>
      <c r="G229" s="4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row>
    <row r="230" spans="1:37" ht="11.25" customHeight="1" x14ac:dyDescent="0.2">
      <c r="A230" s="1"/>
      <c r="B230" s="1"/>
      <c r="C230" s="1"/>
      <c r="D230" s="41"/>
      <c r="E230" s="41"/>
      <c r="F230" s="1"/>
      <c r="G230" s="4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row>
    <row r="231" spans="1:37" ht="11.25" customHeight="1" x14ac:dyDescent="0.2">
      <c r="A231" s="1"/>
      <c r="B231" s="1"/>
      <c r="C231" s="1"/>
      <c r="D231" s="41"/>
      <c r="E231" s="41"/>
      <c r="F231" s="1"/>
      <c r="G231" s="4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row>
    <row r="232" spans="1:37" ht="11.25" customHeight="1" x14ac:dyDescent="0.2">
      <c r="A232" s="1"/>
      <c r="B232" s="1"/>
      <c r="C232" s="1"/>
      <c r="D232" s="41"/>
      <c r="E232" s="41"/>
      <c r="F232" s="1"/>
      <c r="G232" s="4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row>
    <row r="233" spans="1:37" ht="11.25" customHeight="1" x14ac:dyDescent="0.2">
      <c r="A233" s="1"/>
      <c r="B233" s="1"/>
      <c r="C233" s="1"/>
      <c r="D233" s="41"/>
      <c r="E233" s="41"/>
      <c r="F233" s="1"/>
      <c r="G233" s="4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row>
    <row r="234" spans="1:37" ht="11.25" customHeight="1" x14ac:dyDescent="0.2">
      <c r="A234" s="1"/>
      <c r="B234" s="1"/>
      <c r="C234" s="1"/>
      <c r="D234" s="41"/>
      <c r="E234" s="41"/>
      <c r="F234" s="1"/>
      <c r="G234" s="4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row>
    <row r="235" spans="1:37" ht="11.25" customHeight="1" x14ac:dyDescent="0.2">
      <c r="A235" s="1"/>
      <c r="B235" s="1"/>
      <c r="C235" s="1"/>
      <c r="D235" s="41"/>
      <c r="E235" s="41"/>
      <c r="F235" s="1"/>
      <c r="G235" s="4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row>
    <row r="236" spans="1:37" ht="11.25" customHeight="1" x14ac:dyDescent="0.2">
      <c r="A236" s="1"/>
      <c r="B236" s="1"/>
      <c r="C236" s="1"/>
      <c r="D236" s="41"/>
      <c r="E236" s="41"/>
      <c r="F236" s="1"/>
      <c r="G236" s="4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row>
    <row r="237" spans="1:37" ht="11.25" customHeight="1" x14ac:dyDescent="0.2">
      <c r="A237" s="1"/>
      <c r="B237" s="1"/>
      <c r="C237" s="1"/>
      <c r="D237" s="41"/>
      <c r="E237" s="41"/>
      <c r="F237" s="1"/>
      <c r="G237" s="4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row>
    <row r="238" spans="1:37" ht="11.25" customHeight="1" x14ac:dyDescent="0.2">
      <c r="A238" s="1"/>
      <c r="B238" s="1"/>
      <c r="C238" s="1"/>
      <c r="D238" s="41"/>
      <c r="E238" s="41"/>
      <c r="F238" s="1"/>
      <c r="G238" s="4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row>
    <row r="239" spans="1:37" ht="11.25" customHeight="1" x14ac:dyDescent="0.2">
      <c r="A239" s="1"/>
      <c r="B239" s="1"/>
      <c r="C239" s="1"/>
      <c r="D239" s="41"/>
      <c r="E239" s="41"/>
      <c r="F239" s="1"/>
      <c r="G239" s="4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row>
    <row r="240" spans="1:37" ht="11.25" customHeight="1" x14ac:dyDescent="0.2">
      <c r="A240" s="1"/>
      <c r="B240" s="1"/>
      <c r="C240" s="1"/>
      <c r="D240" s="41"/>
      <c r="E240" s="41"/>
      <c r="F240" s="1"/>
      <c r="G240" s="4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row>
    <row r="241" spans="1:37" ht="11.25" customHeight="1" x14ac:dyDescent="0.2">
      <c r="A241" s="1"/>
      <c r="B241" s="1"/>
      <c r="C241" s="1"/>
      <c r="D241" s="41"/>
      <c r="E241" s="41"/>
      <c r="F241" s="1"/>
      <c r="G241" s="4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row>
    <row r="242" spans="1:37" ht="11.25" customHeight="1" x14ac:dyDescent="0.2">
      <c r="A242" s="1"/>
      <c r="B242" s="1"/>
      <c r="C242" s="1"/>
      <c r="D242" s="41"/>
      <c r="E242" s="41"/>
      <c r="F242" s="1"/>
      <c r="G242" s="4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row>
    <row r="243" spans="1:37" ht="11.25" customHeight="1" x14ac:dyDescent="0.2">
      <c r="A243" s="1"/>
      <c r="B243" s="1"/>
      <c r="C243" s="1"/>
      <c r="D243" s="41"/>
      <c r="E243" s="41"/>
      <c r="F243" s="1"/>
      <c r="G243" s="4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row>
    <row r="244" spans="1:37" ht="11.25" customHeight="1" x14ac:dyDescent="0.2">
      <c r="A244" s="1"/>
      <c r="B244" s="1"/>
      <c r="C244" s="1"/>
      <c r="D244" s="41"/>
      <c r="E244" s="41"/>
      <c r="F244" s="1"/>
      <c r="G244" s="4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row>
    <row r="245" spans="1:37" ht="11.25" customHeight="1" x14ac:dyDescent="0.2">
      <c r="A245" s="1"/>
      <c r="B245" s="1"/>
      <c r="C245" s="1"/>
      <c r="D245" s="41"/>
      <c r="E245" s="41"/>
      <c r="F245" s="1"/>
      <c r="G245" s="4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row>
    <row r="246" spans="1:37" ht="11.25" customHeight="1" x14ac:dyDescent="0.2">
      <c r="A246" s="1"/>
      <c r="B246" s="1"/>
      <c r="C246" s="1"/>
      <c r="D246" s="41"/>
      <c r="E246" s="41"/>
      <c r="F246" s="1"/>
      <c r="G246" s="4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row>
    <row r="247" spans="1:37" ht="11.25" customHeight="1" x14ac:dyDescent="0.2">
      <c r="A247" s="1"/>
      <c r="B247" s="1"/>
      <c r="C247" s="1"/>
      <c r="D247" s="41"/>
      <c r="E247" s="41"/>
      <c r="F247" s="1"/>
      <c r="G247" s="4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row>
    <row r="248" spans="1:37" ht="11.25" customHeight="1" x14ac:dyDescent="0.2">
      <c r="A248" s="1"/>
      <c r="B248" s="1"/>
      <c r="C248" s="1"/>
      <c r="D248" s="41"/>
      <c r="E248" s="41"/>
      <c r="F248" s="1"/>
      <c r="G248" s="4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row>
    <row r="249" spans="1:37" ht="11.25" customHeight="1" x14ac:dyDescent="0.2">
      <c r="A249" s="1"/>
      <c r="B249" s="1"/>
      <c r="C249" s="1"/>
      <c r="D249" s="41"/>
      <c r="E249" s="41"/>
      <c r="F249" s="1"/>
      <c r="G249" s="4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row>
    <row r="250" spans="1:37" ht="11.25" customHeight="1" x14ac:dyDescent="0.2">
      <c r="A250" s="1"/>
      <c r="B250" s="1"/>
      <c r="C250" s="1"/>
      <c r="D250" s="41"/>
      <c r="E250" s="41"/>
      <c r="F250" s="1"/>
      <c r="G250" s="4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row>
    <row r="251" spans="1:37" ht="11.25" customHeight="1" x14ac:dyDescent="0.2">
      <c r="A251" s="1"/>
      <c r="B251" s="1"/>
      <c r="C251" s="1"/>
      <c r="D251" s="41"/>
      <c r="E251" s="41"/>
      <c r="F251" s="1"/>
      <c r="G251" s="4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row>
    <row r="252" spans="1:37" ht="11.25" customHeight="1" x14ac:dyDescent="0.2">
      <c r="A252" s="1"/>
      <c r="B252" s="1"/>
      <c r="C252" s="1"/>
      <c r="D252" s="41"/>
      <c r="E252" s="41"/>
      <c r="F252" s="1"/>
      <c r="G252" s="4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row>
    <row r="253" spans="1:37" ht="11.25" customHeight="1" x14ac:dyDescent="0.2">
      <c r="A253" s="1"/>
      <c r="B253" s="1"/>
      <c r="C253" s="1"/>
      <c r="D253" s="41"/>
      <c r="E253" s="41"/>
      <c r="F253" s="1"/>
      <c r="G253" s="4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row>
    <row r="254" spans="1:37" ht="11.25" customHeight="1" x14ac:dyDescent="0.2">
      <c r="A254" s="1"/>
      <c r="B254" s="1"/>
      <c r="C254" s="1"/>
      <c r="D254" s="41"/>
      <c r="E254" s="41"/>
      <c r="F254" s="1"/>
      <c r="G254" s="4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row>
    <row r="255" spans="1:37" ht="11.25" customHeight="1" x14ac:dyDescent="0.2">
      <c r="A255" s="1"/>
      <c r="B255" s="1"/>
      <c r="C255" s="1"/>
      <c r="D255" s="41"/>
      <c r="E255" s="41"/>
      <c r="F255" s="1"/>
      <c r="G255" s="4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row>
    <row r="256" spans="1:37" ht="11.25" customHeight="1" x14ac:dyDescent="0.2">
      <c r="A256" s="1"/>
      <c r="B256" s="1"/>
      <c r="C256" s="1"/>
      <c r="D256" s="41"/>
      <c r="E256" s="41"/>
      <c r="F256" s="1"/>
      <c r="G256" s="4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row>
    <row r="257" spans="1:37" ht="11.25" customHeight="1" x14ac:dyDescent="0.2">
      <c r="A257" s="1"/>
      <c r="B257" s="1"/>
      <c r="C257" s="1"/>
      <c r="D257" s="41"/>
      <c r="E257" s="41"/>
      <c r="F257" s="1"/>
      <c r="G257" s="4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row>
    <row r="258" spans="1:37" ht="11.25" customHeight="1" x14ac:dyDescent="0.2">
      <c r="A258" s="1"/>
      <c r="B258" s="1"/>
      <c r="C258" s="1"/>
      <c r="D258" s="41"/>
      <c r="E258" s="41"/>
      <c r="F258" s="1"/>
      <c r="G258" s="4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row>
    <row r="259" spans="1:37" ht="11.25" customHeight="1" x14ac:dyDescent="0.2">
      <c r="A259" s="1"/>
      <c r="B259" s="1"/>
      <c r="C259" s="1"/>
      <c r="D259" s="41"/>
      <c r="E259" s="41"/>
      <c r="F259" s="1"/>
      <c r="G259" s="4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row>
    <row r="260" spans="1:37" ht="11.25" customHeight="1" x14ac:dyDescent="0.2">
      <c r="A260" s="1"/>
      <c r="B260" s="1"/>
      <c r="C260" s="1"/>
      <c r="D260" s="41"/>
      <c r="E260" s="41"/>
      <c r="F260" s="1"/>
      <c r="G260" s="4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row>
    <row r="261" spans="1:37" ht="11.25" customHeight="1" x14ac:dyDescent="0.2">
      <c r="A261" s="1"/>
      <c r="B261" s="1"/>
      <c r="C261" s="1"/>
      <c r="D261" s="41"/>
      <c r="E261" s="41"/>
      <c r="F261" s="1"/>
      <c r="G261" s="4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row>
    <row r="262" spans="1:37" ht="11.25" customHeight="1" x14ac:dyDescent="0.2">
      <c r="A262" s="1"/>
      <c r="B262" s="1"/>
      <c r="C262" s="1"/>
      <c r="D262" s="41"/>
      <c r="E262" s="41"/>
      <c r="F262" s="1"/>
      <c r="G262" s="4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row>
    <row r="263" spans="1:37" ht="11.25" customHeight="1" x14ac:dyDescent="0.2">
      <c r="A263" s="1"/>
      <c r="B263" s="1"/>
      <c r="C263" s="1"/>
      <c r="D263" s="41"/>
      <c r="E263" s="41"/>
      <c r="F263" s="1"/>
      <c r="G263" s="4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row>
    <row r="264" spans="1:37" ht="11.25" customHeight="1" x14ac:dyDescent="0.2">
      <c r="A264" s="1"/>
      <c r="B264" s="1"/>
      <c r="C264" s="1"/>
      <c r="D264" s="41"/>
      <c r="E264" s="41"/>
      <c r="F264" s="1"/>
      <c r="G264" s="4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row>
    <row r="265" spans="1:37" ht="11.25" customHeight="1" x14ac:dyDescent="0.2">
      <c r="A265" s="1"/>
      <c r="B265" s="1"/>
      <c r="C265" s="1"/>
      <c r="D265" s="41"/>
      <c r="E265" s="41"/>
      <c r="F265" s="1"/>
      <c r="G265" s="4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row>
    <row r="266" spans="1:37" ht="11.25" customHeight="1" x14ac:dyDescent="0.2">
      <c r="A266" s="1"/>
      <c r="B266" s="1"/>
      <c r="C266" s="1"/>
      <c r="D266" s="41"/>
      <c r="E266" s="41"/>
      <c r="F266" s="1"/>
      <c r="G266" s="4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row>
    <row r="267" spans="1:37" ht="11.25" customHeight="1" x14ac:dyDescent="0.2">
      <c r="A267" s="1"/>
      <c r="B267" s="1"/>
      <c r="C267" s="1"/>
      <c r="D267" s="41"/>
      <c r="E267" s="41"/>
      <c r="F267" s="1"/>
      <c r="G267" s="4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row>
    <row r="268" spans="1:37" ht="11.25" customHeight="1" x14ac:dyDescent="0.2">
      <c r="A268" s="1"/>
      <c r="B268" s="1"/>
      <c r="C268" s="1"/>
      <c r="D268" s="41"/>
      <c r="E268" s="41"/>
      <c r="F268" s="1"/>
      <c r="G268" s="4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row>
    <row r="269" spans="1:37" ht="11.25" customHeight="1" x14ac:dyDescent="0.2">
      <c r="A269" s="1"/>
      <c r="B269" s="1"/>
      <c r="C269" s="1"/>
      <c r="D269" s="41"/>
      <c r="E269" s="41"/>
      <c r="F269" s="1"/>
      <c r="G269" s="4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row>
    <row r="270" spans="1:37" ht="11.25" customHeight="1" x14ac:dyDescent="0.2">
      <c r="A270" s="1"/>
      <c r="B270" s="1"/>
      <c r="C270" s="1"/>
      <c r="D270" s="41"/>
      <c r="E270" s="41"/>
      <c r="F270" s="1"/>
      <c r="G270" s="4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row>
    <row r="271" spans="1:37" ht="11.25" customHeight="1" x14ac:dyDescent="0.2">
      <c r="A271" s="1"/>
      <c r="B271" s="1"/>
      <c r="C271" s="1"/>
      <c r="D271" s="41"/>
      <c r="E271" s="41"/>
      <c r="F271" s="1"/>
      <c r="G271" s="4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row>
    <row r="272" spans="1:37" ht="11.25" customHeight="1" x14ac:dyDescent="0.2">
      <c r="A272" s="1"/>
      <c r="B272" s="1"/>
      <c r="C272" s="1"/>
      <c r="D272" s="41"/>
      <c r="E272" s="41"/>
      <c r="F272" s="1"/>
      <c r="G272" s="4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row>
    <row r="273" spans="1:37" ht="11.25" customHeight="1" x14ac:dyDescent="0.2">
      <c r="A273" s="1"/>
      <c r="B273" s="1"/>
      <c r="C273" s="1"/>
      <c r="D273" s="41"/>
      <c r="E273" s="41"/>
      <c r="F273" s="1"/>
      <c r="G273" s="4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row>
    <row r="274" spans="1:37" ht="11.25" customHeight="1" x14ac:dyDescent="0.2">
      <c r="A274" s="1"/>
      <c r="B274" s="1"/>
      <c r="C274" s="1"/>
      <c r="D274" s="41"/>
      <c r="E274" s="41"/>
      <c r="F274" s="1"/>
      <c r="G274" s="4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row>
    <row r="275" spans="1:37" ht="11.25" customHeight="1" x14ac:dyDescent="0.2">
      <c r="A275" s="1"/>
      <c r="B275" s="1"/>
      <c r="C275" s="1"/>
      <c r="D275" s="41"/>
      <c r="E275" s="41"/>
      <c r="F275" s="1"/>
      <c r="G275" s="4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row>
    <row r="276" spans="1:37" ht="11.25" customHeight="1" x14ac:dyDescent="0.2">
      <c r="A276" s="1"/>
      <c r="B276" s="1"/>
      <c r="C276" s="1"/>
      <c r="D276" s="41"/>
      <c r="E276" s="41"/>
      <c r="F276" s="1"/>
      <c r="G276" s="4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row>
    <row r="277" spans="1:37" ht="11.25" customHeight="1" x14ac:dyDescent="0.2">
      <c r="A277" s="1"/>
      <c r="B277" s="1"/>
      <c r="C277" s="1"/>
      <c r="D277" s="41"/>
      <c r="E277" s="41"/>
      <c r="F277" s="1"/>
      <c r="G277" s="4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row>
    <row r="278" spans="1:37" ht="11.25" customHeight="1" x14ac:dyDescent="0.2">
      <c r="A278" s="1"/>
      <c r="B278" s="1"/>
      <c r="C278" s="1"/>
      <c r="D278" s="41"/>
      <c r="E278" s="41"/>
      <c r="F278" s="1"/>
      <c r="G278" s="4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row>
    <row r="279" spans="1:37" ht="11.25" customHeight="1" x14ac:dyDescent="0.2">
      <c r="A279" s="1"/>
      <c r="B279" s="1"/>
      <c r="C279" s="1"/>
      <c r="D279" s="41"/>
      <c r="E279" s="41"/>
      <c r="F279" s="1"/>
      <c r="G279" s="4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row>
    <row r="280" spans="1:37" ht="11.25" customHeight="1" x14ac:dyDescent="0.2">
      <c r="A280" s="1"/>
      <c r="B280" s="1"/>
      <c r="C280" s="1"/>
      <c r="D280" s="41"/>
      <c r="E280" s="41"/>
      <c r="F280" s="1"/>
      <c r="G280" s="4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row>
    <row r="281" spans="1:37" ht="11.25" customHeight="1" x14ac:dyDescent="0.2">
      <c r="A281" s="1"/>
      <c r="B281" s="1"/>
      <c r="C281" s="1"/>
      <c r="D281" s="41"/>
      <c r="E281" s="41"/>
      <c r="F281" s="1"/>
      <c r="G281" s="4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row>
    <row r="282" spans="1:37" ht="11.25" customHeight="1" x14ac:dyDescent="0.2">
      <c r="A282" s="1"/>
      <c r="B282" s="1"/>
      <c r="C282" s="1"/>
      <c r="D282" s="41"/>
      <c r="E282" s="41"/>
      <c r="F282" s="1"/>
      <c r="G282" s="4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row>
    <row r="283" spans="1:37" ht="11.25" customHeight="1" x14ac:dyDescent="0.2">
      <c r="A283" s="1"/>
      <c r="B283" s="1"/>
      <c r="C283" s="1"/>
      <c r="D283" s="41"/>
      <c r="E283" s="41"/>
      <c r="F283" s="1"/>
      <c r="G283" s="4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row>
    <row r="284" spans="1:37" ht="11.25" customHeight="1" x14ac:dyDescent="0.2">
      <c r="A284" s="1"/>
      <c r="B284" s="1"/>
      <c r="C284" s="1"/>
      <c r="D284" s="41"/>
      <c r="E284" s="41"/>
      <c r="F284" s="1"/>
      <c r="G284" s="4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row>
    <row r="285" spans="1:37" ht="11.25" customHeight="1" x14ac:dyDescent="0.2">
      <c r="A285" s="1"/>
      <c r="B285" s="1"/>
      <c r="C285" s="1"/>
      <c r="D285" s="41"/>
      <c r="E285" s="41"/>
      <c r="F285" s="1"/>
      <c r="G285" s="4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row>
    <row r="286" spans="1:37" ht="11.25" customHeight="1" x14ac:dyDescent="0.2">
      <c r="A286" s="1"/>
      <c r="B286" s="1"/>
      <c r="C286" s="1"/>
      <c r="D286" s="41"/>
      <c r="E286" s="41"/>
      <c r="F286" s="1"/>
      <c r="G286" s="4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row>
    <row r="287" spans="1:37" ht="11.25" customHeight="1" x14ac:dyDescent="0.2">
      <c r="A287" s="1"/>
      <c r="B287" s="1"/>
      <c r="C287" s="1"/>
      <c r="D287" s="41"/>
      <c r="E287" s="41"/>
      <c r="F287" s="1"/>
      <c r="G287" s="4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row>
    <row r="288" spans="1:37" ht="11.25" customHeight="1" x14ac:dyDescent="0.2">
      <c r="A288" s="1"/>
      <c r="B288" s="1"/>
      <c r="C288" s="1"/>
      <c r="D288" s="41"/>
      <c r="E288" s="41"/>
      <c r="F288" s="1"/>
      <c r="G288" s="4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row>
    <row r="289" spans="1:37" ht="11.25" customHeight="1" x14ac:dyDescent="0.2">
      <c r="A289" s="1"/>
      <c r="B289" s="1"/>
      <c r="C289" s="1"/>
      <c r="D289" s="41"/>
      <c r="E289" s="41"/>
      <c r="F289" s="1"/>
      <c r="G289" s="4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row>
    <row r="290" spans="1:37" ht="11.25" customHeight="1" x14ac:dyDescent="0.2">
      <c r="A290" s="1"/>
      <c r="B290" s="1"/>
      <c r="C290" s="1"/>
      <c r="D290" s="41"/>
      <c r="E290" s="41"/>
      <c r="F290" s="1"/>
      <c r="G290" s="4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row>
    <row r="291" spans="1:37" ht="11.25" customHeight="1" x14ac:dyDescent="0.2">
      <c r="A291" s="1"/>
      <c r="B291" s="1"/>
      <c r="C291" s="1"/>
      <c r="D291" s="41"/>
      <c r="E291" s="41"/>
      <c r="F291" s="1"/>
      <c r="G291" s="4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row>
    <row r="292" spans="1:37" ht="11.25" customHeight="1" x14ac:dyDescent="0.2">
      <c r="A292" s="1"/>
      <c r="B292" s="1"/>
      <c r="C292" s="1"/>
      <c r="D292" s="41"/>
      <c r="E292" s="41"/>
      <c r="F292" s="1"/>
      <c r="G292" s="4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row>
    <row r="293" spans="1:37" ht="11.25" customHeight="1" x14ac:dyDescent="0.2">
      <c r="A293" s="1"/>
      <c r="B293" s="1"/>
      <c r="C293" s="1"/>
      <c r="D293" s="41"/>
      <c r="E293" s="41"/>
      <c r="F293" s="1"/>
      <c r="G293" s="4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row>
    <row r="294" spans="1:37" ht="11.25" customHeight="1" x14ac:dyDescent="0.2">
      <c r="A294" s="1"/>
      <c r="B294" s="1"/>
      <c r="C294" s="1"/>
      <c r="D294" s="41"/>
      <c r="E294" s="41"/>
      <c r="F294" s="1"/>
      <c r="G294" s="4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row>
    <row r="295" spans="1:37" ht="11.25" customHeight="1" x14ac:dyDescent="0.2">
      <c r="A295" s="1"/>
      <c r="B295" s="1"/>
      <c r="C295" s="1"/>
      <c r="D295" s="41"/>
      <c r="E295" s="41"/>
      <c r="F295" s="1"/>
      <c r="G295" s="4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row>
    <row r="296" spans="1:37" ht="11.25" customHeight="1" x14ac:dyDescent="0.2">
      <c r="A296" s="1"/>
      <c r="B296" s="1"/>
      <c r="C296" s="1"/>
      <c r="D296" s="41"/>
      <c r="E296" s="41"/>
      <c r="F296" s="1"/>
      <c r="G296" s="4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row>
    <row r="297" spans="1:37" ht="11.25" customHeight="1" x14ac:dyDescent="0.2">
      <c r="A297" s="1"/>
      <c r="B297" s="1"/>
      <c r="C297" s="1"/>
      <c r="D297" s="41"/>
      <c r="E297" s="41"/>
      <c r="F297" s="1"/>
      <c r="G297" s="4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row>
    <row r="298" spans="1:37" ht="11.25" customHeight="1" x14ac:dyDescent="0.2">
      <c r="A298" s="1"/>
      <c r="B298" s="1"/>
      <c r="C298" s="1"/>
      <c r="D298" s="41"/>
      <c r="E298" s="41"/>
      <c r="F298" s="1"/>
      <c r="G298" s="4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row>
    <row r="299" spans="1:37" ht="11.25" customHeight="1" x14ac:dyDescent="0.2">
      <c r="A299" s="1"/>
      <c r="B299" s="1"/>
      <c r="C299" s="1"/>
      <c r="D299" s="41"/>
      <c r="E299" s="41"/>
      <c r="F299" s="1"/>
      <c r="G299" s="4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row>
    <row r="300" spans="1:37" ht="11.25" customHeight="1" x14ac:dyDescent="0.2">
      <c r="A300" s="1"/>
      <c r="B300" s="1"/>
      <c r="C300" s="1"/>
      <c r="D300" s="41"/>
      <c r="E300" s="41"/>
      <c r="F300" s="1"/>
      <c r="G300" s="4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row>
    <row r="301" spans="1:37" ht="11.25" customHeight="1" x14ac:dyDescent="0.2">
      <c r="A301" s="1"/>
      <c r="B301" s="1"/>
      <c r="C301" s="1"/>
      <c r="D301" s="41"/>
      <c r="E301" s="41"/>
      <c r="F301" s="1"/>
      <c r="G301" s="4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row>
    <row r="302" spans="1:37" ht="11.25" customHeight="1" x14ac:dyDescent="0.2">
      <c r="A302" s="1"/>
      <c r="B302" s="1"/>
      <c r="C302" s="1"/>
      <c r="D302" s="41"/>
      <c r="E302" s="41"/>
      <c r="F302" s="1"/>
      <c r="G302" s="4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row>
    <row r="303" spans="1:37" ht="11.25" customHeight="1" x14ac:dyDescent="0.2">
      <c r="A303" s="1"/>
      <c r="B303" s="1"/>
      <c r="C303" s="1"/>
      <c r="D303" s="41"/>
      <c r="E303" s="41"/>
      <c r="F303" s="1"/>
      <c r="G303" s="4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row>
    <row r="304" spans="1:37" ht="11.25" customHeight="1" x14ac:dyDescent="0.2">
      <c r="A304" s="1"/>
      <c r="B304" s="1"/>
      <c r="C304" s="1"/>
      <c r="D304" s="41"/>
      <c r="E304" s="41"/>
      <c r="F304" s="1"/>
      <c r="G304" s="4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row>
    <row r="305" spans="1:37" ht="11.25" customHeight="1" x14ac:dyDescent="0.2">
      <c r="A305" s="1"/>
      <c r="B305" s="1"/>
      <c r="C305" s="1"/>
      <c r="D305" s="41"/>
      <c r="E305" s="41"/>
      <c r="F305" s="1"/>
      <c r="G305" s="4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row>
    <row r="306" spans="1:37" ht="11.25" customHeight="1" x14ac:dyDescent="0.2">
      <c r="A306" s="1"/>
      <c r="B306" s="1"/>
      <c r="C306" s="1"/>
      <c r="D306" s="41"/>
      <c r="E306" s="41"/>
      <c r="F306" s="1"/>
      <c r="G306" s="4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row>
    <row r="307" spans="1:37" ht="11.25" customHeight="1" x14ac:dyDescent="0.2">
      <c r="A307" s="1"/>
      <c r="B307" s="1"/>
      <c r="C307" s="1"/>
      <c r="D307" s="41"/>
      <c r="E307" s="41"/>
      <c r="F307" s="1"/>
      <c r="G307" s="4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row>
    <row r="308" spans="1:37" ht="11.25" customHeight="1" x14ac:dyDescent="0.2">
      <c r="A308" s="1"/>
      <c r="B308" s="1"/>
      <c r="C308" s="1"/>
      <c r="D308" s="41"/>
      <c r="E308" s="41"/>
      <c r="F308" s="1"/>
      <c r="G308" s="4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row>
    <row r="309" spans="1:37" ht="11.25" customHeight="1" x14ac:dyDescent="0.2">
      <c r="A309" s="1"/>
      <c r="B309" s="1"/>
      <c r="C309" s="1"/>
      <c r="D309" s="41"/>
      <c r="E309" s="41"/>
      <c r="F309" s="1"/>
      <c r="G309" s="4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row>
    <row r="310" spans="1:37" ht="11.25" customHeight="1" x14ac:dyDescent="0.2">
      <c r="A310" s="1"/>
      <c r="B310" s="1"/>
      <c r="C310" s="1"/>
      <c r="D310" s="41"/>
      <c r="E310" s="41"/>
      <c r="F310" s="1"/>
      <c r="G310" s="4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row>
    <row r="311" spans="1:37" ht="11.25" customHeight="1" x14ac:dyDescent="0.2">
      <c r="A311" s="1"/>
      <c r="B311" s="1"/>
      <c r="C311" s="1"/>
      <c r="D311" s="41"/>
      <c r="E311" s="41"/>
      <c r="F311" s="1"/>
      <c r="G311" s="4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row>
    <row r="312" spans="1:37" ht="11.25" customHeight="1" x14ac:dyDescent="0.2">
      <c r="A312" s="1"/>
      <c r="B312" s="1"/>
      <c r="C312" s="1"/>
      <c r="D312" s="41"/>
      <c r="E312" s="41"/>
      <c r="F312" s="1"/>
      <c r="G312" s="4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row>
    <row r="313" spans="1:37" ht="11.25" customHeight="1" x14ac:dyDescent="0.2">
      <c r="A313" s="1"/>
      <c r="B313" s="1"/>
      <c r="C313" s="1"/>
      <c r="D313" s="41"/>
      <c r="E313" s="41"/>
      <c r="F313" s="1"/>
      <c r="G313" s="4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row>
    <row r="314" spans="1:37" ht="11.25" customHeight="1" x14ac:dyDescent="0.2">
      <c r="A314" s="1"/>
      <c r="B314" s="1"/>
      <c r="C314" s="1"/>
      <c r="D314" s="41"/>
      <c r="E314" s="41"/>
      <c r="F314" s="1"/>
      <c r="G314" s="4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row>
    <row r="315" spans="1:37" ht="11.25" customHeight="1" x14ac:dyDescent="0.2">
      <c r="A315" s="1"/>
      <c r="B315" s="1"/>
      <c r="C315" s="1"/>
      <c r="D315" s="41"/>
      <c r="E315" s="41"/>
      <c r="F315" s="1"/>
      <c r="G315" s="4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row>
    <row r="316" spans="1:37" ht="11.25" customHeight="1" x14ac:dyDescent="0.2">
      <c r="A316" s="1"/>
      <c r="B316" s="1"/>
      <c r="C316" s="1"/>
      <c r="D316" s="41"/>
      <c r="E316" s="41"/>
      <c r="F316" s="1"/>
      <c r="G316" s="4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row>
    <row r="317" spans="1:37" ht="11.25" customHeight="1" x14ac:dyDescent="0.2">
      <c r="A317" s="1"/>
      <c r="B317" s="1"/>
      <c r="C317" s="1"/>
      <c r="D317" s="41"/>
      <c r="E317" s="41"/>
      <c r="F317" s="1"/>
      <c r="G317" s="4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row>
    <row r="318" spans="1:37" ht="11.25" customHeight="1" x14ac:dyDescent="0.2">
      <c r="A318" s="1"/>
      <c r="B318" s="1"/>
      <c r="C318" s="1"/>
      <c r="D318" s="41"/>
      <c r="E318" s="41"/>
      <c r="F318" s="1"/>
      <c r="G318" s="4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row>
    <row r="319" spans="1:37" ht="11.25" customHeight="1" x14ac:dyDescent="0.2">
      <c r="A319" s="1"/>
      <c r="B319" s="1"/>
      <c r="C319" s="1"/>
      <c r="D319" s="41"/>
      <c r="E319" s="41"/>
      <c r="F319" s="1"/>
      <c r="G319" s="4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row>
    <row r="320" spans="1:37" ht="11.25" customHeight="1" x14ac:dyDescent="0.2">
      <c r="A320" s="1"/>
      <c r="B320" s="1"/>
      <c r="C320" s="1"/>
      <c r="D320" s="41"/>
      <c r="E320" s="41"/>
      <c r="F320" s="1"/>
      <c r="G320" s="4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row>
    <row r="321" spans="1:37" ht="11.25" customHeight="1" x14ac:dyDescent="0.2">
      <c r="A321" s="1"/>
      <c r="B321" s="1"/>
      <c r="C321" s="1"/>
      <c r="D321" s="41"/>
      <c r="E321" s="41"/>
      <c r="F321" s="1"/>
      <c r="G321" s="4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row>
    <row r="322" spans="1:37" ht="11.25" customHeight="1" x14ac:dyDescent="0.2">
      <c r="A322" s="1"/>
      <c r="B322" s="1"/>
      <c r="C322" s="1"/>
      <c r="D322" s="41"/>
      <c r="E322" s="41"/>
      <c r="F322" s="1"/>
      <c r="G322" s="4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row>
    <row r="323" spans="1:37" ht="11.25" customHeight="1" x14ac:dyDescent="0.2">
      <c r="A323" s="1"/>
      <c r="B323" s="1"/>
      <c r="C323" s="1"/>
      <c r="D323" s="41"/>
      <c r="E323" s="41"/>
      <c r="F323" s="1"/>
      <c r="G323" s="4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row>
    <row r="324" spans="1:37" ht="11.25" customHeight="1" x14ac:dyDescent="0.2">
      <c r="A324" s="1"/>
      <c r="B324" s="1"/>
      <c r="C324" s="1"/>
      <c r="D324" s="41"/>
      <c r="E324" s="41"/>
      <c r="F324" s="1"/>
      <c r="G324" s="4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row>
    <row r="325" spans="1:37" ht="11.25" customHeight="1" x14ac:dyDescent="0.2">
      <c r="A325" s="1"/>
      <c r="B325" s="1"/>
      <c r="C325" s="1"/>
      <c r="D325" s="41"/>
      <c r="E325" s="41"/>
      <c r="F325" s="1"/>
      <c r="G325" s="4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row>
    <row r="326" spans="1:37" ht="11.25" customHeight="1" x14ac:dyDescent="0.2">
      <c r="A326" s="1"/>
      <c r="B326" s="1"/>
      <c r="C326" s="1"/>
      <c r="D326" s="41"/>
      <c r="E326" s="41"/>
      <c r="F326" s="1"/>
      <c r="G326" s="4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row>
    <row r="327" spans="1:37" ht="11.25" customHeight="1" x14ac:dyDescent="0.2">
      <c r="A327" s="1"/>
      <c r="B327" s="1"/>
      <c r="C327" s="1"/>
      <c r="D327" s="41"/>
      <c r="E327" s="41"/>
      <c r="F327" s="1"/>
      <c r="G327" s="4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row>
    <row r="328" spans="1:37" ht="11.25" customHeight="1" x14ac:dyDescent="0.2">
      <c r="A328" s="1"/>
      <c r="B328" s="1"/>
      <c r="C328" s="1"/>
      <c r="D328" s="41"/>
      <c r="E328" s="41"/>
      <c r="F328" s="1"/>
      <c r="G328" s="4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row>
    <row r="329" spans="1:37" ht="11.25" customHeight="1" x14ac:dyDescent="0.2">
      <c r="A329" s="1"/>
      <c r="B329" s="1"/>
      <c r="C329" s="1"/>
      <c r="D329" s="41"/>
      <c r="E329" s="41"/>
      <c r="F329" s="1"/>
      <c r="G329" s="4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row>
    <row r="330" spans="1:37" ht="11.25" customHeight="1" x14ac:dyDescent="0.2">
      <c r="A330" s="1"/>
      <c r="B330" s="1"/>
      <c r="C330" s="1"/>
      <c r="D330" s="41"/>
      <c r="E330" s="41"/>
      <c r="F330" s="1"/>
      <c r="G330" s="4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row>
    <row r="331" spans="1:37" ht="11.25" customHeight="1" x14ac:dyDescent="0.2">
      <c r="A331" s="1"/>
      <c r="B331" s="1"/>
      <c r="C331" s="1"/>
      <c r="D331" s="41"/>
      <c r="E331" s="41"/>
      <c r="F331" s="1"/>
      <c r="G331" s="4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row>
    <row r="332" spans="1:37" ht="11.25" customHeight="1" x14ac:dyDescent="0.2">
      <c r="A332" s="1"/>
      <c r="B332" s="1"/>
      <c r="C332" s="1"/>
      <c r="D332" s="41"/>
      <c r="E332" s="41"/>
      <c r="F332" s="1"/>
      <c r="G332" s="4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row>
    <row r="333" spans="1:37" ht="11.25" customHeight="1" x14ac:dyDescent="0.2">
      <c r="A333" s="1"/>
      <c r="B333" s="1"/>
      <c r="C333" s="1"/>
      <c r="D333" s="41"/>
      <c r="E333" s="41"/>
      <c r="F333" s="1"/>
      <c r="G333" s="4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row>
    <row r="334" spans="1:37" ht="11.25" customHeight="1" x14ac:dyDescent="0.2">
      <c r="A334" s="1"/>
      <c r="B334" s="1"/>
      <c r="C334" s="1"/>
      <c r="D334" s="41"/>
      <c r="E334" s="41"/>
      <c r="F334" s="1"/>
      <c r="G334" s="4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row>
    <row r="335" spans="1:37" ht="11.25" customHeight="1" x14ac:dyDescent="0.2">
      <c r="A335" s="1"/>
      <c r="B335" s="1"/>
      <c r="C335" s="1"/>
      <c r="D335" s="41"/>
      <c r="E335" s="41"/>
      <c r="F335" s="1"/>
      <c r="G335" s="4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row>
    <row r="336" spans="1:37" ht="11.25" customHeight="1" x14ac:dyDescent="0.2">
      <c r="A336" s="1"/>
      <c r="B336" s="1"/>
      <c r="C336" s="1"/>
      <c r="D336" s="41"/>
      <c r="E336" s="41"/>
      <c r="F336" s="1"/>
      <c r="G336" s="4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row>
    <row r="337" spans="1:37" ht="11.25" customHeight="1" x14ac:dyDescent="0.2">
      <c r="A337" s="1"/>
      <c r="B337" s="1"/>
      <c r="C337" s="1"/>
      <c r="D337" s="41"/>
      <c r="E337" s="41"/>
      <c r="F337" s="1"/>
      <c r="G337" s="4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row>
    <row r="338" spans="1:37" ht="11.25" customHeight="1" x14ac:dyDescent="0.2">
      <c r="A338" s="1"/>
      <c r="B338" s="1"/>
      <c r="C338" s="1"/>
      <c r="D338" s="41"/>
      <c r="E338" s="41"/>
      <c r="F338" s="1"/>
      <c r="G338" s="4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row>
    <row r="339" spans="1:37" ht="11.25" customHeight="1" x14ac:dyDescent="0.2">
      <c r="A339" s="1"/>
      <c r="B339" s="1"/>
      <c r="C339" s="1"/>
      <c r="D339" s="41"/>
      <c r="E339" s="41"/>
      <c r="F339" s="1"/>
      <c r="G339" s="4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row>
    <row r="340" spans="1:37" ht="11.25" customHeight="1" x14ac:dyDescent="0.2">
      <c r="A340" s="1"/>
      <c r="B340" s="1"/>
      <c r="C340" s="1"/>
      <c r="D340" s="41"/>
      <c r="E340" s="41"/>
      <c r="F340" s="1"/>
      <c r="G340" s="4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row>
    <row r="341" spans="1:37" ht="11.25" customHeight="1" x14ac:dyDescent="0.2">
      <c r="A341" s="1"/>
      <c r="B341" s="1"/>
      <c r="C341" s="1"/>
      <c r="D341" s="41"/>
      <c r="E341" s="41"/>
      <c r="F341" s="1"/>
      <c r="G341" s="4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row>
    <row r="342" spans="1:37" ht="11.25" customHeight="1" x14ac:dyDescent="0.2">
      <c r="A342" s="1"/>
      <c r="B342" s="1"/>
      <c r="C342" s="1"/>
      <c r="D342" s="41"/>
      <c r="E342" s="41"/>
      <c r="F342" s="1"/>
      <c r="G342" s="4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row>
    <row r="343" spans="1:37" ht="11.25" customHeight="1" x14ac:dyDescent="0.2">
      <c r="A343" s="1"/>
      <c r="B343" s="1"/>
      <c r="C343" s="1"/>
      <c r="D343" s="41"/>
      <c r="E343" s="41"/>
      <c r="F343" s="1"/>
      <c r="G343" s="4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row>
    <row r="344" spans="1:37" ht="11.25" customHeight="1" x14ac:dyDescent="0.2">
      <c r="A344" s="1"/>
      <c r="B344" s="1"/>
      <c r="C344" s="1"/>
      <c r="D344" s="41"/>
      <c r="E344" s="41"/>
      <c r="F344" s="1"/>
      <c r="G344" s="4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row>
    <row r="345" spans="1:37" ht="11.25" customHeight="1" x14ac:dyDescent="0.2">
      <c r="A345" s="1"/>
      <c r="B345" s="1"/>
      <c r="C345" s="1"/>
      <c r="D345" s="41"/>
      <c r="E345" s="41"/>
      <c r="F345" s="1"/>
      <c r="G345" s="4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row>
    <row r="346" spans="1:37" ht="11.25" customHeight="1" x14ac:dyDescent="0.2">
      <c r="A346" s="1"/>
      <c r="B346" s="1"/>
      <c r="C346" s="1"/>
      <c r="D346" s="41"/>
      <c r="E346" s="41"/>
      <c r="F346" s="1"/>
      <c r="G346" s="4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row>
    <row r="347" spans="1:37" ht="11.25" customHeight="1" x14ac:dyDescent="0.2">
      <c r="A347" s="1"/>
      <c r="B347" s="1"/>
      <c r="C347" s="1"/>
      <c r="D347" s="41"/>
      <c r="E347" s="41"/>
      <c r="F347" s="1"/>
      <c r="G347" s="4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row>
    <row r="348" spans="1:37" ht="11.25" customHeight="1" x14ac:dyDescent="0.2">
      <c r="A348" s="1"/>
      <c r="B348" s="1"/>
      <c r="C348" s="1"/>
      <c r="D348" s="41"/>
      <c r="E348" s="41"/>
      <c r="F348" s="1"/>
      <c r="G348" s="4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row>
    <row r="349" spans="1:37" ht="11.25" customHeight="1" x14ac:dyDescent="0.2">
      <c r="A349" s="1"/>
      <c r="B349" s="1"/>
      <c r="C349" s="1"/>
      <c r="D349" s="41"/>
      <c r="E349" s="41"/>
      <c r="F349" s="1"/>
      <c r="G349" s="4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row>
    <row r="350" spans="1:37" ht="11.25" customHeight="1" x14ac:dyDescent="0.2">
      <c r="A350" s="1"/>
      <c r="B350" s="1"/>
      <c r="C350" s="1"/>
      <c r="D350" s="41"/>
      <c r="E350" s="41"/>
      <c r="F350" s="1"/>
      <c r="G350" s="4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row>
    <row r="351" spans="1:37" ht="11.25" customHeight="1" x14ac:dyDescent="0.2">
      <c r="A351" s="1"/>
      <c r="B351" s="1"/>
      <c r="C351" s="1"/>
      <c r="D351" s="41"/>
      <c r="E351" s="41"/>
      <c r="F351" s="1"/>
      <c r="G351" s="4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row>
    <row r="352" spans="1:37" ht="11.25" customHeight="1" x14ac:dyDescent="0.2">
      <c r="A352" s="1"/>
      <c r="B352" s="1"/>
      <c r="C352" s="1"/>
      <c r="D352" s="41"/>
      <c r="E352" s="41"/>
      <c r="F352" s="1"/>
      <c r="G352" s="4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row>
    <row r="353" spans="1:37" ht="11.25" customHeight="1" x14ac:dyDescent="0.2">
      <c r="A353" s="1"/>
      <c r="B353" s="1"/>
      <c r="C353" s="1"/>
      <c r="D353" s="41"/>
      <c r="E353" s="41"/>
      <c r="F353" s="1"/>
      <c r="G353" s="4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row>
    <row r="354" spans="1:37" ht="11.25" customHeight="1" x14ac:dyDescent="0.2">
      <c r="A354" s="1"/>
      <c r="B354" s="1"/>
      <c r="C354" s="1"/>
      <c r="D354" s="41"/>
      <c r="E354" s="41"/>
      <c r="F354" s="1"/>
      <c r="G354" s="4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row>
    <row r="355" spans="1:37" ht="11.25" customHeight="1" x14ac:dyDescent="0.2">
      <c r="A355" s="1"/>
      <c r="B355" s="1"/>
      <c r="C355" s="1"/>
      <c r="D355" s="41"/>
      <c r="E355" s="41"/>
      <c r="F355" s="1"/>
      <c r="G355" s="4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row>
    <row r="356" spans="1:37" ht="11.25" customHeight="1" x14ac:dyDescent="0.2">
      <c r="A356" s="1"/>
      <c r="B356" s="1"/>
      <c r="C356" s="1"/>
      <c r="D356" s="41"/>
      <c r="E356" s="41"/>
      <c r="F356" s="1"/>
      <c r="G356" s="4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row>
    <row r="357" spans="1:37" ht="11.25" customHeight="1" x14ac:dyDescent="0.2">
      <c r="A357" s="1"/>
      <c r="B357" s="1"/>
      <c r="C357" s="1"/>
      <c r="D357" s="41"/>
      <c r="E357" s="41"/>
      <c r="F357" s="1"/>
      <c r="G357" s="4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row>
    <row r="358" spans="1:37" ht="11.25" customHeight="1" x14ac:dyDescent="0.2">
      <c r="A358" s="1"/>
      <c r="B358" s="1"/>
      <c r="C358" s="1"/>
      <c r="D358" s="41"/>
      <c r="E358" s="41"/>
      <c r="F358" s="1"/>
      <c r="G358" s="4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row>
    <row r="359" spans="1:37" ht="11.25" customHeight="1" x14ac:dyDescent="0.2">
      <c r="A359" s="1"/>
      <c r="B359" s="1"/>
      <c r="C359" s="1"/>
      <c r="D359" s="41"/>
      <c r="E359" s="41"/>
      <c r="F359" s="1"/>
      <c r="G359" s="4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row>
    <row r="360" spans="1:37" ht="11.25" customHeight="1" x14ac:dyDescent="0.2">
      <c r="A360" s="1"/>
      <c r="B360" s="1"/>
      <c r="C360" s="1"/>
      <c r="D360" s="41"/>
      <c r="E360" s="41"/>
      <c r="F360" s="1"/>
      <c r="G360" s="4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row>
    <row r="361" spans="1:37" ht="11.25" customHeight="1" x14ac:dyDescent="0.2">
      <c r="A361" s="1"/>
      <c r="B361" s="1"/>
      <c r="C361" s="1"/>
      <c r="D361" s="41"/>
      <c r="E361" s="41"/>
      <c r="F361" s="1"/>
      <c r="G361" s="4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row>
    <row r="362" spans="1:37" ht="11.25" customHeight="1" x14ac:dyDescent="0.2">
      <c r="A362" s="1"/>
      <c r="B362" s="1"/>
      <c r="C362" s="1"/>
      <c r="D362" s="41"/>
      <c r="E362" s="41"/>
      <c r="F362" s="1"/>
      <c r="G362" s="4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row>
    <row r="363" spans="1:37" ht="11.25" customHeight="1" x14ac:dyDescent="0.2">
      <c r="A363" s="1"/>
      <c r="B363" s="1"/>
      <c r="C363" s="1"/>
      <c r="D363" s="41"/>
      <c r="E363" s="41"/>
      <c r="F363" s="1"/>
      <c r="G363" s="4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row>
    <row r="364" spans="1:37" ht="11.25" customHeight="1" x14ac:dyDescent="0.2">
      <c r="A364" s="1"/>
      <c r="B364" s="1"/>
      <c r="C364" s="1"/>
      <c r="D364" s="41"/>
      <c r="E364" s="41"/>
      <c r="F364" s="1"/>
      <c r="G364" s="4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row>
    <row r="365" spans="1:37" ht="11.25" customHeight="1" x14ac:dyDescent="0.2">
      <c r="A365" s="1"/>
      <c r="B365" s="1"/>
      <c r="C365" s="1"/>
      <c r="D365" s="41"/>
      <c r="E365" s="41"/>
      <c r="F365" s="1"/>
      <c r="G365" s="4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row>
    <row r="366" spans="1:37" ht="11.25" customHeight="1" x14ac:dyDescent="0.2">
      <c r="A366" s="1"/>
      <c r="B366" s="1"/>
      <c r="C366" s="1"/>
      <c r="D366" s="41"/>
      <c r="E366" s="41"/>
      <c r="F366" s="1"/>
      <c r="G366" s="4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row>
    <row r="367" spans="1:37" ht="11.25" customHeight="1" x14ac:dyDescent="0.2">
      <c r="A367" s="1"/>
      <c r="B367" s="1"/>
      <c r="C367" s="1"/>
      <c r="D367" s="41"/>
      <c r="E367" s="41"/>
      <c r="F367" s="1"/>
      <c r="G367" s="4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row>
    <row r="368" spans="1:37" ht="11.25" customHeight="1" x14ac:dyDescent="0.2">
      <c r="A368" s="1"/>
      <c r="B368" s="1"/>
      <c r="C368" s="1"/>
      <c r="D368" s="41"/>
      <c r="E368" s="41"/>
      <c r="F368" s="1"/>
      <c r="G368" s="4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row>
    <row r="369" spans="1:37" ht="11.25" customHeight="1" x14ac:dyDescent="0.2">
      <c r="A369" s="1"/>
      <c r="B369" s="1"/>
      <c r="C369" s="1"/>
      <c r="D369" s="41"/>
      <c r="E369" s="41"/>
      <c r="F369" s="1"/>
      <c r="G369" s="4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row>
    <row r="370" spans="1:37" ht="11.25" customHeight="1" x14ac:dyDescent="0.2">
      <c r="A370" s="1"/>
      <c r="B370" s="1"/>
      <c r="C370" s="1"/>
      <c r="D370" s="41"/>
      <c r="E370" s="41"/>
      <c r="F370" s="1"/>
      <c r="G370" s="4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row>
    <row r="371" spans="1:37" ht="11.25" customHeight="1" x14ac:dyDescent="0.2">
      <c r="A371" s="1"/>
      <c r="B371" s="1"/>
      <c r="C371" s="1"/>
      <c r="D371" s="41"/>
      <c r="E371" s="41"/>
      <c r="F371" s="1"/>
      <c r="G371" s="4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row>
    <row r="372" spans="1:37" ht="11.25" customHeight="1" x14ac:dyDescent="0.2">
      <c r="A372" s="1"/>
      <c r="B372" s="1"/>
      <c r="C372" s="1"/>
      <c r="D372" s="41"/>
      <c r="E372" s="41"/>
      <c r="F372" s="1"/>
      <c r="G372" s="4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row>
    <row r="373" spans="1:37" ht="11.25" customHeight="1" x14ac:dyDescent="0.2">
      <c r="A373" s="1"/>
      <c r="B373" s="1"/>
      <c r="C373" s="1"/>
      <c r="D373" s="41"/>
      <c r="E373" s="41"/>
      <c r="F373" s="1"/>
      <c r="G373" s="4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row>
    <row r="374" spans="1:37" ht="11.25" customHeight="1" x14ac:dyDescent="0.2">
      <c r="A374" s="1"/>
      <c r="B374" s="1"/>
      <c r="C374" s="1"/>
      <c r="D374" s="41"/>
      <c r="E374" s="41"/>
      <c r="F374" s="1"/>
      <c r="G374" s="4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row>
    <row r="375" spans="1:37" ht="11.25" customHeight="1" x14ac:dyDescent="0.2">
      <c r="A375" s="1"/>
      <c r="B375" s="1"/>
      <c r="C375" s="1"/>
      <c r="D375" s="41"/>
      <c r="E375" s="41"/>
      <c r="F375" s="1"/>
      <c r="G375" s="4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row>
    <row r="376" spans="1:37" ht="11.25" customHeight="1" x14ac:dyDescent="0.2">
      <c r="A376" s="1"/>
      <c r="B376" s="1"/>
      <c r="C376" s="1"/>
      <c r="D376" s="41"/>
      <c r="E376" s="41"/>
      <c r="F376" s="1"/>
      <c r="G376" s="4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row>
    <row r="377" spans="1:37" ht="11.25" customHeight="1" x14ac:dyDescent="0.2">
      <c r="A377" s="1"/>
      <c r="B377" s="1"/>
      <c r="C377" s="1"/>
      <c r="D377" s="41"/>
      <c r="E377" s="41"/>
      <c r="F377" s="1"/>
      <c r="G377" s="4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row>
    <row r="378" spans="1:37" ht="11.25" customHeight="1" x14ac:dyDescent="0.2">
      <c r="A378" s="1"/>
      <c r="B378" s="1"/>
      <c r="C378" s="1"/>
      <c r="D378" s="41"/>
      <c r="E378" s="41"/>
      <c r="F378" s="1"/>
      <c r="G378" s="4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row>
    <row r="379" spans="1:37" ht="11.25" customHeight="1" x14ac:dyDescent="0.2">
      <c r="A379" s="1"/>
      <c r="B379" s="1"/>
      <c r="C379" s="1"/>
      <c r="D379" s="41"/>
      <c r="E379" s="41"/>
      <c r="F379" s="1"/>
      <c r="G379" s="4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row>
    <row r="380" spans="1:37" ht="11.25" customHeight="1" x14ac:dyDescent="0.2">
      <c r="A380" s="1"/>
      <c r="B380" s="1"/>
      <c r="C380" s="1"/>
      <c r="D380" s="41"/>
      <c r="E380" s="41"/>
      <c r="F380" s="1"/>
      <c r="G380" s="4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row>
    <row r="381" spans="1:37" ht="11.25" customHeight="1" x14ac:dyDescent="0.2">
      <c r="A381" s="1"/>
      <c r="B381" s="1"/>
      <c r="C381" s="1"/>
      <c r="D381" s="41"/>
      <c r="E381" s="41"/>
      <c r="F381" s="1"/>
      <c r="G381" s="4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row>
    <row r="382" spans="1:37" ht="11.25" customHeight="1" x14ac:dyDescent="0.2">
      <c r="A382" s="1"/>
      <c r="B382" s="1"/>
      <c r="C382" s="1"/>
      <c r="D382" s="41"/>
      <c r="E382" s="41"/>
      <c r="F382" s="1"/>
      <c r="G382" s="4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row>
    <row r="383" spans="1:37" ht="11.25" customHeight="1" x14ac:dyDescent="0.2">
      <c r="A383" s="1"/>
      <c r="B383" s="1"/>
      <c r="C383" s="1"/>
      <c r="D383" s="41"/>
      <c r="E383" s="41"/>
      <c r="F383" s="1"/>
      <c r="G383" s="4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row>
    <row r="384" spans="1:37" ht="11.25" customHeight="1" x14ac:dyDescent="0.2">
      <c r="A384" s="1"/>
      <c r="B384" s="1"/>
      <c r="C384" s="1"/>
      <c r="D384" s="41"/>
      <c r="E384" s="41"/>
      <c r="F384" s="1"/>
      <c r="G384" s="4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row>
    <row r="385" spans="1:37" ht="11.25" customHeight="1" x14ac:dyDescent="0.2">
      <c r="A385" s="1"/>
      <c r="B385" s="1"/>
      <c r="C385" s="1"/>
      <c r="D385" s="41"/>
      <c r="E385" s="41"/>
      <c r="F385" s="1"/>
      <c r="G385" s="4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row>
    <row r="386" spans="1:37" ht="11.25" customHeight="1" x14ac:dyDescent="0.2">
      <c r="A386" s="1"/>
      <c r="B386" s="1"/>
      <c r="C386" s="1"/>
      <c r="D386" s="41"/>
      <c r="E386" s="41"/>
      <c r="F386" s="1"/>
      <c r="G386" s="4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row>
    <row r="387" spans="1:37" ht="11.25" customHeight="1" x14ac:dyDescent="0.2">
      <c r="A387" s="1"/>
      <c r="B387" s="1"/>
      <c r="C387" s="1"/>
      <c r="D387" s="41"/>
      <c r="E387" s="41"/>
      <c r="F387" s="1"/>
      <c r="G387" s="4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row>
    <row r="388" spans="1:37" ht="11.25" customHeight="1" x14ac:dyDescent="0.2">
      <c r="A388" s="1"/>
      <c r="B388" s="1"/>
      <c r="C388" s="1"/>
      <c r="D388" s="41"/>
      <c r="E388" s="41"/>
      <c r="F388" s="1"/>
      <c r="G388" s="4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row>
    <row r="389" spans="1:37" ht="11.25" customHeight="1" x14ac:dyDescent="0.2">
      <c r="A389" s="1"/>
      <c r="B389" s="1"/>
      <c r="C389" s="1"/>
      <c r="D389" s="41"/>
      <c r="E389" s="41"/>
      <c r="F389" s="1"/>
      <c r="G389" s="4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row>
    <row r="390" spans="1:37" ht="11.25" customHeight="1" x14ac:dyDescent="0.2">
      <c r="A390" s="1"/>
      <c r="B390" s="1"/>
      <c r="C390" s="1"/>
      <c r="D390" s="41"/>
      <c r="E390" s="41"/>
      <c r="F390" s="1"/>
      <c r="G390" s="4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row>
    <row r="391" spans="1:37" ht="11.25" customHeight="1" x14ac:dyDescent="0.2">
      <c r="A391" s="1"/>
      <c r="B391" s="1"/>
      <c r="C391" s="1"/>
      <c r="D391" s="41"/>
      <c r="E391" s="41"/>
      <c r="F391" s="1"/>
      <c r="G391" s="4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row>
    <row r="392" spans="1:37" ht="11.25" customHeight="1" x14ac:dyDescent="0.2">
      <c r="A392" s="1"/>
      <c r="B392" s="1"/>
      <c r="C392" s="1"/>
      <c r="D392" s="41"/>
      <c r="E392" s="41"/>
      <c r="F392" s="1"/>
      <c r="G392" s="4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row>
    <row r="393" spans="1:37" ht="11.25" customHeight="1" x14ac:dyDescent="0.2">
      <c r="A393" s="1"/>
      <c r="B393" s="1"/>
      <c r="C393" s="1"/>
      <c r="D393" s="41"/>
      <c r="E393" s="41"/>
      <c r="F393" s="1"/>
      <c r="G393" s="4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row>
    <row r="394" spans="1:37" ht="11.25" customHeight="1" x14ac:dyDescent="0.2">
      <c r="A394" s="1"/>
      <c r="B394" s="1"/>
      <c r="C394" s="1"/>
      <c r="D394" s="41"/>
      <c r="E394" s="41"/>
      <c r="F394" s="1"/>
      <c r="G394" s="4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row>
    <row r="395" spans="1:37" ht="11.25" customHeight="1" x14ac:dyDescent="0.2">
      <c r="A395" s="1"/>
      <c r="B395" s="1"/>
      <c r="C395" s="1"/>
      <c r="D395" s="41"/>
      <c r="E395" s="41"/>
      <c r="F395" s="1"/>
      <c r="G395" s="4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row>
    <row r="396" spans="1:37" ht="11.25" customHeight="1" x14ac:dyDescent="0.2">
      <c r="A396" s="1"/>
      <c r="B396" s="1"/>
      <c r="C396" s="1"/>
      <c r="D396" s="41"/>
      <c r="E396" s="41"/>
      <c r="F396" s="1"/>
      <c r="G396" s="4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row>
    <row r="397" spans="1:37" ht="11.25" customHeight="1" x14ac:dyDescent="0.2">
      <c r="A397" s="1"/>
      <c r="B397" s="1"/>
      <c r="C397" s="1"/>
      <c r="D397" s="41"/>
      <c r="E397" s="41"/>
      <c r="F397" s="1"/>
      <c r="G397" s="4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row>
    <row r="398" spans="1:37" ht="11.25" customHeight="1" x14ac:dyDescent="0.2">
      <c r="A398" s="1"/>
      <c r="B398" s="1"/>
      <c r="C398" s="1"/>
      <c r="D398" s="41"/>
      <c r="E398" s="41"/>
      <c r="F398" s="1"/>
      <c r="G398" s="4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row>
    <row r="399" spans="1:37" ht="11.25" customHeight="1" x14ac:dyDescent="0.2">
      <c r="A399" s="1"/>
      <c r="B399" s="1"/>
      <c r="C399" s="1"/>
      <c r="D399" s="41"/>
      <c r="E399" s="41"/>
      <c r="F399" s="1"/>
      <c r="G399" s="4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row>
    <row r="400" spans="1:37" ht="11.25" customHeight="1" x14ac:dyDescent="0.2">
      <c r="A400" s="1"/>
      <c r="B400" s="1"/>
      <c r="C400" s="1"/>
      <c r="D400" s="41"/>
      <c r="E400" s="41"/>
      <c r="F400" s="1"/>
      <c r="G400" s="4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row>
    <row r="401" spans="1:37" ht="11.25" customHeight="1" x14ac:dyDescent="0.2">
      <c r="A401" s="1"/>
      <c r="B401" s="1"/>
      <c r="C401" s="1"/>
      <c r="D401" s="41"/>
      <c r="E401" s="41"/>
      <c r="F401" s="1"/>
      <c r="G401" s="4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row>
    <row r="402" spans="1:37" ht="11.25" customHeight="1" x14ac:dyDescent="0.2">
      <c r="A402" s="1"/>
      <c r="B402" s="1"/>
      <c r="C402" s="1"/>
      <c r="D402" s="41"/>
      <c r="E402" s="41"/>
      <c r="F402" s="1"/>
      <c r="G402" s="4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row>
    <row r="403" spans="1:37" ht="11.25" customHeight="1" x14ac:dyDescent="0.2">
      <c r="A403" s="1"/>
      <c r="B403" s="1"/>
      <c r="C403" s="1"/>
      <c r="D403" s="41"/>
      <c r="E403" s="41"/>
      <c r="F403" s="1"/>
      <c r="G403" s="4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row>
    <row r="404" spans="1:37" ht="11.25" customHeight="1" x14ac:dyDescent="0.2">
      <c r="A404" s="1"/>
      <c r="B404" s="1"/>
      <c r="C404" s="1"/>
      <c r="D404" s="41"/>
      <c r="E404" s="41"/>
      <c r="F404" s="1"/>
      <c r="G404" s="4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row>
    <row r="405" spans="1:37" ht="11.25" customHeight="1" x14ac:dyDescent="0.2">
      <c r="A405" s="1"/>
      <c r="B405" s="1"/>
      <c r="C405" s="1"/>
      <c r="D405" s="41"/>
      <c r="E405" s="41"/>
      <c r="F405" s="1"/>
      <c r="G405" s="4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row>
    <row r="406" spans="1:37" ht="11.25" customHeight="1" x14ac:dyDescent="0.2">
      <c r="A406" s="1"/>
      <c r="B406" s="1"/>
      <c r="C406" s="1"/>
      <c r="D406" s="41"/>
      <c r="E406" s="41"/>
      <c r="F406" s="1"/>
      <c r="G406" s="4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row>
    <row r="407" spans="1:37" ht="11.25" customHeight="1" x14ac:dyDescent="0.2">
      <c r="A407" s="1"/>
      <c r="B407" s="1"/>
      <c r="C407" s="1"/>
      <c r="D407" s="41"/>
      <c r="E407" s="41"/>
      <c r="F407" s="1"/>
      <c r="G407" s="4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row>
    <row r="408" spans="1:37" ht="11.25" customHeight="1" x14ac:dyDescent="0.2">
      <c r="A408" s="1"/>
      <c r="B408" s="1"/>
      <c r="C408" s="1"/>
      <c r="D408" s="41"/>
      <c r="E408" s="41"/>
      <c r="F408" s="1"/>
      <c r="G408" s="4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row>
    <row r="409" spans="1:37" ht="11.25" customHeight="1" x14ac:dyDescent="0.2">
      <c r="A409" s="1"/>
      <c r="B409" s="1"/>
      <c r="C409" s="1"/>
      <c r="D409" s="41"/>
      <c r="E409" s="41"/>
      <c r="F409" s="1"/>
      <c r="G409" s="4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row>
    <row r="410" spans="1:37" ht="11.25" customHeight="1" x14ac:dyDescent="0.2">
      <c r="A410" s="1"/>
      <c r="B410" s="1"/>
      <c r="C410" s="1"/>
      <c r="D410" s="41"/>
      <c r="E410" s="41"/>
      <c r="F410" s="1"/>
      <c r="G410" s="4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row>
    <row r="411" spans="1:37" ht="15.75" customHeight="1" x14ac:dyDescent="0.2"/>
    <row r="412" spans="1:37" ht="15.75" customHeight="1" x14ac:dyDescent="0.2"/>
    <row r="413" spans="1:37" ht="15.75" customHeight="1" x14ac:dyDescent="0.2"/>
    <row r="414" spans="1:37" ht="15.75" customHeight="1" x14ac:dyDescent="0.2"/>
    <row r="415" spans="1:37" ht="15.75" customHeight="1" x14ac:dyDescent="0.2"/>
    <row r="416" spans="1:37"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C106:Q106" xr:uid="{00000000-0009-0000-0000-000003000000}"/>
  <mergeCells count="6">
    <mergeCell ref="C8:D8"/>
    <mergeCell ref="J104:Q104"/>
    <mergeCell ref="G105:I105"/>
    <mergeCell ref="L105:M105"/>
    <mergeCell ref="N105:O105"/>
    <mergeCell ref="P105:Q105"/>
  </mergeCells>
  <dataValidations count="2">
    <dataValidation type="list" allowBlank="1" showErrorMessage="1" sqref="K107:M206 L207 F107:F206" xr:uid="{00000000-0002-0000-0300-000000000000}">
      <formula1>Añoss</formula1>
    </dataValidation>
    <dataValidation type="list" allowBlank="1" showErrorMessage="1" sqref="D107:D206" xr:uid="{00000000-0002-0000-0300-000001000000}">
      <formula1>Cuenca</formula1>
    </dataValidation>
  </dataValidations>
  <pageMargins left="0.75" right="0.75" top="1" bottom="1"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2523"/>
  <sheetViews>
    <sheetView showGridLines="0" topLeftCell="A11" workbookViewId="0">
      <pane xSplit="2" topLeftCell="E1" activePane="topRight" state="frozen"/>
      <selection pane="topRight" activeCell="G51" sqref="G51"/>
    </sheetView>
  </sheetViews>
  <sheetFormatPr baseColWidth="10" defaultColWidth="12.5703125" defaultRowHeight="15" customHeight="1" x14ac:dyDescent="0.2"/>
  <cols>
    <col min="1" max="2" width="11.42578125" hidden="1" customWidth="1"/>
    <col min="3" max="4" width="20.42578125" hidden="1" customWidth="1"/>
    <col min="5" max="5" width="17.42578125" customWidth="1"/>
    <col min="6" max="6" width="28.7109375" customWidth="1"/>
    <col min="7" max="7" width="30.28515625" customWidth="1"/>
    <col min="8" max="8" width="17.42578125" hidden="1" customWidth="1"/>
    <col min="9" max="9" width="18" hidden="1" customWidth="1"/>
    <col min="10" max="10" width="22.5703125" hidden="1" customWidth="1"/>
    <col min="11" max="11" width="18.7109375" hidden="1" customWidth="1"/>
    <col min="12" max="12" width="11" hidden="1" customWidth="1"/>
    <col min="13" max="13" width="10.85546875" hidden="1" customWidth="1"/>
    <col min="14" max="14" width="12.5703125" hidden="1" customWidth="1"/>
    <col min="15" max="15" width="18.85546875" hidden="1" customWidth="1"/>
    <col min="16" max="16" width="19" hidden="1" customWidth="1"/>
    <col min="17" max="17" width="13.85546875" hidden="1" customWidth="1"/>
    <col min="18" max="18" width="17.42578125" hidden="1" customWidth="1"/>
    <col min="19" max="19" width="18.85546875" hidden="1" customWidth="1"/>
    <col min="20" max="20" width="14.140625" hidden="1" customWidth="1"/>
    <col min="21" max="21" width="13.85546875" customWidth="1"/>
    <col min="22" max="22" width="12" customWidth="1"/>
    <col min="23" max="23" width="13" customWidth="1"/>
    <col min="24" max="24" width="13.85546875" customWidth="1"/>
    <col min="25" max="25" width="13.140625" customWidth="1"/>
    <col min="26" max="26" width="21.28515625" customWidth="1"/>
    <col min="27" max="27" width="13.28515625" customWidth="1"/>
    <col min="28" max="28" width="18" hidden="1" customWidth="1"/>
    <col min="29" max="29" width="14.28515625" hidden="1" customWidth="1"/>
    <col min="30" max="36" width="11.42578125" hidden="1" customWidth="1"/>
    <col min="37" max="37" width="13.42578125" hidden="1" customWidth="1"/>
    <col min="38" max="40" width="11.42578125" hidden="1" customWidth="1"/>
    <col min="41" max="41" width="18" hidden="1" customWidth="1"/>
    <col min="42" max="50" width="11.42578125" hidden="1" customWidth="1"/>
    <col min="51" max="51" width="14.140625" hidden="1" customWidth="1"/>
    <col min="52" max="54" width="11.42578125" hidden="1" customWidth="1"/>
    <col min="55" max="57" width="11.42578125" customWidth="1"/>
  </cols>
  <sheetData>
    <row r="1" spans="1:57" ht="24" customHeight="1" x14ac:dyDescent="0.25">
      <c r="A1" s="1"/>
      <c r="B1" s="1"/>
      <c r="C1" s="201"/>
      <c r="D1" s="201"/>
      <c r="E1" s="201"/>
      <c r="F1" s="215"/>
      <c r="G1" s="216"/>
      <c r="H1" s="216"/>
      <c r="I1" s="216"/>
      <c r="J1" s="216"/>
      <c r="K1" s="201"/>
      <c r="L1" s="201"/>
      <c r="M1" s="201"/>
      <c r="N1" s="201"/>
      <c r="O1" s="201"/>
      <c r="P1" s="201"/>
      <c r="Q1" s="201"/>
      <c r="R1" s="217"/>
      <c r="S1" s="201"/>
      <c r="T1" s="201"/>
      <c r="U1" s="201"/>
      <c r="V1" s="201"/>
      <c r="W1" s="201"/>
      <c r="X1" s="201"/>
      <c r="Y1" s="201"/>
      <c r="Z1" s="201"/>
      <c r="AA1" s="20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row>
    <row r="2" spans="1:57" ht="11.25" customHeight="1" x14ac:dyDescent="0.2">
      <c r="A2" s="1"/>
      <c r="B2" s="1"/>
      <c r="C2" s="219"/>
      <c r="D2" s="219"/>
      <c r="E2" s="203" t="s">
        <v>1491</v>
      </c>
      <c r="F2" s="220"/>
      <c r="G2" s="220"/>
      <c r="H2" s="220"/>
      <c r="I2" s="220"/>
      <c r="J2" s="220"/>
      <c r="K2" s="203"/>
      <c r="L2" s="203"/>
      <c r="M2" s="203"/>
      <c r="N2" s="203"/>
      <c r="O2" s="203"/>
      <c r="P2" s="203"/>
      <c r="Q2" s="203"/>
      <c r="R2" s="203"/>
      <c r="S2" s="203"/>
      <c r="T2" s="203"/>
      <c r="U2" s="203"/>
      <c r="V2" s="203"/>
      <c r="W2" s="203"/>
      <c r="X2" s="203"/>
      <c r="Y2" s="203"/>
      <c r="Z2" s="203"/>
      <c r="AA2" s="203"/>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row>
    <row r="3" spans="1:57" ht="11.25" customHeight="1" x14ac:dyDescent="0.2">
      <c r="A3" s="1"/>
      <c r="B3" s="1"/>
      <c r="C3" s="219"/>
      <c r="D3" s="219"/>
      <c r="E3" s="220" t="s">
        <v>1492</v>
      </c>
      <c r="F3" s="220"/>
      <c r="G3" s="220"/>
      <c r="H3" s="220"/>
      <c r="I3" s="220"/>
      <c r="J3" s="220"/>
      <c r="K3" s="203"/>
      <c r="L3" s="203"/>
      <c r="M3" s="203"/>
      <c r="N3" s="203"/>
      <c r="O3" s="203"/>
      <c r="P3" s="203"/>
      <c r="Q3" s="203"/>
      <c r="R3" s="203"/>
      <c r="S3" s="203"/>
      <c r="T3" s="203"/>
      <c r="U3" s="203"/>
      <c r="V3" s="203"/>
      <c r="W3" s="203"/>
      <c r="X3" s="203"/>
      <c r="Y3" s="203"/>
      <c r="Z3" s="203"/>
      <c r="AA3" s="203"/>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row>
    <row r="4" spans="1:57" ht="12.75" x14ac:dyDescent="0.2">
      <c r="A4" s="1"/>
      <c r="B4" s="1"/>
      <c r="C4" s="221"/>
      <c r="D4" s="221"/>
      <c r="E4" s="204"/>
      <c r="F4" s="222"/>
      <c r="G4" s="222"/>
      <c r="H4" s="222"/>
      <c r="I4" s="222"/>
      <c r="J4" s="222"/>
      <c r="K4" s="204"/>
      <c r="L4" s="204"/>
      <c r="M4" s="204"/>
      <c r="N4" s="204"/>
      <c r="O4" s="204"/>
      <c r="P4" s="204"/>
      <c r="Q4" s="204"/>
      <c r="R4" s="204"/>
      <c r="S4" s="204"/>
      <c r="T4" s="204"/>
      <c r="U4" s="204"/>
      <c r="V4" s="204"/>
      <c r="W4" s="204"/>
      <c r="X4" s="204"/>
      <c r="Y4" s="204"/>
      <c r="Z4" s="204"/>
      <c r="AA4" s="204"/>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row>
    <row r="5" spans="1:57" ht="12.75" x14ac:dyDescent="0.2">
      <c r="A5" s="1"/>
      <c r="B5" s="1"/>
      <c r="C5" s="1"/>
      <c r="D5" s="1"/>
      <c r="E5" s="359" t="s">
        <v>1493</v>
      </c>
      <c r="F5" s="360"/>
      <c r="G5" s="360"/>
      <c r="H5" s="1"/>
      <c r="I5" s="1"/>
      <c r="J5" s="1"/>
      <c r="K5" s="1"/>
      <c r="L5" s="1"/>
      <c r="M5" s="1"/>
      <c r="N5" s="349" t="s">
        <v>1494</v>
      </c>
      <c r="O5" s="350"/>
      <c r="P5" s="350"/>
      <c r="Q5" s="350"/>
      <c r="R5" s="350"/>
      <c r="S5" s="350"/>
      <c r="T5" s="35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row>
    <row r="6" spans="1:57" ht="15.75" customHeight="1" x14ac:dyDescent="0.2">
      <c r="A6" s="1"/>
      <c r="B6" s="1"/>
      <c r="C6" s="1"/>
      <c r="D6" s="1"/>
      <c r="E6" s="62"/>
      <c r="F6" s="63"/>
      <c r="G6" s="64"/>
      <c r="H6" s="64"/>
      <c r="I6" s="64"/>
      <c r="J6" s="64"/>
      <c r="K6" s="64"/>
      <c r="L6" s="356" t="s">
        <v>1495</v>
      </c>
      <c r="M6" s="350"/>
      <c r="N6" s="65"/>
      <c r="O6" s="361" t="s">
        <v>1496</v>
      </c>
      <c r="P6" s="350"/>
      <c r="Q6" s="351"/>
      <c r="R6" s="349" t="s">
        <v>1475</v>
      </c>
      <c r="S6" s="350"/>
      <c r="T6" s="351"/>
      <c r="U6" s="349" t="s">
        <v>1497</v>
      </c>
      <c r="V6" s="350"/>
      <c r="W6" s="350"/>
      <c r="X6" s="350"/>
      <c r="Y6" s="350"/>
      <c r="Z6" s="350"/>
      <c r="AA6" s="351"/>
      <c r="AB6" s="1"/>
      <c r="AC6" s="355" t="s">
        <v>1498</v>
      </c>
      <c r="AD6" s="350"/>
      <c r="AE6" s="350"/>
      <c r="AF6" s="350"/>
      <c r="AG6" s="350"/>
      <c r="AH6" s="350"/>
      <c r="AI6" s="350"/>
      <c r="AJ6" s="350"/>
      <c r="AK6" s="350"/>
      <c r="AL6" s="350"/>
      <c r="AM6" s="350"/>
      <c r="AN6" s="351"/>
      <c r="AO6" s="1"/>
      <c r="AP6" s="1"/>
      <c r="AQ6" s="355" t="s">
        <v>1499</v>
      </c>
      <c r="AR6" s="350"/>
      <c r="AS6" s="350"/>
      <c r="AT6" s="350"/>
      <c r="AU6" s="350"/>
      <c r="AV6" s="350"/>
      <c r="AW6" s="350"/>
      <c r="AX6" s="350"/>
      <c r="AY6" s="350"/>
      <c r="AZ6" s="350"/>
      <c r="BA6" s="350"/>
      <c r="BB6" s="351"/>
      <c r="BC6" s="1"/>
      <c r="BD6" s="1"/>
      <c r="BE6" s="1"/>
    </row>
    <row r="7" spans="1:57" ht="67.5" x14ac:dyDescent="0.2">
      <c r="A7" s="66" t="s">
        <v>2</v>
      </c>
      <c r="B7" s="66"/>
      <c r="C7" s="66" t="s">
        <v>1</v>
      </c>
      <c r="D7" s="66"/>
      <c r="E7" s="67" t="s">
        <v>1500</v>
      </c>
      <c r="F7" s="67" t="s">
        <v>1501</v>
      </c>
      <c r="G7" s="68" t="s">
        <v>1502</v>
      </c>
      <c r="H7" s="51" t="s">
        <v>1503</v>
      </c>
      <c r="I7" s="51" t="s">
        <v>1504</v>
      </c>
      <c r="J7" s="51" t="s">
        <v>1505</v>
      </c>
      <c r="K7" s="225" t="s">
        <v>1506</v>
      </c>
      <c r="L7" s="45" t="s">
        <v>1507</v>
      </c>
      <c r="M7" s="53" t="s">
        <v>1508</v>
      </c>
      <c r="N7" s="51" t="s">
        <v>1509</v>
      </c>
      <c r="O7" s="52" t="s">
        <v>1510</v>
      </c>
      <c r="P7" s="45" t="s">
        <v>1511</v>
      </c>
      <c r="Q7" s="45" t="s">
        <v>1512</v>
      </c>
      <c r="R7" s="45" t="s">
        <v>1513</v>
      </c>
      <c r="S7" s="45" t="s">
        <v>1514</v>
      </c>
      <c r="T7" s="45" t="s">
        <v>1515</v>
      </c>
      <c r="U7" s="45" t="s">
        <v>1516</v>
      </c>
      <c r="V7" s="45" t="s">
        <v>1517</v>
      </c>
      <c r="W7" s="69" t="s">
        <v>1518</v>
      </c>
      <c r="X7" s="45" t="s">
        <v>1519</v>
      </c>
      <c r="Y7" s="45" t="s">
        <v>1520</v>
      </c>
      <c r="Z7" s="45" t="s">
        <v>1521</v>
      </c>
      <c r="AA7" s="45" t="s">
        <v>1522</v>
      </c>
      <c r="AB7" s="70"/>
      <c r="AC7" s="71" t="s">
        <v>1523</v>
      </c>
      <c r="AD7" s="71" t="s">
        <v>1511</v>
      </c>
      <c r="AE7" s="71" t="s">
        <v>1512</v>
      </c>
      <c r="AF7" s="71" t="s">
        <v>1513</v>
      </c>
      <c r="AG7" s="71" t="s">
        <v>1514</v>
      </c>
      <c r="AH7" s="71" t="s">
        <v>1515</v>
      </c>
      <c r="AI7" s="71" t="s">
        <v>1516</v>
      </c>
      <c r="AJ7" s="71" t="s">
        <v>1517</v>
      </c>
      <c r="AK7" s="72" t="s">
        <v>1518</v>
      </c>
      <c r="AL7" s="71" t="s">
        <v>1519</v>
      </c>
      <c r="AM7" s="71" t="s">
        <v>1524</v>
      </c>
      <c r="AN7" s="71" t="s">
        <v>1522</v>
      </c>
      <c r="AO7" s="70"/>
      <c r="AP7" s="70"/>
      <c r="AQ7" s="45" t="s">
        <v>1523</v>
      </c>
      <c r="AR7" s="45" t="s">
        <v>1511</v>
      </c>
      <c r="AS7" s="45" t="s">
        <v>1512</v>
      </c>
      <c r="AT7" s="45" t="s">
        <v>1513</v>
      </c>
      <c r="AU7" s="45" t="s">
        <v>1514</v>
      </c>
      <c r="AV7" s="45" t="s">
        <v>1515</v>
      </c>
      <c r="AW7" s="45" t="s">
        <v>1516</v>
      </c>
      <c r="AX7" s="45" t="s">
        <v>1517</v>
      </c>
      <c r="AY7" s="69" t="s">
        <v>1518</v>
      </c>
      <c r="AZ7" s="45" t="s">
        <v>1519</v>
      </c>
      <c r="BA7" s="45" t="s">
        <v>1524</v>
      </c>
      <c r="BB7" s="45" t="s">
        <v>1522</v>
      </c>
    </row>
    <row r="8" spans="1:57" ht="75" customHeight="1" x14ac:dyDescent="0.2">
      <c r="A8" s="73" t="s">
        <v>2</v>
      </c>
      <c r="B8" s="73" t="s">
        <v>1525</v>
      </c>
      <c r="C8" s="73" t="s">
        <v>1</v>
      </c>
      <c r="D8" s="73" t="s">
        <v>1526</v>
      </c>
      <c r="E8" s="74" t="s">
        <v>1527</v>
      </c>
      <c r="F8" s="75" t="s">
        <v>1528</v>
      </c>
      <c r="G8" s="75" t="s">
        <v>1502</v>
      </c>
      <c r="H8" s="75" t="s">
        <v>1529</v>
      </c>
      <c r="I8" s="75" t="s">
        <v>1530</v>
      </c>
      <c r="J8" s="75" t="s">
        <v>1531</v>
      </c>
      <c r="K8" s="75" t="s">
        <v>1532</v>
      </c>
      <c r="L8" s="357" t="s">
        <v>1533</v>
      </c>
      <c r="M8" s="351"/>
      <c r="N8" s="76" t="s">
        <v>1534</v>
      </c>
      <c r="O8" s="358" t="s">
        <v>1535</v>
      </c>
      <c r="P8" s="351"/>
      <c r="Q8" s="76" t="s">
        <v>1534</v>
      </c>
      <c r="R8" s="358" t="s">
        <v>1535</v>
      </c>
      <c r="S8" s="351"/>
      <c r="T8" s="76" t="s">
        <v>1534</v>
      </c>
      <c r="U8" s="76" t="s">
        <v>1534</v>
      </c>
      <c r="V8" s="76" t="s">
        <v>1534</v>
      </c>
      <c r="W8" s="75" t="s">
        <v>1536</v>
      </c>
      <c r="X8" s="76" t="s">
        <v>1534</v>
      </c>
      <c r="Y8" s="75" t="s">
        <v>1537</v>
      </c>
      <c r="Z8" s="75" t="s">
        <v>1538</v>
      </c>
      <c r="AA8" s="75" t="s">
        <v>1537</v>
      </c>
      <c r="AB8" s="2" t="s">
        <v>1539</v>
      </c>
      <c r="AC8" s="226"/>
      <c r="AD8" s="227"/>
      <c r="AE8" s="227"/>
      <c r="AF8" s="227"/>
      <c r="AG8" s="227"/>
      <c r="AH8" s="227"/>
      <c r="AI8" s="227"/>
      <c r="AJ8" s="227"/>
      <c r="AK8" s="227"/>
      <c r="AL8" s="227"/>
      <c r="AM8" s="227"/>
      <c r="AN8" s="228"/>
      <c r="AO8" s="77" t="s">
        <v>1540</v>
      </c>
      <c r="AP8" s="78" t="s">
        <v>1541</v>
      </c>
      <c r="AQ8" s="1"/>
      <c r="AR8" s="1"/>
      <c r="AS8" s="1"/>
      <c r="AT8" s="1"/>
      <c r="AU8" s="1"/>
      <c r="AV8" s="1"/>
      <c r="AW8" s="1"/>
      <c r="AX8" s="1"/>
      <c r="AY8" s="1"/>
      <c r="AZ8" s="1"/>
      <c r="BA8" s="1"/>
      <c r="BB8" s="1"/>
    </row>
    <row r="9" spans="1:57" ht="11.25" customHeight="1" x14ac:dyDescent="0.2">
      <c r="A9" s="1">
        <f>IF(F9=0,0,LOOKUP($C$9:$C$2507,Hoja1!$C$4:$C$118,Hoja1!$D$4:$D$118))</f>
        <v>1</v>
      </c>
      <c r="B9" s="1">
        <f t="shared" ref="B9:B263" si="0">IF(A9=0,B8+1,A9)</f>
        <v>1</v>
      </c>
      <c r="C9" s="1">
        <f t="array" ref="C9">SUM(IF(cuencatramo1=F9,Hoja1!$C$4:$C$118,0))</f>
        <v>2</v>
      </c>
      <c r="D9" s="1">
        <f t="shared" ref="D9:D263" si="1">IF(C9=0,D8+1,C9)</f>
        <v>2</v>
      </c>
      <c r="E9" s="46">
        <v>1</v>
      </c>
      <c r="F9" s="229" t="s">
        <v>2556</v>
      </c>
      <c r="G9" s="263" t="s">
        <v>2557</v>
      </c>
      <c r="H9" s="272" t="s">
        <v>1110</v>
      </c>
      <c r="I9" s="273">
        <v>9000</v>
      </c>
      <c r="J9" s="4" t="s">
        <v>58</v>
      </c>
      <c r="K9" s="80" t="s">
        <v>29</v>
      </c>
      <c r="L9" s="274">
        <v>1</v>
      </c>
      <c r="M9" s="274">
        <v>1</v>
      </c>
      <c r="N9" s="275">
        <v>3815.8560000000002</v>
      </c>
      <c r="O9" s="80">
        <v>2275.9531199999992</v>
      </c>
      <c r="P9" s="80">
        <v>450.69</v>
      </c>
      <c r="Q9" s="275">
        <v>547.19375040000011</v>
      </c>
      <c r="R9" s="80">
        <v>1372.0745952</v>
      </c>
      <c r="S9" s="80">
        <v>450.69</v>
      </c>
      <c r="T9" s="275">
        <v>343.42704000000003</v>
      </c>
      <c r="U9" s="80">
        <v>118027.4937444</v>
      </c>
      <c r="V9" s="80">
        <v>31613.210597952002</v>
      </c>
      <c r="W9" s="81">
        <f>SUM(U9:V9)</f>
        <v>149640.70434235199</v>
      </c>
      <c r="X9" s="295">
        <v>149642</v>
      </c>
      <c r="Y9" s="295"/>
      <c r="Z9" s="295"/>
      <c r="AA9" s="295">
        <v>5029844</v>
      </c>
      <c r="AB9" s="80">
        <v>789</v>
      </c>
      <c r="AC9" s="80">
        <v>789</v>
      </c>
      <c r="AD9" s="80">
        <v>789</v>
      </c>
      <c r="AE9" s="80">
        <v>789</v>
      </c>
      <c r="AF9" s="80">
        <v>789</v>
      </c>
      <c r="AG9" s="80">
        <v>789</v>
      </c>
      <c r="AH9" s="80">
        <v>789</v>
      </c>
      <c r="AI9" s="80">
        <v>789</v>
      </c>
      <c r="AJ9" s="80">
        <v>789</v>
      </c>
      <c r="AK9" s="80">
        <v>789</v>
      </c>
      <c r="AL9" s="80">
        <v>789</v>
      </c>
      <c r="AM9" s="80">
        <v>789</v>
      </c>
      <c r="AN9" s="80">
        <v>789</v>
      </c>
      <c r="AO9" s="80">
        <v>789</v>
      </c>
      <c r="AP9" s="80">
        <v>789</v>
      </c>
      <c r="AQ9" s="80">
        <v>789</v>
      </c>
      <c r="AR9" s="80">
        <v>789</v>
      </c>
      <c r="AS9" s="80">
        <v>789</v>
      </c>
      <c r="AT9" s="80">
        <v>789</v>
      </c>
      <c r="AU9" s="80">
        <v>789</v>
      </c>
      <c r="AV9" s="80">
        <v>789</v>
      </c>
      <c r="AW9" s="80">
        <v>789</v>
      </c>
      <c r="AX9" s="80">
        <v>789</v>
      </c>
      <c r="AY9" s="80">
        <v>789</v>
      </c>
      <c r="AZ9" s="80">
        <v>789</v>
      </c>
      <c r="BA9" s="80">
        <v>789</v>
      </c>
      <c r="BB9" s="80">
        <v>789</v>
      </c>
      <c r="BC9" s="1"/>
      <c r="BD9" s="82"/>
      <c r="BE9" s="1"/>
    </row>
    <row r="10" spans="1:57" ht="11.25" customHeight="1" x14ac:dyDescent="0.2">
      <c r="A10" s="1">
        <f>IF(F10=0,0,LOOKUP($C$9:$C$2507,Hoja1!$C$4:$C$118,Hoja1!$D$4:$D$118))</f>
        <v>1</v>
      </c>
      <c r="B10" s="1">
        <f t="shared" si="0"/>
        <v>1</v>
      </c>
      <c r="C10" s="1">
        <f t="array" ref="C10">SUM(IF(cuencatramo1=F10,Hoja1!$C$4:$C$118,0))</f>
        <v>2</v>
      </c>
      <c r="D10" s="1">
        <f t="shared" si="1"/>
        <v>2</v>
      </c>
      <c r="E10" s="46">
        <v>2</v>
      </c>
      <c r="F10" s="229" t="s">
        <v>2556</v>
      </c>
      <c r="G10" s="263" t="s">
        <v>2558</v>
      </c>
      <c r="H10" s="264" t="s">
        <v>1110</v>
      </c>
      <c r="I10" s="265" t="s">
        <v>122</v>
      </c>
      <c r="J10" s="4" t="s">
        <v>58</v>
      </c>
      <c r="K10" s="80" t="s">
        <v>29</v>
      </c>
      <c r="L10" s="267">
        <v>1</v>
      </c>
      <c r="M10" s="267">
        <v>1</v>
      </c>
      <c r="N10" s="80">
        <v>0</v>
      </c>
      <c r="O10" s="80">
        <v>1720.6</v>
      </c>
      <c r="P10" s="80">
        <v>1721.69</v>
      </c>
      <c r="Q10" s="80">
        <v>0</v>
      </c>
      <c r="R10" s="80">
        <v>12627.01</v>
      </c>
      <c r="S10" s="80">
        <v>11801.91</v>
      </c>
      <c r="T10" s="80">
        <v>0</v>
      </c>
      <c r="U10" s="80">
        <v>0</v>
      </c>
      <c r="V10" s="80">
        <v>22279.048703999808</v>
      </c>
      <c r="W10" s="81">
        <f>SUM(U10:V10)</f>
        <v>22279.048703999808</v>
      </c>
      <c r="X10" s="80">
        <v>51562</v>
      </c>
      <c r="Y10" s="80"/>
      <c r="Z10" s="80"/>
      <c r="AA10" s="80"/>
      <c r="AB10" s="80">
        <v>456</v>
      </c>
      <c r="AC10" s="80">
        <v>456</v>
      </c>
      <c r="AD10" s="80">
        <v>456</v>
      </c>
      <c r="AE10" s="80">
        <v>456</v>
      </c>
      <c r="AF10" s="80">
        <v>456</v>
      </c>
      <c r="AG10" s="80">
        <v>456</v>
      </c>
      <c r="AH10" s="80">
        <v>456</v>
      </c>
      <c r="AI10" s="80">
        <v>456</v>
      </c>
      <c r="AJ10" s="80">
        <v>456</v>
      </c>
      <c r="AK10" s="80">
        <v>456</v>
      </c>
      <c r="AL10" s="80">
        <v>456</v>
      </c>
      <c r="AM10" s="80">
        <v>456</v>
      </c>
      <c r="AN10" s="80">
        <v>456</v>
      </c>
      <c r="AO10" s="80">
        <v>456</v>
      </c>
      <c r="AP10" s="80">
        <v>456</v>
      </c>
      <c r="AQ10" s="80">
        <v>456</v>
      </c>
      <c r="AR10" s="80">
        <v>456</v>
      </c>
      <c r="AS10" s="80">
        <v>456</v>
      </c>
      <c r="AT10" s="80">
        <v>456</v>
      </c>
      <c r="AU10" s="80">
        <v>456</v>
      </c>
      <c r="AV10" s="80">
        <v>456</v>
      </c>
      <c r="AW10" s="80">
        <v>456</v>
      </c>
      <c r="AX10" s="80">
        <v>456</v>
      </c>
      <c r="AY10" s="80">
        <v>456</v>
      </c>
      <c r="AZ10" s="80">
        <v>456</v>
      </c>
      <c r="BA10" s="80">
        <v>456</v>
      </c>
      <c r="BB10" s="80">
        <v>456</v>
      </c>
      <c r="BC10" s="1"/>
      <c r="BD10" s="82"/>
      <c r="BE10" s="1"/>
    </row>
    <row r="11" spans="1:57" ht="11.25" customHeight="1" x14ac:dyDescent="0.2">
      <c r="A11" s="1">
        <f>IF(F11=0,0,LOOKUP($C$9:$C$2507,Hoja1!$C$4:$C$118,Hoja1!$D$4:$D$118))</f>
        <v>1</v>
      </c>
      <c r="B11" s="1">
        <f t="shared" si="0"/>
        <v>1</v>
      </c>
      <c r="C11" s="1">
        <f t="array" ref="C11">SUM(IF(cuencatramo1=F11,Hoja1!$C$4:$C$118,0))</f>
        <v>2</v>
      </c>
      <c r="D11" s="1">
        <f t="shared" si="1"/>
        <v>2</v>
      </c>
      <c r="E11" s="46">
        <v>3</v>
      </c>
      <c r="F11" s="229" t="s">
        <v>2556</v>
      </c>
      <c r="G11" s="263" t="s">
        <v>2559</v>
      </c>
      <c r="H11" s="264" t="s">
        <v>1110</v>
      </c>
      <c r="I11" s="266" t="s">
        <v>493</v>
      </c>
      <c r="J11" s="4" t="s">
        <v>58</v>
      </c>
      <c r="K11" s="80"/>
      <c r="L11" s="267">
        <v>2.13</v>
      </c>
      <c r="M11" s="267">
        <v>1</v>
      </c>
      <c r="N11" s="80">
        <v>4572.7199999999993</v>
      </c>
      <c r="O11" s="80">
        <v>368.4</v>
      </c>
      <c r="P11" s="80">
        <v>417.22</v>
      </c>
      <c r="Q11" s="80">
        <v>320.09039999999999</v>
      </c>
      <c r="R11" s="80">
        <v>72.849999999999994</v>
      </c>
      <c r="S11" s="80">
        <v>162.25</v>
      </c>
      <c r="T11" s="80">
        <v>123.46344000000001</v>
      </c>
      <c r="U11" s="80">
        <v>69167.766887999998</v>
      </c>
      <c r="V11" s="80">
        <v>4828.9838065919994</v>
      </c>
      <c r="W11" s="81">
        <f t="shared" ref="W11:W263" si="2">SUM(U11:V11)</f>
        <v>73996.750694592003</v>
      </c>
      <c r="X11" s="80">
        <v>75054</v>
      </c>
      <c r="Y11" s="80"/>
      <c r="Z11" s="80"/>
      <c r="AA11" s="80"/>
      <c r="AB11" s="80">
        <v>1230</v>
      </c>
      <c r="AC11" s="80">
        <v>1230</v>
      </c>
      <c r="AD11" s="80">
        <v>1230</v>
      </c>
      <c r="AE11" s="80">
        <v>1230</v>
      </c>
      <c r="AF11" s="80">
        <v>1230</v>
      </c>
      <c r="AG11" s="80">
        <v>1230</v>
      </c>
      <c r="AH11" s="80">
        <v>1230</v>
      </c>
      <c r="AI11" s="80">
        <v>1230</v>
      </c>
      <c r="AJ11" s="80">
        <v>1230</v>
      </c>
      <c r="AK11" s="80">
        <v>1230</v>
      </c>
      <c r="AL11" s="80">
        <v>1230</v>
      </c>
      <c r="AM11" s="80">
        <v>1230</v>
      </c>
      <c r="AN11" s="80">
        <v>1230</v>
      </c>
      <c r="AO11" s="80">
        <v>1230</v>
      </c>
      <c r="AP11" s="80">
        <v>1230</v>
      </c>
      <c r="AQ11" s="80">
        <v>1230</v>
      </c>
      <c r="AR11" s="80">
        <v>1230</v>
      </c>
      <c r="AS11" s="80">
        <v>1230</v>
      </c>
      <c r="AT11" s="80">
        <v>1230</v>
      </c>
      <c r="AU11" s="80">
        <v>1230</v>
      </c>
      <c r="AV11" s="80">
        <v>1230</v>
      </c>
      <c r="AW11" s="80">
        <v>1230</v>
      </c>
      <c r="AX11" s="80">
        <v>1230</v>
      </c>
      <c r="AY11" s="80">
        <v>1230</v>
      </c>
      <c r="AZ11" s="80">
        <v>1230</v>
      </c>
      <c r="BA11" s="80">
        <v>1230</v>
      </c>
      <c r="BB11" s="80">
        <v>1230</v>
      </c>
      <c r="BC11" s="1"/>
      <c r="BD11" s="82"/>
      <c r="BE11" s="1"/>
    </row>
    <row r="12" spans="1:57" ht="11.25" customHeight="1" x14ac:dyDescent="0.2">
      <c r="A12" s="1">
        <f>IF(F12=0,0,LOOKUP($C$9:$C$2507,Hoja1!$C$4:$C$118,Hoja1!$D$4:$D$118))</f>
        <v>1</v>
      </c>
      <c r="B12" s="1">
        <f t="shared" si="0"/>
        <v>1</v>
      </c>
      <c r="C12" s="1">
        <f t="array" ref="C12">SUM(IF(cuencatramo1=F12,Hoja1!$C$4:$C$118,0))</f>
        <v>2</v>
      </c>
      <c r="D12" s="1">
        <f t="shared" si="1"/>
        <v>2</v>
      </c>
      <c r="E12" s="46">
        <v>4</v>
      </c>
      <c r="F12" s="229" t="s">
        <v>2556</v>
      </c>
      <c r="G12" s="263" t="s">
        <v>2560</v>
      </c>
      <c r="H12" s="264" t="s">
        <v>1110</v>
      </c>
      <c r="I12" s="265" t="s">
        <v>493</v>
      </c>
      <c r="J12" s="4" t="s">
        <v>58</v>
      </c>
      <c r="K12" s="80" t="s">
        <v>29</v>
      </c>
      <c r="L12" s="267">
        <v>2.13</v>
      </c>
      <c r="M12" s="267">
        <v>1</v>
      </c>
      <c r="N12" s="80">
        <v>55503.360000000001</v>
      </c>
      <c r="O12" s="80">
        <v>576.16</v>
      </c>
      <c r="P12" s="80">
        <v>2581.2800000000002</v>
      </c>
      <c r="Q12" s="80">
        <v>4995.3023999999996</v>
      </c>
      <c r="R12" s="80">
        <v>164.62</v>
      </c>
      <c r="S12" s="80">
        <v>2258.62</v>
      </c>
      <c r="T12" s="80">
        <v>4107.2486399999998</v>
      </c>
      <c r="U12" s="80">
        <v>255984.97907700003</v>
      </c>
      <c r="V12" s="80">
        <v>149478.49239839998</v>
      </c>
      <c r="W12" s="81">
        <f t="shared" si="2"/>
        <v>405463.47147540003</v>
      </c>
      <c r="X12" s="80">
        <v>415328</v>
      </c>
      <c r="Y12" s="80"/>
      <c r="Z12" s="80"/>
      <c r="AA12" s="80"/>
      <c r="AB12" s="83">
        <f>'Objetivos y Metas Globales'!B110</f>
        <v>5</v>
      </c>
      <c r="AC12" s="57">
        <f t="shared" ref="AC12:AC43" si="3">LOOKUP($AB12,$D$9:$D$2507,O$9:O$2507)</f>
        <v>0</v>
      </c>
      <c r="AD12" s="57">
        <f t="shared" ref="AD12:AD43" si="4">LOOKUP($AB12,$D$9:$D$2507,P$9:P$2507)</f>
        <v>0</v>
      </c>
      <c r="AE12" s="57">
        <f t="array" ref="AE12">SUM(IF($C$9:$C$2507=$AB12,Q$9:Q$2507,0))</f>
        <v>2087260.6563273598</v>
      </c>
      <c r="AF12" s="57">
        <f t="shared" ref="AF12:AF43" si="5">LOOKUP($AB12,$D$9:$D$2507,R$9:R$2507)</f>
        <v>0</v>
      </c>
      <c r="AG12" s="57">
        <f t="shared" ref="AG12:AG43" si="6">LOOKUP($AB12,$D$9:$D$2507,S$9:S$2507)</f>
        <v>0</v>
      </c>
      <c r="AH12" s="57">
        <f t="array" ref="AH12">SUM(IF($C$9:$C$2507=$AB12,T$9:T$2507,0))</f>
        <v>1219173.1281705596</v>
      </c>
      <c r="AI12" s="57">
        <f t="array" ref="AI12">SUM(IF($C$9:$C$2507=$AB12,U$9:U$2507,0))</f>
        <v>282690780.47776771</v>
      </c>
      <c r="AJ12" s="57">
        <f t="array" ref="AJ12">SUM(IF($C$9:$C$2507=$AB12,V$9:V$2507,0))</f>
        <v>53870735.150606155</v>
      </c>
      <c r="AK12" s="57">
        <f t="array" ref="AK12">SUM(IF($C$9:$C$2507=$AB12,W$9:W$2507,0))</f>
        <v>336561515.62837386</v>
      </c>
      <c r="AL12" s="57">
        <f t="array" ref="AL12">SUM(IF($C$9:$C$2507=$AB12,X$9:X$2507,0))</f>
        <v>329427791.76999998</v>
      </c>
      <c r="AM12" s="57">
        <f t="array" ref="AM12">SUM(IF($C$9:$C$2507=$AB12,Y$9:Y$2507,0))</f>
        <v>0</v>
      </c>
      <c r="AN12" s="230">
        <f t="array" ref="AN12">SUM(IF($C$9:$C$2507=$AB12,AA$9:AA$2507,0))</f>
        <v>0</v>
      </c>
      <c r="AO12" s="83">
        <f>'Objetivos y Metas Globales'!A110</f>
        <v>1</v>
      </c>
      <c r="AP12" s="83">
        <v>4</v>
      </c>
      <c r="AQ12" s="57">
        <f t="array" ref="AQ12">SUM(IF($AO$9:$AO$108=$AP12,AC$9:AC$108,0))</f>
        <v>0</v>
      </c>
      <c r="AR12" s="57">
        <f t="array" ref="AR12">SUM(IF($AO$9:$AO$108=$AP12,AD$9:AD$108,0))</f>
        <v>0</v>
      </c>
      <c r="AS12" s="57">
        <f t="array" ref="AS12">SUM(IF($AO$9:$AO$108=$AP12,AE$9:AE$108,0))</f>
        <v>167185.27296756001</v>
      </c>
      <c r="AT12" s="57">
        <f t="array" ref="AT12">SUM(IF($AO$9:$AO$108=$AP12,AF$9:AF$108,0))</f>
        <v>0</v>
      </c>
      <c r="AU12" s="57">
        <f t="array" ref="AU12">SUM(IF($AO$9:$AO$108=$AP12,AG$9:AG$108,0))</f>
        <v>0</v>
      </c>
      <c r="AV12" s="57">
        <f t="array" ref="AV12">SUM(IF($AO$9:$AO$108=$AP12,AH$9:AH$108,0))</f>
        <v>102358.316892</v>
      </c>
      <c r="AW12" s="57">
        <f t="array" ref="AW12">SUM(IF($AO$9:$AO$108=$AP12,AI$9:AI$108,0))</f>
        <v>22015937.073111903</v>
      </c>
      <c r="AX12" s="57">
        <f t="array" ref="AX12">SUM(IF($AO$9:$AO$108=$AP12,AJ$9:AJ$108,0))</f>
        <v>9205196.2288273443</v>
      </c>
      <c r="AY12" s="57">
        <f t="array" ref="AY12">SUM(IF($AO$9:$AO$108=$AP12,AK$9:AK$108,0))</f>
        <v>31221133.301939245</v>
      </c>
      <c r="AZ12" s="57">
        <f t="array" ref="AZ12">SUM(IF($AO$9:$AO$108=$AP12,AL$9:AL$108,0))</f>
        <v>24002802</v>
      </c>
      <c r="BA12" s="57">
        <f t="array" ref="BA12">SUM(IF($AO$9:$AO$108=$AP12,AM$9:AM$108,0))</f>
        <v>0</v>
      </c>
      <c r="BB12" s="57">
        <f t="array" ref="BB12">SUM(IF($AO$9:$AO$108=$AP12,AN$9:AN$108,0))</f>
        <v>52612341</v>
      </c>
      <c r="BC12" s="1"/>
      <c r="BD12" s="82"/>
      <c r="BE12" s="1"/>
    </row>
    <row r="13" spans="1:57" s="286" customFormat="1" ht="11.25" customHeight="1" x14ac:dyDescent="0.2">
      <c r="A13" s="276">
        <f>IF(F13=0,0,LOOKUP($C$9:$C$2507,Hoja1!$C$4:$C$118,Hoja1!$D$4:$D$118))</f>
        <v>1</v>
      </c>
      <c r="B13" s="276">
        <f t="shared" si="0"/>
        <v>1</v>
      </c>
      <c r="C13" s="276">
        <f t="array" ref="C13">SUM(IF(cuencatramo1=F13,Hoja1!$C$4:$C$118,0))</f>
        <v>2</v>
      </c>
      <c r="D13" s="276">
        <f t="shared" si="1"/>
        <v>2</v>
      </c>
      <c r="E13" s="277">
        <v>5</v>
      </c>
      <c r="F13" s="278" t="s">
        <v>2556</v>
      </c>
      <c r="G13" s="279" t="s">
        <v>2561</v>
      </c>
      <c r="H13" s="272" t="s">
        <v>1110</v>
      </c>
      <c r="I13" s="273" t="s">
        <v>493</v>
      </c>
      <c r="J13" s="280"/>
      <c r="K13" s="275" t="s">
        <v>29</v>
      </c>
      <c r="L13" s="274">
        <v>1</v>
      </c>
      <c r="M13" s="274">
        <v>1</v>
      </c>
      <c r="N13" s="275">
        <v>22516.704000000002</v>
      </c>
      <c r="O13" s="275"/>
      <c r="P13" s="275"/>
      <c r="Q13" s="275">
        <v>98.203103999999996</v>
      </c>
      <c r="R13" s="275"/>
      <c r="S13" s="275"/>
      <c r="T13" s="275">
        <v>23.954745600000003</v>
      </c>
      <c r="U13" s="275">
        <v>43038.905795999999</v>
      </c>
      <c r="V13" s="275">
        <v>4767.2100806400003</v>
      </c>
      <c r="W13" s="281">
        <f t="shared" si="2"/>
        <v>47806.115876639997</v>
      </c>
      <c r="X13" s="275">
        <v>47806</v>
      </c>
      <c r="Y13" s="275"/>
      <c r="Z13" s="275"/>
      <c r="AA13" s="275"/>
      <c r="AB13" s="282">
        <f>'Objetivos y Metas Globales'!B111</f>
        <v>6</v>
      </c>
      <c r="AC13" s="283">
        <f t="shared" si="3"/>
        <v>421.31</v>
      </c>
      <c r="AD13" s="283">
        <f t="shared" si="4"/>
        <v>642.84</v>
      </c>
      <c r="AE13" s="283">
        <f t="array" ref="AE13">SUM(IF($C$9:$C$2507=$AB13,Q$9:Q$2507,0))</f>
        <v>159.05496959999999</v>
      </c>
      <c r="AF13" s="283">
        <f t="shared" si="5"/>
        <v>712.97</v>
      </c>
      <c r="AG13" s="283">
        <f t="shared" si="6"/>
        <v>521.22</v>
      </c>
      <c r="AH13" s="283">
        <f t="array" ref="AH13">SUM(IF($C$9:$C$2507=$AB13,T$9:T$2507,0))</f>
        <v>3613.9877567999997</v>
      </c>
      <c r="AI13" s="283">
        <f t="array" ref="AI13">SUM(IF($C$9:$C$2507=$AB13,U$9:U$2507,0))</f>
        <v>29862.570542399997</v>
      </c>
      <c r="AJ13" s="283">
        <f t="array" ref="AJ13">SUM(IF($C$9:$C$2507=$AB13,V$9:V$2507,0))</f>
        <v>644090.68039730692</v>
      </c>
      <c r="AK13" s="283">
        <f t="array" ref="AK13">SUM(IF($C$9:$C$2507=$AB13,W$9:W$2507,0))</f>
        <v>673953.25093970692</v>
      </c>
      <c r="AL13" s="283">
        <f t="array" ref="AL13">SUM(IF($C$9:$C$2507=$AB13,X$9:X$2507,0))</f>
        <v>885550</v>
      </c>
      <c r="AM13" s="283">
        <f t="array" ref="AM13">SUM(IF($C$9:$C$2507=$AB13,Y$9:Y$2507,0))</f>
        <v>0</v>
      </c>
      <c r="AN13" s="284">
        <f t="array" ref="AN13">SUM(IF($C$9:$C$2507=$AB13,AA$9:AA$2507,0))</f>
        <v>0</v>
      </c>
      <c r="AO13" s="282">
        <f>'Objetivos y Metas Globales'!A111</f>
        <v>1</v>
      </c>
      <c r="AP13" s="282">
        <v>5</v>
      </c>
      <c r="AQ13" s="283">
        <f t="array" ref="AQ13">SUM(IF($AO$9:$AO$108=$AP13,AC$9:AC$108,0))</f>
        <v>152.63</v>
      </c>
      <c r="AR13" s="283">
        <f t="array" ref="AR13">SUM(IF($AO$9:$AO$108=$AP13,AD$9:AD$108,0))</f>
        <v>69.42</v>
      </c>
      <c r="AS13" s="283">
        <f t="array" ref="AS13">SUM(IF($AO$9:$AO$108=$AP13,AE$9:AE$108,0))</f>
        <v>173843.28674772248</v>
      </c>
      <c r="AT13" s="283">
        <f t="array" ref="AT13">SUM(IF($AO$9:$AO$108=$AP13,AF$9:AF$108,0))</f>
        <v>109.43</v>
      </c>
      <c r="AU13" s="283">
        <f t="array" ref="AU13">SUM(IF($AO$9:$AO$108=$AP13,AG$9:AG$108,0))</f>
        <v>55.9</v>
      </c>
      <c r="AV13" s="283">
        <f t="array" ref="AV13">SUM(IF($AO$9:$AO$108=$AP13,AH$9:AH$108,0))</f>
        <v>149241.7957500323</v>
      </c>
      <c r="AW13" s="283">
        <f t="array" ref="AW13">SUM(IF($AO$9:$AO$108=$AP13,AI$9:AI$108,0))</f>
        <v>35176435.067581996</v>
      </c>
      <c r="AX13" s="283">
        <f t="array" ref="AX13">SUM(IF($AO$9:$AO$108=$AP13,AJ$9:AJ$108,0))</f>
        <v>11869699.915838452</v>
      </c>
      <c r="AY13" s="283">
        <f t="array" ref="AY13">SUM(IF($AO$9:$AO$108=$AP13,AK$9:AK$108,0))</f>
        <v>47046134.983420439</v>
      </c>
      <c r="AZ13" s="283">
        <f t="array" ref="AZ13">SUM(IF($AO$9:$AO$108=$AP13,AL$9:AL$108,0))</f>
        <v>80154127.090000004</v>
      </c>
      <c r="BA13" s="283">
        <f t="array" ref="BA13">SUM(IF($AO$9:$AO$108=$AP13,AM$9:AM$108,0))</f>
        <v>0</v>
      </c>
      <c r="BB13" s="283">
        <f t="array" ref="BB13">SUM(IF($AO$9:$AO$108=$AP13,AN$9:AN$108,0))</f>
        <v>155792554</v>
      </c>
      <c r="BC13" s="276"/>
      <c r="BD13" s="285"/>
      <c r="BE13" s="276"/>
    </row>
    <row r="14" spans="1:57" ht="11.25" customHeight="1" x14ac:dyDescent="0.2">
      <c r="A14" s="1">
        <f>IF(F14=0,0,LOOKUP($C$9:$C$2507,Hoja1!$C$4:$C$118,Hoja1!$D$4:$D$118))</f>
        <v>1</v>
      </c>
      <c r="B14" s="1">
        <f t="shared" si="0"/>
        <v>1</v>
      </c>
      <c r="C14" s="1">
        <f t="array" ref="C14">SUM(IF(cuencatramo1=F14,Hoja1!$C$4:$C$118,0))</f>
        <v>3</v>
      </c>
      <c r="D14" s="1">
        <f t="shared" si="1"/>
        <v>3</v>
      </c>
      <c r="E14" s="46">
        <v>6</v>
      </c>
      <c r="F14" s="229" t="s">
        <v>3016</v>
      </c>
      <c r="G14" s="263" t="s">
        <v>2562</v>
      </c>
      <c r="H14" s="264" t="s">
        <v>1110</v>
      </c>
      <c r="I14" s="266">
        <v>9000</v>
      </c>
      <c r="J14" s="4" t="s">
        <v>58</v>
      </c>
      <c r="K14" s="270" t="s">
        <v>29</v>
      </c>
      <c r="L14" s="267">
        <v>1</v>
      </c>
      <c r="M14" s="267">
        <v>1</v>
      </c>
      <c r="N14" s="80">
        <v>1117714.6800000002</v>
      </c>
      <c r="O14" s="80">
        <v>27594</v>
      </c>
      <c r="P14" s="80">
        <v>33343.19</v>
      </c>
      <c r="Q14" s="80">
        <v>6929.8310159999992</v>
      </c>
      <c r="R14" s="80">
        <v>27594</v>
      </c>
      <c r="S14" s="80">
        <v>33343.19</v>
      </c>
      <c r="T14" s="80">
        <v>19001.149560000002</v>
      </c>
      <c r="U14" s="80">
        <v>1202741.1396936001</v>
      </c>
      <c r="V14" s="80">
        <v>1214272.0800475199</v>
      </c>
      <c r="W14" s="81">
        <f t="shared" si="2"/>
        <v>2417013.21974112</v>
      </c>
      <c r="X14" s="80">
        <v>2417013.2200000002</v>
      </c>
      <c r="Y14" s="80"/>
      <c r="Z14" s="80"/>
      <c r="AA14" s="80"/>
      <c r="AB14" s="83">
        <f>'Objetivos y Metas Globales'!B112</f>
        <v>7</v>
      </c>
      <c r="AC14" s="57">
        <f t="shared" si="3"/>
        <v>99.5</v>
      </c>
      <c r="AD14" s="57">
        <f t="shared" si="4"/>
        <v>132.93</v>
      </c>
      <c r="AE14" s="57">
        <f t="array" ref="AE14">SUM(IF($C$9:$C$2507=$AB14,Q$9:Q$2507,0))</f>
        <v>827.73588128400002</v>
      </c>
      <c r="AF14" s="57">
        <f t="shared" si="5"/>
        <v>198.99</v>
      </c>
      <c r="AG14" s="57">
        <f t="shared" si="6"/>
        <v>132.93</v>
      </c>
      <c r="AH14" s="57">
        <f t="array" ref="AH14">SUM(IF($C$9:$C$2507=$AB14,T$9:T$2507,0))</f>
        <v>971.96021161199997</v>
      </c>
      <c r="AI14" s="57">
        <f t="array" ref="AI14">SUM(IF($C$9:$C$2507=$AB14,U$9:U$2507,0))</f>
        <v>206698.30382483097</v>
      </c>
      <c r="AJ14" s="57">
        <f t="array" ref="AJ14">SUM(IF($C$9:$C$2507=$AB14,V$9:V$2507,0))</f>
        <v>150193.45324098575</v>
      </c>
      <c r="AK14" s="57">
        <f t="array" ref="AK14">SUM(IF($C$9:$C$2507=$AB14,W$9:W$2507,0))</f>
        <v>356891.75706581678</v>
      </c>
      <c r="AL14" s="57">
        <f t="array" ref="AL14">SUM(IF($C$9:$C$2507=$AB14,X$9:X$2507,0))</f>
        <v>350527</v>
      </c>
      <c r="AM14" s="57">
        <f t="array" ref="AM14">SUM(IF($C$9:$C$2507=$AB14,Y$9:Y$2507,0))</f>
        <v>0</v>
      </c>
      <c r="AN14" s="230">
        <f t="array" ref="AN14">SUM(IF($C$9:$C$2507=$AB14,AA$9:AA$2507,0))</f>
        <v>0</v>
      </c>
      <c r="AO14" s="83">
        <f>'Objetivos y Metas Globales'!A112</f>
        <v>1</v>
      </c>
      <c r="AP14" s="83">
        <v>6</v>
      </c>
      <c r="AQ14" s="57">
        <f t="array" ref="AQ14">SUM(IF($AO$9:$AO$108=$AP14,AC$9:AC$108,0))</f>
        <v>41.35</v>
      </c>
      <c r="AR14" s="57">
        <f t="array" ref="AR14">SUM(IF($AO$9:$AO$108=$AP14,AD$9:AD$108,0))</f>
        <v>38.11</v>
      </c>
      <c r="AS14" s="57">
        <f t="array" ref="AS14">SUM(IF($AO$9:$AO$108=$AP14,AE$9:AE$108,0))</f>
        <v>60495.364260000002</v>
      </c>
      <c r="AT14" s="57">
        <f t="array" ref="AT14">SUM(IF($AO$9:$AO$108=$AP14,AF$9:AF$108,0))</f>
        <v>46.99</v>
      </c>
      <c r="AU14" s="57">
        <f t="array" ref="AU14">SUM(IF($AO$9:$AO$108=$AP14,AG$9:AG$108,0))</f>
        <v>43.98</v>
      </c>
      <c r="AV14" s="57">
        <f t="array" ref="AV14">SUM(IF($AO$9:$AO$108=$AP14,AH$9:AH$108,0))</f>
        <v>45111.169468799992</v>
      </c>
      <c r="AW14" s="57">
        <f t="array" ref="AW14">SUM(IF($AO$9:$AO$108=$AP14,AI$9:AI$108,0))</f>
        <v>11727510.143797869</v>
      </c>
      <c r="AX14" s="57">
        <f t="array" ref="AX14">SUM(IF($AO$9:$AO$108=$AP14,AJ$9:AJ$108,0))</f>
        <v>5330241.2295080861</v>
      </c>
      <c r="AY14" s="57">
        <f t="array" ref="AY14">SUM(IF($AO$9:$AO$108=$AP14,AK$9:AK$108,0))</f>
        <v>17057751.373305954</v>
      </c>
      <c r="AZ14" s="57">
        <f t="array" ref="AZ14">SUM(IF($AO$9:$AO$108=$AP14,AL$9:AL$108,0))</f>
        <v>115200695</v>
      </c>
      <c r="BA14" s="57">
        <f t="array" ref="BA14">SUM(IF($AO$9:$AO$108=$AP14,AM$9:AM$108,0))</f>
        <v>0</v>
      </c>
      <c r="BB14" s="57">
        <f t="array" ref="BB14">SUM(IF($AO$9:$AO$108=$AP14,AN$9:AN$108,0))</f>
        <v>7637304</v>
      </c>
      <c r="BC14" s="1"/>
      <c r="BD14" s="82"/>
      <c r="BE14" s="1"/>
    </row>
    <row r="15" spans="1:57" ht="11.25" customHeight="1" x14ac:dyDescent="0.2">
      <c r="A15" s="1">
        <f>IF(F15=0,0,LOOKUP($C$9:$C$2507,Hoja1!$C$4:$C$118,Hoja1!$D$4:$D$118))</f>
        <v>1</v>
      </c>
      <c r="B15" s="1">
        <f t="shared" si="0"/>
        <v>1</v>
      </c>
      <c r="C15" s="1">
        <f t="array" ref="C15">SUM(IF(cuencatramo1=F15,Hoja1!$C$4:$C$118,0))</f>
        <v>3</v>
      </c>
      <c r="D15" s="1">
        <f t="shared" si="1"/>
        <v>3</v>
      </c>
      <c r="E15" s="46">
        <v>7</v>
      </c>
      <c r="F15" s="229" t="s">
        <v>3016</v>
      </c>
      <c r="G15" s="263" t="s">
        <v>2563</v>
      </c>
      <c r="H15" s="264" t="s">
        <v>1110</v>
      </c>
      <c r="I15" s="265">
        <v>9000</v>
      </c>
      <c r="J15" s="4" t="s">
        <v>58</v>
      </c>
      <c r="K15" s="270" t="s">
        <v>29</v>
      </c>
      <c r="L15" s="267">
        <v>1</v>
      </c>
      <c r="M15" s="267">
        <v>1</v>
      </c>
      <c r="N15" s="80">
        <v>0</v>
      </c>
      <c r="O15" s="80">
        <v>4264.18</v>
      </c>
      <c r="P15" s="80">
        <v>3372.54</v>
      </c>
      <c r="Q15" s="80">
        <v>0</v>
      </c>
      <c r="R15" s="80">
        <v>2443.11</v>
      </c>
      <c r="S15" s="80">
        <v>1671.17</v>
      </c>
      <c r="T15" s="80">
        <v>0</v>
      </c>
      <c r="U15" s="80">
        <v>118618.3979676</v>
      </c>
      <c r="V15" s="80">
        <v>19000.4841504</v>
      </c>
      <c r="W15" s="81">
        <f t="shared" si="2"/>
        <v>137618.88211800001</v>
      </c>
      <c r="X15" s="80">
        <v>137618.88</v>
      </c>
      <c r="Y15" s="80"/>
      <c r="Z15" s="80"/>
      <c r="AA15" s="80"/>
      <c r="AB15" s="83">
        <f>'Objetivos y Metas Globales'!B113</f>
        <v>8</v>
      </c>
      <c r="AC15" s="57">
        <f t="shared" si="3"/>
        <v>99.5</v>
      </c>
      <c r="AD15" s="57">
        <f t="shared" si="4"/>
        <v>132.93</v>
      </c>
      <c r="AE15" s="57">
        <f t="array" ref="AE15">SUM(IF($C$9:$C$2507=$AB15,Q$9:Q$2507,0))</f>
        <v>0</v>
      </c>
      <c r="AF15" s="57">
        <f t="shared" si="5"/>
        <v>198.99</v>
      </c>
      <c r="AG15" s="57">
        <f t="shared" si="6"/>
        <v>132.93</v>
      </c>
      <c r="AH15" s="57">
        <f t="array" ref="AH15">SUM(IF($C$9:$C$2507=$AB15,T$9:T$2507,0))</f>
        <v>0</v>
      </c>
      <c r="AI15" s="57">
        <f t="array" ref="AI15">SUM(IF($C$9:$C$2507=$AB15,U$9:U$2507,0))</f>
        <v>0</v>
      </c>
      <c r="AJ15" s="57">
        <f t="array" ref="AJ15">SUM(IF($C$9:$C$2507=$AB15,V$9:V$2507,0))</f>
        <v>0</v>
      </c>
      <c r="AK15" s="57">
        <f t="array" ref="AK15">SUM(IF($C$9:$C$2507=$AB15,W$9:W$2507,0))</f>
        <v>0</v>
      </c>
      <c r="AL15" s="57">
        <f t="array" ref="AL15">SUM(IF($C$9:$C$2507=$AB15,X$9:X$2507,0))</f>
        <v>0</v>
      </c>
      <c r="AM15" s="57">
        <f t="array" ref="AM15">SUM(IF($C$9:$C$2507=$AB15,Y$9:Y$2507,0))</f>
        <v>0</v>
      </c>
      <c r="AN15" s="230">
        <f t="array" ref="AN15">SUM(IF($C$9:$C$2507=$AB15,AA$9:AA$2507,0))</f>
        <v>0</v>
      </c>
      <c r="AO15" s="83">
        <f>'Objetivos y Metas Globales'!A113</f>
        <v>1</v>
      </c>
      <c r="AP15" s="83">
        <v>7</v>
      </c>
      <c r="AQ15" s="57">
        <f t="array" ref="AQ15">SUM(IF($AO$9:$AO$108=$AP15,AC$9:AC$108,0))</f>
        <v>65.930000000000007</v>
      </c>
      <c r="AR15" s="57">
        <f t="array" ref="AR15">SUM(IF($AO$9:$AO$108=$AP15,AD$9:AD$108,0))</f>
        <v>44.97</v>
      </c>
      <c r="AS15" s="57">
        <f t="array" ref="AS15">SUM(IF($AO$9:$AO$108=$AP15,AE$9:AE$108,0))</f>
        <v>332173.83693300001</v>
      </c>
      <c r="AT15" s="57">
        <f t="array" ref="AT15">SUM(IF($AO$9:$AO$108=$AP15,AF$9:AF$108,0))</f>
        <v>15.58</v>
      </c>
      <c r="AU15" s="57">
        <f t="array" ref="AU15">SUM(IF($AO$9:$AO$108=$AP15,AG$9:AG$108,0))</f>
        <v>15.24</v>
      </c>
      <c r="AV15" s="57">
        <f t="array" ref="AV15">SUM(IF($AO$9:$AO$108=$AP15,AH$9:AH$108,0))</f>
        <v>175075.33333751999</v>
      </c>
      <c r="AW15" s="57">
        <f t="array" ref="AW15">SUM(IF($AO$9:$AO$108=$AP15,AI$9:AI$108,0))</f>
        <v>156919610.91248852</v>
      </c>
      <c r="AX15" s="57">
        <f t="array" ref="AX15">SUM(IF($AO$9:$AO$108=$AP15,AJ$9:AJ$108,0))</f>
        <v>16901056.621921442</v>
      </c>
      <c r="AY15" s="57">
        <f t="array" ref="AY15">SUM(IF($AO$9:$AO$108=$AP15,AK$9:AK$108,0))</f>
        <v>173820667.53440994</v>
      </c>
      <c r="AZ15" s="57">
        <f t="array" ref="AZ15">SUM(IF($AO$9:$AO$108=$AP15,AL$9:AL$108,0))</f>
        <v>184901246.69</v>
      </c>
      <c r="BA15" s="57">
        <f t="array" ref="BA15">SUM(IF($AO$9:$AO$108=$AP15,AM$9:AM$108,0))</f>
        <v>185439060</v>
      </c>
      <c r="BB15" s="57">
        <f t="array" ref="BB15">SUM(IF($AO$9:$AO$108=$AP15,AN$9:AN$108,0))</f>
        <v>191914861</v>
      </c>
      <c r="BC15" s="1"/>
      <c r="BD15" s="82"/>
      <c r="BE15" s="1"/>
    </row>
    <row r="16" spans="1:57" ht="11.25" customHeight="1" x14ac:dyDescent="0.2">
      <c r="A16" s="1">
        <f>IF(F16=0,0,LOOKUP($C$9:$C$2507,Hoja1!$C$4:$C$118,Hoja1!$D$4:$D$118))</f>
        <v>1</v>
      </c>
      <c r="B16" s="1">
        <f t="shared" si="0"/>
        <v>1</v>
      </c>
      <c r="C16" s="1">
        <f t="array" ref="C16">SUM(IF(cuencatramo1=F16,Hoja1!$C$4:$C$118,0))</f>
        <v>3</v>
      </c>
      <c r="D16" s="1">
        <f t="shared" si="1"/>
        <v>3</v>
      </c>
      <c r="E16" s="46">
        <v>8</v>
      </c>
      <c r="F16" s="229" t="s">
        <v>3016</v>
      </c>
      <c r="G16" s="263" t="s">
        <v>2564</v>
      </c>
      <c r="H16" s="264" t="s">
        <v>1110</v>
      </c>
      <c r="I16" s="265">
        <v>9000</v>
      </c>
      <c r="J16" s="4" t="s">
        <v>58</v>
      </c>
      <c r="K16" s="270" t="s">
        <v>29</v>
      </c>
      <c r="L16" s="267">
        <v>1</v>
      </c>
      <c r="M16" s="267">
        <v>1</v>
      </c>
      <c r="N16" s="80">
        <v>41217.552000000003</v>
      </c>
      <c r="O16" s="80">
        <v>2364.11</v>
      </c>
      <c r="P16" s="80">
        <v>1715.67</v>
      </c>
      <c r="Q16" s="80">
        <v>5205.776817599999</v>
      </c>
      <c r="R16" s="80">
        <v>917.27</v>
      </c>
      <c r="S16" s="80">
        <v>706.45</v>
      </c>
      <c r="T16" s="80">
        <v>1525.049424</v>
      </c>
      <c r="U16" s="80">
        <v>707337.81497159996</v>
      </c>
      <c r="V16" s="80">
        <v>133100.35354886402</v>
      </c>
      <c r="W16" s="81">
        <f t="shared" si="2"/>
        <v>840438.16852046398</v>
      </c>
      <c r="X16" s="80">
        <v>840438.17</v>
      </c>
      <c r="Y16" s="80"/>
      <c r="Z16" s="80"/>
      <c r="AA16" s="80"/>
      <c r="AB16" s="83">
        <f>'Objetivos y Metas Globales'!B114</f>
        <v>9</v>
      </c>
      <c r="AC16" s="57">
        <f t="shared" si="3"/>
        <v>728.48</v>
      </c>
      <c r="AD16" s="57">
        <f t="shared" si="4"/>
        <v>1364.85</v>
      </c>
      <c r="AE16" s="57">
        <f t="array" ref="AE16">SUM(IF($C$9:$C$2507=$AB16,Q$9:Q$2507,0))</f>
        <v>776.41632000000004</v>
      </c>
      <c r="AF16" s="57">
        <f t="shared" si="5"/>
        <v>286.98</v>
      </c>
      <c r="AG16" s="57">
        <f t="shared" si="6"/>
        <v>454.95</v>
      </c>
      <c r="AH16" s="57">
        <f t="array" ref="AH16">SUM(IF($C$9:$C$2507=$AB16,T$9:T$2507,0))</f>
        <v>217.91376</v>
      </c>
      <c r="AI16" s="57">
        <f t="array" ref="AI16">SUM(IF($C$9:$C$2507=$AB16,U$9:U$2507,0))</f>
        <v>614253.22925400001</v>
      </c>
      <c r="AJ16" s="57">
        <f t="array" ref="AJ16">SUM(IF($C$9:$C$2507=$AB16,V$9:V$2507,0))</f>
        <v>51216.4949184</v>
      </c>
      <c r="AK16" s="57">
        <f t="array" ref="AK16">SUM(IF($C$9:$C$2507=$AB16,W$9:W$2507,0))</f>
        <v>665469.72417240008</v>
      </c>
      <c r="AL16" s="57">
        <f t="array" ref="AL16">SUM(IF($C$9:$C$2507=$AB16,X$9:X$2507,0))</f>
        <v>665470</v>
      </c>
      <c r="AM16" s="57">
        <f t="array" ref="AM16">SUM(IF($C$9:$C$2507=$AB16,Y$9:Y$2507,0))</f>
        <v>0</v>
      </c>
      <c r="AN16" s="230">
        <f t="array" ref="AN16">SUM(IF($C$9:$C$2507=$AB16,AA$9:AA$2507,0))</f>
        <v>0</v>
      </c>
      <c r="AO16" s="83">
        <f>'Objetivos y Metas Globales'!A114</f>
        <v>1</v>
      </c>
      <c r="AP16" s="83">
        <v>8</v>
      </c>
      <c r="AQ16" s="57">
        <f t="array" ref="AQ16">SUM(IF($AO$9:$AO$108=$AP16,AC$9:AC$108,0))</f>
        <v>50775.67</v>
      </c>
      <c r="AR16" s="57">
        <f t="array" ref="AR16">SUM(IF($AO$9:$AO$108=$AP16,AD$9:AD$108,0))</f>
        <v>18511.149999999998</v>
      </c>
      <c r="AS16" s="57">
        <f t="array" ref="AS16">SUM(IF($AO$9:$AO$108=$AP16,AE$9:AE$108,0))</f>
        <v>213264.21932114733</v>
      </c>
      <c r="AT16" s="57">
        <f t="array" ref="AT16">SUM(IF($AO$9:$AO$108=$AP16,AF$9:AF$108,0))</f>
        <v>47813.799999999996</v>
      </c>
      <c r="AU16" s="57">
        <f t="array" ref="AU16">SUM(IF($AO$9:$AO$108=$AP16,AG$9:AG$108,0))</f>
        <v>18319.73</v>
      </c>
      <c r="AV16" s="57">
        <f t="array" ref="AV16">SUM(IF($AO$9:$AO$108=$AP16,AH$9:AH$108,0))</f>
        <v>134298.48072305208</v>
      </c>
      <c r="AW16" s="57">
        <f t="array" ref="AW16">SUM(IF($AO$9:$AO$108=$AP16,AI$9:AI$108,0))</f>
        <v>75104437.571097404</v>
      </c>
      <c r="AX16" s="57">
        <f t="array" ref="AX16">SUM(IF($AO$9:$AO$108=$AP16,AJ$9:AJ$108,0))</f>
        <v>21492760.309093252</v>
      </c>
      <c r="AY16" s="57">
        <f t="array" ref="AY16">SUM(IF($AO$9:$AO$108=$AP16,AK$9:AK$108,0))</f>
        <v>96597197.88019067</v>
      </c>
      <c r="AZ16" s="57">
        <f t="array" ref="AZ16">SUM(IF($AO$9:$AO$108=$AP16,AL$9:AL$108,0))</f>
        <v>237731896.11000001</v>
      </c>
      <c r="BA16" s="57">
        <f t="array" ref="BA16">SUM(IF($AO$9:$AO$108=$AP16,AM$9:AM$108,0))</f>
        <v>0</v>
      </c>
      <c r="BB16" s="57">
        <f t="array" ref="BB16">SUM(IF($AO$9:$AO$108=$AP16,AN$9:AN$108,0))</f>
        <v>88282831</v>
      </c>
      <c r="BC16" s="1"/>
      <c r="BD16" s="82"/>
      <c r="BE16" s="1"/>
    </row>
    <row r="17" spans="1:57" ht="11.25" customHeight="1" x14ac:dyDescent="0.2">
      <c r="A17" s="1">
        <f>IF(F17=0,0,LOOKUP($C$9:$C$2507,Hoja1!$C$4:$C$118,Hoja1!$D$4:$D$118))</f>
        <v>1</v>
      </c>
      <c r="B17" s="1">
        <f t="shared" si="0"/>
        <v>1</v>
      </c>
      <c r="C17" s="1">
        <f t="array" ref="C17">SUM(IF(cuencatramo1=F17,Hoja1!$C$4:$C$118,0))</f>
        <v>3</v>
      </c>
      <c r="D17" s="1">
        <f t="shared" si="1"/>
        <v>3</v>
      </c>
      <c r="E17" s="46">
        <v>9</v>
      </c>
      <c r="F17" s="229" t="s">
        <v>3016</v>
      </c>
      <c r="G17" s="263" t="s">
        <v>2565</v>
      </c>
      <c r="H17" s="264" t="s">
        <v>1110</v>
      </c>
      <c r="I17" s="265">
        <v>9000</v>
      </c>
      <c r="J17" s="4" t="s">
        <v>58</v>
      </c>
      <c r="K17" s="270" t="s">
        <v>29</v>
      </c>
      <c r="L17" s="267">
        <v>1</v>
      </c>
      <c r="M17" s="267">
        <v>1</v>
      </c>
      <c r="N17" s="80">
        <v>25701.84</v>
      </c>
      <c r="O17" s="80">
        <v>4106.25</v>
      </c>
      <c r="P17" s="80">
        <v>946.21</v>
      </c>
      <c r="Q17" s="80">
        <v>3988.9255679999997</v>
      </c>
      <c r="R17" s="80">
        <v>3942.0000000000005</v>
      </c>
      <c r="S17" s="80">
        <v>946.21</v>
      </c>
      <c r="T17" s="80">
        <v>2775.7987199999998</v>
      </c>
      <c r="U17" s="80">
        <v>162094.85709120001</v>
      </c>
      <c r="V17" s="80">
        <v>61526.631048192008</v>
      </c>
      <c r="W17" s="81">
        <f t="shared" si="2"/>
        <v>223621.48813939202</v>
      </c>
      <c r="X17" s="80">
        <v>223622</v>
      </c>
      <c r="Y17" s="80"/>
      <c r="Z17" s="80"/>
      <c r="AA17" s="80"/>
      <c r="AB17" s="83">
        <f>'Objetivos y Metas Globales'!B115</f>
        <v>10</v>
      </c>
      <c r="AC17" s="57">
        <f t="shared" si="3"/>
        <v>89.31</v>
      </c>
      <c r="AD17" s="57">
        <f t="shared" si="4"/>
        <v>670.14</v>
      </c>
      <c r="AE17" s="57">
        <f t="array" ref="AE17">SUM(IF($C$9:$C$2507=$AB17,Q$9:Q$2507,0))</f>
        <v>173.50318799999999</v>
      </c>
      <c r="AF17" s="57">
        <f t="shared" si="5"/>
        <v>49.2</v>
      </c>
      <c r="AG17" s="57">
        <f t="shared" si="6"/>
        <v>335.07</v>
      </c>
      <c r="AH17" s="57">
        <f t="array" ref="AH17">SUM(IF($C$9:$C$2507=$AB17,T$9:T$2507,0))</f>
        <v>679.81734720000009</v>
      </c>
      <c r="AI17" s="57">
        <f t="array" ref="AI17">SUM(IF($C$9:$C$2507=$AB17,U$9:U$2507,0))</f>
        <v>69292.500177599999</v>
      </c>
      <c r="AJ17" s="57">
        <f t="array" ref="AJ17">SUM(IF($C$9:$C$2507=$AB17,V$9:V$2507,0))</f>
        <v>64588.987560960013</v>
      </c>
      <c r="AK17" s="57">
        <f t="array" ref="AK17">SUM(IF($C$9:$C$2507=$AB17,W$9:W$2507,0))</f>
        <v>133881.48773856001</v>
      </c>
      <c r="AL17" s="57">
        <f t="array" ref="AL17">SUM(IF($C$9:$C$2507=$AB17,X$9:X$2507,0))</f>
        <v>133882</v>
      </c>
      <c r="AM17" s="57">
        <f t="array" ref="AM17">SUM(IF($C$9:$C$2507=$AB17,Y$9:Y$2507,0))</f>
        <v>0</v>
      </c>
      <c r="AN17" s="230">
        <f t="array" ref="AN17">SUM(IF($C$9:$C$2507=$AB17,AA$9:AA$2507,0))</f>
        <v>0</v>
      </c>
      <c r="AO17" s="83">
        <f>'Objetivos y Metas Globales'!A115</f>
        <v>1</v>
      </c>
      <c r="AP17" s="83">
        <v>9</v>
      </c>
      <c r="AQ17" s="57">
        <f t="array" ref="AQ17">SUM(IF($AO$9:$AO$108=$AP17,AC$9:AC$108,0))</f>
        <v>41916.6</v>
      </c>
      <c r="AR17" s="57">
        <f t="array" ref="AR17">SUM(IF($AO$9:$AO$108=$AP17,AD$9:AD$108,0))</f>
        <v>44832.35</v>
      </c>
      <c r="AS17" s="57">
        <f t="array" ref="AS17">SUM(IF($AO$9:$AO$108=$AP17,AE$9:AE$108,0))</f>
        <v>52560</v>
      </c>
      <c r="AT17" s="57">
        <f t="array" ref="AT17">SUM(IF($AO$9:$AO$108=$AP17,AF$9:AF$108,0))</f>
        <v>40239.94</v>
      </c>
      <c r="AU17" s="57">
        <f t="array" ref="AU17">SUM(IF($AO$9:$AO$108=$AP17,AG$9:AG$108,0))</f>
        <v>43039.06</v>
      </c>
      <c r="AV17" s="57">
        <f t="array" ref="AV17">SUM(IF($AO$9:$AO$108=$AP17,AH$9:AH$108,0))</f>
        <v>50457.600000000006</v>
      </c>
      <c r="AW17" s="57">
        <f t="array" ref="AW17">SUM(IF($AO$9:$AO$108=$AP17,AI$9:AI$108,0))</f>
        <v>21413863.800000001</v>
      </c>
      <c r="AX17" s="57">
        <f t="array" ref="AX17">SUM(IF($AO$9:$AO$108=$AP17,AJ$9:AJ$108,0))</f>
        <v>8790097.3977600001</v>
      </c>
      <c r="AY17" s="57">
        <f t="array" ref="AY17">SUM(IF($AO$9:$AO$108=$AP17,AK$9:AK$108,0))</f>
        <v>30203961.197760001</v>
      </c>
      <c r="AZ17" s="57">
        <f t="array" ref="AZ17">SUM(IF($AO$9:$AO$108=$AP17,AL$9:AL$108,0))</f>
        <v>30559854.890000001</v>
      </c>
      <c r="BA17" s="57">
        <f t="array" ref="BA17">SUM(IF($AO$9:$AO$108=$AP17,AM$9:AM$108,0))</f>
        <v>0</v>
      </c>
      <c r="BB17" s="57">
        <f t="array" ref="BB17">SUM(IF($AO$9:$AO$108=$AP17,AN$9:AN$108,0))</f>
        <v>0</v>
      </c>
      <c r="BC17" s="1"/>
      <c r="BD17" s="82"/>
      <c r="BE17" s="1"/>
    </row>
    <row r="18" spans="1:57" ht="11.25" customHeight="1" x14ac:dyDescent="0.2">
      <c r="A18" s="1">
        <f>IF(F18=0,0,LOOKUP($C$9:$C$2507,Hoja1!$C$4:$C$118,Hoja1!$D$4:$D$118))</f>
        <v>1</v>
      </c>
      <c r="B18" s="1">
        <f t="shared" si="0"/>
        <v>1</v>
      </c>
      <c r="C18" s="1">
        <f t="array" ref="C18">SUM(IF(cuencatramo1=F18,Hoja1!$C$4:$C$118,0))</f>
        <v>3</v>
      </c>
      <c r="D18" s="1">
        <f t="shared" si="1"/>
        <v>3</v>
      </c>
      <c r="E18" s="46">
        <v>10</v>
      </c>
      <c r="F18" s="229" t="s">
        <v>3016</v>
      </c>
      <c r="G18" s="263" t="s">
        <v>2566</v>
      </c>
      <c r="H18" s="264" t="s">
        <v>1110</v>
      </c>
      <c r="I18" s="265">
        <v>8042</v>
      </c>
      <c r="J18" s="4" t="s">
        <v>58</v>
      </c>
      <c r="K18" s="270" t="s">
        <v>29</v>
      </c>
      <c r="L18" s="267">
        <v>1</v>
      </c>
      <c r="M18" s="267">
        <v>1</v>
      </c>
      <c r="N18" s="80">
        <v>5709.6</v>
      </c>
      <c r="O18" s="80">
        <v>752.3</v>
      </c>
      <c r="P18" s="80">
        <v>353.43</v>
      </c>
      <c r="Q18" s="80">
        <v>185.56199999999998</v>
      </c>
      <c r="R18" s="80">
        <v>267.60000000000002</v>
      </c>
      <c r="S18" s="80">
        <v>151.47</v>
      </c>
      <c r="T18" s="80">
        <v>165.00743999999997</v>
      </c>
      <c r="U18" s="80">
        <v>126363.01968</v>
      </c>
      <c r="V18" s="80">
        <v>12184.87784832</v>
      </c>
      <c r="W18" s="81">
        <f t="shared" si="2"/>
        <v>138547.89752832</v>
      </c>
      <c r="X18" s="80">
        <f>139233.094+190</f>
        <v>139423.09400000001</v>
      </c>
      <c r="Y18" s="80"/>
      <c r="Z18" s="80"/>
      <c r="AA18" s="80"/>
      <c r="AB18" s="83">
        <f>'Objetivos y Metas Globales'!B116</f>
        <v>11</v>
      </c>
      <c r="AC18" s="57">
        <f t="shared" si="3"/>
        <v>89.31</v>
      </c>
      <c r="AD18" s="57">
        <f t="shared" si="4"/>
        <v>670.14</v>
      </c>
      <c r="AE18" s="57">
        <f t="array" ref="AE18">SUM(IF($C$9:$C$2507=$AB18,Q$9:Q$2507,0))</f>
        <v>0</v>
      </c>
      <c r="AF18" s="57">
        <f t="shared" si="5"/>
        <v>49.2</v>
      </c>
      <c r="AG18" s="57">
        <f t="shared" si="6"/>
        <v>335.07</v>
      </c>
      <c r="AH18" s="57">
        <f t="array" ref="AH18">SUM(IF($C$9:$C$2507=$AB18,T$9:T$2507,0))</f>
        <v>0</v>
      </c>
      <c r="AI18" s="57">
        <f t="array" ref="AI18">SUM(IF($C$9:$C$2507=$AB18,U$9:U$2507,0))</f>
        <v>0</v>
      </c>
      <c r="AJ18" s="57">
        <f t="array" ref="AJ18">SUM(IF($C$9:$C$2507=$AB18,V$9:V$2507,0))</f>
        <v>0</v>
      </c>
      <c r="AK18" s="57">
        <f t="array" ref="AK18">SUM(IF($C$9:$C$2507=$AB18,W$9:W$2507,0))</f>
        <v>0</v>
      </c>
      <c r="AL18" s="57">
        <f t="array" ref="AL18">SUM(IF($C$9:$C$2507=$AB18,X$9:X$2507,0))</f>
        <v>0</v>
      </c>
      <c r="AM18" s="57">
        <f t="array" ref="AM18">SUM(IF($C$9:$C$2507=$AB18,Y$9:Y$2507,0))</f>
        <v>0</v>
      </c>
      <c r="AN18" s="230">
        <f t="array" ref="AN18">SUM(IF($C$9:$C$2507=$AB18,AA$9:AA$2507,0))</f>
        <v>0</v>
      </c>
      <c r="AO18" s="83">
        <f>'Objetivos y Metas Globales'!A116</f>
        <v>1</v>
      </c>
      <c r="AP18" s="83">
        <v>10</v>
      </c>
      <c r="AQ18" s="57">
        <f t="array" ref="AQ18">SUM(IF($AO$9:$AO$108=$AP18,AC$9:AC$108,0))</f>
        <v>6391.68</v>
      </c>
      <c r="AR18" s="57">
        <f t="array" ref="AR18">SUM(IF($AO$9:$AO$108=$AP18,AD$9:AD$108,0))</f>
        <v>1197.19</v>
      </c>
      <c r="AS18" s="57">
        <f t="array" ref="AS18">SUM(IF($AO$9:$AO$108=$AP18,AE$9:AE$108,0))</f>
        <v>13934.867578559999</v>
      </c>
      <c r="AT18" s="57">
        <f t="array" ref="AT18">SUM(IF($AO$9:$AO$108=$AP18,AF$9:AF$108,0))</f>
        <v>1278.19</v>
      </c>
      <c r="AU18" s="57">
        <f t="array" ref="AU18">SUM(IF($AO$9:$AO$108=$AP18,AG$9:AG$108,0))</f>
        <v>529.67999999999995</v>
      </c>
      <c r="AV18" s="57">
        <f t="array" ref="AV18">SUM(IF($AO$9:$AO$108=$AP18,AH$9:AH$108,0))</f>
        <v>12713.119041599999</v>
      </c>
      <c r="AW18" s="57">
        <f t="array" ref="AW18">SUM(IF($AO$9:$AO$108=$AP18,AI$9:AI$108,0))</f>
        <v>12246366.07278936</v>
      </c>
      <c r="AX18" s="57">
        <f t="array" ref="AX18">SUM(IF($AO$9:$AO$108=$AP18,AJ$9:AJ$108,0))</f>
        <v>5514832.5645500533</v>
      </c>
      <c r="AY18" s="57">
        <f t="array" ref="AY18">SUM(IF($AO$9:$AO$108=$AP18,AK$9:AK$108,0))</f>
        <v>17761198.637339413</v>
      </c>
      <c r="AZ18" s="57">
        <f t="array" ref="AZ18">SUM(IF($AO$9:$AO$108=$AP18,AL$9:AL$108,0))</f>
        <v>17761225.050000001</v>
      </c>
      <c r="BA18" s="57">
        <f t="array" ref="BA18">SUM(IF($AO$9:$AO$108=$AP18,AM$9:AM$108,0))</f>
        <v>0</v>
      </c>
      <c r="BB18" s="57">
        <f t="array" ref="BB18">SUM(IF($AO$9:$AO$108=$AP18,AN$9:AN$108,0))</f>
        <v>0</v>
      </c>
      <c r="BC18" s="1"/>
      <c r="BD18" s="82"/>
      <c r="BE18" s="1"/>
    </row>
    <row r="19" spans="1:57" ht="11.25" customHeight="1" x14ac:dyDescent="0.2">
      <c r="A19" s="1">
        <f>IF(F19=0,0,LOOKUP($C$9:$C$2507,Hoja1!$C$4:$C$118,Hoja1!$D$4:$D$118))</f>
        <v>1</v>
      </c>
      <c r="B19" s="1">
        <f t="shared" si="0"/>
        <v>1</v>
      </c>
      <c r="C19" s="1">
        <f t="array" ref="C19">SUM(IF(cuencatramo1=F19,Hoja1!$C$4:$C$118,0))</f>
        <v>3</v>
      </c>
      <c r="D19" s="1">
        <f t="shared" si="1"/>
        <v>3</v>
      </c>
      <c r="E19" s="46">
        <v>11</v>
      </c>
      <c r="F19" s="229" t="s">
        <v>3016</v>
      </c>
      <c r="G19" s="263" t="s">
        <v>2567</v>
      </c>
      <c r="H19" s="264" t="s">
        <v>1110</v>
      </c>
      <c r="I19" s="265" t="s">
        <v>493</v>
      </c>
      <c r="J19" s="4" t="s">
        <v>58</v>
      </c>
      <c r="K19" s="270" t="s">
        <v>29</v>
      </c>
      <c r="L19" s="267">
        <v>1</v>
      </c>
      <c r="M19" s="267">
        <v>1</v>
      </c>
      <c r="N19" s="80">
        <v>15768</v>
      </c>
      <c r="O19" s="80">
        <v>153.77000000000001</v>
      </c>
      <c r="P19" s="80">
        <v>304.27</v>
      </c>
      <c r="Q19" s="80">
        <v>615.74039999999991</v>
      </c>
      <c r="R19" s="80">
        <v>106.97</v>
      </c>
      <c r="S19" s="80">
        <v>211.67</v>
      </c>
      <c r="T19" s="80">
        <v>678.024</v>
      </c>
      <c r="U19" s="80">
        <v>104355.58049999998</v>
      </c>
      <c r="V19" s="80">
        <v>15190.260479999999</v>
      </c>
      <c r="W19" s="81">
        <f t="shared" si="2"/>
        <v>119545.84097999998</v>
      </c>
      <c r="X19" s="80">
        <v>403568</v>
      </c>
      <c r="Y19" s="80"/>
      <c r="Z19" s="80"/>
      <c r="AA19" s="80"/>
      <c r="AB19" s="83">
        <f>'Objetivos y Metas Globales'!B117</f>
        <v>12</v>
      </c>
      <c r="AC19" s="57">
        <f t="shared" si="3"/>
        <v>89.31</v>
      </c>
      <c r="AD19" s="57">
        <f t="shared" si="4"/>
        <v>670.14</v>
      </c>
      <c r="AE19" s="57">
        <f t="array" ref="AE19">SUM(IF($C$9:$C$2507=$AB19,Q$9:Q$2507,0))</f>
        <v>0</v>
      </c>
      <c r="AF19" s="57">
        <f t="shared" si="5"/>
        <v>49.2</v>
      </c>
      <c r="AG19" s="57">
        <f t="shared" si="6"/>
        <v>335.07</v>
      </c>
      <c r="AH19" s="57">
        <f t="array" ref="AH19">SUM(IF($C$9:$C$2507=$AB19,T$9:T$2507,0))</f>
        <v>0</v>
      </c>
      <c r="AI19" s="57">
        <f t="array" ref="AI19">SUM(IF($C$9:$C$2507=$AB19,U$9:U$2507,0))</f>
        <v>0</v>
      </c>
      <c r="AJ19" s="57">
        <f t="array" ref="AJ19">SUM(IF($C$9:$C$2507=$AB19,V$9:V$2507,0))</f>
        <v>0</v>
      </c>
      <c r="AK19" s="57">
        <f t="array" ref="AK19">SUM(IF($C$9:$C$2507=$AB19,W$9:W$2507,0))</f>
        <v>0</v>
      </c>
      <c r="AL19" s="57">
        <f t="array" ref="AL19">SUM(IF($C$9:$C$2507=$AB19,X$9:X$2507,0))</f>
        <v>0</v>
      </c>
      <c r="AM19" s="57">
        <f t="array" ref="AM19">SUM(IF($C$9:$C$2507=$AB19,Y$9:Y$2507,0))</f>
        <v>0</v>
      </c>
      <c r="AN19" s="230">
        <f t="array" ref="AN19">SUM(IF($C$9:$C$2507=$AB19,AA$9:AA$2507,0))</f>
        <v>0</v>
      </c>
      <c r="AO19" s="83">
        <f>'Objetivos y Metas Globales'!A117</f>
        <v>1</v>
      </c>
      <c r="AP19" s="83">
        <v>11</v>
      </c>
      <c r="AQ19" s="57">
        <f t="array" ref="AQ19">SUM(IF($AO$9:$AO$108=$AP19,AC$9:AC$108,0))</f>
        <v>0</v>
      </c>
      <c r="AR19" s="57">
        <f t="array" ref="AR19">SUM(IF($AO$9:$AO$108=$AP19,AD$9:AD$108,0))</f>
        <v>0</v>
      </c>
      <c r="AS19" s="57">
        <f t="array" ref="AS19">SUM(IF($AO$9:$AO$108=$AP19,AE$9:AE$108,0))</f>
        <v>24396.999687359999</v>
      </c>
      <c r="AT19" s="57">
        <f t="array" ref="AT19">SUM(IF($AO$9:$AO$108=$AP19,AF$9:AF$108,0))</f>
        <v>0</v>
      </c>
      <c r="AU19" s="57">
        <f t="array" ref="AU19">SUM(IF($AO$9:$AO$108=$AP19,AG$9:AG$108,0))</f>
        <v>0</v>
      </c>
      <c r="AV19" s="57">
        <f t="array" ref="AV19">SUM(IF($AO$9:$AO$108=$AP19,AH$9:AH$108,0))</f>
        <v>19885.907032200001</v>
      </c>
      <c r="AW19" s="57">
        <f t="array" ref="AW19">SUM(IF($AO$9:$AO$108=$AP19,AI$9:AI$108,0))</f>
        <v>4568906.5440771598</v>
      </c>
      <c r="AX19" s="57">
        <f t="array" ref="AX19">SUM(IF($AO$9:$AO$108=$AP19,AJ$9:AJ$108,0))</f>
        <v>1656501.9789695614</v>
      </c>
      <c r="AY19" s="57">
        <f t="array" ref="AY19">SUM(IF($AO$9:$AO$108=$AP19,AK$9:AK$108,0))</f>
        <v>6225408.5230467217</v>
      </c>
      <c r="AZ19" s="57">
        <f t="array" ref="AZ19">SUM(IF($AO$9:$AO$108=$AP19,AL$9:AL$108,0))</f>
        <v>6225408</v>
      </c>
      <c r="BA19" s="57">
        <f t="array" ref="BA19">SUM(IF($AO$9:$AO$108=$AP19,AM$9:AM$108,0))</f>
        <v>0</v>
      </c>
      <c r="BB19" s="57">
        <f t="array" ref="BB19">SUM(IF($AO$9:$AO$108=$AP19,AN$9:AN$108,0))</f>
        <v>0</v>
      </c>
      <c r="BC19" s="1"/>
      <c r="BD19" s="82"/>
      <c r="BE19" s="1"/>
    </row>
    <row r="20" spans="1:57" ht="11.25" customHeight="1" x14ac:dyDescent="0.2">
      <c r="A20" s="1">
        <f>IF(F20=0,0,LOOKUP($C$9:$C$2507,Hoja1!$C$4:$C$118,Hoja1!$D$4:$D$118))</f>
        <v>1</v>
      </c>
      <c r="B20" s="1">
        <f t="shared" si="0"/>
        <v>1</v>
      </c>
      <c r="C20" s="1">
        <f t="array" ref="C20">SUM(IF(cuencatramo1=F20,Hoja1!$C$4:$C$118,0))</f>
        <v>3</v>
      </c>
      <c r="D20" s="1">
        <f t="shared" si="1"/>
        <v>3</v>
      </c>
      <c r="E20" s="46">
        <v>12</v>
      </c>
      <c r="F20" s="229" t="s">
        <v>3016</v>
      </c>
      <c r="G20" s="263" t="s">
        <v>2568</v>
      </c>
      <c r="H20" s="264" t="s">
        <v>1110</v>
      </c>
      <c r="I20" s="265" t="s">
        <v>493</v>
      </c>
      <c r="J20" s="4" t="s">
        <v>58</v>
      </c>
      <c r="K20" s="270" t="s">
        <v>29</v>
      </c>
      <c r="L20" s="267">
        <v>1</v>
      </c>
      <c r="M20" s="267">
        <v>1</v>
      </c>
      <c r="N20" s="80">
        <v>2838.2400000000002</v>
      </c>
      <c r="O20" s="80">
        <v>133.71</v>
      </c>
      <c r="P20" s="80">
        <v>205.7</v>
      </c>
      <c r="Q20" s="80">
        <v>103.02811199999998</v>
      </c>
      <c r="R20" s="80">
        <v>133.71</v>
      </c>
      <c r="S20" s="80">
        <v>205.7</v>
      </c>
      <c r="T20" s="80">
        <v>72.942767999999987</v>
      </c>
      <c r="U20" s="80">
        <v>25791.370703999994</v>
      </c>
      <c r="V20" s="80">
        <v>5802.6795033600001</v>
      </c>
      <c r="W20" s="81">
        <f t="shared" si="2"/>
        <v>31594.050207359993</v>
      </c>
      <c r="X20" s="80">
        <v>31594</v>
      </c>
      <c r="Y20" s="80"/>
      <c r="Z20" s="80"/>
      <c r="AA20" s="80"/>
      <c r="AB20" s="83">
        <f>'Objetivos y Metas Globales'!B118</f>
        <v>13</v>
      </c>
      <c r="AC20" s="57">
        <f t="shared" si="3"/>
        <v>580.4</v>
      </c>
      <c r="AD20" s="57">
        <f t="shared" si="4"/>
        <v>2995.32</v>
      </c>
      <c r="AE20" s="57">
        <f t="array" ref="AE20">SUM(IF($C$9:$C$2507=$AB20,Q$9:Q$2507,0))</f>
        <v>27945.882889920002</v>
      </c>
      <c r="AF20" s="57">
        <f t="shared" si="5"/>
        <v>243.77</v>
      </c>
      <c r="AG20" s="57">
        <f t="shared" si="6"/>
        <v>2995.32</v>
      </c>
      <c r="AH20" s="57">
        <f t="array" ref="AH20">SUM(IF($C$9:$C$2507=$AB20,T$9:T$2507,0))</f>
        <v>14753.042697600004</v>
      </c>
      <c r="AI20" s="57">
        <f t="array" ref="AI20">SUM(IF($C$9:$C$2507=$AB20,U$9:U$2507,0))</f>
        <v>10270106.78539278</v>
      </c>
      <c r="AJ20" s="57">
        <f t="array" ref="AJ20">SUM(IF($C$9:$C$2507=$AB20,V$9:V$2507,0))</f>
        <v>1571520.4868419201</v>
      </c>
      <c r="AK20" s="57">
        <f t="array" ref="AK20">SUM(IF($C$9:$C$2507=$AB20,W$9:W$2507,0))</f>
        <v>11841627.272234699</v>
      </c>
      <c r="AL20" s="57">
        <f t="array" ref="AL20">SUM(IF($C$9:$C$2507=$AB20,X$9:X$2507,0))</f>
        <v>3786156</v>
      </c>
      <c r="AM20" s="57">
        <f t="array" ref="AM20">SUM(IF($C$9:$C$2507=$AB20,Y$9:Y$2507,0))</f>
        <v>0</v>
      </c>
      <c r="AN20" s="230">
        <f t="array" ref="AN20">SUM(IF($C$9:$C$2507=$AB20,AA$9:AA$2507,0))</f>
        <v>0</v>
      </c>
      <c r="AO20" s="83">
        <f>'Objetivos y Metas Globales'!A118</f>
        <v>1</v>
      </c>
      <c r="AP20" s="83">
        <v>12</v>
      </c>
      <c r="AQ20" s="57">
        <f t="array" ref="AQ20">SUM(IF($AO$9:$AO$108=$AP20,AC$9:AC$108,0))</f>
        <v>0</v>
      </c>
      <c r="AR20" s="57">
        <f t="array" ref="AR20">SUM(IF($AO$9:$AO$108=$AP20,AD$9:AD$108,0))</f>
        <v>0</v>
      </c>
      <c r="AS20" s="57">
        <f t="array" ref="AS20">SUM(IF($AO$9:$AO$108=$AP20,AE$9:AE$108,0))</f>
        <v>0</v>
      </c>
      <c r="AT20" s="57">
        <f t="array" ref="AT20">SUM(IF($AO$9:$AO$108=$AP20,AF$9:AF$108,0))</f>
        <v>0</v>
      </c>
      <c r="AU20" s="57">
        <f t="array" ref="AU20">SUM(IF($AO$9:$AO$108=$AP20,AG$9:AG$108,0))</f>
        <v>0</v>
      </c>
      <c r="AV20" s="57">
        <f t="array" ref="AV20">SUM(IF($AO$9:$AO$108=$AP20,AH$9:AH$108,0))</f>
        <v>0</v>
      </c>
      <c r="AW20" s="57">
        <f t="array" ref="AW20">SUM(IF($AO$9:$AO$108=$AP20,AI$9:AI$108,0))</f>
        <v>0</v>
      </c>
      <c r="AX20" s="57">
        <f t="array" ref="AX20">SUM(IF($AO$9:$AO$108=$AP20,AJ$9:AJ$108,0))</f>
        <v>0</v>
      </c>
      <c r="AY20" s="57">
        <f t="array" ref="AY20">SUM(IF($AO$9:$AO$108=$AP20,AK$9:AK$108,0))</f>
        <v>0</v>
      </c>
      <c r="AZ20" s="57">
        <f t="array" ref="AZ20">SUM(IF($AO$9:$AO$108=$AP20,AL$9:AL$108,0))</f>
        <v>0</v>
      </c>
      <c r="BA20" s="57">
        <f t="array" ref="BA20">SUM(IF($AO$9:$AO$108=$AP20,AM$9:AM$108,0))</f>
        <v>0</v>
      </c>
      <c r="BB20" s="57">
        <f t="array" ref="BB20">SUM(IF($AO$9:$AO$108=$AP20,AN$9:AN$108,0))</f>
        <v>0</v>
      </c>
      <c r="BC20" s="1"/>
      <c r="BD20" s="82"/>
      <c r="BE20" s="1"/>
    </row>
    <row r="21" spans="1:57" ht="11.25" customHeight="1" x14ac:dyDescent="0.2">
      <c r="A21" s="1">
        <f>IF(F21=0,0,LOOKUP($C$9:$C$2507,Hoja1!$C$4:$C$118,Hoja1!$D$4:$D$118))</f>
        <v>1</v>
      </c>
      <c r="B21" s="1">
        <f t="shared" si="0"/>
        <v>1</v>
      </c>
      <c r="C21" s="1">
        <f t="array" ref="C21">SUM(IF(cuencatramo1=F21,Hoja1!$C$4:$C$118,0))</f>
        <v>3</v>
      </c>
      <c r="D21" s="1">
        <f t="shared" si="1"/>
        <v>3</v>
      </c>
      <c r="E21" s="46">
        <v>13</v>
      </c>
      <c r="F21" s="229" t="s">
        <v>3016</v>
      </c>
      <c r="G21" s="263" t="s">
        <v>2569</v>
      </c>
      <c r="H21" s="264" t="s">
        <v>1110</v>
      </c>
      <c r="I21" s="265">
        <v>9249</v>
      </c>
      <c r="J21" s="4" t="s">
        <v>58</v>
      </c>
      <c r="K21" s="270" t="s">
        <v>29</v>
      </c>
      <c r="L21" s="267">
        <v>1</v>
      </c>
      <c r="M21" s="267">
        <v>1</v>
      </c>
      <c r="N21" s="80">
        <v>53895.024000000005</v>
      </c>
      <c r="O21" s="80">
        <v>946.08</v>
      </c>
      <c r="P21" s="80">
        <v>788.4</v>
      </c>
      <c r="Q21" s="80">
        <v>323.37014400000004</v>
      </c>
      <c r="R21" s="80">
        <v>946.08</v>
      </c>
      <c r="S21" s="80">
        <v>788.4</v>
      </c>
      <c r="T21" s="80">
        <v>916.21540800000002</v>
      </c>
      <c r="U21" s="80">
        <v>60712.744536000006</v>
      </c>
      <c r="V21" s="80">
        <v>73553.772954240005</v>
      </c>
      <c r="W21" s="81">
        <f t="shared" si="2"/>
        <v>134266.51749024002</v>
      </c>
      <c r="X21" s="80">
        <v>134266.51999999999</v>
      </c>
      <c r="Y21" s="80"/>
      <c r="Z21" s="80"/>
      <c r="AA21" s="80"/>
      <c r="AB21" s="83">
        <f>'Objetivos y Metas Globales'!B119</f>
        <v>14</v>
      </c>
      <c r="AC21" s="57">
        <f t="shared" si="3"/>
        <v>1078.4100000000001</v>
      </c>
      <c r="AD21" s="57">
        <f t="shared" si="4"/>
        <v>1848.16</v>
      </c>
      <c r="AE21" s="57">
        <f t="array" ref="AE21">SUM(IF($C$9:$C$2507=$AB21,Q$9:Q$2507,0))</f>
        <v>1806.3871257600001</v>
      </c>
      <c r="AF21" s="57">
        <f t="shared" si="5"/>
        <v>1006.16</v>
      </c>
      <c r="AG21" s="57">
        <f t="shared" si="6"/>
        <v>1745.49</v>
      </c>
      <c r="AH21" s="57">
        <f t="array" ref="AH21">SUM(IF($C$9:$C$2507=$AB21,T$9:T$2507,0))</f>
        <v>494.38987200000003</v>
      </c>
      <c r="AI21" s="57">
        <f t="array" ref="AI21">SUM(IF($C$9:$C$2507=$AB21,U$9:U$2507,0))</f>
        <v>7753042.3449600004</v>
      </c>
      <c r="AJ21" s="57">
        <f t="array" ref="AJ21">SUM(IF($C$9:$C$2507=$AB21,V$9:V$2507,0))</f>
        <v>530950.52912425913</v>
      </c>
      <c r="AK21" s="57">
        <f t="array" ref="AK21">SUM(IF($C$9:$C$2507=$AB21,W$9:W$2507,0))</f>
        <v>8283992.8740842594</v>
      </c>
      <c r="AL21" s="57">
        <f t="array" ref="AL21">SUM(IF($C$9:$C$2507=$AB21,X$9:X$2507,0))</f>
        <v>8283993</v>
      </c>
      <c r="AM21" s="57">
        <f t="array" ref="AM21">SUM(IF($C$9:$C$2507=$AB21,Y$9:Y$2507,0))</f>
        <v>0</v>
      </c>
      <c r="AN21" s="230">
        <f t="array" ref="AN21">SUM(IF($C$9:$C$2507=$AB21,AA$9:AA$2507,0))</f>
        <v>0</v>
      </c>
      <c r="AO21" s="83">
        <f>'Objetivos y Metas Globales'!A119</f>
        <v>1</v>
      </c>
      <c r="AP21" s="83">
        <v>13</v>
      </c>
      <c r="AQ21" s="57">
        <f t="array" ref="AQ21">SUM(IF($AO$9:$AO$108=$AP21,AC$9:AC$108,0))</f>
        <v>0</v>
      </c>
      <c r="AR21" s="57">
        <f t="array" ref="AR21">SUM(IF($AO$9:$AO$108=$AP21,AD$9:AD$108,0))</f>
        <v>0</v>
      </c>
      <c r="AS21" s="57">
        <f t="array" ref="AS21">SUM(IF($AO$9:$AO$108=$AP21,AE$9:AE$108,0))</f>
        <v>0</v>
      </c>
      <c r="AT21" s="57">
        <f t="array" ref="AT21">SUM(IF($AO$9:$AO$108=$AP21,AF$9:AF$108,0))</f>
        <v>0</v>
      </c>
      <c r="AU21" s="57">
        <f t="array" ref="AU21">SUM(IF($AO$9:$AO$108=$AP21,AG$9:AG$108,0))</f>
        <v>0</v>
      </c>
      <c r="AV21" s="57">
        <f t="array" ref="AV21">SUM(IF($AO$9:$AO$108=$AP21,AH$9:AH$108,0))</f>
        <v>0</v>
      </c>
      <c r="AW21" s="57">
        <f t="array" ref="AW21">SUM(IF($AO$9:$AO$108=$AP21,AI$9:AI$108,0))</f>
        <v>0</v>
      </c>
      <c r="AX21" s="57">
        <f t="array" ref="AX21">SUM(IF($AO$9:$AO$108=$AP21,AJ$9:AJ$108,0))</f>
        <v>0</v>
      </c>
      <c r="AY21" s="57">
        <f t="array" ref="AY21">SUM(IF($AO$9:$AO$108=$AP21,AK$9:AK$108,0))</f>
        <v>0</v>
      </c>
      <c r="AZ21" s="57">
        <f t="array" ref="AZ21">SUM(IF($AO$9:$AO$108=$AP21,AL$9:AL$108,0))</f>
        <v>0</v>
      </c>
      <c r="BA21" s="57">
        <f t="array" ref="BA21">SUM(IF($AO$9:$AO$108=$AP21,AM$9:AM$108,0))</f>
        <v>0</v>
      </c>
      <c r="BB21" s="57">
        <f t="array" ref="BB21">SUM(IF($AO$9:$AO$108=$AP21,AN$9:AN$108,0))</f>
        <v>0</v>
      </c>
      <c r="BC21" s="1"/>
      <c r="BD21" s="82"/>
      <c r="BE21" s="1"/>
    </row>
    <row r="22" spans="1:57" ht="11.25" customHeight="1" x14ac:dyDescent="0.2">
      <c r="A22" s="1">
        <f>IF(F22=0,0,LOOKUP($C$9:$C$2507,Hoja1!$C$4:$C$118,Hoja1!$D$4:$D$118))</f>
        <v>1</v>
      </c>
      <c r="B22" s="1">
        <f t="shared" si="0"/>
        <v>1</v>
      </c>
      <c r="C22" s="1">
        <f t="array" ref="C22">SUM(IF(cuencatramo1=F22,Hoja1!$C$4:$C$118,0))</f>
        <v>3</v>
      </c>
      <c r="D22" s="1">
        <f t="shared" si="1"/>
        <v>3</v>
      </c>
      <c r="E22" s="46">
        <v>14</v>
      </c>
      <c r="F22" s="229" t="s">
        <v>3016</v>
      </c>
      <c r="G22" s="263" t="s">
        <v>2570</v>
      </c>
      <c r="H22" s="264" t="s">
        <v>1110</v>
      </c>
      <c r="I22" s="265">
        <v>8042</v>
      </c>
      <c r="J22" s="4" t="s">
        <v>58</v>
      </c>
      <c r="K22" s="270" t="s">
        <v>29</v>
      </c>
      <c r="L22" s="267">
        <v>1</v>
      </c>
      <c r="M22" s="267">
        <v>1</v>
      </c>
      <c r="N22" s="80">
        <v>2050.2719999999999</v>
      </c>
      <c r="O22" s="80">
        <v>91.71</v>
      </c>
      <c r="P22" s="80">
        <v>261</v>
      </c>
      <c r="Q22" s="80">
        <v>264.48508800000002</v>
      </c>
      <c r="R22" s="80">
        <v>79.33</v>
      </c>
      <c r="S22" s="80">
        <v>261</v>
      </c>
      <c r="T22" s="80">
        <v>67.864003199999999</v>
      </c>
      <c r="U22" s="80">
        <v>49657.075272000002</v>
      </c>
      <c r="V22" s="80">
        <v>5448.1221768960004</v>
      </c>
      <c r="W22" s="81">
        <f t="shared" si="2"/>
        <v>55105.197448896004</v>
      </c>
      <c r="X22" s="80">
        <v>55105</v>
      </c>
      <c r="Y22" s="80"/>
      <c r="Z22" s="80"/>
      <c r="AA22" s="80"/>
      <c r="AB22" s="83">
        <f>'Objetivos y Metas Globales'!B120</f>
        <v>15</v>
      </c>
      <c r="AC22" s="57">
        <f t="shared" si="3"/>
        <v>1078.4100000000001</v>
      </c>
      <c r="AD22" s="57">
        <f t="shared" si="4"/>
        <v>1848.16</v>
      </c>
      <c r="AE22" s="57">
        <f t="array" ref="AE22">SUM(IF($C$9:$C$2507=$AB22,Q$9:Q$2507,0))</f>
        <v>0</v>
      </c>
      <c r="AF22" s="57">
        <f t="shared" si="5"/>
        <v>1006.16</v>
      </c>
      <c r="AG22" s="57">
        <f t="shared" si="6"/>
        <v>1745.49</v>
      </c>
      <c r="AH22" s="57">
        <f t="array" ref="AH22">SUM(IF($C$9:$C$2507=$AB22,T$9:T$2507,0))</f>
        <v>0</v>
      </c>
      <c r="AI22" s="57">
        <f t="array" ref="AI22">SUM(IF($C$9:$C$2507=$AB22,U$9:U$2507,0))</f>
        <v>0</v>
      </c>
      <c r="AJ22" s="57">
        <f t="array" ref="AJ22">SUM(IF($C$9:$C$2507=$AB22,V$9:V$2507,0))</f>
        <v>0</v>
      </c>
      <c r="AK22" s="57">
        <f t="array" ref="AK22">SUM(IF($C$9:$C$2507=$AB22,W$9:W$2507,0))</f>
        <v>0</v>
      </c>
      <c r="AL22" s="57">
        <f t="array" ref="AL22">SUM(IF($C$9:$C$2507=$AB22,X$9:X$2507,0))</f>
        <v>0</v>
      </c>
      <c r="AM22" s="57">
        <f t="array" ref="AM22">SUM(IF($C$9:$C$2507=$AB22,Y$9:Y$2507,0))</f>
        <v>0</v>
      </c>
      <c r="AN22" s="230">
        <f t="array" ref="AN22">SUM(IF($C$9:$C$2507=$AB22,AA$9:AA$2507,0))</f>
        <v>0</v>
      </c>
      <c r="AO22" s="83">
        <f>'Objetivos y Metas Globales'!A120</f>
        <v>1</v>
      </c>
      <c r="AP22" s="83">
        <v>14</v>
      </c>
      <c r="AQ22" s="57">
        <f t="array" ref="AQ22">SUM(IF($AO$9:$AO$108=$AP22,AC$9:AC$108,0))</f>
        <v>0</v>
      </c>
      <c r="AR22" s="57">
        <f t="array" ref="AR22">SUM(IF($AO$9:$AO$108=$AP22,AD$9:AD$108,0))</f>
        <v>0</v>
      </c>
      <c r="AS22" s="57">
        <f t="array" ref="AS22">SUM(IF($AO$9:$AO$108=$AP22,AE$9:AE$108,0))</f>
        <v>0</v>
      </c>
      <c r="AT22" s="57">
        <f t="array" ref="AT22">SUM(IF($AO$9:$AO$108=$AP22,AF$9:AF$108,0))</f>
        <v>0</v>
      </c>
      <c r="AU22" s="57">
        <f t="array" ref="AU22">SUM(IF($AO$9:$AO$108=$AP22,AG$9:AG$108,0))</f>
        <v>0</v>
      </c>
      <c r="AV22" s="57">
        <f t="array" ref="AV22">SUM(IF($AO$9:$AO$108=$AP22,AH$9:AH$108,0))</f>
        <v>0</v>
      </c>
      <c r="AW22" s="57">
        <f t="array" ref="AW22">SUM(IF($AO$9:$AO$108=$AP22,AI$9:AI$108,0))</f>
        <v>0</v>
      </c>
      <c r="AX22" s="57">
        <f t="array" ref="AX22">SUM(IF($AO$9:$AO$108=$AP22,AJ$9:AJ$108,0))</f>
        <v>0</v>
      </c>
      <c r="AY22" s="57">
        <f t="array" ref="AY22">SUM(IF($AO$9:$AO$108=$AP22,AK$9:AK$108,0))</f>
        <v>0</v>
      </c>
      <c r="AZ22" s="57">
        <f t="array" ref="AZ22">SUM(IF($AO$9:$AO$108=$AP22,AL$9:AL$108,0))</f>
        <v>0</v>
      </c>
      <c r="BA22" s="57">
        <f t="array" ref="BA22">SUM(IF($AO$9:$AO$108=$AP22,AM$9:AM$108,0))</f>
        <v>0</v>
      </c>
      <c r="BB22" s="57">
        <f t="array" ref="BB22">SUM(IF($AO$9:$AO$108=$AP22,AN$9:AN$108,0))</f>
        <v>0</v>
      </c>
      <c r="BC22" s="1"/>
      <c r="BD22" s="82"/>
      <c r="BE22" s="1"/>
    </row>
    <row r="23" spans="1:57" ht="11.25" customHeight="1" x14ac:dyDescent="0.2">
      <c r="A23" s="1">
        <f>IF(F23=0,0,LOOKUP($C$9:$C$2507,Hoja1!$C$4:$C$118,Hoja1!$D$4:$D$118))</f>
        <v>1</v>
      </c>
      <c r="B23" s="1">
        <f t="shared" si="0"/>
        <v>1</v>
      </c>
      <c r="C23" s="1">
        <f t="array" ref="C23">SUM(IF(cuencatramo1=F23,Hoja1!$C$4:$C$118,0))</f>
        <v>3</v>
      </c>
      <c r="D23" s="1">
        <f t="shared" si="1"/>
        <v>3</v>
      </c>
      <c r="E23" s="46">
        <v>15</v>
      </c>
      <c r="F23" s="229" t="s">
        <v>3016</v>
      </c>
      <c r="G23" s="263" t="s">
        <v>2571</v>
      </c>
      <c r="H23" s="264" t="s">
        <v>1110</v>
      </c>
      <c r="I23" s="265" t="s">
        <v>493</v>
      </c>
      <c r="J23" s="4" t="s">
        <v>58</v>
      </c>
      <c r="K23" s="270" t="s">
        <v>29</v>
      </c>
      <c r="L23" s="267">
        <v>1</v>
      </c>
      <c r="M23" s="267">
        <v>1</v>
      </c>
      <c r="N23" s="80">
        <v>8830.0800000000017</v>
      </c>
      <c r="O23" s="80">
        <v>772.32</v>
      </c>
      <c r="P23" s="80">
        <v>2169.58</v>
      </c>
      <c r="Q23" s="80">
        <v>389.58312959999995</v>
      </c>
      <c r="R23" s="80">
        <v>375.21</v>
      </c>
      <c r="S23" s="80">
        <v>2169.58</v>
      </c>
      <c r="T23" s="80">
        <v>269.14083840000006</v>
      </c>
      <c r="U23" s="80">
        <v>214857.038592</v>
      </c>
      <c r="V23" s="80">
        <v>18210.084263424</v>
      </c>
      <c r="W23" s="81">
        <f t="shared" si="2"/>
        <v>233067.12285542401</v>
      </c>
      <c r="X23" s="80">
        <v>233067</v>
      </c>
      <c r="Y23" s="80">
        <v>233067</v>
      </c>
      <c r="Z23" s="80"/>
      <c r="AA23" s="80"/>
      <c r="AB23" s="83">
        <f>'Objetivos y Metas Globales'!B121</f>
        <v>16</v>
      </c>
      <c r="AC23" s="57">
        <f t="shared" si="3"/>
        <v>27.78</v>
      </c>
      <c r="AD23" s="57">
        <f t="shared" si="4"/>
        <v>18.23</v>
      </c>
      <c r="AE23" s="57">
        <f t="array" ref="AE23">SUM(IF($C$9:$C$2507=$AB23,Q$9:Q$2507,0))</f>
        <v>285423.50790417602</v>
      </c>
      <c r="AF23" s="57">
        <f t="shared" si="5"/>
        <v>9.8800000000000008</v>
      </c>
      <c r="AG23" s="57">
        <f t="shared" si="6"/>
        <v>4.97</v>
      </c>
      <c r="AH23" s="57">
        <f t="array" ref="AH23">SUM(IF($C$9:$C$2507=$AB23,T$9:T$2507,0))</f>
        <v>230921.06901232316</v>
      </c>
      <c r="AI23" s="57">
        <f t="array" ref="AI23">SUM(IF($C$9:$C$2507=$AB23,U$9:U$2507,0))</f>
        <v>260827458.16628817</v>
      </c>
      <c r="AJ23" s="57">
        <f t="array" ref="AJ23">SUM(IF($C$9:$C$2507=$AB23,V$9:V$2507,0))</f>
        <v>8702477.1963815261</v>
      </c>
      <c r="AK23" s="57">
        <f t="array" ref="AK23">SUM(IF($C$9:$C$2507=$AB23,W$9:W$2507,0))</f>
        <v>269529935.36266971</v>
      </c>
      <c r="AL23" s="57">
        <f t="array" ref="AL23">SUM(IF($C$9:$C$2507=$AB23,X$9:X$2507,0))</f>
        <v>270774553</v>
      </c>
      <c r="AM23" s="57">
        <f t="array" ref="AM23">SUM(IF($C$9:$C$2507=$AB23,Y$9:Y$2507,0))</f>
        <v>0</v>
      </c>
      <c r="AN23" s="230">
        <f t="array" ref="AN23">SUM(IF($C$9:$C$2507=$AB23,AA$9:AA$2507,0))</f>
        <v>0</v>
      </c>
      <c r="AO23" s="83">
        <f>'Objetivos y Metas Globales'!A121</f>
        <v>1</v>
      </c>
      <c r="AP23" s="83">
        <v>15</v>
      </c>
      <c r="AQ23" s="57">
        <f t="array" ref="AQ23">SUM(IF($AO$9:$AO$108=$AP23,AC$9:AC$108,0))</f>
        <v>0</v>
      </c>
      <c r="AR23" s="57">
        <f t="array" ref="AR23">SUM(IF($AO$9:$AO$108=$AP23,AD$9:AD$108,0))</f>
        <v>0</v>
      </c>
      <c r="AS23" s="57">
        <f t="array" ref="AS23">SUM(IF($AO$9:$AO$108=$AP23,AE$9:AE$108,0))</f>
        <v>0</v>
      </c>
      <c r="AT23" s="57">
        <f t="array" ref="AT23">SUM(IF($AO$9:$AO$108=$AP23,AF$9:AF$108,0))</f>
        <v>0</v>
      </c>
      <c r="AU23" s="57">
        <f t="array" ref="AU23">SUM(IF($AO$9:$AO$108=$AP23,AG$9:AG$108,0))</f>
        <v>0</v>
      </c>
      <c r="AV23" s="57">
        <f t="array" ref="AV23">SUM(IF($AO$9:$AO$108=$AP23,AH$9:AH$108,0))</f>
        <v>0</v>
      </c>
      <c r="AW23" s="57">
        <f t="array" ref="AW23">SUM(IF($AO$9:$AO$108=$AP23,AI$9:AI$108,0))</f>
        <v>0</v>
      </c>
      <c r="AX23" s="57">
        <f t="array" ref="AX23">SUM(IF($AO$9:$AO$108=$AP23,AJ$9:AJ$108,0))</f>
        <v>0</v>
      </c>
      <c r="AY23" s="57">
        <f t="array" ref="AY23">SUM(IF($AO$9:$AO$108=$AP23,AK$9:AK$108,0))</f>
        <v>0</v>
      </c>
      <c r="AZ23" s="57">
        <f t="array" ref="AZ23">SUM(IF($AO$9:$AO$108=$AP23,AL$9:AL$108,0))</f>
        <v>0</v>
      </c>
      <c r="BA23" s="57">
        <f t="array" ref="BA23">SUM(IF($AO$9:$AO$108=$AP23,AM$9:AM$108,0))</f>
        <v>0</v>
      </c>
      <c r="BB23" s="57">
        <f t="array" ref="BB23">SUM(IF($AO$9:$AO$108=$AP23,AN$9:AN$108,0))</f>
        <v>0</v>
      </c>
      <c r="BC23" s="1"/>
      <c r="BD23" s="82"/>
      <c r="BE23" s="1"/>
    </row>
    <row r="24" spans="1:57" ht="11.25" customHeight="1" x14ac:dyDescent="0.2">
      <c r="A24" s="1">
        <f>IF(F24=0,0,LOOKUP($C$9:$C$2507,Hoja1!$C$4:$C$118,Hoja1!$D$4:$D$118))</f>
        <v>1</v>
      </c>
      <c r="B24" s="1">
        <f t="shared" si="0"/>
        <v>1</v>
      </c>
      <c r="C24" s="1">
        <f t="array" ref="C24">SUM(IF(cuencatramo1=F24,Hoja1!$C$4:$C$118,0))</f>
        <v>3</v>
      </c>
      <c r="D24" s="1">
        <f t="shared" si="1"/>
        <v>3</v>
      </c>
      <c r="E24" s="46">
        <v>16</v>
      </c>
      <c r="F24" s="229" t="s">
        <v>3016</v>
      </c>
      <c r="G24" s="263" t="s">
        <v>2572</v>
      </c>
      <c r="H24" s="264" t="s">
        <v>1110</v>
      </c>
      <c r="I24" s="265" t="s">
        <v>493</v>
      </c>
      <c r="J24" s="4" t="s">
        <v>58</v>
      </c>
      <c r="K24" s="80" t="s">
        <v>29</v>
      </c>
      <c r="L24" s="267">
        <v>1</v>
      </c>
      <c r="M24" s="267">
        <v>1</v>
      </c>
      <c r="N24" s="80">
        <v>3311.2799999999997</v>
      </c>
      <c r="O24" s="80">
        <v>120.07</v>
      </c>
      <c r="P24" s="80">
        <v>175.91</v>
      </c>
      <c r="Q24" s="80">
        <v>695.36880000000008</v>
      </c>
      <c r="R24" s="80">
        <v>12.06</v>
      </c>
      <c r="S24" s="80">
        <v>175.91</v>
      </c>
      <c r="T24" s="80">
        <v>1946.7015120000001</v>
      </c>
      <c r="U24" s="80">
        <v>130555.49220000001</v>
      </c>
      <c r="V24" s="80">
        <v>156281.19738336001</v>
      </c>
      <c r="W24" s="81">
        <f t="shared" si="2"/>
        <v>286836.68958335998</v>
      </c>
      <c r="X24" s="80"/>
      <c r="Y24" s="80"/>
      <c r="Z24" s="80"/>
      <c r="AA24" s="80"/>
      <c r="AB24" s="83">
        <f>'Objetivos y Metas Globales'!B122</f>
        <v>17</v>
      </c>
      <c r="AC24" s="57">
        <f t="shared" si="3"/>
        <v>0</v>
      </c>
      <c r="AD24" s="57">
        <f t="shared" si="4"/>
        <v>0</v>
      </c>
      <c r="AE24" s="57">
        <f t="array" ref="AE24">SUM(IF($C$9:$C$2507=$AB24,Q$9:Q$2507,0))</f>
        <v>25929.453946032001</v>
      </c>
      <c r="AF24" s="57">
        <f t="shared" si="5"/>
        <v>0</v>
      </c>
      <c r="AG24" s="57">
        <f t="shared" si="6"/>
        <v>0</v>
      </c>
      <c r="AH24" s="57">
        <f t="array" ref="AH24">SUM(IF($C$9:$C$2507=$AB24,T$9:T$2507,0))</f>
        <v>27317.484518400011</v>
      </c>
      <c r="AI24" s="57">
        <f t="array" ref="AI24">SUM(IF($C$9:$C$2507=$AB24,U$9:U$2507,0))</f>
        <v>10474128.926982487</v>
      </c>
      <c r="AJ24" s="57">
        <f t="array" ref="AJ24">SUM(IF($C$9:$C$2507=$AB24,V$9:V$2507,0))</f>
        <v>2254402.5540827904</v>
      </c>
      <c r="AK24" s="57">
        <f t="array" ref="AK24">SUM(IF($C$9:$C$2507=$AB24,W$9:W$2507,0))</f>
        <v>12728531.481065275</v>
      </c>
      <c r="AL24" s="57">
        <f t="array" ref="AL24">SUM(IF($C$9:$C$2507=$AB24,X$9:X$2507,0))</f>
        <v>8182261</v>
      </c>
      <c r="AM24" s="57">
        <f t="array" ref="AM24">SUM(IF($C$9:$C$2507=$AB24,Y$9:Y$2507,0))</f>
        <v>0</v>
      </c>
      <c r="AN24" s="230">
        <f t="array" ref="AN24">SUM(IF($C$9:$C$2507=$AB24,AA$9:AA$2507,0))</f>
        <v>15516069</v>
      </c>
      <c r="AO24" s="83">
        <f>'Objetivos y Metas Globales'!A122</f>
        <v>1</v>
      </c>
      <c r="AP24" s="83">
        <v>16</v>
      </c>
      <c r="AQ24" s="57">
        <f t="array" ref="AQ24">SUM(IF($AO$9:$AO$108=$AP24,AC$9:AC$108,0))</f>
        <v>0</v>
      </c>
      <c r="AR24" s="57">
        <f t="array" ref="AR24">SUM(IF($AO$9:$AO$108=$AP24,AD$9:AD$108,0))</f>
        <v>0</v>
      </c>
      <c r="AS24" s="57">
        <f t="array" ref="AS24">SUM(IF($AO$9:$AO$108=$AP24,AE$9:AE$108,0))</f>
        <v>0</v>
      </c>
      <c r="AT24" s="57">
        <f t="array" ref="AT24">SUM(IF($AO$9:$AO$108=$AP24,AF$9:AF$108,0))</f>
        <v>0</v>
      </c>
      <c r="AU24" s="57">
        <f t="array" ref="AU24">SUM(IF($AO$9:$AO$108=$AP24,AG$9:AG$108,0))</f>
        <v>0</v>
      </c>
      <c r="AV24" s="57">
        <f t="array" ref="AV24">SUM(IF($AO$9:$AO$108=$AP24,AH$9:AH$108,0))</f>
        <v>0</v>
      </c>
      <c r="AW24" s="57">
        <f t="array" ref="AW24">SUM(IF($AO$9:$AO$108=$AP24,AI$9:AI$108,0))</f>
        <v>0</v>
      </c>
      <c r="AX24" s="57">
        <f t="array" ref="AX24">SUM(IF($AO$9:$AO$108=$AP24,AJ$9:AJ$108,0))</f>
        <v>0</v>
      </c>
      <c r="AY24" s="57">
        <f t="array" ref="AY24">SUM(IF($AO$9:$AO$108=$AP24,AK$9:AK$108,0))</f>
        <v>0</v>
      </c>
      <c r="AZ24" s="57">
        <f t="array" ref="AZ24">SUM(IF($AO$9:$AO$108=$AP24,AL$9:AL$108,0))</f>
        <v>0</v>
      </c>
      <c r="BA24" s="57">
        <f t="array" ref="BA24">SUM(IF($AO$9:$AO$108=$AP24,AM$9:AM$108,0))</f>
        <v>0</v>
      </c>
      <c r="BB24" s="57">
        <f t="array" ref="BB24">SUM(IF($AO$9:$AO$108=$AP24,AN$9:AN$108,0))</f>
        <v>0</v>
      </c>
      <c r="BC24" s="1"/>
      <c r="BD24" s="82"/>
      <c r="BE24" s="1"/>
    </row>
    <row r="25" spans="1:57" ht="11.25" customHeight="1" x14ac:dyDescent="0.2">
      <c r="A25" s="1">
        <f>IF(F25=0,0,LOOKUP($C$9:$C$2507,Hoja1!$C$4:$C$118,Hoja1!$D$4:$D$118))</f>
        <v>1</v>
      </c>
      <c r="B25" s="1">
        <f t="shared" si="0"/>
        <v>1</v>
      </c>
      <c r="C25" s="1">
        <f t="array" ref="C25">SUM(IF(cuencatramo1=F25,Hoja1!$C$4:$C$118,0))</f>
        <v>3</v>
      </c>
      <c r="D25" s="1">
        <f t="shared" si="1"/>
        <v>3</v>
      </c>
      <c r="E25" s="46">
        <v>17</v>
      </c>
      <c r="F25" s="229" t="s">
        <v>3016</v>
      </c>
      <c r="G25" s="263" t="s">
        <v>2573</v>
      </c>
      <c r="H25" s="264" t="s">
        <v>1110</v>
      </c>
      <c r="I25" s="265" t="s">
        <v>493</v>
      </c>
      <c r="J25" s="4" t="s">
        <v>58</v>
      </c>
      <c r="K25" s="80" t="s">
        <v>29</v>
      </c>
      <c r="L25" s="267">
        <v>1</v>
      </c>
      <c r="M25" s="267">
        <v>1</v>
      </c>
      <c r="N25" s="80">
        <v>19583.856</v>
      </c>
      <c r="O25" s="80">
        <v>1585.27</v>
      </c>
      <c r="P25" s="80">
        <v>3044.45</v>
      </c>
      <c r="Q25" s="80">
        <v>1145.6555760000001</v>
      </c>
      <c r="R25" s="80">
        <v>876.66</v>
      </c>
      <c r="S25" s="80">
        <v>3044.45</v>
      </c>
      <c r="T25" s="80">
        <v>387.76034879999997</v>
      </c>
      <c r="U25" s="80">
        <v>833926.31489159993</v>
      </c>
      <c r="V25" s="80">
        <v>144510.01136639997</v>
      </c>
      <c r="W25" s="81">
        <f t="shared" si="2"/>
        <v>978436.32625799987</v>
      </c>
      <c r="X25" s="80">
        <v>978436</v>
      </c>
      <c r="Y25" s="80"/>
      <c r="Z25" s="80"/>
      <c r="AA25" s="80"/>
      <c r="AB25" s="83">
        <f>'Objetivos y Metas Globales'!B123</f>
        <v>18</v>
      </c>
      <c r="AC25" s="57">
        <f t="shared" si="3"/>
        <v>32.75</v>
      </c>
      <c r="AD25" s="57">
        <f t="shared" si="4"/>
        <v>25.99</v>
      </c>
      <c r="AE25" s="57">
        <f t="array" ref="AE25">SUM(IF($C$9:$C$2507=$AB25,Q$9:Q$2507,0))</f>
        <v>5525.9842500000004</v>
      </c>
      <c r="AF25" s="57">
        <f t="shared" si="5"/>
        <v>32.75</v>
      </c>
      <c r="AG25" s="57">
        <f t="shared" si="6"/>
        <v>25.99</v>
      </c>
      <c r="AH25" s="57">
        <f t="array" ref="AH25">SUM(IF($C$9:$C$2507=$AB25,T$9:T$2507,0))</f>
        <v>5304.0652800000007</v>
      </c>
      <c r="AI25" s="57">
        <f t="array" ref="AI25">SUM(IF($C$9:$C$2507=$AB25,U$9:U$2507,0))</f>
        <v>1037503.5429374999</v>
      </c>
      <c r="AJ25" s="57">
        <f t="array" ref="AJ25">SUM(IF($C$9:$C$2507=$AB25,V$9:V$2507,0))</f>
        <v>425810.36067840003</v>
      </c>
      <c r="AK25" s="57">
        <f t="array" ref="AK25">SUM(IF($C$9:$C$2507=$AB25,W$9:W$2507,0))</f>
        <v>1463313.9036158998</v>
      </c>
      <c r="AL25" s="57">
        <f t="array" ref="AL25">SUM(IF($C$9:$C$2507=$AB25,X$9:X$2507,0))</f>
        <v>37000</v>
      </c>
      <c r="AM25" s="57">
        <f t="array" ref="AM25">SUM(IF($C$9:$C$2507=$AB25,Y$9:Y$2507,0))</f>
        <v>0</v>
      </c>
      <c r="AN25" s="230">
        <f t="array" ref="AN25">SUM(IF($C$9:$C$2507=$AB25,AA$9:AA$2507,0))</f>
        <v>0</v>
      </c>
      <c r="AO25" s="83">
        <f>'Objetivos y Metas Globales'!A123</f>
        <v>1</v>
      </c>
      <c r="AP25" s="83">
        <v>17</v>
      </c>
      <c r="AQ25" s="57">
        <f t="array" ref="AQ25">SUM(IF($AO$9:$AO$108=$AP25,AC$9:AC$108,0))</f>
        <v>0</v>
      </c>
      <c r="AR25" s="57">
        <f t="array" ref="AR25">SUM(IF($AO$9:$AO$108=$AP25,AD$9:AD$108,0))</f>
        <v>0</v>
      </c>
      <c r="AS25" s="57">
        <f t="array" ref="AS25">SUM(IF($AO$9:$AO$108=$AP25,AE$9:AE$108,0))</f>
        <v>0</v>
      </c>
      <c r="AT25" s="57">
        <f t="array" ref="AT25">SUM(IF($AO$9:$AO$108=$AP25,AF$9:AF$108,0))</f>
        <v>0</v>
      </c>
      <c r="AU25" s="57">
        <f t="array" ref="AU25">SUM(IF($AO$9:$AO$108=$AP25,AG$9:AG$108,0))</f>
        <v>0</v>
      </c>
      <c r="AV25" s="57">
        <f t="array" ref="AV25">SUM(IF($AO$9:$AO$108=$AP25,AH$9:AH$108,0))</f>
        <v>0</v>
      </c>
      <c r="AW25" s="57">
        <f t="array" ref="AW25">SUM(IF($AO$9:$AO$108=$AP25,AI$9:AI$108,0))</f>
        <v>0</v>
      </c>
      <c r="AX25" s="57">
        <f t="array" ref="AX25">SUM(IF($AO$9:$AO$108=$AP25,AJ$9:AJ$108,0))</f>
        <v>0</v>
      </c>
      <c r="AY25" s="57">
        <f t="array" ref="AY25">SUM(IF($AO$9:$AO$108=$AP25,AK$9:AK$108,0))</f>
        <v>0</v>
      </c>
      <c r="AZ25" s="57">
        <f t="array" ref="AZ25">SUM(IF($AO$9:$AO$108=$AP25,AL$9:AL$108,0))</f>
        <v>0</v>
      </c>
      <c r="BA25" s="57">
        <f t="array" ref="BA25">SUM(IF($AO$9:$AO$108=$AP25,AM$9:AM$108,0))</f>
        <v>0</v>
      </c>
      <c r="BB25" s="57">
        <f t="array" ref="BB25">SUM(IF($AO$9:$AO$108=$AP25,AN$9:AN$108,0))</f>
        <v>0</v>
      </c>
      <c r="BC25" s="1"/>
      <c r="BD25" s="82"/>
      <c r="BE25" s="1"/>
    </row>
    <row r="26" spans="1:57" ht="11.25" customHeight="1" x14ac:dyDescent="0.2">
      <c r="A26" s="1">
        <f>IF(F26=0,0,LOOKUP($C$9:$C$2507,Hoja1!$C$4:$C$118,Hoja1!$D$4:$D$118))</f>
        <v>1</v>
      </c>
      <c r="B26" s="1">
        <f t="shared" si="0"/>
        <v>1</v>
      </c>
      <c r="C26" s="1">
        <f t="array" ref="C26">SUM(IF(cuencatramo1=F26,Hoja1!$C$4:$C$118,0))</f>
        <v>3</v>
      </c>
      <c r="D26" s="1">
        <f t="shared" si="1"/>
        <v>3</v>
      </c>
      <c r="E26" s="46">
        <v>18</v>
      </c>
      <c r="F26" s="229" t="s">
        <v>3016</v>
      </c>
      <c r="G26" s="263" t="s">
        <v>2574</v>
      </c>
      <c r="H26" s="264" t="s">
        <v>1110</v>
      </c>
      <c r="I26" s="265">
        <v>5051</v>
      </c>
      <c r="J26" s="4" t="s">
        <v>58</v>
      </c>
      <c r="K26" s="80" t="s">
        <v>29</v>
      </c>
      <c r="L26" s="267">
        <v>1</v>
      </c>
      <c r="M26" s="267">
        <v>1</v>
      </c>
      <c r="N26" s="80">
        <v>377.3952000000001</v>
      </c>
      <c r="O26" s="80">
        <v>238.79</v>
      </c>
      <c r="P26" s="80">
        <v>238.79</v>
      </c>
      <c r="Q26" s="80">
        <v>6.3054028799999999</v>
      </c>
      <c r="R26" s="80">
        <v>236.68</v>
      </c>
      <c r="S26" s="80">
        <v>236.68</v>
      </c>
      <c r="T26" s="80">
        <v>11.130436799999998</v>
      </c>
      <c r="U26" s="80">
        <v>1442.5181084159997</v>
      </c>
      <c r="V26" s="80">
        <v>389.84774653439996</v>
      </c>
      <c r="W26" s="81">
        <f t="shared" si="2"/>
        <v>1832.3658549503996</v>
      </c>
      <c r="X26" s="80">
        <v>1832</v>
      </c>
      <c r="Y26" s="80"/>
      <c r="Z26" s="80"/>
      <c r="AA26" s="80"/>
      <c r="AB26" s="83">
        <f>'Objetivos y Metas Globales'!B124</f>
        <v>19</v>
      </c>
      <c r="AC26" s="57">
        <f t="shared" si="3"/>
        <v>4528.74</v>
      </c>
      <c r="AD26" s="57">
        <f t="shared" si="4"/>
        <v>4313.09</v>
      </c>
      <c r="AE26" s="57">
        <f t="array" ref="AE26">SUM(IF($C$9:$C$2507=$AB26,Q$9:Q$2507,0))</f>
        <v>392593.91357166285</v>
      </c>
      <c r="AF26" s="57">
        <f t="shared" si="5"/>
        <v>2048.7199999999998</v>
      </c>
      <c r="AG26" s="57">
        <f t="shared" si="6"/>
        <v>1833.06</v>
      </c>
      <c r="AH26" s="57">
        <f t="array" ref="AH26">SUM(IF($C$9:$C$2507=$AB26,T$9:T$2507,0))</f>
        <v>200042.78971082187</v>
      </c>
      <c r="AI26" s="57">
        <f t="array" ref="AI26">SUM(IF($C$9:$C$2507=$AB26,U$9:U$2507,0))</f>
        <v>444830005.46741581</v>
      </c>
      <c r="AJ26" s="57">
        <f t="array" ref="AJ26">SUM(IF($C$9:$C$2507=$AB26,V$9:V$2507,0))</f>
        <v>18150949.549748626</v>
      </c>
      <c r="AK26" s="57">
        <f t="array" ref="AK26">SUM(IF($C$9:$C$2507=$AB26,W$9:W$2507,0))</f>
        <v>462980955.01716429</v>
      </c>
      <c r="AL26" s="57">
        <f t="array" ref="AL26">SUM(IF($C$9:$C$2507=$AB26,X$9:X$2507,0))</f>
        <v>448854690</v>
      </c>
      <c r="AM26" s="57">
        <f t="array" ref="AM26">SUM(IF($C$9:$C$2507=$AB26,Y$9:Y$2507,0))</f>
        <v>0</v>
      </c>
      <c r="AN26" s="230">
        <f t="array" ref="AN26">SUM(IF($C$9:$C$2507=$AB26,AA$9:AA$2507,0))</f>
        <v>0</v>
      </c>
      <c r="AO26" s="83">
        <f>'Objetivos y Metas Globales'!A124</f>
        <v>1</v>
      </c>
      <c r="AP26" s="83">
        <v>18</v>
      </c>
      <c r="AQ26" s="57">
        <f t="array" ref="AQ26">SUM(IF($AO$9:$AO$108=$AP26,AC$9:AC$108,0))</f>
        <v>0</v>
      </c>
      <c r="AR26" s="57">
        <f t="array" ref="AR26">SUM(IF($AO$9:$AO$108=$AP26,AD$9:AD$108,0))</f>
        <v>0</v>
      </c>
      <c r="AS26" s="57">
        <f t="array" ref="AS26">SUM(IF($AO$9:$AO$108=$AP26,AE$9:AE$108,0))</f>
        <v>0</v>
      </c>
      <c r="AT26" s="57">
        <f t="array" ref="AT26">SUM(IF($AO$9:$AO$108=$AP26,AF$9:AF$108,0))</f>
        <v>0</v>
      </c>
      <c r="AU26" s="57">
        <f t="array" ref="AU26">SUM(IF($AO$9:$AO$108=$AP26,AG$9:AG$108,0))</f>
        <v>0</v>
      </c>
      <c r="AV26" s="57">
        <f t="array" ref="AV26">SUM(IF($AO$9:$AO$108=$AP26,AH$9:AH$108,0))</f>
        <v>0</v>
      </c>
      <c r="AW26" s="57">
        <f t="array" ref="AW26">SUM(IF($AO$9:$AO$108=$AP26,AI$9:AI$108,0))</f>
        <v>0</v>
      </c>
      <c r="AX26" s="57">
        <f t="array" ref="AX26">SUM(IF($AO$9:$AO$108=$AP26,AJ$9:AJ$108,0))</f>
        <v>0</v>
      </c>
      <c r="AY26" s="57">
        <f t="array" ref="AY26">SUM(IF($AO$9:$AO$108=$AP26,AK$9:AK$108,0))</f>
        <v>0</v>
      </c>
      <c r="AZ26" s="57">
        <f t="array" ref="AZ26">SUM(IF($AO$9:$AO$108=$AP26,AL$9:AL$108,0))</f>
        <v>0</v>
      </c>
      <c r="BA26" s="57">
        <f t="array" ref="BA26">SUM(IF($AO$9:$AO$108=$AP26,AM$9:AM$108,0))</f>
        <v>0</v>
      </c>
      <c r="BB26" s="57">
        <f t="array" ref="BB26">SUM(IF($AO$9:$AO$108=$AP26,AN$9:AN$108,0))</f>
        <v>0</v>
      </c>
      <c r="BC26" s="1"/>
      <c r="BD26" s="82"/>
      <c r="BE26" s="1"/>
    </row>
    <row r="27" spans="1:57" ht="11.25" customHeight="1" x14ac:dyDescent="0.2">
      <c r="A27" s="1">
        <f>IF(F27=0,0,LOOKUP($C$9:$C$2507,Hoja1!$C$4:$C$118,Hoja1!$D$4:$D$118))</f>
        <v>1</v>
      </c>
      <c r="B27" s="1">
        <f t="shared" si="0"/>
        <v>1</v>
      </c>
      <c r="C27" s="1">
        <f t="array" ref="C27">SUM(IF(cuencatramo1=F27,Hoja1!$C$4:$C$118,0))</f>
        <v>3</v>
      </c>
      <c r="D27" s="1">
        <f t="shared" si="1"/>
        <v>3</v>
      </c>
      <c r="E27" s="46">
        <v>19</v>
      </c>
      <c r="F27" s="229" t="s">
        <v>3016</v>
      </c>
      <c r="G27" s="263" t="s">
        <v>2575</v>
      </c>
      <c r="H27" s="264" t="s">
        <v>1110</v>
      </c>
      <c r="I27" s="265" t="s">
        <v>493</v>
      </c>
      <c r="J27" s="4" t="s">
        <v>58</v>
      </c>
      <c r="K27" s="80" t="s">
        <v>29</v>
      </c>
      <c r="L27" s="267">
        <v>1</v>
      </c>
      <c r="M27" s="267">
        <v>1</v>
      </c>
      <c r="N27" s="80">
        <v>4415.0400000000009</v>
      </c>
      <c r="O27" s="80">
        <v>194.14</v>
      </c>
      <c r="P27" s="80">
        <v>4238.6400000000003</v>
      </c>
      <c r="Q27" s="80">
        <v>538.63488000000007</v>
      </c>
      <c r="R27" s="80">
        <v>54.65</v>
      </c>
      <c r="S27" s="80">
        <v>4238.6400000000003</v>
      </c>
      <c r="T27" s="80">
        <v>454.74912000000006</v>
      </c>
      <c r="U27" s="80">
        <v>841239.1987200001</v>
      </c>
      <c r="V27" s="80">
        <v>166080.18124800004</v>
      </c>
      <c r="W27" s="81">
        <f t="shared" si="2"/>
        <v>1007319.3799680001</v>
      </c>
      <c r="X27" s="80">
        <v>1007319</v>
      </c>
      <c r="Y27" s="80"/>
      <c r="Z27" s="80"/>
      <c r="AA27" s="80"/>
      <c r="AB27" s="83">
        <f>'Objetivos y Metas Globales'!B125</f>
        <v>20</v>
      </c>
      <c r="AC27" s="57">
        <f t="shared" si="3"/>
        <v>95.96</v>
      </c>
      <c r="AD27" s="57">
        <f t="shared" si="4"/>
        <v>134.03</v>
      </c>
      <c r="AE27" s="57">
        <f t="array" ref="AE27">SUM(IF($C$9:$C$2507=$AB27,Q$9:Q$2507,0))</f>
        <v>64.147895999999989</v>
      </c>
      <c r="AF27" s="57">
        <f t="shared" si="5"/>
        <v>128.66999999999999</v>
      </c>
      <c r="AG27" s="57">
        <f t="shared" si="6"/>
        <v>134.03</v>
      </c>
      <c r="AH27" s="57">
        <f t="array" ref="AH27">SUM(IF($C$9:$C$2507=$AB27,T$9:T$2507,0))</f>
        <v>104.32476</v>
      </c>
      <c r="AI27" s="57">
        <f t="array" ref="AI27">SUM(IF($C$9:$C$2507=$AB27,U$9:U$2507,0))</f>
        <v>18894.798018000001</v>
      </c>
      <c r="AJ27" s="57">
        <f t="array" ref="AJ27">SUM(IF($C$9:$C$2507=$AB27,V$9:V$2507,0))</f>
        <v>8572.0928831999991</v>
      </c>
      <c r="AK27" s="57">
        <f t="array" ref="AK27">SUM(IF($C$9:$C$2507=$AB27,W$9:W$2507,0))</f>
        <v>27466.8909012</v>
      </c>
      <c r="AL27" s="57">
        <f t="array" ref="AL27">SUM(IF($C$9:$C$2507=$AB27,X$9:X$2507,0))</f>
        <v>27467</v>
      </c>
      <c r="AM27" s="57">
        <f t="array" ref="AM27">SUM(IF($C$9:$C$2507=$AB27,Y$9:Y$2507,0))</f>
        <v>0</v>
      </c>
      <c r="AN27" s="230">
        <f t="array" ref="AN27">SUM(IF($C$9:$C$2507=$AB27,AA$9:AA$2507,0))</f>
        <v>0</v>
      </c>
      <c r="AO27" s="83">
        <f>'Objetivos y Metas Globales'!A125</f>
        <v>1</v>
      </c>
      <c r="AP27" s="83">
        <v>19</v>
      </c>
      <c r="AQ27" s="57">
        <f t="array" ref="AQ27">SUM(IF($AO$9:$AO$108=$AP27,AC$9:AC$108,0))</f>
        <v>0</v>
      </c>
      <c r="AR27" s="57">
        <f t="array" ref="AR27">SUM(IF($AO$9:$AO$108=$AP27,AD$9:AD$108,0))</f>
        <v>0</v>
      </c>
      <c r="AS27" s="57">
        <f t="array" ref="AS27">SUM(IF($AO$9:$AO$108=$AP27,AE$9:AE$108,0))</f>
        <v>0</v>
      </c>
      <c r="AT27" s="57">
        <f t="array" ref="AT27">SUM(IF($AO$9:$AO$108=$AP27,AF$9:AF$108,0))</f>
        <v>0</v>
      </c>
      <c r="AU27" s="57">
        <f t="array" ref="AU27">SUM(IF($AO$9:$AO$108=$AP27,AG$9:AG$108,0))</f>
        <v>0</v>
      </c>
      <c r="AV27" s="57">
        <f t="array" ref="AV27">SUM(IF($AO$9:$AO$108=$AP27,AH$9:AH$108,0))</f>
        <v>0</v>
      </c>
      <c r="AW27" s="57">
        <f t="array" ref="AW27">SUM(IF($AO$9:$AO$108=$AP27,AI$9:AI$108,0))</f>
        <v>0</v>
      </c>
      <c r="AX27" s="57">
        <f t="array" ref="AX27">SUM(IF($AO$9:$AO$108=$AP27,AJ$9:AJ$108,0))</f>
        <v>0</v>
      </c>
      <c r="AY27" s="57">
        <f t="array" ref="AY27">SUM(IF($AO$9:$AO$108=$AP27,AK$9:AK$108,0))</f>
        <v>0</v>
      </c>
      <c r="AZ27" s="57">
        <f t="array" ref="AZ27">SUM(IF($AO$9:$AO$108=$AP27,AL$9:AL$108,0))</f>
        <v>0</v>
      </c>
      <c r="BA27" s="57">
        <f t="array" ref="BA27">SUM(IF($AO$9:$AO$108=$AP27,AM$9:AM$108,0))</f>
        <v>0</v>
      </c>
      <c r="BB27" s="57">
        <f t="array" ref="BB27">SUM(IF($AO$9:$AO$108=$AP27,AN$9:AN$108,0))</f>
        <v>0</v>
      </c>
      <c r="BC27" s="1"/>
      <c r="BD27" s="82"/>
      <c r="BE27" s="1"/>
    </row>
    <row r="28" spans="1:57" ht="11.25" customHeight="1" x14ac:dyDescent="0.2">
      <c r="A28" s="1">
        <f>IF(F28=0,0,LOOKUP($C$9:$C$2507,Hoja1!$C$4:$C$118,Hoja1!$D$4:$D$118))</f>
        <v>1</v>
      </c>
      <c r="B28" s="1">
        <f t="shared" si="0"/>
        <v>1</v>
      </c>
      <c r="C28" s="1">
        <f t="array" ref="C28">SUM(IF(cuencatramo1=F28,Hoja1!$C$4:$C$118,0))</f>
        <v>3</v>
      </c>
      <c r="D28" s="1">
        <f t="shared" si="1"/>
        <v>3</v>
      </c>
      <c r="E28" s="46">
        <v>20</v>
      </c>
      <c r="F28" s="229" t="s">
        <v>3016</v>
      </c>
      <c r="G28" s="263" t="s">
        <v>2576</v>
      </c>
      <c r="H28" s="264" t="s">
        <v>1110</v>
      </c>
      <c r="I28" s="266" t="s">
        <v>493</v>
      </c>
      <c r="J28" s="4" t="s">
        <v>58</v>
      </c>
      <c r="K28" s="80" t="s">
        <v>29</v>
      </c>
      <c r="L28" s="267">
        <v>1</v>
      </c>
      <c r="M28" s="267">
        <v>1</v>
      </c>
      <c r="N28" s="80">
        <v>6682.4784000000009</v>
      </c>
      <c r="O28" s="80">
        <v>811.74</v>
      </c>
      <c r="P28" s="80">
        <v>1044.3</v>
      </c>
      <c r="Q28" s="80">
        <v>518.22619992</v>
      </c>
      <c r="R28" s="80">
        <v>1191.4100000000001</v>
      </c>
      <c r="S28" s="80">
        <v>1044.3</v>
      </c>
      <c r="T28" s="80">
        <v>307.39400639999997</v>
      </c>
      <c r="U28" s="80">
        <v>423082.68710400007</v>
      </c>
      <c r="V28" s="80">
        <v>38121.23465644032</v>
      </c>
      <c r="W28" s="81">
        <f t="shared" si="2"/>
        <v>461203.9217604404</v>
      </c>
      <c r="X28" s="80">
        <v>461204</v>
      </c>
      <c r="Y28" s="80"/>
      <c r="Z28" s="80"/>
      <c r="AA28" s="80"/>
      <c r="AB28" s="83">
        <f>'Objetivos y Metas Globales'!B126</f>
        <v>21</v>
      </c>
      <c r="AC28" s="57">
        <f t="shared" si="3"/>
        <v>0</v>
      </c>
      <c r="AD28" s="57">
        <f t="shared" si="4"/>
        <v>0</v>
      </c>
      <c r="AE28" s="57">
        <f t="array" ref="AE28">SUM(IF($C$9:$C$2507=$AB28,Q$9:Q$2507,0))</f>
        <v>375827.38571102294</v>
      </c>
      <c r="AF28" s="57">
        <f t="shared" si="5"/>
        <v>0</v>
      </c>
      <c r="AG28" s="57">
        <f t="shared" si="6"/>
        <v>0</v>
      </c>
      <c r="AH28" s="57">
        <f t="array" ref="AH28">SUM(IF($C$9:$C$2507=$AB28,T$9:T$2507,0))</f>
        <v>98929.018899944072</v>
      </c>
      <c r="AI28" s="57">
        <f t="array" ref="AI28">SUM(IF($C$9:$C$2507=$AB28,U$9:U$2507,0))</f>
        <v>191800444.19975916</v>
      </c>
      <c r="AJ28" s="57">
        <f t="array" ref="AJ28">SUM(IF($C$9:$C$2507=$AB28,V$9:V$2507,0))</f>
        <v>14786273.417766096</v>
      </c>
      <c r="AK28" s="57">
        <f t="array" ref="AK28">SUM(IF($C$9:$C$2507=$AB28,W$9:W$2507,0))</f>
        <v>206586717.61752519</v>
      </c>
      <c r="AL28" s="57">
        <f t="array" ref="AL28">SUM(IF($C$9:$C$2507=$AB28,X$9:X$2507,0))</f>
        <v>187735020.20000002</v>
      </c>
      <c r="AM28" s="57">
        <f t="array" ref="AM28">SUM(IF($C$9:$C$2507=$AB28,Y$9:Y$2507,0))</f>
        <v>0</v>
      </c>
      <c r="AN28" s="230">
        <f t="array" ref="AN28">SUM(IF($C$9:$C$2507=$AB28,AA$9:AA$2507,0))</f>
        <v>8036845</v>
      </c>
      <c r="AO28" s="83">
        <f>'Objetivos y Metas Globales'!A126</f>
        <v>1</v>
      </c>
      <c r="AP28" s="83">
        <v>20</v>
      </c>
      <c r="AQ28" s="57">
        <f t="array" ref="AQ28">SUM(IF($AO$9:$AO$108=$AP28,AC$9:AC$108,0))</f>
        <v>0</v>
      </c>
      <c r="AR28" s="57">
        <f t="array" ref="AR28">SUM(IF($AO$9:$AO$108=$AP28,AD$9:AD$108,0))</f>
        <v>0</v>
      </c>
      <c r="AS28" s="57">
        <f t="array" ref="AS28">SUM(IF($AO$9:$AO$108=$AP28,AE$9:AE$108,0))</f>
        <v>0</v>
      </c>
      <c r="AT28" s="57">
        <f t="array" ref="AT28">SUM(IF($AO$9:$AO$108=$AP28,AF$9:AF$108,0))</f>
        <v>0</v>
      </c>
      <c r="AU28" s="57">
        <f t="array" ref="AU28">SUM(IF($AO$9:$AO$108=$AP28,AG$9:AG$108,0))</f>
        <v>0</v>
      </c>
      <c r="AV28" s="57">
        <f t="array" ref="AV28">SUM(IF($AO$9:$AO$108=$AP28,AH$9:AH$108,0))</f>
        <v>0</v>
      </c>
      <c r="AW28" s="57">
        <f t="array" ref="AW28">SUM(IF($AO$9:$AO$108=$AP28,AI$9:AI$108,0))</f>
        <v>0</v>
      </c>
      <c r="AX28" s="57">
        <f t="array" ref="AX28">SUM(IF($AO$9:$AO$108=$AP28,AJ$9:AJ$108,0))</f>
        <v>0</v>
      </c>
      <c r="AY28" s="57">
        <f t="array" ref="AY28">SUM(IF($AO$9:$AO$108=$AP28,AK$9:AK$108,0))</f>
        <v>0</v>
      </c>
      <c r="AZ28" s="57">
        <f t="array" ref="AZ28">SUM(IF($AO$9:$AO$108=$AP28,AL$9:AL$108,0))</f>
        <v>0</v>
      </c>
      <c r="BA28" s="57">
        <f t="array" ref="BA28">SUM(IF($AO$9:$AO$108=$AP28,AM$9:AM$108,0))</f>
        <v>0</v>
      </c>
      <c r="BB28" s="57">
        <f t="array" ref="BB28">SUM(IF($AO$9:$AO$108=$AP28,AN$9:AN$108,0))</f>
        <v>0</v>
      </c>
      <c r="BC28" s="1"/>
      <c r="BD28" s="82"/>
      <c r="BE28" s="1"/>
    </row>
    <row r="29" spans="1:57" ht="11.25" customHeight="1" x14ac:dyDescent="0.2">
      <c r="A29" s="1">
        <f>IF(F29=0,0,LOOKUP($C$9:$C$2507,Hoja1!$C$4:$C$118,Hoja1!$D$4:$D$118))</f>
        <v>1</v>
      </c>
      <c r="B29" s="1">
        <f t="shared" si="0"/>
        <v>1</v>
      </c>
      <c r="C29" s="1">
        <f t="array" ref="C29">SUM(IF(cuencatramo1=F29,Hoja1!$C$4:$C$118,0))</f>
        <v>3</v>
      </c>
      <c r="D29" s="1">
        <f t="shared" si="1"/>
        <v>3</v>
      </c>
      <c r="E29" s="46">
        <v>21</v>
      </c>
      <c r="F29" s="229" t="s">
        <v>3016</v>
      </c>
      <c r="G29" s="263" t="s">
        <v>2577</v>
      </c>
      <c r="H29" s="264" t="s">
        <v>1110</v>
      </c>
      <c r="I29" s="265">
        <v>8042</v>
      </c>
      <c r="J29" s="4" t="s">
        <v>58</v>
      </c>
      <c r="K29" s="80" t="s">
        <v>29</v>
      </c>
      <c r="L29" s="267">
        <v>1</v>
      </c>
      <c r="M29" s="267">
        <v>1</v>
      </c>
      <c r="N29" s="80">
        <v>501.81119999999999</v>
      </c>
      <c r="O29" s="80">
        <v>59.57</v>
      </c>
      <c r="P29" s="80">
        <v>993.64</v>
      </c>
      <c r="Q29" s="80">
        <v>6.2726399999999991</v>
      </c>
      <c r="R29" s="80">
        <v>35.35</v>
      </c>
      <c r="S29" s="80">
        <v>993.64</v>
      </c>
      <c r="T29" s="80">
        <v>12.545279999999998</v>
      </c>
      <c r="U29" s="80">
        <v>1177.6881599999999</v>
      </c>
      <c r="V29" s="80">
        <v>1007.1350783999999</v>
      </c>
      <c r="W29" s="81">
        <f t="shared" si="2"/>
        <v>2184.8232383999998</v>
      </c>
      <c r="X29" s="80">
        <v>2246</v>
      </c>
      <c r="Y29" s="80"/>
      <c r="Z29" s="80"/>
      <c r="AA29" s="80"/>
      <c r="AB29" s="83">
        <f>'Objetivos y Metas Globales'!B127</f>
        <v>22</v>
      </c>
      <c r="AC29" s="57">
        <f t="shared" si="3"/>
        <v>0</v>
      </c>
      <c r="AD29" s="57">
        <f t="shared" si="4"/>
        <v>0</v>
      </c>
      <c r="AE29" s="57">
        <f t="array" ref="AE29">SUM(IF($C$9:$C$2507=$AB29,Q$9:Q$2507,0))</f>
        <v>708872.72854292009</v>
      </c>
      <c r="AF29" s="57">
        <f t="shared" si="5"/>
        <v>0</v>
      </c>
      <c r="AG29" s="57">
        <f t="shared" si="6"/>
        <v>0</v>
      </c>
      <c r="AH29" s="57">
        <f t="array" ref="AH29">SUM(IF($C$9:$C$2507=$AB29,T$9:T$2507,0))</f>
        <v>414187.73013554438</v>
      </c>
      <c r="AI29" s="57">
        <f t="array" ref="AI29">SUM(IF($C$9:$C$2507=$AB29,U$9:U$2507,0))</f>
        <v>463226489.55533588</v>
      </c>
      <c r="AJ29" s="57">
        <f t="array" ref="AJ29">SUM(IF($C$9:$C$2507=$AB29,V$9:V$2507,0))</f>
        <v>47842811.517042682</v>
      </c>
      <c r="AK29" s="57">
        <f t="array" ref="AK29">SUM(IF($C$9:$C$2507=$AB29,W$9:W$2507,0))</f>
        <v>511069301.07237858</v>
      </c>
      <c r="AL29" s="57">
        <f t="array" ref="AL29">SUM(IF($C$9:$C$2507=$AB29,X$9:X$2507,0))</f>
        <v>514422381</v>
      </c>
      <c r="AM29" s="57">
        <f t="array" ref="AM29">SUM(IF($C$9:$C$2507=$AB29,Y$9:Y$2507,0))</f>
        <v>50830189.240000002</v>
      </c>
      <c r="AN29" s="230">
        <f t="array" ref="AN29">SUM(IF($C$9:$C$2507=$AB29,AA$9:AA$2507,0))</f>
        <v>14410604</v>
      </c>
      <c r="AO29" s="83">
        <f>'Objetivos y Metas Globales'!A127</f>
        <v>1</v>
      </c>
      <c r="AP29" s="83">
        <v>21</v>
      </c>
      <c r="AQ29" s="57">
        <f t="array" ref="AQ29">SUM(IF($AO$9:$AO$108=$AP29,AC$9:AC$108,0))</f>
        <v>0</v>
      </c>
      <c r="AR29" s="57">
        <f t="array" ref="AR29">SUM(IF($AO$9:$AO$108=$AP29,AD$9:AD$108,0))</f>
        <v>0</v>
      </c>
      <c r="AS29" s="57">
        <f t="array" ref="AS29">SUM(IF($AO$9:$AO$108=$AP29,AE$9:AE$108,0))</f>
        <v>0</v>
      </c>
      <c r="AT29" s="57">
        <f t="array" ref="AT29">SUM(IF($AO$9:$AO$108=$AP29,AF$9:AF$108,0))</f>
        <v>0</v>
      </c>
      <c r="AU29" s="57">
        <f t="array" ref="AU29">SUM(IF($AO$9:$AO$108=$AP29,AG$9:AG$108,0))</f>
        <v>0</v>
      </c>
      <c r="AV29" s="57">
        <f t="array" ref="AV29">SUM(IF($AO$9:$AO$108=$AP29,AH$9:AH$108,0))</f>
        <v>0</v>
      </c>
      <c r="AW29" s="57">
        <f t="array" ref="AW29">SUM(IF($AO$9:$AO$108=$AP29,AI$9:AI$108,0))</f>
        <v>0</v>
      </c>
      <c r="AX29" s="57">
        <f t="array" ref="AX29">SUM(IF($AO$9:$AO$108=$AP29,AJ$9:AJ$108,0))</f>
        <v>0</v>
      </c>
      <c r="AY29" s="57">
        <f t="array" ref="AY29">SUM(IF($AO$9:$AO$108=$AP29,AK$9:AK$108,0))</f>
        <v>0</v>
      </c>
      <c r="AZ29" s="57">
        <f t="array" ref="AZ29">SUM(IF($AO$9:$AO$108=$AP29,AL$9:AL$108,0))</f>
        <v>0</v>
      </c>
      <c r="BA29" s="57">
        <f t="array" ref="BA29">SUM(IF($AO$9:$AO$108=$AP29,AM$9:AM$108,0))</f>
        <v>0</v>
      </c>
      <c r="BB29" s="57">
        <f t="array" ref="BB29">SUM(IF($AO$9:$AO$108=$AP29,AN$9:AN$108,0))</f>
        <v>0</v>
      </c>
      <c r="BC29" s="1"/>
      <c r="BD29" s="82"/>
      <c r="BE29" s="1"/>
    </row>
    <row r="30" spans="1:57" ht="11.25" customHeight="1" x14ac:dyDescent="0.2">
      <c r="A30" s="1">
        <f>IF(F30=0,0,LOOKUP($C$9:$C$2507,Hoja1!$C$4:$C$118,Hoja1!$D$4:$D$118))</f>
        <v>1</v>
      </c>
      <c r="B30" s="1">
        <f t="shared" si="0"/>
        <v>1</v>
      </c>
      <c r="C30" s="1">
        <f t="array" ref="C30">SUM(IF(cuencatramo1=F30,Hoja1!$C$4:$C$118,0))</f>
        <v>3</v>
      </c>
      <c r="D30" s="1">
        <f t="shared" si="1"/>
        <v>3</v>
      </c>
      <c r="E30" s="46">
        <v>22</v>
      </c>
      <c r="F30" s="229" t="s">
        <v>3016</v>
      </c>
      <c r="G30" s="263" t="s">
        <v>2578</v>
      </c>
      <c r="H30" s="264" t="s">
        <v>1110</v>
      </c>
      <c r="I30" s="265" t="s">
        <v>3110</v>
      </c>
      <c r="J30" s="4" t="s">
        <v>58</v>
      </c>
      <c r="K30" s="80" t="s">
        <v>29</v>
      </c>
      <c r="L30" s="267">
        <v>1</v>
      </c>
      <c r="M30" s="267">
        <v>1</v>
      </c>
      <c r="N30" s="80">
        <v>1576.8000000000002</v>
      </c>
      <c r="O30" s="80">
        <v>100.69</v>
      </c>
      <c r="P30" s="80">
        <v>2582.27</v>
      </c>
      <c r="Q30" s="80">
        <v>79.864919999999998</v>
      </c>
      <c r="R30" s="80">
        <v>50.46</v>
      </c>
      <c r="S30" s="80">
        <v>860.76</v>
      </c>
      <c r="T30" s="80">
        <v>81.993600000000001</v>
      </c>
      <c r="U30" s="80">
        <v>14674.910994000002</v>
      </c>
      <c r="V30" s="80">
        <v>4588.7245199999998</v>
      </c>
      <c r="W30" s="81">
        <f t="shared" si="2"/>
        <v>19263.635514000001</v>
      </c>
      <c r="X30" s="80">
        <v>19264</v>
      </c>
      <c r="Y30" s="80">
        <v>19264</v>
      </c>
      <c r="Z30" s="80"/>
      <c r="AA30" s="80"/>
      <c r="AB30" s="83">
        <f>'Objetivos y Metas Globales'!B128</f>
        <v>23</v>
      </c>
      <c r="AC30" s="57">
        <f t="shared" si="3"/>
        <v>254.65</v>
      </c>
      <c r="AD30" s="57">
        <f t="shared" si="4"/>
        <v>112.09</v>
      </c>
      <c r="AE30" s="57">
        <f t="array" ref="AE30">SUM(IF($C$9:$C$2507=$AB30,Q$9:Q$2507,0))</f>
        <v>61667.297962106662</v>
      </c>
      <c r="AF30" s="57">
        <f t="shared" si="5"/>
        <v>1792.82</v>
      </c>
      <c r="AG30" s="57">
        <f t="shared" si="6"/>
        <v>186.31</v>
      </c>
      <c r="AH30" s="57">
        <f t="array" ref="AH30">SUM(IF($C$9:$C$2507=$AB30,T$9:T$2507,0))</f>
        <v>20567.576678399997</v>
      </c>
      <c r="AI30" s="57">
        <f t="array" ref="AI30">SUM(IF($C$9:$C$2507=$AB30,U$9:U$2507,0))</f>
        <v>15614669.192064118</v>
      </c>
      <c r="AJ30" s="57">
        <f t="array" ref="AJ30">SUM(IF($C$9:$C$2507=$AB30,V$9:V$2507,0))</f>
        <v>1753947.3272375807</v>
      </c>
      <c r="AK30" s="57">
        <f t="array" ref="AK30">SUM(IF($C$9:$C$2507=$AB30,W$9:W$2507,0))</f>
        <v>17368616.519301701</v>
      </c>
      <c r="AL30" s="57">
        <f t="array" ref="AL30">SUM(IF($C$9:$C$2507=$AB30,X$9:X$2507,0))</f>
        <v>83859898.539999992</v>
      </c>
      <c r="AM30" s="57">
        <f t="array" ref="AM30">SUM(IF($C$9:$C$2507=$AB30,Y$9:Y$2507,0))</f>
        <v>1780468143</v>
      </c>
      <c r="AN30" s="230">
        <f t="array" ref="AN30">SUM(IF($C$9:$C$2507=$AB30,AA$9:AA$2507,0))</f>
        <v>1780468143</v>
      </c>
      <c r="AO30" s="83">
        <f>'Objetivos y Metas Globales'!A128</f>
        <v>1</v>
      </c>
      <c r="AP30" s="83">
        <v>22</v>
      </c>
      <c r="AQ30" s="57">
        <f t="array" ref="AQ30">SUM(IF($AO$9:$AO$108=$AP30,AC$9:AC$108,0))</f>
        <v>0</v>
      </c>
      <c r="AR30" s="57">
        <f t="array" ref="AR30">SUM(IF($AO$9:$AO$108=$AP30,AD$9:AD$108,0))</f>
        <v>0</v>
      </c>
      <c r="AS30" s="57">
        <f t="array" ref="AS30">SUM(IF($AO$9:$AO$108=$AP30,AE$9:AE$108,0))</f>
        <v>0</v>
      </c>
      <c r="AT30" s="57">
        <f t="array" ref="AT30">SUM(IF($AO$9:$AO$108=$AP30,AF$9:AF$108,0))</f>
        <v>0</v>
      </c>
      <c r="AU30" s="57">
        <f t="array" ref="AU30">SUM(IF($AO$9:$AO$108=$AP30,AG$9:AG$108,0))</f>
        <v>0</v>
      </c>
      <c r="AV30" s="57">
        <f t="array" ref="AV30">SUM(IF($AO$9:$AO$108=$AP30,AH$9:AH$108,0))</f>
        <v>0</v>
      </c>
      <c r="AW30" s="57">
        <f t="array" ref="AW30">SUM(IF($AO$9:$AO$108=$AP30,AI$9:AI$108,0))</f>
        <v>0</v>
      </c>
      <c r="AX30" s="57">
        <f t="array" ref="AX30">SUM(IF($AO$9:$AO$108=$AP30,AJ$9:AJ$108,0))</f>
        <v>0</v>
      </c>
      <c r="AY30" s="57">
        <f t="array" ref="AY30">SUM(IF($AO$9:$AO$108=$AP30,AK$9:AK$108,0))</f>
        <v>0</v>
      </c>
      <c r="AZ30" s="57">
        <f t="array" ref="AZ30">SUM(IF($AO$9:$AO$108=$AP30,AL$9:AL$108,0))</f>
        <v>0</v>
      </c>
      <c r="BA30" s="57">
        <f t="array" ref="BA30">SUM(IF($AO$9:$AO$108=$AP30,AM$9:AM$108,0))</f>
        <v>0</v>
      </c>
      <c r="BB30" s="57">
        <f t="array" ref="BB30">SUM(IF($AO$9:$AO$108=$AP30,AN$9:AN$108,0))</f>
        <v>0</v>
      </c>
      <c r="BC30" s="1"/>
      <c r="BD30" s="82"/>
      <c r="BE30" s="1"/>
    </row>
    <row r="31" spans="1:57" s="286" customFormat="1" ht="11.25" customHeight="1" x14ac:dyDescent="0.2">
      <c r="A31" s="276">
        <f>IF(F31=0,0,LOOKUP($C$9:$C$2507,Hoja1!$C$4:$C$118,Hoja1!$D$4:$D$118))</f>
        <v>1</v>
      </c>
      <c r="B31" s="276">
        <f t="shared" si="0"/>
        <v>1</v>
      </c>
      <c r="C31" s="276">
        <f t="array" ref="C31">SUM(IF(cuencatramo1=F31,Hoja1!$C$4:$C$118,0))</f>
        <v>3</v>
      </c>
      <c r="D31" s="276">
        <f t="shared" si="1"/>
        <v>3</v>
      </c>
      <c r="E31" s="277">
        <v>23</v>
      </c>
      <c r="F31" s="278" t="s">
        <v>3016</v>
      </c>
      <c r="G31" s="279" t="s">
        <v>2579</v>
      </c>
      <c r="H31" s="272" t="s">
        <v>1110</v>
      </c>
      <c r="I31" s="273" t="s">
        <v>493</v>
      </c>
      <c r="J31" s="280"/>
      <c r="K31" s="275" t="s">
        <v>29</v>
      </c>
      <c r="L31" s="274">
        <v>1</v>
      </c>
      <c r="M31" s="274">
        <v>1</v>
      </c>
      <c r="N31" s="275">
        <v>11447.568000000001</v>
      </c>
      <c r="O31" s="275"/>
      <c r="P31" s="275"/>
      <c r="Q31" s="275">
        <v>852.84381599999983</v>
      </c>
      <c r="R31" s="275"/>
      <c r="S31" s="275"/>
      <c r="T31" s="275">
        <v>170.56876319999995</v>
      </c>
      <c r="U31" s="275">
        <v>108174.55067999999</v>
      </c>
      <c r="V31" s="275">
        <v>11233.197624959999</v>
      </c>
      <c r="W31" s="281">
        <f t="shared" si="2"/>
        <v>119407.74830495998</v>
      </c>
      <c r="X31" s="275">
        <v>119408</v>
      </c>
      <c r="Y31" s="275"/>
      <c r="Z31" s="275"/>
      <c r="AA31" s="275"/>
      <c r="AB31" s="282">
        <f>'Objetivos y Metas Globales'!B129</f>
        <v>24</v>
      </c>
      <c r="AC31" s="283">
        <f t="shared" si="3"/>
        <v>35715.31</v>
      </c>
      <c r="AD31" s="283">
        <f t="shared" si="4"/>
        <v>27021.99</v>
      </c>
      <c r="AE31" s="283">
        <f t="array" ref="AE31">SUM(IF($C$9:$C$2507=$AB31,Q$9:Q$2507,0))</f>
        <v>28795.295153999999</v>
      </c>
      <c r="AF31" s="283">
        <f t="shared" si="5"/>
        <v>31479.24</v>
      </c>
      <c r="AG31" s="283">
        <f t="shared" si="6"/>
        <v>27021.99</v>
      </c>
      <c r="AH31" s="283">
        <f t="array" ref="AH31">SUM(IF($C$9:$C$2507=$AB31,T$9:T$2507,0))</f>
        <v>20928.121800000001</v>
      </c>
      <c r="AI31" s="283">
        <f t="array" ref="AI31">SUM(IF($C$9:$C$2507=$AB31,U$9:U$2507,0))</f>
        <v>5406316.6651635002</v>
      </c>
      <c r="AJ31" s="283">
        <f t="array" ref="AJ31">SUM(IF($C$9:$C$2507=$AB31,V$9:V$2507,0))</f>
        <v>1680109.6181040001</v>
      </c>
      <c r="AK31" s="283">
        <f t="array" ref="AK31">SUM(IF($C$9:$C$2507=$AB31,W$9:W$2507,0))</f>
        <v>7086426.2832674999</v>
      </c>
      <c r="AL31" s="283">
        <f t="array" ref="AL31">SUM(IF($C$9:$C$2507=$AB31,X$9:X$2507,0))</f>
        <v>7086428</v>
      </c>
      <c r="AM31" s="283">
        <f t="array" ref="AM31">SUM(IF($C$9:$C$2507=$AB31,Y$9:Y$2507,0))</f>
        <v>0</v>
      </c>
      <c r="AN31" s="284">
        <f t="array" ref="AN31">SUM(IF($C$9:$C$2507=$AB31,AA$9:AA$2507,0))</f>
        <v>0</v>
      </c>
      <c r="AO31" s="282">
        <f>'Objetivos y Metas Globales'!A129</f>
        <v>1</v>
      </c>
      <c r="AP31" s="282">
        <v>23</v>
      </c>
      <c r="AQ31" s="283">
        <f t="array" ref="AQ31">SUM(IF($AO$9:$AO$108=$AP31,AC$9:AC$108,0))</f>
        <v>0</v>
      </c>
      <c r="AR31" s="283">
        <f t="array" ref="AR31">SUM(IF($AO$9:$AO$108=$AP31,AD$9:AD$108,0))</f>
        <v>0</v>
      </c>
      <c r="AS31" s="283">
        <f t="array" ref="AS31">SUM(IF($AO$9:$AO$108=$AP31,AE$9:AE$108,0))</f>
        <v>0</v>
      </c>
      <c r="AT31" s="283">
        <f t="array" ref="AT31">SUM(IF($AO$9:$AO$108=$AP31,AF$9:AF$108,0))</f>
        <v>0</v>
      </c>
      <c r="AU31" s="283">
        <f t="array" ref="AU31">SUM(IF($AO$9:$AO$108=$AP31,AG$9:AG$108,0))</f>
        <v>0</v>
      </c>
      <c r="AV31" s="283">
        <f t="array" ref="AV31">SUM(IF($AO$9:$AO$108=$AP31,AH$9:AH$108,0))</f>
        <v>0</v>
      </c>
      <c r="AW31" s="283">
        <f t="array" ref="AW31">SUM(IF($AO$9:$AO$108=$AP31,AI$9:AI$108,0))</f>
        <v>0</v>
      </c>
      <c r="AX31" s="283">
        <f t="array" ref="AX31">SUM(IF($AO$9:$AO$108=$AP31,AJ$9:AJ$108,0))</f>
        <v>0</v>
      </c>
      <c r="AY31" s="283">
        <f t="array" ref="AY31">SUM(IF($AO$9:$AO$108=$AP31,AK$9:AK$108,0))</f>
        <v>0</v>
      </c>
      <c r="AZ31" s="283">
        <f t="array" ref="AZ31">SUM(IF($AO$9:$AO$108=$AP31,AL$9:AL$108,0))</f>
        <v>0</v>
      </c>
      <c r="BA31" s="283">
        <f t="array" ref="BA31">SUM(IF($AO$9:$AO$108=$AP31,AM$9:AM$108,0))</f>
        <v>0</v>
      </c>
      <c r="BB31" s="283">
        <f t="array" ref="BB31">SUM(IF($AO$9:$AO$108=$AP31,AN$9:AN$108,0))</f>
        <v>0</v>
      </c>
      <c r="BC31" s="276"/>
      <c r="BD31" s="285"/>
      <c r="BE31" s="276"/>
    </row>
    <row r="32" spans="1:57" ht="11.25" customHeight="1" x14ac:dyDescent="0.2">
      <c r="A32" s="1">
        <f>IF(F32=0,0,LOOKUP($C$9:$C$2507,Hoja1!$C$4:$C$118,Hoja1!$D$4:$D$118))</f>
        <v>1</v>
      </c>
      <c r="B32" s="1">
        <f>IF(A32=0,B31+1,A32)</f>
        <v>1</v>
      </c>
      <c r="C32" s="1">
        <f t="array" ref="C32">SUM(IF(cuencatramo1=F32,Hoja1!$C$4:$C$118,0))</f>
        <v>4</v>
      </c>
      <c r="D32" s="1">
        <f>IF(C32=0,D31+1,C32)</f>
        <v>4</v>
      </c>
      <c r="E32" s="46">
        <v>24</v>
      </c>
      <c r="F32" s="229" t="s">
        <v>3019</v>
      </c>
      <c r="G32" s="263" t="s">
        <v>2580</v>
      </c>
      <c r="H32" s="264" t="s">
        <v>1118</v>
      </c>
      <c r="I32" s="265" t="s">
        <v>3111</v>
      </c>
      <c r="J32" s="4" t="s">
        <v>58</v>
      </c>
      <c r="K32" s="80"/>
      <c r="L32" s="267">
        <v>1</v>
      </c>
      <c r="M32" s="267">
        <v>1</v>
      </c>
      <c r="N32" s="80">
        <v>63387.359999999993</v>
      </c>
      <c r="O32" s="80">
        <v>5728.25</v>
      </c>
      <c r="P32" s="80">
        <v>6375.4</v>
      </c>
      <c r="Q32" s="80">
        <v>5768.2497599999988</v>
      </c>
      <c r="R32" s="80">
        <v>9001.01</v>
      </c>
      <c r="S32" s="80">
        <v>6375.4</v>
      </c>
      <c r="T32" s="80">
        <v>9001.005119999998</v>
      </c>
      <c r="U32" s="80">
        <v>5956438.9084199993</v>
      </c>
      <c r="V32" s="80">
        <v>722600.6910335999</v>
      </c>
      <c r="W32" s="81">
        <f t="shared" si="2"/>
        <v>6679039.5994535992</v>
      </c>
      <c r="X32" s="80">
        <v>58593366</v>
      </c>
      <c r="Y32" s="80"/>
      <c r="Z32" s="80"/>
      <c r="AA32" s="80">
        <v>34112878</v>
      </c>
      <c r="AB32" s="83">
        <f>'Objetivos y Metas Globales'!B130</f>
        <v>26</v>
      </c>
      <c r="AC32" s="57">
        <f t="shared" si="3"/>
        <v>41.63</v>
      </c>
      <c r="AD32" s="57">
        <f t="shared" si="4"/>
        <v>37.79</v>
      </c>
      <c r="AE32" s="57">
        <f t="array" ref="AE32">SUM(IF($C$9:$C$2507=$AB32,Q$9:Q$2507,0))</f>
        <v>118806.8070402</v>
      </c>
      <c r="AF32" s="57">
        <f t="shared" si="5"/>
        <v>49.82</v>
      </c>
      <c r="AG32" s="57">
        <f t="shared" si="6"/>
        <v>49.75</v>
      </c>
      <c r="AH32" s="57">
        <f t="array" ref="AH32">SUM(IF($C$9:$C$2507=$AB32,T$9:T$2507,0))</f>
        <v>66607.538770350002</v>
      </c>
      <c r="AI32" s="57">
        <f t="array" ref="AI32">SUM(IF($C$9:$C$2507=$AB32,U$9:U$2507,0))</f>
        <v>62077318.718695417</v>
      </c>
      <c r="AJ32" s="57">
        <f t="array" ref="AJ32">SUM(IF($C$9:$C$2507=$AB32,V$9:V$2507,0))</f>
        <v>4570278.0979634104</v>
      </c>
      <c r="AK32" s="57">
        <f t="array" ref="AK32">SUM(IF($C$9:$C$2507=$AB32,W$9:W$2507,0))</f>
        <v>66647596.816658832</v>
      </c>
      <c r="AL32" s="57">
        <f t="array" ref="AL32">SUM(IF($C$9:$C$2507=$AB32,X$9:X$2507,0))</f>
        <v>40148886</v>
      </c>
      <c r="AM32" s="57">
        <f t="array" ref="AM32">SUM(IF($C$9:$C$2507=$AB32,Y$9:Y$2507,0))</f>
        <v>0</v>
      </c>
      <c r="AN32" s="230">
        <f t="array" ref="AN32">SUM(IF($C$9:$C$2507=$AB32,AA$9:AA$2507,0))</f>
        <v>0</v>
      </c>
      <c r="AO32" s="83">
        <f>'Objetivos y Metas Globales'!A130</f>
        <v>2</v>
      </c>
      <c r="AP32" s="83">
        <v>24</v>
      </c>
      <c r="AQ32" s="57">
        <f t="array" ref="AQ32">SUM(IF($AO$9:$AO$108=$AP32,AC$9:AC$108,0))</f>
        <v>0</v>
      </c>
      <c r="AR32" s="57">
        <f t="array" ref="AR32">SUM(IF($AO$9:$AO$108=$AP32,AD$9:AD$108,0))</f>
        <v>0</v>
      </c>
      <c r="AS32" s="57">
        <f t="array" ref="AS32">SUM(IF($AO$9:$AO$108=$AP32,AE$9:AE$108,0))</f>
        <v>0</v>
      </c>
      <c r="AT32" s="57">
        <f t="array" ref="AT32">SUM(IF($AO$9:$AO$108=$AP32,AF$9:AF$108,0))</f>
        <v>0</v>
      </c>
      <c r="AU32" s="57">
        <f t="array" ref="AU32">SUM(IF($AO$9:$AO$108=$AP32,AG$9:AG$108,0))</f>
        <v>0</v>
      </c>
      <c r="AV32" s="57">
        <f t="array" ref="AV32">SUM(IF($AO$9:$AO$108=$AP32,AH$9:AH$108,0))</f>
        <v>0</v>
      </c>
      <c r="AW32" s="57">
        <f t="array" ref="AW32">SUM(IF($AO$9:$AO$108=$AP32,AI$9:AI$108,0))</f>
        <v>0</v>
      </c>
      <c r="AX32" s="57">
        <f t="array" ref="AX32">SUM(IF($AO$9:$AO$108=$AP32,AJ$9:AJ$108,0))</f>
        <v>0</v>
      </c>
      <c r="AY32" s="57">
        <f t="array" ref="AY32">SUM(IF($AO$9:$AO$108=$AP32,AK$9:AK$108,0))</f>
        <v>0</v>
      </c>
      <c r="AZ32" s="57">
        <f t="array" ref="AZ32">SUM(IF($AO$9:$AO$108=$AP32,AL$9:AL$108,0))</f>
        <v>0</v>
      </c>
      <c r="BA32" s="57">
        <f t="array" ref="BA32">SUM(IF($AO$9:$AO$108=$AP32,AM$9:AM$108,0))</f>
        <v>0</v>
      </c>
      <c r="BB32" s="57">
        <f t="array" ref="BB32">SUM(IF($AO$9:$AO$108=$AP32,AN$9:AN$108,0))</f>
        <v>0</v>
      </c>
      <c r="BC32" s="1"/>
      <c r="BD32" s="82"/>
      <c r="BE32" s="1"/>
    </row>
    <row r="33" spans="1:57" ht="11.25" customHeight="1" x14ac:dyDescent="0.2">
      <c r="A33" s="1">
        <f>IF(F33=0,0,LOOKUP($C$9:$C$2507,Hoja1!$C$4:$C$118,Hoja1!$D$4:$D$118))</f>
        <v>1</v>
      </c>
      <c r="B33" s="1">
        <f t="shared" si="0"/>
        <v>1</v>
      </c>
      <c r="C33" s="1">
        <f t="array" ref="C33">SUM(IF(cuencatramo1=F33,Hoja1!$C$4:$C$118,0))</f>
        <v>4</v>
      </c>
      <c r="D33" s="1">
        <f t="shared" si="1"/>
        <v>4</v>
      </c>
      <c r="E33" s="46">
        <v>25</v>
      </c>
      <c r="F33" s="229" t="s">
        <v>3019</v>
      </c>
      <c r="G33" s="263" t="s">
        <v>2581</v>
      </c>
      <c r="H33" s="264" t="s">
        <v>1118</v>
      </c>
      <c r="I33" s="265" t="s">
        <v>3111</v>
      </c>
      <c r="J33" s="4" t="s">
        <v>58</v>
      </c>
      <c r="K33" s="80" t="s">
        <v>29</v>
      </c>
      <c r="L33" s="267">
        <v>1</v>
      </c>
      <c r="M33" s="267">
        <v>1</v>
      </c>
      <c r="N33" s="80">
        <v>15768</v>
      </c>
      <c r="O33" s="80">
        <v>1339.5641327999999</v>
      </c>
      <c r="P33" s="80">
        <v>12387.83</v>
      </c>
      <c r="Q33" s="80">
        <v>1168.2791999999999</v>
      </c>
      <c r="R33" s="80">
        <v>1978.6222512000002</v>
      </c>
      <c r="S33" s="80">
        <v>12387.83</v>
      </c>
      <c r="T33" s="80">
        <v>270.86399999999998</v>
      </c>
      <c r="U33" s="80">
        <v>1622080.0518443999</v>
      </c>
      <c r="V33" s="80">
        <v>395305.21060588799</v>
      </c>
      <c r="W33" s="81">
        <f t="shared" si="2"/>
        <v>2017385.2624502878</v>
      </c>
      <c r="X33" s="80"/>
      <c r="Y33" s="80"/>
      <c r="Z33" s="80"/>
      <c r="AA33" s="80"/>
      <c r="AB33" s="83">
        <f>'Objetivos y Metas Globales'!B131</f>
        <v>28</v>
      </c>
      <c r="AC33" s="57">
        <f t="shared" si="3"/>
        <v>0</v>
      </c>
      <c r="AD33" s="57">
        <f t="shared" si="4"/>
        <v>0</v>
      </c>
      <c r="AE33" s="57">
        <f t="array" ref="AE33">SUM(IF($C$9:$C$2507=$AB33,Q$9:Q$2507,0))</f>
        <v>283126.10366786621</v>
      </c>
      <c r="AF33" s="57">
        <f t="shared" si="5"/>
        <v>0</v>
      </c>
      <c r="AG33" s="57">
        <f t="shared" si="6"/>
        <v>0</v>
      </c>
      <c r="AH33" s="57">
        <f t="array" ref="AH33">SUM(IF($C$9:$C$2507=$AB33,T$9:T$2507,0))</f>
        <v>195039.94838444405</v>
      </c>
      <c r="AI33" s="57">
        <f t="array" ref="AI33">SUM(IF($C$9:$C$2507=$AB33,U$9:U$2507,0))</f>
        <v>236863597.61403212</v>
      </c>
      <c r="AJ33" s="57">
        <f t="array" ref="AJ33">SUM(IF($C$9:$C$2507=$AB33,V$9:V$2507,0))</f>
        <v>16142318.135726331</v>
      </c>
      <c r="AK33" s="57">
        <f t="array" ref="AK33">SUM(IF($C$9:$C$2507=$AB33,W$9:W$2507,0))</f>
        <v>253005915.74975839</v>
      </c>
      <c r="AL33" s="57">
        <f t="array" ref="AL33">SUM(IF($C$9:$C$2507=$AB33,X$9:X$2507,0))</f>
        <v>232346758.50999996</v>
      </c>
      <c r="AM33" s="57">
        <f t="array" ref="AM33">SUM(IF($C$9:$C$2507=$AB33,Y$9:Y$2507,0))</f>
        <v>0</v>
      </c>
      <c r="AN33" s="230">
        <f t="array" ref="AN33">SUM(IF($C$9:$C$2507=$AB33,AA$9:AA$2507,0))</f>
        <v>47666585</v>
      </c>
      <c r="AO33" s="83">
        <f>'Objetivos y Metas Globales'!A131</f>
        <v>3</v>
      </c>
      <c r="AP33" s="83">
        <v>25</v>
      </c>
      <c r="AQ33" s="57">
        <f t="array" ref="AQ33">SUM(IF($AO$9:$AO$108=$AP33,AC$9:AC$108,0))</f>
        <v>0</v>
      </c>
      <c r="AR33" s="57">
        <f t="array" ref="AR33">SUM(IF($AO$9:$AO$108=$AP33,AD$9:AD$108,0))</f>
        <v>0</v>
      </c>
      <c r="AS33" s="57">
        <f t="array" ref="AS33">SUM(IF($AO$9:$AO$108=$AP33,AE$9:AE$108,0))</f>
        <v>0</v>
      </c>
      <c r="AT33" s="57">
        <f t="array" ref="AT33">SUM(IF($AO$9:$AO$108=$AP33,AF$9:AF$108,0))</f>
        <v>0</v>
      </c>
      <c r="AU33" s="57">
        <f t="array" ref="AU33">SUM(IF($AO$9:$AO$108=$AP33,AG$9:AG$108,0))</f>
        <v>0</v>
      </c>
      <c r="AV33" s="57">
        <f t="array" ref="AV33">SUM(IF($AO$9:$AO$108=$AP33,AH$9:AH$108,0))</f>
        <v>0</v>
      </c>
      <c r="AW33" s="57">
        <f t="array" ref="AW33">SUM(IF($AO$9:$AO$108=$AP33,AI$9:AI$108,0))</f>
        <v>0</v>
      </c>
      <c r="AX33" s="57">
        <f t="array" ref="AX33">SUM(IF($AO$9:$AO$108=$AP33,AJ$9:AJ$108,0))</f>
        <v>0</v>
      </c>
      <c r="AY33" s="57">
        <f t="array" ref="AY33">SUM(IF($AO$9:$AO$108=$AP33,AK$9:AK$108,0))</f>
        <v>0</v>
      </c>
      <c r="AZ33" s="57">
        <f t="array" ref="AZ33">SUM(IF($AO$9:$AO$108=$AP33,AL$9:AL$108,0))</f>
        <v>0</v>
      </c>
      <c r="BA33" s="57">
        <f t="array" ref="BA33">SUM(IF($AO$9:$AO$108=$AP33,AM$9:AM$108,0))</f>
        <v>0</v>
      </c>
      <c r="BB33" s="57">
        <f t="array" ref="BB33">SUM(IF($AO$9:$AO$108=$AP33,AN$9:AN$108,0))</f>
        <v>0</v>
      </c>
      <c r="BC33" s="1"/>
      <c r="BD33" s="82"/>
      <c r="BE33" s="1"/>
    </row>
    <row r="34" spans="1:57" ht="11.25" customHeight="1" x14ac:dyDescent="0.2">
      <c r="A34" s="1">
        <f>IF(F34=0,0,LOOKUP($C$9:$C$2507,Hoja1!$C$4:$C$118,Hoja1!$D$4:$D$118))</f>
        <v>1</v>
      </c>
      <c r="B34" s="1">
        <f t="shared" si="0"/>
        <v>1</v>
      </c>
      <c r="C34" s="1">
        <f t="array" ref="C34">SUM(IF(cuencatramo1=F34,Hoja1!$C$4:$C$118,0))</f>
        <v>4</v>
      </c>
      <c r="D34" s="1">
        <f t="shared" si="1"/>
        <v>4</v>
      </c>
      <c r="E34" s="46">
        <v>26</v>
      </c>
      <c r="F34" s="229" t="s">
        <v>3019</v>
      </c>
      <c r="G34" s="263" t="s">
        <v>2582</v>
      </c>
      <c r="H34" s="264" t="s">
        <v>1118</v>
      </c>
      <c r="I34" s="265">
        <v>5211</v>
      </c>
      <c r="J34" s="4" t="s">
        <v>58</v>
      </c>
      <c r="K34" s="80" t="s">
        <v>29</v>
      </c>
      <c r="L34" s="267">
        <v>5.5</v>
      </c>
      <c r="M34" s="267">
        <v>1</v>
      </c>
      <c r="N34" s="80">
        <v>9145.4399999999987</v>
      </c>
      <c r="O34" s="80">
        <v>3655.65</v>
      </c>
      <c r="P34" s="80">
        <v>7259.85</v>
      </c>
      <c r="Q34" s="80">
        <v>859.67135999999982</v>
      </c>
      <c r="R34" s="80">
        <v>290.13</v>
      </c>
      <c r="S34" s="80">
        <v>7259.85</v>
      </c>
      <c r="T34" s="80">
        <v>347.52672000000001</v>
      </c>
      <c r="U34" s="80">
        <v>1364142.0691800001</v>
      </c>
      <c r="V34" s="80">
        <v>29874.178943999999</v>
      </c>
      <c r="W34" s="81">
        <f t="shared" si="2"/>
        <v>1394016.2481240002</v>
      </c>
      <c r="X34" s="80">
        <v>2082112</v>
      </c>
      <c r="Y34" s="80"/>
      <c r="Z34" s="80"/>
      <c r="AA34" s="80"/>
      <c r="AB34" s="83">
        <f>'Objetivos y Metas Globales'!B132</f>
        <v>30</v>
      </c>
      <c r="AC34" s="57">
        <f t="shared" si="3"/>
        <v>0</v>
      </c>
      <c r="AD34" s="57">
        <f t="shared" si="4"/>
        <v>0</v>
      </c>
      <c r="AE34" s="57">
        <f t="array" ref="AE34">SUM(IF($C$9:$C$2507=$AB34,Q$9:Q$2507,0))</f>
        <v>167185.27296756001</v>
      </c>
      <c r="AF34" s="57">
        <f t="shared" si="5"/>
        <v>0</v>
      </c>
      <c r="AG34" s="57">
        <f t="shared" si="6"/>
        <v>0</v>
      </c>
      <c r="AH34" s="57">
        <f t="array" ref="AH34">SUM(IF($C$9:$C$2507=$AB34,T$9:T$2507,0))</f>
        <v>102358.316892</v>
      </c>
      <c r="AI34" s="57">
        <f t="array" ref="AI34">SUM(IF($C$9:$C$2507=$AB34,U$9:U$2507,0))</f>
        <v>22015937.073111903</v>
      </c>
      <c r="AJ34" s="57">
        <f t="array" ref="AJ34">SUM(IF($C$9:$C$2507=$AB34,V$9:V$2507,0))</f>
        <v>9205196.2288273443</v>
      </c>
      <c r="AK34" s="57">
        <f t="array" ref="AK34">SUM(IF($C$9:$C$2507=$AB34,W$9:W$2507,0))</f>
        <v>31221133.301939245</v>
      </c>
      <c r="AL34" s="57">
        <f t="array" ref="AL34">SUM(IF($C$9:$C$2507=$AB34,X$9:X$2507,0))</f>
        <v>24002802</v>
      </c>
      <c r="AM34" s="57">
        <f t="array" ref="AM34">SUM(IF($C$9:$C$2507=$AB34,Y$9:Y$2507,0))</f>
        <v>0</v>
      </c>
      <c r="AN34" s="230">
        <f t="array" ref="AN34">SUM(IF($C$9:$C$2507=$AB34,AA$9:AA$2507,0))</f>
        <v>52612341</v>
      </c>
      <c r="AO34" s="83">
        <f>'Objetivos y Metas Globales'!A132</f>
        <v>4</v>
      </c>
      <c r="AP34" s="83">
        <v>26</v>
      </c>
      <c r="AQ34" s="57">
        <f t="array" ref="AQ34">SUM(IF($AO$9:$AO$108=$AP34,AC$9:AC$108,0))</f>
        <v>0</v>
      </c>
      <c r="AR34" s="57">
        <f t="array" ref="AR34">SUM(IF($AO$9:$AO$108=$AP34,AD$9:AD$108,0))</f>
        <v>0</v>
      </c>
      <c r="AS34" s="57">
        <f t="array" ref="AS34">SUM(IF($AO$9:$AO$108=$AP34,AE$9:AE$108,0))</f>
        <v>0</v>
      </c>
      <c r="AT34" s="57">
        <f t="array" ref="AT34">SUM(IF($AO$9:$AO$108=$AP34,AF$9:AF$108,0))</f>
        <v>0</v>
      </c>
      <c r="AU34" s="57">
        <f t="array" ref="AU34">SUM(IF($AO$9:$AO$108=$AP34,AG$9:AG$108,0))</f>
        <v>0</v>
      </c>
      <c r="AV34" s="57">
        <f t="array" ref="AV34">SUM(IF($AO$9:$AO$108=$AP34,AH$9:AH$108,0))</f>
        <v>0</v>
      </c>
      <c r="AW34" s="57">
        <f t="array" ref="AW34">SUM(IF($AO$9:$AO$108=$AP34,AI$9:AI$108,0))</f>
        <v>0</v>
      </c>
      <c r="AX34" s="57">
        <f t="array" ref="AX34">SUM(IF($AO$9:$AO$108=$AP34,AJ$9:AJ$108,0))</f>
        <v>0</v>
      </c>
      <c r="AY34" s="57">
        <f t="array" ref="AY34">SUM(IF($AO$9:$AO$108=$AP34,AK$9:AK$108,0))</f>
        <v>0</v>
      </c>
      <c r="AZ34" s="57">
        <f t="array" ref="AZ34">SUM(IF($AO$9:$AO$108=$AP34,AL$9:AL$108,0))</f>
        <v>0</v>
      </c>
      <c r="BA34" s="57">
        <f t="array" ref="BA34">SUM(IF($AO$9:$AO$108=$AP34,AM$9:AM$108,0))</f>
        <v>0</v>
      </c>
      <c r="BB34" s="57">
        <f t="array" ref="BB34">SUM(IF($AO$9:$AO$108=$AP34,AN$9:AN$108,0))</f>
        <v>0</v>
      </c>
      <c r="BC34" s="1"/>
      <c r="BD34" s="82"/>
      <c r="BE34" s="1"/>
    </row>
    <row r="35" spans="1:57" ht="11.25" customHeight="1" x14ac:dyDescent="0.2">
      <c r="A35" s="1">
        <f>IF(F35=0,0,LOOKUP($C$9:$C$2507,Hoja1!$C$4:$C$118,Hoja1!$D$4:$D$118))</f>
        <v>1</v>
      </c>
      <c r="B35" s="1">
        <f t="shared" si="0"/>
        <v>1</v>
      </c>
      <c r="C35" s="1">
        <f t="array" ref="C35">SUM(IF(cuencatramo1=F35,Hoja1!$C$4:$C$118,0))</f>
        <v>4</v>
      </c>
      <c r="D35" s="1">
        <f t="shared" si="1"/>
        <v>4</v>
      </c>
      <c r="E35" s="46">
        <v>27</v>
      </c>
      <c r="F35" s="229" t="s">
        <v>3019</v>
      </c>
      <c r="G35" s="263" t="s">
        <v>2583</v>
      </c>
      <c r="H35" s="264" t="s">
        <v>1118</v>
      </c>
      <c r="I35" s="265">
        <v>8042</v>
      </c>
      <c r="J35" s="4" t="s">
        <v>58</v>
      </c>
      <c r="K35" s="80" t="s">
        <v>29</v>
      </c>
      <c r="L35" s="267">
        <v>1</v>
      </c>
      <c r="M35" s="267">
        <v>1</v>
      </c>
      <c r="N35" s="80">
        <v>3110.4</v>
      </c>
      <c r="O35" s="80">
        <v>71.83</v>
      </c>
      <c r="P35" s="80">
        <v>307.35000000000002</v>
      </c>
      <c r="Q35" s="80">
        <v>104.82048000000002</v>
      </c>
      <c r="R35" s="80">
        <v>28.62</v>
      </c>
      <c r="S35" s="80">
        <v>307.35000000000002</v>
      </c>
      <c r="T35" s="80">
        <v>53.809920000000005</v>
      </c>
      <c r="U35" s="80">
        <v>24071.556672000002</v>
      </c>
      <c r="V35" s="80">
        <v>2696.7914496000008</v>
      </c>
      <c r="W35" s="81">
        <f t="shared" si="2"/>
        <v>26768.348121600004</v>
      </c>
      <c r="X35" s="80">
        <v>26768</v>
      </c>
      <c r="Y35" s="80"/>
      <c r="Z35" s="80"/>
      <c r="AA35" s="80"/>
      <c r="AB35" s="83">
        <f>'Objetivos y Metas Globales'!B133</f>
        <v>32</v>
      </c>
      <c r="AC35" s="57">
        <f t="shared" si="3"/>
        <v>152.63</v>
      </c>
      <c r="AD35" s="57">
        <f t="shared" si="4"/>
        <v>69.42</v>
      </c>
      <c r="AE35" s="57">
        <f t="array" ref="AE35">SUM(IF($C$9:$C$2507=$AB35,Q$9:Q$2507,0))</f>
        <v>173843.28674772248</v>
      </c>
      <c r="AF35" s="57">
        <f t="shared" si="5"/>
        <v>109.43</v>
      </c>
      <c r="AG35" s="57">
        <f t="shared" si="6"/>
        <v>55.9</v>
      </c>
      <c r="AH35" s="57">
        <f t="array" ref="AH35">SUM(IF($C$9:$C$2507=$AB35,T$9:T$2507,0))</f>
        <v>149241.7957500323</v>
      </c>
      <c r="AI35" s="57">
        <f t="array" ref="AI35">SUM(IF($C$9:$C$2507=$AB35,U$9:U$2507,0))</f>
        <v>35176435.067581996</v>
      </c>
      <c r="AJ35" s="57">
        <f t="array" ref="AJ35">SUM(IF($C$9:$C$2507=$AB35,V$9:V$2507,0))</f>
        <v>11869699.915838452</v>
      </c>
      <c r="AK35" s="57">
        <f t="array" ref="AK35">SUM(IF($C$9:$C$2507=$AB35,W$9:W$2507,0))</f>
        <v>47046134.983420439</v>
      </c>
      <c r="AL35" s="57">
        <f t="array" ref="AL35">SUM(IF($C$9:$C$2507=$AB35,X$9:X$2507,0))</f>
        <v>80154127.090000004</v>
      </c>
      <c r="AM35" s="57">
        <f t="array" ref="AM35">SUM(IF($C$9:$C$2507=$AB35,Y$9:Y$2507,0))</f>
        <v>0</v>
      </c>
      <c r="AN35" s="230">
        <f t="array" ref="AN35">SUM(IF($C$9:$C$2507=$AB35,AA$9:AA$2507,0))</f>
        <v>155792554</v>
      </c>
      <c r="AO35" s="83">
        <f>'Objetivos y Metas Globales'!A133</f>
        <v>5</v>
      </c>
      <c r="AP35" s="83">
        <v>27</v>
      </c>
      <c r="AQ35" s="57">
        <f t="array" ref="AQ35">SUM(IF($AO$9:$AO$108=$AP35,AC$9:AC$108,0))</f>
        <v>0</v>
      </c>
      <c r="AR35" s="57">
        <f t="array" ref="AR35">SUM(IF($AO$9:$AO$108=$AP35,AD$9:AD$108,0))</f>
        <v>0</v>
      </c>
      <c r="AS35" s="57">
        <f t="array" ref="AS35">SUM(IF($AO$9:$AO$108=$AP35,AE$9:AE$108,0))</f>
        <v>0</v>
      </c>
      <c r="AT35" s="57">
        <f t="array" ref="AT35">SUM(IF($AO$9:$AO$108=$AP35,AF$9:AF$108,0))</f>
        <v>0</v>
      </c>
      <c r="AU35" s="57">
        <f t="array" ref="AU35">SUM(IF($AO$9:$AO$108=$AP35,AG$9:AG$108,0))</f>
        <v>0</v>
      </c>
      <c r="AV35" s="57">
        <f t="array" ref="AV35">SUM(IF($AO$9:$AO$108=$AP35,AH$9:AH$108,0))</f>
        <v>0</v>
      </c>
      <c r="AW35" s="57">
        <f t="array" ref="AW35">SUM(IF($AO$9:$AO$108=$AP35,AI$9:AI$108,0))</f>
        <v>0</v>
      </c>
      <c r="AX35" s="57">
        <f t="array" ref="AX35">SUM(IF($AO$9:$AO$108=$AP35,AJ$9:AJ$108,0))</f>
        <v>0</v>
      </c>
      <c r="AY35" s="57">
        <f t="array" ref="AY35">SUM(IF($AO$9:$AO$108=$AP35,AK$9:AK$108,0))</f>
        <v>0</v>
      </c>
      <c r="AZ35" s="57">
        <f t="array" ref="AZ35">SUM(IF($AO$9:$AO$108=$AP35,AL$9:AL$108,0))</f>
        <v>0</v>
      </c>
      <c r="BA35" s="57">
        <f t="array" ref="BA35">SUM(IF($AO$9:$AO$108=$AP35,AM$9:AM$108,0))</f>
        <v>0</v>
      </c>
      <c r="BB35" s="57">
        <f t="array" ref="BB35">SUM(IF($AO$9:$AO$108=$AP35,AN$9:AN$108,0))</f>
        <v>0</v>
      </c>
      <c r="BC35" s="1"/>
      <c r="BD35" s="82"/>
      <c r="BE35" s="1"/>
    </row>
    <row r="36" spans="1:57" ht="11.25" customHeight="1" x14ac:dyDescent="0.2">
      <c r="A36" s="1">
        <f>IF(F36=0,0,LOOKUP($C$9:$C$2507,Hoja1!$C$4:$C$118,Hoja1!$D$4:$D$118))</f>
        <v>1</v>
      </c>
      <c r="B36" s="1">
        <f t="shared" si="0"/>
        <v>1</v>
      </c>
      <c r="C36" s="1">
        <f t="array" ref="C36">SUM(IF(cuencatramo1=F36,Hoja1!$C$4:$C$118,0))</f>
        <v>4</v>
      </c>
      <c r="D36" s="1">
        <f t="shared" si="1"/>
        <v>4</v>
      </c>
      <c r="E36" s="46">
        <v>28</v>
      </c>
      <c r="F36" s="229" t="s">
        <v>3019</v>
      </c>
      <c r="G36" s="263" t="s">
        <v>2584</v>
      </c>
      <c r="H36" s="264" t="s">
        <v>1118</v>
      </c>
      <c r="I36" s="265" t="s">
        <v>493</v>
      </c>
      <c r="J36" s="4" t="s">
        <v>58</v>
      </c>
      <c r="K36" s="80" t="s">
        <v>29</v>
      </c>
      <c r="L36" s="267">
        <v>5.5</v>
      </c>
      <c r="M36" s="267">
        <v>1</v>
      </c>
      <c r="N36" s="80">
        <v>9145.4399999999987</v>
      </c>
      <c r="O36" s="80">
        <v>177.96</v>
      </c>
      <c r="P36" s="80">
        <v>636.63</v>
      </c>
      <c r="Q36" s="80">
        <v>80.479872</v>
      </c>
      <c r="R36" s="80">
        <v>240.27</v>
      </c>
      <c r="S36" s="80">
        <v>636.63</v>
      </c>
      <c r="T36" s="80">
        <v>109.74527999999998</v>
      </c>
      <c r="U36" s="80">
        <v>43962.563700000006</v>
      </c>
      <c r="V36" s="80">
        <v>8202.7406592000007</v>
      </c>
      <c r="W36" s="81">
        <f t="shared" si="2"/>
        <v>52165.304359200003</v>
      </c>
      <c r="X36" s="80">
        <v>52165</v>
      </c>
      <c r="Y36" s="80"/>
      <c r="Z36" s="80"/>
      <c r="AA36" s="80"/>
      <c r="AB36" s="83">
        <f>'Objetivos y Metas Globales'!B134</f>
        <v>34</v>
      </c>
      <c r="AC36" s="57">
        <f t="shared" si="3"/>
        <v>41.35</v>
      </c>
      <c r="AD36" s="57">
        <f t="shared" si="4"/>
        <v>38.11</v>
      </c>
      <c r="AE36" s="57">
        <f t="array" ref="AE36">SUM(IF($C$9:$C$2507=$AB36,Q$9:Q$2507,0))</f>
        <v>60495.364260000002</v>
      </c>
      <c r="AF36" s="57">
        <f t="shared" si="5"/>
        <v>46.99</v>
      </c>
      <c r="AG36" s="57">
        <f t="shared" si="6"/>
        <v>43.98</v>
      </c>
      <c r="AH36" s="57">
        <f t="array" ref="AH36">SUM(IF($C$9:$C$2507=$AB36,T$9:T$2507,0))</f>
        <v>45111.169468799992</v>
      </c>
      <c r="AI36" s="57">
        <f t="array" ref="AI36">SUM(IF($C$9:$C$2507=$AB36,U$9:U$2507,0))</f>
        <v>11727510.143797869</v>
      </c>
      <c r="AJ36" s="57">
        <f t="array" ref="AJ36">SUM(IF($C$9:$C$2507=$AB36,V$9:V$2507,0))</f>
        <v>5330241.2295080861</v>
      </c>
      <c r="AK36" s="57">
        <f t="array" ref="AK36">SUM(IF($C$9:$C$2507=$AB36,W$9:W$2507,0))</f>
        <v>17057751.373305954</v>
      </c>
      <c r="AL36" s="57">
        <f t="array" ref="AL36">SUM(IF($C$9:$C$2507=$AB36,X$9:X$2507,0))</f>
        <v>115200695</v>
      </c>
      <c r="AM36" s="57">
        <f t="array" ref="AM36">SUM(IF($C$9:$C$2507=$AB36,Y$9:Y$2507,0))</f>
        <v>0</v>
      </c>
      <c r="AN36" s="230">
        <f t="array" ref="AN36">SUM(IF($C$9:$C$2507=$AB36,AA$9:AA$2507,0))</f>
        <v>7637304</v>
      </c>
      <c r="AO36" s="83">
        <f>'Objetivos y Metas Globales'!A134</f>
        <v>6</v>
      </c>
      <c r="AP36" s="83">
        <v>28</v>
      </c>
      <c r="AQ36" s="57">
        <f t="array" ref="AQ36">SUM(IF($AO$9:$AO$108=$AP36,AC$9:AC$108,0))</f>
        <v>0</v>
      </c>
      <c r="AR36" s="57">
        <f t="array" ref="AR36">SUM(IF($AO$9:$AO$108=$AP36,AD$9:AD$108,0))</f>
        <v>0</v>
      </c>
      <c r="AS36" s="57">
        <f t="array" ref="AS36">SUM(IF($AO$9:$AO$108=$AP36,AE$9:AE$108,0))</f>
        <v>0</v>
      </c>
      <c r="AT36" s="57">
        <f t="array" ref="AT36">SUM(IF($AO$9:$AO$108=$AP36,AF$9:AF$108,0))</f>
        <v>0</v>
      </c>
      <c r="AU36" s="57">
        <f t="array" ref="AU36">SUM(IF($AO$9:$AO$108=$AP36,AG$9:AG$108,0))</f>
        <v>0</v>
      </c>
      <c r="AV36" s="57">
        <f t="array" ref="AV36">SUM(IF($AO$9:$AO$108=$AP36,AH$9:AH$108,0))</f>
        <v>0</v>
      </c>
      <c r="AW36" s="57">
        <f t="array" ref="AW36">SUM(IF($AO$9:$AO$108=$AP36,AI$9:AI$108,0))</f>
        <v>0</v>
      </c>
      <c r="AX36" s="57">
        <f t="array" ref="AX36">SUM(IF($AO$9:$AO$108=$AP36,AJ$9:AJ$108,0))</f>
        <v>0</v>
      </c>
      <c r="AY36" s="57">
        <f t="array" ref="AY36">SUM(IF($AO$9:$AO$108=$AP36,AK$9:AK$108,0))</f>
        <v>0</v>
      </c>
      <c r="AZ36" s="57">
        <f t="array" ref="AZ36">SUM(IF($AO$9:$AO$108=$AP36,AL$9:AL$108,0))</f>
        <v>0</v>
      </c>
      <c r="BA36" s="57">
        <f t="array" ref="BA36">SUM(IF($AO$9:$AO$108=$AP36,AM$9:AM$108,0))</f>
        <v>0</v>
      </c>
      <c r="BB36" s="57">
        <f t="array" ref="BB36">SUM(IF($AO$9:$AO$108=$AP36,AN$9:AN$108,0))</f>
        <v>0</v>
      </c>
      <c r="BC36" s="1"/>
      <c r="BD36" s="82"/>
      <c r="BE36" s="1"/>
    </row>
    <row r="37" spans="1:57" ht="11.25" customHeight="1" x14ac:dyDescent="0.2">
      <c r="A37" s="1">
        <f>IF(F37=0,0,LOOKUP($C$9:$C$2507,Hoja1!$C$4:$C$118,Hoja1!$D$4:$D$118))</f>
        <v>1</v>
      </c>
      <c r="B37" s="1">
        <f t="shared" si="0"/>
        <v>1</v>
      </c>
      <c r="C37" s="1">
        <f t="array" ref="C37">SUM(IF(cuencatramo1=F37,Hoja1!$C$4:$C$118,0))</f>
        <v>4</v>
      </c>
      <c r="D37" s="1">
        <f t="shared" si="1"/>
        <v>4</v>
      </c>
      <c r="E37" s="46">
        <v>29</v>
      </c>
      <c r="F37" s="229" t="s">
        <v>3019</v>
      </c>
      <c r="G37" s="263" t="s">
        <v>2585</v>
      </c>
      <c r="H37" s="264" t="s">
        <v>1118</v>
      </c>
      <c r="I37" s="265" t="s">
        <v>493</v>
      </c>
      <c r="J37" s="4" t="s">
        <v>58</v>
      </c>
      <c r="K37" s="80" t="s">
        <v>29</v>
      </c>
      <c r="L37" s="267">
        <v>5.5</v>
      </c>
      <c r="M37" s="267">
        <v>1</v>
      </c>
      <c r="N37" s="80">
        <v>76758.623999999996</v>
      </c>
      <c r="O37" s="80">
        <v>2556.9699999999998</v>
      </c>
      <c r="P37" s="80">
        <v>1946.76</v>
      </c>
      <c r="Q37" s="80">
        <v>4513.4070911999997</v>
      </c>
      <c r="R37" s="80">
        <v>2056.4</v>
      </c>
      <c r="S37" s="80">
        <v>1946.76</v>
      </c>
      <c r="T37" s="80">
        <v>2993.5863359999998</v>
      </c>
      <c r="U37" s="80">
        <v>809562.4693199998</v>
      </c>
      <c r="V37" s="80">
        <v>18357.007838399997</v>
      </c>
      <c r="W37" s="81">
        <f t="shared" si="2"/>
        <v>827919.47715839976</v>
      </c>
      <c r="X37" s="80">
        <v>827919</v>
      </c>
      <c r="Y37" s="80"/>
      <c r="Z37" s="80"/>
      <c r="AA37" s="80"/>
      <c r="AB37" s="83">
        <f>'Objetivos y Metas Globales'!B135</f>
        <v>36</v>
      </c>
      <c r="AC37" s="57">
        <f t="shared" si="3"/>
        <v>0</v>
      </c>
      <c r="AD37" s="57">
        <f t="shared" si="4"/>
        <v>0</v>
      </c>
      <c r="AE37" s="57">
        <f t="array" ref="AE37">SUM(IF($C$9:$C$2507=$AB37,Q$9:Q$2507,0))</f>
        <v>31436.180049600003</v>
      </c>
      <c r="AF37" s="57">
        <f t="shared" si="5"/>
        <v>0</v>
      </c>
      <c r="AG37" s="57">
        <f t="shared" si="6"/>
        <v>0</v>
      </c>
      <c r="AH37" s="57">
        <f t="array" ref="AH37">SUM(IF($C$9:$C$2507=$AB37,T$9:T$2507,0))</f>
        <v>31003.616843999996</v>
      </c>
      <c r="AI37" s="57">
        <f t="array" ref="AI37">SUM(IF($C$9:$C$2507=$AB37,U$9:U$2507,0))</f>
        <v>22061129.739214502</v>
      </c>
      <c r="AJ37" s="57">
        <f t="array" ref="AJ37">SUM(IF($C$9:$C$2507=$AB37,V$9:V$2507,0))</f>
        <v>3183202.1155824</v>
      </c>
      <c r="AK37" s="57">
        <f t="array" ref="AK37">SUM(IF($C$9:$C$2507=$AB37,W$9:W$2507,0))</f>
        <v>25244331.854796901</v>
      </c>
      <c r="AL37" s="57">
        <f t="array" ref="AL37">SUM(IF($C$9:$C$2507=$AB37,X$9:X$2507,0))</f>
        <v>38879765.530000001</v>
      </c>
      <c r="AM37" s="57">
        <f t="array" ref="AM37">SUM(IF($C$9:$C$2507=$AB37,Y$9:Y$2507,0))</f>
        <v>0</v>
      </c>
      <c r="AN37" s="230">
        <f t="array" ref="AN37">SUM(IF($C$9:$C$2507=$AB37,AA$9:AA$2507,0))</f>
        <v>0</v>
      </c>
      <c r="AO37" s="83">
        <f>'Objetivos y Metas Globales'!A135</f>
        <v>7</v>
      </c>
      <c r="AP37" s="83">
        <v>29</v>
      </c>
      <c r="AQ37" s="57">
        <f t="array" ref="AQ37">SUM(IF($AO$9:$AO$108=$AP37,AC$9:AC$108,0))</f>
        <v>0</v>
      </c>
      <c r="AR37" s="57">
        <f t="array" ref="AR37">SUM(IF($AO$9:$AO$108=$AP37,AD$9:AD$108,0))</f>
        <v>0</v>
      </c>
      <c r="AS37" s="57">
        <f t="array" ref="AS37">SUM(IF($AO$9:$AO$108=$AP37,AE$9:AE$108,0))</f>
        <v>0</v>
      </c>
      <c r="AT37" s="57">
        <f t="array" ref="AT37">SUM(IF($AO$9:$AO$108=$AP37,AF$9:AF$108,0))</f>
        <v>0</v>
      </c>
      <c r="AU37" s="57">
        <f t="array" ref="AU37">SUM(IF($AO$9:$AO$108=$AP37,AG$9:AG$108,0))</f>
        <v>0</v>
      </c>
      <c r="AV37" s="57">
        <f t="array" ref="AV37">SUM(IF($AO$9:$AO$108=$AP37,AH$9:AH$108,0))</f>
        <v>0</v>
      </c>
      <c r="AW37" s="57">
        <f t="array" ref="AW37">SUM(IF($AO$9:$AO$108=$AP37,AI$9:AI$108,0))</f>
        <v>0</v>
      </c>
      <c r="AX37" s="57">
        <f t="array" ref="AX37">SUM(IF($AO$9:$AO$108=$AP37,AJ$9:AJ$108,0))</f>
        <v>0</v>
      </c>
      <c r="AY37" s="57">
        <f t="array" ref="AY37">SUM(IF($AO$9:$AO$108=$AP37,AK$9:AK$108,0))</f>
        <v>0</v>
      </c>
      <c r="AZ37" s="57">
        <f t="array" ref="AZ37">SUM(IF($AO$9:$AO$108=$AP37,AL$9:AL$108,0))</f>
        <v>0</v>
      </c>
      <c r="BA37" s="57">
        <f t="array" ref="BA37">SUM(IF($AO$9:$AO$108=$AP37,AM$9:AM$108,0))</f>
        <v>0</v>
      </c>
      <c r="BB37" s="57">
        <f t="array" ref="BB37">SUM(IF($AO$9:$AO$108=$AP37,AN$9:AN$108,0))</f>
        <v>0</v>
      </c>
      <c r="BC37" s="1"/>
      <c r="BD37" s="82"/>
      <c r="BE37" s="1"/>
    </row>
    <row r="38" spans="1:57" ht="11.25" customHeight="1" x14ac:dyDescent="0.2">
      <c r="A38" s="1">
        <f>IF(F38=0,0,LOOKUP($C$9:$C$2507,Hoja1!$C$4:$C$118,Hoja1!$D$4:$D$118))</f>
        <v>1</v>
      </c>
      <c r="B38" s="1">
        <f t="shared" si="0"/>
        <v>1</v>
      </c>
      <c r="C38" s="1">
        <f t="array" ref="C38">SUM(IF(cuencatramo1=F38,Hoja1!$C$4:$C$118,0))</f>
        <v>4</v>
      </c>
      <c r="D38" s="1">
        <f t="shared" si="1"/>
        <v>4</v>
      </c>
      <c r="E38" s="46">
        <v>30</v>
      </c>
      <c r="F38" s="229" t="s">
        <v>3019</v>
      </c>
      <c r="G38" s="263" t="s">
        <v>2586</v>
      </c>
      <c r="H38" s="264" t="s">
        <v>1118</v>
      </c>
      <c r="I38" s="265" t="s">
        <v>38</v>
      </c>
      <c r="J38" s="4" t="s">
        <v>58</v>
      </c>
      <c r="K38" s="80" t="s">
        <v>29</v>
      </c>
      <c r="L38" s="267">
        <v>1</v>
      </c>
      <c r="M38" s="267">
        <v>1</v>
      </c>
      <c r="N38" s="80">
        <v>1249.44768</v>
      </c>
      <c r="O38" s="80">
        <v>8.44</v>
      </c>
      <c r="P38" s="80">
        <v>6.44</v>
      </c>
      <c r="Q38" s="80">
        <v>47.277846719999999</v>
      </c>
      <c r="R38" s="80">
        <v>6.33</v>
      </c>
      <c r="S38" s="80">
        <v>6.51</v>
      </c>
      <c r="T38" s="80">
        <v>30.004030367999995</v>
      </c>
      <c r="U38" s="80">
        <v>10368.566086320001</v>
      </c>
      <c r="V38" s="80">
        <v>3596.9723201318393</v>
      </c>
      <c r="W38" s="81">
        <f t="shared" si="2"/>
        <v>13965.53840645184</v>
      </c>
      <c r="X38" s="80">
        <v>13966</v>
      </c>
      <c r="Y38" s="80"/>
      <c r="Z38" s="80"/>
      <c r="AA38" s="80"/>
      <c r="AB38" s="83">
        <f>'Objetivos y Metas Globales'!B136</f>
        <v>37</v>
      </c>
      <c r="AC38" s="57">
        <f t="shared" si="3"/>
        <v>63.42</v>
      </c>
      <c r="AD38" s="57">
        <f t="shared" si="4"/>
        <v>42.67</v>
      </c>
      <c r="AE38" s="57">
        <f t="array" ref="AE38">SUM(IF($C$9:$C$2507=$AB38,Q$9:Q$2507,0))</f>
        <v>56110.491897840002</v>
      </c>
      <c r="AF38" s="57">
        <f t="shared" si="5"/>
        <v>14.59</v>
      </c>
      <c r="AG38" s="57">
        <f t="shared" si="6"/>
        <v>14.33</v>
      </c>
      <c r="AH38" s="57">
        <f t="array" ref="AH38">SUM(IF($C$9:$C$2507=$AB38,T$9:T$2507,0))</f>
        <v>29346.07870296</v>
      </c>
      <c r="AI38" s="57">
        <f t="array" ref="AI38">SUM(IF($C$9:$C$2507=$AB38,U$9:U$2507,0))</f>
        <v>12418672.14575777</v>
      </c>
      <c r="AJ38" s="57">
        <f t="array" ref="AJ38">SUM(IF($C$9:$C$2507=$AB38,V$9:V$2507,0))</f>
        <v>2633900.5037964336</v>
      </c>
      <c r="AK38" s="57">
        <f t="array" ref="AK38">SUM(IF($C$9:$C$2507=$AB38,W$9:W$2507,0))</f>
        <v>15052572.649554202</v>
      </c>
      <c r="AL38" s="57">
        <f t="array" ref="AL38">SUM(IF($C$9:$C$2507=$AB38,X$9:X$2507,0))</f>
        <v>16566926</v>
      </c>
      <c r="AM38" s="57">
        <f t="array" ref="AM38">SUM(IF($C$9:$C$2507=$AB38,Y$9:Y$2507,0))</f>
        <v>185439060</v>
      </c>
      <c r="AN38" s="230">
        <f t="array" ref="AN38">SUM(IF($C$9:$C$2507=$AB38,AA$9:AA$2507,0))</f>
        <v>185439060</v>
      </c>
      <c r="AO38" s="83">
        <f>'Objetivos y Metas Globales'!A136</f>
        <v>7</v>
      </c>
      <c r="AP38" s="83">
        <v>30</v>
      </c>
      <c r="AQ38" s="57">
        <f t="array" ref="AQ38">SUM(IF($AO$9:$AO$108=$AP38,AC$9:AC$108,0))</f>
        <v>0</v>
      </c>
      <c r="AR38" s="57">
        <f t="array" ref="AR38">SUM(IF($AO$9:$AO$108=$AP38,AD$9:AD$108,0))</f>
        <v>0</v>
      </c>
      <c r="AS38" s="57">
        <f t="array" ref="AS38">SUM(IF($AO$9:$AO$108=$AP38,AE$9:AE$108,0))</f>
        <v>0</v>
      </c>
      <c r="AT38" s="57">
        <f t="array" ref="AT38">SUM(IF($AO$9:$AO$108=$AP38,AF$9:AF$108,0))</f>
        <v>0</v>
      </c>
      <c r="AU38" s="57">
        <f t="array" ref="AU38">SUM(IF($AO$9:$AO$108=$AP38,AG$9:AG$108,0))</f>
        <v>0</v>
      </c>
      <c r="AV38" s="57">
        <f t="array" ref="AV38">SUM(IF($AO$9:$AO$108=$AP38,AH$9:AH$108,0))</f>
        <v>0</v>
      </c>
      <c r="AW38" s="57">
        <f t="array" ref="AW38">SUM(IF($AO$9:$AO$108=$AP38,AI$9:AI$108,0))</f>
        <v>0</v>
      </c>
      <c r="AX38" s="57">
        <f t="array" ref="AX38">SUM(IF($AO$9:$AO$108=$AP38,AJ$9:AJ$108,0))</f>
        <v>0</v>
      </c>
      <c r="AY38" s="57">
        <f t="array" ref="AY38">SUM(IF($AO$9:$AO$108=$AP38,AK$9:AK$108,0))</f>
        <v>0</v>
      </c>
      <c r="AZ38" s="57">
        <f t="array" ref="AZ38">SUM(IF($AO$9:$AO$108=$AP38,AL$9:AL$108,0))</f>
        <v>0</v>
      </c>
      <c r="BA38" s="57">
        <f t="array" ref="BA38">SUM(IF($AO$9:$AO$108=$AP38,AM$9:AM$108,0))</f>
        <v>0</v>
      </c>
      <c r="BB38" s="57">
        <f t="array" ref="BB38">SUM(IF($AO$9:$AO$108=$AP38,AN$9:AN$108,0))</f>
        <v>0</v>
      </c>
      <c r="BC38" s="1"/>
      <c r="BD38" s="82"/>
      <c r="BE38" s="1"/>
    </row>
    <row r="39" spans="1:57" ht="11.25" customHeight="1" x14ac:dyDescent="0.2">
      <c r="A39" s="1">
        <f>IF(F39=0,0,LOOKUP($C$9:$C$2507,Hoja1!$C$4:$C$118,Hoja1!$D$4:$D$118))</f>
        <v>1</v>
      </c>
      <c r="B39" s="1">
        <f t="shared" si="0"/>
        <v>1</v>
      </c>
      <c r="C39" s="1">
        <f t="array" ref="C39">SUM(IF(cuencatramo1=F39,Hoja1!$C$4:$C$118,0))</f>
        <v>4</v>
      </c>
      <c r="D39" s="1">
        <f t="shared" si="1"/>
        <v>4</v>
      </c>
      <c r="E39" s="46">
        <v>31</v>
      </c>
      <c r="F39" s="229" t="s">
        <v>3019</v>
      </c>
      <c r="G39" s="263" t="s">
        <v>2587</v>
      </c>
      <c r="H39" s="264" t="s">
        <v>1118</v>
      </c>
      <c r="I39" s="265" t="s">
        <v>38</v>
      </c>
      <c r="J39" s="4" t="s">
        <v>58</v>
      </c>
      <c r="K39" s="80" t="s">
        <v>29</v>
      </c>
      <c r="L39" s="267">
        <v>1</v>
      </c>
      <c r="M39" s="267">
        <v>1</v>
      </c>
      <c r="N39" s="80">
        <v>1632.5711999999999</v>
      </c>
      <c r="O39" s="80">
        <v>100.76</v>
      </c>
      <c r="P39" s="80">
        <v>111.25</v>
      </c>
      <c r="Q39" s="80">
        <v>175.93102799999997</v>
      </c>
      <c r="R39" s="80">
        <v>37.82</v>
      </c>
      <c r="S39" s="80">
        <v>41.76</v>
      </c>
      <c r="T39" s="80">
        <v>69.012412560000001</v>
      </c>
      <c r="U39" s="80">
        <v>17673.023604599995</v>
      </c>
      <c r="V39" s="80">
        <v>4340.2869428255999</v>
      </c>
      <c r="W39" s="81">
        <f t="shared" si="2"/>
        <v>22013.310547425594</v>
      </c>
      <c r="X39" s="80">
        <v>22013</v>
      </c>
      <c r="Y39" s="80"/>
      <c r="Z39" s="80"/>
      <c r="AA39" s="80"/>
      <c r="AB39" s="83">
        <f>'Objetivos y Metas Globales'!B137</f>
        <v>38</v>
      </c>
      <c r="AC39" s="57">
        <f t="shared" si="3"/>
        <v>0</v>
      </c>
      <c r="AD39" s="57">
        <f t="shared" si="4"/>
        <v>0</v>
      </c>
      <c r="AE39" s="57">
        <f t="array" ref="AE39">SUM(IF($C$9:$C$2507=$AB39,Q$9:Q$2507,0))</f>
        <v>197240.50419936003</v>
      </c>
      <c r="AF39" s="57">
        <f t="shared" si="5"/>
        <v>0</v>
      </c>
      <c r="AG39" s="57">
        <f t="shared" si="6"/>
        <v>0</v>
      </c>
      <c r="AH39" s="57">
        <f t="array" ref="AH39">SUM(IF($C$9:$C$2507=$AB39,T$9:T$2507,0))</f>
        <v>76779.425190239999</v>
      </c>
      <c r="AI39" s="57">
        <f t="array" ref="AI39">SUM(IF($C$9:$C$2507=$AB39,U$9:U$2507,0))</f>
        <v>96046288.968793273</v>
      </c>
      <c r="AJ39" s="57">
        <f t="array" ref="AJ39">SUM(IF($C$9:$C$2507=$AB39,V$9:V$2507,0))</f>
        <v>5826443.3249994414</v>
      </c>
      <c r="AK39" s="57">
        <f t="array" ref="AK39">SUM(IF($C$9:$C$2507=$AB39,W$9:W$2507,0))</f>
        <v>101872732.29379271</v>
      </c>
      <c r="AL39" s="57">
        <f t="array" ref="AL39">SUM(IF($C$9:$C$2507=$AB39,X$9:X$2507,0))</f>
        <v>101868724.16</v>
      </c>
      <c r="AM39" s="57">
        <f t="array" ref="AM39">SUM(IF($C$9:$C$2507=$AB39,Y$9:Y$2507,0))</f>
        <v>0</v>
      </c>
      <c r="AN39" s="230">
        <f t="array" ref="AN39">SUM(IF($C$9:$C$2507=$AB39,AA$9:AA$2507,0))</f>
        <v>0</v>
      </c>
      <c r="AO39" s="83">
        <f>'Objetivos y Metas Globales'!A137</f>
        <v>7</v>
      </c>
      <c r="AP39" s="83">
        <v>31</v>
      </c>
      <c r="AQ39" s="57">
        <f t="array" ref="AQ39">SUM(IF($AO$9:$AO$108=$AP39,AC$9:AC$108,0))</f>
        <v>0</v>
      </c>
      <c r="AR39" s="57">
        <f t="array" ref="AR39">SUM(IF($AO$9:$AO$108=$AP39,AD$9:AD$108,0))</f>
        <v>0</v>
      </c>
      <c r="AS39" s="57">
        <f t="array" ref="AS39">SUM(IF($AO$9:$AO$108=$AP39,AE$9:AE$108,0))</f>
        <v>0</v>
      </c>
      <c r="AT39" s="57">
        <f t="array" ref="AT39">SUM(IF($AO$9:$AO$108=$AP39,AF$9:AF$108,0))</f>
        <v>0</v>
      </c>
      <c r="AU39" s="57">
        <f t="array" ref="AU39">SUM(IF($AO$9:$AO$108=$AP39,AG$9:AG$108,0))</f>
        <v>0</v>
      </c>
      <c r="AV39" s="57">
        <f t="array" ref="AV39">SUM(IF($AO$9:$AO$108=$AP39,AH$9:AH$108,0))</f>
        <v>0</v>
      </c>
      <c r="AW39" s="57">
        <f t="array" ref="AW39">SUM(IF($AO$9:$AO$108=$AP39,AI$9:AI$108,0))</f>
        <v>0</v>
      </c>
      <c r="AX39" s="57">
        <f t="array" ref="AX39">SUM(IF($AO$9:$AO$108=$AP39,AJ$9:AJ$108,0))</f>
        <v>0</v>
      </c>
      <c r="AY39" s="57">
        <f t="array" ref="AY39">SUM(IF($AO$9:$AO$108=$AP39,AK$9:AK$108,0))</f>
        <v>0</v>
      </c>
      <c r="AZ39" s="57">
        <f t="array" ref="AZ39">SUM(IF($AO$9:$AO$108=$AP39,AL$9:AL$108,0))</f>
        <v>0</v>
      </c>
      <c r="BA39" s="57">
        <f t="array" ref="BA39">SUM(IF($AO$9:$AO$108=$AP39,AM$9:AM$108,0))</f>
        <v>0</v>
      </c>
      <c r="BB39" s="57">
        <f t="array" ref="BB39">SUM(IF($AO$9:$AO$108=$AP39,AN$9:AN$108,0))</f>
        <v>0</v>
      </c>
      <c r="BC39" s="1"/>
      <c r="BD39" s="82"/>
      <c r="BE39" s="1"/>
    </row>
    <row r="40" spans="1:57" ht="11.25" customHeight="1" x14ac:dyDescent="0.2">
      <c r="A40" s="1">
        <f>IF(F40=0,0,LOOKUP($C$9:$C$2507,Hoja1!$C$4:$C$118,Hoja1!$D$4:$D$118))</f>
        <v>1</v>
      </c>
      <c r="B40" s="1">
        <f t="shared" si="0"/>
        <v>1</v>
      </c>
      <c r="C40" s="1">
        <f t="array" ref="C40">SUM(IF(cuencatramo1=F40,Hoja1!$C$4:$C$118,0))</f>
        <v>4</v>
      </c>
      <c r="D40" s="1">
        <f t="shared" si="1"/>
        <v>4</v>
      </c>
      <c r="E40" s="46">
        <v>32</v>
      </c>
      <c r="F40" s="229" t="s">
        <v>3019</v>
      </c>
      <c r="G40" s="263" t="s">
        <v>2588</v>
      </c>
      <c r="H40" s="264" t="s">
        <v>1118</v>
      </c>
      <c r="I40" s="265">
        <v>5521</v>
      </c>
      <c r="J40" s="4" t="s">
        <v>58</v>
      </c>
      <c r="K40" s="80" t="s">
        <v>29</v>
      </c>
      <c r="L40" s="267">
        <v>1</v>
      </c>
      <c r="M40" s="267">
        <v>1</v>
      </c>
      <c r="N40" s="80">
        <v>331.12800000000004</v>
      </c>
      <c r="O40" s="80">
        <v>26.16</v>
      </c>
      <c r="P40" s="80">
        <v>41.88</v>
      </c>
      <c r="Q40" s="80">
        <v>40.8280824</v>
      </c>
      <c r="R40" s="80">
        <v>13.01</v>
      </c>
      <c r="S40" s="80">
        <v>41.88</v>
      </c>
      <c r="T40" s="80">
        <v>12.185510400000002</v>
      </c>
      <c r="U40" s="80">
        <v>4911.373278</v>
      </c>
      <c r="V40" s="80">
        <v>1044.7101645119999</v>
      </c>
      <c r="W40" s="81">
        <f t="shared" si="2"/>
        <v>5956.0834425120001</v>
      </c>
      <c r="X40" s="80">
        <v>38296</v>
      </c>
      <c r="Y40" s="80"/>
      <c r="Z40" s="80"/>
      <c r="AA40" s="80"/>
      <c r="AB40" s="83">
        <f>'Objetivos y Metas Globales'!B138</f>
        <v>39</v>
      </c>
      <c r="AC40" s="57">
        <f t="shared" si="3"/>
        <v>2.5099999999999998</v>
      </c>
      <c r="AD40" s="57">
        <f t="shared" si="4"/>
        <v>2.2999999999999998</v>
      </c>
      <c r="AE40" s="57">
        <f t="array" ref="AE40">SUM(IF($C$9:$C$2507=$AB40,Q$9:Q$2507,0))</f>
        <v>47386.660786199995</v>
      </c>
      <c r="AF40" s="57">
        <f t="shared" si="5"/>
        <v>0.99</v>
      </c>
      <c r="AG40" s="57">
        <f t="shared" si="6"/>
        <v>0.91</v>
      </c>
      <c r="AH40" s="57">
        <f t="array" ref="AH40">SUM(IF($C$9:$C$2507=$AB40,T$9:T$2507,0))</f>
        <v>37946.212600319996</v>
      </c>
      <c r="AI40" s="57">
        <f t="array" ref="AI40">SUM(IF($C$9:$C$2507=$AB40,U$9:U$2507,0))</f>
        <v>26393520.058722969</v>
      </c>
      <c r="AJ40" s="57">
        <f t="array" ref="AJ40">SUM(IF($C$9:$C$2507=$AB40,V$9:V$2507,0))</f>
        <v>5257510.677543168</v>
      </c>
      <c r="AK40" s="57">
        <f t="array" ref="AK40">SUM(IF($C$9:$C$2507=$AB40,W$9:W$2507,0))</f>
        <v>31651030.736266136</v>
      </c>
      <c r="AL40" s="57">
        <f t="array" ref="AL40">SUM(IF($C$9:$C$2507=$AB40,X$9:X$2507,0))</f>
        <v>27585831</v>
      </c>
      <c r="AM40" s="57">
        <f t="array" ref="AM40">SUM(IF($C$9:$C$2507=$AB40,Y$9:Y$2507,0))</f>
        <v>0</v>
      </c>
      <c r="AN40" s="230">
        <f t="array" ref="AN40">SUM(IF($C$9:$C$2507=$AB40,AA$9:AA$2507,0))</f>
        <v>6475801</v>
      </c>
      <c r="AO40" s="83">
        <f>'Objetivos y Metas Globales'!A138</f>
        <v>7</v>
      </c>
      <c r="AP40" s="83">
        <v>32</v>
      </c>
      <c r="AQ40" s="57">
        <f t="array" ref="AQ40">SUM(IF($AO$9:$AO$108=$AP40,AC$9:AC$108,0))</f>
        <v>0</v>
      </c>
      <c r="AR40" s="57">
        <f t="array" ref="AR40">SUM(IF($AO$9:$AO$108=$AP40,AD$9:AD$108,0))</f>
        <v>0</v>
      </c>
      <c r="AS40" s="57">
        <f t="array" ref="AS40">SUM(IF($AO$9:$AO$108=$AP40,AE$9:AE$108,0))</f>
        <v>0</v>
      </c>
      <c r="AT40" s="57">
        <f t="array" ref="AT40">SUM(IF($AO$9:$AO$108=$AP40,AF$9:AF$108,0))</f>
        <v>0</v>
      </c>
      <c r="AU40" s="57">
        <f t="array" ref="AU40">SUM(IF($AO$9:$AO$108=$AP40,AG$9:AG$108,0))</f>
        <v>0</v>
      </c>
      <c r="AV40" s="57">
        <f t="array" ref="AV40">SUM(IF($AO$9:$AO$108=$AP40,AH$9:AH$108,0))</f>
        <v>0</v>
      </c>
      <c r="AW40" s="57">
        <f t="array" ref="AW40">SUM(IF($AO$9:$AO$108=$AP40,AI$9:AI$108,0))</f>
        <v>0</v>
      </c>
      <c r="AX40" s="57">
        <f t="array" ref="AX40">SUM(IF($AO$9:$AO$108=$AP40,AJ$9:AJ$108,0))</f>
        <v>0</v>
      </c>
      <c r="AY40" s="57">
        <f t="array" ref="AY40">SUM(IF($AO$9:$AO$108=$AP40,AK$9:AK$108,0))</f>
        <v>0</v>
      </c>
      <c r="AZ40" s="57">
        <f t="array" ref="AZ40">SUM(IF($AO$9:$AO$108=$AP40,AL$9:AL$108,0))</f>
        <v>0</v>
      </c>
      <c r="BA40" s="57">
        <f t="array" ref="BA40">SUM(IF($AO$9:$AO$108=$AP40,AM$9:AM$108,0))</f>
        <v>0</v>
      </c>
      <c r="BB40" s="57">
        <f t="array" ref="BB40">SUM(IF($AO$9:$AO$108=$AP40,AN$9:AN$108,0))</f>
        <v>0</v>
      </c>
      <c r="BC40" s="1"/>
      <c r="BD40" s="82"/>
      <c r="BE40" s="1"/>
    </row>
    <row r="41" spans="1:57" ht="11.25" customHeight="1" x14ac:dyDescent="0.2">
      <c r="A41" s="1">
        <f>IF(F41=0,0,LOOKUP($C$9:$C$2507,Hoja1!$C$4:$C$118,Hoja1!$D$4:$D$118))</f>
        <v>1</v>
      </c>
      <c r="B41" s="1">
        <f t="shared" si="0"/>
        <v>1</v>
      </c>
      <c r="C41" s="1">
        <f t="array" ref="C41">SUM(IF(cuencatramo1=F41,Hoja1!$C$4:$C$118,0))</f>
        <v>4</v>
      </c>
      <c r="D41" s="1">
        <f t="shared" si="1"/>
        <v>4</v>
      </c>
      <c r="E41" s="46">
        <v>33</v>
      </c>
      <c r="F41" s="229" t="s">
        <v>3019</v>
      </c>
      <c r="G41" s="263" t="s">
        <v>2589</v>
      </c>
      <c r="H41" s="264" t="s">
        <v>1118</v>
      </c>
      <c r="I41" s="265" t="s">
        <v>493</v>
      </c>
      <c r="J41" s="4" t="s">
        <v>58</v>
      </c>
      <c r="K41" s="80" t="s">
        <v>29</v>
      </c>
      <c r="L41" s="267">
        <v>5.5</v>
      </c>
      <c r="M41" s="267">
        <v>1</v>
      </c>
      <c r="N41" s="80">
        <v>7064.0640000000003</v>
      </c>
      <c r="O41" s="80">
        <v>481.74</v>
      </c>
      <c r="P41" s="80">
        <v>728.78</v>
      </c>
      <c r="Q41" s="80">
        <v>228.16926720000001</v>
      </c>
      <c r="R41" s="80">
        <v>359.51</v>
      </c>
      <c r="S41" s="80">
        <v>728.78</v>
      </c>
      <c r="T41" s="80">
        <v>105.96096</v>
      </c>
      <c r="U41" s="80">
        <v>610070.12470799987</v>
      </c>
      <c r="V41" s="80">
        <v>22025.877695999996</v>
      </c>
      <c r="W41" s="81">
        <f t="shared" si="2"/>
        <v>632096.00240399991</v>
      </c>
      <c r="X41" s="80">
        <v>632096</v>
      </c>
      <c r="Y41" s="80"/>
      <c r="Z41" s="80"/>
      <c r="AA41" s="80"/>
      <c r="AB41" s="83">
        <f>'Objetivos y Metas Globales'!B139</f>
        <v>41</v>
      </c>
      <c r="AC41" s="57">
        <f t="shared" si="3"/>
        <v>30774.09</v>
      </c>
      <c r="AD41" s="57">
        <f t="shared" si="4"/>
        <v>5602.11</v>
      </c>
      <c r="AE41" s="57">
        <f t="array" ref="AE41">SUM(IF($C$9:$C$2507=$AB41,Q$9:Q$2507,0))</f>
        <v>32624.07084</v>
      </c>
      <c r="AF41" s="57">
        <f t="shared" si="5"/>
        <v>35363.21</v>
      </c>
      <c r="AG41" s="57">
        <f t="shared" si="6"/>
        <v>5602.11</v>
      </c>
      <c r="AH41" s="57">
        <f t="array" ref="AH41">SUM(IF($C$9:$C$2507=$AB41,T$9:T$2507,0))</f>
        <v>36906.107760000006</v>
      </c>
      <c r="AI41" s="57">
        <f t="array" ref="AI41">SUM(IF($C$9:$C$2507=$AB41,U$9:U$2507,0))</f>
        <v>32125428.791730002</v>
      </c>
      <c r="AJ41" s="57">
        <f t="array" ref="AJ41">SUM(IF($C$9:$C$2507=$AB41,V$9:V$2507,0))</f>
        <v>15738135.199862404</v>
      </c>
      <c r="AK41" s="57">
        <f t="array" ref="AK41">SUM(IF($C$9:$C$2507=$AB41,W$9:W$2507,0))</f>
        <v>47863563.991592407</v>
      </c>
      <c r="AL41" s="57">
        <f t="array" ref="AL41">SUM(IF($C$9:$C$2507=$AB41,X$9:X$2507,0))</f>
        <v>118351422</v>
      </c>
      <c r="AM41" s="57">
        <f t="array" ref="AM41">SUM(IF($C$9:$C$2507=$AB41,Y$9:Y$2507,0))</f>
        <v>0</v>
      </c>
      <c r="AN41" s="230">
        <f t="array" ref="AN41">SUM(IF($C$9:$C$2507=$AB41,AA$9:AA$2507,0))</f>
        <v>0</v>
      </c>
      <c r="AO41" s="83">
        <f>'Objetivos y Metas Globales'!A139</f>
        <v>8</v>
      </c>
      <c r="AP41" s="83">
        <v>33</v>
      </c>
      <c r="AQ41" s="57">
        <f t="array" ref="AQ41">SUM(IF($AO$9:$AO$108=$AP41,AC$9:AC$108,0))</f>
        <v>0</v>
      </c>
      <c r="AR41" s="57">
        <f t="array" ref="AR41">SUM(IF($AO$9:$AO$108=$AP41,AD$9:AD$108,0))</f>
        <v>0</v>
      </c>
      <c r="AS41" s="57">
        <f t="array" ref="AS41">SUM(IF($AO$9:$AO$108=$AP41,AE$9:AE$108,0))</f>
        <v>0</v>
      </c>
      <c r="AT41" s="57">
        <f t="array" ref="AT41">SUM(IF($AO$9:$AO$108=$AP41,AF$9:AF$108,0))</f>
        <v>0</v>
      </c>
      <c r="AU41" s="57">
        <f t="array" ref="AU41">SUM(IF($AO$9:$AO$108=$AP41,AG$9:AG$108,0))</f>
        <v>0</v>
      </c>
      <c r="AV41" s="57">
        <f t="array" ref="AV41">SUM(IF($AO$9:$AO$108=$AP41,AH$9:AH$108,0))</f>
        <v>0</v>
      </c>
      <c r="AW41" s="57">
        <f t="array" ref="AW41">SUM(IF($AO$9:$AO$108=$AP41,AI$9:AI$108,0))</f>
        <v>0</v>
      </c>
      <c r="AX41" s="57">
        <f t="array" ref="AX41">SUM(IF($AO$9:$AO$108=$AP41,AJ$9:AJ$108,0))</f>
        <v>0</v>
      </c>
      <c r="AY41" s="57">
        <f t="array" ref="AY41">SUM(IF($AO$9:$AO$108=$AP41,AK$9:AK$108,0))</f>
        <v>0</v>
      </c>
      <c r="AZ41" s="57">
        <f t="array" ref="AZ41">SUM(IF($AO$9:$AO$108=$AP41,AL$9:AL$108,0))</f>
        <v>0</v>
      </c>
      <c r="BA41" s="57">
        <f t="array" ref="BA41">SUM(IF($AO$9:$AO$108=$AP41,AM$9:AM$108,0))</f>
        <v>0</v>
      </c>
      <c r="BB41" s="57">
        <f t="array" ref="BB41">SUM(IF($AO$9:$AO$108=$AP41,AN$9:AN$108,0))</f>
        <v>0</v>
      </c>
      <c r="BC41" s="1"/>
      <c r="BD41" s="82"/>
      <c r="BE41" s="1"/>
    </row>
    <row r="42" spans="1:57" ht="11.25" customHeight="1" x14ac:dyDescent="0.2">
      <c r="A42" s="1">
        <f>IF(F42=0,0,LOOKUP($C$9:$C$2507,Hoja1!$C$4:$C$118,Hoja1!$D$4:$D$118))</f>
        <v>1</v>
      </c>
      <c r="B42" s="1">
        <f t="shared" si="0"/>
        <v>1</v>
      </c>
      <c r="C42" s="1">
        <f t="array" ref="C42">SUM(IF(cuencatramo1=F42,Hoja1!$C$4:$C$118,0))</f>
        <v>4</v>
      </c>
      <c r="D42" s="1">
        <f t="shared" si="1"/>
        <v>4</v>
      </c>
      <c r="E42" s="46">
        <v>34</v>
      </c>
      <c r="F42" s="229" t="s">
        <v>3019</v>
      </c>
      <c r="G42" s="263" t="s">
        <v>2590</v>
      </c>
      <c r="H42" s="264" t="s">
        <v>1118</v>
      </c>
      <c r="I42" s="265" t="s">
        <v>493</v>
      </c>
      <c r="J42" s="4" t="s">
        <v>58</v>
      </c>
      <c r="K42" s="80" t="s">
        <v>29</v>
      </c>
      <c r="L42" s="267">
        <v>5.5</v>
      </c>
      <c r="M42" s="267">
        <v>1</v>
      </c>
      <c r="N42" s="80">
        <v>61526.735999999997</v>
      </c>
      <c r="O42" s="80">
        <v>3251.32</v>
      </c>
      <c r="P42" s="80">
        <v>1733.98</v>
      </c>
      <c r="Q42" s="80">
        <v>2449.3916591999996</v>
      </c>
      <c r="R42" s="80">
        <v>2400.67</v>
      </c>
      <c r="S42" s="80">
        <v>1733.98</v>
      </c>
      <c r="T42" s="80">
        <v>1376.4360240000001</v>
      </c>
      <c r="U42" s="80">
        <v>1994437.4155546501</v>
      </c>
      <c r="V42" s="80">
        <v>154114.68648239999</v>
      </c>
      <c r="W42" s="81">
        <f t="shared" si="2"/>
        <v>2148552.1020370503</v>
      </c>
      <c r="X42" s="80">
        <v>3239939</v>
      </c>
      <c r="Y42" s="80"/>
      <c r="Z42" s="80"/>
      <c r="AA42" s="80"/>
      <c r="AB42" s="83">
        <f>'Objetivos y Metas Globales'!B140</f>
        <v>42</v>
      </c>
      <c r="AC42" s="57">
        <f t="shared" si="3"/>
        <v>0</v>
      </c>
      <c r="AD42" s="57">
        <f t="shared" si="4"/>
        <v>0</v>
      </c>
      <c r="AE42" s="57">
        <f t="array" ref="AE42">SUM(IF($C$9:$C$2507=$AB42,Q$9:Q$2507,0))</f>
        <v>13091.70417434736</v>
      </c>
      <c r="AF42" s="57">
        <f t="shared" si="5"/>
        <v>0</v>
      </c>
      <c r="AG42" s="57">
        <f t="shared" si="6"/>
        <v>0</v>
      </c>
      <c r="AH42" s="57">
        <f t="array" ref="AH42">SUM(IF($C$9:$C$2507=$AB42,T$9:T$2507,0))</f>
        <v>4676.566989052083</v>
      </c>
      <c r="AI42" s="57">
        <f t="array" ref="AI42">SUM(IF($C$9:$C$2507=$AB42,U$9:U$2507,0))</f>
        <v>2713513.7765787481</v>
      </c>
      <c r="AJ42" s="57">
        <f t="array" ref="AJ42">SUM(IF($C$9:$C$2507=$AB42,V$9:V$2507,0))</f>
        <v>471625.8506176435</v>
      </c>
      <c r="AK42" s="57">
        <f t="array" ref="AK42">SUM(IF($C$9:$C$2507=$AB42,W$9:W$2507,0))</f>
        <v>3185139.6271963916</v>
      </c>
      <c r="AL42" s="57">
        <f t="array" ref="AL42">SUM(IF($C$9:$C$2507=$AB42,X$9:X$2507,0))</f>
        <v>3185436.1100000003</v>
      </c>
      <c r="AM42" s="57">
        <f t="array" ref="AM42">SUM(IF($C$9:$C$2507=$AB42,Y$9:Y$2507,0))</f>
        <v>0</v>
      </c>
      <c r="AN42" s="230">
        <f t="array" ref="AN42">SUM(IF($C$9:$C$2507=$AB42,AA$9:AA$2507,0))</f>
        <v>0</v>
      </c>
      <c r="AO42" s="83">
        <f>'Objetivos y Metas Globales'!A140</f>
        <v>8</v>
      </c>
      <c r="AP42" s="83">
        <v>34</v>
      </c>
      <c r="AQ42" s="57">
        <f t="array" ref="AQ42">SUM(IF($AO$9:$AO$108=$AP42,AC$9:AC$108,0))</f>
        <v>0</v>
      </c>
      <c r="AR42" s="57">
        <f t="array" ref="AR42">SUM(IF($AO$9:$AO$108=$AP42,AD$9:AD$108,0))</f>
        <v>0</v>
      </c>
      <c r="AS42" s="57">
        <f t="array" ref="AS42">SUM(IF($AO$9:$AO$108=$AP42,AE$9:AE$108,0))</f>
        <v>0</v>
      </c>
      <c r="AT42" s="57">
        <f t="array" ref="AT42">SUM(IF($AO$9:$AO$108=$AP42,AF$9:AF$108,0))</f>
        <v>0</v>
      </c>
      <c r="AU42" s="57">
        <f t="array" ref="AU42">SUM(IF($AO$9:$AO$108=$AP42,AG$9:AG$108,0))</f>
        <v>0</v>
      </c>
      <c r="AV42" s="57">
        <f t="array" ref="AV42">SUM(IF($AO$9:$AO$108=$AP42,AH$9:AH$108,0))</f>
        <v>0</v>
      </c>
      <c r="AW42" s="57">
        <f t="array" ref="AW42">SUM(IF($AO$9:$AO$108=$AP42,AI$9:AI$108,0))</f>
        <v>0</v>
      </c>
      <c r="AX42" s="57">
        <f t="array" ref="AX42">SUM(IF($AO$9:$AO$108=$AP42,AJ$9:AJ$108,0))</f>
        <v>0</v>
      </c>
      <c r="AY42" s="57">
        <f t="array" ref="AY42">SUM(IF($AO$9:$AO$108=$AP42,AK$9:AK$108,0))</f>
        <v>0</v>
      </c>
      <c r="AZ42" s="57">
        <f t="array" ref="AZ42">SUM(IF($AO$9:$AO$108=$AP42,AL$9:AL$108,0))</f>
        <v>0</v>
      </c>
      <c r="BA42" s="57">
        <f t="array" ref="BA42">SUM(IF($AO$9:$AO$108=$AP42,AM$9:AM$108,0))</f>
        <v>0</v>
      </c>
      <c r="BB42" s="57">
        <f t="array" ref="BB42">SUM(IF($AO$9:$AO$108=$AP42,AN$9:AN$108,0))</f>
        <v>0</v>
      </c>
      <c r="BC42" s="1"/>
      <c r="BD42" s="82"/>
      <c r="BE42" s="1"/>
    </row>
    <row r="43" spans="1:57" ht="11.25" customHeight="1" x14ac:dyDescent="0.2">
      <c r="A43" s="1">
        <f>IF(F43=0,0,LOOKUP($C$9:$C$2507,Hoja1!$C$4:$C$118,Hoja1!$D$4:$D$118))</f>
        <v>1</v>
      </c>
      <c r="B43" s="1">
        <f t="shared" si="0"/>
        <v>1</v>
      </c>
      <c r="C43" s="1">
        <f t="array" ref="C43">SUM(IF(cuencatramo1=F43,Hoja1!$C$4:$C$118,0))</f>
        <v>4</v>
      </c>
      <c r="D43" s="1">
        <f t="shared" si="1"/>
        <v>4</v>
      </c>
      <c r="E43" s="46">
        <v>35</v>
      </c>
      <c r="F43" s="229" t="s">
        <v>3019</v>
      </c>
      <c r="G43" s="263" t="s">
        <v>2591</v>
      </c>
      <c r="H43" s="264" t="s">
        <v>1118</v>
      </c>
      <c r="I43" s="265" t="s">
        <v>493</v>
      </c>
      <c r="J43" s="4" t="s">
        <v>58</v>
      </c>
      <c r="K43" s="80" t="s">
        <v>29</v>
      </c>
      <c r="L43" s="267">
        <v>1</v>
      </c>
      <c r="M43" s="267">
        <v>1</v>
      </c>
      <c r="N43" s="80">
        <v>3784.32</v>
      </c>
      <c r="O43" s="80">
        <v>85.34</v>
      </c>
      <c r="P43" s="80">
        <v>652.83000000000004</v>
      </c>
      <c r="Q43" s="80">
        <v>65.468736000000007</v>
      </c>
      <c r="R43" s="80">
        <v>169.63</v>
      </c>
      <c r="S43" s="80">
        <v>652.83000000000004</v>
      </c>
      <c r="T43" s="80">
        <v>54.115776000000004</v>
      </c>
      <c r="U43" s="80">
        <v>23209.865280000002</v>
      </c>
      <c r="V43" s="80">
        <v>5316.5911679999999</v>
      </c>
      <c r="W43" s="81">
        <f t="shared" si="2"/>
        <v>28526.456448000001</v>
      </c>
      <c r="X43" s="80">
        <v>28526</v>
      </c>
      <c r="Y43" s="80"/>
      <c r="Z43" s="80"/>
      <c r="AA43" s="80"/>
      <c r="AB43" s="83">
        <f>'Objetivos y Metas Globales'!B141</f>
        <v>43</v>
      </c>
      <c r="AC43" s="57">
        <f t="shared" si="3"/>
        <v>110.76</v>
      </c>
      <c r="AD43" s="57">
        <f t="shared" si="4"/>
        <v>37.229999999999997</v>
      </c>
      <c r="AE43" s="57">
        <f t="array" ref="AE43">SUM(IF($C$9:$C$2507=$AB43,Q$9:Q$2507,0))</f>
        <v>130416.41264279997</v>
      </c>
      <c r="AF43" s="57">
        <f t="shared" si="5"/>
        <v>74.38</v>
      </c>
      <c r="AG43" s="57">
        <f t="shared" si="6"/>
        <v>27.36</v>
      </c>
      <c r="AH43" s="57">
        <f t="array" ref="AH43">SUM(IF($C$9:$C$2507=$AB43,T$9:T$2507,0))</f>
        <v>57934.625429999993</v>
      </c>
      <c r="AI43" s="57">
        <f t="array" ref="AI43">SUM(IF($C$9:$C$2507=$AB43,U$9:U$2507,0))</f>
        <v>35029941.484020658</v>
      </c>
      <c r="AJ43" s="57">
        <f t="array" ref="AJ43">SUM(IF($C$9:$C$2507=$AB43,V$9:V$2507,0))</f>
        <v>3547398.0718196058</v>
      </c>
      <c r="AK43" s="57">
        <f t="array" ref="AK43">SUM(IF($C$9:$C$2507=$AB43,W$9:W$2507,0))</f>
        <v>38577339.555840261</v>
      </c>
      <c r="AL43" s="57">
        <f t="array" ref="AL43">SUM(IF($C$9:$C$2507=$AB43,X$9:X$2507,0))</f>
        <v>104775104</v>
      </c>
      <c r="AM43" s="57">
        <f t="array" ref="AM43">SUM(IF($C$9:$C$2507=$AB43,Y$9:Y$2507,0))</f>
        <v>0</v>
      </c>
      <c r="AN43" s="230">
        <f t="array" ref="AN43">SUM(IF($C$9:$C$2507=$AB43,AA$9:AA$2507,0))</f>
        <v>0</v>
      </c>
      <c r="AO43" s="83">
        <f>'Objetivos y Metas Globales'!A141</f>
        <v>8</v>
      </c>
      <c r="AP43" s="83">
        <v>35</v>
      </c>
      <c r="AQ43" s="57">
        <f t="array" ref="AQ43">SUM(IF($AO$9:$AO$108=$AP43,AC$9:AC$108,0))</f>
        <v>0</v>
      </c>
      <c r="AR43" s="57">
        <f t="array" ref="AR43">SUM(IF($AO$9:$AO$108=$AP43,AD$9:AD$108,0))</f>
        <v>0</v>
      </c>
      <c r="AS43" s="57">
        <f t="array" ref="AS43">SUM(IF($AO$9:$AO$108=$AP43,AE$9:AE$108,0))</f>
        <v>0</v>
      </c>
      <c r="AT43" s="57">
        <f t="array" ref="AT43">SUM(IF($AO$9:$AO$108=$AP43,AF$9:AF$108,0))</f>
        <v>0</v>
      </c>
      <c r="AU43" s="57">
        <f t="array" ref="AU43">SUM(IF($AO$9:$AO$108=$AP43,AG$9:AG$108,0))</f>
        <v>0</v>
      </c>
      <c r="AV43" s="57">
        <f t="array" ref="AV43">SUM(IF($AO$9:$AO$108=$AP43,AH$9:AH$108,0))</f>
        <v>0</v>
      </c>
      <c r="AW43" s="57">
        <f t="array" ref="AW43">SUM(IF($AO$9:$AO$108=$AP43,AI$9:AI$108,0))</f>
        <v>0</v>
      </c>
      <c r="AX43" s="57">
        <f t="array" ref="AX43">SUM(IF($AO$9:$AO$108=$AP43,AJ$9:AJ$108,0))</f>
        <v>0</v>
      </c>
      <c r="AY43" s="57">
        <f t="array" ref="AY43">SUM(IF($AO$9:$AO$108=$AP43,AK$9:AK$108,0))</f>
        <v>0</v>
      </c>
      <c r="AZ43" s="57">
        <f t="array" ref="AZ43">SUM(IF($AO$9:$AO$108=$AP43,AL$9:AL$108,0))</f>
        <v>0</v>
      </c>
      <c r="BA43" s="57">
        <f t="array" ref="BA43">SUM(IF($AO$9:$AO$108=$AP43,AM$9:AM$108,0))</f>
        <v>0</v>
      </c>
      <c r="BB43" s="57">
        <f t="array" ref="BB43">SUM(IF($AO$9:$AO$108=$AP43,AN$9:AN$108,0))</f>
        <v>0</v>
      </c>
      <c r="BC43" s="1"/>
      <c r="BD43" s="82"/>
      <c r="BE43" s="1"/>
    </row>
    <row r="44" spans="1:57" ht="11.25" customHeight="1" x14ac:dyDescent="0.2">
      <c r="A44" s="1">
        <f>IF(F44=0,0,LOOKUP($C$9:$C$2507,Hoja1!$C$4:$C$118,Hoja1!$D$4:$D$118))</f>
        <v>1</v>
      </c>
      <c r="B44" s="1">
        <f t="shared" si="0"/>
        <v>1</v>
      </c>
      <c r="C44" s="1">
        <f t="array" ref="C44">SUM(IF(cuencatramo1=F44,Hoja1!$C$4:$C$118,0))</f>
        <v>4</v>
      </c>
      <c r="D44" s="1">
        <f t="shared" si="1"/>
        <v>4</v>
      </c>
      <c r="E44" s="46">
        <v>36</v>
      </c>
      <c r="F44" s="229" t="s">
        <v>3019</v>
      </c>
      <c r="G44" s="263" t="s">
        <v>2592</v>
      </c>
      <c r="H44" s="264" t="s">
        <v>1110</v>
      </c>
      <c r="I44" s="265" t="s">
        <v>122</v>
      </c>
      <c r="J44" s="4" t="s">
        <v>58</v>
      </c>
      <c r="K44" s="80" t="s">
        <v>29</v>
      </c>
      <c r="L44" s="267">
        <v>5.5</v>
      </c>
      <c r="M44" s="267">
        <v>1</v>
      </c>
      <c r="N44" s="80">
        <v>64838.016000000003</v>
      </c>
      <c r="O44" s="80">
        <v>169.13</v>
      </c>
      <c r="P44" s="80">
        <v>156.29</v>
      </c>
      <c r="Q44" s="80">
        <v>169.13387520000001</v>
      </c>
      <c r="R44" s="80">
        <v>433.1</v>
      </c>
      <c r="S44" s="80">
        <v>423.08</v>
      </c>
      <c r="T44" s="80">
        <v>433.4560128</v>
      </c>
      <c r="U44" s="80">
        <v>174651.86787840002</v>
      </c>
      <c r="V44" s="80">
        <v>34797.848707584002</v>
      </c>
      <c r="W44" s="81">
        <f t="shared" si="2"/>
        <v>209449.71658598402</v>
      </c>
      <c r="X44" s="80">
        <v>209450</v>
      </c>
      <c r="Y44" s="80"/>
      <c r="Z44" s="80"/>
      <c r="AA44" s="80"/>
      <c r="AB44" s="83">
        <f>'Objetivos y Metas Globales'!B142</f>
        <v>44</v>
      </c>
      <c r="AC44" s="57">
        <f t="shared" ref="AC44:AC75" si="7">LOOKUP($AB44,$D$9:$D$2507,O$9:O$2507)</f>
        <v>19890.82</v>
      </c>
      <c r="AD44" s="57">
        <f t="shared" ref="AD44:AD75" si="8">LOOKUP($AB44,$D$9:$D$2507,P$9:P$2507)</f>
        <v>12871.81</v>
      </c>
      <c r="AE44" s="57">
        <f t="array" ref="AE44">SUM(IF($C$9:$C$2507=$AB44,Q$9:Q$2507,0))</f>
        <v>37132.031664000002</v>
      </c>
      <c r="AF44" s="57">
        <f t="shared" ref="AF44:AF75" si="9">LOOKUP($AB44,$D$9:$D$2507,R$9:R$2507)</f>
        <v>12376.21</v>
      </c>
      <c r="AG44" s="57">
        <f t="shared" ref="AG44:AG75" si="10">LOOKUP($AB44,$D$9:$D$2507,S$9:S$2507)</f>
        <v>12690.26</v>
      </c>
      <c r="AH44" s="57">
        <f t="array" ref="AH44">SUM(IF($C$9:$C$2507=$AB44,T$9:T$2507,0))</f>
        <v>34781.180544000003</v>
      </c>
      <c r="AI44" s="57">
        <f t="array" ref="AI44">SUM(IF($C$9:$C$2507=$AB44,U$9:U$2507,0))</f>
        <v>5235553.5187680004</v>
      </c>
      <c r="AJ44" s="57">
        <f t="array" ref="AJ44">SUM(IF($C$9:$C$2507=$AB44,V$9:V$2507,0))</f>
        <v>1735601.1867936</v>
      </c>
      <c r="AK44" s="57">
        <f t="array" ref="AK44">SUM(IF($C$9:$C$2507=$AB44,W$9:W$2507,0))</f>
        <v>6971154.7055616006</v>
      </c>
      <c r="AL44" s="57">
        <f t="array" ref="AL44">SUM(IF($C$9:$C$2507=$AB44,X$9:X$2507,0))</f>
        <v>11419934</v>
      </c>
      <c r="AM44" s="57">
        <f t="array" ref="AM44">SUM(IF($C$9:$C$2507=$AB44,Y$9:Y$2507,0))</f>
        <v>0</v>
      </c>
      <c r="AN44" s="230">
        <f t="array" ref="AN44">SUM(IF($C$9:$C$2507=$AB44,AA$9:AA$2507,0))</f>
        <v>88282831</v>
      </c>
      <c r="AO44" s="83">
        <f>'Objetivos y Metas Globales'!A142</f>
        <v>8</v>
      </c>
      <c r="AP44" s="83">
        <v>36</v>
      </c>
      <c r="AQ44" s="57">
        <f t="array" ref="AQ44">SUM(IF($AO$9:$AO$108=$AP44,AC$9:AC$108,0))</f>
        <v>0</v>
      </c>
      <c r="AR44" s="57">
        <f t="array" ref="AR44">SUM(IF($AO$9:$AO$108=$AP44,AD$9:AD$108,0))</f>
        <v>0</v>
      </c>
      <c r="AS44" s="57">
        <f t="array" ref="AS44">SUM(IF($AO$9:$AO$108=$AP44,AE$9:AE$108,0))</f>
        <v>0</v>
      </c>
      <c r="AT44" s="57">
        <f t="array" ref="AT44">SUM(IF($AO$9:$AO$108=$AP44,AF$9:AF$108,0))</f>
        <v>0</v>
      </c>
      <c r="AU44" s="57">
        <f t="array" ref="AU44">SUM(IF($AO$9:$AO$108=$AP44,AG$9:AG$108,0))</f>
        <v>0</v>
      </c>
      <c r="AV44" s="57">
        <f t="array" ref="AV44">SUM(IF($AO$9:$AO$108=$AP44,AH$9:AH$108,0))</f>
        <v>0</v>
      </c>
      <c r="AW44" s="57">
        <f t="array" ref="AW44">SUM(IF($AO$9:$AO$108=$AP44,AI$9:AI$108,0))</f>
        <v>0</v>
      </c>
      <c r="AX44" s="57">
        <f t="array" ref="AX44">SUM(IF($AO$9:$AO$108=$AP44,AJ$9:AJ$108,0))</f>
        <v>0</v>
      </c>
      <c r="AY44" s="57">
        <f t="array" ref="AY44">SUM(IF($AO$9:$AO$108=$AP44,AK$9:AK$108,0))</f>
        <v>0</v>
      </c>
      <c r="AZ44" s="57">
        <f t="array" ref="AZ44">SUM(IF($AO$9:$AO$108=$AP44,AL$9:AL$108,0))</f>
        <v>0</v>
      </c>
      <c r="BA44" s="57">
        <f t="array" ref="BA44">SUM(IF($AO$9:$AO$108=$AP44,AM$9:AM$108,0))</f>
        <v>0</v>
      </c>
      <c r="BB44" s="57">
        <f t="array" ref="BB44">SUM(IF($AO$9:$AO$108=$AP44,AN$9:AN$108,0))</f>
        <v>0</v>
      </c>
      <c r="BC44" s="1"/>
      <c r="BD44" s="82"/>
      <c r="BE44" s="1"/>
    </row>
    <row r="45" spans="1:57" ht="11.25" customHeight="1" x14ac:dyDescent="0.2">
      <c r="A45" s="1">
        <f>IF(F45=0,0,LOOKUP($C$9:$C$2507,Hoja1!$C$4:$C$118,Hoja1!$D$4:$D$118))</f>
        <v>1</v>
      </c>
      <c r="B45" s="1">
        <f t="shared" si="0"/>
        <v>1</v>
      </c>
      <c r="C45" s="1">
        <f t="array" ref="C45">SUM(IF(cuencatramo1=F45,Hoja1!$C$4:$C$118,0))</f>
        <v>4</v>
      </c>
      <c r="D45" s="1">
        <f t="shared" si="1"/>
        <v>4</v>
      </c>
      <c r="E45" s="46">
        <v>37</v>
      </c>
      <c r="F45" s="229" t="s">
        <v>3019</v>
      </c>
      <c r="G45" s="263" t="s">
        <v>2593</v>
      </c>
      <c r="H45" s="264" t="s">
        <v>1118</v>
      </c>
      <c r="I45" s="265" t="s">
        <v>493</v>
      </c>
      <c r="J45" s="4" t="s">
        <v>58</v>
      </c>
      <c r="K45" s="80" t="s">
        <v>29</v>
      </c>
      <c r="L45" s="267">
        <v>1</v>
      </c>
      <c r="M45" s="267">
        <v>1</v>
      </c>
      <c r="N45" s="80">
        <v>2649.0240000000003</v>
      </c>
      <c r="O45" s="80">
        <v>126.79</v>
      </c>
      <c r="P45" s="80">
        <v>254.09</v>
      </c>
      <c r="Q45" s="80">
        <v>130.59688320000001</v>
      </c>
      <c r="R45" s="80">
        <v>26.02</v>
      </c>
      <c r="S45" s="80">
        <v>112.93</v>
      </c>
      <c r="T45" s="80">
        <v>31.788287999999998</v>
      </c>
      <c r="U45" s="80">
        <v>120489.98940000002</v>
      </c>
      <c r="V45" s="80">
        <v>6238.1336371200005</v>
      </c>
      <c r="W45" s="81">
        <f t="shared" si="2"/>
        <v>126728.12303712002</v>
      </c>
      <c r="X45" s="80">
        <v>126728</v>
      </c>
      <c r="Y45" s="80"/>
      <c r="Z45" s="80"/>
      <c r="AA45" s="80"/>
      <c r="AB45" s="83">
        <f>'Objetivos y Metas Globales'!B143</f>
        <v>46</v>
      </c>
      <c r="AC45" s="57">
        <f t="shared" si="7"/>
        <v>41916.6</v>
      </c>
      <c r="AD45" s="57">
        <f t="shared" si="8"/>
        <v>44832.35</v>
      </c>
      <c r="AE45" s="57">
        <f t="array" ref="AE45">SUM(IF($C$9:$C$2507=$AB45,Q$9:Q$2507,0))</f>
        <v>52560</v>
      </c>
      <c r="AF45" s="57">
        <f t="shared" si="9"/>
        <v>40239.94</v>
      </c>
      <c r="AG45" s="57">
        <f t="shared" si="10"/>
        <v>43039.06</v>
      </c>
      <c r="AH45" s="57">
        <f t="array" ref="AH45">SUM(IF($C$9:$C$2507=$AB45,T$9:T$2507,0))</f>
        <v>50457.600000000006</v>
      </c>
      <c r="AI45" s="57">
        <f t="array" ref="AI45">SUM(IF($C$9:$C$2507=$AB45,U$9:U$2507,0))</f>
        <v>21413863.800000001</v>
      </c>
      <c r="AJ45" s="57">
        <f t="array" ref="AJ45">SUM(IF($C$9:$C$2507=$AB45,V$9:V$2507,0))</f>
        <v>8790097.3977600001</v>
      </c>
      <c r="AK45" s="57">
        <f t="array" ref="AK45">SUM(IF($C$9:$C$2507=$AB45,W$9:W$2507,0))</f>
        <v>30203961.197760001</v>
      </c>
      <c r="AL45" s="57">
        <f t="array" ref="AL45">SUM(IF($C$9:$C$2507=$AB45,X$9:X$2507,0))</f>
        <v>30559854.890000001</v>
      </c>
      <c r="AM45" s="57">
        <f t="array" ref="AM45">SUM(IF($C$9:$C$2507=$AB45,Y$9:Y$2507,0))</f>
        <v>0</v>
      </c>
      <c r="AN45" s="230">
        <f t="array" ref="AN45">SUM(IF($C$9:$C$2507=$AB45,AA$9:AA$2507,0))</f>
        <v>0</v>
      </c>
      <c r="AO45" s="83">
        <f>'Objetivos y Metas Globales'!A143</f>
        <v>9</v>
      </c>
      <c r="AP45" s="83">
        <v>37</v>
      </c>
      <c r="AQ45" s="57">
        <f t="array" ref="AQ45">SUM(IF($AO$9:$AO$108=$AP45,AC$9:AC$108,0))</f>
        <v>0</v>
      </c>
      <c r="AR45" s="57">
        <f t="array" ref="AR45">SUM(IF($AO$9:$AO$108=$AP45,AD$9:AD$108,0))</f>
        <v>0</v>
      </c>
      <c r="AS45" s="57">
        <f t="array" ref="AS45">SUM(IF($AO$9:$AO$108=$AP45,AE$9:AE$108,0))</f>
        <v>0</v>
      </c>
      <c r="AT45" s="57">
        <f t="array" ref="AT45">SUM(IF($AO$9:$AO$108=$AP45,AF$9:AF$108,0))</f>
        <v>0</v>
      </c>
      <c r="AU45" s="57">
        <f t="array" ref="AU45">SUM(IF($AO$9:$AO$108=$AP45,AG$9:AG$108,0))</f>
        <v>0</v>
      </c>
      <c r="AV45" s="57">
        <f t="array" ref="AV45">SUM(IF($AO$9:$AO$108=$AP45,AH$9:AH$108,0))</f>
        <v>0</v>
      </c>
      <c r="AW45" s="57">
        <f t="array" ref="AW45">SUM(IF($AO$9:$AO$108=$AP45,AI$9:AI$108,0))</f>
        <v>0</v>
      </c>
      <c r="AX45" s="57">
        <f t="array" ref="AX45">SUM(IF($AO$9:$AO$108=$AP45,AJ$9:AJ$108,0))</f>
        <v>0</v>
      </c>
      <c r="AY45" s="57">
        <f t="array" ref="AY45">SUM(IF($AO$9:$AO$108=$AP45,AK$9:AK$108,0))</f>
        <v>0</v>
      </c>
      <c r="AZ45" s="57">
        <f t="array" ref="AZ45">SUM(IF($AO$9:$AO$108=$AP45,AL$9:AL$108,0))</f>
        <v>0</v>
      </c>
      <c r="BA45" s="57">
        <f t="array" ref="BA45">SUM(IF($AO$9:$AO$108=$AP45,AM$9:AM$108,0))</f>
        <v>0</v>
      </c>
      <c r="BB45" s="57">
        <f t="array" ref="BB45">SUM(IF($AO$9:$AO$108=$AP45,AN$9:AN$108,0))</f>
        <v>0</v>
      </c>
      <c r="BC45" s="1"/>
      <c r="BD45" s="82"/>
      <c r="BE45" s="1"/>
    </row>
    <row r="46" spans="1:57" ht="11.25" customHeight="1" x14ac:dyDescent="0.2">
      <c r="A46" s="1">
        <f>IF(F46=0,0,LOOKUP($C$9:$C$2507,Hoja1!$C$4:$C$118,Hoja1!$D$4:$D$118))</f>
        <v>1</v>
      </c>
      <c r="B46" s="1">
        <f t="shared" si="0"/>
        <v>1</v>
      </c>
      <c r="C46" s="1">
        <f t="array" ref="C46">SUM(IF(cuencatramo1=F46,Hoja1!$C$4:$C$118,0))</f>
        <v>4</v>
      </c>
      <c r="D46" s="1">
        <f t="shared" si="1"/>
        <v>4</v>
      </c>
      <c r="E46" s="46">
        <v>38</v>
      </c>
      <c r="F46" s="229" t="s">
        <v>3019</v>
      </c>
      <c r="G46" s="263" t="s">
        <v>2594</v>
      </c>
      <c r="H46" s="264" t="s">
        <v>1118</v>
      </c>
      <c r="I46" s="266" t="s">
        <v>493</v>
      </c>
      <c r="J46" s="4" t="s">
        <v>58</v>
      </c>
      <c r="K46" s="80" t="s">
        <v>29</v>
      </c>
      <c r="L46" s="267">
        <v>1</v>
      </c>
      <c r="M46" s="267">
        <v>1</v>
      </c>
      <c r="N46" s="80">
        <v>38347.775999999998</v>
      </c>
      <c r="O46" s="80">
        <v>732.9</v>
      </c>
      <c r="P46" s="80">
        <v>9619.86</v>
      </c>
      <c r="Q46" s="80">
        <v>1457.2154880000001</v>
      </c>
      <c r="R46" s="80">
        <v>4595.26</v>
      </c>
      <c r="S46" s="80">
        <v>9619.86</v>
      </c>
      <c r="T46" s="80">
        <v>2883.7527552000001</v>
      </c>
      <c r="U46" s="80">
        <v>122443.88111999998</v>
      </c>
      <c r="V46" s="80">
        <v>136124.98758144001</v>
      </c>
      <c r="W46" s="81">
        <f t="shared" si="2"/>
        <v>258568.86870143999</v>
      </c>
      <c r="X46" s="80">
        <v>258569</v>
      </c>
      <c r="Y46" s="80"/>
      <c r="Z46" s="80"/>
      <c r="AA46" s="80"/>
      <c r="AB46" s="83">
        <f>'Objetivos y Metas Globales'!B144</f>
        <v>48</v>
      </c>
      <c r="AC46" s="57">
        <f t="shared" si="7"/>
        <v>6391.68</v>
      </c>
      <c r="AD46" s="57">
        <f t="shared" si="8"/>
        <v>1197.19</v>
      </c>
      <c r="AE46" s="57">
        <f t="array" ref="AE46">SUM(IF($C$9:$C$2507=$AB46,Q$9:Q$2507,0))</f>
        <v>198.71450496</v>
      </c>
      <c r="AF46" s="57">
        <f t="shared" si="9"/>
        <v>1278.19</v>
      </c>
      <c r="AG46" s="57">
        <f t="shared" si="10"/>
        <v>529.67999999999995</v>
      </c>
      <c r="AH46" s="57">
        <f t="array" ref="AH46">SUM(IF($C$9:$C$2507=$AB46,T$9:T$2507,0))</f>
        <v>121.04847360000001</v>
      </c>
      <c r="AI46" s="57">
        <f t="array" ref="AI46">SUM(IF($C$9:$C$2507=$AB46,U$9:U$2507,0))</f>
        <v>657870.22096487996</v>
      </c>
      <c r="AJ46" s="57">
        <f t="array" ref="AJ46">SUM(IF($C$9:$C$2507=$AB46,V$9:V$2507,0))</f>
        <v>133766.11700179201</v>
      </c>
      <c r="AK46" s="57">
        <f t="array" ref="AK46">SUM(IF($C$9:$C$2507=$AB46,W$9:W$2507,0))</f>
        <v>791636.33796667191</v>
      </c>
      <c r="AL46" s="57">
        <f t="array" ref="AL46">SUM(IF($C$9:$C$2507=$AB46,X$9:X$2507,0))</f>
        <v>791636</v>
      </c>
      <c r="AM46" s="57">
        <f t="array" ref="AM46">SUM(IF($C$9:$C$2507=$AB46,Y$9:Y$2507,0))</f>
        <v>0</v>
      </c>
      <c r="AN46" s="230">
        <f t="array" ref="AN46">SUM(IF($C$9:$C$2507=$AB46,AA$9:AA$2507,0))</f>
        <v>0</v>
      </c>
      <c r="AO46" s="83">
        <f>'Objetivos y Metas Globales'!A144</f>
        <v>10</v>
      </c>
      <c r="AP46" s="83">
        <v>38</v>
      </c>
      <c r="AQ46" s="57">
        <f t="array" ref="AQ46">SUM(IF($AO$9:$AO$108=$AP46,AC$9:AC$108,0))</f>
        <v>0</v>
      </c>
      <c r="AR46" s="57">
        <f t="array" ref="AR46">SUM(IF($AO$9:$AO$108=$AP46,AD$9:AD$108,0))</f>
        <v>0</v>
      </c>
      <c r="AS46" s="57">
        <f t="array" ref="AS46">SUM(IF($AO$9:$AO$108=$AP46,AE$9:AE$108,0))</f>
        <v>0</v>
      </c>
      <c r="AT46" s="57">
        <f t="array" ref="AT46">SUM(IF($AO$9:$AO$108=$AP46,AF$9:AF$108,0))</f>
        <v>0</v>
      </c>
      <c r="AU46" s="57">
        <f t="array" ref="AU46">SUM(IF($AO$9:$AO$108=$AP46,AG$9:AG$108,0))</f>
        <v>0</v>
      </c>
      <c r="AV46" s="57">
        <f t="array" ref="AV46">SUM(IF($AO$9:$AO$108=$AP46,AH$9:AH$108,0))</f>
        <v>0</v>
      </c>
      <c r="AW46" s="57">
        <f t="array" ref="AW46">SUM(IF($AO$9:$AO$108=$AP46,AI$9:AI$108,0))</f>
        <v>0</v>
      </c>
      <c r="AX46" s="57">
        <f t="array" ref="AX46">SUM(IF($AO$9:$AO$108=$AP46,AJ$9:AJ$108,0))</f>
        <v>0</v>
      </c>
      <c r="AY46" s="57">
        <f t="array" ref="AY46">SUM(IF($AO$9:$AO$108=$AP46,AK$9:AK$108,0))</f>
        <v>0</v>
      </c>
      <c r="AZ46" s="57">
        <f t="array" ref="AZ46">SUM(IF($AO$9:$AO$108=$AP46,AL$9:AL$108,0))</f>
        <v>0</v>
      </c>
      <c r="BA46" s="57">
        <f t="array" ref="BA46">SUM(IF($AO$9:$AO$108=$AP46,AM$9:AM$108,0))</f>
        <v>0</v>
      </c>
      <c r="BB46" s="57">
        <f t="array" ref="BB46">SUM(IF($AO$9:$AO$108=$AP46,AN$9:AN$108,0))</f>
        <v>0</v>
      </c>
      <c r="BC46" s="1"/>
      <c r="BD46" s="82"/>
      <c r="BE46" s="1"/>
    </row>
    <row r="47" spans="1:57" ht="11.25" customHeight="1" x14ac:dyDescent="0.2">
      <c r="A47" s="1">
        <f>IF(F47=0,0,LOOKUP($C$9:$C$2507,Hoja1!$C$4:$C$118,Hoja1!$D$4:$D$118))</f>
        <v>1</v>
      </c>
      <c r="B47" s="1">
        <f t="shared" si="0"/>
        <v>1</v>
      </c>
      <c r="C47" s="1">
        <f t="array" ref="C47">SUM(IF(cuencatramo1=F47,Hoja1!$C$4:$C$118,0))</f>
        <v>4</v>
      </c>
      <c r="D47" s="1">
        <f t="shared" si="1"/>
        <v>4</v>
      </c>
      <c r="E47" s="46">
        <v>39</v>
      </c>
      <c r="F47" s="229" t="s">
        <v>3019</v>
      </c>
      <c r="G47" s="263" t="s">
        <v>2595</v>
      </c>
      <c r="H47" s="264" t="s">
        <v>1118</v>
      </c>
      <c r="I47" s="265" t="s">
        <v>493</v>
      </c>
      <c r="J47" s="4" t="s">
        <v>58</v>
      </c>
      <c r="K47" s="80" t="s">
        <v>29</v>
      </c>
      <c r="L47" s="267">
        <v>1</v>
      </c>
      <c r="M47" s="267">
        <v>1</v>
      </c>
      <c r="N47" s="80">
        <v>5991.84</v>
      </c>
      <c r="O47" s="80">
        <v>192.95</v>
      </c>
      <c r="P47" s="80">
        <v>491.44</v>
      </c>
      <c r="Q47" s="80">
        <v>475.62595199999998</v>
      </c>
      <c r="R47" s="80">
        <v>59.19</v>
      </c>
      <c r="S47" s="80">
        <v>81.900000000000006</v>
      </c>
      <c r="T47" s="80">
        <v>117.44006400000001</v>
      </c>
      <c r="U47" s="80">
        <v>91536.866639999993</v>
      </c>
      <c r="V47" s="80">
        <v>7696.3986432000002</v>
      </c>
      <c r="W47" s="81">
        <f t="shared" si="2"/>
        <v>99233.265283199988</v>
      </c>
      <c r="X47" s="80">
        <v>99233</v>
      </c>
      <c r="Y47" s="80"/>
      <c r="Z47" s="80"/>
      <c r="AA47" s="80"/>
      <c r="AB47" s="83">
        <f>'Objetivos y Metas Globales'!B145</f>
        <v>49</v>
      </c>
      <c r="AC47" s="57">
        <f t="shared" si="7"/>
        <v>0</v>
      </c>
      <c r="AD47" s="57">
        <f t="shared" si="8"/>
        <v>0</v>
      </c>
      <c r="AE47" s="57">
        <f t="array" ref="AE47">SUM(IF($C$9:$C$2507=$AB47,Q$9:Q$2507,0))</f>
        <v>2658.5741520000006</v>
      </c>
      <c r="AF47" s="57">
        <f t="shared" si="9"/>
        <v>0</v>
      </c>
      <c r="AG47" s="57">
        <f t="shared" si="10"/>
        <v>0</v>
      </c>
      <c r="AH47" s="57">
        <f t="array" ref="AH47">SUM(IF($C$9:$C$2507=$AB47,T$9:T$2507,0))</f>
        <v>1841.6014848</v>
      </c>
      <c r="AI47" s="57">
        <f t="array" ref="AI47">SUM(IF($C$9:$C$2507=$AB47,U$9:U$2507,0))</f>
        <v>176078.40619679997</v>
      </c>
      <c r="AJ47" s="57">
        <f t="array" ref="AJ47">SUM(IF($C$9:$C$2507=$AB47,V$9:V$2507,0))</f>
        <v>707374.68533898063</v>
      </c>
      <c r="AK47" s="57">
        <f t="array" ref="AK47">SUM(IF($C$9:$C$2507=$AB47,W$9:W$2507,0))</f>
        <v>883453.09153578058</v>
      </c>
      <c r="AL47" s="57">
        <f t="array" ref="AL47">SUM(IF($C$9:$C$2507=$AB47,X$9:X$2507,0))</f>
        <v>883481.05</v>
      </c>
      <c r="AM47" s="57">
        <f t="array" ref="AM47">SUM(IF($C$9:$C$2507=$AB47,Y$9:Y$2507,0))</f>
        <v>0</v>
      </c>
      <c r="AN47" s="230">
        <f t="array" ref="AN47">SUM(IF($C$9:$C$2507=$AB47,AA$9:AA$2507,0))</f>
        <v>0</v>
      </c>
      <c r="AO47" s="83">
        <f>'Objetivos y Metas Globales'!A145</f>
        <v>10</v>
      </c>
      <c r="AP47" s="83">
        <v>39</v>
      </c>
      <c r="AQ47" s="57">
        <f t="array" ref="AQ47">SUM(IF($AO$9:$AO$108=$AP47,AC$9:AC$108,0))</f>
        <v>0</v>
      </c>
      <c r="AR47" s="57">
        <f t="array" ref="AR47">SUM(IF($AO$9:$AO$108=$AP47,AD$9:AD$108,0))</f>
        <v>0</v>
      </c>
      <c r="AS47" s="57">
        <f t="array" ref="AS47">SUM(IF($AO$9:$AO$108=$AP47,AE$9:AE$108,0))</f>
        <v>0</v>
      </c>
      <c r="AT47" s="57">
        <f t="array" ref="AT47">SUM(IF($AO$9:$AO$108=$AP47,AF$9:AF$108,0))</f>
        <v>0</v>
      </c>
      <c r="AU47" s="57">
        <f t="array" ref="AU47">SUM(IF($AO$9:$AO$108=$AP47,AG$9:AG$108,0))</f>
        <v>0</v>
      </c>
      <c r="AV47" s="57">
        <f t="array" ref="AV47">SUM(IF($AO$9:$AO$108=$AP47,AH$9:AH$108,0))</f>
        <v>0</v>
      </c>
      <c r="AW47" s="57">
        <f t="array" ref="AW47">SUM(IF($AO$9:$AO$108=$AP47,AI$9:AI$108,0))</f>
        <v>0</v>
      </c>
      <c r="AX47" s="57">
        <f t="array" ref="AX47">SUM(IF($AO$9:$AO$108=$AP47,AJ$9:AJ$108,0))</f>
        <v>0</v>
      </c>
      <c r="AY47" s="57">
        <f t="array" ref="AY47">SUM(IF($AO$9:$AO$108=$AP47,AK$9:AK$108,0))</f>
        <v>0</v>
      </c>
      <c r="AZ47" s="57">
        <f t="array" ref="AZ47">SUM(IF($AO$9:$AO$108=$AP47,AL$9:AL$108,0))</f>
        <v>0</v>
      </c>
      <c r="BA47" s="57">
        <f t="array" ref="BA47">SUM(IF($AO$9:$AO$108=$AP47,AM$9:AM$108,0))</f>
        <v>0</v>
      </c>
      <c r="BB47" s="57">
        <f t="array" ref="BB47">SUM(IF($AO$9:$AO$108=$AP47,AN$9:AN$108,0))</f>
        <v>0</v>
      </c>
      <c r="BC47" s="1"/>
      <c r="BD47" s="82"/>
      <c r="BE47" s="1"/>
    </row>
    <row r="48" spans="1:57" ht="11.25" customHeight="1" x14ac:dyDescent="0.2">
      <c r="A48" s="1">
        <f>IF(F48=0,0,LOOKUP($C$9:$C$2507,Hoja1!$C$4:$C$118,Hoja1!$D$4:$D$118))</f>
        <v>1</v>
      </c>
      <c r="B48" s="1">
        <f t="shared" si="0"/>
        <v>1</v>
      </c>
      <c r="C48" s="1">
        <f t="array" ref="C48">SUM(IF(cuencatramo1=F48,Hoja1!$C$4:$C$118,0))</f>
        <v>4</v>
      </c>
      <c r="D48" s="1">
        <f t="shared" si="1"/>
        <v>4</v>
      </c>
      <c r="E48" s="46">
        <v>40</v>
      </c>
      <c r="F48" s="229" t="s">
        <v>3019</v>
      </c>
      <c r="G48" s="263" t="s">
        <v>2596</v>
      </c>
      <c r="H48" s="264" t="s">
        <v>1118</v>
      </c>
      <c r="I48" s="265">
        <v>9249</v>
      </c>
      <c r="J48" s="4" t="s">
        <v>58</v>
      </c>
      <c r="K48" s="80" t="s">
        <v>29</v>
      </c>
      <c r="L48" s="267">
        <v>1</v>
      </c>
      <c r="M48" s="267">
        <v>1</v>
      </c>
      <c r="N48" s="80">
        <v>4761.9359999999997</v>
      </c>
      <c r="O48" s="80">
        <v>115.04</v>
      </c>
      <c r="P48" s="80">
        <v>167.54</v>
      </c>
      <c r="Q48" s="80">
        <v>157.14388799999998</v>
      </c>
      <c r="R48" s="80">
        <v>60.55</v>
      </c>
      <c r="S48" s="80">
        <v>83.77</v>
      </c>
      <c r="T48" s="80">
        <v>56.667038400000003</v>
      </c>
      <c r="U48" s="80">
        <v>29503.764971999997</v>
      </c>
      <c r="V48" s="80">
        <v>4549.229842752</v>
      </c>
      <c r="W48" s="81">
        <f t="shared" si="2"/>
        <v>34052.994814751997</v>
      </c>
      <c r="X48" s="80">
        <v>34053</v>
      </c>
      <c r="Y48" s="80"/>
      <c r="Z48" s="80"/>
      <c r="AA48" s="80"/>
      <c r="AB48" s="83">
        <f>'Objetivos y Metas Globales'!B146</f>
        <v>50</v>
      </c>
      <c r="AC48" s="57">
        <f t="shared" si="7"/>
        <v>0</v>
      </c>
      <c r="AD48" s="57">
        <f t="shared" si="8"/>
        <v>0</v>
      </c>
      <c r="AE48" s="57">
        <f t="array" ref="AE48">SUM(IF($C$9:$C$2507=$AB48,Q$9:Q$2507,0))</f>
        <v>11077.578921599999</v>
      </c>
      <c r="AF48" s="57">
        <f t="shared" si="9"/>
        <v>0</v>
      </c>
      <c r="AG48" s="57">
        <f t="shared" si="10"/>
        <v>0</v>
      </c>
      <c r="AH48" s="57">
        <f t="array" ref="AH48">SUM(IF($C$9:$C$2507=$AB48,T$9:T$2507,0))</f>
        <v>10750.4690832</v>
      </c>
      <c r="AI48" s="57">
        <f t="array" ref="AI48">SUM(IF($C$9:$C$2507=$AB48,U$9:U$2507,0))</f>
        <v>11412417.44562768</v>
      </c>
      <c r="AJ48" s="57">
        <f t="array" ref="AJ48">SUM(IF($C$9:$C$2507=$AB48,V$9:V$2507,0))</f>
        <v>4673691.7622092804</v>
      </c>
      <c r="AK48" s="57">
        <f t="array" ref="AK48">SUM(IF($C$9:$C$2507=$AB48,W$9:W$2507,0))</f>
        <v>16086109.207836961</v>
      </c>
      <c r="AL48" s="57">
        <f t="array" ref="AL48">SUM(IF($C$9:$C$2507=$AB48,X$9:X$2507,0))</f>
        <v>16086108</v>
      </c>
      <c r="AM48" s="57">
        <f t="array" ref="AM48">SUM(IF($C$9:$C$2507=$AB48,Y$9:Y$2507,0))</f>
        <v>0</v>
      </c>
      <c r="AN48" s="230">
        <f t="array" ref="AN48">SUM(IF($C$9:$C$2507=$AB48,AA$9:AA$2507,0))</f>
        <v>0</v>
      </c>
      <c r="AO48" s="83">
        <f>'Objetivos y Metas Globales'!A146</f>
        <v>10</v>
      </c>
      <c r="AP48" s="83">
        <v>40</v>
      </c>
      <c r="AQ48" s="57">
        <f t="array" ref="AQ48">SUM(IF($AO$9:$AO$108=$AP48,AC$9:AC$108,0))</f>
        <v>0</v>
      </c>
      <c r="AR48" s="57">
        <f t="array" ref="AR48">SUM(IF($AO$9:$AO$108=$AP48,AD$9:AD$108,0))</f>
        <v>0</v>
      </c>
      <c r="AS48" s="57">
        <f t="array" ref="AS48">SUM(IF($AO$9:$AO$108=$AP48,AE$9:AE$108,0))</f>
        <v>0</v>
      </c>
      <c r="AT48" s="57">
        <f t="array" ref="AT48">SUM(IF($AO$9:$AO$108=$AP48,AF$9:AF$108,0))</f>
        <v>0</v>
      </c>
      <c r="AU48" s="57">
        <f t="array" ref="AU48">SUM(IF($AO$9:$AO$108=$AP48,AG$9:AG$108,0))</f>
        <v>0</v>
      </c>
      <c r="AV48" s="57">
        <f t="array" ref="AV48">SUM(IF($AO$9:$AO$108=$AP48,AH$9:AH$108,0))</f>
        <v>0</v>
      </c>
      <c r="AW48" s="57">
        <f t="array" ref="AW48">SUM(IF($AO$9:$AO$108=$AP48,AI$9:AI$108,0))</f>
        <v>0</v>
      </c>
      <c r="AX48" s="57">
        <f t="array" ref="AX48">SUM(IF($AO$9:$AO$108=$AP48,AJ$9:AJ$108,0))</f>
        <v>0</v>
      </c>
      <c r="AY48" s="57">
        <f t="array" ref="AY48">SUM(IF($AO$9:$AO$108=$AP48,AK$9:AK$108,0))</f>
        <v>0</v>
      </c>
      <c r="AZ48" s="57">
        <f t="array" ref="AZ48">SUM(IF($AO$9:$AO$108=$AP48,AL$9:AL$108,0))</f>
        <v>0</v>
      </c>
      <c r="BA48" s="57">
        <f t="array" ref="BA48">SUM(IF($AO$9:$AO$108=$AP48,AM$9:AM$108,0))</f>
        <v>0</v>
      </c>
      <c r="BB48" s="57">
        <f t="array" ref="BB48">SUM(IF($AO$9:$AO$108=$AP48,AN$9:AN$108,0))</f>
        <v>0</v>
      </c>
      <c r="BC48" s="1"/>
      <c r="BD48" s="82"/>
      <c r="BE48" s="1"/>
    </row>
    <row r="49" spans="1:57" ht="11.25" customHeight="1" x14ac:dyDescent="0.2">
      <c r="A49" s="1">
        <f>IF(F49=0,0,LOOKUP($C$9:$C$2507,Hoja1!$C$4:$C$118,Hoja1!$D$4:$D$118))</f>
        <v>1</v>
      </c>
      <c r="B49" s="1">
        <f t="shared" si="0"/>
        <v>1</v>
      </c>
      <c r="C49" s="1">
        <f t="array" ref="C49">SUM(IF(cuencatramo1=F49,Hoja1!$C$4:$C$118,0))</f>
        <v>4</v>
      </c>
      <c r="D49" s="1">
        <f t="shared" si="1"/>
        <v>4</v>
      </c>
      <c r="E49" s="46">
        <v>41</v>
      </c>
      <c r="F49" s="229" t="s">
        <v>3019</v>
      </c>
      <c r="G49" s="263" t="s">
        <v>2597</v>
      </c>
      <c r="H49" s="264" t="s">
        <v>1118</v>
      </c>
      <c r="I49" s="265">
        <v>8512</v>
      </c>
      <c r="J49" s="4" t="s">
        <v>58</v>
      </c>
      <c r="K49" s="80" t="s">
        <v>29</v>
      </c>
      <c r="L49" s="267">
        <v>1</v>
      </c>
      <c r="M49" s="267">
        <v>1</v>
      </c>
      <c r="N49" s="80">
        <v>7386.1632</v>
      </c>
      <c r="O49" s="80">
        <v>293.79000000000002</v>
      </c>
      <c r="P49" s="80">
        <v>2838.24</v>
      </c>
      <c r="Q49" s="80">
        <v>15.510942719999999</v>
      </c>
      <c r="R49" s="80">
        <v>21.44</v>
      </c>
      <c r="S49" s="80">
        <v>2838.24</v>
      </c>
      <c r="T49" s="80">
        <v>73.861632000000014</v>
      </c>
      <c r="U49" s="80">
        <v>12968.156972159997</v>
      </c>
      <c r="V49" s="80">
        <v>6633.8073225215994</v>
      </c>
      <c r="W49" s="81">
        <f t="shared" si="2"/>
        <v>19601.964294681595</v>
      </c>
      <c r="X49" s="80">
        <f>19602+26398</f>
        <v>46000</v>
      </c>
      <c r="Y49" s="80"/>
      <c r="Z49" s="80"/>
      <c r="AA49" s="80"/>
      <c r="AB49" s="83">
        <f>'Objetivos y Metas Globales'!B147</f>
        <v>52</v>
      </c>
      <c r="AC49" s="57">
        <f t="shared" si="7"/>
        <v>0</v>
      </c>
      <c r="AD49" s="57">
        <f t="shared" si="8"/>
        <v>0</v>
      </c>
      <c r="AE49" s="57">
        <f t="array" ref="AE49">SUM(IF($C$9:$C$2507=$AB49,Q$9:Q$2507,0))</f>
        <v>24396.999687359999</v>
      </c>
      <c r="AF49" s="57">
        <f t="shared" si="9"/>
        <v>0</v>
      </c>
      <c r="AG49" s="57">
        <f t="shared" si="10"/>
        <v>0</v>
      </c>
      <c r="AH49" s="57">
        <f t="array" ref="AH49">SUM(IF($C$9:$C$2507=$AB49,T$9:T$2507,0))</f>
        <v>19885.907032200001</v>
      </c>
      <c r="AI49" s="57">
        <f t="array" ref="AI49">SUM(IF($C$9:$C$2507=$AB49,U$9:U$2507,0))</f>
        <v>4568906.5440771598</v>
      </c>
      <c r="AJ49" s="57">
        <f t="array" ref="AJ49">SUM(IF($C$9:$C$2507=$AB49,V$9:V$2507,0))</f>
        <v>1656501.9789695614</v>
      </c>
      <c r="AK49" s="57">
        <f t="array" ref="AK49">SUM(IF($C$9:$C$2507=$AB49,W$9:W$2507,0))</f>
        <v>6225408.5230467217</v>
      </c>
      <c r="AL49" s="57">
        <f t="array" ref="AL49">SUM(IF($C$9:$C$2507=$AB49,X$9:X$2507,0))</f>
        <v>6225408</v>
      </c>
      <c r="AM49" s="57">
        <f t="array" ref="AM49">SUM(IF($C$9:$C$2507=$AB49,Y$9:Y$2507,0))</f>
        <v>0</v>
      </c>
      <c r="AN49" s="230">
        <f t="array" ref="AN49">SUM(IF($C$9:$C$2507=$AB49,AA$9:AA$2507,0))</f>
        <v>0</v>
      </c>
      <c r="AO49" s="83">
        <f>'Objetivos y Metas Globales'!A147</f>
        <v>11</v>
      </c>
      <c r="AP49" s="78" t="s">
        <v>1542</v>
      </c>
      <c r="AQ49" s="84">
        <f t="shared" ref="AQ49:BB49" si="11">SUM(AQ9:AQ48)</f>
        <v>101818.85999999999</v>
      </c>
      <c r="AR49" s="84">
        <f t="shared" si="11"/>
        <v>67168.19</v>
      </c>
      <c r="AS49" s="84">
        <f t="shared" si="11"/>
        <v>1040328.8474953499</v>
      </c>
      <c r="AT49" s="84">
        <f t="shared" si="11"/>
        <v>91978.93</v>
      </c>
      <c r="AU49" s="84">
        <f t="shared" si="11"/>
        <v>64478.59</v>
      </c>
      <c r="AV49" s="84">
        <f t="shared" si="11"/>
        <v>691616.72224520438</v>
      </c>
      <c r="AW49" s="84">
        <f t="shared" si="11"/>
        <v>339175542.18494427</v>
      </c>
      <c r="AX49" s="84">
        <f t="shared" si="11"/>
        <v>80762861.246468201</v>
      </c>
      <c r="AY49" s="84">
        <f t="shared" si="11"/>
        <v>419935928.43141234</v>
      </c>
      <c r="AZ49" s="84">
        <f t="shared" si="11"/>
        <v>696539729.82999992</v>
      </c>
      <c r="BA49" s="84">
        <f t="shared" si="11"/>
        <v>185441535</v>
      </c>
      <c r="BB49" s="84">
        <f t="shared" si="11"/>
        <v>496242366</v>
      </c>
      <c r="BC49" s="1"/>
      <c r="BD49" s="82"/>
      <c r="BE49" s="1"/>
    </row>
    <row r="50" spans="1:57" ht="11.25" customHeight="1" x14ac:dyDescent="0.2">
      <c r="A50" s="1">
        <f>IF(F50=0,0,LOOKUP($C$9:$C$2507,Hoja1!$C$4:$C$118,Hoja1!$D$4:$D$118))</f>
        <v>1</v>
      </c>
      <c r="B50" s="1">
        <f t="shared" si="0"/>
        <v>1</v>
      </c>
      <c r="C50" s="1">
        <f t="array" ref="C50">SUM(IF(cuencatramo1=F50,Hoja1!$C$4:$C$118,0))</f>
        <v>4</v>
      </c>
      <c r="D50" s="1">
        <f t="shared" si="1"/>
        <v>4</v>
      </c>
      <c r="E50" s="46">
        <v>42</v>
      </c>
      <c r="F50" s="229" t="s">
        <v>3019</v>
      </c>
      <c r="G50" s="263" t="s">
        <v>2598</v>
      </c>
      <c r="H50" s="264" t="s">
        <v>1118</v>
      </c>
      <c r="I50" s="265">
        <v>8511</v>
      </c>
      <c r="J50" s="4" t="s">
        <v>58</v>
      </c>
      <c r="K50" s="80" t="s">
        <v>29</v>
      </c>
      <c r="L50" s="267">
        <v>1</v>
      </c>
      <c r="M50" s="267">
        <v>1</v>
      </c>
      <c r="N50" s="80">
        <v>75055.679999999993</v>
      </c>
      <c r="O50" s="80">
        <v>136.24</v>
      </c>
      <c r="P50" s="80">
        <v>204.77</v>
      </c>
      <c r="Q50" s="80">
        <v>5464.0535039999986</v>
      </c>
      <c r="R50" s="80">
        <v>217.98</v>
      </c>
      <c r="S50" s="80">
        <v>307.14999999999998</v>
      </c>
      <c r="T50" s="80">
        <v>2221.6481279999998</v>
      </c>
      <c r="U50" s="80">
        <v>22929.2153784</v>
      </c>
      <c r="V50" s="80">
        <v>58011.604773120009</v>
      </c>
      <c r="W50" s="81">
        <f t="shared" si="2"/>
        <v>80940.820151520005</v>
      </c>
      <c r="X50" s="80">
        <v>80941</v>
      </c>
      <c r="Y50" s="80"/>
      <c r="Z50" s="80"/>
      <c r="AA50" s="80"/>
      <c r="AB50" s="83">
        <f>'Objetivos y Metas Globales'!B148</f>
        <v>4071</v>
      </c>
      <c r="AC50" s="57">
        <f t="shared" si="7"/>
        <v>0</v>
      </c>
      <c r="AD50" s="57">
        <f t="shared" si="8"/>
        <v>0</v>
      </c>
      <c r="AE50" s="57">
        <f t="array" ref="AE50">SUM(IF($C$9:$C$2507=$AB50,Q$9:Q$2507,0))</f>
        <v>0</v>
      </c>
      <c r="AF50" s="57">
        <f t="shared" si="9"/>
        <v>0</v>
      </c>
      <c r="AG50" s="57">
        <f t="shared" si="10"/>
        <v>0</v>
      </c>
      <c r="AH50" s="57">
        <f t="array" ref="AH50">SUM(IF($C$9:$C$2507=$AB50,T$9:T$2507,0))</f>
        <v>0</v>
      </c>
      <c r="AI50" s="57">
        <f t="array" ref="AI50">SUM(IF($C$9:$C$2507=$AB50,U$9:U$2507,0))</f>
        <v>0</v>
      </c>
      <c r="AJ50" s="57">
        <f t="array" ref="AJ50">SUM(IF($C$9:$C$2507=$AB50,V$9:V$2507,0))</f>
        <v>0</v>
      </c>
      <c r="AK50" s="57">
        <f t="array" ref="AK50">SUM(IF($C$9:$C$2507=$AB50,W$9:W$2507,0))</f>
        <v>0</v>
      </c>
      <c r="AL50" s="57">
        <f t="array" ref="AL50">SUM(IF($C$9:$C$2507=$AB50,X$9:X$2507,0))</f>
        <v>0</v>
      </c>
      <c r="AM50" s="57">
        <f t="array" ref="AM50">SUM(IF($C$9:$C$2507=$AB50,Y$9:Y$2507,0))</f>
        <v>0</v>
      </c>
      <c r="AN50" s="230">
        <f t="array" ref="AN50">SUM(IF($C$9:$C$2507=$AB50,AA$9:AA$2507,0))</f>
        <v>0</v>
      </c>
      <c r="AO50" s="83">
        <f>'Objetivos y Metas Globales'!A148</f>
        <v>4029</v>
      </c>
      <c r="AP50" s="1"/>
      <c r="AQ50" s="1"/>
      <c r="AR50" s="1"/>
      <c r="AS50" s="1"/>
      <c r="AT50" s="1"/>
      <c r="AU50" s="1"/>
      <c r="AV50" s="1"/>
      <c r="AW50" s="1"/>
      <c r="AX50" s="1"/>
      <c r="AY50" s="1"/>
      <c r="AZ50" s="1"/>
      <c r="BA50" s="1"/>
      <c r="BB50" s="1"/>
      <c r="BC50" s="1"/>
      <c r="BD50" s="82"/>
      <c r="BE50" s="1"/>
    </row>
    <row r="51" spans="1:57" s="302" customFormat="1" ht="11.25" customHeight="1" x14ac:dyDescent="0.2">
      <c r="A51" s="291">
        <f>IF(F51=0,0,LOOKUP($C$9:$C$2507,Hoja1!$C$4:$C$118,Hoja1!$D$4:$D$118))</f>
        <v>1</v>
      </c>
      <c r="B51" s="291">
        <f t="shared" si="0"/>
        <v>1</v>
      </c>
      <c r="C51" s="291">
        <f t="array" ref="C51">SUM(IF(cuencatramo1=F51,Hoja1!$C$4:$C$118,0))</f>
        <v>4</v>
      </c>
      <c r="D51" s="291">
        <f t="shared" si="1"/>
        <v>4</v>
      </c>
      <c r="E51" s="292">
        <v>43</v>
      </c>
      <c r="F51" s="293" t="s">
        <v>3019</v>
      </c>
      <c r="G51" s="263" t="s">
        <v>2599</v>
      </c>
      <c r="H51" s="264" t="s">
        <v>1118</v>
      </c>
      <c r="I51" s="266">
        <v>5511</v>
      </c>
      <c r="J51" s="294" t="s">
        <v>58</v>
      </c>
      <c r="K51" s="295"/>
      <c r="L51" s="296">
        <v>1</v>
      </c>
      <c r="M51" s="296">
        <v>1</v>
      </c>
      <c r="N51" s="295">
        <v>5676.4800000000005</v>
      </c>
      <c r="O51" s="295">
        <v>1262.54</v>
      </c>
      <c r="P51" s="295">
        <v>1774.63</v>
      </c>
      <c r="Q51" s="295">
        <v>607.38335999999993</v>
      </c>
      <c r="R51" s="295">
        <v>1753.09</v>
      </c>
      <c r="S51" s="295">
        <v>1996.46</v>
      </c>
      <c r="T51" s="295">
        <v>289.50048000000004</v>
      </c>
      <c r="U51" s="295">
        <v>75535.677630000006</v>
      </c>
      <c r="V51" s="295">
        <v>24881.646666240002</v>
      </c>
      <c r="W51" s="297">
        <f t="shared" si="2"/>
        <v>100417.32429624001</v>
      </c>
      <c r="X51" s="295"/>
      <c r="Y51" s="295"/>
      <c r="Z51" s="295"/>
      <c r="AA51" s="295">
        <v>301647</v>
      </c>
      <c r="AB51" s="298">
        <f>'Objetivos y Metas Globales'!B149</f>
        <v>4072</v>
      </c>
      <c r="AC51" s="299">
        <f t="shared" si="7"/>
        <v>0</v>
      </c>
      <c r="AD51" s="299">
        <f t="shared" si="8"/>
        <v>0</v>
      </c>
      <c r="AE51" s="299">
        <f t="array" ref="AE51">SUM(IF($C$9:$C$2507=$AB51,Q$9:Q$2507,0))</f>
        <v>0</v>
      </c>
      <c r="AF51" s="299">
        <f t="shared" si="9"/>
        <v>0</v>
      </c>
      <c r="AG51" s="299">
        <f t="shared" si="10"/>
        <v>0</v>
      </c>
      <c r="AH51" s="299">
        <f t="array" ref="AH51">SUM(IF($C$9:$C$2507=$AB51,T$9:T$2507,0))</f>
        <v>0</v>
      </c>
      <c r="AI51" s="299">
        <f t="array" ref="AI51">SUM(IF($C$9:$C$2507=$AB51,U$9:U$2507,0))</f>
        <v>0</v>
      </c>
      <c r="AJ51" s="299">
        <f t="array" ref="AJ51">SUM(IF($C$9:$C$2507=$AB51,V$9:V$2507,0))</f>
        <v>0</v>
      </c>
      <c r="AK51" s="299">
        <f t="array" ref="AK51">SUM(IF($C$9:$C$2507=$AB51,W$9:W$2507,0))</f>
        <v>0</v>
      </c>
      <c r="AL51" s="299">
        <f t="array" ref="AL51">SUM(IF($C$9:$C$2507=$AB51,X$9:X$2507,0))</f>
        <v>0</v>
      </c>
      <c r="AM51" s="299">
        <f t="array" ref="AM51">SUM(IF($C$9:$C$2507=$AB51,Y$9:Y$2507,0))</f>
        <v>0</v>
      </c>
      <c r="AN51" s="300">
        <f t="array" ref="AN51">SUM(IF($C$9:$C$2507=$AB51,AA$9:AA$2507,0))</f>
        <v>0</v>
      </c>
      <c r="AO51" s="298">
        <f>'Objetivos y Metas Globales'!A149</f>
        <v>4029</v>
      </c>
      <c r="AP51" s="291"/>
      <c r="AQ51" s="291"/>
      <c r="AR51" s="291"/>
      <c r="AS51" s="291"/>
      <c r="AT51" s="291"/>
      <c r="AU51" s="291"/>
      <c r="AV51" s="291"/>
      <c r="AW51" s="291"/>
      <c r="AX51" s="291"/>
      <c r="AY51" s="291"/>
      <c r="AZ51" s="291"/>
      <c r="BA51" s="291"/>
      <c r="BB51" s="291"/>
      <c r="BC51" s="291"/>
      <c r="BD51" s="301"/>
      <c r="BE51" s="291"/>
    </row>
    <row r="52" spans="1:57" ht="11.25" customHeight="1" x14ac:dyDescent="0.2">
      <c r="A52" s="1">
        <f>IF(F52=0,0,LOOKUP($C$9:$C$2507,Hoja1!$C$4:$C$118,Hoja1!$D$4:$D$118))</f>
        <v>1</v>
      </c>
      <c r="B52" s="1">
        <f t="shared" si="0"/>
        <v>1</v>
      </c>
      <c r="C52" s="1">
        <f t="array" ref="C52">SUM(IF(cuencatramo1=F52,Hoja1!$C$4:$C$118,0))</f>
        <v>4</v>
      </c>
      <c r="D52" s="1">
        <f t="shared" si="1"/>
        <v>4</v>
      </c>
      <c r="E52" s="46">
        <v>44</v>
      </c>
      <c r="F52" s="229" t="s">
        <v>3019</v>
      </c>
      <c r="G52" s="263" t="s">
        <v>2600</v>
      </c>
      <c r="H52" s="264" t="s">
        <v>1118</v>
      </c>
      <c r="I52" s="265">
        <v>5211</v>
      </c>
      <c r="J52" s="4" t="s">
        <v>58</v>
      </c>
      <c r="K52" s="80" t="s">
        <v>29</v>
      </c>
      <c r="L52" s="267">
        <v>1</v>
      </c>
      <c r="M52" s="267">
        <v>1</v>
      </c>
      <c r="N52" s="80">
        <v>4450.0800000000008</v>
      </c>
      <c r="O52" s="80">
        <v>143.57</v>
      </c>
      <c r="P52" s="80">
        <v>256.83999999999997</v>
      </c>
      <c r="Q52" s="80">
        <v>23.353775999999996</v>
      </c>
      <c r="R52" s="80">
        <v>70.239999999999995</v>
      </c>
      <c r="S52" s="80">
        <v>146.76</v>
      </c>
      <c r="T52" s="80">
        <v>44.500799999999998</v>
      </c>
      <c r="U52" s="80">
        <v>4196.0542492800005</v>
      </c>
      <c r="V52" s="80">
        <v>2177.2706687999998</v>
      </c>
      <c r="W52" s="81">
        <f t="shared" si="2"/>
        <v>6373.3249180800003</v>
      </c>
      <c r="X52" s="80">
        <v>6373</v>
      </c>
      <c r="Y52" s="80"/>
      <c r="Z52" s="80"/>
      <c r="AA52" s="80"/>
      <c r="AB52" s="83">
        <f>'Objetivos y Metas Globales'!B150</f>
        <v>4073</v>
      </c>
      <c r="AC52" s="57">
        <f t="shared" si="7"/>
        <v>0</v>
      </c>
      <c r="AD52" s="57">
        <f t="shared" si="8"/>
        <v>0</v>
      </c>
      <c r="AE52" s="57">
        <f t="array" ref="AE52">SUM(IF($C$9:$C$2507=$AB52,Q$9:Q$2507,0))</f>
        <v>0</v>
      </c>
      <c r="AF52" s="57">
        <f t="shared" si="9"/>
        <v>0</v>
      </c>
      <c r="AG52" s="57">
        <f t="shared" si="10"/>
        <v>0</v>
      </c>
      <c r="AH52" s="57">
        <f t="array" ref="AH52">SUM(IF($C$9:$C$2507=$AB52,T$9:T$2507,0))</f>
        <v>0</v>
      </c>
      <c r="AI52" s="57">
        <f t="array" ref="AI52">SUM(IF($C$9:$C$2507=$AB52,U$9:U$2507,0))</f>
        <v>0</v>
      </c>
      <c r="AJ52" s="57">
        <f t="array" ref="AJ52">SUM(IF($C$9:$C$2507=$AB52,V$9:V$2507,0))</f>
        <v>0</v>
      </c>
      <c r="AK52" s="57">
        <f t="array" ref="AK52">SUM(IF($C$9:$C$2507=$AB52,W$9:W$2507,0))</f>
        <v>0</v>
      </c>
      <c r="AL52" s="57">
        <f t="array" ref="AL52">SUM(IF($C$9:$C$2507=$AB52,X$9:X$2507,0))</f>
        <v>0</v>
      </c>
      <c r="AM52" s="57">
        <f t="array" ref="AM52">SUM(IF($C$9:$C$2507=$AB52,Y$9:Y$2507,0))</f>
        <v>0</v>
      </c>
      <c r="AN52" s="230">
        <f t="array" ref="AN52">SUM(IF($C$9:$C$2507=$AB52,AA$9:AA$2507,0))</f>
        <v>0</v>
      </c>
      <c r="AO52" s="83">
        <f>'Objetivos y Metas Globales'!A150</f>
        <v>4029</v>
      </c>
      <c r="AP52" s="1"/>
      <c r="AQ52" s="1"/>
      <c r="AR52" s="1"/>
      <c r="AS52" s="1"/>
      <c r="AT52" s="1"/>
      <c r="AU52" s="1"/>
      <c r="AV52" s="1"/>
      <c r="AW52" s="1"/>
      <c r="AX52" s="1"/>
      <c r="AY52" s="1"/>
      <c r="AZ52" s="1"/>
      <c r="BA52" s="1"/>
      <c r="BB52" s="1"/>
      <c r="BC52" s="1"/>
      <c r="BD52" s="82"/>
      <c r="BE52" s="1"/>
    </row>
    <row r="53" spans="1:57" ht="11.25" customHeight="1" x14ac:dyDescent="0.2">
      <c r="A53" s="1">
        <f>IF(F53=0,0,LOOKUP($C$9:$C$2507,Hoja1!$C$4:$C$118,Hoja1!$D$4:$D$118))</f>
        <v>1</v>
      </c>
      <c r="B53" s="1">
        <f t="shared" si="0"/>
        <v>1</v>
      </c>
      <c r="C53" s="1">
        <f t="array" ref="C53">SUM(IF(cuencatramo1=F53,Hoja1!$C$4:$C$118,0))</f>
        <v>4</v>
      </c>
      <c r="D53" s="1">
        <f t="shared" si="1"/>
        <v>4</v>
      </c>
      <c r="E53" s="46">
        <v>45</v>
      </c>
      <c r="F53" s="229" t="s">
        <v>3019</v>
      </c>
      <c r="G53" s="263" t="s">
        <v>2601</v>
      </c>
      <c r="H53" s="264" t="s">
        <v>1118</v>
      </c>
      <c r="I53" s="265">
        <v>7010</v>
      </c>
      <c r="J53" s="4" t="s">
        <v>58</v>
      </c>
      <c r="K53" s="80" t="s">
        <v>29</v>
      </c>
      <c r="L53" s="267">
        <v>1</v>
      </c>
      <c r="M53" s="267">
        <v>1</v>
      </c>
      <c r="N53" s="80">
        <v>43519.68</v>
      </c>
      <c r="O53" s="80">
        <v>946.71</v>
      </c>
      <c r="P53" s="80">
        <v>1675.35</v>
      </c>
      <c r="Q53" s="80">
        <v>3829.7318399999995</v>
      </c>
      <c r="R53" s="80">
        <v>539.27</v>
      </c>
      <c r="S53" s="80">
        <v>942.38</v>
      </c>
      <c r="T53" s="80">
        <v>3298.7917439999992</v>
      </c>
      <c r="U53" s="80">
        <v>719032.15295999986</v>
      </c>
      <c r="V53" s="80">
        <v>264827.00120831991</v>
      </c>
      <c r="W53" s="81">
        <f t="shared" si="2"/>
        <v>983859.15416831977</v>
      </c>
      <c r="X53" s="80">
        <v>1093726</v>
      </c>
      <c r="Y53" s="80"/>
      <c r="Z53" s="80"/>
      <c r="AA53" s="80"/>
      <c r="AB53" s="83">
        <f>'Objetivos y Metas Globales'!B151</f>
        <v>4074</v>
      </c>
      <c r="AC53" s="57">
        <f t="shared" si="7"/>
        <v>0</v>
      </c>
      <c r="AD53" s="57">
        <f t="shared" si="8"/>
        <v>0</v>
      </c>
      <c r="AE53" s="57">
        <f t="array" ref="AE53">SUM(IF($C$9:$C$2507=$AB53,Q$9:Q$2507,0))</f>
        <v>0</v>
      </c>
      <c r="AF53" s="57">
        <f t="shared" si="9"/>
        <v>0</v>
      </c>
      <c r="AG53" s="57">
        <f t="shared" si="10"/>
        <v>0</v>
      </c>
      <c r="AH53" s="57">
        <f t="array" ref="AH53">SUM(IF($C$9:$C$2507=$AB53,T$9:T$2507,0))</f>
        <v>0</v>
      </c>
      <c r="AI53" s="57">
        <f t="array" ref="AI53">SUM(IF($C$9:$C$2507=$AB53,U$9:U$2507,0))</f>
        <v>0</v>
      </c>
      <c r="AJ53" s="57">
        <f t="array" ref="AJ53">SUM(IF($C$9:$C$2507=$AB53,V$9:V$2507,0))</f>
        <v>0</v>
      </c>
      <c r="AK53" s="57">
        <f t="array" ref="AK53">SUM(IF($C$9:$C$2507=$AB53,W$9:W$2507,0))</f>
        <v>0</v>
      </c>
      <c r="AL53" s="57">
        <f t="array" ref="AL53">SUM(IF($C$9:$C$2507=$AB53,X$9:X$2507,0))</f>
        <v>0</v>
      </c>
      <c r="AM53" s="57">
        <f t="array" ref="AM53">SUM(IF($C$9:$C$2507=$AB53,Y$9:Y$2507,0))</f>
        <v>0</v>
      </c>
      <c r="AN53" s="230">
        <f t="array" ref="AN53">SUM(IF($C$9:$C$2507=$AB53,AA$9:AA$2507,0))</f>
        <v>0</v>
      </c>
      <c r="AO53" s="83">
        <f>'Objetivos y Metas Globales'!A151</f>
        <v>4029</v>
      </c>
      <c r="AP53" s="1"/>
      <c r="AQ53" s="1"/>
      <c r="AR53" s="1"/>
      <c r="AS53" s="1"/>
      <c r="AT53" s="1"/>
      <c r="AU53" s="1"/>
      <c r="AV53" s="1"/>
      <c r="AW53" s="1"/>
      <c r="AX53" s="1"/>
      <c r="AY53" s="1"/>
      <c r="AZ53" s="1"/>
      <c r="BA53" s="1"/>
      <c r="BB53" s="1"/>
      <c r="BC53" s="1"/>
      <c r="BD53" s="82"/>
      <c r="BE53" s="1"/>
    </row>
    <row r="54" spans="1:57" ht="11.25" customHeight="1" x14ac:dyDescent="0.2">
      <c r="A54" s="1">
        <f>IF(F54=0,0,LOOKUP($C$9:$C$2507,Hoja1!$C$4:$C$118,Hoja1!$D$4:$D$118))</f>
        <v>1</v>
      </c>
      <c r="B54" s="1">
        <f t="shared" si="0"/>
        <v>1</v>
      </c>
      <c r="C54" s="1">
        <f t="array" ref="C54">SUM(IF(cuencatramo1=F54,Hoja1!$C$4:$C$118,0))</f>
        <v>4</v>
      </c>
      <c r="D54" s="1">
        <f t="shared" si="1"/>
        <v>4</v>
      </c>
      <c r="E54" s="46">
        <v>46</v>
      </c>
      <c r="F54" s="229" t="s">
        <v>3019</v>
      </c>
      <c r="G54" s="263" t="s">
        <v>2602</v>
      </c>
      <c r="H54" s="264" t="s">
        <v>1118</v>
      </c>
      <c r="I54" s="265" t="s">
        <v>650</v>
      </c>
      <c r="J54" s="4" t="s">
        <v>58</v>
      </c>
      <c r="K54" s="80" t="s">
        <v>29</v>
      </c>
      <c r="L54" s="267">
        <v>1</v>
      </c>
      <c r="M54" s="267">
        <v>1</v>
      </c>
      <c r="N54" s="80">
        <v>3185.1360000000004</v>
      </c>
      <c r="O54" s="80">
        <v>581.25</v>
      </c>
      <c r="P54" s="80">
        <v>938.2</v>
      </c>
      <c r="Q54" s="80">
        <v>183.78234720000003</v>
      </c>
      <c r="R54" s="80">
        <v>80.849999999999994</v>
      </c>
      <c r="S54" s="80">
        <v>140.72999999999999</v>
      </c>
      <c r="T54" s="80">
        <v>52.236230399999997</v>
      </c>
      <c r="U54" s="80">
        <v>62613.348299999998</v>
      </c>
      <c r="V54" s="80">
        <v>7734.3742943999987</v>
      </c>
      <c r="W54" s="81">
        <f t="shared" si="2"/>
        <v>70347.722594399995</v>
      </c>
      <c r="X54" s="80">
        <v>70348</v>
      </c>
      <c r="Y54" s="80"/>
      <c r="Z54" s="80"/>
      <c r="AA54" s="80"/>
      <c r="AB54" s="83">
        <f>'Objetivos y Metas Globales'!B152</f>
        <v>4075</v>
      </c>
      <c r="AC54" s="57">
        <f t="shared" si="7"/>
        <v>0</v>
      </c>
      <c r="AD54" s="57">
        <f t="shared" si="8"/>
        <v>0</v>
      </c>
      <c r="AE54" s="57">
        <f t="array" ref="AE54">SUM(IF($C$9:$C$2507=$AB54,Q$9:Q$2507,0))</f>
        <v>0</v>
      </c>
      <c r="AF54" s="57">
        <f t="shared" si="9"/>
        <v>0</v>
      </c>
      <c r="AG54" s="57">
        <f t="shared" si="10"/>
        <v>0</v>
      </c>
      <c r="AH54" s="57">
        <f t="array" ref="AH54">SUM(IF($C$9:$C$2507=$AB54,T$9:T$2507,0))</f>
        <v>0</v>
      </c>
      <c r="AI54" s="57">
        <f t="array" ref="AI54">SUM(IF($C$9:$C$2507=$AB54,U$9:U$2507,0))</f>
        <v>0</v>
      </c>
      <c r="AJ54" s="57">
        <f t="array" ref="AJ54">SUM(IF($C$9:$C$2507=$AB54,V$9:V$2507,0))</f>
        <v>0</v>
      </c>
      <c r="AK54" s="57">
        <f t="array" ref="AK54">SUM(IF($C$9:$C$2507=$AB54,W$9:W$2507,0))</f>
        <v>0</v>
      </c>
      <c r="AL54" s="57">
        <f t="array" ref="AL54">SUM(IF($C$9:$C$2507=$AB54,X$9:X$2507,0))</f>
        <v>0</v>
      </c>
      <c r="AM54" s="57">
        <f t="array" ref="AM54">SUM(IF($C$9:$C$2507=$AB54,Y$9:Y$2507,0))</f>
        <v>0</v>
      </c>
      <c r="AN54" s="230">
        <f t="array" ref="AN54">SUM(IF($C$9:$C$2507=$AB54,AA$9:AA$2507,0))</f>
        <v>0</v>
      </c>
      <c r="AO54" s="83">
        <f>'Objetivos y Metas Globales'!A152</f>
        <v>4029</v>
      </c>
      <c r="AP54" s="1"/>
      <c r="AQ54" s="1"/>
      <c r="AR54" s="1"/>
      <c r="AS54" s="1"/>
      <c r="AT54" s="1"/>
      <c r="AU54" s="1"/>
      <c r="AV54" s="1"/>
      <c r="AW54" s="1"/>
      <c r="AX54" s="1"/>
      <c r="AY54" s="1"/>
      <c r="AZ54" s="1"/>
      <c r="BA54" s="1"/>
      <c r="BB54" s="1"/>
      <c r="BC54" s="1"/>
      <c r="BD54" s="82"/>
      <c r="BE54" s="1"/>
    </row>
    <row r="55" spans="1:57" ht="11.25" customHeight="1" x14ac:dyDescent="0.2">
      <c r="A55" s="1">
        <f>IF(F55=0,0,LOOKUP($C$9:$C$2507,Hoja1!$C$4:$C$118,Hoja1!$D$4:$D$118))</f>
        <v>1</v>
      </c>
      <c r="B55" s="1">
        <f t="shared" si="0"/>
        <v>1</v>
      </c>
      <c r="C55" s="1">
        <f t="array" ref="C55">SUM(IF(cuencatramo1=F55,Hoja1!$C$4:$C$118,0))</f>
        <v>4</v>
      </c>
      <c r="D55" s="1">
        <f t="shared" si="1"/>
        <v>4</v>
      </c>
      <c r="E55" s="46">
        <v>47</v>
      </c>
      <c r="F55" s="229" t="s">
        <v>3019</v>
      </c>
      <c r="G55" s="263" t="s">
        <v>2603</v>
      </c>
      <c r="H55" s="264" t="s">
        <v>1118</v>
      </c>
      <c r="I55" s="265">
        <v>5511</v>
      </c>
      <c r="J55" s="4" t="s">
        <v>58</v>
      </c>
      <c r="K55" s="80" t="s">
        <v>29</v>
      </c>
      <c r="L55" s="267">
        <v>1</v>
      </c>
      <c r="M55" s="267">
        <v>1</v>
      </c>
      <c r="N55" s="80">
        <v>8956.2239999999983</v>
      </c>
      <c r="O55" s="80">
        <v>1974.07</v>
      </c>
      <c r="P55" s="80">
        <v>2055.69</v>
      </c>
      <c r="Q55" s="80">
        <v>885.77055359999986</v>
      </c>
      <c r="R55" s="80">
        <v>864.08</v>
      </c>
      <c r="S55" s="80">
        <v>1199.1500000000001</v>
      </c>
      <c r="T55" s="80">
        <v>285.70354559999998</v>
      </c>
      <c r="U55" s="80">
        <v>172716.92298719997</v>
      </c>
      <c r="V55" s="80">
        <v>125748.01430553601</v>
      </c>
      <c r="W55" s="81">
        <f t="shared" si="2"/>
        <v>298464.93729273597</v>
      </c>
      <c r="X55" s="80">
        <v>298465</v>
      </c>
      <c r="Y55" s="80"/>
      <c r="Z55" s="80"/>
      <c r="AA55" s="80"/>
      <c r="AB55" s="83">
        <f>'Objetivos y Metas Globales'!B153</f>
        <v>4076</v>
      </c>
      <c r="AC55" s="57">
        <f t="shared" si="7"/>
        <v>0</v>
      </c>
      <c r="AD55" s="57">
        <f t="shared" si="8"/>
        <v>0</v>
      </c>
      <c r="AE55" s="57">
        <f t="array" ref="AE55">SUM(IF($C$9:$C$2507=$AB55,Q$9:Q$2507,0))</f>
        <v>0</v>
      </c>
      <c r="AF55" s="57">
        <f t="shared" si="9"/>
        <v>0</v>
      </c>
      <c r="AG55" s="57">
        <f t="shared" si="10"/>
        <v>0</v>
      </c>
      <c r="AH55" s="57">
        <f t="array" ref="AH55">SUM(IF($C$9:$C$2507=$AB55,T$9:T$2507,0))</f>
        <v>0</v>
      </c>
      <c r="AI55" s="57">
        <f t="array" ref="AI55">SUM(IF($C$9:$C$2507=$AB55,U$9:U$2507,0))</f>
        <v>0</v>
      </c>
      <c r="AJ55" s="57">
        <f t="array" ref="AJ55">SUM(IF($C$9:$C$2507=$AB55,V$9:V$2507,0))</f>
        <v>0</v>
      </c>
      <c r="AK55" s="57">
        <f t="array" ref="AK55">SUM(IF($C$9:$C$2507=$AB55,W$9:W$2507,0))</f>
        <v>0</v>
      </c>
      <c r="AL55" s="57">
        <f t="array" ref="AL55">SUM(IF($C$9:$C$2507=$AB55,X$9:X$2507,0))</f>
        <v>0</v>
      </c>
      <c r="AM55" s="57">
        <f t="array" ref="AM55">SUM(IF($C$9:$C$2507=$AB55,Y$9:Y$2507,0))</f>
        <v>0</v>
      </c>
      <c r="AN55" s="230">
        <f t="array" ref="AN55">SUM(IF($C$9:$C$2507=$AB55,AA$9:AA$2507,0))</f>
        <v>0</v>
      </c>
      <c r="AO55" s="83">
        <f>'Objetivos y Metas Globales'!A153</f>
        <v>4029</v>
      </c>
      <c r="AP55" s="1"/>
      <c r="AQ55" s="1"/>
      <c r="AR55" s="1"/>
      <c r="AS55" s="1"/>
      <c r="AT55" s="1"/>
      <c r="AU55" s="1"/>
      <c r="AV55" s="1"/>
      <c r="AW55" s="1"/>
      <c r="AX55" s="1"/>
      <c r="AY55" s="1"/>
      <c r="AZ55" s="1"/>
      <c r="BA55" s="1"/>
      <c r="BB55" s="1"/>
      <c r="BC55" s="1"/>
      <c r="BD55" s="82"/>
      <c r="BE55" s="1"/>
    </row>
    <row r="56" spans="1:57" ht="11.25" customHeight="1" x14ac:dyDescent="0.2">
      <c r="A56" s="1">
        <f>IF(F56=0,0,LOOKUP($C$9:$C$2507,Hoja1!$C$4:$C$118,Hoja1!$D$4:$D$118))</f>
        <v>1</v>
      </c>
      <c r="B56" s="1">
        <f t="shared" si="0"/>
        <v>1</v>
      </c>
      <c r="C56" s="1">
        <f t="array" ref="C56">SUM(IF(cuencatramo1=F56,Hoja1!$C$4:$C$118,0))</f>
        <v>4</v>
      </c>
      <c r="D56" s="1">
        <f t="shared" si="1"/>
        <v>4</v>
      </c>
      <c r="E56" s="46">
        <v>48</v>
      </c>
      <c r="F56" s="229" t="s">
        <v>3019</v>
      </c>
      <c r="G56" s="263" t="s">
        <v>2604</v>
      </c>
      <c r="H56" s="264" t="s">
        <v>1118</v>
      </c>
      <c r="I56" s="265" t="s">
        <v>493</v>
      </c>
      <c r="J56" s="4" t="s">
        <v>58</v>
      </c>
      <c r="K56" s="80" t="s">
        <v>29</v>
      </c>
      <c r="L56" s="267">
        <v>1</v>
      </c>
      <c r="M56" s="267">
        <v>1</v>
      </c>
      <c r="N56" s="80">
        <v>25544.160000000003</v>
      </c>
      <c r="O56" s="80">
        <v>227.06</v>
      </c>
      <c r="P56" s="80">
        <v>3294.86</v>
      </c>
      <c r="Q56" s="80">
        <v>1177.5857760000001</v>
      </c>
      <c r="R56" s="80">
        <v>78.84</v>
      </c>
      <c r="S56" s="80">
        <v>2196.5700000000002</v>
      </c>
      <c r="T56" s="80">
        <v>544.09060799999997</v>
      </c>
      <c r="U56" s="80">
        <v>224928.46227599998</v>
      </c>
      <c r="V56" s="80">
        <v>62545.897526399996</v>
      </c>
      <c r="W56" s="81">
        <f t="shared" si="2"/>
        <v>287474.35980239999</v>
      </c>
      <c r="X56" s="80">
        <v>287474</v>
      </c>
      <c r="Y56" s="80"/>
      <c r="Z56" s="80"/>
      <c r="AA56" s="80"/>
      <c r="AB56" s="83">
        <f>'Objetivos y Metas Globales'!B154</f>
        <v>4077</v>
      </c>
      <c r="AC56" s="57">
        <f t="shared" si="7"/>
        <v>0</v>
      </c>
      <c r="AD56" s="57">
        <f t="shared" si="8"/>
        <v>0</v>
      </c>
      <c r="AE56" s="57">
        <f t="array" ref="AE56">SUM(IF($C$9:$C$2507=$AB56,Q$9:Q$2507,0))</f>
        <v>0</v>
      </c>
      <c r="AF56" s="57">
        <f t="shared" si="9"/>
        <v>0</v>
      </c>
      <c r="AG56" s="57">
        <f t="shared" si="10"/>
        <v>0</v>
      </c>
      <c r="AH56" s="57">
        <f t="array" ref="AH56">SUM(IF($C$9:$C$2507=$AB56,T$9:T$2507,0))</f>
        <v>0</v>
      </c>
      <c r="AI56" s="57">
        <f t="array" ref="AI56">SUM(IF($C$9:$C$2507=$AB56,U$9:U$2507,0))</f>
        <v>0</v>
      </c>
      <c r="AJ56" s="57">
        <f t="array" ref="AJ56">SUM(IF($C$9:$C$2507=$AB56,V$9:V$2507,0))</f>
        <v>0</v>
      </c>
      <c r="AK56" s="57">
        <f t="array" ref="AK56">SUM(IF($C$9:$C$2507=$AB56,W$9:W$2507,0))</f>
        <v>0</v>
      </c>
      <c r="AL56" s="57">
        <f t="array" ref="AL56">SUM(IF($C$9:$C$2507=$AB56,X$9:X$2507,0))</f>
        <v>0</v>
      </c>
      <c r="AM56" s="57">
        <f t="array" ref="AM56">SUM(IF($C$9:$C$2507=$AB56,Y$9:Y$2507,0))</f>
        <v>0</v>
      </c>
      <c r="AN56" s="230">
        <f t="array" ref="AN56">SUM(IF($C$9:$C$2507=$AB56,AA$9:AA$2507,0))</f>
        <v>0</v>
      </c>
      <c r="AO56" s="83">
        <f>'Objetivos y Metas Globales'!A154</f>
        <v>4029</v>
      </c>
      <c r="AP56" s="1"/>
      <c r="AQ56" s="1"/>
      <c r="AR56" s="1"/>
      <c r="AS56" s="1"/>
      <c r="AT56" s="1"/>
      <c r="AU56" s="1"/>
      <c r="AV56" s="1"/>
      <c r="AW56" s="1"/>
      <c r="AX56" s="1"/>
      <c r="AY56" s="1"/>
      <c r="AZ56" s="1"/>
      <c r="BA56" s="1"/>
      <c r="BB56" s="1"/>
      <c r="BC56" s="1"/>
      <c r="BD56" s="82"/>
      <c r="BE56" s="1"/>
    </row>
    <row r="57" spans="1:57" ht="11.25" customHeight="1" x14ac:dyDescent="0.2">
      <c r="A57" s="1">
        <f>IF(F57=0,0,LOOKUP($C$9:$C$2507,Hoja1!$C$4:$C$118,Hoja1!$D$4:$D$118))</f>
        <v>1</v>
      </c>
      <c r="B57" s="1">
        <f t="shared" si="0"/>
        <v>1</v>
      </c>
      <c r="C57" s="1">
        <f t="array" ref="C57">SUM(IF(cuencatramo1=F57,Hoja1!$C$4:$C$118,0))</f>
        <v>4</v>
      </c>
      <c r="D57" s="1">
        <f t="shared" si="1"/>
        <v>4</v>
      </c>
      <c r="E57" s="46">
        <v>49</v>
      </c>
      <c r="F57" s="229" t="s">
        <v>3019</v>
      </c>
      <c r="G57" s="263" t="s">
        <v>2605</v>
      </c>
      <c r="H57" s="264" t="s">
        <v>1118</v>
      </c>
      <c r="I57" s="265" t="s">
        <v>3112</v>
      </c>
      <c r="J57" s="4" t="s">
        <v>58</v>
      </c>
      <c r="K57" s="80" t="s">
        <v>29</v>
      </c>
      <c r="L57" s="267">
        <v>1</v>
      </c>
      <c r="M57" s="267">
        <v>1</v>
      </c>
      <c r="N57" s="80">
        <v>494.20799999999991</v>
      </c>
      <c r="O57" s="80">
        <v>8.75</v>
      </c>
      <c r="P57" s="80" t="s">
        <v>3127</v>
      </c>
      <c r="Q57" s="80">
        <v>28.664064000000003</v>
      </c>
      <c r="R57" s="80">
        <v>3.51</v>
      </c>
      <c r="S57" s="80">
        <v>4.8899999999999997</v>
      </c>
      <c r="T57" s="80">
        <v>12.0272256</v>
      </c>
      <c r="U57" s="80">
        <v>7341.8961600000002</v>
      </c>
      <c r="V57" s="80">
        <v>374.69309184000002</v>
      </c>
      <c r="W57" s="81">
        <f t="shared" si="2"/>
        <v>7716.5892518400005</v>
      </c>
      <c r="X57" s="80"/>
      <c r="Y57" s="80"/>
      <c r="Z57" s="80"/>
      <c r="AA57" s="80"/>
      <c r="AB57" s="83">
        <f>'Objetivos y Metas Globales'!B155</f>
        <v>4078</v>
      </c>
      <c r="AC57" s="57">
        <f t="shared" si="7"/>
        <v>0</v>
      </c>
      <c r="AD57" s="57">
        <f t="shared" si="8"/>
        <v>0</v>
      </c>
      <c r="AE57" s="57">
        <f t="array" ref="AE57">SUM(IF($C$9:$C$2507=$AB57,Q$9:Q$2507,0))</f>
        <v>0</v>
      </c>
      <c r="AF57" s="57">
        <f t="shared" si="9"/>
        <v>0</v>
      </c>
      <c r="AG57" s="57">
        <f t="shared" si="10"/>
        <v>0</v>
      </c>
      <c r="AH57" s="57">
        <f t="array" ref="AH57">SUM(IF($C$9:$C$2507=$AB57,T$9:T$2507,0))</f>
        <v>0</v>
      </c>
      <c r="AI57" s="57">
        <f t="array" ref="AI57">SUM(IF($C$9:$C$2507=$AB57,U$9:U$2507,0))</f>
        <v>0</v>
      </c>
      <c r="AJ57" s="57">
        <f t="array" ref="AJ57">SUM(IF($C$9:$C$2507=$AB57,V$9:V$2507,0))</f>
        <v>0</v>
      </c>
      <c r="AK57" s="57">
        <f t="array" ref="AK57">SUM(IF($C$9:$C$2507=$AB57,W$9:W$2507,0))</f>
        <v>0</v>
      </c>
      <c r="AL57" s="57">
        <f t="array" ref="AL57">SUM(IF($C$9:$C$2507=$AB57,X$9:X$2507,0))</f>
        <v>0</v>
      </c>
      <c r="AM57" s="57">
        <f t="array" ref="AM57">SUM(IF($C$9:$C$2507=$AB57,Y$9:Y$2507,0))</f>
        <v>0</v>
      </c>
      <c r="AN57" s="230">
        <f t="array" ref="AN57">SUM(IF($C$9:$C$2507=$AB57,AA$9:AA$2507,0))</f>
        <v>0</v>
      </c>
      <c r="AO57" s="83">
        <f>'Objetivos y Metas Globales'!A155</f>
        <v>4029</v>
      </c>
      <c r="AP57" s="1"/>
      <c r="AQ57" s="1"/>
      <c r="AR57" s="1"/>
      <c r="AS57" s="1"/>
      <c r="AT57" s="1"/>
      <c r="AU57" s="1"/>
      <c r="AV57" s="1"/>
      <c r="AW57" s="1"/>
      <c r="AX57" s="1"/>
      <c r="AY57" s="1"/>
      <c r="AZ57" s="1"/>
      <c r="BA57" s="1"/>
      <c r="BB57" s="1"/>
      <c r="BC57" s="1"/>
      <c r="BD57" s="82"/>
      <c r="BE57" s="1"/>
    </row>
    <row r="58" spans="1:57" ht="11.25" customHeight="1" x14ac:dyDescent="0.2">
      <c r="A58" s="1">
        <f>IF(F58=0,0,LOOKUP($C$9:$C$2507,Hoja1!$C$4:$C$118,Hoja1!$D$4:$D$118))</f>
        <v>1</v>
      </c>
      <c r="B58" s="1">
        <f t="shared" si="0"/>
        <v>1</v>
      </c>
      <c r="C58" s="1">
        <f t="array" ref="C58">SUM(IF(cuencatramo1=F58,Hoja1!$C$4:$C$118,0))</f>
        <v>4</v>
      </c>
      <c r="D58" s="1">
        <f t="shared" si="1"/>
        <v>4</v>
      </c>
      <c r="E58" s="46">
        <v>50</v>
      </c>
      <c r="F58" s="229" t="s">
        <v>3019</v>
      </c>
      <c r="G58" s="263" t="s">
        <v>2606</v>
      </c>
      <c r="H58" s="264" t="s">
        <v>1118</v>
      </c>
      <c r="I58" s="265">
        <v>5211</v>
      </c>
      <c r="J58" s="4" t="s">
        <v>58</v>
      </c>
      <c r="K58" s="80" t="s">
        <v>29</v>
      </c>
      <c r="L58" s="267">
        <v>1</v>
      </c>
      <c r="M58" s="267">
        <v>1</v>
      </c>
      <c r="N58" s="80">
        <v>3784.32</v>
      </c>
      <c r="O58" s="80">
        <v>394.7</v>
      </c>
      <c r="P58" s="80">
        <v>422.19</v>
      </c>
      <c r="Q58" s="80">
        <v>305.96227199999993</v>
      </c>
      <c r="R58" s="80">
        <v>167.55</v>
      </c>
      <c r="S58" s="80">
        <v>175.91</v>
      </c>
      <c r="T58" s="80">
        <v>148.10882399999997</v>
      </c>
      <c r="U58" s="80">
        <v>57444.416567999986</v>
      </c>
      <c r="V58" s="80">
        <v>11890.176390719998</v>
      </c>
      <c r="W58" s="81">
        <f t="shared" si="2"/>
        <v>69334.592958719979</v>
      </c>
      <c r="X58" s="80">
        <v>69335</v>
      </c>
      <c r="Y58" s="80"/>
      <c r="Z58" s="80"/>
      <c r="AA58" s="80"/>
      <c r="AB58" s="83">
        <f>'Objetivos y Metas Globales'!B156</f>
        <v>4079</v>
      </c>
      <c r="AC58" s="57">
        <f t="shared" si="7"/>
        <v>0</v>
      </c>
      <c r="AD58" s="57">
        <f t="shared" si="8"/>
        <v>0</v>
      </c>
      <c r="AE58" s="57">
        <f t="array" ref="AE58">SUM(IF($C$9:$C$2507=$AB58,Q$9:Q$2507,0))</f>
        <v>0</v>
      </c>
      <c r="AF58" s="57">
        <f t="shared" si="9"/>
        <v>0</v>
      </c>
      <c r="AG58" s="57">
        <f t="shared" si="10"/>
        <v>0</v>
      </c>
      <c r="AH58" s="57">
        <f t="array" ref="AH58">SUM(IF($C$9:$C$2507=$AB58,T$9:T$2507,0))</f>
        <v>0</v>
      </c>
      <c r="AI58" s="57">
        <f t="array" ref="AI58">SUM(IF($C$9:$C$2507=$AB58,U$9:U$2507,0))</f>
        <v>0</v>
      </c>
      <c r="AJ58" s="57">
        <f t="array" ref="AJ58">SUM(IF($C$9:$C$2507=$AB58,V$9:V$2507,0))</f>
        <v>0</v>
      </c>
      <c r="AK58" s="57">
        <f t="array" ref="AK58">SUM(IF($C$9:$C$2507=$AB58,W$9:W$2507,0))</f>
        <v>0</v>
      </c>
      <c r="AL58" s="57">
        <f t="array" ref="AL58">SUM(IF($C$9:$C$2507=$AB58,X$9:X$2507,0))</f>
        <v>0</v>
      </c>
      <c r="AM58" s="57">
        <f t="array" ref="AM58">SUM(IF($C$9:$C$2507=$AB58,Y$9:Y$2507,0))</f>
        <v>0</v>
      </c>
      <c r="AN58" s="230">
        <f t="array" ref="AN58">SUM(IF($C$9:$C$2507=$AB58,AA$9:AA$2507,0))</f>
        <v>0</v>
      </c>
      <c r="AO58" s="83">
        <f>'Objetivos y Metas Globales'!A156</f>
        <v>4029</v>
      </c>
      <c r="AP58" s="1"/>
      <c r="AQ58" s="1"/>
      <c r="AR58" s="1"/>
      <c r="AS58" s="1"/>
      <c r="AT58" s="1"/>
      <c r="AU58" s="1"/>
      <c r="AV58" s="1"/>
      <c r="AW58" s="1"/>
      <c r="AX58" s="1"/>
      <c r="AY58" s="1"/>
      <c r="AZ58" s="1"/>
      <c r="BA58" s="1"/>
      <c r="BB58" s="1"/>
      <c r="BC58" s="1"/>
      <c r="BD58" s="82"/>
      <c r="BE58" s="1"/>
    </row>
    <row r="59" spans="1:57" ht="11.25" customHeight="1" x14ac:dyDescent="0.2">
      <c r="A59" s="1">
        <f>IF(F59=0,0,LOOKUP($C$9:$C$2507,Hoja1!$C$4:$C$118,Hoja1!$D$4:$D$118))</f>
        <v>1</v>
      </c>
      <c r="B59" s="1">
        <f t="shared" si="0"/>
        <v>1</v>
      </c>
      <c r="C59" s="1">
        <f t="array" ref="C59">SUM(IF(cuencatramo1=F59,Hoja1!$C$4:$C$118,0))</f>
        <v>4</v>
      </c>
      <c r="D59" s="1">
        <f t="shared" si="1"/>
        <v>4</v>
      </c>
      <c r="E59" s="46">
        <v>51</v>
      </c>
      <c r="F59" s="229" t="s">
        <v>3019</v>
      </c>
      <c r="G59" s="263" t="s">
        <v>2607</v>
      </c>
      <c r="H59" s="264" t="s">
        <v>1118</v>
      </c>
      <c r="I59" s="265" t="s">
        <v>38</v>
      </c>
      <c r="J59" s="4" t="s">
        <v>58</v>
      </c>
      <c r="K59" s="80" t="s">
        <v>29</v>
      </c>
      <c r="L59" s="267">
        <v>1</v>
      </c>
      <c r="M59" s="267">
        <v>1</v>
      </c>
      <c r="N59" s="80">
        <v>424.56960000000004</v>
      </c>
      <c r="O59" s="80">
        <v>44.34</v>
      </c>
      <c r="P59" s="80">
        <v>26.77</v>
      </c>
      <c r="Q59" s="80">
        <v>48.379705920000006</v>
      </c>
      <c r="R59" s="80">
        <v>43.68</v>
      </c>
      <c r="S59" s="80">
        <v>26.38</v>
      </c>
      <c r="T59" s="80">
        <v>16.131286079999999</v>
      </c>
      <c r="U59" s="80">
        <v>5873.5785700800006</v>
      </c>
      <c r="V59" s="80">
        <v>932.99412211200001</v>
      </c>
      <c r="W59" s="81">
        <f t="shared" si="2"/>
        <v>6806.5726921920004</v>
      </c>
      <c r="X59" s="80">
        <v>6807</v>
      </c>
      <c r="Y59" s="80"/>
      <c r="Z59" s="80"/>
      <c r="AA59" s="80"/>
      <c r="AB59" s="83">
        <f>'Objetivos y Metas Globales'!B157</f>
        <v>4080</v>
      </c>
      <c r="AC59" s="57">
        <f t="shared" si="7"/>
        <v>0</v>
      </c>
      <c r="AD59" s="57">
        <f t="shared" si="8"/>
        <v>0</v>
      </c>
      <c r="AE59" s="57">
        <f t="array" ref="AE59">SUM(IF($C$9:$C$2507=$AB59,Q$9:Q$2507,0))</f>
        <v>0</v>
      </c>
      <c r="AF59" s="57">
        <f t="shared" si="9"/>
        <v>0</v>
      </c>
      <c r="AG59" s="57">
        <f t="shared" si="10"/>
        <v>0</v>
      </c>
      <c r="AH59" s="57">
        <f t="array" ref="AH59">SUM(IF($C$9:$C$2507=$AB59,T$9:T$2507,0))</f>
        <v>0</v>
      </c>
      <c r="AI59" s="57">
        <f t="array" ref="AI59">SUM(IF($C$9:$C$2507=$AB59,U$9:U$2507,0))</f>
        <v>0</v>
      </c>
      <c r="AJ59" s="57">
        <f t="array" ref="AJ59">SUM(IF($C$9:$C$2507=$AB59,V$9:V$2507,0))</f>
        <v>0</v>
      </c>
      <c r="AK59" s="57">
        <f t="array" ref="AK59">SUM(IF($C$9:$C$2507=$AB59,W$9:W$2507,0))</f>
        <v>0</v>
      </c>
      <c r="AL59" s="57">
        <f t="array" ref="AL59">SUM(IF($C$9:$C$2507=$AB59,X$9:X$2507,0))</f>
        <v>0</v>
      </c>
      <c r="AM59" s="57">
        <f t="array" ref="AM59">SUM(IF($C$9:$C$2507=$AB59,Y$9:Y$2507,0))</f>
        <v>0</v>
      </c>
      <c r="AN59" s="230">
        <f t="array" ref="AN59">SUM(IF($C$9:$C$2507=$AB59,AA$9:AA$2507,0))</f>
        <v>0</v>
      </c>
      <c r="AO59" s="83">
        <f>'Objetivos y Metas Globales'!A157</f>
        <v>4029</v>
      </c>
      <c r="AP59" s="1"/>
      <c r="AQ59" s="1"/>
      <c r="AR59" s="1"/>
      <c r="AS59" s="1"/>
      <c r="AT59" s="1"/>
      <c r="AU59" s="1"/>
      <c r="AV59" s="1"/>
      <c r="AW59" s="1"/>
      <c r="AX59" s="1"/>
      <c r="AY59" s="1"/>
      <c r="AZ59" s="1"/>
      <c r="BA59" s="1"/>
      <c r="BB59" s="1"/>
      <c r="BC59" s="1"/>
      <c r="BD59" s="82"/>
      <c r="BE59" s="1"/>
    </row>
    <row r="60" spans="1:57" ht="11.25" customHeight="1" x14ac:dyDescent="0.2">
      <c r="A60" s="1">
        <f>IF(F60=0,0,LOOKUP($C$9:$C$2507,Hoja1!$C$4:$C$118,Hoja1!$D$4:$D$118))</f>
        <v>1</v>
      </c>
      <c r="B60" s="1">
        <f t="shared" si="0"/>
        <v>1</v>
      </c>
      <c r="C60" s="1">
        <f t="array" ref="C60">SUM(IF(cuencatramo1=F60,Hoja1!$C$4:$C$118,0))</f>
        <v>4</v>
      </c>
      <c r="D60" s="1">
        <f t="shared" si="1"/>
        <v>4</v>
      </c>
      <c r="E60" s="46">
        <v>52</v>
      </c>
      <c r="F60" s="229" t="s">
        <v>3019</v>
      </c>
      <c r="G60" s="263" t="s">
        <v>2608</v>
      </c>
      <c r="H60" s="264" t="s">
        <v>1118</v>
      </c>
      <c r="I60" s="265" t="s">
        <v>3113</v>
      </c>
      <c r="J60" s="4" t="s">
        <v>58</v>
      </c>
      <c r="K60" s="80" t="s">
        <v>29</v>
      </c>
      <c r="L60" s="267">
        <v>1</v>
      </c>
      <c r="M60" s="267">
        <v>1</v>
      </c>
      <c r="N60" s="80">
        <v>1734.48</v>
      </c>
      <c r="O60" s="80">
        <v>2.57</v>
      </c>
      <c r="P60" s="80">
        <v>10.1</v>
      </c>
      <c r="Q60" s="80">
        <v>8.6723999999999997</v>
      </c>
      <c r="R60" s="80">
        <v>1.81</v>
      </c>
      <c r="S60" s="80">
        <v>7.21</v>
      </c>
      <c r="T60" s="80">
        <v>14.222735999999999</v>
      </c>
      <c r="U60" s="80">
        <v>1628.2430999999999</v>
      </c>
      <c r="V60" s="80">
        <v>1141.8012460800001</v>
      </c>
      <c r="W60" s="81">
        <f t="shared" si="2"/>
        <v>2770.0443460799997</v>
      </c>
      <c r="X60" s="80">
        <v>2818</v>
      </c>
      <c r="Y60" s="80"/>
      <c r="Z60" s="80"/>
      <c r="AA60" s="80"/>
      <c r="AB60" s="83">
        <f>'Objetivos y Metas Globales'!B158</f>
        <v>4081</v>
      </c>
      <c r="AC60" s="57">
        <f t="shared" si="7"/>
        <v>0</v>
      </c>
      <c r="AD60" s="57">
        <f t="shared" si="8"/>
        <v>0</v>
      </c>
      <c r="AE60" s="57">
        <f t="array" ref="AE60">SUM(IF($C$9:$C$2507=$AB60,Q$9:Q$2507,0))</f>
        <v>0</v>
      </c>
      <c r="AF60" s="57">
        <f t="shared" si="9"/>
        <v>0</v>
      </c>
      <c r="AG60" s="57">
        <f t="shared" si="10"/>
        <v>0</v>
      </c>
      <c r="AH60" s="57">
        <f t="array" ref="AH60">SUM(IF($C$9:$C$2507=$AB60,T$9:T$2507,0))</f>
        <v>0</v>
      </c>
      <c r="AI60" s="57">
        <f t="array" ref="AI60">SUM(IF($C$9:$C$2507=$AB60,U$9:U$2507,0))</f>
        <v>0</v>
      </c>
      <c r="AJ60" s="57">
        <f t="array" ref="AJ60">SUM(IF($C$9:$C$2507=$AB60,V$9:V$2507,0))</f>
        <v>0</v>
      </c>
      <c r="AK60" s="57">
        <f t="array" ref="AK60">SUM(IF($C$9:$C$2507=$AB60,W$9:W$2507,0))</f>
        <v>0</v>
      </c>
      <c r="AL60" s="57">
        <f t="array" ref="AL60">SUM(IF($C$9:$C$2507=$AB60,X$9:X$2507,0))</f>
        <v>0</v>
      </c>
      <c r="AM60" s="57">
        <f t="array" ref="AM60">SUM(IF($C$9:$C$2507=$AB60,Y$9:Y$2507,0))</f>
        <v>0</v>
      </c>
      <c r="AN60" s="230">
        <f t="array" ref="AN60">SUM(IF($C$9:$C$2507=$AB60,AA$9:AA$2507,0))</f>
        <v>0</v>
      </c>
      <c r="AO60" s="83">
        <f>'Objetivos y Metas Globales'!A158</f>
        <v>4029</v>
      </c>
      <c r="AP60" s="1"/>
      <c r="AQ60" s="1"/>
      <c r="AR60" s="1"/>
      <c r="AS60" s="1"/>
      <c r="AT60" s="1"/>
      <c r="AU60" s="1"/>
      <c r="AV60" s="1"/>
      <c r="AW60" s="1"/>
      <c r="AX60" s="1"/>
      <c r="AY60" s="1"/>
      <c r="AZ60" s="1"/>
      <c r="BA60" s="1"/>
      <c r="BB60" s="1"/>
      <c r="BC60" s="1"/>
      <c r="BD60" s="82"/>
      <c r="BE60" s="1"/>
    </row>
    <row r="61" spans="1:57" ht="11.25" customHeight="1" x14ac:dyDescent="0.2">
      <c r="A61" s="1">
        <f>IF(F61=0,0,LOOKUP($C$9:$C$2507,Hoja1!$C$4:$C$118,Hoja1!$D$4:$D$118))</f>
        <v>1</v>
      </c>
      <c r="B61" s="1">
        <f t="shared" si="0"/>
        <v>1</v>
      </c>
      <c r="C61" s="1">
        <f t="array" ref="C61">SUM(IF(cuencatramo1=F61,Hoja1!$C$4:$C$118,0))</f>
        <v>4</v>
      </c>
      <c r="D61" s="1">
        <f t="shared" si="1"/>
        <v>4</v>
      </c>
      <c r="E61" s="46">
        <v>53</v>
      </c>
      <c r="F61" s="229" t="s">
        <v>3019</v>
      </c>
      <c r="G61" s="263" t="s">
        <v>2609</v>
      </c>
      <c r="H61" s="264" t="s">
        <v>1118</v>
      </c>
      <c r="I61" s="265" t="s">
        <v>658</v>
      </c>
      <c r="J61" s="4" t="s">
        <v>58</v>
      </c>
      <c r="K61" s="80" t="s">
        <v>29</v>
      </c>
      <c r="L61" s="267">
        <v>1</v>
      </c>
      <c r="M61" s="267">
        <v>1</v>
      </c>
      <c r="N61" s="80">
        <v>1592.5680000000002</v>
      </c>
      <c r="O61" s="80">
        <v>123.07</v>
      </c>
      <c r="P61" s="80">
        <v>69.81</v>
      </c>
      <c r="Q61" s="80">
        <v>15.463835280000003</v>
      </c>
      <c r="R61" s="80">
        <v>47.57</v>
      </c>
      <c r="S61" s="80">
        <v>47.47</v>
      </c>
      <c r="T61" s="80">
        <v>12.740544</v>
      </c>
      <c r="U61" s="80">
        <v>1920.2018900400001</v>
      </c>
      <c r="V61" s="80">
        <v>830.40090624000004</v>
      </c>
      <c r="W61" s="81">
        <f t="shared" si="2"/>
        <v>2750.6027962799999</v>
      </c>
      <c r="X61" s="80">
        <f>2941+85</f>
        <v>3026</v>
      </c>
      <c r="Y61" s="80"/>
      <c r="Z61" s="80"/>
      <c r="AA61" s="80"/>
      <c r="AB61" s="83">
        <f>'Objetivos y Metas Globales'!B159</f>
        <v>4082</v>
      </c>
      <c r="AC61" s="57">
        <f t="shared" si="7"/>
        <v>0</v>
      </c>
      <c r="AD61" s="57">
        <f t="shared" si="8"/>
        <v>0</v>
      </c>
      <c r="AE61" s="57">
        <f t="array" ref="AE61">SUM(IF($C$9:$C$2507=$AB61,Q$9:Q$2507,0))</f>
        <v>0</v>
      </c>
      <c r="AF61" s="57">
        <f t="shared" si="9"/>
        <v>0</v>
      </c>
      <c r="AG61" s="57">
        <f t="shared" si="10"/>
        <v>0</v>
      </c>
      <c r="AH61" s="57">
        <f t="array" ref="AH61">SUM(IF($C$9:$C$2507=$AB61,T$9:T$2507,0))</f>
        <v>0</v>
      </c>
      <c r="AI61" s="57">
        <f t="array" ref="AI61">SUM(IF($C$9:$C$2507=$AB61,U$9:U$2507,0))</f>
        <v>0</v>
      </c>
      <c r="AJ61" s="57">
        <f t="array" ref="AJ61">SUM(IF($C$9:$C$2507=$AB61,V$9:V$2507,0))</f>
        <v>0</v>
      </c>
      <c r="AK61" s="57">
        <f t="array" ref="AK61">SUM(IF($C$9:$C$2507=$AB61,W$9:W$2507,0))</f>
        <v>0</v>
      </c>
      <c r="AL61" s="57">
        <f t="array" ref="AL61">SUM(IF($C$9:$C$2507=$AB61,X$9:X$2507,0))</f>
        <v>0</v>
      </c>
      <c r="AM61" s="57">
        <f t="array" ref="AM61">SUM(IF($C$9:$C$2507=$AB61,Y$9:Y$2507,0))</f>
        <v>0</v>
      </c>
      <c r="AN61" s="230">
        <f t="array" ref="AN61">SUM(IF($C$9:$C$2507=$AB61,AA$9:AA$2507,0))</f>
        <v>0</v>
      </c>
      <c r="AO61" s="83">
        <f>'Objetivos y Metas Globales'!A159</f>
        <v>4029</v>
      </c>
      <c r="AP61" s="1"/>
      <c r="AQ61" s="1"/>
      <c r="AR61" s="1"/>
      <c r="AS61" s="1"/>
      <c r="AT61" s="1"/>
      <c r="AU61" s="1"/>
      <c r="AV61" s="1"/>
      <c r="AW61" s="1"/>
      <c r="AX61" s="1"/>
      <c r="AY61" s="1"/>
      <c r="AZ61" s="1"/>
      <c r="BA61" s="1"/>
      <c r="BB61" s="1"/>
      <c r="BC61" s="1"/>
      <c r="BD61" s="82"/>
      <c r="BE61" s="1"/>
    </row>
    <row r="62" spans="1:57" ht="11.25" customHeight="1" x14ac:dyDescent="0.2">
      <c r="A62" s="1">
        <f>IF(F62=0,0,LOOKUP($C$9:$C$2507,Hoja1!$C$4:$C$118,Hoja1!$D$4:$D$118))</f>
        <v>1</v>
      </c>
      <c r="B62" s="1">
        <f t="shared" si="0"/>
        <v>1</v>
      </c>
      <c r="C62" s="1">
        <f t="array" ref="C62">SUM(IF(cuencatramo1=F62,Hoja1!$C$4:$C$118,0))</f>
        <v>4</v>
      </c>
      <c r="D62" s="1">
        <f t="shared" si="1"/>
        <v>4</v>
      </c>
      <c r="E62" s="46">
        <v>54</v>
      </c>
      <c r="F62" s="229" t="s">
        <v>3019</v>
      </c>
      <c r="G62" s="263" t="s">
        <v>2610</v>
      </c>
      <c r="H62" s="264" t="s">
        <v>1118</v>
      </c>
      <c r="I62" s="265" t="s">
        <v>493</v>
      </c>
      <c r="J62" s="4" t="s">
        <v>58</v>
      </c>
      <c r="K62" s="80" t="s">
        <v>29</v>
      </c>
      <c r="L62" s="267">
        <v>1</v>
      </c>
      <c r="M62" s="267">
        <v>1</v>
      </c>
      <c r="N62" s="80">
        <v>15279.840000000002</v>
      </c>
      <c r="O62" s="80">
        <v>1191.44</v>
      </c>
      <c r="P62" s="80">
        <v>1586.89</v>
      </c>
      <c r="Q62" s="80">
        <v>1526.6088144</v>
      </c>
      <c r="R62" s="80">
        <v>357.15</v>
      </c>
      <c r="S62" s="80">
        <v>423.17</v>
      </c>
      <c r="T62" s="80">
        <v>1237.66704</v>
      </c>
      <c r="U62" s="80">
        <v>66510.474148799985</v>
      </c>
      <c r="V62" s="80">
        <v>13395.278033279998</v>
      </c>
      <c r="W62" s="81">
        <f t="shared" si="2"/>
        <v>79905.752182079988</v>
      </c>
      <c r="X62" s="80">
        <v>79906</v>
      </c>
      <c r="Y62" s="80"/>
      <c r="Z62" s="80"/>
      <c r="AA62" s="80"/>
      <c r="AB62" s="83">
        <f>'Objetivos y Metas Globales'!B160</f>
        <v>4083</v>
      </c>
      <c r="AC62" s="57">
        <f t="shared" si="7"/>
        <v>0</v>
      </c>
      <c r="AD62" s="57">
        <f t="shared" si="8"/>
        <v>0</v>
      </c>
      <c r="AE62" s="57">
        <f t="array" ref="AE62">SUM(IF($C$9:$C$2507=$AB62,Q$9:Q$2507,0))</f>
        <v>0</v>
      </c>
      <c r="AF62" s="57">
        <f t="shared" si="9"/>
        <v>0</v>
      </c>
      <c r="AG62" s="57">
        <f t="shared" si="10"/>
        <v>0</v>
      </c>
      <c r="AH62" s="57">
        <f t="array" ref="AH62">SUM(IF($C$9:$C$2507=$AB62,T$9:T$2507,0))</f>
        <v>0</v>
      </c>
      <c r="AI62" s="57">
        <f t="array" ref="AI62">SUM(IF($C$9:$C$2507=$AB62,U$9:U$2507,0))</f>
        <v>0</v>
      </c>
      <c r="AJ62" s="57">
        <f t="array" ref="AJ62">SUM(IF($C$9:$C$2507=$AB62,V$9:V$2507,0))</f>
        <v>0</v>
      </c>
      <c r="AK62" s="57">
        <f t="array" ref="AK62">SUM(IF($C$9:$C$2507=$AB62,W$9:W$2507,0))</f>
        <v>0</v>
      </c>
      <c r="AL62" s="57">
        <f t="array" ref="AL62">SUM(IF($C$9:$C$2507=$AB62,X$9:X$2507,0))</f>
        <v>0</v>
      </c>
      <c r="AM62" s="57">
        <f t="array" ref="AM62">SUM(IF($C$9:$C$2507=$AB62,Y$9:Y$2507,0))</f>
        <v>0</v>
      </c>
      <c r="AN62" s="230">
        <f t="array" ref="AN62">SUM(IF($C$9:$C$2507=$AB62,AA$9:AA$2507,0))</f>
        <v>0</v>
      </c>
      <c r="AO62" s="83">
        <f>'Objetivos y Metas Globales'!A160</f>
        <v>4029</v>
      </c>
      <c r="AP62" s="1"/>
      <c r="AQ62" s="1"/>
      <c r="AR62" s="1"/>
      <c r="AS62" s="1"/>
      <c r="AT62" s="1"/>
      <c r="AU62" s="1"/>
      <c r="AV62" s="1"/>
      <c r="AW62" s="1"/>
      <c r="AX62" s="1"/>
      <c r="AY62" s="1"/>
      <c r="AZ62" s="1"/>
      <c r="BA62" s="1"/>
      <c r="BB62" s="1"/>
      <c r="BC62" s="1"/>
      <c r="BD62" s="82"/>
      <c r="BE62" s="1"/>
    </row>
    <row r="63" spans="1:57" ht="11.25" customHeight="1" x14ac:dyDescent="0.2">
      <c r="A63" s="1">
        <f>IF(F63=0,0,LOOKUP($C$9:$C$2507,Hoja1!$C$4:$C$118,Hoja1!$D$4:$D$118))</f>
        <v>1</v>
      </c>
      <c r="B63" s="1">
        <f t="shared" si="0"/>
        <v>1</v>
      </c>
      <c r="C63" s="1">
        <f t="array" ref="C63">SUM(IF(cuencatramo1=F63,Hoja1!$C$4:$C$118,0))</f>
        <v>4</v>
      </c>
      <c r="D63" s="1">
        <f t="shared" si="1"/>
        <v>4</v>
      </c>
      <c r="E63" s="46">
        <v>55</v>
      </c>
      <c r="F63" s="229" t="s">
        <v>3019</v>
      </c>
      <c r="G63" s="263" t="s">
        <v>2611</v>
      </c>
      <c r="H63" s="264" t="s">
        <v>1110</v>
      </c>
      <c r="I63" s="265" t="s">
        <v>493</v>
      </c>
      <c r="J63" s="4" t="s">
        <v>58</v>
      </c>
      <c r="K63" s="80" t="s">
        <v>29</v>
      </c>
      <c r="L63" s="267">
        <v>1</v>
      </c>
      <c r="M63" s="267">
        <v>1</v>
      </c>
      <c r="N63" s="80">
        <v>12961.295999999998</v>
      </c>
      <c r="O63" s="80">
        <v>1256.68</v>
      </c>
      <c r="P63" s="80">
        <v>1372.11</v>
      </c>
      <c r="Q63" s="80">
        <v>536.5976543999999</v>
      </c>
      <c r="R63" s="80">
        <v>475.5</v>
      </c>
      <c r="S63" s="80">
        <v>686.06</v>
      </c>
      <c r="T63" s="80">
        <v>129.61295999999999</v>
      </c>
      <c r="U63" s="80">
        <v>228119.81875199999</v>
      </c>
      <c r="V63" s="80">
        <v>15652.044398592003</v>
      </c>
      <c r="W63" s="81">
        <f t="shared" si="2"/>
        <v>243771.86315059199</v>
      </c>
      <c r="X63" s="80">
        <v>243772</v>
      </c>
      <c r="Y63" s="80"/>
      <c r="Z63" s="80"/>
      <c r="AA63" s="80"/>
      <c r="AB63" s="83">
        <f>'Objetivos y Metas Globales'!B161</f>
        <v>4084</v>
      </c>
      <c r="AC63" s="57">
        <f t="shared" si="7"/>
        <v>0</v>
      </c>
      <c r="AD63" s="57">
        <f t="shared" si="8"/>
        <v>0</v>
      </c>
      <c r="AE63" s="57">
        <f t="array" ref="AE63">SUM(IF($C$9:$C$2507=$AB63,Q$9:Q$2507,0))</f>
        <v>0</v>
      </c>
      <c r="AF63" s="57">
        <f t="shared" si="9"/>
        <v>0</v>
      </c>
      <c r="AG63" s="57">
        <f t="shared" si="10"/>
        <v>0</v>
      </c>
      <c r="AH63" s="57">
        <f t="array" ref="AH63">SUM(IF($C$9:$C$2507=$AB63,T$9:T$2507,0))</f>
        <v>0</v>
      </c>
      <c r="AI63" s="57">
        <f t="array" ref="AI63">SUM(IF($C$9:$C$2507=$AB63,U$9:U$2507,0))</f>
        <v>0</v>
      </c>
      <c r="AJ63" s="57">
        <f t="array" ref="AJ63">SUM(IF($C$9:$C$2507=$AB63,V$9:V$2507,0))</f>
        <v>0</v>
      </c>
      <c r="AK63" s="57">
        <f t="array" ref="AK63">SUM(IF($C$9:$C$2507=$AB63,W$9:W$2507,0))</f>
        <v>0</v>
      </c>
      <c r="AL63" s="57">
        <f t="array" ref="AL63">SUM(IF($C$9:$C$2507=$AB63,X$9:X$2507,0))</f>
        <v>0</v>
      </c>
      <c r="AM63" s="57">
        <f t="array" ref="AM63">SUM(IF($C$9:$C$2507=$AB63,Y$9:Y$2507,0))</f>
        <v>0</v>
      </c>
      <c r="AN63" s="230">
        <f t="array" ref="AN63">SUM(IF($C$9:$C$2507=$AB63,AA$9:AA$2507,0))</f>
        <v>0</v>
      </c>
      <c r="AO63" s="83">
        <f>'Objetivos y Metas Globales'!A161</f>
        <v>4029</v>
      </c>
      <c r="AP63" s="1"/>
      <c r="AQ63" s="1"/>
      <c r="AR63" s="1"/>
      <c r="AS63" s="1"/>
      <c r="AT63" s="1"/>
      <c r="AU63" s="1"/>
      <c r="AV63" s="1"/>
      <c r="AW63" s="1"/>
      <c r="AX63" s="1"/>
      <c r="AY63" s="1"/>
      <c r="AZ63" s="1"/>
      <c r="BA63" s="1"/>
      <c r="BB63" s="1"/>
      <c r="BC63" s="1"/>
      <c r="BD63" s="82"/>
      <c r="BE63" s="1"/>
    </row>
    <row r="64" spans="1:57" ht="11.25" customHeight="1" x14ac:dyDescent="0.2">
      <c r="A64" s="1">
        <f>IF(F64=0,0,LOOKUP($C$9:$C$2507,Hoja1!$C$4:$C$118,Hoja1!$D$4:$D$118))</f>
        <v>1</v>
      </c>
      <c r="B64" s="1">
        <f t="shared" si="0"/>
        <v>1</v>
      </c>
      <c r="C64" s="1">
        <f t="array" ref="C64">SUM(IF(cuencatramo1=F64,Hoja1!$C$4:$C$118,0))</f>
        <v>4</v>
      </c>
      <c r="D64" s="1">
        <f t="shared" si="1"/>
        <v>4</v>
      </c>
      <c r="E64" s="46">
        <v>56</v>
      </c>
      <c r="F64" s="229" t="s">
        <v>3019</v>
      </c>
      <c r="G64" s="263" t="s">
        <v>2612</v>
      </c>
      <c r="H64" s="264" t="s">
        <v>1110</v>
      </c>
      <c r="I64" s="265">
        <v>5211</v>
      </c>
      <c r="J64" s="4" t="s">
        <v>58</v>
      </c>
      <c r="K64" s="80" t="s">
        <v>29</v>
      </c>
      <c r="L64" s="267">
        <v>1</v>
      </c>
      <c r="M64" s="267">
        <v>1</v>
      </c>
      <c r="N64" s="80">
        <v>932.2560000000002</v>
      </c>
      <c r="O64" s="80">
        <v>8.9600000000000009</v>
      </c>
      <c r="P64" s="80">
        <v>8.81</v>
      </c>
      <c r="Q64" s="80">
        <v>21.628339199999999</v>
      </c>
      <c r="R64" s="80">
        <v>14.68</v>
      </c>
      <c r="S64" s="80">
        <v>7.34</v>
      </c>
      <c r="T64" s="80">
        <v>18.272217600000001</v>
      </c>
      <c r="U64" s="80">
        <v>2060.2729727999995</v>
      </c>
      <c r="V64" s="80">
        <v>419.50089215999998</v>
      </c>
      <c r="W64" s="81">
        <f t="shared" si="2"/>
        <v>2479.7738649599996</v>
      </c>
      <c r="X64" s="80"/>
      <c r="Y64" s="80"/>
      <c r="Z64" s="80"/>
      <c r="AA64" s="80"/>
      <c r="AB64" s="83">
        <f>'Objetivos y Metas Globales'!B162</f>
        <v>4085</v>
      </c>
      <c r="AC64" s="57">
        <f t="shared" si="7"/>
        <v>0</v>
      </c>
      <c r="AD64" s="57">
        <f t="shared" si="8"/>
        <v>0</v>
      </c>
      <c r="AE64" s="57">
        <f t="array" ref="AE64">SUM(IF($C$9:$C$2507=$AB64,Q$9:Q$2507,0))</f>
        <v>0</v>
      </c>
      <c r="AF64" s="57">
        <f t="shared" si="9"/>
        <v>0</v>
      </c>
      <c r="AG64" s="57">
        <f t="shared" si="10"/>
        <v>0</v>
      </c>
      <c r="AH64" s="57">
        <f t="array" ref="AH64">SUM(IF($C$9:$C$2507=$AB64,T$9:T$2507,0))</f>
        <v>0</v>
      </c>
      <c r="AI64" s="57">
        <f t="array" ref="AI64">SUM(IF($C$9:$C$2507=$AB64,U$9:U$2507,0))</f>
        <v>0</v>
      </c>
      <c r="AJ64" s="57">
        <f t="array" ref="AJ64">SUM(IF($C$9:$C$2507=$AB64,V$9:V$2507,0))</f>
        <v>0</v>
      </c>
      <c r="AK64" s="57">
        <f t="array" ref="AK64">SUM(IF($C$9:$C$2507=$AB64,W$9:W$2507,0))</f>
        <v>0</v>
      </c>
      <c r="AL64" s="57">
        <f t="array" ref="AL64">SUM(IF($C$9:$C$2507=$AB64,X$9:X$2507,0))</f>
        <v>0</v>
      </c>
      <c r="AM64" s="57">
        <f t="array" ref="AM64">SUM(IF($C$9:$C$2507=$AB64,Y$9:Y$2507,0))</f>
        <v>0</v>
      </c>
      <c r="AN64" s="230">
        <f t="array" ref="AN64">SUM(IF($C$9:$C$2507=$AB64,AA$9:AA$2507,0))</f>
        <v>0</v>
      </c>
      <c r="AO64" s="83">
        <f>'Objetivos y Metas Globales'!A162</f>
        <v>4029</v>
      </c>
      <c r="AP64" s="1"/>
      <c r="AQ64" s="1"/>
      <c r="AR64" s="1"/>
      <c r="AS64" s="1"/>
      <c r="AT64" s="1"/>
      <c r="AU64" s="1"/>
      <c r="AV64" s="1"/>
      <c r="AW64" s="1"/>
      <c r="AX64" s="1"/>
      <c r="AY64" s="1"/>
      <c r="AZ64" s="1"/>
      <c r="BA64" s="1"/>
      <c r="BB64" s="1"/>
      <c r="BC64" s="1"/>
      <c r="BD64" s="82"/>
      <c r="BE64" s="1"/>
    </row>
    <row r="65" spans="1:57" ht="11.25" customHeight="1" x14ac:dyDescent="0.2">
      <c r="A65" s="1">
        <f>IF(F65=0,0,LOOKUP($C$9:$C$2507,Hoja1!$C$4:$C$118,Hoja1!$D$4:$D$118))</f>
        <v>1</v>
      </c>
      <c r="B65" s="1">
        <f t="shared" si="0"/>
        <v>1</v>
      </c>
      <c r="C65" s="1">
        <f t="array" ref="C65">SUM(IF(cuencatramo1=F65,Hoja1!$C$4:$C$118,0))</f>
        <v>4</v>
      </c>
      <c r="D65" s="1">
        <f t="shared" si="1"/>
        <v>4</v>
      </c>
      <c r="E65" s="46">
        <v>57</v>
      </c>
      <c r="F65" s="229" t="s">
        <v>3019</v>
      </c>
      <c r="G65" s="263" t="s">
        <v>2613</v>
      </c>
      <c r="H65" s="264" t="s">
        <v>1118</v>
      </c>
      <c r="I65" s="265" t="s">
        <v>3112</v>
      </c>
      <c r="J65" s="4" t="s">
        <v>58</v>
      </c>
      <c r="K65" s="80" t="s">
        <v>29</v>
      </c>
      <c r="L65" s="267">
        <v>1</v>
      </c>
      <c r="M65" s="267">
        <v>1</v>
      </c>
      <c r="N65" s="80">
        <v>6780.2400000000007</v>
      </c>
      <c r="O65" s="80">
        <v>725.01</v>
      </c>
      <c r="P65" s="80">
        <v>719.06</v>
      </c>
      <c r="Q65" s="80">
        <v>209.50941599999996</v>
      </c>
      <c r="R65" s="80">
        <v>190.54</v>
      </c>
      <c r="S65" s="80">
        <v>191.75</v>
      </c>
      <c r="T65" s="80">
        <v>220.35780000000003</v>
      </c>
      <c r="U65" s="80">
        <v>166735.05388200001</v>
      </c>
      <c r="V65" s="80">
        <v>23998.586190336002</v>
      </c>
      <c r="W65" s="81">
        <f t="shared" si="2"/>
        <v>190733.64007233601</v>
      </c>
      <c r="X65" s="80">
        <v>190734</v>
      </c>
      <c r="Y65" s="80"/>
      <c r="Z65" s="80"/>
      <c r="AA65" s="80"/>
      <c r="AB65" s="83">
        <f>'Objetivos y Metas Globales'!B163</f>
        <v>4086</v>
      </c>
      <c r="AC65" s="57">
        <f t="shared" si="7"/>
        <v>0</v>
      </c>
      <c r="AD65" s="57">
        <f t="shared" si="8"/>
        <v>0</v>
      </c>
      <c r="AE65" s="57">
        <f t="array" ref="AE65">SUM(IF($C$9:$C$2507=$AB65,Q$9:Q$2507,0))</f>
        <v>0</v>
      </c>
      <c r="AF65" s="57">
        <f t="shared" si="9"/>
        <v>0</v>
      </c>
      <c r="AG65" s="57">
        <f t="shared" si="10"/>
        <v>0</v>
      </c>
      <c r="AH65" s="57">
        <f t="array" ref="AH65">SUM(IF($C$9:$C$2507=$AB65,T$9:T$2507,0))</f>
        <v>0</v>
      </c>
      <c r="AI65" s="57">
        <f t="array" ref="AI65">SUM(IF($C$9:$C$2507=$AB65,U$9:U$2507,0))</f>
        <v>0</v>
      </c>
      <c r="AJ65" s="57">
        <f t="array" ref="AJ65">SUM(IF($C$9:$C$2507=$AB65,V$9:V$2507,0))</f>
        <v>0</v>
      </c>
      <c r="AK65" s="57">
        <f t="array" ref="AK65">SUM(IF($C$9:$C$2507=$AB65,W$9:W$2507,0))</f>
        <v>0</v>
      </c>
      <c r="AL65" s="57">
        <f t="array" ref="AL65">SUM(IF($C$9:$C$2507=$AB65,X$9:X$2507,0))</f>
        <v>0</v>
      </c>
      <c r="AM65" s="57">
        <f t="array" ref="AM65">SUM(IF($C$9:$C$2507=$AB65,Y$9:Y$2507,0))</f>
        <v>0</v>
      </c>
      <c r="AN65" s="230">
        <f t="array" ref="AN65">SUM(IF($C$9:$C$2507=$AB65,AA$9:AA$2507,0))</f>
        <v>0</v>
      </c>
      <c r="AO65" s="83">
        <f>'Objetivos y Metas Globales'!A163</f>
        <v>4029</v>
      </c>
      <c r="AP65" s="1"/>
      <c r="AQ65" s="1"/>
      <c r="AR65" s="1"/>
      <c r="AS65" s="1"/>
      <c r="AT65" s="1"/>
      <c r="AU65" s="1"/>
      <c r="AV65" s="1"/>
      <c r="AW65" s="1"/>
      <c r="AX65" s="1"/>
      <c r="AY65" s="1"/>
      <c r="AZ65" s="1"/>
      <c r="BA65" s="1"/>
      <c r="BB65" s="1"/>
      <c r="BC65" s="1"/>
      <c r="BD65" s="82"/>
      <c r="BE65" s="1"/>
    </row>
    <row r="66" spans="1:57" ht="11.25" customHeight="1" x14ac:dyDescent="0.2">
      <c r="A66" s="1">
        <f>IF(F66=0,0,LOOKUP($C$9:$C$2507,Hoja1!$C$4:$C$118,Hoja1!$D$4:$D$118))</f>
        <v>1</v>
      </c>
      <c r="B66" s="1">
        <f t="shared" si="0"/>
        <v>1</v>
      </c>
      <c r="C66" s="1">
        <f t="array" ref="C66">SUM(IF(cuencatramo1=F66,Hoja1!$C$4:$C$118,0))</f>
        <v>4</v>
      </c>
      <c r="D66" s="1">
        <f t="shared" si="1"/>
        <v>4</v>
      </c>
      <c r="E66" s="46">
        <v>58</v>
      </c>
      <c r="F66" s="229" t="s">
        <v>3019</v>
      </c>
      <c r="G66" s="263" t="s">
        <v>2614</v>
      </c>
      <c r="H66" s="264" t="s">
        <v>1110</v>
      </c>
      <c r="I66" s="265" t="s">
        <v>493</v>
      </c>
      <c r="J66" s="4" t="s">
        <v>58</v>
      </c>
      <c r="K66" s="80" t="s">
        <v>29</v>
      </c>
      <c r="L66" s="267">
        <v>1</v>
      </c>
      <c r="M66" s="267">
        <v>1</v>
      </c>
      <c r="N66" s="80">
        <v>6307.2000000000007</v>
      </c>
      <c r="O66" s="80">
        <v>320.95</v>
      </c>
      <c r="P66" s="80">
        <v>690.38</v>
      </c>
      <c r="Q66" s="80">
        <v>626.25450239999998</v>
      </c>
      <c r="R66" s="80">
        <v>240.18</v>
      </c>
      <c r="S66" s="80">
        <v>690.38</v>
      </c>
      <c r="T66" s="80">
        <v>235.48561919999997</v>
      </c>
      <c r="U66" s="80">
        <v>63497.928369600006</v>
      </c>
      <c r="V66" s="80">
        <v>9797.7180096000011</v>
      </c>
      <c r="W66" s="81">
        <f t="shared" si="2"/>
        <v>73295.646379200014</v>
      </c>
      <c r="X66" s="80">
        <v>73296</v>
      </c>
      <c r="Y66" s="80"/>
      <c r="Z66" s="80"/>
      <c r="AA66" s="80"/>
      <c r="AB66" s="83">
        <f>'Objetivos y Metas Globales'!B164</f>
        <v>4087</v>
      </c>
      <c r="AC66" s="57">
        <f t="shared" si="7"/>
        <v>0</v>
      </c>
      <c r="AD66" s="57">
        <f t="shared" si="8"/>
        <v>0</v>
      </c>
      <c r="AE66" s="57">
        <f t="array" ref="AE66">SUM(IF($C$9:$C$2507=$AB66,Q$9:Q$2507,0))</f>
        <v>0</v>
      </c>
      <c r="AF66" s="57">
        <f t="shared" si="9"/>
        <v>0</v>
      </c>
      <c r="AG66" s="57">
        <f t="shared" si="10"/>
        <v>0</v>
      </c>
      <c r="AH66" s="57">
        <f t="array" ref="AH66">SUM(IF($C$9:$C$2507=$AB66,T$9:T$2507,0))</f>
        <v>0</v>
      </c>
      <c r="AI66" s="57">
        <f t="array" ref="AI66">SUM(IF($C$9:$C$2507=$AB66,U$9:U$2507,0))</f>
        <v>0</v>
      </c>
      <c r="AJ66" s="57">
        <f t="array" ref="AJ66">SUM(IF($C$9:$C$2507=$AB66,V$9:V$2507,0))</f>
        <v>0</v>
      </c>
      <c r="AK66" s="57">
        <f t="array" ref="AK66">SUM(IF($C$9:$C$2507=$AB66,W$9:W$2507,0))</f>
        <v>0</v>
      </c>
      <c r="AL66" s="57">
        <f t="array" ref="AL66">SUM(IF($C$9:$C$2507=$AB66,X$9:X$2507,0))</f>
        <v>0</v>
      </c>
      <c r="AM66" s="57">
        <f t="array" ref="AM66">SUM(IF($C$9:$C$2507=$AB66,Y$9:Y$2507,0))</f>
        <v>0</v>
      </c>
      <c r="AN66" s="230">
        <f t="array" ref="AN66">SUM(IF($C$9:$C$2507=$AB66,AA$9:AA$2507,0))</f>
        <v>0</v>
      </c>
      <c r="AO66" s="83">
        <f>'Objetivos y Metas Globales'!A164</f>
        <v>4029</v>
      </c>
      <c r="AP66" s="1"/>
      <c r="AQ66" s="1"/>
      <c r="AR66" s="1"/>
      <c r="AS66" s="1"/>
      <c r="AT66" s="1"/>
      <c r="AU66" s="1"/>
      <c r="AV66" s="1"/>
      <c r="AW66" s="1"/>
      <c r="AX66" s="1"/>
      <c r="AY66" s="1"/>
      <c r="AZ66" s="1"/>
      <c r="BA66" s="1"/>
      <c r="BB66" s="1"/>
      <c r="BC66" s="1"/>
      <c r="BD66" s="82"/>
      <c r="BE66" s="1"/>
    </row>
    <row r="67" spans="1:57" ht="11.25" customHeight="1" x14ac:dyDescent="0.2">
      <c r="A67" s="1">
        <f>IF(F67=0,0,LOOKUP($C$9:$C$2507,Hoja1!$C$4:$C$118,Hoja1!$D$4:$D$118))</f>
        <v>1</v>
      </c>
      <c r="B67" s="1">
        <f t="shared" si="0"/>
        <v>1</v>
      </c>
      <c r="C67" s="1">
        <f t="array" ref="C67">SUM(IF(cuencatramo1=F67,Hoja1!$C$4:$C$118,0))</f>
        <v>4</v>
      </c>
      <c r="D67" s="1">
        <f t="shared" si="1"/>
        <v>4</v>
      </c>
      <c r="E67" s="46">
        <v>59</v>
      </c>
      <c r="F67" s="229" t="s">
        <v>3019</v>
      </c>
      <c r="G67" s="263" t="s">
        <v>2615</v>
      </c>
      <c r="H67" s="264" t="s">
        <v>1110</v>
      </c>
      <c r="I67" s="265" t="s">
        <v>493</v>
      </c>
      <c r="J67" s="4" t="s">
        <v>58</v>
      </c>
      <c r="K67" s="80" t="s">
        <v>29</v>
      </c>
      <c r="L67" s="267">
        <v>1</v>
      </c>
      <c r="M67" s="267">
        <v>1</v>
      </c>
      <c r="N67" s="80">
        <v>1829.0880000000002</v>
      </c>
      <c r="O67" s="80">
        <v>92.24</v>
      </c>
      <c r="P67" s="80">
        <v>105.87</v>
      </c>
      <c r="Q67" s="80">
        <v>64.018080000000012</v>
      </c>
      <c r="R67" s="80">
        <v>41.82</v>
      </c>
      <c r="S67" s="80">
        <v>48</v>
      </c>
      <c r="T67" s="80">
        <v>190.22515199999998</v>
      </c>
      <c r="U67" s="80">
        <v>12019.394520000002</v>
      </c>
      <c r="V67" s="80">
        <v>15271.275202559998</v>
      </c>
      <c r="W67" s="81">
        <f t="shared" si="2"/>
        <v>27290.66972256</v>
      </c>
      <c r="X67" s="80">
        <v>27291</v>
      </c>
      <c r="Y67" s="80"/>
      <c r="Z67" s="80"/>
      <c r="AA67" s="80"/>
      <c r="AB67" s="83">
        <f>'Objetivos y Metas Globales'!B165</f>
        <v>4088</v>
      </c>
      <c r="AC67" s="57">
        <f t="shared" si="7"/>
        <v>0</v>
      </c>
      <c r="AD67" s="57">
        <f t="shared" si="8"/>
        <v>0</v>
      </c>
      <c r="AE67" s="57">
        <f t="array" ref="AE67">SUM(IF($C$9:$C$2507=$AB67,Q$9:Q$2507,0))</f>
        <v>0</v>
      </c>
      <c r="AF67" s="57">
        <f t="shared" si="9"/>
        <v>0</v>
      </c>
      <c r="AG67" s="57">
        <f t="shared" si="10"/>
        <v>0</v>
      </c>
      <c r="AH67" s="57">
        <f t="array" ref="AH67">SUM(IF($C$9:$C$2507=$AB67,T$9:T$2507,0))</f>
        <v>0</v>
      </c>
      <c r="AI67" s="57">
        <f t="array" ref="AI67">SUM(IF($C$9:$C$2507=$AB67,U$9:U$2507,0))</f>
        <v>0</v>
      </c>
      <c r="AJ67" s="57">
        <f t="array" ref="AJ67">SUM(IF($C$9:$C$2507=$AB67,V$9:V$2507,0))</f>
        <v>0</v>
      </c>
      <c r="AK67" s="57">
        <f t="array" ref="AK67">SUM(IF($C$9:$C$2507=$AB67,W$9:W$2507,0))</f>
        <v>0</v>
      </c>
      <c r="AL67" s="57">
        <f t="array" ref="AL67">SUM(IF($C$9:$C$2507=$AB67,X$9:X$2507,0))</f>
        <v>0</v>
      </c>
      <c r="AM67" s="57">
        <f t="array" ref="AM67">SUM(IF($C$9:$C$2507=$AB67,Y$9:Y$2507,0))</f>
        <v>0</v>
      </c>
      <c r="AN67" s="230">
        <f t="array" ref="AN67">SUM(IF($C$9:$C$2507=$AB67,AA$9:AA$2507,0))</f>
        <v>0</v>
      </c>
      <c r="AO67" s="83">
        <f>'Objetivos y Metas Globales'!A165</f>
        <v>4029</v>
      </c>
      <c r="AP67" s="1"/>
      <c r="AQ67" s="1"/>
      <c r="AR67" s="1"/>
      <c r="AS67" s="1"/>
      <c r="AT67" s="1"/>
      <c r="AU67" s="1"/>
      <c r="AV67" s="1"/>
      <c r="AW67" s="1"/>
      <c r="AX67" s="1"/>
      <c r="AY67" s="1"/>
      <c r="AZ67" s="1"/>
      <c r="BA67" s="1"/>
      <c r="BB67" s="1"/>
      <c r="BC67" s="1"/>
      <c r="BD67" s="82"/>
      <c r="BE67" s="1"/>
    </row>
    <row r="68" spans="1:57" ht="11.25" customHeight="1" x14ac:dyDescent="0.2">
      <c r="A68" s="1">
        <f>IF(F68=0,0,LOOKUP($C$9:$C$2507,Hoja1!$C$4:$C$118,Hoja1!$D$4:$D$118))</f>
        <v>1</v>
      </c>
      <c r="B68" s="1">
        <f t="shared" si="0"/>
        <v>1</v>
      </c>
      <c r="C68" s="1">
        <f t="array" ref="C68">SUM(IF(cuencatramo1=F68,Hoja1!$C$4:$C$118,0))</f>
        <v>4</v>
      </c>
      <c r="D68" s="1">
        <f t="shared" si="1"/>
        <v>4</v>
      </c>
      <c r="E68" s="46">
        <v>60</v>
      </c>
      <c r="F68" s="229" t="s">
        <v>3019</v>
      </c>
      <c r="G68" s="263" t="s">
        <v>2616</v>
      </c>
      <c r="H68" s="264" t="s">
        <v>1110</v>
      </c>
      <c r="I68" s="265" t="s">
        <v>97</v>
      </c>
      <c r="J68" s="4" t="s">
        <v>58</v>
      </c>
      <c r="K68" s="80" t="s">
        <v>29</v>
      </c>
      <c r="L68" s="267">
        <v>1</v>
      </c>
      <c r="M68" s="267">
        <v>1</v>
      </c>
      <c r="N68" s="80">
        <v>521.16480000000001</v>
      </c>
      <c r="O68" s="80">
        <v>7.01</v>
      </c>
      <c r="P68" s="80">
        <v>6.83</v>
      </c>
      <c r="Q68" s="80">
        <v>31.009305600000001</v>
      </c>
      <c r="R68" s="80">
        <v>2.16</v>
      </c>
      <c r="S68" s="80">
        <v>2.1</v>
      </c>
      <c r="T68" s="80">
        <v>9.1203840000000014</v>
      </c>
      <c r="U68" s="80">
        <v>1487.9749247999998</v>
      </c>
      <c r="V68" s="80">
        <v>454.45929984000003</v>
      </c>
      <c r="W68" s="81">
        <f t="shared" si="2"/>
        <v>1942.4342246399999</v>
      </c>
      <c r="X68" s="80">
        <v>1942</v>
      </c>
      <c r="Y68" s="80"/>
      <c r="Z68" s="80"/>
      <c r="AA68" s="80"/>
      <c r="AB68" s="83">
        <f>'Objetivos y Metas Globales'!B166</f>
        <v>4089</v>
      </c>
      <c r="AC68" s="57">
        <f t="shared" si="7"/>
        <v>0</v>
      </c>
      <c r="AD68" s="57">
        <f t="shared" si="8"/>
        <v>0</v>
      </c>
      <c r="AE68" s="57">
        <f t="array" ref="AE68">SUM(IF($C$9:$C$2507=$AB68,Q$9:Q$2507,0))</f>
        <v>0</v>
      </c>
      <c r="AF68" s="57">
        <f t="shared" si="9"/>
        <v>0</v>
      </c>
      <c r="AG68" s="57">
        <f t="shared" si="10"/>
        <v>0</v>
      </c>
      <c r="AH68" s="57">
        <f t="array" ref="AH68">SUM(IF($C$9:$C$2507=$AB68,T$9:T$2507,0))</f>
        <v>0</v>
      </c>
      <c r="AI68" s="57">
        <f t="array" ref="AI68">SUM(IF($C$9:$C$2507=$AB68,U$9:U$2507,0))</f>
        <v>0</v>
      </c>
      <c r="AJ68" s="57">
        <f t="array" ref="AJ68">SUM(IF($C$9:$C$2507=$AB68,V$9:V$2507,0))</f>
        <v>0</v>
      </c>
      <c r="AK68" s="57">
        <f t="array" ref="AK68">SUM(IF($C$9:$C$2507=$AB68,W$9:W$2507,0))</f>
        <v>0</v>
      </c>
      <c r="AL68" s="57">
        <f t="array" ref="AL68">SUM(IF($C$9:$C$2507=$AB68,X$9:X$2507,0))</f>
        <v>0</v>
      </c>
      <c r="AM68" s="57">
        <f t="array" ref="AM68">SUM(IF($C$9:$C$2507=$AB68,Y$9:Y$2507,0))</f>
        <v>0</v>
      </c>
      <c r="AN68" s="230">
        <f t="array" ref="AN68">SUM(IF($C$9:$C$2507=$AB68,AA$9:AA$2507,0))</f>
        <v>0</v>
      </c>
      <c r="AO68" s="83">
        <f>'Objetivos y Metas Globales'!A166</f>
        <v>4029</v>
      </c>
      <c r="AP68" s="1"/>
      <c r="AQ68" s="1"/>
      <c r="AR68" s="1"/>
      <c r="AS68" s="1"/>
      <c r="AT68" s="1"/>
      <c r="AU68" s="1"/>
      <c r="AV68" s="1"/>
      <c r="AW68" s="1"/>
      <c r="AX68" s="1"/>
      <c r="AY68" s="1"/>
      <c r="AZ68" s="1"/>
      <c r="BA68" s="1"/>
      <c r="BB68" s="1"/>
      <c r="BC68" s="1"/>
      <c r="BD68" s="82"/>
      <c r="BE68" s="1"/>
    </row>
    <row r="69" spans="1:57" ht="11.25" customHeight="1" x14ac:dyDescent="0.2">
      <c r="A69" s="1">
        <f>IF(F69=0,0,LOOKUP($C$9:$C$2507,Hoja1!$C$4:$C$118,Hoja1!$D$4:$D$118))</f>
        <v>1</v>
      </c>
      <c r="B69" s="1">
        <f t="shared" si="0"/>
        <v>1</v>
      </c>
      <c r="C69" s="1">
        <f t="array" ref="C69">SUM(IF(cuencatramo1=F69,Hoja1!$C$4:$C$118,0))</f>
        <v>4</v>
      </c>
      <c r="D69" s="1">
        <f t="shared" si="1"/>
        <v>4</v>
      </c>
      <c r="E69" s="46">
        <v>61</v>
      </c>
      <c r="F69" s="229" t="s">
        <v>3019</v>
      </c>
      <c r="G69" s="263" t="s">
        <v>2617</v>
      </c>
      <c r="H69" s="264" t="s">
        <v>1110</v>
      </c>
      <c r="I69" s="265" t="s">
        <v>541</v>
      </c>
      <c r="J69" s="4" t="s">
        <v>58</v>
      </c>
      <c r="K69" s="80" t="s">
        <v>29</v>
      </c>
      <c r="L69" s="267">
        <v>1</v>
      </c>
      <c r="M69" s="267">
        <v>1</v>
      </c>
      <c r="N69" s="80">
        <v>124.11360000000001</v>
      </c>
      <c r="O69" s="80">
        <v>9.1199999999999992</v>
      </c>
      <c r="P69" s="80">
        <v>9.68</v>
      </c>
      <c r="Q69" s="80">
        <v>8.4964464</v>
      </c>
      <c r="R69" s="80">
        <v>1.51</v>
      </c>
      <c r="S69" s="80">
        <v>1.62</v>
      </c>
      <c r="T69" s="80">
        <v>1.7724096</v>
      </c>
      <c r="U69" s="80">
        <v>1595.2078116</v>
      </c>
      <c r="V69" s="80">
        <v>142.28904268799999</v>
      </c>
      <c r="W69" s="81">
        <f t="shared" si="2"/>
        <v>1737.4968542880001</v>
      </c>
      <c r="X69" s="80">
        <f>1738+2206</f>
        <v>3944</v>
      </c>
      <c r="Y69" s="80"/>
      <c r="Z69" s="80"/>
      <c r="AA69" s="80"/>
      <c r="AB69" s="83">
        <f>'Objetivos y Metas Globales'!B167</f>
        <v>4090</v>
      </c>
      <c r="AC69" s="57">
        <f t="shared" si="7"/>
        <v>0</v>
      </c>
      <c r="AD69" s="57">
        <f t="shared" si="8"/>
        <v>0</v>
      </c>
      <c r="AE69" s="57">
        <f t="array" ref="AE69">SUM(IF($C$9:$C$2507=$AB69,Q$9:Q$2507,0))</f>
        <v>0</v>
      </c>
      <c r="AF69" s="57">
        <f t="shared" si="9"/>
        <v>0</v>
      </c>
      <c r="AG69" s="57">
        <f t="shared" si="10"/>
        <v>0</v>
      </c>
      <c r="AH69" s="57">
        <f t="array" ref="AH69">SUM(IF($C$9:$C$2507=$AB69,T$9:T$2507,0))</f>
        <v>0</v>
      </c>
      <c r="AI69" s="57">
        <f t="array" ref="AI69">SUM(IF($C$9:$C$2507=$AB69,U$9:U$2507,0))</f>
        <v>0</v>
      </c>
      <c r="AJ69" s="57">
        <f t="array" ref="AJ69">SUM(IF($C$9:$C$2507=$AB69,V$9:V$2507,0))</f>
        <v>0</v>
      </c>
      <c r="AK69" s="57">
        <f t="array" ref="AK69">SUM(IF($C$9:$C$2507=$AB69,W$9:W$2507,0))</f>
        <v>0</v>
      </c>
      <c r="AL69" s="57">
        <f t="array" ref="AL69">SUM(IF($C$9:$C$2507=$AB69,X$9:X$2507,0))</f>
        <v>0</v>
      </c>
      <c r="AM69" s="57">
        <f t="array" ref="AM69">SUM(IF($C$9:$C$2507=$AB69,Y$9:Y$2507,0))</f>
        <v>0</v>
      </c>
      <c r="AN69" s="230">
        <f t="array" ref="AN69">SUM(IF($C$9:$C$2507=$AB69,AA$9:AA$2507,0))</f>
        <v>0</v>
      </c>
      <c r="AO69" s="83">
        <f>'Objetivos y Metas Globales'!A167</f>
        <v>4029</v>
      </c>
      <c r="AP69" s="1"/>
      <c r="AQ69" s="1"/>
      <c r="AR69" s="1"/>
      <c r="AS69" s="1"/>
      <c r="AT69" s="1"/>
      <c r="AU69" s="1"/>
      <c r="AV69" s="1"/>
      <c r="AW69" s="1"/>
      <c r="AX69" s="1"/>
      <c r="AY69" s="1"/>
      <c r="AZ69" s="1"/>
      <c r="BA69" s="1"/>
      <c r="BB69" s="1"/>
      <c r="BC69" s="1"/>
      <c r="BD69" s="82"/>
      <c r="BE69" s="1"/>
    </row>
    <row r="70" spans="1:57" ht="11.25" customHeight="1" x14ac:dyDescent="0.2">
      <c r="A70" s="1">
        <f>IF(F70=0,0,LOOKUP($C$9:$C$2507,Hoja1!$C$4:$C$118,Hoja1!$D$4:$D$118))</f>
        <v>1</v>
      </c>
      <c r="B70" s="1">
        <f t="shared" si="0"/>
        <v>1</v>
      </c>
      <c r="C70" s="1">
        <f t="array" ref="C70">SUM(IF(cuencatramo1=F70,Hoja1!$C$4:$C$118,0))</f>
        <v>4</v>
      </c>
      <c r="D70" s="1">
        <f t="shared" si="1"/>
        <v>4</v>
      </c>
      <c r="E70" s="46">
        <v>62</v>
      </c>
      <c r="F70" s="229" t="s">
        <v>3019</v>
      </c>
      <c r="G70" s="263" t="s">
        <v>2618</v>
      </c>
      <c r="H70" s="264" t="s">
        <v>1118</v>
      </c>
      <c r="I70" s="265" t="s">
        <v>493</v>
      </c>
      <c r="J70" s="4" t="s">
        <v>58</v>
      </c>
      <c r="K70" s="80" t="s">
        <v>29</v>
      </c>
      <c r="L70" s="267">
        <v>1</v>
      </c>
      <c r="M70" s="267">
        <v>1</v>
      </c>
      <c r="N70" s="80">
        <v>10375.344000000001</v>
      </c>
      <c r="O70" s="80">
        <v>71.150000000000006</v>
      </c>
      <c r="P70" s="80">
        <v>214.07</v>
      </c>
      <c r="Q70" s="80">
        <v>794.75135039999998</v>
      </c>
      <c r="R70" s="80">
        <v>87.04</v>
      </c>
      <c r="S70" s="80">
        <v>214.07</v>
      </c>
      <c r="T70" s="80">
        <v>601.76995199999999</v>
      </c>
      <c r="U70" s="80">
        <v>24335.597034035996</v>
      </c>
      <c r="V70" s="80">
        <v>4352.0096275199994</v>
      </c>
      <c r="W70" s="81">
        <f t="shared" si="2"/>
        <v>28687.606661555998</v>
      </c>
      <c r="X70" s="80"/>
      <c r="Y70" s="80"/>
      <c r="Z70" s="80"/>
      <c r="AA70" s="80"/>
      <c r="AB70" s="83">
        <f>'Objetivos y Metas Globales'!B168</f>
        <v>4091</v>
      </c>
      <c r="AC70" s="57">
        <f t="shared" si="7"/>
        <v>0</v>
      </c>
      <c r="AD70" s="57">
        <f t="shared" si="8"/>
        <v>0</v>
      </c>
      <c r="AE70" s="57">
        <f t="array" ref="AE70">SUM(IF($C$9:$C$2507=$AB70,Q$9:Q$2507,0))</f>
        <v>0</v>
      </c>
      <c r="AF70" s="57">
        <f t="shared" si="9"/>
        <v>0</v>
      </c>
      <c r="AG70" s="57">
        <f t="shared" si="10"/>
        <v>0</v>
      </c>
      <c r="AH70" s="57">
        <f t="array" ref="AH70">SUM(IF($C$9:$C$2507=$AB70,T$9:T$2507,0))</f>
        <v>0</v>
      </c>
      <c r="AI70" s="57">
        <f t="array" ref="AI70">SUM(IF($C$9:$C$2507=$AB70,U$9:U$2507,0))</f>
        <v>0</v>
      </c>
      <c r="AJ70" s="57">
        <f t="array" ref="AJ70">SUM(IF($C$9:$C$2507=$AB70,V$9:V$2507,0))</f>
        <v>0</v>
      </c>
      <c r="AK70" s="57">
        <f t="array" ref="AK70">SUM(IF($C$9:$C$2507=$AB70,W$9:W$2507,0))</f>
        <v>0</v>
      </c>
      <c r="AL70" s="57">
        <f t="array" ref="AL70">SUM(IF($C$9:$C$2507=$AB70,X$9:X$2507,0))</f>
        <v>0</v>
      </c>
      <c r="AM70" s="57">
        <f t="array" ref="AM70">SUM(IF($C$9:$C$2507=$AB70,Y$9:Y$2507,0))</f>
        <v>0</v>
      </c>
      <c r="AN70" s="230">
        <f t="array" ref="AN70">SUM(IF($C$9:$C$2507=$AB70,AA$9:AA$2507,0))</f>
        <v>0</v>
      </c>
      <c r="AO70" s="83">
        <f>'Objetivos y Metas Globales'!A168</f>
        <v>4029</v>
      </c>
      <c r="AP70" s="1"/>
      <c r="AQ70" s="1"/>
      <c r="AR70" s="1"/>
      <c r="AS70" s="1"/>
      <c r="AT70" s="1"/>
      <c r="AU70" s="1"/>
      <c r="AV70" s="1"/>
      <c r="AW70" s="1"/>
      <c r="AX70" s="1"/>
      <c r="AY70" s="1"/>
      <c r="AZ70" s="1"/>
      <c r="BA70" s="1"/>
      <c r="BB70" s="1"/>
      <c r="BC70" s="1"/>
      <c r="BD70" s="82"/>
      <c r="BE70" s="1"/>
    </row>
    <row r="71" spans="1:57" ht="11.25" customHeight="1" x14ac:dyDescent="0.2">
      <c r="A71" s="1">
        <f>IF(F71=0,0,LOOKUP($C$9:$C$2507,Hoja1!$C$4:$C$118,Hoja1!$D$4:$D$118))</f>
        <v>1</v>
      </c>
      <c r="B71" s="1">
        <f t="shared" si="0"/>
        <v>1</v>
      </c>
      <c r="C71" s="1">
        <f t="array" ref="C71">SUM(IF(cuencatramo1=F71,Hoja1!$C$4:$C$118,0))</f>
        <v>5</v>
      </c>
      <c r="D71" s="1">
        <f t="shared" si="1"/>
        <v>5</v>
      </c>
      <c r="E71" s="46">
        <v>63</v>
      </c>
      <c r="F71" s="229" t="s">
        <v>3025</v>
      </c>
      <c r="G71" s="263" t="s">
        <v>2619</v>
      </c>
      <c r="H71" s="269" t="s">
        <v>1118</v>
      </c>
      <c r="I71" s="266">
        <v>9000</v>
      </c>
      <c r="J71" s="4" t="s">
        <v>58</v>
      </c>
      <c r="K71" s="80" t="s">
        <v>52</v>
      </c>
      <c r="L71" s="267">
        <v>1</v>
      </c>
      <c r="M71" s="267">
        <v>1</v>
      </c>
      <c r="N71" s="80">
        <v>5412786.4799999995</v>
      </c>
      <c r="O71" s="80">
        <v>2566715.04</v>
      </c>
      <c r="P71" s="80">
        <v>1043123.99</v>
      </c>
      <c r="Q71" s="80">
        <v>2028560.161572</v>
      </c>
      <c r="R71" s="80">
        <v>2028105.54</v>
      </c>
      <c r="S71" s="80">
        <v>781874.87</v>
      </c>
      <c r="T71" s="80">
        <v>1145518.92</v>
      </c>
      <c r="U71" s="80">
        <v>269910663.6299715</v>
      </c>
      <c r="V71" s="80">
        <v>53341954.1404128</v>
      </c>
      <c r="W71" s="81">
        <f t="shared" si="2"/>
        <v>323252617.77038431</v>
      </c>
      <c r="X71" s="80">
        <v>323252617.76999998</v>
      </c>
      <c r="Y71" s="80"/>
      <c r="Z71" s="80"/>
      <c r="AA71" s="80"/>
      <c r="AB71" s="83">
        <f>'Objetivos y Metas Globales'!B169</f>
        <v>4092</v>
      </c>
      <c r="AC71" s="57">
        <f t="shared" si="7"/>
        <v>0</v>
      </c>
      <c r="AD71" s="57">
        <f t="shared" si="8"/>
        <v>0</v>
      </c>
      <c r="AE71" s="57">
        <f t="array" ref="AE71">SUM(IF($C$9:$C$2507=$AB71,Q$9:Q$2507,0))</f>
        <v>0</v>
      </c>
      <c r="AF71" s="57">
        <f t="shared" si="9"/>
        <v>0</v>
      </c>
      <c r="AG71" s="57">
        <f t="shared" si="10"/>
        <v>0</v>
      </c>
      <c r="AH71" s="57">
        <f t="array" ref="AH71">SUM(IF($C$9:$C$2507=$AB71,T$9:T$2507,0))</f>
        <v>0</v>
      </c>
      <c r="AI71" s="57">
        <f t="array" ref="AI71">SUM(IF($C$9:$C$2507=$AB71,U$9:U$2507,0))</f>
        <v>0</v>
      </c>
      <c r="AJ71" s="57">
        <f t="array" ref="AJ71">SUM(IF($C$9:$C$2507=$AB71,V$9:V$2507,0))</f>
        <v>0</v>
      </c>
      <c r="AK71" s="57">
        <f t="array" ref="AK71">SUM(IF($C$9:$C$2507=$AB71,W$9:W$2507,0))</f>
        <v>0</v>
      </c>
      <c r="AL71" s="57">
        <f t="array" ref="AL71">SUM(IF($C$9:$C$2507=$AB71,X$9:X$2507,0))</f>
        <v>0</v>
      </c>
      <c r="AM71" s="57">
        <f t="array" ref="AM71">SUM(IF($C$9:$C$2507=$AB71,Y$9:Y$2507,0))</f>
        <v>0</v>
      </c>
      <c r="AN71" s="230">
        <f t="array" ref="AN71">SUM(IF($C$9:$C$2507=$AB71,AA$9:AA$2507,0))</f>
        <v>0</v>
      </c>
      <c r="AO71" s="83">
        <f>'Objetivos y Metas Globales'!A169</f>
        <v>4029</v>
      </c>
      <c r="AP71" s="1"/>
      <c r="AQ71" s="1"/>
      <c r="AR71" s="1"/>
      <c r="AS71" s="1"/>
      <c r="AT71" s="1"/>
      <c r="AU71" s="1"/>
      <c r="AV71" s="1"/>
      <c r="AW71" s="1"/>
      <c r="AX71" s="1"/>
      <c r="AY71" s="1"/>
      <c r="AZ71" s="1"/>
      <c r="BA71" s="1"/>
      <c r="BB71" s="1"/>
      <c r="BC71" s="1"/>
      <c r="BD71" s="82"/>
      <c r="BE71" s="1"/>
    </row>
    <row r="72" spans="1:57" ht="11.25" customHeight="1" x14ac:dyDescent="0.2">
      <c r="A72" s="1">
        <f>IF(F72=0,0,LOOKUP($C$9:$C$2507,Hoja1!$C$4:$C$118,Hoja1!$D$4:$D$118))</f>
        <v>1</v>
      </c>
      <c r="B72" s="1">
        <f t="shared" si="0"/>
        <v>1</v>
      </c>
      <c r="C72" s="1">
        <f t="array" ref="C72">SUM(IF(cuencatramo1=F72,Hoja1!$C$4:$C$118,0))</f>
        <v>5</v>
      </c>
      <c r="D72" s="1">
        <f t="shared" si="1"/>
        <v>5</v>
      </c>
      <c r="E72" s="46">
        <v>64</v>
      </c>
      <c r="F72" s="229" t="s">
        <v>3025</v>
      </c>
      <c r="G72" s="263" t="s">
        <v>2620</v>
      </c>
      <c r="H72" s="264" t="s">
        <v>1118</v>
      </c>
      <c r="I72" s="265" t="s">
        <v>3111</v>
      </c>
      <c r="J72" s="4" t="s">
        <v>58</v>
      </c>
      <c r="K72" s="80" t="s">
        <v>29</v>
      </c>
      <c r="L72" s="267">
        <v>1</v>
      </c>
      <c r="M72" s="267">
        <v>1</v>
      </c>
      <c r="N72" s="80">
        <v>12299.039999999999</v>
      </c>
      <c r="O72" s="80">
        <v>3361.74</v>
      </c>
      <c r="P72" s="80">
        <v>1673.22</v>
      </c>
      <c r="Q72" s="80">
        <v>4396.9067999999997</v>
      </c>
      <c r="R72" s="80">
        <v>1117.78</v>
      </c>
      <c r="S72" s="80">
        <v>1692.02</v>
      </c>
      <c r="T72" s="80">
        <v>2935.7808479999999</v>
      </c>
      <c r="U72" s="80">
        <v>4089452.2659244812</v>
      </c>
      <c r="V72" s="80">
        <v>107682.23751667199</v>
      </c>
      <c r="W72" s="81">
        <f t="shared" si="2"/>
        <v>4197134.5034411531</v>
      </c>
      <c r="X72" s="80"/>
      <c r="Y72" s="80"/>
      <c r="Z72" s="80"/>
      <c r="AA72" s="80"/>
      <c r="AB72" s="83">
        <f>'Objetivos y Metas Globales'!B170</f>
        <v>4093</v>
      </c>
      <c r="AC72" s="57">
        <f t="shared" si="7"/>
        <v>0</v>
      </c>
      <c r="AD72" s="57">
        <f t="shared" si="8"/>
        <v>0</v>
      </c>
      <c r="AE72" s="57">
        <f t="array" ref="AE72">SUM(IF($C$9:$C$2507=$AB72,Q$9:Q$2507,0))</f>
        <v>0</v>
      </c>
      <c r="AF72" s="57">
        <f t="shared" si="9"/>
        <v>0</v>
      </c>
      <c r="AG72" s="57">
        <f t="shared" si="10"/>
        <v>0</v>
      </c>
      <c r="AH72" s="57">
        <f t="array" ref="AH72">SUM(IF($C$9:$C$2507=$AB72,T$9:T$2507,0))</f>
        <v>0</v>
      </c>
      <c r="AI72" s="57">
        <f t="array" ref="AI72">SUM(IF($C$9:$C$2507=$AB72,U$9:U$2507,0))</f>
        <v>0</v>
      </c>
      <c r="AJ72" s="57">
        <f t="array" ref="AJ72">SUM(IF($C$9:$C$2507=$AB72,V$9:V$2507,0))</f>
        <v>0</v>
      </c>
      <c r="AK72" s="57">
        <f t="array" ref="AK72">SUM(IF($C$9:$C$2507=$AB72,W$9:W$2507,0))</f>
        <v>0</v>
      </c>
      <c r="AL72" s="57">
        <f t="array" ref="AL72">SUM(IF($C$9:$C$2507=$AB72,X$9:X$2507,0))</f>
        <v>0</v>
      </c>
      <c r="AM72" s="57">
        <f t="array" ref="AM72">SUM(IF($C$9:$C$2507=$AB72,Y$9:Y$2507,0))</f>
        <v>0</v>
      </c>
      <c r="AN72" s="230">
        <f t="array" ref="AN72">SUM(IF($C$9:$C$2507=$AB72,AA$9:AA$2507,0))</f>
        <v>0</v>
      </c>
      <c r="AO72" s="83">
        <f>'Objetivos y Metas Globales'!A170</f>
        <v>4029</v>
      </c>
      <c r="AP72" s="1"/>
      <c r="AQ72" s="1"/>
      <c r="AR72" s="1"/>
      <c r="AS72" s="1"/>
      <c r="AT72" s="1"/>
      <c r="AU72" s="1"/>
      <c r="AV72" s="1"/>
      <c r="AW72" s="1"/>
      <c r="AX72" s="1"/>
      <c r="AY72" s="1"/>
      <c r="AZ72" s="1"/>
      <c r="BA72" s="1"/>
      <c r="BB72" s="1"/>
      <c r="BC72" s="1"/>
      <c r="BD72" s="82"/>
      <c r="BE72" s="1"/>
    </row>
    <row r="73" spans="1:57" ht="11.25" customHeight="1" x14ac:dyDescent="0.2">
      <c r="A73" s="1">
        <f>IF(F73=0,0,LOOKUP($C$9:$C$2507,Hoja1!$C$4:$C$118,Hoja1!$D$4:$D$118))</f>
        <v>1</v>
      </c>
      <c r="B73" s="1">
        <f t="shared" si="0"/>
        <v>1</v>
      </c>
      <c r="C73" s="1">
        <f t="array" ref="C73">SUM(IF(cuencatramo1=F73,Hoja1!$C$4:$C$118,0))</f>
        <v>5</v>
      </c>
      <c r="D73" s="1">
        <f t="shared" si="1"/>
        <v>5</v>
      </c>
      <c r="E73" s="46">
        <v>65</v>
      </c>
      <c r="F73" s="229" t="s">
        <v>3025</v>
      </c>
      <c r="G73" s="263" t="s">
        <v>2621</v>
      </c>
      <c r="H73" s="264" t="s">
        <v>1118</v>
      </c>
      <c r="I73" s="265" t="s">
        <v>329</v>
      </c>
      <c r="J73" s="4" t="s">
        <v>58</v>
      </c>
      <c r="K73" s="80" t="s">
        <v>29</v>
      </c>
      <c r="L73" s="267">
        <v>5.5</v>
      </c>
      <c r="M73" s="267">
        <v>2.4500000000000002</v>
      </c>
      <c r="N73" s="80">
        <v>3798.1440000000007</v>
      </c>
      <c r="O73" s="80">
        <v>89.58</v>
      </c>
      <c r="P73" s="80">
        <v>29.39</v>
      </c>
      <c r="Q73" s="80">
        <v>443.47129344000007</v>
      </c>
      <c r="R73" s="80">
        <v>35.53</v>
      </c>
      <c r="S73" s="80">
        <v>46.64</v>
      </c>
      <c r="T73" s="80">
        <v>96.206987520000013</v>
      </c>
      <c r="U73" s="80">
        <v>9861.1755263999985</v>
      </c>
      <c r="V73" s="80">
        <v>3297.8735248895996</v>
      </c>
      <c r="W73" s="81">
        <f t="shared" si="2"/>
        <v>13159.049051289598</v>
      </c>
      <c r="X73" s="80">
        <v>13159</v>
      </c>
      <c r="Y73" s="80"/>
      <c r="Z73" s="80"/>
      <c r="AA73" s="80"/>
      <c r="AB73" s="83">
        <f>'Objetivos y Metas Globales'!B171</f>
        <v>4094</v>
      </c>
      <c r="AC73" s="57">
        <f t="shared" si="7"/>
        <v>0</v>
      </c>
      <c r="AD73" s="57">
        <f t="shared" si="8"/>
        <v>0</v>
      </c>
      <c r="AE73" s="57">
        <f t="array" ref="AE73">SUM(IF($C$9:$C$2507=$AB73,Q$9:Q$2507,0))</f>
        <v>0</v>
      </c>
      <c r="AF73" s="57">
        <f t="shared" si="9"/>
        <v>0</v>
      </c>
      <c r="AG73" s="57">
        <f t="shared" si="10"/>
        <v>0</v>
      </c>
      <c r="AH73" s="57">
        <f t="array" ref="AH73">SUM(IF($C$9:$C$2507=$AB73,T$9:T$2507,0))</f>
        <v>0</v>
      </c>
      <c r="AI73" s="57">
        <f t="array" ref="AI73">SUM(IF($C$9:$C$2507=$AB73,U$9:U$2507,0))</f>
        <v>0</v>
      </c>
      <c r="AJ73" s="57">
        <f t="array" ref="AJ73">SUM(IF($C$9:$C$2507=$AB73,V$9:V$2507,0))</f>
        <v>0</v>
      </c>
      <c r="AK73" s="57">
        <f t="array" ref="AK73">SUM(IF($C$9:$C$2507=$AB73,W$9:W$2507,0))</f>
        <v>0</v>
      </c>
      <c r="AL73" s="57">
        <f t="array" ref="AL73">SUM(IF($C$9:$C$2507=$AB73,X$9:X$2507,0))</f>
        <v>0</v>
      </c>
      <c r="AM73" s="57">
        <f t="array" ref="AM73">SUM(IF($C$9:$C$2507=$AB73,Y$9:Y$2507,0))</f>
        <v>0</v>
      </c>
      <c r="AN73" s="230">
        <f t="array" ref="AN73">SUM(IF($C$9:$C$2507=$AB73,AA$9:AA$2507,0))</f>
        <v>0</v>
      </c>
      <c r="AO73" s="83">
        <f>'Objetivos y Metas Globales'!A171</f>
        <v>4029</v>
      </c>
      <c r="AP73" s="1"/>
      <c r="AQ73" s="1"/>
      <c r="AR73" s="1"/>
      <c r="AS73" s="1"/>
      <c r="AT73" s="1"/>
      <c r="AU73" s="1"/>
      <c r="AV73" s="1"/>
      <c r="AW73" s="1"/>
      <c r="AX73" s="1"/>
      <c r="AY73" s="1"/>
      <c r="AZ73" s="1"/>
      <c r="BA73" s="1"/>
      <c r="BB73" s="1"/>
      <c r="BC73" s="1"/>
      <c r="BD73" s="82"/>
      <c r="BE73" s="1"/>
    </row>
    <row r="74" spans="1:57" ht="11.25" customHeight="1" x14ac:dyDescent="0.2">
      <c r="A74" s="1">
        <f>IF(F74=0,0,LOOKUP($C$9:$C$2507,Hoja1!$C$4:$C$118,Hoja1!$D$4:$D$118))</f>
        <v>1</v>
      </c>
      <c r="B74" s="1">
        <f t="shared" si="0"/>
        <v>1</v>
      </c>
      <c r="C74" s="1">
        <f t="array" ref="C74">SUM(IF(cuencatramo1=F74,Hoja1!$C$4:$C$118,0))</f>
        <v>5</v>
      </c>
      <c r="D74" s="1">
        <f t="shared" si="1"/>
        <v>5</v>
      </c>
      <c r="E74" s="46">
        <v>66</v>
      </c>
      <c r="F74" s="229" t="s">
        <v>3025</v>
      </c>
      <c r="G74" s="263" t="s">
        <v>2622</v>
      </c>
      <c r="H74" s="264" t="s">
        <v>1118</v>
      </c>
      <c r="I74" s="265">
        <v>2422</v>
      </c>
      <c r="J74" s="4" t="s">
        <v>58</v>
      </c>
      <c r="K74" s="80" t="s">
        <v>29</v>
      </c>
      <c r="L74" s="267">
        <v>1</v>
      </c>
      <c r="M74" s="267">
        <v>1</v>
      </c>
      <c r="N74" s="80">
        <v>20498.399999999998</v>
      </c>
      <c r="O74" s="80">
        <v>543.89</v>
      </c>
      <c r="P74" s="80">
        <v>5701.71</v>
      </c>
      <c r="Q74" s="80">
        <v>244.47232799999998</v>
      </c>
      <c r="R74" s="80">
        <v>418.07</v>
      </c>
      <c r="S74" s="80">
        <v>2901.31</v>
      </c>
      <c r="T74" s="80">
        <v>204.98399999999998</v>
      </c>
      <c r="U74" s="80">
        <v>106783.14294000001</v>
      </c>
      <c r="V74" s="80">
        <v>20000.509631999998</v>
      </c>
      <c r="W74" s="81">
        <f t="shared" si="2"/>
        <v>126783.65257200001</v>
      </c>
      <c r="X74" s="80">
        <v>126784</v>
      </c>
      <c r="Y74" s="80"/>
      <c r="Z74" s="80"/>
      <c r="AA74" s="80"/>
      <c r="AB74" s="83">
        <f>'Objetivos y Metas Globales'!B172</f>
        <v>4095</v>
      </c>
      <c r="AC74" s="57">
        <f t="shared" si="7"/>
        <v>0</v>
      </c>
      <c r="AD74" s="57">
        <f t="shared" si="8"/>
        <v>0</v>
      </c>
      <c r="AE74" s="57">
        <f t="array" ref="AE74">SUM(IF($C$9:$C$2507=$AB74,Q$9:Q$2507,0))</f>
        <v>0</v>
      </c>
      <c r="AF74" s="57">
        <f t="shared" si="9"/>
        <v>0</v>
      </c>
      <c r="AG74" s="57">
        <f t="shared" si="10"/>
        <v>0</v>
      </c>
      <c r="AH74" s="57">
        <f t="array" ref="AH74">SUM(IF($C$9:$C$2507=$AB74,T$9:T$2507,0))</f>
        <v>0</v>
      </c>
      <c r="AI74" s="57">
        <f t="array" ref="AI74">SUM(IF($C$9:$C$2507=$AB74,U$9:U$2507,0))</f>
        <v>0</v>
      </c>
      <c r="AJ74" s="57">
        <f t="array" ref="AJ74">SUM(IF($C$9:$C$2507=$AB74,V$9:V$2507,0))</f>
        <v>0</v>
      </c>
      <c r="AK74" s="57">
        <f t="array" ref="AK74">SUM(IF($C$9:$C$2507=$AB74,W$9:W$2507,0))</f>
        <v>0</v>
      </c>
      <c r="AL74" s="57">
        <f t="array" ref="AL74">SUM(IF($C$9:$C$2507=$AB74,X$9:X$2507,0))</f>
        <v>0</v>
      </c>
      <c r="AM74" s="57">
        <f t="array" ref="AM74">SUM(IF($C$9:$C$2507=$AB74,Y$9:Y$2507,0))</f>
        <v>0</v>
      </c>
      <c r="AN74" s="230">
        <f t="array" ref="AN74">SUM(IF($C$9:$C$2507=$AB74,AA$9:AA$2507,0))</f>
        <v>0</v>
      </c>
      <c r="AO74" s="83">
        <f>'Objetivos y Metas Globales'!A172</f>
        <v>4029</v>
      </c>
      <c r="AP74" s="1"/>
      <c r="AQ74" s="1"/>
      <c r="AR74" s="1"/>
      <c r="AS74" s="1"/>
      <c r="AT74" s="1"/>
      <c r="AU74" s="1"/>
      <c r="AV74" s="1"/>
      <c r="AW74" s="1"/>
      <c r="AX74" s="1"/>
      <c r="AY74" s="1"/>
      <c r="AZ74" s="1"/>
      <c r="BA74" s="1"/>
      <c r="BB74" s="1"/>
      <c r="BC74" s="1"/>
      <c r="BD74" s="82"/>
      <c r="BE74" s="1"/>
    </row>
    <row r="75" spans="1:57" ht="11.25" customHeight="1" x14ac:dyDescent="0.2">
      <c r="A75" s="1">
        <f>IF(F75=0,0,LOOKUP($C$9:$C$2507,Hoja1!$C$4:$C$118,Hoja1!$D$4:$D$118))</f>
        <v>1</v>
      </c>
      <c r="B75" s="1">
        <f t="shared" si="0"/>
        <v>1</v>
      </c>
      <c r="C75" s="1">
        <f t="array" ref="C75">SUM(IF(cuencatramo1=F75,Hoja1!$C$4:$C$118,0))</f>
        <v>5</v>
      </c>
      <c r="D75" s="1">
        <f t="shared" si="1"/>
        <v>5</v>
      </c>
      <c r="E75" s="46">
        <v>67</v>
      </c>
      <c r="F75" s="229" t="s">
        <v>3025</v>
      </c>
      <c r="G75" s="263" t="s">
        <v>2623</v>
      </c>
      <c r="H75" s="264" t="s">
        <v>1118</v>
      </c>
      <c r="I75" s="265">
        <v>1581</v>
      </c>
      <c r="J75" s="4" t="s">
        <v>58</v>
      </c>
      <c r="K75" s="80" t="s">
        <v>29</v>
      </c>
      <c r="L75" s="267">
        <v>1</v>
      </c>
      <c r="M75" s="267">
        <v>1</v>
      </c>
      <c r="N75" s="80">
        <v>31903.919999999991</v>
      </c>
      <c r="O75" s="80">
        <v>1151.24</v>
      </c>
      <c r="P75" s="80">
        <v>14001.16</v>
      </c>
      <c r="Q75" s="80">
        <v>1384.6301279999996</v>
      </c>
      <c r="R75" s="80">
        <v>83.16</v>
      </c>
      <c r="S75" s="80">
        <v>6222.74</v>
      </c>
      <c r="T75" s="80">
        <v>2552.3135999999995</v>
      </c>
      <c r="U75" s="80">
        <v>214515.20622240001</v>
      </c>
      <c r="V75" s="80">
        <v>31847.478170688002</v>
      </c>
      <c r="W75" s="81">
        <f t="shared" si="2"/>
        <v>246362.68439308801</v>
      </c>
      <c r="X75" s="80">
        <v>246363</v>
      </c>
      <c r="Y75" s="80"/>
      <c r="Z75" s="80"/>
      <c r="AA75" s="80"/>
      <c r="AB75" s="83">
        <f>'Objetivos y Metas Globales'!B173</f>
        <v>4096</v>
      </c>
      <c r="AC75" s="57">
        <f t="shared" si="7"/>
        <v>0</v>
      </c>
      <c r="AD75" s="57">
        <f t="shared" si="8"/>
        <v>0</v>
      </c>
      <c r="AE75" s="57">
        <f t="array" ref="AE75">SUM(IF($C$9:$C$2507=$AB75,Q$9:Q$2507,0))</f>
        <v>0</v>
      </c>
      <c r="AF75" s="57">
        <f t="shared" si="9"/>
        <v>0</v>
      </c>
      <c r="AG75" s="57">
        <f t="shared" si="10"/>
        <v>0</v>
      </c>
      <c r="AH75" s="57">
        <f t="array" ref="AH75">SUM(IF($C$9:$C$2507=$AB75,T$9:T$2507,0))</f>
        <v>0</v>
      </c>
      <c r="AI75" s="57">
        <f t="array" ref="AI75">SUM(IF($C$9:$C$2507=$AB75,U$9:U$2507,0))</f>
        <v>0</v>
      </c>
      <c r="AJ75" s="57">
        <f t="array" ref="AJ75">SUM(IF($C$9:$C$2507=$AB75,V$9:V$2507,0))</f>
        <v>0</v>
      </c>
      <c r="AK75" s="57">
        <f t="array" ref="AK75">SUM(IF($C$9:$C$2507=$AB75,W$9:W$2507,0))</f>
        <v>0</v>
      </c>
      <c r="AL75" s="57">
        <f t="array" ref="AL75">SUM(IF($C$9:$C$2507=$AB75,X$9:X$2507,0))</f>
        <v>0</v>
      </c>
      <c r="AM75" s="57">
        <f t="array" ref="AM75">SUM(IF($C$9:$C$2507=$AB75,Y$9:Y$2507,0))</f>
        <v>0</v>
      </c>
      <c r="AN75" s="230">
        <f t="array" ref="AN75">SUM(IF($C$9:$C$2507=$AB75,AA$9:AA$2507,0))</f>
        <v>0</v>
      </c>
      <c r="AO75" s="83">
        <f>'Objetivos y Metas Globales'!A173</f>
        <v>4029</v>
      </c>
      <c r="AP75" s="1"/>
      <c r="AQ75" s="1"/>
      <c r="AR75" s="1"/>
      <c r="AS75" s="1"/>
      <c r="AT75" s="1"/>
      <c r="AU75" s="1"/>
      <c r="AV75" s="1"/>
      <c r="AW75" s="1"/>
      <c r="AX75" s="1"/>
      <c r="AY75" s="1"/>
      <c r="AZ75" s="1"/>
      <c r="BA75" s="1"/>
      <c r="BB75" s="1"/>
      <c r="BC75" s="1"/>
      <c r="BD75" s="82"/>
      <c r="BE75" s="1"/>
    </row>
    <row r="76" spans="1:57" ht="11.25" customHeight="1" x14ac:dyDescent="0.2">
      <c r="A76" s="1">
        <f>IF(F76=0,0,LOOKUP($C$9:$C$2507,Hoja1!$C$4:$C$118,Hoja1!$D$4:$D$118))</f>
        <v>1</v>
      </c>
      <c r="B76" s="1">
        <f t="shared" si="0"/>
        <v>1</v>
      </c>
      <c r="C76" s="1">
        <f t="array" ref="C76">SUM(IF(cuencatramo1=F76,Hoja1!$C$4:$C$118,0))</f>
        <v>5</v>
      </c>
      <c r="D76" s="1">
        <f t="shared" si="1"/>
        <v>5</v>
      </c>
      <c r="E76" s="46">
        <v>68</v>
      </c>
      <c r="F76" s="229" t="s">
        <v>3025</v>
      </c>
      <c r="G76" s="263" t="s">
        <v>2624</v>
      </c>
      <c r="H76" s="264" t="s">
        <v>917</v>
      </c>
      <c r="I76" s="265">
        <v>1750</v>
      </c>
      <c r="J76" s="4" t="s">
        <v>58</v>
      </c>
      <c r="K76" s="80" t="s">
        <v>29</v>
      </c>
      <c r="L76" s="267">
        <v>1</v>
      </c>
      <c r="M76" s="267">
        <v>1</v>
      </c>
      <c r="N76" s="80">
        <v>5913.2160000000003</v>
      </c>
      <c r="O76" s="80">
        <v>732.5</v>
      </c>
      <c r="P76" s="80">
        <v>1088.6400000000001</v>
      </c>
      <c r="Q76" s="80">
        <v>83.376345599999993</v>
      </c>
      <c r="R76" s="80">
        <v>732.5</v>
      </c>
      <c r="S76" s="80">
        <v>1088.6400000000001</v>
      </c>
      <c r="T76" s="80">
        <v>241.49574143999999</v>
      </c>
      <c r="U76" s="80">
        <v>124248.75603148798</v>
      </c>
      <c r="V76" s="80">
        <v>76052.395456266226</v>
      </c>
      <c r="W76" s="81">
        <f t="shared" si="2"/>
        <v>200301.15148775419</v>
      </c>
      <c r="X76" s="80">
        <v>200302</v>
      </c>
      <c r="Y76" s="80"/>
      <c r="Z76" s="80"/>
      <c r="AA76" s="80"/>
      <c r="AB76" s="83">
        <f>'Objetivos y Metas Globales'!B174</f>
        <v>4097</v>
      </c>
      <c r="AC76" s="57">
        <f t="shared" ref="AC76:AC108" si="12">LOOKUP($AB76,$D$9:$D$2507,O$9:O$2507)</f>
        <v>0</v>
      </c>
      <c r="AD76" s="57">
        <f t="shared" ref="AD76:AD108" si="13">LOOKUP($AB76,$D$9:$D$2507,P$9:P$2507)</f>
        <v>0</v>
      </c>
      <c r="AE76" s="57">
        <f t="array" ref="AE76">SUM(IF($C$9:$C$2507=$AB76,Q$9:Q$2507,0))</f>
        <v>0</v>
      </c>
      <c r="AF76" s="57">
        <f t="shared" ref="AF76:AF108" si="14">LOOKUP($AB76,$D$9:$D$2507,R$9:R$2507)</f>
        <v>0</v>
      </c>
      <c r="AG76" s="57">
        <f t="shared" ref="AG76:AG108" si="15">LOOKUP($AB76,$D$9:$D$2507,S$9:S$2507)</f>
        <v>0</v>
      </c>
      <c r="AH76" s="57">
        <f t="array" ref="AH76">SUM(IF($C$9:$C$2507=$AB76,T$9:T$2507,0))</f>
        <v>0</v>
      </c>
      <c r="AI76" s="57">
        <f t="array" ref="AI76">SUM(IF($C$9:$C$2507=$AB76,U$9:U$2507,0))</f>
        <v>0</v>
      </c>
      <c r="AJ76" s="57">
        <f t="array" ref="AJ76">SUM(IF($C$9:$C$2507=$AB76,V$9:V$2507,0))</f>
        <v>0</v>
      </c>
      <c r="AK76" s="57">
        <f t="array" ref="AK76">SUM(IF($C$9:$C$2507=$AB76,W$9:W$2507,0))</f>
        <v>0</v>
      </c>
      <c r="AL76" s="57">
        <f t="array" ref="AL76">SUM(IF($C$9:$C$2507=$AB76,X$9:X$2507,0))</f>
        <v>0</v>
      </c>
      <c r="AM76" s="57">
        <f t="array" ref="AM76">SUM(IF($C$9:$C$2507=$AB76,Y$9:Y$2507,0))</f>
        <v>0</v>
      </c>
      <c r="AN76" s="230">
        <f t="array" ref="AN76">SUM(IF($C$9:$C$2507=$AB76,AA$9:AA$2507,0))</f>
        <v>0</v>
      </c>
      <c r="AO76" s="83">
        <f>'Objetivos y Metas Globales'!A174</f>
        <v>4029</v>
      </c>
      <c r="AP76" s="1"/>
      <c r="AQ76" s="1"/>
      <c r="AR76" s="1"/>
      <c r="AS76" s="1"/>
      <c r="AT76" s="1"/>
      <c r="AU76" s="1"/>
      <c r="AV76" s="1"/>
      <c r="AW76" s="1"/>
      <c r="AX76" s="1"/>
      <c r="AY76" s="1"/>
      <c r="AZ76" s="1"/>
      <c r="BA76" s="1"/>
      <c r="BB76" s="1"/>
      <c r="BC76" s="1"/>
      <c r="BD76" s="82"/>
      <c r="BE76" s="1"/>
    </row>
    <row r="77" spans="1:57" ht="11.25" customHeight="1" x14ac:dyDescent="0.2">
      <c r="A77" s="1">
        <f>IF(F77=0,0,LOOKUP($C$9:$C$2507,Hoja1!$C$4:$C$118,Hoja1!$D$4:$D$118))</f>
        <v>1</v>
      </c>
      <c r="B77" s="1">
        <f t="shared" si="0"/>
        <v>1</v>
      </c>
      <c r="C77" s="1">
        <f t="array" ref="C77">SUM(IF(cuencatramo1=F77,Hoja1!$C$4:$C$118,0))</f>
        <v>5</v>
      </c>
      <c r="D77" s="1">
        <f t="shared" si="1"/>
        <v>5</v>
      </c>
      <c r="E77" s="46">
        <v>69</v>
      </c>
      <c r="F77" s="229" t="s">
        <v>3025</v>
      </c>
      <c r="G77" s="263" t="s">
        <v>2625</v>
      </c>
      <c r="H77" s="264" t="s">
        <v>1118</v>
      </c>
      <c r="I77" s="265">
        <v>1511</v>
      </c>
      <c r="J77" s="4" t="s">
        <v>58</v>
      </c>
      <c r="K77" s="80" t="s">
        <v>29</v>
      </c>
      <c r="L77" s="267">
        <v>5.5</v>
      </c>
      <c r="M77" s="267">
        <v>2.4500000000000002</v>
      </c>
      <c r="N77" s="80">
        <v>11501.568000000001</v>
      </c>
      <c r="O77" s="80">
        <v>1451.79</v>
      </c>
      <c r="P77" s="80">
        <v>803.2</v>
      </c>
      <c r="Q77" s="80">
        <v>3629.8948608000001</v>
      </c>
      <c r="R77" s="80">
        <v>2273.75</v>
      </c>
      <c r="S77" s="80">
        <v>1405.6</v>
      </c>
      <c r="T77" s="80">
        <v>1955.2665599999998</v>
      </c>
      <c r="U77" s="80">
        <v>7451993.8254827531</v>
      </c>
      <c r="V77" s="80">
        <v>269407.80112895992</v>
      </c>
      <c r="W77" s="81">
        <f t="shared" si="2"/>
        <v>7721401.6266117133</v>
      </c>
      <c r="X77" s="80">
        <v>4784810</v>
      </c>
      <c r="Y77" s="80"/>
      <c r="Z77" s="80"/>
      <c r="AA77" s="80"/>
      <c r="AB77" s="83">
        <f>'Objetivos y Metas Globales'!B175</f>
        <v>4098</v>
      </c>
      <c r="AC77" s="57">
        <f t="shared" si="12"/>
        <v>0</v>
      </c>
      <c r="AD77" s="57">
        <f t="shared" si="13"/>
        <v>0</v>
      </c>
      <c r="AE77" s="57">
        <f t="array" ref="AE77">SUM(IF($C$9:$C$2507=$AB77,Q$9:Q$2507,0))</f>
        <v>0</v>
      </c>
      <c r="AF77" s="57">
        <f t="shared" si="14"/>
        <v>0</v>
      </c>
      <c r="AG77" s="57">
        <f t="shared" si="15"/>
        <v>0</v>
      </c>
      <c r="AH77" s="57">
        <f t="array" ref="AH77">SUM(IF($C$9:$C$2507=$AB77,T$9:T$2507,0))</f>
        <v>0</v>
      </c>
      <c r="AI77" s="57">
        <f t="array" ref="AI77">SUM(IF($C$9:$C$2507=$AB77,U$9:U$2507,0))</f>
        <v>0</v>
      </c>
      <c r="AJ77" s="57">
        <f t="array" ref="AJ77">SUM(IF($C$9:$C$2507=$AB77,V$9:V$2507,0))</f>
        <v>0</v>
      </c>
      <c r="AK77" s="57">
        <f t="array" ref="AK77">SUM(IF($C$9:$C$2507=$AB77,W$9:W$2507,0))</f>
        <v>0</v>
      </c>
      <c r="AL77" s="57">
        <f t="array" ref="AL77">SUM(IF($C$9:$C$2507=$AB77,X$9:X$2507,0))</f>
        <v>0</v>
      </c>
      <c r="AM77" s="57">
        <f t="array" ref="AM77">SUM(IF($C$9:$C$2507=$AB77,Y$9:Y$2507,0))</f>
        <v>0</v>
      </c>
      <c r="AN77" s="230">
        <f t="array" ref="AN77">SUM(IF($C$9:$C$2507=$AB77,AA$9:AA$2507,0))</f>
        <v>0</v>
      </c>
      <c r="AO77" s="83">
        <f>'Objetivos y Metas Globales'!A175</f>
        <v>4029</v>
      </c>
      <c r="AP77" s="1"/>
      <c r="AQ77" s="1"/>
      <c r="AR77" s="1"/>
      <c r="AS77" s="1"/>
      <c r="AT77" s="1"/>
      <c r="AU77" s="1"/>
      <c r="AV77" s="1"/>
      <c r="AW77" s="1"/>
      <c r="AX77" s="1"/>
      <c r="AY77" s="1"/>
      <c r="AZ77" s="1"/>
      <c r="BA77" s="1"/>
      <c r="BB77" s="1"/>
      <c r="BC77" s="1"/>
      <c r="BD77" s="82"/>
      <c r="BE77" s="1"/>
    </row>
    <row r="78" spans="1:57" ht="11.25" customHeight="1" x14ac:dyDescent="0.2">
      <c r="A78" s="1">
        <f>IF(F78=0,0,LOOKUP($C$9:$C$2507,Hoja1!$C$4:$C$118,Hoja1!$D$4:$D$118))</f>
        <v>1</v>
      </c>
      <c r="B78" s="1">
        <f t="shared" si="0"/>
        <v>1</v>
      </c>
      <c r="C78" s="1">
        <f t="array" ref="C78">SUM(IF(cuencatramo1=F78,Hoja1!$C$4:$C$118,0))</f>
        <v>5</v>
      </c>
      <c r="D78" s="1">
        <f t="shared" si="1"/>
        <v>5</v>
      </c>
      <c r="E78" s="46">
        <v>70</v>
      </c>
      <c r="F78" s="229" t="s">
        <v>3025</v>
      </c>
      <c r="G78" s="263" t="s">
        <v>2626</v>
      </c>
      <c r="H78" s="264" t="s">
        <v>1118</v>
      </c>
      <c r="I78" s="265">
        <v>1411</v>
      </c>
      <c r="J78" s="4" t="s">
        <v>58</v>
      </c>
      <c r="K78" s="80" t="s">
        <v>29</v>
      </c>
      <c r="L78" s="267">
        <v>5.5</v>
      </c>
      <c r="M78" s="267">
        <v>2.4500000000000002</v>
      </c>
      <c r="N78" s="80">
        <v>355031.424</v>
      </c>
      <c r="O78" s="80">
        <v>1030.29</v>
      </c>
      <c r="P78" s="80">
        <v>1314.93</v>
      </c>
      <c r="Q78" s="80">
        <v>3550.3142400000006</v>
      </c>
      <c r="R78" s="80">
        <v>4739.33</v>
      </c>
      <c r="S78" s="80">
        <v>5917.19</v>
      </c>
      <c r="T78" s="80">
        <v>6035.534208</v>
      </c>
      <c r="U78" s="80">
        <v>148394.87496345607</v>
      </c>
      <c r="V78" s="80">
        <v>0</v>
      </c>
      <c r="W78" s="81">
        <f t="shared" si="2"/>
        <v>148394.87496345607</v>
      </c>
      <c r="X78" s="80">
        <v>148395</v>
      </c>
      <c r="Y78" s="80"/>
      <c r="Z78" s="80"/>
      <c r="AA78" s="80"/>
      <c r="AB78" s="83">
        <f>'Objetivos y Metas Globales'!B176</f>
        <v>4099</v>
      </c>
      <c r="AC78" s="57">
        <f t="shared" si="12"/>
        <v>0</v>
      </c>
      <c r="AD78" s="57">
        <f t="shared" si="13"/>
        <v>0</v>
      </c>
      <c r="AE78" s="57">
        <f t="array" ref="AE78">SUM(IF($C$9:$C$2507=$AB78,Q$9:Q$2507,0))</f>
        <v>0</v>
      </c>
      <c r="AF78" s="57">
        <f t="shared" si="14"/>
        <v>0</v>
      </c>
      <c r="AG78" s="57">
        <f t="shared" si="15"/>
        <v>0</v>
      </c>
      <c r="AH78" s="57">
        <f t="array" ref="AH78">SUM(IF($C$9:$C$2507=$AB78,T$9:T$2507,0))</f>
        <v>0</v>
      </c>
      <c r="AI78" s="57">
        <f t="array" ref="AI78">SUM(IF($C$9:$C$2507=$AB78,U$9:U$2507,0))</f>
        <v>0</v>
      </c>
      <c r="AJ78" s="57">
        <f t="array" ref="AJ78">SUM(IF($C$9:$C$2507=$AB78,V$9:V$2507,0))</f>
        <v>0</v>
      </c>
      <c r="AK78" s="57">
        <f t="array" ref="AK78">SUM(IF($C$9:$C$2507=$AB78,W$9:W$2507,0))</f>
        <v>0</v>
      </c>
      <c r="AL78" s="57">
        <f t="array" ref="AL78">SUM(IF($C$9:$C$2507=$AB78,X$9:X$2507,0))</f>
        <v>0</v>
      </c>
      <c r="AM78" s="57">
        <f t="array" ref="AM78">SUM(IF($C$9:$C$2507=$AB78,Y$9:Y$2507,0))</f>
        <v>0</v>
      </c>
      <c r="AN78" s="230">
        <f t="array" ref="AN78">SUM(IF($C$9:$C$2507=$AB78,AA$9:AA$2507,0))</f>
        <v>0</v>
      </c>
      <c r="AO78" s="83">
        <f>'Objetivos y Metas Globales'!A176</f>
        <v>4029</v>
      </c>
      <c r="AP78" s="1"/>
      <c r="AQ78" s="1"/>
      <c r="AR78" s="1"/>
      <c r="AS78" s="1"/>
      <c r="AT78" s="1"/>
      <c r="AU78" s="1"/>
      <c r="AV78" s="1"/>
      <c r="AW78" s="1"/>
      <c r="AX78" s="1"/>
      <c r="AY78" s="1"/>
      <c r="AZ78" s="1"/>
      <c r="BA78" s="1"/>
      <c r="BB78" s="1"/>
      <c r="BC78" s="1"/>
      <c r="BD78" s="82"/>
      <c r="BE78" s="1"/>
    </row>
    <row r="79" spans="1:57" ht="11.25" customHeight="1" x14ac:dyDescent="0.2">
      <c r="A79" s="1">
        <f>IF(F79=0,0,LOOKUP($C$9:$C$2507,Hoja1!$C$4:$C$118,Hoja1!$D$4:$D$118))</f>
        <v>1</v>
      </c>
      <c r="B79" s="1">
        <f t="shared" si="0"/>
        <v>1</v>
      </c>
      <c r="C79" s="1">
        <f t="array" ref="C79">SUM(IF(cuencatramo1=F79,Hoja1!$C$4:$C$118,0))</f>
        <v>5</v>
      </c>
      <c r="D79" s="1">
        <f t="shared" si="1"/>
        <v>5</v>
      </c>
      <c r="E79" s="46">
        <v>71</v>
      </c>
      <c r="F79" s="229" t="s">
        <v>3025</v>
      </c>
      <c r="G79" s="263" t="s">
        <v>2627</v>
      </c>
      <c r="H79" s="264" t="s">
        <v>1118</v>
      </c>
      <c r="I79" s="265">
        <v>9309</v>
      </c>
      <c r="J79" s="4" t="s">
        <v>58</v>
      </c>
      <c r="K79" s="80" t="s">
        <v>29</v>
      </c>
      <c r="L79" s="267">
        <v>3.64</v>
      </c>
      <c r="M79" s="267">
        <v>1</v>
      </c>
      <c r="N79" s="80">
        <v>2235.9023999999999</v>
      </c>
      <c r="O79" s="80">
        <v>37.17</v>
      </c>
      <c r="P79" s="80">
        <v>59.29</v>
      </c>
      <c r="Q79" s="80">
        <v>65.003159520000011</v>
      </c>
      <c r="R79" s="80">
        <v>118.79</v>
      </c>
      <c r="S79" s="80">
        <v>21.1</v>
      </c>
      <c r="T79" s="80">
        <v>15.210864000000001</v>
      </c>
      <c r="U79" s="80">
        <v>297479.9148991488</v>
      </c>
      <c r="V79" s="80">
        <v>6311.5869855744004</v>
      </c>
      <c r="W79" s="81">
        <f t="shared" si="2"/>
        <v>303791.5018847232</v>
      </c>
      <c r="X79" s="80">
        <v>303792</v>
      </c>
      <c r="Y79" s="80"/>
      <c r="Z79" s="80"/>
      <c r="AA79" s="80"/>
      <c r="AB79" s="83">
        <f>'Objetivos y Metas Globales'!B177</f>
        <v>4100</v>
      </c>
      <c r="AC79" s="57">
        <f t="shared" si="12"/>
        <v>0</v>
      </c>
      <c r="AD79" s="57">
        <f t="shared" si="13"/>
        <v>0</v>
      </c>
      <c r="AE79" s="57">
        <f t="array" ref="AE79">SUM(IF($C$9:$C$2507=$AB79,Q$9:Q$2507,0))</f>
        <v>0</v>
      </c>
      <c r="AF79" s="57">
        <f t="shared" si="14"/>
        <v>0</v>
      </c>
      <c r="AG79" s="57">
        <f t="shared" si="15"/>
        <v>0</v>
      </c>
      <c r="AH79" s="57">
        <f t="array" ref="AH79">SUM(IF($C$9:$C$2507=$AB79,T$9:T$2507,0))</f>
        <v>0</v>
      </c>
      <c r="AI79" s="57">
        <f t="array" ref="AI79">SUM(IF($C$9:$C$2507=$AB79,U$9:U$2507,0))</f>
        <v>0</v>
      </c>
      <c r="AJ79" s="57">
        <f t="array" ref="AJ79">SUM(IF($C$9:$C$2507=$AB79,V$9:V$2507,0))</f>
        <v>0</v>
      </c>
      <c r="AK79" s="57">
        <f t="array" ref="AK79">SUM(IF($C$9:$C$2507=$AB79,W$9:W$2507,0))</f>
        <v>0</v>
      </c>
      <c r="AL79" s="57">
        <f t="array" ref="AL79">SUM(IF($C$9:$C$2507=$AB79,X$9:X$2507,0))</f>
        <v>0</v>
      </c>
      <c r="AM79" s="57">
        <f t="array" ref="AM79">SUM(IF($C$9:$C$2507=$AB79,Y$9:Y$2507,0))</f>
        <v>0</v>
      </c>
      <c r="AN79" s="230">
        <f t="array" ref="AN79">SUM(IF($C$9:$C$2507=$AB79,AA$9:AA$2507,0))</f>
        <v>0</v>
      </c>
      <c r="AO79" s="83">
        <f>'Objetivos y Metas Globales'!A177</f>
        <v>4029</v>
      </c>
      <c r="AP79" s="1"/>
      <c r="AQ79" s="1"/>
      <c r="AR79" s="1"/>
      <c r="AS79" s="1"/>
      <c r="AT79" s="1"/>
      <c r="AU79" s="1"/>
      <c r="AV79" s="1"/>
      <c r="AW79" s="1"/>
      <c r="AX79" s="1"/>
      <c r="AY79" s="1"/>
      <c r="AZ79" s="1"/>
      <c r="BA79" s="1"/>
      <c r="BB79" s="1"/>
      <c r="BC79" s="1"/>
      <c r="BD79" s="82"/>
      <c r="BE79" s="1"/>
    </row>
    <row r="80" spans="1:57" ht="11.25" customHeight="1" x14ac:dyDescent="0.2">
      <c r="A80" s="1">
        <f>IF(F80=0,0,LOOKUP($C$9:$C$2507,Hoja1!$C$4:$C$118,Hoja1!$D$4:$D$118))</f>
        <v>1</v>
      </c>
      <c r="B80" s="1">
        <f t="shared" si="0"/>
        <v>1</v>
      </c>
      <c r="C80" s="1">
        <f t="array" ref="C80">SUM(IF(cuencatramo1=F80,Hoja1!$C$4:$C$118,0))</f>
        <v>5</v>
      </c>
      <c r="D80" s="1">
        <f t="shared" si="1"/>
        <v>5</v>
      </c>
      <c r="E80" s="46">
        <v>72</v>
      </c>
      <c r="F80" s="229" t="s">
        <v>3025</v>
      </c>
      <c r="G80" s="263" t="s">
        <v>2628</v>
      </c>
      <c r="H80" s="264" t="s">
        <v>1118</v>
      </c>
      <c r="I80" s="265" t="s">
        <v>197</v>
      </c>
      <c r="J80" s="4" t="s">
        <v>58</v>
      </c>
      <c r="K80" s="80" t="s">
        <v>29</v>
      </c>
      <c r="L80" s="267">
        <v>5.5</v>
      </c>
      <c r="M80" s="267">
        <v>2.4500000000000002</v>
      </c>
      <c r="N80" s="80">
        <v>1306.3679999999999</v>
      </c>
      <c r="O80" s="80">
        <v>132.88</v>
      </c>
      <c r="P80" s="80">
        <v>133.49</v>
      </c>
      <c r="Q80" s="80">
        <v>284.78822400000001</v>
      </c>
      <c r="R80" s="80">
        <v>22.2</v>
      </c>
      <c r="S80" s="80">
        <v>22.08</v>
      </c>
      <c r="T80" s="80">
        <v>125.0194176</v>
      </c>
      <c r="U80" s="80">
        <v>337387.68580608006</v>
      </c>
      <c r="V80" s="80">
        <v>14181.127778303999</v>
      </c>
      <c r="W80" s="81">
        <f t="shared" si="2"/>
        <v>351568.81358438404</v>
      </c>
      <c r="X80" s="80">
        <v>351569</v>
      </c>
      <c r="Y80" s="80"/>
      <c r="Z80" s="80"/>
      <c r="AA80" s="80"/>
      <c r="AB80" s="83">
        <f>'Objetivos y Metas Globales'!B178</f>
        <v>4101</v>
      </c>
      <c r="AC80" s="57">
        <f t="shared" si="12"/>
        <v>0</v>
      </c>
      <c r="AD80" s="57">
        <f t="shared" si="13"/>
        <v>0</v>
      </c>
      <c r="AE80" s="57">
        <f t="array" ref="AE80">SUM(IF($C$9:$C$2507=$AB80,Q$9:Q$2507,0))</f>
        <v>0</v>
      </c>
      <c r="AF80" s="57">
        <f t="shared" si="14"/>
        <v>0</v>
      </c>
      <c r="AG80" s="57">
        <f t="shared" si="15"/>
        <v>0</v>
      </c>
      <c r="AH80" s="57">
        <f t="array" ref="AH80">SUM(IF($C$9:$C$2507=$AB80,T$9:T$2507,0))</f>
        <v>0</v>
      </c>
      <c r="AI80" s="57">
        <f t="array" ref="AI80">SUM(IF($C$9:$C$2507=$AB80,U$9:U$2507,0))</f>
        <v>0</v>
      </c>
      <c r="AJ80" s="57">
        <f t="array" ref="AJ80">SUM(IF($C$9:$C$2507=$AB80,V$9:V$2507,0))</f>
        <v>0</v>
      </c>
      <c r="AK80" s="57">
        <f t="array" ref="AK80">SUM(IF($C$9:$C$2507=$AB80,W$9:W$2507,0))</f>
        <v>0</v>
      </c>
      <c r="AL80" s="57">
        <f t="array" ref="AL80">SUM(IF($C$9:$C$2507=$AB80,X$9:X$2507,0))</f>
        <v>0</v>
      </c>
      <c r="AM80" s="57">
        <f t="array" ref="AM80">SUM(IF($C$9:$C$2507=$AB80,Y$9:Y$2507,0))</f>
        <v>0</v>
      </c>
      <c r="AN80" s="230">
        <f t="array" ref="AN80">SUM(IF($C$9:$C$2507=$AB80,AA$9:AA$2507,0))</f>
        <v>0</v>
      </c>
      <c r="AO80" s="83">
        <f>'Objetivos y Metas Globales'!A178</f>
        <v>4029</v>
      </c>
      <c r="AP80" s="1"/>
      <c r="AQ80" s="1"/>
      <c r="AR80" s="1"/>
      <c r="AS80" s="1"/>
      <c r="AT80" s="1"/>
      <c r="AU80" s="1"/>
      <c r="AV80" s="1"/>
      <c r="AW80" s="1"/>
      <c r="AX80" s="1"/>
      <c r="AY80" s="1"/>
      <c r="AZ80" s="1"/>
      <c r="BA80" s="1"/>
      <c r="BB80" s="1"/>
      <c r="BC80" s="1"/>
      <c r="BD80" s="82"/>
      <c r="BE80" s="1"/>
    </row>
    <row r="81" spans="1:57" s="286" customFormat="1" ht="11.25" customHeight="1" x14ac:dyDescent="0.2">
      <c r="A81" s="276">
        <f>IF(F81=0,0,LOOKUP($C$9:$C$2507,Hoja1!$C$4:$C$118,Hoja1!$D$4:$D$118))</f>
        <v>1</v>
      </c>
      <c r="B81" s="276">
        <f t="shared" si="0"/>
        <v>1</v>
      </c>
      <c r="C81" s="276">
        <f t="array" ref="C81">SUM(IF(cuencatramo1=F81,Hoja1!$C$4:$C$118,0))</f>
        <v>5</v>
      </c>
      <c r="D81" s="276">
        <f t="shared" si="1"/>
        <v>5</v>
      </c>
      <c r="E81" s="277">
        <v>73</v>
      </c>
      <c r="F81" s="278" t="s">
        <v>3025</v>
      </c>
      <c r="G81" s="279" t="s">
        <v>2629</v>
      </c>
      <c r="H81" s="272" t="s">
        <v>917</v>
      </c>
      <c r="I81" s="273">
        <v>9000</v>
      </c>
      <c r="J81" s="280"/>
      <c r="K81" s="275"/>
      <c r="L81" s="274">
        <v>1</v>
      </c>
      <c r="M81" s="274">
        <v>1</v>
      </c>
      <c r="N81" s="275">
        <v>32955.119999999995</v>
      </c>
      <c r="O81" s="275"/>
      <c r="P81" s="275"/>
      <c r="Q81" s="275">
        <v>44617.637375999999</v>
      </c>
      <c r="R81" s="275"/>
      <c r="S81" s="275"/>
      <c r="T81" s="275">
        <v>59492.395943999996</v>
      </c>
      <c r="U81" s="275"/>
      <c r="V81" s="275"/>
      <c r="W81" s="281">
        <f t="shared" si="2"/>
        <v>0</v>
      </c>
      <c r="X81" s="275"/>
      <c r="Y81" s="275"/>
      <c r="Z81" s="275"/>
      <c r="AA81" s="275"/>
      <c r="AB81" s="282">
        <f>'Objetivos y Metas Globales'!B179</f>
        <v>4102</v>
      </c>
      <c r="AC81" s="283">
        <f t="shared" si="12"/>
        <v>0</v>
      </c>
      <c r="AD81" s="283">
        <f t="shared" si="13"/>
        <v>0</v>
      </c>
      <c r="AE81" s="283">
        <f t="array" ref="AE81">SUM(IF($C$9:$C$2507=$AB81,Q$9:Q$2507,0))</f>
        <v>0</v>
      </c>
      <c r="AF81" s="283">
        <f t="shared" si="14"/>
        <v>0</v>
      </c>
      <c r="AG81" s="283">
        <f t="shared" si="15"/>
        <v>0</v>
      </c>
      <c r="AH81" s="283">
        <f t="array" ref="AH81">SUM(IF($C$9:$C$2507=$AB81,T$9:T$2507,0))</f>
        <v>0</v>
      </c>
      <c r="AI81" s="283">
        <f t="array" ref="AI81">SUM(IF($C$9:$C$2507=$AB81,U$9:U$2507,0))</f>
        <v>0</v>
      </c>
      <c r="AJ81" s="283">
        <f t="array" ref="AJ81">SUM(IF($C$9:$C$2507=$AB81,V$9:V$2507,0))</f>
        <v>0</v>
      </c>
      <c r="AK81" s="283">
        <f t="array" ref="AK81">SUM(IF($C$9:$C$2507=$AB81,W$9:W$2507,0))</f>
        <v>0</v>
      </c>
      <c r="AL81" s="283">
        <f t="array" ref="AL81">SUM(IF($C$9:$C$2507=$AB81,X$9:X$2507,0))</f>
        <v>0</v>
      </c>
      <c r="AM81" s="283">
        <f t="array" ref="AM81">SUM(IF($C$9:$C$2507=$AB81,Y$9:Y$2507,0))</f>
        <v>0</v>
      </c>
      <c r="AN81" s="284">
        <f t="array" ref="AN81">SUM(IF($C$9:$C$2507=$AB81,AA$9:AA$2507,0))</f>
        <v>0</v>
      </c>
      <c r="AO81" s="282">
        <f>'Objetivos y Metas Globales'!A179</f>
        <v>4029</v>
      </c>
      <c r="AP81" s="276"/>
      <c r="AQ81" s="276"/>
      <c r="AR81" s="276"/>
      <c r="AS81" s="276"/>
      <c r="AT81" s="276"/>
      <c r="AU81" s="276"/>
      <c r="AV81" s="276"/>
      <c r="AW81" s="276"/>
      <c r="AX81" s="276"/>
      <c r="AY81" s="276"/>
      <c r="AZ81" s="276"/>
      <c r="BA81" s="276"/>
      <c r="BB81" s="276"/>
      <c r="BC81" s="276"/>
      <c r="BD81" s="285"/>
      <c r="BE81" s="276"/>
    </row>
    <row r="82" spans="1:57" ht="11.25" customHeight="1" x14ac:dyDescent="0.2">
      <c r="A82" s="1">
        <f>IF(F82=0,0,LOOKUP($C$9:$C$2507,Hoja1!$C$4:$C$118,Hoja1!$D$4:$D$118))</f>
        <v>1</v>
      </c>
      <c r="B82" s="1">
        <f t="shared" si="0"/>
        <v>1</v>
      </c>
      <c r="C82" s="1">
        <f t="array" ref="C82">SUM(IF(cuencatramo1=F82,Hoja1!$C$4:$C$118,0))</f>
        <v>6</v>
      </c>
      <c r="D82" s="1">
        <f t="shared" si="1"/>
        <v>6</v>
      </c>
      <c r="E82" s="46">
        <v>74</v>
      </c>
      <c r="F82" s="229" t="s">
        <v>3086</v>
      </c>
      <c r="G82" s="263" t="s">
        <v>2630</v>
      </c>
      <c r="H82" s="264" t="s">
        <v>1118</v>
      </c>
      <c r="I82" s="265" t="s">
        <v>3114</v>
      </c>
      <c r="J82" s="4" t="s">
        <v>58</v>
      </c>
      <c r="K82" s="80" t="s">
        <v>29</v>
      </c>
      <c r="L82" s="267">
        <v>1</v>
      </c>
      <c r="M82" s="267">
        <v>2.83</v>
      </c>
      <c r="N82" s="80">
        <v>11352.960000000001</v>
      </c>
      <c r="O82" s="80">
        <v>421.31</v>
      </c>
      <c r="P82" s="80">
        <v>642.84</v>
      </c>
      <c r="Q82" s="80">
        <v>159.05496959999999</v>
      </c>
      <c r="R82" s="80">
        <v>712.97</v>
      </c>
      <c r="S82" s="80">
        <v>521.22</v>
      </c>
      <c r="T82" s="80">
        <v>3613.9877567999997</v>
      </c>
      <c r="U82" s="80">
        <v>29862.570542399997</v>
      </c>
      <c r="V82" s="80">
        <v>644090.68039730692</v>
      </c>
      <c r="W82" s="81">
        <f t="shared" si="2"/>
        <v>673953.25093970692</v>
      </c>
      <c r="X82" s="80">
        <v>885550</v>
      </c>
      <c r="Y82" s="80"/>
      <c r="Z82" s="80"/>
      <c r="AA82" s="80"/>
      <c r="AB82" s="83">
        <f>'Objetivos y Metas Globales'!B180</f>
        <v>4103</v>
      </c>
      <c r="AC82" s="57">
        <f t="shared" si="12"/>
        <v>0</v>
      </c>
      <c r="AD82" s="57">
        <f t="shared" si="13"/>
        <v>0</v>
      </c>
      <c r="AE82" s="57">
        <f t="array" ref="AE82">SUM(IF($C$9:$C$2507=$AB82,Q$9:Q$2507,0))</f>
        <v>0</v>
      </c>
      <c r="AF82" s="57">
        <f t="shared" si="14"/>
        <v>0</v>
      </c>
      <c r="AG82" s="57">
        <f t="shared" si="15"/>
        <v>0</v>
      </c>
      <c r="AH82" s="57">
        <f t="array" ref="AH82">SUM(IF($C$9:$C$2507=$AB82,T$9:T$2507,0))</f>
        <v>0</v>
      </c>
      <c r="AI82" s="57">
        <f t="array" ref="AI82">SUM(IF($C$9:$C$2507=$AB82,U$9:U$2507,0))</f>
        <v>0</v>
      </c>
      <c r="AJ82" s="57">
        <f t="array" ref="AJ82">SUM(IF($C$9:$C$2507=$AB82,V$9:V$2507,0))</f>
        <v>0</v>
      </c>
      <c r="AK82" s="57">
        <f t="array" ref="AK82">SUM(IF($C$9:$C$2507=$AB82,W$9:W$2507,0))</f>
        <v>0</v>
      </c>
      <c r="AL82" s="57">
        <f t="array" ref="AL82">SUM(IF($C$9:$C$2507=$AB82,X$9:X$2507,0))</f>
        <v>0</v>
      </c>
      <c r="AM82" s="57">
        <f t="array" ref="AM82">SUM(IF($C$9:$C$2507=$AB82,Y$9:Y$2507,0))</f>
        <v>0</v>
      </c>
      <c r="AN82" s="230">
        <f t="array" ref="AN82">SUM(IF($C$9:$C$2507=$AB82,AA$9:AA$2507,0))</f>
        <v>0</v>
      </c>
      <c r="AO82" s="83">
        <f>'Objetivos y Metas Globales'!A180</f>
        <v>4029</v>
      </c>
      <c r="AP82" s="1"/>
      <c r="AQ82" s="1"/>
      <c r="AR82" s="1"/>
      <c r="AS82" s="1"/>
      <c r="AT82" s="1"/>
      <c r="AU82" s="1"/>
      <c r="AV82" s="1"/>
      <c r="AW82" s="1"/>
      <c r="AX82" s="1"/>
      <c r="AY82" s="1"/>
      <c r="AZ82" s="1"/>
      <c r="BA82" s="1"/>
      <c r="BB82" s="1"/>
      <c r="BC82" s="1"/>
      <c r="BD82" s="82"/>
      <c r="BE82" s="1"/>
    </row>
    <row r="83" spans="1:57" ht="11.25" customHeight="1" x14ac:dyDescent="0.2">
      <c r="A83" s="1">
        <f>IF(F83=0,0,LOOKUP($C$9:$C$2507,Hoja1!$C$4:$C$118,Hoja1!$D$4:$D$118))</f>
        <v>1</v>
      </c>
      <c r="B83" s="1">
        <f t="shared" si="0"/>
        <v>1</v>
      </c>
      <c r="C83" s="1">
        <f t="array" ref="C83">SUM(IF(cuencatramo1=F83,Hoja1!$C$4:$C$118,0))</f>
        <v>7</v>
      </c>
      <c r="D83" s="1">
        <f t="shared" si="1"/>
        <v>7</v>
      </c>
      <c r="E83" s="46">
        <v>75</v>
      </c>
      <c r="F83" s="229" t="s">
        <v>3089</v>
      </c>
      <c r="G83" s="263" t="s">
        <v>2631</v>
      </c>
      <c r="H83" s="264" t="s">
        <v>1118</v>
      </c>
      <c r="I83" s="265">
        <v>5511</v>
      </c>
      <c r="J83" s="4" t="s">
        <v>58</v>
      </c>
      <c r="K83" s="80" t="s">
        <v>29</v>
      </c>
      <c r="L83" s="267">
        <v>1</v>
      </c>
      <c r="M83" s="267">
        <v>1</v>
      </c>
      <c r="N83" s="80">
        <v>22232.879999999997</v>
      </c>
      <c r="O83" s="80">
        <v>161.38999999999999</v>
      </c>
      <c r="P83" s="80">
        <v>135.76</v>
      </c>
      <c r="Q83" s="80">
        <v>444.6576</v>
      </c>
      <c r="R83" s="80">
        <v>329.89</v>
      </c>
      <c r="S83" s="80">
        <v>252.12</v>
      </c>
      <c r="T83" s="80">
        <v>489.12335999999999</v>
      </c>
      <c r="U83" s="80">
        <v>83484.464399999997</v>
      </c>
      <c r="V83" s="80">
        <v>39266.823340800001</v>
      </c>
      <c r="W83" s="81">
        <f t="shared" si="2"/>
        <v>122751.28774080001</v>
      </c>
      <c r="X83" s="80">
        <v>122751</v>
      </c>
      <c r="Y83" s="80"/>
      <c r="Z83" s="80"/>
      <c r="AA83" s="80"/>
      <c r="AB83" s="83">
        <f>'Objetivos y Metas Globales'!B181</f>
        <v>4104</v>
      </c>
      <c r="AC83" s="57">
        <f t="shared" si="12"/>
        <v>0</v>
      </c>
      <c r="AD83" s="57">
        <f t="shared" si="13"/>
        <v>0</v>
      </c>
      <c r="AE83" s="57">
        <f t="array" ref="AE83">SUM(IF($C$9:$C$2507=$AB83,Q$9:Q$2507,0))</f>
        <v>0</v>
      </c>
      <c r="AF83" s="57">
        <f t="shared" si="14"/>
        <v>0</v>
      </c>
      <c r="AG83" s="57">
        <f t="shared" si="15"/>
        <v>0</v>
      </c>
      <c r="AH83" s="57">
        <f t="array" ref="AH83">SUM(IF($C$9:$C$2507=$AB83,T$9:T$2507,0))</f>
        <v>0</v>
      </c>
      <c r="AI83" s="57">
        <f t="array" ref="AI83">SUM(IF($C$9:$C$2507=$AB83,U$9:U$2507,0))</f>
        <v>0</v>
      </c>
      <c r="AJ83" s="57">
        <f t="array" ref="AJ83">SUM(IF($C$9:$C$2507=$AB83,V$9:V$2507,0))</f>
        <v>0</v>
      </c>
      <c r="AK83" s="57">
        <f t="array" ref="AK83">SUM(IF($C$9:$C$2507=$AB83,W$9:W$2507,0))</f>
        <v>0</v>
      </c>
      <c r="AL83" s="57">
        <f t="array" ref="AL83">SUM(IF($C$9:$C$2507=$AB83,X$9:X$2507,0))</f>
        <v>0</v>
      </c>
      <c r="AM83" s="57">
        <f t="array" ref="AM83">SUM(IF($C$9:$C$2507=$AB83,Y$9:Y$2507,0))</f>
        <v>0</v>
      </c>
      <c r="AN83" s="230">
        <f t="array" ref="AN83">SUM(IF($C$9:$C$2507=$AB83,AA$9:AA$2507,0))</f>
        <v>0</v>
      </c>
      <c r="AO83" s="83">
        <f>'Objetivos y Metas Globales'!A181</f>
        <v>4029</v>
      </c>
      <c r="AP83" s="1"/>
      <c r="AQ83" s="1"/>
      <c r="AR83" s="1"/>
      <c r="AS83" s="1"/>
      <c r="AT83" s="1"/>
      <c r="AU83" s="1"/>
      <c r="AV83" s="1"/>
      <c r="AW83" s="1"/>
      <c r="AX83" s="1"/>
      <c r="AY83" s="1"/>
      <c r="AZ83" s="1"/>
      <c r="BA83" s="1"/>
      <c r="BB83" s="1"/>
      <c r="BC83" s="1"/>
      <c r="BD83" s="82"/>
      <c r="BE83" s="1"/>
    </row>
    <row r="84" spans="1:57" ht="11.25" customHeight="1" x14ac:dyDescent="0.2">
      <c r="A84" s="1">
        <f>IF(F84=0,0,LOOKUP($C$9:$C$2507,Hoja1!$C$4:$C$118,Hoja1!$D$4:$D$118))</f>
        <v>1</v>
      </c>
      <c r="B84" s="1">
        <f t="shared" si="0"/>
        <v>1</v>
      </c>
      <c r="C84" s="1">
        <f t="array" ref="C84">SUM(IF(cuencatramo1=F84,Hoja1!$C$4:$C$118,0))</f>
        <v>7</v>
      </c>
      <c r="D84" s="1">
        <f t="shared" si="1"/>
        <v>7</v>
      </c>
      <c r="E84" s="46">
        <v>76</v>
      </c>
      <c r="F84" s="229" t="s">
        <v>3089</v>
      </c>
      <c r="G84" s="263" t="s">
        <v>2632</v>
      </c>
      <c r="H84" s="264" t="s">
        <v>1118</v>
      </c>
      <c r="I84" s="265">
        <v>9249</v>
      </c>
      <c r="J84" s="4" t="s">
        <v>58</v>
      </c>
      <c r="K84" s="80" t="s">
        <v>29</v>
      </c>
      <c r="L84" s="267">
        <v>1</v>
      </c>
      <c r="M84" s="267">
        <v>1</v>
      </c>
      <c r="N84" s="80">
        <v>32955.119999999995</v>
      </c>
      <c r="O84" s="80">
        <v>2128.6799999999998</v>
      </c>
      <c r="P84" s="80">
        <v>1402.8</v>
      </c>
      <c r="Q84" s="80">
        <v>150.78787199999999</v>
      </c>
      <c r="R84" s="80">
        <v>2128.6799999999998</v>
      </c>
      <c r="S84" s="80">
        <v>1402.8</v>
      </c>
      <c r="T84" s="80">
        <v>301.57574399999999</v>
      </c>
      <c r="U84" s="80">
        <v>36990.610860959998</v>
      </c>
      <c r="V84" s="80">
        <v>44298.6782782464</v>
      </c>
      <c r="W84" s="81">
        <f t="shared" si="2"/>
        <v>81289.289139206405</v>
      </c>
      <c r="X84" s="80">
        <v>81289</v>
      </c>
      <c r="Y84" s="80"/>
      <c r="Z84" s="80"/>
      <c r="AA84" s="80"/>
      <c r="AB84" s="83">
        <f>'Objetivos y Metas Globales'!B182</f>
        <v>4105</v>
      </c>
      <c r="AC84" s="57">
        <f t="shared" si="12"/>
        <v>0</v>
      </c>
      <c r="AD84" s="57">
        <f t="shared" si="13"/>
        <v>0</v>
      </c>
      <c r="AE84" s="57">
        <f t="array" ref="AE84">SUM(IF($C$9:$C$2507=$AB84,Q$9:Q$2507,0))</f>
        <v>0</v>
      </c>
      <c r="AF84" s="57">
        <f t="shared" si="14"/>
        <v>0</v>
      </c>
      <c r="AG84" s="57">
        <f t="shared" si="15"/>
        <v>0</v>
      </c>
      <c r="AH84" s="57">
        <f t="array" ref="AH84">SUM(IF($C$9:$C$2507=$AB84,T$9:T$2507,0))</f>
        <v>0</v>
      </c>
      <c r="AI84" s="57">
        <f t="array" ref="AI84">SUM(IF($C$9:$C$2507=$AB84,U$9:U$2507,0))</f>
        <v>0</v>
      </c>
      <c r="AJ84" s="57">
        <f t="array" ref="AJ84">SUM(IF($C$9:$C$2507=$AB84,V$9:V$2507,0))</f>
        <v>0</v>
      </c>
      <c r="AK84" s="57">
        <f t="array" ref="AK84">SUM(IF($C$9:$C$2507=$AB84,W$9:W$2507,0))</f>
        <v>0</v>
      </c>
      <c r="AL84" s="57">
        <f t="array" ref="AL84">SUM(IF($C$9:$C$2507=$AB84,X$9:X$2507,0))</f>
        <v>0</v>
      </c>
      <c r="AM84" s="57">
        <f t="array" ref="AM84">SUM(IF($C$9:$C$2507=$AB84,Y$9:Y$2507,0))</f>
        <v>0</v>
      </c>
      <c r="AN84" s="230">
        <f t="array" ref="AN84">SUM(IF($C$9:$C$2507=$AB84,AA$9:AA$2507,0))</f>
        <v>0</v>
      </c>
      <c r="AO84" s="83">
        <f>'Objetivos y Metas Globales'!A182</f>
        <v>4029</v>
      </c>
      <c r="AP84" s="1"/>
      <c r="AQ84" s="1"/>
      <c r="AR84" s="1"/>
      <c r="AS84" s="1"/>
      <c r="AT84" s="1"/>
      <c r="AU84" s="1"/>
      <c r="AV84" s="1"/>
      <c r="AW84" s="1"/>
      <c r="AX84" s="1"/>
      <c r="AY84" s="1"/>
      <c r="AZ84" s="1"/>
      <c r="BA84" s="1"/>
      <c r="BB84" s="1"/>
      <c r="BC84" s="1"/>
      <c r="BD84" s="82"/>
      <c r="BE84" s="1"/>
    </row>
    <row r="85" spans="1:57" ht="11.25" customHeight="1" x14ac:dyDescent="0.2">
      <c r="A85" s="1">
        <f>IF(F85=0,0,LOOKUP($C$9:$C$2507,Hoja1!$C$4:$C$118,Hoja1!$D$4:$D$118))</f>
        <v>1</v>
      </c>
      <c r="B85" s="1">
        <f t="shared" si="0"/>
        <v>1</v>
      </c>
      <c r="C85" s="1">
        <f t="array" ref="C85">SUM(IF(cuencatramo1=F85,Hoja1!$C$4:$C$118,0))</f>
        <v>7</v>
      </c>
      <c r="D85" s="1">
        <f t="shared" si="1"/>
        <v>7</v>
      </c>
      <c r="E85" s="46">
        <v>77</v>
      </c>
      <c r="F85" s="229" t="s">
        <v>3089</v>
      </c>
      <c r="G85" s="263" t="s">
        <v>2633</v>
      </c>
      <c r="H85" s="264" t="s">
        <v>1118</v>
      </c>
      <c r="I85" s="265">
        <v>5511</v>
      </c>
      <c r="J85" s="4" t="s">
        <v>58</v>
      </c>
      <c r="K85" s="80" t="s">
        <v>29</v>
      </c>
      <c r="L85" s="267">
        <v>1</v>
      </c>
      <c r="M85" s="267">
        <v>1</v>
      </c>
      <c r="N85" s="80">
        <v>3784.32</v>
      </c>
      <c r="O85" s="80">
        <v>49.81</v>
      </c>
      <c r="P85" s="80">
        <v>658.97</v>
      </c>
      <c r="Q85" s="80">
        <v>9.460799999999999</v>
      </c>
      <c r="R85" s="80">
        <v>62.53</v>
      </c>
      <c r="S85" s="80">
        <v>658.97</v>
      </c>
      <c r="T85" s="80">
        <v>57.14323199999999</v>
      </c>
      <c r="U85" s="80">
        <v>1776.2651999999998</v>
      </c>
      <c r="V85" s="80">
        <v>4587.4586649599996</v>
      </c>
      <c r="W85" s="81">
        <f t="shared" si="2"/>
        <v>6363.7238649599994</v>
      </c>
      <c r="X85" s="80"/>
      <c r="Y85" s="80"/>
      <c r="Z85" s="80"/>
      <c r="AA85" s="80"/>
      <c r="AB85" s="83">
        <f>'Objetivos y Metas Globales'!B183</f>
        <v>4106</v>
      </c>
      <c r="AC85" s="57">
        <f t="shared" si="12"/>
        <v>0</v>
      </c>
      <c r="AD85" s="57">
        <f t="shared" si="13"/>
        <v>0</v>
      </c>
      <c r="AE85" s="57">
        <f t="array" ref="AE85">SUM(IF($C$9:$C$2507=$AB85,Q$9:Q$2507,0))</f>
        <v>0</v>
      </c>
      <c r="AF85" s="57">
        <f t="shared" si="14"/>
        <v>0</v>
      </c>
      <c r="AG85" s="57">
        <f t="shared" si="15"/>
        <v>0</v>
      </c>
      <c r="AH85" s="57">
        <f t="array" ref="AH85">SUM(IF($C$9:$C$2507=$AB85,T$9:T$2507,0))</f>
        <v>0</v>
      </c>
      <c r="AI85" s="57">
        <f t="array" ref="AI85">SUM(IF($C$9:$C$2507=$AB85,U$9:U$2507,0))</f>
        <v>0</v>
      </c>
      <c r="AJ85" s="57">
        <f t="array" ref="AJ85">SUM(IF($C$9:$C$2507=$AB85,V$9:V$2507,0))</f>
        <v>0</v>
      </c>
      <c r="AK85" s="57">
        <f t="array" ref="AK85">SUM(IF($C$9:$C$2507=$AB85,W$9:W$2507,0))</f>
        <v>0</v>
      </c>
      <c r="AL85" s="57">
        <f t="array" ref="AL85">SUM(IF($C$9:$C$2507=$AB85,X$9:X$2507,0))</f>
        <v>0</v>
      </c>
      <c r="AM85" s="57">
        <f t="array" ref="AM85">SUM(IF($C$9:$C$2507=$AB85,Y$9:Y$2507,0))</f>
        <v>0</v>
      </c>
      <c r="AN85" s="230">
        <f t="array" ref="AN85">SUM(IF($C$9:$C$2507=$AB85,AA$9:AA$2507,0))</f>
        <v>0</v>
      </c>
      <c r="AO85" s="83">
        <f>'Objetivos y Metas Globales'!A183</f>
        <v>4029</v>
      </c>
      <c r="AP85" s="1"/>
      <c r="AQ85" s="1"/>
      <c r="AR85" s="1"/>
      <c r="AS85" s="1"/>
      <c r="AT85" s="1"/>
      <c r="AU85" s="1"/>
      <c r="AV85" s="1"/>
      <c r="AW85" s="1"/>
      <c r="AX85" s="1"/>
      <c r="AY85" s="1"/>
      <c r="AZ85" s="1"/>
      <c r="BA85" s="1"/>
      <c r="BB85" s="1"/>
      <c r="BC85" s="1"/>
      <c r="BD85" s="82"/>
      <c r="BE85" s="1"/>
    </row>
    <row r="86" spans="1:57" ht="11.25" customHeight="1" x14ac:dyDescent="0.2">
      <c r="A86" s="1">
        <f>IF(F86=0,0,LOOKUP($C$9:$C$2507,Hoja1!$C$4:$C$118,Hoja1!$D$4:$D$118))</f>
        <v>1</v>
      </c>
      <c r="B86" s="1">
        <f t="shared" si="0"/>
        <v>1</v>
      </c>
      <c r="C86" s="1">
        <f t="array" ref="C86">SUM(IF(cuencatramo1=F86,Hoja1!$C$4:$C$118,0))</f>
        <v>7</v>
      </c>
      <c r="D86" s="1">
        <f t="shared" si="1"/>
        <v>7</v>
      </c>
      <c r="E86" s="46">
        <v>78</v>
      </c>
      <c r="F86" s="229" t="s">
        <v>3089</v>
      </c>
      <c r="G86" s="263" t="s">
        <v>2634</v>
      </c>
      <c r="H86" s="264" t="s">
        <v>1118</v>
      </c>
      <c r="I86" s="265" t="s">
        <v>38</v>
      </c>
      <c r="J86" s="4" t="s">
        <v>58</v>
      </c>
      <c r="K86" s="80" t="s">
        <v>29</v>
      </c>
      <c r="L86" s="267">
        <v>1</v>
      </c>
      <c r="M86" s="267">
        <v>1</v>
      </c>
      <c r="N86" s="80">
        <v>1187.4240000000002</v>
      </c>
      <c r="O86" s="80">
        <v>26.72</v>
      </c>
      <c r="P86" s="80">
        <v>20.69</v>
      </c>
      <c r="Q86" s="80">
        <v>119.55038400000001</v>
      </c>
      <c r="R86" s="80">
        <v>25.86</v>
      </c>
      <c r="S86" s="80">
        <v>20.170000000000002</v>
      </c>
      <c r="T86" s="80">
        <v>12.561696000000001</v>
      </c>
      <c r="U86" s="80">
        <v>4278.4145568000004</v>
      </c>
      <c r="V86" s="80">
        <v>1285.9746209279999</v>
      </c>
      <c r="W86" s="81">
        <f t="shared" si="2"/>
        <v>5564.3891777280005</v>
      </c>
      <c r="X86" s="80">
        <v>5564</v>
      </c>
      <c r="Y86" s="80"/>
      <c r="Z86" s="80"/>
      <c r="AA86" s="80"/>
      <c r="AB86" s="83">
        <f>'Objetivos y Metas Globales'!B184</f>
        <v>4107</v>
      </c>
      <c r="AC86" s="57">
        <f t="shared" si="12"/>
        <v>0</v>
      </c>
      <c r="AD86" s="57">
        <f t="shared" si="13"/>
        <v>0</v>
      </c>
      <c r="AE86" s="57">
        <f t="array" ref="AE86">SUM(IF($C$9:$C$2507=$AB86,Q$9:Q$2507,0))</f>
        <v>0</v>
      </c>
      <c r="AF86" s="57">
        <f t="shared" si="14"/>
        <v>0</v>
      </c>
      <c r="AG86" s="57">
        <f t="shared" si="15"/>
        <v>0</v>
      </c>
      <c r="AH86" s="57">
        <f t="array" ref="AH86">SUM(IF($C$9:$C$2507=$AB86,T$9:T$2507,0))</f>
        <v>0</v>
      </c>
      <c r="AI86" s="57">
        <f t="array" ref="AI86">SUM(IF($C$9:$C$2507=$AB86,U$9:U$2507,0))</f>
        <v>0</v>
      </c>
      <c r="AJ86" s="57">
        <f t="array" ref="AJ86">SUM(IF($C$9:$C$2507=$AB86,V$9:V$2507,0))</f>
        <v>0</v>
      </c>
      <c r="AK86" s="57">
        <f t="array" ref="AK86">SUM(IF($C$9:$C$2507=$AB86,W$9:W$2507,0))</f>
        <v>0</v>
      </c>
      <c r="AL86" s="57">
        <f t="array" ref="AL86">SUM(IF($C$9:$C$2507=$AB86,X$9:X$2507,0))</f>
        <v>0</v>
      </c>
      <c r="AM86" s="57">
        <f t="array" ref="AM86">SUM(IF($C$9:$C$2507=$AB86,Y$9:Y$2507,0))</f>
        <v>0</v>
      </c>
      <c r="AN86" s="230">
        <f t="array" ref="AN86">SUM(IF($C$9:$C$2507=$AB86,AA$9:AA$2507,0))</f>
        <v>0</v>
      </c>
      <c r="AO86" s="83">
        <f>'Objetivos y Metas Globales'!A184</f>
        <v>4029</v>
      </c>
      <c r="AP86" s="1"/>
      <c r="AQ86" s="1"/>
      <c r="AR86" s="1"/>
      <c r="AS86" s="1"/>
      <c r="AT86" s="1"/>
      <c r="AU86" s="1"/>
      <c r="AV86" s="1"/>
      <c r="AW86" s="1"/>
      <c r="AX86" s="1"/>
      <c r="AY86" s="1"/>
      <c r="AZ86" s="1"/>
      <c r="BA86" s="1"/>
      <c r="BB86" s="1"/>
      <c r="BC86" s="1"/>
      <c r="BD86" s="82"/>
      <c r="BE86" s="1"/>
    </row>
    <row r="87" spans="1:57" ht="11.25" customHeight="1" x14ac:dyDescent="0.2">
      <c r="A87" s="1">
        <f>IF(F87=0,0,LOOKUP($C$9:$C$2507,Hoja1!$C$4:$C$118,Hoja1!$D$4:$D$118))</f>
        <v>1</v>
      </c>
      <c r="B87" s="1">
        <f t="shared" si="0"/>
        <v>1</v>
      </c>
      <c r="C87" s="1">
        <f t="array" ref="C87">SUM(IF(cuencatramo1=F87,Hoja1!$C$4:$C$118,0))</f>
        <v>7</v>
      </c>
      <c r="D87" s="1">
        <f t="shared" si="1"/>
        <v>7</v>
      </c>
      <c r="E87" s="46">
        <v>79</v>
      </c>
      <c r="F87" s="229" t="s">
        <v>3089</v>
      </c>
      <c r="G87" s="263" t="s">
        <v>2635</v>
      </c>
      <c r="H87" s="264" t="s">
        <v>1118</v>
      </c>
      <c r="I87" s="265" t="s">
        <v>493</v>
      </c>
      <c r="J87" s="4" t="s">
        <v>58</v>
      </c>
      <c r="K87" s="80"/>
      <c r="L87" s="267">
        <v>1</v>
      </c>
      <c r="M87" s="267">
        <v>1</v>
      </c>
      <c r="N87" s="80">
        <v>6662.7683999999999</v>
      </c>
      <c r="O87" s="80">
        <v>22.14</v>
      </c>
      <c r="P87" s="80">
        <v>65.150000000000006</v>
      </c>
      <c r="Q87" s="80">
        <v>93.345385283999988</v>
      </c>
      <c r="R87" s="80">
        <v>20.059999999999999</v>
      </c>
      <c r="S87" s="80">
        <v>65.150000000000006</v>
      </c>
      <c r="T87" s="80">
        <v>89.480979611999999</v>
      </c>
      <c r="U87" s="80">
        <v>17525.596087070997</v>
      </c>
      <c r="V87" s="80">
        <v>7183.5330432513601</v>
      </c>
      <c r="W87" s="81">
        <f t="shared" si="2"/>
        <v>24709.129130322355</v>
      </c>
      <c r="X87" s="80">
        <v>24709</v>
      </c>
      <c r="Y87" s="80"/>
      <c r="Z87" s="80"/>
      <c r="AA87" s="80"/>
      <c r="AB87" s="83">
        <f>'Objetivos y Metas Globales'!B185</f>
        <v>4108</v>
      </c>
      <c r="AC87" s="57">
        <f t="shared" si="12"/>
        <v>0</v>
      </c>
      <c r="AD87" s="57">
        <f t="shared" si="13"/>
        <v>0</v>
      </c>
      <c r="AE87" s="57">
        <f t="array" ref="AE87">SUM(IF($C$9:$C$2507=$AB87,Q$9:Q$2507,0))</f>
        <v>0</v>
      </c>
      <c r="AF87" s="57">
        <f t="shared" si="14"/>
        <v>0</v>
      </c>
      <c r="AG87" s="57">
        <f t="shared" si="15"/>
        <v>0</v>
      </c>
      <c r="AH87" s="57">
        <f t="array" ref="AH87">SUM(IF($C$9:$C$2507=$AB87,T$9:T$2507,0))</f>
        <v>0</v>
      </c>
      <c r="AI87" s="57">
        <f t="array" ref="AI87">SUM(IF($C$9:$C$2507=$AB87,U$9:U$2507,0))</f>
        <v>0</v>
      </c>
      <c r="AJ87" s="57">
        <f t="array" ref="AJ87">SUM(IF($C$9:$C$2507=$AB87,V$9:V$2507,0))</f>
        <v>0</v>
      </c>
      <c r="AK87" s="57">
        <f t="array" ref="AK87">SUM(IF($C$9:$C$2507=$AB87,W$9:W$2507,0))</f>
        <v>0</v>
      </c>
      <c r="AL87" s="57">
        <f t="array" ref="AL87">SUM(IF($C$9:$C$2507=$AB87,X$9:X$2507,0))</f>
        <v>0</v>
      </c>
      <c r="AM87" s="57">
        <f t="array" ref="AM87">SUM(IF($C$9:$C$2507=$AB87,Y$9:Y$2507,0))</f>
        <v>0</v>
      </c>
      <c r="AN87" s="230">
        <f t="array" ref="AN87">SUM(IF($C$9:$C$2507=$AB87,AA$9:AA$2507,0))</f>
        <v>0</v>
      </c>
      <c r="AO87" s="83">
        <f>'Objetivos y Metas Globales'!A185</f>
        <v>4029</v>
      </c>
      <c r="AP87" s="1"/>
      <c r="AQ87" s="1"/>
      <c r="AR87" s="1"/>
      <c r="AS87" s="1"/>
      <c r="AT87" s="1"/>
      <c r="AU87" s="1"/>
      <c r="AV87" s="1"/>
      <c r="AW87" s="1"/>
      <c r="AX87" s="1"/>
      <c r="AY87" s="1"/>
      <c r="AZ87" s="1"/>
      <c r="BA87" s="1"/>
      <c r="BB87" s="1"/>
      <c r="BC87" s="1"/>
      <c r="BD87" s="82"/>
      <c r="BE87" s="1"/>
    </row>
    <row r="88" spans="1:57" ht="11.25" customHeight="1" x14ac:dyDescent="0.2">
      <c r="A88" s="1">
        <f>IF(F88=0,0,LOOKUP($C$9:$C$2507,Hoja1!$C$4:$C$118,Hoja1!$D$4:$D$118))</f>
        <v>1</v>
      </c>
      <c r="B88" s="1">
        <f t="shared" si="0"/>
        <v>1</v>
      </c>
      <c r="C88" s="1">
        <f t="array" ref="C88">SUM(IF(cuencatramo1=F88,Hoja1!$C$4:$C$118,0))</f>
        <v>7</v>
      </c>
      <c r="D88" s="1">
        <f t="shared" si="1"/>
        <v>7</v>
      </c>
      <c r="E88" s="46">
        <v>80</v>
      </c>
      <c r="F88" s="229" t="s">
        <v>3089</v>
      </c>
      <c r="G88" s="263" t="s">
        <v>2636</v>
      </c>
      <c r="H88" s="264" t="s">
        <v>1118</v>
      </c>
      <c r="I88" s="265" t="s">
        <v>493</v>
      </c>
      <c r="J88" s="4" t="s">
        <v>58</v>
      </c>
      <c r="K88" s="80" t="s">
        <v>29</v>
      </c>
      <c r="L88" s="267">
        <v>1</v>
      </c>
      <c r="M88" s="267">
        <v>1</v>
      </c>
      <c r="N88" s="80">
        <v>2207.5200000000004</v>
      </c>
      <c r="O88" s="80">
        <v>99.5</v>
      </c>
      <c r="P88" s="80">
        <v>132.93</v>
      </c>
      <c r="Q88" s="80">
        <v>9.9338400000000018</v>
      </c>
      <c r="R88" s="80">
        <v>198.99</v>
      </c>
      <c r="S88" s="80">
        <v>132.93</v>
      </c>
      <c r="T88" s="80">
        <v>22.075200000000002</v>
      </c>
      <c r="U88" s="80">
        <v>62642.952719999994</v>
      </c>
      <c r="V88" s="80">
        <v>53570.985292799996</v>
      </c>
      <c r="W88" s="81">
        <f t="shared" si="2"/>
        <v>116213.93801279999</v>
      </c>
      <c r="X88" s="80">
        <v>116214</v>
      </c>
      <c r="Y88" s="80"/>
      <c r="Z88" s="80"/>
      <c r="AA88" s="80"/>
      <c r="AB88" s="83">
        <f>'Objetivos y Metas Globales'!B186</f>
        <v>4109</v>
      </c>
      <c r="AC88" s="57">
        <f t="shared" si="12"/>
        <v>0</v>
      </c>
      <c r="AD88" s="57">
        <f t="shared" si="13"/>
        <v>0</v>
      </c>
      <c r="AE88" s="57">
        <f t="array" ref="AE88">SUM(IF($C$9:$C$2507=$AB88,Q$9:Q$2507,0))</f>
        <v>0</v>
      </c>
      <c r="AF88" s="57">
        <f t="shared" si="14"/>
        <v>0</v>
      </c>
      <c r="AG88" s="57">
        <f t="shared" si="15"/>
        <v>0</v>
      </c>
      <c r="AH88" s="57">
        <f t="array" ref="AH88">SUM(IF($C$9:$C$2507=$AB88,T$9:T$2507,0))</f>
        <v>0</v>
      </c>
      <c r="AI88" s="57">
        <f t="array" ref="AI88">SUM(IF($C$9:$C$2507=$AB88,U$9:U$2507,0))</f>
        <v>0</v>
      </c>
      <c r="AJ88" s="57">
        <f t="array" ref="AJ88">SUM(IF($C$9:$C$2507=$AB88,V$9:V$2507,0))</f>
        <v>0</v>
      </c>
      <c r="AK88" s="57">
        <f t="array" ref="AK88">SUM(IF($C$9:$C$2507=$AB88,W$9:W$2507,0))</f>
        <v>0</v>
      </c>
      <c r="AL88" s="57">
        <f t="array" ref="AL88">SUM(IF($C$9:$C$2507=$AB88,X$9:X$2507,0))</f>
        <v>0</v>
      </c>
      <c r="AM88" s="57">
        <f t="array" ref="AM88">SUM(IF($C$9:$C$2507=$AB88,Y$9:Y$2507,0))</f>
        <v>0</v>
      </c>
      <c r="AN88" s="230">
        <f t="array" ref="AN88">SUM(IF($C$9:$C$2507=$AB88,AA$9:AA$2507,0))</f>
        <v>0</v>
      </c>
      <c r="AO88" s="83">
        <f>'Objetivos y Metas Globales'!A186</f>
        <v>4029</v>
      </c>
      <c r="AP88" s="1"/>
      <c r="AQ88" s="1"/>
      <c r="AR88" s="1"/>
      <c r="AS88" s="1"/>
      <c r="AT88" s="1"/>
      <c r="AU88" s="1"/>
      <c r="AV88" s="1"/>
      <c r="AW88" s="1"/>
      <c r="AX88" s="1"/>
      <c r="AY88" s="1"/>
      <c r="AZ88" s="1"/>
      <c r="BA88" s="1"/>
      <c r="BB88" s="1"/>
      <c r="BC88" s="1"/>
      <c r="BD88" s="82"/>
      <c r="BE88" s="1"/>
    </row>
    <row r="89" spans="1:57" ht="11.25" customHeight="1" x14ac:dyDescent="0.2">
      <c r="A89" s="1">
        <f>IF(F89=0,0,LOOKUP($C$9:$C$2507,Hoja1!$C$4:$C$118,Hoja1!$D$4:$D$118))</f>
        <v>1</v>
      </c>
      <c r="B89" s="1">
        <f t="shared" si="0"/>
        <v>1</v>
      </c>
      <c r="C89" s="1">
        <f t="array" ref="C89">SUM(IF(cuencatramo1=F89,Hoja1!$C$4:$C$118,0))</f>
        <v>9</v>
      </c>
      <c r="D89" s="1">
        <f t="shared" si="1"/>
        <v>9</v>
      </c>
      <c r="E89" s="46">
        <v>81</v>
      </c>
      <c r="F89" s="229" t="s">
        <v>3081</v>
      </c>
      <c r="G89" s="263" t="s">
        <v>2637</v>
      </c>
      <c r="H89" s="264" t="s">
        <v>1118</v>
      </c>
      <c r="I89" s="265" t="s">
        <v>493</v>
      </c>
      <c r="J89" s="4" t="s">
        <v>58</v>
      </c>
      <c r="K89" s="80" t="s">
        <v>29</v>
      </c>
      <c r="L89" s="267">
        <v>1</v>
      </c>
      <c r="M89" s="267">
        <v>1</v>
      </c>
      <c r="N89" s="80">
        <v>10722.24</v>
      </c>
      <c r="O89" s="80">
        <v>1947.03</v>
      </c>
      <c r="P89" s="80">
        <v>2289.65</v>
      </c>
      <c r="Q89" s="80">
        <v>503.94528000000003</v>
      </c>
      <c r="R89" s="80">
        <v>386.32</v>
      </c>
      <c r="S89" s="80">
        <v>763.22</v>
      </c>
      <c r="T89" s="80">
        <v>107.22240000000001</v>
      </c>
      <c r="U89" s="80">
        <v>368560.22678999999</v>
      </c>
      <c r="V89" s="80">
        <v>31013.448480000003</v>
      </c>
      <c r="W89" s="81">
        <f t="shared" si="2"/>
        <v>399573.67527000001</v>
      </c>
      <c r="X89" s="80">
        <v>399574</v>
      </c>
      <c r="Y89" s="80"/>
      <c r="Z89" s="80"/>
      <c r="AA89" s="80"/>
      <c r="AB89" s="83">
        <f>'Objetivos y Metas Globales'!B187</f>
        <v>4110</v>
      </c>
      <c r="AC89" s="57">
        <f t="shared" si="12"/>
        <v>0</v>
      </c>
      <c r="AD89" s="57">
        <f t="shared" si="13"/>
        <v>0</v>
      </c>
      <c r="AE89" s="57">
        <f t="array" ref="AE89">SUM(IF($C$9:$C$2507=$AB89,Q$9:Q$2507,0))</f>
        <v>0</v>
      </c>
      <c r="AF89" s="57">
        <f t="shared" si="14"/>
        <v>0</v>
      </c>
      <c r="AG89" s="57">
        <f t="shared" si="15"/>
        <v>0</v>
      </c>
      <c r="AH89" s="57">
        <f t="array" ref="AH89">SUM(IF($C$9:$C$2507=$AB89,T$9:T$2507,0))</f>
        <v>0</v>
      </c>
      <c r="AI89" s="57">
        <f t="array" ref="AI89">SUM(IF($C$9:$C$2507=$AB89,U$9:U$2507,0))</f>
        <v>0</v>
      </c>
      <c r="AJ89" s="57">
        <f t="array" ref="AJ89">SUM(IF($C$9:$C$2507=$AB89,V$9:V$2507,0))</f>
        <v>0</v>
      </c>
      <c r="AK89" s="57">
        <f t="array" ref="AK89">SUM(IF($C$9:$C$2507=$AB89,W$9:W$2507,0))</f>
        <v>0</v>
      </c>
      <c r="AL89" s="57">
        <f t="array" ref="AL89">SUM(IF($C$9:$C$2507=$AB89,X$9:X$2507,0))</f>
        <v>0</v>
      </c>
      <c r="AM89" s="57">
        <f t="array" ref="AM89">SUM(IF($C$9:$C$2507=$AB89,Y$9:Y$2507,0))</f>
        <v>0</v>
      </c>
      <c r="AN89" s="230">
        <f t="array" ref="AN89">SUM(IF($C$9:$C$2507=$AB89,AA$9:AA$2507,0))</f>
        <v>0</v>
      </c>
      <c r="AO89" s="83">
        <f>'Objetivos y Metas Globales'!A187</f>
        <v>4029</v>
      </c>
      <c r="AP89" s="1"/>
      <c r="AQ89" s="1"/>
      <c r="AR89" s="1"/>
      <c r="AS89" s="1"/>
      <c r="AT89" s="1"/>
      <c r="AU89" s="1"/>
      <c r="AV89" s="1"/>
      <c r="AW89" s="1"/>
      <c r="AX89" s="1"/>
      <c r="AY89" s="1"/>
      <c r="AZ89" s="1"/>
      <c r="BA89" s="1"/>
      <c r="BB89" s="1"/>
      <c r="BC89" s="1"/>
      <c r="BD89" s="82"/>
      <c r="BE89" s="1"/>
    </row>
    <row r="90" spans="1:57" ht="11.25" customHeight="1" x14ac:dyDescent="0.2">
      <c r="A90" s="1">
        <f>IF(F90=0,0,LOOKUP($C$9:$C$2507,Hoja1!$C$4:$C$118,Hoja1!$D$4:$D$118))</f>
        <v>1</v>
      </c>
      <c r="B90" s="1">
        <f t="shared" si="0"/>
        <v>1</v>
      </c>
      <c r="C90" s="1">
        <f t="array" ref="C90">SUM(IF(cuencatramo1=F90,Hoja1!$C$4:$C$118,0))</f>
        <v>9</v>
      </c>
      <c r="D90" s="1">
        <f t="shared" si="1"/>
        <v>9</v>
      </c>
      <c r="E90" s="46">
        <v>82</v>
      </c>
      <c r="F90" s="229" t="s">
        <v>3081</v>
      </c>
      <c r="G90" s="263" t="s">
        <v>2638</v>
      </c>
      <c r="H90" s="264" t="s">
        <v>1118</v>
      </c>
      <c r="I90" s="265" t="s">
        <v>493</v>
      </c>
      <c r="J90" s="4" t="s">
        <v>58</v>
      </c>
      <c r="K90" s="80" t="s">
        <v>29</v>
      </c>
      <c r="L90" s="267">
        <v>1</v>
      </c>
      <c r="M90" s="267">
        <v>1</v>
      </c>
      <c r="N90" s="80">
        <v>2838.2400000000002</v>
      </c>
      <c r="O90" s="80">
        <v>728.48</v>
      </c>
      <c r="P90" s="80">
        <v>1364.85</v>
      </c>
      <c r="Q90" s="80">
        <v>272.47104000000002</v>
      </c>
      <c r="R90" s="80">
        <v>286.98</v>
      </c>
      <c r="S90" s="80">
        <v>454.95</v>
      </c>
      <c r="T90" s="80">
        <v>110.69135999999999</v>
      </c>
      <c r="U90" s="80">
        <v>245693.00246400002</v>
      </c>
      <c r="V90" s="80">
        <v>20203.046438400001</v>
      </c>
      <c r="W90" s="81">
        <f t="shared" si="2"/>
        <v>265896.04890240001</v>
      </c>
      <c r="X90" s="80">
        <v>265896</v>
      </c>
      <c r="Y90" s="80"/>
      <c r="Z90" s="80"/>
      <c r="AA90" s="80"/>
      <c r="AB90" s="83">
        <f>'Objetivos y Metas Globales'!B188</f>
        <v>4111</v>
      </c>
      <c r="AC90" s="57">
        <f t="shared" si="12"/>
        <v>0</v>
      </c>
      <c r="AD90" s="57">
        <f t="shared" si="13"/>
        <v>0</v>
      </c>
      <c r="AE90" s="57">
        <f t="array" ref="AE90">SUM(IF($C$9:$C$2507=$AB90,Q$9:Q$2507,0))</f>
        <v>0</v>
      </c>
      <c r="AF90" s="57">
        <f t="shared" si="14"/>
        <v>0</v>
      </c>
      <c r="AG90" s="57">
        <f t="shared" si="15"/>
        <v>0</v>
      </c>
      <c r="AH90" s="57">
        <f t="array" ref="AH90">SUM(IF($C$9:$C$2507=$AB90,T$9:T$2507,0))</f>
        <v>0</v>
      </c>
      <c r="AI90" s="57">
        <f t="array" ref="AI90">SUM(IF($C$9:$C$2507=$AB90,U$9:U$2507,0))</f>
        <v>0</v>
      </c>
      <c r="AJ90" s="57">
        <f t="array" ref="AJ90">SUM(IF($C$9:$C$2507=$AB90,V$9:V$2507,0))</f>
        <v>0</v>
      </c>
      <c r="AK90" s="57">
        <f t="array" ref="AK90">SUM(IF($C$9:$C$2507=$AB90,W$9:W$2507,0))</f>
        <v>0</v>
      </c>
      <c r="AL90" s="57">
        <f t="array" ref="AL90">SUM(IF($C$9:$C$2507=$AB90,X$9:X$2507,0))</f>
        <v>0</v>
      </c>
      <c r="AM90" s="57">
        <f t="array" ref="AM90">SUM(IF($C$9:$C$2507=$AB90,Y$9:Y$2507,0))</f>
        <v>0</v>
      </c>
      <c r="AN90" s="230">
        <f t="array" ref="AN90">SUM(IF($C$9:$C$2507=$AB90,AA$9:AA$2507,0))</f>
        <v>0</v>
      </c>
      <c r="AO90" s="83">
        <f>'Objetivos y Metas Globales'!A188</f>
        <v>4029</v>
      </c>
      <c r="AP90" s="1"/>
      <c r="AQ90" s="1"/>
      <c r="AR90" s="1"/>
      <c r="AS90" s="1"/>
      <c r="AT90" s="1"/>
      <c r="AU90" s="1"/>
      <c r="AV90" s="1"/>
      <c r="AW90" s="1"/>
      <c r="AX90" s="1"/>
      <c r="AY90" s="1"/>
      <c r="AZ90" s="1"/>
      <c r="BA90" s="1"/>
      <c r="BB90" s="1"/>
      <c r="BC90" s="1"/>
      <c r="BD90" s="82"/>
      <c r="BE90" s="1"/>
    </row>
    <row r="91" spans="1:57" ht="11.25" customHeight="1" x14ac:dyDescent="0.2">
      <c r="A91" s="1">
        <f>IF(F91=0,0,LOOKUP($C$9:$C$2507,Hoja1!$C$4:$C$118,Hoja1!$D$4:$D$118))</f>
        <v>1</v>
      </c>
      <c r="B91" s="1">
        <f t="shared" si="0"/>
        <v>1</v>
      </c>
      <c r="C91" s="1">
        <f t="array" ref="C91">SUM(IF(cuencatramo1=F91,Hoja1!$C$4:$C$118,0))</f>
        <v>10</v>
      </c>
      <c r="D91" s="1">
        <f t="shared" si="1"/>
        <v>10</v>
      </c>
      <c r="E91" s="46">
        <v>83</v>
      </c>
      <c r="F91" s="229" t="s">
        <v>3084</v>
      </c>
      <c r="G91" s="263" t="s">
        <v>2639</v>
      </c>
      <c r="H91" s="264" t="s">
        <v>1118</v>
      </c>
      <c r="I91" s="265">
        <v>5511</v>
      </c>
      <c r="J91" s="4" t="s">
        <v>58</v>
      </c>
      <c r="K91" s="80" t="s">
        <v>29</v>
      </c>
      <c r="L91" s="267">
        <v>1</v>
      </c>
      <c r="M91" s="267">
        <v>1</v>
      </c>
      <c r="N91" s="80">
        <v>1329.768</v>
      </c>
      <c r="O91" s="80">
        <v>540.04999999999995</v>
      </c>
      <c r="P91" s="80">
        <v>524.94000000000005</v>
      </c>
      <c r="Q91" s="80">
        <v>21.941172000000002</v>
      </c>
      <c r="R91" s="80">
        <v>526.02</v>
      </c>
      <c r="S91" s="80">
        <v>524.94000000000005</v>
      </c>
      <c r="T91" s="80">
        <v>19.6805664</v>
      </c>
      <c r="U91" s="80">
        <v>40836.731673599999</v>
      </c>
      <c r="V91" s="80">
        <v>11593.206798335999</v>
      </c>
      <c r="W91" s="81">
        <f t="shared" si="2"/>
        <v>52429.938471935995</v>
      </c>
      <c r="X91" s="80">
        <v>52430</v>
      </c>
      <c r="Y91" s="80"/>
      <c r="Z91" s="80"/>
      <c r="AA91" s="80"/>
      <c r="AB91" s="83">
        <f>'Objetivos y Metas Globales'!B189</f>
        <v>4112</v>
      </c>
      <c r="AC91" s="57">
        <f t="shared" si="12"/>
        <v>0</v>
      </c>
      <c r="AD91" s="57">
        <f t="shared" si="13"/>
        <v>0</v>
      </c>
      <c r="AE91" s="57">
        <f t="array" ref="AE91">SUM(IF($C$9:$C$2507=$AB91,Q$9:Q$2507,0))</f>
        <v>0</v>
      </c>
      <c r="AF91" s="57">
        <f t="shared" si="14"/>
        <v>0</v>
      </c>
      <c r="AG91" s="57">
        <f t="shared" si="15"/>
        <v>0</v>
      </c>
      <c r="AH91" s="57">
        <f t="array" ref="AH91">SUM(IF($C$9:$C$2507=$AB91,T$9:T$2507,0))</f>
        <v>0</v>
      </c>
      <c r="AI91" s="57">
        <f t="array" ref="AI91">SUM(IF($C$9:$C$2507=$AB91,U$9:U$2507,0))</f>
        <v>0</v>
      </c>
      <c r="AJ91" s="57">
        <f t="array" ref="AJ91">SUM(IF($C$9:$C$2507=$AB91,V$9:V$2507,0))</f>
        <v>0</v>
      </c>
      <c r="AK91" s="57">
        <f t="array" ref="AK91">SUM(IF($C$9:$C$2507=$AB91,W$9:W$2507,0))</f>
        <v>0</v>
      </c>
      <c r="AL91" s="57">
        <f t="array" ref="AL91">SUM(IF($C$9:$C$2507=$AB91,X$9:X$2507,0))</f>
        <v>0</v>
      </c>
      <c r="AM91" s="57">
        <f t="array" ref="AM91">SUM(IF($C$9:$C$2507=$AB91,Y$9:Y$2507,0))</f>
        <v>0</v>
      </c>
      <c r="AN91" s="230">
        <f t="array" ref="AN91">SUM(IF($C$9:$C$2507=$AB91,AA$9:AA$2507,0))</f>
        <v>0</v>
      </c>
      <c r="AO91" s="83">
        <f>'Objetivos y Metas Globales'!A189</f>
        <v>4029</v>
      </c>
      <c r="AP91" s="1"/>
      <c r="AQ91" s="1"/>
      <c r="AR91" s="1"/>
      <c r="AS91" s="1"/>
      <c r="AT91" s="1"/>
      <c r="AU91" s="1"/>
      <c r="AV91" s="1"/>
      <c r="AW91" s="1"/>
      <c r="AX91" s="1"/>
      <c r="AY91" s="1"/>
      <c r="AZ91" s="1"/>
      <c r="BA91" s="1"/>
      <c r="BB91" s="1"/>
      <c r="BC91" s="1"/>
      <c r="BD91" s="82"/>
      <c r="BE91" s="1"/>
    </row>
    <row r="92" spans="1:57" ht="11.25" customHeight="1" x14ac:dyDescent="0.2">
      <c r="A92" s="1">
        <f>IF(F92=0,0,LOOKUP($C$9:$C$2507,Hoja1!$C$4:$C$118,Hoja1!$D$4:$D$118))</f>
        <v>1</v>
      </c>
      <c r="B92" s="1">
        <f t="shared" si="0"/>
        <v>1</v>
      </c>
      <c r="C92" s="1">
        <f t="array" ref="C92">SUM(IF(cuencatramo1=F92,Hoja1!$C$4:$C$118,0))</f>
        <v>10</v>
      </c>
      <c r="D92" s="1">
        <f t="shared" si="1"/>
        <v>10</v>
      </c>
      <c r="E92" s="46">
        <v>84</v>
      </c>
      <c r="F92" s="229" t="s">
        <v>3084</v>
      </c>
      <c r="G92" s="263" t="s">
        <v>2640</v>
      </c>
      <c r="H92" s="264" t="s">
        <v>1118</v>
      </c>
      <c r="I92" s="266" t="s">
        <v>493</v>
      </c>
      <c r="J92" s="4" t="s">
        <v>58</v>
      </c>
      <c r="K92" s="80" t="s">
        <v>29</v>
      </c>
      <c r="L92" s="267">
        <v>1</v>
      </c>
      <c r="M92" s="267">
        <v>1</v>
      </c>
      <c r="N92" s="80">
        <v>8420.112000000001</v>
      </c>
      <c r="O92" s="80">
        <v>89.31</v>
      </c>
      <c r="P92" s="80">
        <v>670.14</v>
      </c>
      <c r="Q92" s="80">
        <v>151.562016</v>
      </c>
      <c r="R92" s="80">
        <v>49.2</v>
      </c>
      <c r="S92" s="80">
        <v>335.07</v>
      </c>
      <c r="T92" s="80">
        <v>660.13678080000011</v>
      </c>
      <c r="U92" s="80">
        <v>28455.768504</v>
      </c>
      <c r="V92" s="80">
        <v>52995.78076262401</v>
      </c>
      <c r="W92" s="81">
        <f t="shared" si="2"/>
        <v>81451.549266624002</v>
      </c>
      <c r="X92" s="80">
        <v>81452</v>
      </c>
      <c r="Y92" s="80"/>
      <c r="Z92" s="80"/>
      <c r="AA92" s="80"/>
      <c r="AB92" s="83">
        <f>'Objetivos y Metas Globales'!B190</f>
        <v>4113</v>
      </c>
      <c r="AC92" s="57">
        <f t="shared" si="12"/>
        <v>0</v>
      </c>
      <c r="AD92" s="57">
        <f t="shared" si="13"/>
        <v>0</v>
      </c>
      <c r="AE92" s="57">
        <f t="array" ref="AE92">SUM(IF($C$9:$C$2507=$AB92,Q$9:Q$2507,0))</f>
        <v>0</v>
      </c>
      <c r="AF92" s="57">
        <f t="shared" si="14"/>
        <v>0</v>
      </c>
      <c r="AG92" s="57">
        <f t="shared" si="15"/>
        <v>0</v>
      </c>
      <c r="AH92" s="57">
        <f t="array" ref="AH92">SUM(IF($C$9:$C$2507=$AB92,T$9:T$2507,0))</f>
        <v>0</v>
      </c>
      <c r="AI92" s="57">
        <f t="array" ref="AI92">SUM(IF($C$9:$C$2507=$AB92,U$9:U$2507,0))</f>
        <v>0</v>
      </c>
      <c r="AJ92" s="57">
        <f t="array" ref="AJ92">SUM(IF($C$9:$C$2507=$AB92,V$9:V$2507,0))</f>
        <v>0</v>
      </c>
      <c r="AK92" s="57">
        <f t="array" ref="AK92">SUM(IF($C$9:$C$2507=$AB92,W$9:W$2507,0))</f>
        <v>0</v>
      </c>
      <c r="AL92" s="57">
        <f t="array" ref="AL92">SUM(IF($C$9:$C$2507=$AB92,X$9:X$2507,0))</f>
        <v>0</v>
      </c>
      <c r="AM92" s="57">
        <f t="array" ref="AM92">SUM(IF($C$9:$C$2507=$AB92,Y$9:Y$2507,0))</f>
        <v>0</v>
      </c>
      <c r="AN92" s="230">
        <f t="array" ref="AN92">SUM(IF($C$9:$C$2507=$AB92,AA$9:AA$2507,0))</f>
        <v>0</v>
      </c>
      <c r="AO92" s="83">
        <f>'Objetivos y Metas Globales'!A190</f>
        <v>4029</v>
      </c>
      <c r="AP92" s="1"/>
      <c r="AQ92" s="1"/>
      <c r="AR92" s="1"/>
      <c r="AS92" s="1"/>
      <c r="AT92" s="1"/>
      <c r="AU92" s="1"/>
      <c r="AV92" s="1"/>
      <c r="AW92" s="1"/>
      <c r="AX92" s="1"/>
      <c r="AY92" s="1"/>
      <c r="AZ92" s="1"/>
      <c r="BA92" s="1"/>
      <c r="BB92" s="1"/>
      <c r="BC92" s="1"/>
      <c r="BD92" s="82"/>
      <c r="BE92" s="1"/>
    </row>
    <row r="93" spans="1:57" ht="11.25" customHeight="1" x14ac:dyDescent="0.2">
      <c r="A93" s="1">
        <f>IF(F93=0,0,LOOKUP($C$9:$C$2507,Hoja1!$C$4:$C$118,Hoja1!$D$4:$D$118))</f>
        <v>1</v>
      </c>
      <c r="B93" s="1">
        <f t="shared" si="0"/>
        <v>1</v>
      </c>
      <c r="C93" s="1">
        <f t="array" ref="C93">SUM(IF(cuencatramo1=F93,Hoja1!$C$4:$C$118,0))</f>
        <v>13</v>
      </c>
      <c r="D93" s="1">
        <f t="shared" si="1"/>
        <v>13</v>
      </c>
      <c r="E93" s="46">
        <v>85</v>
      </c>
      <c r="F93" s="229" t="s">
        <v>3033</v>
      </c>
      <c r="G93" s="263" t="s">
        <v>2641</v>
      </c>
      <c r="H93" s="264" t="s">
        <v>1118</v>
      </c>
      <c r="I93" s="265" t="s">
        <v>3111</v>
      </c>
      <c r="J93" s="4" t="s">
        <v>58</v>
      </c>
      <c r="K93" s="80" t="s">
        <v>29</v>
      </c>
      <c r="L93" s="267">
        <v>1</v>
      </c>
      <c r="M93" s="267">
        <v>1</v>
      </c>
      <c r="N93" s="80">
        <v>5361.12</v>
      </c>
      <c r="O93" s="80">
        <v>4550.6400000000003</v>
      </c>
      <c r="P93" s="80">
        <v>2013.03</v>
      </c>
      <c r="Q93" s="80">
        <v>1042.73784</v>
      </c>
      <c r="R93" s="80">
        <v>2285.16</v>
      </c>
      <c r="S93" s="80">
        <v>2013.03</v>
      </c>
      <c r="T93" s="80">
        <v>750.55680000000018</v>
      </c>
      <c r="U93" s="80">
        <v>4469820.3932579998</v>
      </c>
      <c r="V93" s="80">
        <v>251163.36190655993</v>
      </c>
      <c r="W93" s="81">
        <f t="shared" si="2"/>
        <v>4720983.7551645599</v>
      </c>
      <c r="X93" s="80"/>
      <c r="Y93" s="80"/>
      <c r="Z93" s="80"/>
      <c r="AA93" s="80"/>
      <c r="AB93" s="83">
        <f>'Objetivos y Metas Globales'!B191</f>
        <v>4114</v>
      </c>
      <c r="AC93" s="57">
        <f t="shared" si="12"/>
        <v>0</v>
      </c>
      <c r="AD93" s="57">
        <f t="shared" si="13"/>
        <v>0</v>
      </c>
      <c r="AE93" s="57">
        <f t="array" ref="AE93">SUM(IF($C$9:$C$2507=$AB93,Q$9:Q$2507,0))</f>
        <v>0</v>
      </c>
      <c r="AF93" s="57">
        <f t="shared" si="14"/>
        <v>0</v>
      </c>
      <c r="AG93" s="57">
        <f t="shared" si="15"/>
        <v>0</v>
      </c>
      <c r="AH93" s="57">
        <f t="array" ref="AH93">SUM(IF($C$9:$C$2507=$AB93,T$9:T$2507,0))</f>
        <v>0</v>
      </c>
      <c r="AI93" s="57">
        <f t="array" ref="AI93">SUM(IF($C$9:$C$2507=$AB93,U$9:U$2507,0))</f>
        <v>0</v>
      </c>
      <c r="AJ93" s="57">
        <f t="array" ref="AJ93">SUM(IF($C$9:$C$2507=$AB93,V$9:V$2507,0))</f>
        <v>0</v>
      </c>
      <c r="AK93" s="57">
        <f t="array" ref="AK93">SUM(IF($C$9:$C$2507=$AB93,W$9:W$2507,0))</f>
        <v>0</v>
      </c>
      <c r="AL93" s="57">
        <f t="array" ref="AL93">SUM(IF($C$9:$C$2507=$AB93,X$9:X$2507,0))</f>
        <v>0</v>
      </c>
      <c r="AM93" s="57">
        <f t="array" ref="AM93">SUM(IF($C$9:$C$2507=$AB93,Y$9:Y$2507,0))</f>
        <v>0</v>
      </c>
      <c r="AN93" s="230">
        <f t="array" ref="AN93">SUM(IF($C$9:$C$2507=$AB93,AA$9:AA$2507,0))</f>
        <v>0</v>
      </c>
      <c r="AO93" s="83">
        <f>'Objetivos y Metas Globales'!A191</f>
        <v>4029</v>
      </c>
      <c r="AP93" s="1"/>
      <c r="AQ93" s="1"/>
      <c r="AR93" s="1"/>
      <c r="AS93" s="1"/>
      <c r="AT93" s="1"/>
      <c r="AU93" s="1"/>
      <c r="AV93" s="1"/>
      <c r="AW93" s="1"/>
      <c r="AX93" s="1"/>
      <c r="AY93" s="1"/>
      <c r="AZ93" s="1"/>
      <c r="BA93" s="1"/>
      <c r="BB93" s="1"/>
      <c r="BC93" s="1"/>
      <c r="BD93" s="82"/>
      <c r="BE93" s="1"/>
    </row>
    <row r="94" spans="1:57" ht="11.25" customHeight="1" x14ac:dyDescent="0.2">
      <c r="A94" s="1">
        <f>IF(F94=0,0,LOOKUP($C$9:$C$2507,Hoja1!$C$4:$C$118,Hoja1!$D$4:$D$118))</f>
        <v>1</v>
      </c>
      <c r="B94" s="1">
        <f t="shared" si="0"/>
        <v>1</v>
      </c>
      <c r="C94" s="1">
        <f t="array" ref="C94">SUM(IF(cuencatramo1=F94,Hoja1!$C$4:$C$118,0))</f>
        <v>13</v>
      </c>
      <c r="D94" s="1">
        <f t="shared" si="1"/>
        <v>13</v>
      </c>
      <c r="E94" s="46">
        <v>86</v>
      </c>
      <c r="F94" s="229" t="s">
        <v>3033</v>
      </c>
      <c r="G94" s="263" t="s">
        <v>2642</v>
      </c>
      <c r="H94" s="269" t="s">
        <v>1118</v>
      </c>
      <c r="I94" s="266">
        <v>9000</v>
      </c>
      <c r="J94" s="4" t="s">
        <v>58</v>
      </c>
      <c r="K94" s="80" t="s">
        <v>29</v>
      </c>
      <c r="L94" s="267">
        <v>1</v>
      </c>
      <c r="M94" s="267">
        <v>1</v>
      </c>
      <c r="N94" s="80">
        <v>0</v>
      </c>
      <c r="O94" s="80">
        <v>12597.975</v>
      </c>
      <c r="P94" s="80">
        <v>14573.92</v>
      </c>
      <c r="Q94" s="80">
        <v>12597.975</v>
      </c>
      <c r="R94" s="80">
        <v>12094.056</v>
      </c>
      <c r="S94" s="80">
        <v>13990.97</v>
      </c>
      <c r="T94" s="80">
        <v>12094.056</v>
      </c>
      <c r="U94" s="80">
        <v>2365269.8062499999</v>
      </c>
      <c r="V94" s="80">
        <v>970910.81568</v>
      </c>
      <c r="W94" s="81">
        <f t="shared" si="2"/>
        <v>3336180.6219299999</v>
      </c>
      <c r="X94" s="80"/>
      <c r="Y94" s="80"/>
      <c r="Z94" s="80"/>
      <c r="AA94" s="80"/>
      <c r="AB94" s="83">
        <f>'Objetivos y Metas Globales'!B192</f>
        <v>4115</v>
      </c>
      <c r="AC94" s="57">
        <f t="shared" si="12"/>
        <v>0</v>
      </c>
      <c r="AD94" s="57">
        <f t="shared" si="13"/>
        <v>0</v>
      </c>
      <c r="AE94" s="57">
        <f t="array" ref="AE94">SUM(IF($C$9:$C$2507=$AB94,Q$9:Q$2507,0))</f>
        <v>0</v>
      </c>
      <c r="AF94" s="57">
        <f t="shared" si="14"/>
        <v>0</v>
      </c>
      <c r="AG94" s="57">
        <f t="shared" si="15"/>
        <v>0</v>
      </c>
      <c r="AH94" s="57">
        <f t="array" ref="AH94">SUM(IF($C$9:$C$2507=$AB94,T$9:T$2507,0))</f>
        <v>0</v>
      </c>
      <c r="AI94" s="57">
        <f t="array" ref="AI94">SUM(IF($C$9:$C$2507=$AB94,U$9:U$2507,0))</f>
        <v>0</v>
      </c>
      <c r="AJ94" s="57">
        <f t="array" ref="AJ94">SUM(IF($C$9:$C$2507=$AB94,V$9:V$2507,0))</f>
        <v>0</v>
      </c>
      <c r="AK94" s="57">
        <f t="array" ref="AK94">SUM(IF($C$9:$C$2507=$AB94,W$9:W$2507,0))</f>
        <v>0</v>
      </c>
      <c r="AL94" s="57">
        <f t="array" ref="AL94">SUM(IF($C$9:$C$2507=$AB94,X$9:X$2507,0))</f>
        <v>0</v>
      </c>
      <c r="AM94" s="57">
        <f t="array" ref="AM94">SUM(IF($C$9:$C$2507=$AB94,Y$9:Y$2507,0))</f>
        <v>0</v>
      </c>
      <c r="AN94" s="230">
        <f t="array" ref="AN94">SUM(IF($C$9:$C$2507=$AB94,AA$9:AA$2507,0))</f>
        <v>0</v>
      </c>
      <c r="AO94" s="83">
        <f>'Objetivos y Metas Globales'!A192</f>
        <v>4029</v>
      </c>
      <c r="AP94" s="1"/>
      <c r="AQ94" s="1"/>
      <c r="AR94" s="1"/>
      <c r="AS94" s="1"/>
      <c r="AT94" s="1"/>
      <c r="AU94" s="1"/>
      <c r="AV94" s="1"/>
      <c r="AW94" s="1"/>
      <c r="AX94" s="1"/>
      <c r="AY94" s="1"/>
      <c r="AZ94" s="1"/>
      <c r="BA94" s="1"/>
      <c r="BB94" s="1"/>
      <c r="BC94" s="1"/>
      <c r="BD94" s="82"/>
      <c r="BE94" s="1"/>
    </row>
    <row r="95" spans="1:57" ht="11.25" customHeight="1" x14ac:dyDescent="0.2">
      <c r="A95" s="1">
        <f>IF(F95=0,0,LOOKUP($C$9:$C$2507,Hoja1!$C$4:$C$118,Hoja1!$D$4:$D$118))</f>
        <v>1</v>
      </c>
      <c r="B95" s="1">
        <f t="shared" si="0"/>
        <v>1</v>
      </c>
      <c r="C95" s="1">
        <f t="array" ref="C95">SUM(IF(cuencatramo1=F95,Hoja1!$C$4:$C$118,0))</f>
        <v>13</v>
      </c>
      <c r="D95" s="1">
        <f t="shared" si="1"/>
        <v>13</v>
      </c>
      <c r="E95" s="46">
        <v>87</v>
      </c>
      <c r="F95" s="229" t="s">
        <v>3033</v>
      </c>
      <c r="G95" s="263" t="s">
        <v>2643</v>
      </c>
      <c r="H95" s="264" t="s">
        <v>1118</v>
      </c>
      <c r="I95" s="265" t="s">
        <v>3115</v>
      </c>
      <c r="J95" s="4" t="s">
        <v>58</v>
      </c>
      <c r="K95" s="80" t="s">
        <v>29</v>
      </c>
      <c r="L95" s="267">
        <v>1</v>
      </c>
      <c r="M95" s="267">
        <v>1</v>
      </c>
      <c r="N95" s="80">
        <v>173187.07199999999</v>
      </c>
      <c r="O95" s="80">
        <v>8878.64</v>
      </c>
      <c r="P95" s="80">
        <v>24331.599999999999</v>
      </c>
      <c r="Q95" s="80">
        <v>14003.906641920001</v>
      </c>
      <c r="R95" s="80">
        <v>6819.66</v>
      </c>
      <c r="S95" s="80">
        <v>18432.16</v>
      </c>
      <c r="T95" s="80">
        <v>1697.2333055999998</v>
      </c>
      <c r="U95" s="80">
        <v>3381687.6573675</v>
      </c>
      <c r="V95" s="80">
        <v>330605.32284000004</v>
      </c>
      <c r="W95" s="81">
        <f t="shared" si="2"/>
        <v>3712292.9802075</v>
      </c>
      <c r="X95" s="80">
        <v>3712293</v>
      </c>
      <c r="Y95" s="80"/>
      <c r="Z95" s="80"/>
      <c r="AA95" s="80"/>
      <c r="AB95" s="83">
        <f>'Objetivos y Metas Globales'!B193</f>
        <v>4116</v>
      </c>
      <c r="AC95" s="57">
        <f t="shared" si="12"/>
        <v>0</v>
      </c>
      <c r="AD95" s="57">
        <f t="shared" si="13"/>
        <v>0</v>
      </c>
      <c r="AE95" s="57">
        <f t="array" ref="AE95">SUM(IF($C$9:$C$2507=$AB95,Q$9:Q$2507,0))</f>
        <v>0</v>
      </c>
      <c r="AF95" s="57">
        <f t="shared" si="14"/>
        <v>0</v>
      </c>
      <c r="AG95" s="57">
        <f t="shared" si="15"/>
        <v>0</v>
      </c>
      <c r="AH95" s="57">
        <f t="array" ref="AH95">SUM(IF($C$9:$C$2507=$AB95,T$9:T$2507,0))</f>
        <v>0</v>
      </c>
      <c r="AI95" s="57">
        <f t="array" ref="AI95">SUM(IF($C$9:$C$2507=$AB95,U$9:U$2507,0))</f>
        <v>0</v>
      </c>
      <c r="AJ95" s="57">
        <f t="array" ref="AJ95">SUM(IF($C$9:$C$2507=$AB95,V$9:V$2507,0))</f>
        <v>0</v>
      </c>
      <c r="AK95" s="57">
        <f t="array" ref="AK95">SUM(IF($C$9:$C$2507=$AB95,W$9:W$2507,0))</f>
        <v>0</v>
      </c>
      <c r="AL95" s="57">
        <f t="array" ref="AL95">SUM(IF($C$9:$C$2507=$AB95,X$9:X$2507,0))</f>
        <v>0</v>
      </c>
      <c r="AM95" s="57">
        <f t="array" ref="AM95">SUM(IF($C$9:$C$2507=$AB95,Y$9:Y$2507,0))</f>
        <v>0</v>
      </c>
      <c r="AN95" s="230">
        <f t="array" ref="AN95">SUM(IF($C$9:$C$2507=$AB95,AA$9:AA$2507,0))</f>
        <v>0</v>
      </c>
      <c r="AO95" s="83">
        <f>'Objetivos y Metas Globales'!A193</f>
        <v>4029</v>
      </c>
      <c r="AP95" s="1"/>
      <c r="AQ95" s="1"/>
      <c r="AR95" s="1"/>
      <c r="AS95" s="1"/>
      <c r="AT95" s="1"/>
      <c r="AU95" s="1"/>
      <c r="AV95" s="1"/>
      <c r="AW95" s="1"/>
      <c r="AX95" s="1"/>
      <c r="AY95" s="1"/>
      <c r="AZ95" s="1"/>
      <c r="BA95" s="1"/>
      <c r="BB95" s="1"/>
      <c r="BC95" s="1"/>
      <c r="BD95" s="82"/>
      <c r="BE95" s="1"/>
    </row>
    <row r="96" spans="1:57" ht="11.25" customHeight="1" x14ac:dyDescent="0.2">
      <c r="A96" s="1">
        <f>IF(F96=0,0,LOOKUP($C$9:$C$2507,Hoja1!$C$4:$C$118,Hoja1!$D$4:$D$118))</f>
        <v>1</v>
      </c>
      <c r="B96" s="1">
        <f t="shared" si="0"/>
        <v>1</v>
      </c>
      <c r="C96" s="1">
        <f t="array" ref="C96">SUM(IF(cuencatramo1=F96,Hoja1!$C$4:$C$118,0))</f>
        <v>13</v>
      </c>
      <c r="D96" s="1">
        <f t="shared" si="1"/>
        <v>13</v>
      </c>
      <c r="E96" s="46">
        <v>88</v>
      </c>
      <c r="F96" s="229" t="s">
        <v>3033</v>
      </c>
      <c r="G96" s="263" t="s">
        <v>2644</v>
      </c>
      <c r="H96" s="264" t="s">
        <v>917</v>
      </c>
      <c r="I96" s="265">
        <v>5051</v>
      </c>
      <c r="J96" s="4" t="s">
        <v>58</v>
      </c>
      <c r="K96" s="80" t="s">
        <v>29</v>
      </c>
      <c r="L96" s="267">
        <v>1</v>
      </c>
      <c r="M96" s="267">
        <v>1</v>
      </c>
      <c r="N96" s="80">
        <v>220.75200000000001</v>
      </c>
      <c r="O96" s="80">
        <v>7.63</v>
      </c>
      <c r="P96" s="80">
        <v>7.99</v>
      </c>
      <c r="Q96" s="80">
        <v>31.677911999999996</v>
      </c>
      <c r="R96" s="80">
        <v>9.7100000000000009</v>
      </c>
      <c r="S96" s="80">
        <v>10.16</v>
      </c>
      <c r="T96" s="80">
        <v>13.465871999999999</v>
      </c>
      <c r="U96" s="80">
        <v>14127.939730079999</v>
      </c>
      <c r="V96" s="80">
        <v>734.19592320000004</v>
      </c>
      <c r="W96" s="81">
        <f t="shared" si="2"/>
        <v>14862.13565328</v>
      </c>
      <c r="X96" s="80">
        <v>14863</v>
      </c>
      <c r="Y96" s="80"/>
      <c r="Z96" s="80"/>
      <c r="AA96" s="80"/>
      <c r="AB96" s="83">
        <f>'Objetivos y Metas Globales'!B194</f>
        <v>4117</v>
      </c>
      <c r="AC96" s="57">
        <f t="shared" si="12"/>
        <v>0</v>
      </c>
      <c r="AD96" s="57">
        <f t="shared" si="13"/>
        <v>0</v>
      </c>
      <c r="AE96" s="57">
        <f t="array" ref="AE96">SUM(IF($C$9:$C$2507=$AB96,Q$9:Q$2507,0))</f>
        <v>0</v>
      </c>
      <c r="AF96" s="57">
        <f t="shared" si="14"/>
        <v>0</v>
      </c>
      <c r="AG96" s="57">
        <f t="shared" si="15"/>
        <v>0</v>
      </c>
      <c r="AH96" s="57">
        <f t="array" ref="AH96">SUM(IF($C$9:$C$2507=$AB96,T$9:T$2507,0))</f>
        <v>0</v>
      </c>
      <c r="AI96" s="57">
        <f t="array" ref="AI96">SUM(IF($C$9:$C$2507=$AB96,U$9:U$2507,0))</f>
        <v>0</v>
      </c>
      <c r="AJ96" s="57">
        <f t="array" ref="AJ96">SUM(IF($C$9:$C$2507=$AB96,V$9:V$2507,0))</f>
        <v>0</v>
      </c>
      <c r="AK96" s="57">
        <f t="array" ref="AK96">SUM(IF($C$9:$C$2507=$AB96,W$9:W$2507,0))</f>
        <v>0</v>
      </c>
      <c r="AL96" s="57">
        <f t="array" ref="AL96">SUM(IF($C$9:$C$2507=$AB96,X$9:X$2507,0))</f>
        <v>0</v>
      </c>
      <c r="AM96" s="57">
        <f t="array" ref="AM96">SUM(IF($C$9:$C$2507=$AB96,Y$9:Y$2507,0))</f>
        <v>0</v>
      </c>
      <c r="AN96" s="230">
        <f t="array" ref="AN96">SUM(IF($C$9:$C$2507=$AB96,AA$9:AA$2507,0))</f>
        <v>0</v>
      </c>
      <c r="AO96" s="83">
        <f>'Objetivos y Metas Globales'!A194</f>
        <v>4029</v>
      </c>
      <c r="AP96" s="1"/>
      <c r="AQ96" s="1"/>
      <c r="AR96" s="1"/>
      <c r="AS96" s="1"/>
      <c r="AT96" s="1"/>
      <c r="AU96" s="1"/>
      <c r="AV96" s="1"/>
      <c r="AW96" s="1"/>
      <c r="AX96" s="1"/>
      <c r="AY96" s="1"/>
      <c r="AZ96" s="1"/>
      <c r="BA96" s="1"/>
      <c r="BB96" s="1"/>
      <c r="BC96" s="1"/>
      <c r="BD96" s="82"/>
      <c r="BE96" s="1"/>
    </row>
    <row r="97" spans="1:57" ht="11.25" customHeight="1" x14ac:dyDescent="0.2">
      <c r="A97" s="1">
        <f>IF(F97=0,0,LOOKUP($C$9:$C$2507,Hoja1!$C$4:$C$118,Hoja1!$D$4:$D$118))</f>
        <v>1</v>
      </c>
      <c r="B97" s="1">
        <f t="shared" si="0"/>
        <v>1</v>
      </c>
      <c r="C97" s="1">
        <f t="array" ref="C97">SUM(IF(cuencatramo1=F97,Hoja1!$C$4:$C$118,0))</f>
        <v>13</v>
      </c>
      <c r="D97" s="1">
        <f t="shared" si="1"/>
        <v>13</v>
      </c>
      <c r="E97" s="46">
        <v>89</v>
      </c>
      <c r="F97" s="229" t="s">
        <v>3033</v>
      </c>
      <c r="G97" s="263" t="s">
        <v>2645</v>
      </c>
      <c r="H97" s="264" t="s">
        <v>1118</v>
      </c>
      <c r="I97" s="265" t="s">
        <v>328</v>
      </c>
      <c r="J97" s="4" t="s">
        <v>58</v>
      </c>
      <c r="K97" s="80" t="s">
        <v>29</v>
      </c>
      <c r="L97" s="267">
        <v>1</v>
      </c>
      <c r="M97" s="267">
        <v>1</v>
      </c>
      <c r="N97" s="80">
        <v>2838.2400000000002</v>
      </c>
      <c r="O97" s="80">
        <v>239.36</v>
      </c>
      <c r="P97" s="80">
        <v>174.31</v>
      </c>
      <c r="Q97" s="80">
        <v>143.16082559999998</v>
      </c>
      <c r="R97" s="80">
        <v>149.80000000000001</v>
      </c>
      <c r="S97" s="80">
        <v>117.26</v>
      </c>
      <c r="T97" s="80">
        <v>45.411839999999998</v>
      </c>
      <c r="U97" s="80">
        <v>9833.4041472000008</v>
      </c>
      <c r="V97" s="80">
        <v>3038.0520959999999</v>
      </c>
      <c r="W97" s="81">
        <f t="shared" si="2"/>
        <v>12871.4562432</v>
      </c>
      <c r="X97" s="80">
        <f>12871+1693</f>
        <v>14564</v>
      </c>
      <c r="Y97" s="80"/>
      <c r="Z97" s="80"/>
      <c r="AA97" s="80"/>
      <c r="AB97" s="83">
        <f>'Objetivos y Metas Globales'!B195</f>
        <v>4118</v>
      </c>
      <c r="AC97" s="57">
        <f t="shared" si="12"/>
        <v>0</v>
      </c>
      <c r="AD97" s="57">
        <f t="shared" si="13"/>
        <v>0</v>
      </c>
      <c r="AE97" s="57">
        <f t="array" ref="AE97">SUM(IF($C$9:$C$2507=$AB97,Q$9:Q$2507,0))</f>
        <v>0</v>
      </c>
      <c r="AF97" s="57">
        <f t="shared" si="14"/>
        <v>0</v>
      </c>
      <c r="AG97" s="57">
        <f t="shared" si="15"/>
        <v>0</v>
      </c>
      <c r="AH97" s="57">
        <f t="array" ref="AH97">SUM(IF($C$9:$C$2507=$AB97,T$9:T$2507,0))</f>
        <v>0</v>
      </c>
      <c r="AI97" s="57">
        <f t="array" ref="AI97">SUM(IF($C$9:$C$2507=$AB97,U$9:U$2507,0))</f>
        <v>0</v>
      </c>
      <c r="AJ97" s="57">
        <f t="array" ref="AJ97">SUM(IF($C$9:$C$2507=$AB97,V$9:V$2507,0))</f>
        <v>0</v>
      </c>
      <c r="AK97" s="57">
        <f t="array" ref="AK97">SUM(IF($C$9:$C$2507=$AB97,W$9:W$2507,0))</f>
        <v>0</v>
      </c>
      <c r="AL97" s="57">
        <f t="array" ref="AL97">SUM(IF($C$9:$C$2507=$AB97,X$9:X$2507,0))</f>
        <v>0</v>
      </c>
      <c r="AM97" s="57">
        <f t="array" ref="AM97">SUM(IF($C$9:$C$2507=$AB97,Y$9:Y$2507,0))</f>
        <v>0</v>
      </c>
      <c r="AN97" s="230">
        <f t="array" ref="AN97">SUM(IF($C$9:$C$2507=$AB97,AA$9:AA$2507,0))</f>
        <v>0</v>
      </c>
      <c r="AO97" s="83">
        <f>'Objetivos y Metas Globales'!A195</f>
        <v>4029</v>
      </c>
      <c r="AP97" s="1"/>
      <c r="AQ97" s="1"/>
      <c r="AR97" s="1"/>
      <c r="AS97" s="1"/>
      <c r="AT97" s="1"/>
      <c r="AU97" s="1"/>
      <c r="AV97" s="1"/>
      <c r="AW97" s="1"/>
      <c r="AX97" s="1"/>
      <c r="AY97" s="1"/>
      <c r="AZ97" s="1"/>
      <c r="BA97" s="1"/>
      <c r="BB97" s="1"/>
      <c r="BC97" s="1"/>
      <c r="BD97" s="82"/>
      <c r="BE97" s="1"/>
    </row>
    <row r="98" spans="1:57" ht="11.25" customHeight="1" x14ac:dyDescent="0.2">
      <c r="A98" s="1">
        <f>IF(F98=0,0,LOOKUP($C$9:$C$2507,Hoja1!$C$4:$C$118,Hoja1!$D$4:$D$118))</f>
        <v>1</v>
      </c>
      <c r="B98" s="1">
        <f t="shared" si="0"/>
        <v>1</v>
      </c>
      <c r="C98" s="1">
        <f t="array" ref="C98">SUM(IF(cuencatramo1=F98,Hoja1!$C$4:$C$118,0))</f>
        <v>13</v>
      </c>
      <c r="D98" s="1">
        <f t="shared" si="1"/>
        <v>13</v>
      </c>
      <c r="E98" s="46">
        <v>90</v>
      </c>
      <c r="F98" s="229" t="s">
        <v>3033</v>
      </c>
      <c r="G98" s="263" t="s">
        <v>2646</v>
      </c>
      <c r="H98" s="264" t="s">
        <v>1118</v>
      </c>
      <c r="I98" s="265">
        <v>2109</v>
      </c>
      <c r="J98" s="4" t="s">
        <v>58</v>
      </c>
      <c r="K98" s="80" t="s">
        <v>29</v>
      </c>
      <c r="L98" s="267">
        <v>1</v>
      </c>
      <c r="M98" s="267">
        <v>1</v>
      </c>
      <c r="N98" s="80">
        <v>15231.888000000001</v>
      </c>
      <c r="O98" s="80">
        <v>580.4</v>
      </c>
      <c r="P98" s="80">
        <v>2995.32</v>
      </c>
      <c r="Q98" s="80">
        <v>126.42467040000002</v>
      </c>
      <c r="R98" s="80">
        <v>243.77</v>
      </c>
      <c r="S98" s="80">
        <v>2995.32</v>
      </c>
      <c r="T98" s="80">
        <v>152.31888000000001</v>
      </c>
      <c r="U98" s="80">
        <v>29367.584640000001</v>
      </c>
      <c r="V98" s="80">
        <v>15068.738396159999</v>
      </c>
      <c r="W98" s="81">
        <f t="shared" si="2"/>
        <v>44436.32303616</v>
      </c>
      <c r="X98" s="80">
        <v>44436</v>
      </c>
      <c r="Y98" s="80"/>
      <c r="Z98" s="80"/>
      <c r="AA98" s="80"/>
      <c r="AB98" s="83">
        <f>'Objetivos y Metas Globales'!B196</f>
        <v>4119</v>
      </c>
      <c r="AC98" s="57">
        <f t="shared" si="12"/>
        <v>0</v>
      </c>
      <c r="AD98" s="57">
        <f t="shared" si="13"/>
        <v>0</v>
      </c>
      <c r="AE98" s="57">
        <f t="array" ref="AE98">SUM(IF($C$9:$C$2507=$AB98,Q$9:Q$2507,0))</f>
        <v>0</v>
      </c>
      <c r="AF98" s="57">
        <f t="shared" si="14"/>
        <v>0</v>
      </c>
      <c r="AG98" s="57">
        <f t="shared" si="15"/>
        <v>0</v>
      </c>
      <c r="AH98" s="57">
        <f t="array" ref="AH98">SUM(IF($C$9:$C$2507=$AB98,T$9:T$2507,0))</f>
        <v>0</v>
      </c>
      <c r="AI98" s="57">
        <f t="array" ref="AI98">SUM(IF($C$9:$C$2507=$AB98,U$9:U$2507,0))</f>
        <v>0</v>
      </c>
      <c r="AJ98" s="57">
        <f t="array" ref="AJ98">SUM(IF($C$9:$C$2507=$AB98,V$9:V$2507,0))</f>
        <v>0</v>
      </c>
      <c r="AK98" s="57">
        <f t="array" ref="AK98">SUM(IF($C$9:$C$2507=$AB98,W$9:W$2507,0))</f>
        <v>0</v>
      </c>
      <c r="AL98" s="57">
        <f t="array" ref="AL98">SUM(IF($C$9:$C$2507=$AB98,X$9:X$2507,0))</f>
        <v>0</v>
      </c>
      <c r="AM98" s="57">
        <f t="array" ref="AM98">SUM(IF($C$9:$C$2507=$AB98,Y$9:Y$2507,0))</f>
        <v>0</v>
      </c>
      <c r="AN98" s="230">
        <f t="array" ref="AN98">SUM(IF($C$9:$C$2507=$AB98,AA$9:AA$2507,0))</f>
        <v>0</v>
      </c>
      <c r="AO98" s="83">
        <f>'Objetivos y Metas Globales'!A196</f>
        <v>4029</v>
      </c>
      <c r="AP98" s="1"/>
      <c r="AQ98" s="1"/>
      <c r="AR98" s="1"/>
      <c r="AS98" s="1"/>
      <c r="AT98" s="1"/>
      <c r="AU98" s="1"/>
      <c r="AV98" s="1"/>
      <c r="AW98" s="1"/>
      <c r="AX98" s="1"/>
      <c r="AY98" s="1"/>
      <c r="AZ98" s="1"/>
      <c r="BA98" s="1"/>
      <c r="BB98" s="1"/>
      <c r="BC98" s="1"/>
      <c r="BD98" s="82"/>
      <c r="BE98" s="1"/>
    </row>
    <row r="99" spans="1:57" ht="11.25" customHeight="1" x14ac:dyDescent="0.2">
      <c r="A99" s="1">
        <f>IF(F99=0,0,LOOKUP($C$9:$C$2507,Hoja1!$C$4:$C$118,Hoja1!$D$4:$D$118))</f>
        <v>1</v>
      </c>
      <c r="B99" s="1">
        <f t="shared" si="0"/>
        <v>1</v>
      </c>
      <c r="C99" s="1">
        <f t="array" ref="C99">SUM(IF(cuencatramo1=F99,Hoja1!$C$4:$C$118,0))</f>
        <v>14</v>
      </c>
      <c r="D99" s="1">
        <f t="shared" si="1"/>
        <v>14</v>
      </c>
      <c r="E99" s="46">
        <v>91</v>
      </c>
      <c r="F99" s="229" t="s">
        <v>3035</v>
      </c>
      <c r="G99" s="263" t="s">
        <v>2647</v>
      </c>
      <c r="H99" s="264" t="s">
        <v>917</v>
      </c>
      <c r="I99" s="265">
        <v>9000</v>
      </c>
      <c r="J99" s="4" t="s">
        <v>58</v>
      </c>
      <c r="K99" s="80" t="s">
        <v>29</v>
      </c>
      <c r="L99" s="267">
        <v>5.5</v>
      </c>
      <c r="M99" s="267">
        <v>3.3</v>
      </c>
      <c r="N99" s="80">
        <v>8104.7520000000004</v>
      </c>
      <c r="O99" s="80">
        <v>1078.4100000000001</v>
      </c>
      <c r="P99" s="80">
        <v>1848.16</v>
      </c>
      <c r="Q99" s="80">
        <v>1806.3871257600001</v>
      </c>
      <c r="R99" s="80">
        <v>1006.16</v>
      </c>
      <c r="S99" s="80">
        <v>1745.49</v>
      </c>
      <c r="T99" s="80">
        <v>494.38987200000003</v>
      </c>
      <c r="U99" s="80">
        <v>7753042.3449600004</v>
      </c>
      <c r="V99" s="80">
        <v>530950.52912425913</v>
      </c>
      <c r="W99" s="81">
        <f t="shared" si="2"/>
        <v>8283992.8740842594</v>
      </c>
      <c r="X99" s="80">
        <v>8283993</v>
      </c>
      <c r="Y99" s="80"/>
      <c r="Z99" s="80"/>
      <c r="AA99" s="80"/>
      <c r="AB99" s="83">
        <f>'Objetivos y Metas Globales'!B197</f>
        <v>4120</v>
      </c>
      <c r="AC99" s="57">
        <f t="shared" si="12"/>
        <v>0</v>
      </c>
      <c r="AD99" s="57">
        <f t="shared" si="13"/>
        <v>0</v>
      </c>
      <c r="AE99" s="57">
        <f t="array" ref="AE99">SUM(IF($C$9:$C$2507=$AB99,Q$9:Q$2507,0))</f>
        <v>0</v>
      </c>
      <c r="AF99" s="57">
        <f t="shared" si="14"/>
        <v>0</v>
      </c>
      <c r="AG99" s="57">
        <f t="shared" si="15"/>
        <v>0</v>
      </c>
      <c r="AH99" s="57">
        <f t="array" ref="AH99">SUM(IF($C$9:$C$2507=$AB99,T$9:T$2507,0))</f>
        <v>0</v>
      </c>
      <c r="AI99" s="57">
        <f t="array" ref="AI99">SUM(IF($C$9:$C$2507=$AB99,U$9:U$2507,0))</f>
        <v>0</v>
      </c>
      <c r="AJ99" s="57">
        <f t="array" ref="AJ99">SUM(IF($C$9:$C$2507=$AB99,V$9:V$2507,0))</f>
        <v>0</v>
      </c>
      <c r="AK99" s="57">
        <f t="array" ref="AK99">SUM(IF($C$9:$C$2507=$AB99,W$9:W$2507,0))</f>
        <v>0</v>
      </c>
      <c r="AL99" s="57">
        <f t="array" ref="AL99">SUM(IF($C$9:$C$2507=$AB99,X$9:X$2507,0))</f>
        <v>0</v>
      </c>
      <c r="AM99" s="57">
        <f t="array" ref="AM99">SUM(IF($C$9:$C$2507=$AB99,Y$9:Y$2507,0))</f>
        <v>0</v>
      </c>
      <c r="AN99" s="230">
        <f t="array" ref="AN99">SUM(IF($C$9:$C$2507=$AB99,AA$9:AA$2507,0))</f>
        <v>0</v>
      </c>
      <c r="AO99" s="83">
        <f>'Objetivos y Metas Globales'!A197</f>
        <v>4029</v>
      </c>
      <c r="AP99" s="1"/>
      <c r="AQ99" s="1"/>
      <c r="AR99" s="1"/>
      <c r="AS99" s="1"/>
      <c r="AT99" s="1"/>
      <c r="AU99" s="1"/>
      <c r="AV99" s="1"/>
      <c r="AW99" s="1"/>
      <c r="AX99" s="1"/>
      <c r="AY99" s="1"/>
      <c r="AZ99" s="1"/>
      <c r="BA99" s="1"/>
      <c r="BB99" s="1"/>
      <c r="BC99" s="1"/>
      <c r="BD99" s="82"/>
      <c r="BE99" s="1"/>
    </row>
    <row r="100" spans="1:57" ht="11.25" customHeight="1" x14ac:dyDescent="0.2">
      <c r="A100" s="1">
        <f>IF(F100=0,0,LOOKUP($C$9:$C$2507,Hoja1!$C$4:$C$118,Hoja1!$D$4:$D$118))</f>
        <v>1</v>
      </c>
      <c r="B100" s="1">
        <f t="shared" si="0"/>
        <v>1</v>
      </c>
      <c r="C100" s="1">
        <f t="array" ref="C100">SUM(IF(cuencatramo1=F100,Hoja1!$C$4:$C$118,0))</f>
        <v>16</v>
      </c>
      <c r="D100" s="1">
        <f t="shared" si="1"/>
        <v>16</v>
      </c>
      <c r="E100" s="46">
        <v>92</v>
      </c>
      <c r="F100" s="229" t="s">
        <v>3041</v>
      </c>
      <c r="G100" s="263" t="s">
        <v>2648</v>
      </c>
      <c r="H100" s="264" t="s">
        <v>838</v>
      </c>
      <c r="I100" s="265">
        <v>9000</v>
      </c>
      <c r="J100" s="4" t="s">
        <v>58</v>
      </c>
      <c r="K100" s="80" t="s">
        <v>29</v>
      </c>
      <c r="L100" s="267">
        <v>1</v>
      </c>
      <c r="M100" s="267">
        <v>1</v>
      </c>
      <c r="N100" s="80">
        <v>3676372.2720000003</v>
      </c>
      <c r="O100" s="80">
        <v>428759.63789142849</v>
      </c>
      <c r="P100" s="80">
        <v>332425.5</v>
      </c>
      <c r="Q100" s="80">
        <v>282962.04634080001</v>
      </c>
      <c r="R100" s="80">
        <v>386000.64000000001</v>
      </c>
      <c r="S100" s="80">
        <v>332425.5</v>
      </c>
      <c r="T100" s="80">
        <v>228151.64168639999</v>
      </c>
      <c r="U100" s="80">
        <v>260344868.01161328</v>
      </c>
      <c r="V100" s="80">
        <v>8633114.5525343996</v>
      </c>
      <c r="W100" s="81">
        <f t="shared" si="2"/>
        <v>268977982.56414765</v>
      </c>
      <c r="X100" s="80">
        <f>268977981+1244619</f>
        <v>270222600</v>
      </c>
      <c r="Y100" s="80"/>
      <c r="Z100" s="80"/>
      <c r="AA100" s="80"/>
      <c r="AB100" s="83">
        <f>'Objetivos y Metas Globales'!B198</f>
        <v>4121</v>
      </c>
      <c r="AC100" s="57">
        <f t="shared" si="12"/>
        <v>0</v>
      </c>
      <c r="AD100" s="57">
        <f t="shared" si="13"/>
        <v>0</v>
      </c>
      <c r="AE100" s="57">
        <f t="array" ref="AE100">SUM(IF($C$9:$C$2507=$AB100,Q$9:Q$2507,0))</f>
        <v>0</v>
      </c>
      <c r="AF100" s="57">
        <f t="shared" si="14"/>
        <v>0</v>
      </c>
      <c r="AG100" s="57">
        <f t="shared" si="15"/>
        <v>0</v>
      </c>
      <c r="AH100" s="57">
        <f t="array" ref="AH100">SUM(IF($C$9:$C$2507=$AB100,T$9:T$2507,0))</f>
        <v>0</v>
      </c>
      <c r="AI100" s="57">
        <f t="array" ref="AI100">SUM(IF($C$9:$C$2507=$AB100,U$9:U$2507,0))</f>
        <v>0</v>
      </c>
      <c r="AJ100" s="57">
        <f t="array" ref="AJ100">SUM(IF($C$9:$C$2507=$AB100,V$9:V$2507,0))</f>
        <v>0</v>
      </c>
      <c r="AK100" s="57">
        <f t="array" ref="AK100">SUM(IF($C$9:$C$2507=$AB100,W$9:W$2507,0))</f>
        <v>0</v>
      </c>
      <c r="AL100" s="57">
        <f t="array" ref="AL100">SUM(IF($C$9:$C$2507=$AB100,X$9:X$2507,0))</f>
        <v>0</v>
      </c>
      <c r="AM100" s="57">
        <f t="array" ref="AM100">SUM(IF($C$9:$C$2507=$AB100,Y$9:Y$2507,0))</f>
        <v>0</v>
      </c>
      <c r="AN100" s="230">
        <f t="array" ref="AN100">SUM(IF($C$9:$C$2507=$AB100,AA$9:AA$2507,0))</f>
        <v>0</v>
      </c>
      <c r="AO100" s="83">
        <f>'Objetivos y Metas Globales'!A198</f>
        <v>4029</v>
      </c>
      <c r="AP100" s="1"/>
      <c r="AQ100" s="1"/>
      <c r="AR100" s="1"/>
      <c r="AS100" s="1"/>
      <c r="AT100" s="1"/>
      <c r="AU100" s="1"/>
      <c r="AV100" s="1"/>
      <c r="AW100" s="1"/>
      <c r="AX100" s="1"/>
      <c r="AY100" s="1"/>
      <c r="AZ100" s="1"/>
      <c r="BA100" s="1"/>
      <c r="BB100" s="1"/>
      <c r="BC100" s="1"/>
      <c r="BD100" s="82"/>
      <c r="BE100" s="1"/>
    </row>
    <row r="101" spans="1:57" ht="11.25" customHeight="1" x14ac:dyDescent="0.2">
      <c r="A101" s="1">
        <f>IF(F101=0,0,LOOKUP($C$9:$C$2507,Hoja1!$C$4:$C$118,Hoja1!$D$4:$D$118))</f>
        <v>1</v>
      </c>
      <c r="B101" s="1">
        <f t="shared" si="0"/>
        <v>1</v>
      </c>
      <c r="C101" s="1">
        <f t="array" ref="C101">SUM(IF(cuencatramo1=F101,Hoja1!$C$4:$C$118,0))</f>
        <v>16</v>
      </c>
      <c r="D101" s="1">
        <f t="shared" si="1"/>
        <v>16</v>
      </c>
      <c r="E101" s="46">
        <v>93</v>
      </c>
      <c r="F101" s="229" t="s">
        <v>3041</v>
      </c>
      <c r="G101" s="263" t="s">
        <v>2649</v>
      </c>
      <c r="H101" s="269" t="s">
        <v>838</v>
      </c>
      <c r="I101" s="266">
        <v>9000</v>
      </c>
      <c r="J101" s="4" t="s">
        <v>58</v>
      </c>
      <c r="K101" s="80" t="s">
        <v>29</v>
      </c>
      <c r="L101" s="267">
        <v>1</v>
      </c>
      <c r="M101" s="267">
        <v>1</v>
      </c>
      <c r="N101" s="80">
        <v>18700.847999999998</v>
      </c>
      <c r="O101" s="80">
        <v>3611.31</v>
      </c>
      <c r="P101" s="80">
        <v>790.89</v>
      </c>
      <c r="Q101" s="80">
        <v>1720.478016</v>
      </c>
      <c r="R101" s="80">
        <v>3450.8</v>
      </c>
      <c r="S101" s="80">
        <v>790.89</v>
      </c>
      <c r="T101" s="80">
        <v>654.52967999999987</v>
      </c>
      <c r="U101" s="80">
        <v>323019.74750400003</v>
      </c>
      <c r="V101" s="80">
        <v>52545.642710399989</v>
      </c>
      <c r="W101" s="81">
        <f t="shared" si="2"/>
        <v>375565.39021440002</v>
      </c>
      <c r="X101" s="80">
        <v>375566</v>
      </c>
      <c r="Y101" s="80"/>
      <c r="Z101" s="80"/>
      <c r="AA101" s="80"/>
      <c r="AB101" s="83">
        <f>'Objetivos y Metas Globales'!B199</f>
        <v>4122</v>
      </c>
      <c r="AC101" s="57">
        <f t="shared" si="12"/>
        <v>0</v>
      </c>
      <c r="AD101" s="57">
        <f t="shared" si="13"/>
        <v>0</v>
      </c>
      <c r="AE101" s="57">
        <f t="array" ref="AE101">SUM(IF($C$9:$C$2507=$AB101,Q$9:Q$2507,0))</f>
        <v>0</v>
      </c>
      <c r="AF101" s="57">
        <f t="shared" si="14"/>
        <v>0</v>
      </c>
      <c r="AG101" s="57">
        <f t="shared" si="15"/>
        <v>0</v>
      </c>
      <c r="AH101" s="57">
        <f t="array" ref="AH101">SUM(IF($C$9:$C$2507=$AB101,T$9:T$2507,0))</f>
        <v>0</v>
      </c>
      <c r="AI101" s="57">
        <f t="array" ref="AI101">SUM(IF($C$9:$C$2507=$AB101,U$9:U$2507,0))</f>
        <v>0</v>
      </c>
      <c r="AJ101" s="57">
        <f t="array" ref="AJ101">SUM(IF($C$9:$C$2507=$AB101,V$9:V$2507,0))</f>
        <v>0</v>
      </c>
      <c r="AK101" s="57">
        <f t="array" ref="AK101">SUM(IF($C$9:$C$2507=$AB101,W$9:W$2507,0))</f>
        <v>0</v>
      </c>
      <c r="AL101" s="57">
        <f t="array" ref="AL101">SUM(IF($C$9:$C$2507=$AB101,X$9:X$2507,0))</f>
        <v>0</v>
      </c>
      <c r="AM101" s="57">
        <f t="array" ref="AM101">SUM(IF($C$9:$C$2507=$AB101,Y$9:Y$2507,0))</f>
        <v>0</v>
      </c>
      <c r="AN101" s="230">
        <f t="array" ref="AN101">SUM(IF($C$9:$C$2507=$AB101,AA$9:AA$2507,0))</f>
        <v>0</v>
      </c>
      <c r="AO101" s="83">
        <f>'Objetivos y Metas Globales'!A199</f>
        <v>4029</v>
      </c>
      <c r="AP101" s="1"/>
      <c r="AQ101" s="1"/>
      <c r="AR101" s="1"/>
      <c r="AS101" s="1"/>
      <c r="AT101" s="1"/>
      <c r="AU101" s="1"/>
      <c r="AV101" s="1"/>
      <c r="AW101" s="1"/>
      <c r="AX101" s="1"/>
      <c r="AY101" s="1"/>
      <c r="AZ101" s="1"/>
      <c r="BA101" s="1"/>
      <c r="BB101" s="1"/>
      <c r="BC101" s="1"/>
      <c r="BD101" s="82"/>
      <c r="BE101" s="1"/>
    </row>
    <row r="102" spans="1:57" ht="11.25" customHeight="1" x14ac:dyDescent="0.2">
      <c r="A102" s="1">
        <f>IF(F102=0,0,LOOKUP($C$9:$C$2507,Hoja1!$C$4:$C$118,Hoja1!$D$4:$D$118))</f>
        <v>1</v>
      </c>
      <c r="B102" s="1">
        <f t="shared" si="0"/>
        <v>1</v>
      </c>
      <c r="C102" s="1">
        <f t="array" ref="C102">SUM(IF(cuencatramo1=F102,Hoja1!$C$4:$C$118,0))</f>
        <v>16</v>
      </c>
      <c r="D102" s="1">
        <f t="shared" si="1"/>
        <v>16</v>
      </c>
      <c r="E102" s="46">
        <v>94</v>
      </c>
      <c r="F102" s="229" t="s">
        <v>3041</v>
      </c>
      <c r="G102" s="263" t="s">
        <v>2650</v>
      </c>
      <c r="H102" s="264" t="s">
        <v>838</v>
      </c>
      <c r="I102" s="265" t="s">
        <v>493</v>
      </c>
      <c r="J102" s="4" t="s">
        <v>58</v>
      </c>
      <c r="K102" s="80" t="s">
        <v>29</v>
      </c>
      <c r="L102" s="267">
        <v>1</v>
      </c>
      <c r="M102" s="267">
        <v>1</v>
      </c>
      <c r="N102" s="80">
        <v>4099.68</v>
      </c>
      <c r="O102" s="80">
        <v>115.17</v>
      </c>
      <c r="P102" s="80">
        <v>210.23</v>
      </c>
      <c r="Q102" s="80">
        <v>258.27983999999998</v>
      </c>
      <c r="R102" s="80">
        <v>104.7</v>
      </c>
      <c r="S102" s="80">
        <v>210.23</v>
      </c>
      <c r="T102" s="80">
        <v>1894.05216</v>
      </c>
      <c r="U102" s="80">
        <v>7229.3993640000008</v>
      </c>
      <c r="V102" s="80">
        <v>2757.0322771199999</v>
      </c>
      <c r="W102" s="81">
        <f t="shared" si="2"/>
        <v>9986.4316411200016</v>
      </c>
      <c r="X102" s="80">
        <v>9986</v>
      </c>
      <c r="Y102" s="80"/>
      <c r="Z102" s="80"/>
      <c r="AA102" s="80"/>
      <c r="AB102" s="83">
        <f>'Objetivos y Metas Globales'!B200</f>
        <v>4123</v>
      </c>
      <c r="AC102" s="57">
        <f t="shared" si="12"/>
        <v>0</v>
      </c>
      <c r="AD102" s="57">
        <f t="shared" si="13"/>
        <v>0</v>
      </c>
      <c r="AE102" s="57">
        <f t="array" ref="AE102">SUM(IF($C$9:$C$2507=$AB102,Q$9:Q$2507,0))</f>
        <v>0</v>
      </c>
      <c r="AF102" s="57">
        <f t="shared" si="14"/>
        <v>0</v>
      </c>
      <c r="AG102" s="57">
        <f t="shared" si="15"/>
        <v>0</v>
      </c>
      <c r="AH102" s="57">
        <f t="array" ref="AH102">SUM(IF($C$9:$C$2507=$AB102,T$9:T$2507,0))</f>
        <v>0</v>
      </c>
      <c r="AI102" s="57">
        <f t="array" ref="AI102">SUM(IF($C$9:$C$2507=$AB102,U$9:U$2507,0))</f>
        <v>0</v>
      </c>
      <c r="AJ102" s="57">
        <f t="array" ref="AJ102">SUM(IF($C$9:$C$2507=$AB102,V$9:V$2507,0))</f>
        <v>0</v>
      </c>
      <c r="AK102" s="57">
        <f t="array" ref="AK102">SUM(IF($C$9:$C$2507=$AB102,W$9:W$2507,0))</f>
        <v>0</v>
      </c>
      <c r="AL102" s="57">
        <f t="array" ref="AL102">SUM(IF($C$9:$C$2507=$AB102,X$9:X$2507,0))</f>
        <v>0</v>
      </c>
      <c r="AM102" s="57">
        <f t="array" ref="AM102">SUM(IF($C$9:$C$2507=$AB102,Y$9:Y$2507,0))</f>
        <v>0</v>
      </c>
      <c r="AN102" s="230">
        <f t="array" ref="AN102">SUM(IF($C$9:$C$2507=$AB102,AA$9:AA$2507,0))</f>
        <v>0</v>
      </c>
      <c r="AO102" s="83">
        <f>'Objetivos y Metas Globales'!A200</f>
        <v>4029</v>
      </c>
      <c r="AP102" s="1"/>
      <c r="AQ102" s="1"/>
      <c r="AR102" s="1"/>
      <c r="AS102" s="1"/>
      <c r="AT102" s="1"/>
      <c r="AU102" s="1"/>
      <c r="AV102" s="1"/>
      <c r="AW102" s="1"/>
      <c r="AX102" s="1"/>
      <c r="AY102" s="1"/>
      <c r="AZ102" s="1"/>
      <c r="BA102" s="1"/>
      <c r="BB102" s="1"/>
      <c r="BC102" s="1"/>
      <c r="BD102" s="82"/>
      <c r="BE102" s="1"/>
    </row>
    <row r="103" spans="1:57" ht="11.25" customHeight="1" x14ac:dyDescent="0.2">
      <c r="A103" s="1">
        <f>IF(F103=0,0,LOOKUP($C$9:$C$2507,Hoja1!$C$4:$C$118,Hoja1!$D$4:$D$118))</f>
        <v>1</v>
      </c>
      <c r="B103" s="1">
        <f t="shared" si="0"/>
        <v>1</v>
      </c>
      <c r="C103" s="1">
        <f t="array" ref="C103">SUM(IF(cuencatramo1=F103,Hoja1!$C$4:$C$118,0))</f>
        <v>16</v>
      </c>
      <c r="D103" s="1">
        <f t="shared" si="1"/>
        <v>16</v>
      </c>
      <c r="E103" s="46">
        <v>95</v>
      </c>
      <c r="F103" s="229" t="s">
        <v>3041</v>
      </c>
      <c r="G103" s="263" t="s">
        <v>2651</v>
      </c>
      <c r="H103" s="264" t="s">
        <v>838</v>
      </c>
      <c r="I103" s="265">
        <v>6022</v>
      </c>
      <c r="J103" s="4" t="s">
        <v>58</v>
      </c>
      <c r="K103" s="80" t="s">
        <v>29</v>
      </c>
      <c r="L103" s="267">
        <v>1</v>
      </c>
      <c r="M103" s="267">
        <v>1</v>
      </c>
      <c r="N103" s="80">
        <v>0</v>
      </c>
      <c r="O103" s="80">
        <v>59.32</v>
      </c>
      <c r="P103" s="80">
        <v>32.67</v>
      </c>
      <c r="Q103" s="80">
        <v>0</v>
      </c>
      <c r="R103" s="80">
        <v>34.340000000000003</v>
      </c>
      <c r="S103" s="80">
        <v>35.94</v>
      </c>
      <c r="T103" s="80">
        <v>0</v>
      </c>
      <c r="U103" s="80">
        <v>0</v>
      </c>
      <c r="V103" s="80">
        <v>0</v>
      </c>
      <c r="W103" s="81">
        <f t="shared" si="2"/>
        <v>0</v>
      </c>
      <c r="X103" s="80"/>
      <c r="Y103" s="80"/>
      <c r="Z103" s="80"/>
      <c r="AA103" s="80"/>
      <c r="AB103" s="83">
        <f>'Objetivos y Metas Globales'!B201</f>
        <v>4124</v>
      </c>
      <c r="AC103" s="57">
        <f t="shared" si="12"/>
        <v>0</v>
      </c>
      <c r="AD103" s="57">
        <f t="shared" si="13"/>
        <v>0</v>
      </c>
      <c r="AE103" s="57">
        <f t="array" ref="AE103">SUM(IF($C$9:$C$2507=$AB103,Q$9:Q$2507,0))</f>
        <v>0</v>
      </c>
      <c r="AF103" s="57">
        <f t="shared" si="14"/>
        <v>0</v>
      </c>
      <c r="AG103" s="57">
        <f t="shared" si="15"/>
        <v>0</v>
      </c>
      <c r="AH103" s="57">
        <f t="array" ref="AH103">SUM(IF($C$9:$C$2507=$AB103,T$9:T$2507,0))</f>
        <v>0</v>
      </c>
      <c r="AI103" s="57">
        <f t="array" ref="AI103">SUM(IF($C$9:$C$2507=$AB103,U$9:U$2507,0))</f>
        <v>0</v>
      </c>
      <c r="AJ103" s="57">
        <f t="array" ref="AJ103">SUM(IF($C$9:$C$2507=$AB103,V$9:V$2507,0))</f>
        <v>0</v>
      </c>
      <c r="AK103" s="57">
        <f t="array" ref="AK103">SUM(IF($C$9:$C$2507=$AB103,W$9:W$2507,0))</f>
        <v>0</v>
      </c>
      <c r="AL103" s="57">
        <f t="array" ref="AL103">SUM(IF($C$9:$C$2507=$AB103,X$9:X$2507,0))</f>
        <v>0</v>
      </c>
      <c r="AM103" s="57">
        <f t="array" ref="AM103">SUM(IF($C$9:$C$2507=$AB103,Y$9:Y$2507,0))</f>
        <v>0</v>
      </c>
      <c r="AN103" s="230">
        <f t="array" ref="AN103">SUM(IF($C$9:$C$2507=$AB103,AA$9:AA$2507,0))</f>
        <v>0</v>
      </c>
      <c r="AO103" s="83">
        <f>'Objetivos y Metas Globales'!A201</f>
        <v>4029</v>
      </c>
      <c r="AP103" s="1"/>
      <c r="AQ103" s="1"/>
      <c r="AR103" s="1"/>
      <c r="AS103" s="1"/>
      <c r="AT103" s="1"/>
      <c r="AU103" s="1"/>
      <c r="AV103" s="1"/>
      <c r="AW103" s="1"/>
      <c r="AX103" s="1"/>
      <c r="AY103" s="1"/>
      <c r="AZ103" s="1"/>
      <c r="BA103" s="1"/>
      <c r="BB103" s="1"/>
      <c r="BC103" s="1"/>
      <c r="BD103" s="82"/>
      <c r="BE103" s="1"/>
    </row>
    <row r="104" spans="1:57" ht="11.25" customHeight="1" x14ac:dyDescent="0.2">
      <c r="A104" s="1">
        <f>IF(F104=0,0,LOOKUP($C$9:$C$2507,Hoja1!$C$4:$C$118,Hoja1!$D$4:$D$118))</f>
        <v>1</v>
      </c>
      <c r="B104" s="1">
        <f t="shared" si="0"/>
        <v>1</v>
      </c>
      <c r="C104" s="1">
        <f t="array" ref="C104">SUM(IF(cuencatramo1=F104,Hoja1!$C$4:$C$118,0))</f>
        <v>16</v>
      </c>
      <c r="D104" s="1">
        <f t="shared" si="1"/>
        <v>16</v>
      </c>
      <c r="E104" s="46">
        <v>96</v>
      </c>
      <c r="F104" s="229" t="s">
        <v>3041</v>
      </c>
      <c r="G104" s="263" t="s">
        <v>2652</v>
      </c>
      <c r="H104" s="264" t="s">
        <v>838</v>
      </c>
      <c r="I104" s="264">
        <v>1511</v>
      </c>
      <c r="J104" s="4" t="s">
        <v>58</v>
      </c>
      <c r="K104" s="80" t="s">
        <v>29</v>
      </c>
      <c r="L104" s="267">
        <v>1</v>
      </c>
      <c r="M104" s="267">
        <v>1</v>
      </c>
      <c r="N104" s="80">
        <v>4656.9600000000009</v>
      </c>
      <c r="O104" s="80">
        <v>40.409999999999997</v>
      </c>
      <c r="P104" s="80">
        <v>391</v>
      </c>
      <c r="Q104" s="80">
        <v>102.45312</v>
      </c>
      <c r="R104" s="80">
        <v>47.04</v>
      </c>
      <c r="S104" s="80">
        <v>322</v>
      </c>
      <c r="T104" s="80">
        <v>64.266048000000012</v>
      </c>
      <c r="U104" s="80">
        <v>73444.916159999993</v>
      </c>
      <c r="V104" s="80">
        <v>10107.973877759998</v>
      </c>
      <c r="W104" s="81">
        <f t="shared" si="2"/>
        <v>83552.890037759993</v>
      </c>
      <c r="X104" s="80">
        <v>83553</v>
      </c>
      <c r="Y104" s="80"/>
      <c r="Z104" s="80"/>
      <c r="AA104" s="80"/>
      <c r="AB104" s="83">
        <f>'Objetivos y Metas Globales'!B202</f>
        <v>4125</v>
      </c>
      <c r="AC104" s="57">
        <f t="shared" si="12"/>
        <v>0</v>
      </c>
      <c r="AD104" s="57">
        <f t="shared" si="13"/>
        <v>0</v>
      </c>
      <c r="AE104" s="57">
        <f t="array" ref="AE104">SUM(IF($C$9:$C$2507=$AB104,Q$9:Q$2507,0))</f>
        <v>0</v>
      </c>
      <c r="AF104" s="57">
        <f t="shared" si="14"/>
        <v>0</v>
      </c>
      <c r="AG104" s="57">
        <f t="shared" si="15"/>
        <v>0</v>
      </c>
      <c r="AH104" s="57">
        <f t="array" ref="AH104">SUM(IF($C$9:$C$2507=$AB104,T$9:T$2507,0))</f>
        <v>0</v>
      </c>
      <c r="AI104" s="57">
        <f t="array" ref="AI104">SUM(IF($C$9:$C$2507=$AB104,U$9:U$2507,0))</f>
        <v>0</v>
      </c>
      <c r="AJ104" s="57">
        <f t="array" ref="AJ104">SUM(IF($C$9:$C$2507=$AB104,V$9:V$2507,0))</f>
        <v>0</v>
      </c>
      <c r="AK104" s="57">
        <f t="array" ref="AK104">SUM(IF($C$9:$C$2507=$AB104,W$9:W$2507,0))</f>
        <v>0</v>
      </c>
      <c r="AL104" s="57">
        <f t="array" ref="AL104">SUM(IF($C$9:$C$2507=$AB104,X$9:X$2507,0))</f>
        <v>0</v>
      </c>
      <c r="AM104" s="57">
        <f t="array" ref="AM104">SUM(IF($C$9:$C$2507=$AB104,Y$9:Y$2507,0))</f>
        <v>0</v>
      </c>
      <c r="AN104" s="230">
        <f t="array" ref="AN104">SUM(IF($C$9:$C$2507=$AB104,AA$9:AA$2507,0))</f>
        <v>0</v>
      </c>
      <c r="AO104" s="83">
        <f>'Objetivos y Metas Globales'!A202</f>
        <v>4029</v>
      </c>
      <c r="AP104" s="1"/>
      <c r="AQ104" s="1"/>
      <c r="AR104" s="1"/>
      <c r="AS104" s="1"/>
      <c r="AT104" s="1"/>
      <c r="AU104" s="1"/>
      <c r="AV104" s="1"/>
      <c r="AW104" s="1"/>
      <c r="AX104" s="1"/>
      <c r="AY104" s="1"/>
      <c r="AZ104" s="1"/>
      <c r="BA104" s="1"/>
      <c r="BB104" s="1"/>
      <c r="BC104" s="1"/>
      <c r="BD104" s="82"/>
      <c r="BE104" s="1"/>
    </row>
    <row r="105" spans="1:57" ht="11.25" customHeight="1" x14ac:dyDescent="0.2">
      <c r="A105" s="1">
        <f>IF(F105=0,0,LOOKUP($C$9:$C$2507,Hoja1!$C$4:$C$118,Hoja1!$D$4:$D$118))</f>
        <v>1</v>
      </c>
      <c r="B105" s="1">
        <f t="shared" si="0"/>
        <v>1</v>
      </c>
      <c r="C105" s="1">
        <f t="array" ref="C105">SUM(IF(cuencatramo1=F105,Hoja1!$C$4:$C$118,0))</f>
        <v>16</v>
      </c>
      <c r="D105" s="1">
        <f t="shared" si="1"/>
        <v>16</v>
      </c>
      <c r="E105" s="46">
        <v>97</v>
      </c>
      <c r="F105" s="229" t="s">
        <v>3041</v>
      </c>
      <c r="G105" s="263" t="s">
        <v>2653</v>
      </c>
      <c r="H105" s="264" t="s">
        <v>838</v>
      </c>
      <c r="I105" s="265" t="s">
        <v>97</v>
      </c>
      <c r="J105" s="4" t="s">
        <v>58</v>
      </c>
      <c r="K105" s="80" t="s">
        <v>29</v>
      </c>
      <c r="L105" s="267">
        <v>5.04</v>
      </c>
      <c r="M105" s="267">
        <v>1</v>
      </c>
      <c r="N105" s="80">
        <v>567.64799999999991</v>
      </c>
      <c r="O105" s="80">
        <v>119.68</v>
      </c>
      <c r="P105" s="80">
        <v>57.33</v>
      </c>
      <c r="Q105" s="80">
        <v>9.7635456000000005</v>
      </c>
      <c r="R105" s="80">
        <v>93.66</v>
      </c>
      <c r="S105" s="80">
        <v>45.05</v>
      </c>
      <c r="T105" s="80">
        <v>6.8117759999999983</v>
      </c>
      <c r="U105" s="80">
        <v>45955.533254399998</v>
      </c>
      <c r="V105" s="80">
        <v>457.22684044800002</v>
      </c>
      <c r="W105" s="81">
        <f t="shared" si="2"/>
        <v>46412.760094847996</v>
      </c>
      <c r="X105" s="80">
        <v>46413</v>
      </c>
      <c r="Y105" s="80"/>
      <c r="Z105" s="80"/>
      <c r="AA105" s="80"/>
      <c r="AB105" s="83">
        <f>'Objetivos y Metas Globales'!B203</f>
        <v>4126</v>
      </c>
      <c r="AC105" s="57">
        <f t="shared" si="12"/>
        <v>0</v>
      </c>
      <c r="AD105" s="57">
        <f t="shared" si="13"/>
        <v>0</v>
      </c>
      <c r="AE105" s="57">
        <f t="array" ref="AE105">SUM(IF($C$9:$C$2507=$AB105,Q$9:Q$2507,0))</f>
        <v>0</v>
      </c>
      <c r="AF105" s="57">
        <f t="shared" si="14"/>
        <v>0</v>
      </c>
      <c r="AG105" s="57">
        <f t="shared" si="15"/>
        <v>0</v>
      </c>
      <c r="AH105" s="57">
        <f t="array" ref="AH105">SUM(IF($C$9:$C$2507=$AB105,T$9:T$2507,0))</f>
        <v>0</v>
      </c>
      <c r="AI105" s="57">
        <f t="array" ref="AI105">SUM(IF($C$9:$C$2507=$AB105,U$9:U$2507,0))</f>
        <v>0</v>
      </c>
      <c r="AJ105" s="57">
        <f t="array" ref="AJ105">SUM(IF($C$9:$C$2507=$AB105,V$9:V$2507,0))</f>
        <v>0</v>
      </c>
      <c r="AK105" s="57">
        <f t="array" ref="AK105">SUM(IF($C$9:$C$2507=$AB105,W$9:W$2507,0))</f>
        <v>0</v>
      </c>
      <c r="AL105" s="57">
        <f t="array" ref="AL105">SUM(IF($C$9:$C$2507=$AB105,X$9:X$2507,0))</f>
        <v>0</v>
      </c>
      <c r="AM105" s="57">
        <f t="array" ref="AM105">SUM(IF($C$9:$C$2507=$AB105,Y$9:Y$2507,0))</f>
        <v>0</v>
      </c>
      <c r="AN105" s="230">
        <f t="array" ref="AN105">SUM(IF($C$9:$C$2507=$AB105,AA$9:AA$2507,0))</f>
        <v>0</v>
      </c>
      <c r="AO105" s="83">
        <f>'Objetivos y Metas Globales'!A203</f>
        <v>4029</v>
      </c>
      <c r="AP105" s="1"/>
      <c r="AQ105" s="1"/>
      <c r="AR105" s="1"/>
      <c r="AS105" s="1"/>
      <c r="AT105" s="1"/>
      <c r="AU105" s="1"/>
      <c r="AV105" s="1"/>
      <c r="AW105" s="1"/>
      <c r="AX105" s="1"/>
      <c r="AY105" s="1"/>
      <c r="AZ105" s="1"/>
      <c r="BA105" s="1"/>
      <c r="BB105" s="1"/>
      <c r="BC105" s="1"/>
      <c r="BD105" s="82"/>
      <c r="BE105" s="1"/>
    </row>
    <row r="106" spans="1:57" ht="11.25" customHeight="1" x14ac:dyDescent="0.2">
      <c r="A106" s="1">
        <f>IF(F106=0,0,LOOKUP($C$9:$C$2507,Hoja1!$C$4:$C$118,Hoja1!$D$4:$D$118))</f>
        <v>1</v>
      </c>
      <c r="B106" s="1">
        <f t="shared" si="0"/>
        <v>1</v>
      </c>
      <c r="C106" s="1">
        <f t="array" ref="C106">SUM(IF(cuencatramo1=F106,Hoja1!$C$4:$C$118,0))</f>
        <v>16</v>
      </c>
      <c r="D106" s="1">
        <f t="shared" si="1"/>
        <v>16</v>
      </c>
      <c r="E106" s="46">
        <v>98</v>
      </c>
      <c r="F106" s="229" t="s">
        <v>3041</v>
      </c>
      <c r="G106" s="263" t="s">
        <v>2654</v>
      </c>
      <c r="H106" s="264" t="s">
        <v>838</v>
      </c>
      <c r="I106" s="265">
        <v>2010</v>
      </c>
      <c r="J106" s="4" t="s">
        <v>58</v>
      </c>
      <c r="K106" s="80"/>
      <c r="L106" s="267">
        <v>1</v>
      </c>
      <c r="M106" s="267">
        <v>1</v>
      </c>
      <c r="N106" s="80">
        <v>151.63200000000003</v>
      </c>
      <c r="O106" s="80">
        <v>3.02</v>
      </c>
      <c r="P106" s="80">
        <v>5.97</v>
      </c>
      <c r="Q106" s="80">
        <v>3.4268831999999998</v>
      </c>
      <c r="R106" s="80">
        <v>4.45</v>
      </c>
      <c r="S106" s="80">
        <v>5.97</v>
      </c>
      <c r="T106" s="80">
        <v>1.5163199999999999</v>
      </c>
      <c r="U106" s="80">
        <v>628.59348864000003</v>
      </c>
      <c r="V106" s="80">
        <v>194.76827136</v>
      </c>
      <c r="W106" s="81">
        <f t="shared" si="2"/>
        <v>823.36176</v>
      </c>
      <c r="X106" s="80">
        <v>823</v>
      </c>
      <c r="Y106" s="80"/>
      <c r="Z106" s="80"/>
      <c r="AA106" s="80"/>
      <c r="AB106" s="83">
        <f>'Objetivos y Metas Globales'!B204</f>
        <v>4127</v>
      </c>
      <c r="AC106" s="57">
        <f t="shared" si="12"/>
        <v>0</v>
      </c>
      <c r="AD106" s="57">
        <f t="shared" si="13"/>
        <v>0</v>
      </c>
      <c r="AE106" s="57">
        <f t="array" ref="AE106">SUM(IF($C$9:$C$2507=$AB106,Q$9:Q$2507,0))</f>
        <v>0</v>
      </c>
      <c r="AF106" s="57">
        <f t="shared" si="14"/>
        <v>0</v>
      </c>
      <c r="AG106" s="57">
        <f t="shared" si="15"/>
        <v>0</v>
      </c>
      <c r="AH106" s="57">
        <f t="array" ref="AH106">SUM(IF($C$9:$C$2507=$AB106,T$9:T$2507,0))</f>
        <v>0</v>
      </c>
      <c r="AI106" s="57">
        <f t="array" ref="AI106">SUM(IF($C$9:$C$2507=$AB106,U$9:U$2507,0))</f>
        <v>0</v>
      </c>
      <c r="AJ106" s="57">
        <f t="array" ref="AJ106">SUM(IF($C$9:$C$2507=$AB106,V$9:V$2507,0))</f>
        <v>0</v>
      </c>
      <c r="AK106" s="57">
        <f t="array" ref="AK106">SUM(IF($C$9:$C$2507=$AB106,W$9:W$2507,0))</f>
        <v>0</v>
      </c>
      <c r="AL106" s="57">
        <f t="array" ref="AL106">SUM(IF($C$9:$C$2507=$AB106,X$9:X$2507,0))</f>
        <v>0</v>
      </c>
      <c r="AM106" s="57">
        <f t="array" ref="AM106">SUM(IF($C$9:$C$2507=$AB106,Y$9:Y$2507,0))</f>
        <v>0</v>
      </c>
      <c r="AN106" s="230">
        <f t="array" ref="AN106">SUM(IF($C$9:$C$2507=$AB106,AA$9:AA$2507,0))</f>
        <v>0</v>
      </c>
      <c r="AO106" s="83">
        <f>'Objetivos y Metas Globales'!A204</f>
        <v>4029</v>
      </c>
      <c r="AP106" s="1"/>
      <c r="AQ106" s="1"/>
      <c r="AR106" s="1"/>
      <c r="AS106" s="1"/>
      <c r="AT106" s="1"/>
      <c r="AU106" s="1"/>
      <c r="AV106" s="1"/>
      <c r="AW106" s="1"/>
      <c r="AX106" s="1"/>
      <c r="AY106" s="1"/>
      <c r="AZ106" s="1"/>
      <c r="BA106" s="1"/>
      <c r="BB106" s="1"/>
      <c r="BC106" s="1"/>
      <c r="BD106" s="82"/>
      <c r="BE106" s="1"/>
    </row>
    <row r="107" spans="1:57" ht="11.25" customHeight="1" x14ac:dyDescent="0.2">
      <c r="A107" s="1">
        <f>IF(F107=0,0,LOOKUP($C$9:$C$2507,Hoja1!$C$4:$C$118,Hoja1!$D$4:$D$118))</f>
        <v>1</v>
      </c>
      <c r="B107" s="1">
        <f t="shared" si="0"/>
        <v>1</v>
      </c>
      <c r="C107" s="1">
        <f t="array" ref="C107">SUM(IF(cuencatramo1=F107,Hoja1!$C$4:$C$118,0))</f>
        <v>16</v>
      </c>
      <c r="D107" s="1">
        <f t="shared" si="1"/>
        <v>16</v>
      </c>
      <c r="E107" s="46">
        <v>99</v>
      </c>
      <c r="F107" s="229" t="s">
        <v>3041</v>
      </c>
      <c r="G107" s="263" t="s">
        <v>2655</v>
      </c>
      <c r="H107" s="264" t="s">
        <v>838</v>
      </c>
      <c r="I107" s="265" t="s">
        <v>38</v>
      </c>
      <c r="J107" s="4" t="s">
        <v>58</v>
      </c>
      <c r="K107" s="80" t="s">
        <v>29</v>
      </c>
      <c r="L107" s="267">
        <v>1</v>
      </c>
      <c r="M107" s="267">
        <v>1</v>
      </c>
      <c r="N107" s="80">
        <v>202.63651200000004</v>
      </c>
      <c r="O107" s="80">
        <v>15.23</v>
      </c>
      <c r="P107" s="80">
        <v>14.51</v>
      </c>
      <c r="Q107" s="80">
        <v>8.0688497760000004</v>
      </c>
      <c r="R107" s="80">
        <v>10.64</v>
      </c>
      <c r="S107" s="80">
        <v>9.92</v>
      </c>
      <c r="T107" s="80">
        <v>41.203469923199997</v>
      </c>
      <c r="U107" s="80">
        <v>1096.123603068</v>
      </c>
      <c r="V107" s="80">
        <v>962.62108130073602</v>
      </c>
      <c r="W107" s="81">
        <f t="shared" si="2"/>
        <v>2058.7446843687358</v>
      </c>
      <c r="X107" s="80">
        <v>2059</v>
      </c>
      <c r="Y107" s="80"/>
      <c r="Z107" s="80"/>
      <c r="AA107" s="80"/>
      <c r="AB107" s="83">
        <f>'Objetivos y Metas Globales'!B205</f>
        <v>4128</v>
      </c>
      <c r="AC107" s="57">
        <f t="shared" si="12"/>
        <v>0</v>
      </c>
      <c r="AD107" s="57">
        <f t="shared" si="13"/>
        <v>0</v>
      </c>
      <c r="AE107" s="57">
        <f t="array" ref="AE107">SUM(IF($C$9:$C$2507=$AB107,Q$9:Q$2507,0))</f>
        <v>0</v>
      </c>
      <c r="AF107" s="57">
        <f t="shared" si="14"/>
        <v>0</v>
      </c>
      <c r="AG107" s="57">
        <f t="shared" si="15"/>
        <v>0</v>
      </c>
      <c r="AH107" s="57">
        <f t="array" ref="AH107">SUM(IF($C$9:$C$2507=$AB107,T$9:T$2507,0))</f>
        <v>0</v>
      </c>
      <c r="AI107" s="57">
        <f t="array" ref="AI107">SUM(IF($C$9:$C$2507=$AB107,U$9:U$2507,0))</f>
        <v>0</v>
      </c>
      <c r="AJ107" s="57">
        <f t="array" ref="AJ107">SUM(IF($C$9:$C$2507=$AB107,V$9:V$2507,0))</f>
        <v>0</v>
      </c>
      <c r="AK107" s="57">
        <f t="array" ref="AK107">SUM(IF($C$9:$C$2507=$AB107,W$9:W$2507,0))</f>
        <v>0</v>
      </c>
      <c r="AL107" s="57">
        <f t="array" ref="AL107">SUM(IF($C$9:$C$2507=$AB107,X$9:X$2507,0))</f>
        <v>0</v>
      </c>
      <c r="AM107" s="57">
        <f t="array" ref="AM107">SUM(IF($C$9:$C$2507=$AB107,Y$9:Y$2507,0))</f>
        <v>0</v>
      </c>
      <c r="AN107" s="230">
        <f t="array" ref="AN107">SUM(IF($C$9:$C$2507=$AB107,AA$9:AA$2507,0))</f>
        <v>0</v>
      </c>
      <c r="AO107" s="83">
        <f>'Objetivos y Metas Globales'!A205</f>
        <v>4029</v>
      </c>
      <c r="AP107" s="1"/>
      <c r="AQ107" s="1"/>
      <c r="AR107" s="1"/>
      <c r="AS107" s="1"/>
      <c r="AT107" s="1"/>
      <c r="AU107" s="1"/>
      <c r="AV107" s="1"/>
      <c r="AW107" s="1"/>
      <c r="AX107" s="1"/>
      <c r="AY107" s="1"/>
      <c r="AZ107" s="1"/>
      <c r="BA107" s="1"/>
      <c r="BB107" s="1"/>
      <c r="BC107" s="1"/>
      <c r="BD107" s="82"/>
      <c r="BE107" s="1"/>
    </row>
    <row r="108" spans="1:57" ht="11.25" customHeight="1" x14ac:dyDescent="0.2">
      <c r="A108" s="1">
        <f>IF(F108=0,0,LOOKUP($C$9:$C$2507,Hoja1!$C$4:$C$118,Hoja1!$D$4:$D$118))</f>
        <v>1</v>
      </c>
      <c r="B108" s="1">
        <f t="shared" si="0"/>
        <v>1</v>
      </c>
      <c r="C108" s="1">
        <f t="array" ref="C108">SUM(IF(cuencatramo1=F108,Hoja1!$C$4:$C$118,0))</f>
        <v>16</v>
      </c>
      <c r="D108" s="1">
        <f t="shared" si="1"/>
        <v>16</v>
      </c>
      <c r="E108" s="46">
        <v>100</v>
      </c>
      <c r="F108" s="229" t="s">
        <v>3041</v>
      </c>
      <c r="G108" s="263" t="s">
        <v>2656</v>
      </c>
      <c r="H108" s="264" t="s">
        <v>838</v>
      </c>
      <c r="I108" s="265" t="s">
        <v>293</v>
      </c>
      <c r="J108" s="4" t="s">
        <v>58</v>
      </c>
      <c r="K108" s="80" t="s">
        <v>29</v>
      </c>
      <c r="L108" s="267">
        <v>1</v>
      </c>
      <c r="M108" s="267">
        <v>1</v>
      </c>
      <c r="N108" s="80">
        <v>7347.8879999999999</v>
      </c>
      <c r="O108" s="80">
        <v>638.54999999999995</v>
      </c>
      <c r="P108" s="80">
        <v>937.16</v>
      </c>
      <c r="Q108" s="80">
        <v>333.04538880000001</v>
      </c>
      <c r="R108" s="80">
        <v>618.66</v>
      </c>
      <c r="S108" s="80">
        <v>836.7</v>
      </c>
      <c r="T108" s="80">
        <v>98.455392000000018</v>
      </c>
      <c r="U108" s="80">
        <v>24045.8941008</v>
      </c>
      <c r="V108" s="80">
        <v>2111.9525487360002</v>
      </c>
      <c r="W108" s="81">
        <f t="shared" si="2"/>
        <v>26157.846649536001</v>
      </c>
      <c r="X108" s="80">
        <v>26158</v>
      </c>
      <c r="Y108" s="80"/>
      <c r="Z108" s="80"/>
      <c r="AA108" s="80"/>
      <c r="AB108" s="83">
        <f>'Objetivos y Metas Globales'!B206</f>
        <v>4129</v>
      </c>
      <c r="AC108" s="57">
        <f t="shared" si="12"/>
        <v>0</v>
      </c>
      <c r="AD108" s="57">
        <f t="shared" si="13"/>
        <v>0</v>
      </c>
      <c r="AE108" s="57">
        <f t="array" ref="AE108">SUM(IF($C$9:$C$2507=$AB108,Q$9:Q$2507,0))</f>
        <v>0</v>
      </c>
      <c r="AF108" s="57">
        <f t="shared" si="14"/>
        <v>0</v>
      </c>
      <c r="AG108" s="57">
        <f t="shared" si="15"/>
        <v>0</v>
      </c>
      <c r="AH108" s="57">
        <f t="array" ref="AH108">SUM(IF($C$9:$C$2507=$AB108,T$9:T$2507,0))</f>
        <v>0</v>
      </c>
      <c r="AI108" s="57">
        <f t="array" ref="AI108">SUM(IF($C$9:$C$2507=$AB108,U$9:U$2507,0))</f>
        <v>0</v>
      </c>
      <c r="AJ108" s="57">
        <f t="array" ref="AJ108">SUM(IF($C$9:$C$2507=$AB108,V$9:V$2507,0))</f>
        <v>0</v>
      </c>
      <c r="AK108" s="57">
        <f t="array" ref="AK108">SUM(IF($C$9:$C$2507=$AB108,W$9:W$2507,0))</f>
        <v>0</v>
      </c>
      <c r="AL108" s="57">
        <f t="array" ref="AL108">SUM(IF($C$9:$C$2507=$AB108,X$9:X$2507,0))</f>
        <v>0</v>
      </c>
      <c r="AM108" s="57">
        <f t="array" ref="AM108">SUM(IF($C$9:$C$2507=$AB108,Y$9:Y$2507,0))</f>
        <v>0</v>
      </c>
      <c r="AN108" s="230">
        <f t="array" ref="AN108">SUM(IF($C$9:$C$2507=$AB108,AA$9:AA$2507,0))</f>
        <v>0</v>
      </c>
      <c r="AO108" s="83">
        <f>'Objetivos y Metas Globales'!A206</f>
        <v>4029</v>
      </c>
      <c r="AP108" s="1"/>
      <c r="AQ108" s="1"/>
      <c r="AR108" s="1"/>
      <c r="AS108" s="1"/>
      <c r="AT108" s="1"/>
      <c r="AU108" s="1"/>
      <c r="AV108" s="1"/>
      <c r="AW108" s="1"/>
      <c r="AX108" s="1"/>
      <c r="AY108" s="1"/>
      <c r="AZ108" s="1"/>
      <c r="BA108" s="1"/>
      <c r="BB108" s="1"/>
      <c r="BC108" s="1"/>
      <c r="BD108" s="82"/>
      <c r="BE108" s="1"/>
    </row>
    <row r="109" spans="1:57" ht="11.25" customHeight="1" x14ac:dyDescent="0.2">
      <c r="A109" s="1">
        <f>IF(F109=0,0,LOOKUP($C$9:$C$2507,Hoja1!$C$4:$C$118,Hoja1!$D$4:$D$118))</f>
        <v>1</v>
      </c>
      <c r="B109" s="1">
        <f t="shared" si="0"/>
        <v>1</v>
      </c>
      <c r="C109" s="1">
        <f t="array" ref="C109">SUM(IF(cuencatramo1=F109,Hoja1!$C$4:$C$118,0))</f>
        <v>16</v>
      </c>
      <c r="D109" s="1">
        <f t="shared" si="1"/>
        <v>16</v>
      </c>
      <c r="E109" s="46">
        <v>101</v>
      </c>
      <c r="F109" s="229" t="s">
        <v>3041</v>
      </c>
      <c r="G109" s="263" t="s">
        <v>2657</v>
      </c>
      <c r="H109" s="264" t="s">
        <v>838</v>
      </c>
      <c r="I109" s="265" t="s">
        <v>38</v>
      </c>
      <c r="J109" s="4" t="s">
        <v>58</v>
      </c>
      <c r="K109" s="80" t="s">
        <v>29</v>
      </c>
      <c r="L109" s="267">
        <v>1</v>
      </c>
      <c r="M109" s="267">
        <v>1</v>
      </c>
      <c r="N109" s="80">
        <v>336.96</v>
      </c>
      <c r="O109" s="80">
        <v>27.78</v>
      </c>
      <c r="P109" s="80">
        <v>18.23</v>
      </c>
      <c r="Q109" s="80">
        <v>25.945920000000005</v>
      </c>
      <c r="R109" s="80">
        <v>9.8800000000000008</v>
      </c>
      <c r="S109" s="80">
        <v>4.97</v>
      </c>
      <c r="T109" s="80">
        <v>8.5924800000000001</v>
      </c>
      <c r="U109" s="80">
        <v>7169.9472000000005</v>
      </c>
      <c r="V109" s="80">
        <v>225.42623999999998</v>
      </c>
      <c r="W109" s="81">
        <f t="shared" si="2"/>
        <v>7395.3734400000003</v>
      </c>
      <c r="X109" s="80">
        <v>7395</v>
      </c>
      <c r="Y109" s="80"/>
      <c r="Z109" s="80"/>
      <c r="AA109" s="80"/>
      <c r="AB109" s="85" t="s">
        <v>1543</v>
      </c>
      <c r="AC109" s="59">
        <f t="shared" ref="AC109:AN109" si="16">SUM(AC9:AC108)</f>
        <v>146869.62</v>
      </c>
      <c r="AD109" s="59">
        <f t="shared" si="16"/>
        <v>109807.01000000001</v>
      </c>
      <c r="AE109" s="59">
        <f t="shared" si="16"/>
        <v>5445911.1098432634</v>
      </c>
      <c r="AF109" s="59">
        <f t="shared" si="16"/>
        <v>131322.44999999998</v>
      </c>
      <c r="AG109" s="59">
        <f t="shared" si="16"/>
        <v>102468.23000000001</v>
      </c>
      <c r="AH109" s="59">
        <f t="shared" si="16"/>
        <v>3211470.6300112042</v>
      </c>
      <c r="AI109" s="59">
        <f t="shared" si="16"/>
        <v>2332986405.2435555</v>
      </c>
      <c r="AJ109" s="59">
        <f t="shared" si="16"/>
        <v>253964106.89677283</v>
      </c>
      <c r="AK109" s="59">
        <f t="shared" si="16"/>
        <v>2586948037.1403275</v>
      </c>
      <c r="AL109" s="59">
        <f t="shared" si="16"/>
        <v>2833548442.8500004</v>
      </c>
      <c r="AM109" s="59">
        <f t="shared" si="16"/>
        <v>2016739867.24</v>
      </c>
      <c r="AN109" s="59">
        <f t="shared" si="16"/>
        <v>2362340612</v>
      </c>
      <c r="AO109" s="83"/>
      <c r="AP109" s="1"/>
      <c r="AQ109" s="1"/>
      <c r="AR109" s="1"/>
      <c r="AS109" s="1"/>
      <c r="AT109" s="1"/>
      <c r="AU109" s="1"/>
      <c r="AV109" s="1"/>
      <c r="AW109" s="1"/>
      <c r="AX109" s="1"/>
      <c r="AY109" s="1"/>
      <c r="AZ109" s="1"/>
      <c r="BA109" s="1"/>
      <c r="BB109" s="1"/>
      <c r="BC109" s="1"/>
      <c r="BD109" s="82"/>
      <c r="BE109" s="1"/>
    </row>
    <row r="110" spans="1:57" ht="11.25" customHeight="1" x14ac:dyDescent="0.2">
      <c r="A110" s="1">
        <f>IF(F110=0,0,LOOKUP($C$9:$C$2507,Hoja1!$C$4:$C$118,Hoja1!$D$4:$D$118))</f>
        <v>1</v>
      </c>
      <c r="B110" s="1">
        <f t="shared" si="0"/>
        <v>1</v>
      </c>
      <c r="C110" s="1">
        <f t="array" ref="C110">SUM(IF(cuencatramo1=F110,Hoja1!$C$4:$C$118,0))</f>
        <v>17</v>
      </c>
      <c r="D110" s="1">
        <f t="shared" si="1"/>
        <v>17</v>
      </c>
      <c r="E110" s="46">
        <v>102</v>
      </c>
      <c r="F110" s="229" t="s">
        <v>3046</v>
      </c>
      <c r="G110" s="263" t="s">
        <v>2658</v>
      </c>
      <c r="H110" s="264" t="s">
        <v>433</v>
      </c>
      <c r="I110" s="265">
        <v>9000</v>
      </c>
      <c r="J110" s="4" t="s">
        <v>58</v>
      </c>
      <c r="K110" s="80" t="s">
        <v>29</v>
      </c>
      <c r="L110" s="267">
        <v>1</v>
      </c>
      <c r="M110" s="267">
        <v>1</v>
      </c>
      <c r="N110" s="80">
        <v>16304.112000000001</v>
      </c>
      <c r="O110" s="80">
        <v>4150.1400000000003</v>
      </c>
      <c r="P110" s="80">
        <v>2918.68</v>
      </c>
      <c r="Q110" s="80">
        <v>1121.88594672</v>
      </c>
      <c r="R110" s="80">
        <v>10533.023999999999</v>
      </c>
      <c r="S110" s="80">
        <v>2918.68</v>
      </c>
      <c r="T110" s="80">
        <v>554.33980799999995</v>
      </c>
      <c r="U110" s="80">
        <v>1969417.2157160256</v>
      </c>
      <c r="V110" s="80">
        <v>189723.0115378944</v>
      </c>
      <c r="W110" s="81">
        <f t="shared" si="2"/>
        <v>2159140.2272539199</v>
      </c>
      <c r="X110" s="80">
        <v>2159140</v>
      </c>
      <c r="Y110" s="80"/>
      <c r="Z110" s="80"/>
      <c r="AA110" s="8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82"/>
      <c r="BE110" s="1"/>
    </row>
    <row r="111" spans="1:57" ht="11.25" customHeight="1" x14ac:dyDescent="0.2">
      <c r="A111" s="1">
        <f>IF(F111=0,0,LOOKUP($C$9:$C$2507,Hoja1!$C$4:$C$118,Hoja1!$D$4:$D$118))</f>
        <v>1</v>
      </c>
      <c r="B111" s="1">
        <f t="shared" si="0"/>
        <v>1</v>
      </c>
      <c r="C111" s="1">
        <f t="array" ref="C111">SUM(IF(cuencatramo1=F111,Hoja1!$C$4:$C$118,0))</f>
        <v>17</v>
      </c>
      <c r="D111" s="1">
        <f t="shared" si="1"/>
        <v>17</v>
      </c>
      <c r="E111" s="46">
        <v>103</v>
      </c>
      <c r="F111" s="229" t="s">
        <v>3046</v>
      </c>
      <c r="G111" s="263" t="s">
        <v>2659</v>
      </c>
      <c r="H111" s="264" t="s">
        <v>433</v>
      </c>
      <c r="I111" s="265" t="s">
        <v>3111</v>
      </c>
      <c r="J111" s="4" t="s">
        <v>58</v>
      </c>
      <c r="K111" s="80"/>
      <c r="L111" s="267">
        <v>1</v>
      </c>
      <c r="M111" s="267">
        <v>1</v>
      </c>
      <c r="N111" s="80">
        <v>0</v>
      </c>
      <c r="O111" s="80">
        <v>8516.41</v>
      </c>
      <c r="P111" s="80">
        <v>10403.52</v>
      </c>
      <c r="Q111" s="80">
        <v>11839.790430000001</v>
      </c>
      <c r="R111" s="80">
        <v>8016.56</v>
      </c>
      <c r="S111" s="80">
        <v>9909.06</v>
      </c>
      <c r="T111" s="80">
        <v>11322.527760000001</v>
      </c>
      <c r="U111" s="80">
        <v>4512528.9260619748</v>
      </c>
      <c r="V111" s="80">
        <v>908972.5285728001</v>
      </c>
      <c r="W111" s="81">
        <f t="shared" si="2"/>
        <v>5421501.4546347745</v>
      </c>
      <c r="X111" s="80">
        <v>2168601</v>
      </c>
      <c r="Y111" s="80"/>
      <c r="Z111" s="80"/>
      <c r="AA111" s="8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82"/>
      <c r="BE111" s="1"/>
    </row>
    <row r="112" spans="1:57" ht="11.25" customHeight="1" x14ac:dyDescent="0.2">
      <c r="A112" s="1">
        <f>IF(F112=0,0,LOOKUP($C$9:$C$2507,Hoja1!$C$4:$C$118,Hoja1!$D$4:$D$118))</f>
        <v>1</v>
      </c>
      <c r="B112" s="1">
        <f t="shared" si="0"/>
        <v>1</v>
      </c>
      <c r="C112" s="1">
        <f t="array" ref="C112">SUM(IF(cuencatramo1=F112,Hoja1!$C$4:$C$118,0))</f>
        <v>17</v>
      </c>
      <c r="D112" s="1">
        <f t="shared" si="1"/>
        <v>17</v>
      </c>
      <c r="E112" s="46">
        <v>104</v>
      </c>
      <c r="F112" s="229" t="s">
        <v>3046</v>
      </c>
      <c r="G112" s="263" t="s">
        <v>2660</v>
      </c>
      <c r="H112" s="264" t="s">
        <v>838</v>
      </c>
      <c r="I112" s="265" t="s">
        <v>3111</v>
      </c>
      <c r="J112" s="4" t="s">
        <v>58</v>
      </c>
      <c r="K112" s="80"/>
      <c r="L112" s="267">
        <v>1</v>
      </c>
      <c r="M112" s="267">
        <v>1</v>
      </c>
      <c r="N112" s="80">
        <v>0</v>
      </c>
      <c r="O112" s="80">
        <v>7862.98</v>
      </c>
      <c r="P112" s="80">
        <v>8592.36</v>
      </c>
      <c r="Q112" s="80">
        <v>1734.48</v>
      </c>
      <c r="R112" s="80">
        <v>7513.51</v>
      </c>
      <c r="S112" s="80">
        <v>8210.48</v>
      </c>
      <c r="T112" s="80">
        <v>7534.5811200000007</v>
      </c>
      <c r="U112" s="80">
        <v>1473560.0055</v>
      </c>
      <c r="V112" s="80">
        <v>604876.17231360008</v>
      </c>
      <c r="W112" s="81">
        <f t="shared" si="2"/>
        <v>2078436.1778136001</v>
      </c>
      <c r="X112" s="80">
        <v>2078437</v>
      </c>
      <c r="Y112" s="80"/>
      <c r="Z112" s="80"/>
      <c r="AA112" s="8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82"/>
      <c r="BE112" s="1"/>
    </row>
    <row r="113" spans="1:57" ht="11.25" customHeight="1" x14ac:dyDescent="0.2">
      <c r="A113" s="1">
        <f>IF(F113=0,0,LOOKUP($C$9:$C$2507,Hoja1!$C$4:$C$118,Hoja1!$D$4:$D$118))</f>
        <v>1</v>
      </c>
      <c r="B113" s="1">
        <f t="shared" si="0"/>
        <v>1</v>
      </c>
      <c r="C113" s="1">
        <f t="array" ref="C113">SUM(IF(cuencatramo1=F113,Hoja1!$C$4:$C$118,0))</f>
        <v>17</v>
      </c>
      <c r="D113" s="1">
        <f t="shared" si="1"/>
        <v>17</v>
      </c>
      <c r="E113" s="46">
        <v>105</v>
      </c>
      <c r="F113" s="229" t="s">
        <v>3046</v>
      </c>
      <c r="G113" s="263" t="s">
        <v>2661</v>
      </c>
      <c r="H113" s="269" t="s">
        <v>1118</v>
      </c>
      <c r="I113" s="266">
        <v>9000</v>
      </c>
      <c r="J113" s="4" t="s">
        <v>58</v>
      </c>
      <c r="K113" s="80"/>
      <c r="L113" s="267">
        <v>1</v>
      </c>
      <c r="M113" s="267">
        <v>1</v>
      </c>
      <c r="N113" s="80">
        <v>0</v>
      </c>
      <c r="O113" s="80">
        <v>3361.7376000000004</v>
      </c>
      <c r="P113" s="80">
        <v>520.87</v>
      </c>
      <c r="Q113" s="80">
        <v>0</v>
      </c>
      <c r="R113" s="80">
        <v>1117.7777520000002</v>
      </c>
      <c r="S113" s="80">
        <v>520.87</v>
      </c>
      <c r="T113" s="80">
        <v>0</v>
      </c>
      <c r="U113" s="80">
        <v>0</v>
      </c>
      <c r="V113" s="80">
        <v>0</v>
      </c>
      <c r="W113" s="81">
        <f t="shared" si="2"/>
        <v>0</v>
      </c>
      <c r="X113" s="80"/>
      <c r="Y113" s="80"/>
      <c r="Z113" s="80"/>
      <c r="AA113" s="8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82"/>
      <c r="BE113" s="1"/>
    </row>
    <row r="114" spans="1:57" ht="11.25" customHeight="1" x14ac:dyDescent="0.2">
      <c r="A114" s="1">
        <f>IF(F114=0,0,LOOKUP($C$9:$C$2507,Hoja1!$C$4:$C$118,Hoja1!$D$4:$D$118))</f>
        <v>1</v>
      </c>
      <c r="B114" s="1">
        <f t="shared" si="0"/>
        <v>1</v>
      </c>
      <c r="C114" s="1">
        <f t="array" ref="C114">SUM(IF(cuencatramo1=F114,Hoja1!$C$4:$C$118,0))</f>
        <v>17</v>
      </c>
      <c r="D114" s="1">
        <f t="shared" si="1"/>
        <v>17</v>
      </c>
      <c r="E114" s="46">
        <v>106</v>
      </c>
      <c r="F114" s="229" t="s">
        <v>3046</v>
      </c>
      <c r="G114" s="263" t="s">
        <v>2662</v>
      </c>
      <c r="H114" s="264" t="s">
        <v>433</v>
      </c>
      <c r="I114" s="265">
        <v>5511</v>
      </c>
      <c r="J114" s="4" t="s">
        <v>58</v>
      </c>
      <c r="K114" s="80" t="s">
        <v>29</v>
      </c>
      <c r="L114" s="267">
        <v>1</v>
      </c>
      <c r="M114" s="267">
        <v>1</v>
      </c>
      <c r="N114" s="80">
        <v>3185.1360000000004</v>
      </c>
      <c r="O114" s="80">
        <v>143.49</v>
      </c>
      <c r="P114" s="80">
        <v>310.25</v>
      </c>
      <c r="Q114" s="80">
        <v>94.598539199999991</v>
      </c>
      <c r="R114" s="80">
        <v>110.38</v>
      </c>
      <c r="S114" s="80">
        <v>86.87</v>
      </c>
      <c r="T114" s="80">
        <v>101.924352</v>
      </c>
      <c r="U114" s="80">
        <v>24135.891537599993</v>
      </c>
      <c r="V114" s="80">
        <v>11220.285903551998</v>
      </c>
      <c r="W114" s="81">
        <f t="shared" si="2"/>
        <v>35356.177441151987</v>
      </c>
      <c r="X114" s="80">
        <v>35356</v>
      </c>
      <c r="Y114" s="80"/>
      <c r="Z114" s="80"/>
      <c r="AA114" s="8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82"/>
      <c r="BE114" s="1"/>
    </row>
    <row r="115" spans="1:57" ht="11.25" customHeight="1" x14ac:dyDescent="0.2">
      <c r="A115" s="1">
        <f>IF(F115=0,0,LOOKUP($C$9:$C$2507,Hoja1!$C$4:$C$118,Hoja1!$D$4:$D$118))</f>
        <v>1</v>
      </c>
      <c r="B115" s="1">
        <f t="shared" si="0"/>
        <v>1</v>
      </c>
      <c r="C115" s="1">
        <f t="array" ref="C115">SUM(IF(cuencatramo1=F115,Hoja1!$C$4:$C$118,0))</f>
        <v>17</v>
      </c>
      <c r="D115" s="1">
        <f t="shared" si="1"/>
        <v>17</v>
      </c>
      <c r="E115" s="46">
        <v>107</v>
      </c>
      <c r="F115" s="229" t="s">
        <v>3046</v>
      </c>
      <c r="G115" s="263" t="s">
        <v>2663</v>
      </c>
      <c r="H115" s="264" t="s">
        <v>433</v>
      </c>
      <c r="I115" s="265" t="s">
        <v>38</v>
      </c>
      <c r="J115" s="4" t="s">
        <v>58</v>
      </c>
      <c r="K115" s="80" t="s">
        <v>29</v>
      </c>
      <c r="L115" s="267">
        <v>1</v>
      </c>
      <c r="M115" s="267">
        <v>1</v>
      </c>
      <c r="N115" s="80">
        <v>1819.5840000000003</v>
      </c>
      <c r="O115" s="80">
        <v>80.510000000000005</v>
      </c>
      <c r="P115" s="80">
        <v>83.85</v>
      </c>
      <c r="Q115" s="80">
        <v>130.43047680000001</v>
      </c>
      <c r="R115" s="80">
        <v>59.27</v>
      </c>
      <c r="S115" s="80">
        <v>61.72</v>
      </c>
      <c r="T115" s="80">
        <v>84.138912000000005</v>
      </c>
      <c r="U115" s="80">
        <v>15115.935744</v>
      </c>
      <c r="V115" s="80">
        <v>4755.5017885440002</v>
      </c>
      <c r="W115" s="81">
        <f t="shared" si="2"/>
        <v>19871.437532544001</v>
      </c>
      <c r="X115" s="80">
        <v>19871</v>
      </c>
      <c r="Y115" s="80"/>
      <c r="Z115" s="80"/>
      <c r="AA115" s="8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82"/>
      <c r="BE115" s="1"/>
    </row>
    <row r="116" spans="1:57" ht="11.25" customHeight="1" x14ac:dyDescent="0.2">
      <c r="A116" s="1">
        <f>IF(F116=0,0,LOOKUP($C$9:$C$2507,Hoja1!$C$4:$C$118,Hoja1!$D$4:$D$118))</f>
        <v>1</v>
      </c>
      <c r="B116" s="1">
        <f t="shared" si="0"/>
        <v>1</v>
      </c>
      <c r="C116" s="1">
        <f t="array" ref="C116">SUM(IF(cuencatramo1=F116,Hoja1!$C$4:$C$118,0))</f>
        <v>17</v>
      </c>
      <c r="D116" s="1">
        <f t="shared" si="1"/>
        <v>17</v>
      </c>
      <c r="E116" s="46">
        <v>108</v>
      </c>
      <c r="F116" s="229" t="s">
        <v>3046</v>
      </c>
      <c r="G116" s="263" t="s">
        <v>2664</v>
      </c>
      <c r="H116" s="264" t="s">
        <v>433</v>
      </c>
      <c r="I116" s="265">
        <v>8050</v>
      </c>
      <c r="J116" s="4" t="s">
        <v>58</v>
      </c>
      <c r="K116" s="80" t="s">
        <v>29</v>
      </c>
      <c r="L116" s="267">
        <v>1</v>
      </c>
      <c r="M116" s="267">
        <v>1</v>
      </c>
      <c r="N116" s="80">
        <v>11142.720000000001</v>
      </c>
      <c r="O116" s="80">
        <v>178.12</v>
      </c>
      <c r="P116" s="80">
        <v>284.33999999999997</v>
      </c>
      <c r="Q116" s="80">
        <v>55.713600000000007</v>
      </c>
      <c r="R116" s="80">
        <v>403.12</v>
      </c>
      <c r="S116" s="80">
        <v>643.51</v>
      </c>
      <c r="T116" s="80">
        <v>356.56704000000002</v>
      </c>
      <c r="U116" s="80">
        <v>21405.021946560002</v>
      </c>
      <c r="V116" s="80">
        <v>10997.74858752</v>
      </c>
      <c r="W116" s="81">
        <f t="shared" si="2"/>
        <v>32402.770534080002</v>
      </c>
      <c r="X116" s="80">
        <v>107092</v>
      </c>
      <c r="Y116" s="80"/>
      <c r="Z116" s="80"/>
      <c r="AA116" s="80">
        <v>15516069</v>
      </c>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82"/>
      <c r="BE116" s="1"/>
    </row>
    <row r="117" spans="1:57" ht="11.25" customHeight="1" x14ac:dyDescent="0.2">
      <c r="A117" s="1">
        <f>IF(F117=0,0,LOOKUP($C$9:$C$2507,Hoja1!$C$4:$C$118,Hoja1!$D$4:$D$118))</f>
        <v>1</v>
      </c>
      <c r="B117" s="1">
        <f t="shared" si="0"/>
        <v>1</v>
      </c>
      <c r="C117" s="1">
        <f t="array" ref="C117">SUM(IF(cuencatramo1=F117,Hoja1!$C$4:$C$118,0))</f>
        <v>17</v>
      </c>
      <c r="D117" s="1">
        <f t="shared" si="1"/>
        <v>17</v>
      </c>
      <c r="E117" s="46">
        <v>109</v>
      </c>
      <c r="F117" s="229" t="s">
        <v>3046</v>
      </c>
      <c r="G117" s="263" t="s">
        <v>2665</v>
      </c>
      <c r="H117" s="264" t="s">
        <v>433</v>
      </c>
      <c r="I117" s="265" t="s">
        <v>493</v>
      </c>
      <c r="J117" s="4" t="s">
        <v>58</v>
      </c>
      <c r="K117" s="80" t="s">
        <v>29</v>
      </c>
      <c r="L117" s="267">
        <v>1</v>
      </c>
      <c r="M117" s="267">
        <v>1</v>
      </c>
      <c r="N117" s="80">
        <v>24787.296000000002</v>
      </c>
      <c r="O117" s="80">
        <v>3504</v>
      </c>
      <c r="P117" s="80">
        <v>4647.42</v>
      </c>
      <c r="Q117" s="80">
        <v>2131.4595830399999</v>
      </c>
      <c r="R117" s="80">
        <v>1293.78</v>
      </c>
      <c r="S117" s="80">
        <v>1807.33</v>
      </c>
      <c r="T117" s="80">
        <v>2800.9644479999997</v>
      </c>
      <c r="U117" s="80">
        <v>400181.53671575995</v>
      </c>
      <c r="V117" s="80">
        <v>224861.42588543997</v>
      </c>
      <c r="W117" s="81">
        <f t="shared" si="2"/>
        <v>625042.96260119998</v>
      </c>
      <c r="X117" s="80"/>
      <c r="Y117" s="80"/>
      <c r="Z117" s="80"/>
      <c r="AA117" s="8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82"/>
      <c r="BE117" s="1"/>
    </row>
    <row r="118" spans="1:57" ht="11.25" customHeight="1" x14ac:dyDescent="0.2">
      <c r="A118" s="1">
        <f>IF(F118=0,0,LOOKUP($C$9:$C$2507,Hoja1!$C$4:$C$118,Hoja1!$D$4:$D$118))</f>
        <v>1</v>
      </c>
      <c r="B118" s="1">
        <f t="shared" si="0"/>
        <v>1</v>
      </c>
      <c r="C118" s="1">
        <f t="array" ref="C118">SUM(IF(cuencatramo1=F118,Hoja1!$C$4:$C$118,0))</f>
        <v>17</v>
      </c>
      <c r="D118" s="1">
        <f t="shared" si="1"/>
        <v>17</v>
      </c>
      <c r="E118" s="46">
        <v>110</v>
      </c>
      <c r="F118" s="229" t="s">
        <v>3046</v>
      </c>
      <c r="G118" s="263" t="s">
        <v>2666</v>
      </c>
      <c r="H118" s="269" t="s">
        <v>838</v>
      </c>
      <c r="I118" s="265" t="s">
        <v>493</v>
      </c>
      <c r="J118" s="4" t="s">
        <v>58</v>
      </c>
      <c r="K118" s="80" t="s">
        <v>29</v>
      </c>
      <c r="L118" s="267">
        <v>1</v>
      </c>
      <c r="M118" s="267">
        <v>1</v>
      </c>
      <c r="N118" s="80">
        <v>25512.624</v>
      </c>
      <c r="O118" s="80">
        <v>420.99</v>
      </c>
      <c r="P118" s="80">
        <v>600.33000000000004</v>
      </c>
      <c r="Q118" s="80">
        <v>408.20198400000004</v>
      </c>
      <c r="R118" s="80">
        <v>455.33</v>
      </c>
      <c r="S118" s="80">
        <v>600.33000000000004</v>
      </c>
      <c r="T118" s="80">
        <v>255.12623999999997</v>
      </c>
      <c r="U118" s="80">
        <v>76639.922496000014</v>
      </c>
      <c r="V118" s="80">
        <v>20481.534547199997</v>
      </c>
      <c r="W118" s="81">
        <f t="shared" si="2"/>
        <v>97121.457043200004</v>
      </c>
      <c r="X118" s="80">
        <v>97121</v>
      </c>
      <c r="Y118" s="80"/>
      <c r="Z118" s="80"/>
      <c r="AA118" s="8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82"/>
      <c r="BE118" s="1"/>
    </row>
    <row r="119" spans="1:57" ht="11.25" customHeight="1" x14ac:dyDescent="0.2">
      <c r="A119" s="1">
        <f>IF(F119=0,0,LOOKUP($C$9:$C$2507,Hoja1!$C$4:$C$118,Hoja1!$D$4:$D$118))</f>
        <v>1</v>
      </c>
      <c r="B119" s="1">
        <f t="shared" si="0"/>
        <v>1</v>
      </c>
      <c r="C119" s="1">
        <f t="array" ref="C119">SUM(IF(cuencatramo1=F119,Hoja1!$C$4:$C$118,0))</f>
        <v>17</v>
      </c>
      <c r="D119" s="1">
        <f t="shared" si="1"/>
        <v>17</v>
      </c>
      <c r="E119" s="46">
        <v>111</v>
      </c>
      <c r="F119" s="229" t="s">
        <v>3046</v>
      </c>
      <c r="G119" s="263" t="s">
        <v>2667</v>
      </c>
      <c r="H119" s="264" t="s">
        <v>838</v>
      </c>
      <c r="I119" s="265" t="s">
        <v>493</v>
      </c>
      <c r="J119" s="4" t="s">
        <v>58</v>
      </c>
      <c r="K119" s="80" t="s">
        <v>29</v>
      </c>
      <c r="L119" s="267">
        <v>2.0299999999999998</v>
      </c>
      <c r="M119" s="267">
        <v>1</v>
      </c>
      <c r="N119" s="80">
        <v>30148.415999999997</v>
      </c>
      <c r="O119" s="80">
        <v>78.150000000000006</v>
      </c>
      <c r="P119" s="80">
        <v>175.04</v>
      </c>
      <c r="Q119" s="80">
        <v>482.37465600000002</v>
      </c>
      <c r="R119" s="80">
        <v>167.46</v>
      </c>
      <c r="S119" s="80">
        <v>375.09</v>
      </c>
      <c r="T119" s="80">
        <v>331.63257600000003</v>
      </c>
      <c r="U119" s="80">
        <v>183848.65857792</v>
      </c>
      <c r="V119" s="80">
        <v>26623.463201280003</v>
      </c>
      <c r="W119" s="81">
        <f t="shared" si="2"/>
        <v>210472.12177920001</v>
      </c>
      <c r="X119" s="80">
        <v>210472</v>
      </c>
      <c r="Y119" s="80"/>
      <c r="Z119" s="80"/>
      <c r="AA119" s="8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82"/>
      <c r="BE119" s="1"/>
    </row>
    <row r="120" spans="1:57" ht="11.25" customHeight="1" x14ac:dyDescent="0.2">
      <c r="A120" s="1">
        <f>IF(F120=0,0,LOOKUP($C$9:$C$2507,Hoja1!$C$4:$C$118,Hoja1!$D$4:$D$118))</f>
        <v>1</v>
      </c>
      <c r="B120" s="1">
        <f t="shared" si="0"/>
        <v>1</v>
      </c>
      <c r="C120" s="1">
        <f t="array" ref="C120">SUM(IF(cuencatramo1=F120,Hoja1!$C$4:$C$118,0))</f>
        <v>17</v>
      </c>
      <c r="D120" s="1">
        <f t="shared" si="1"/>
        <v>17</v>
      </c>
      <c r="E120" s="46">
        <v>112</v>
      </c>
      <c r="F120" s="229" t="s">
        <v>3046</v>
      </c>
      <c r="G120" s="263" t="s">
        <v>2668</v>
      </c>
      <c r="H120" s="264" t="s">
        <v>838</v>
      </c>
      <c r="I120" s="265" t="s">
        <v>493</v>
      </c>
      <c r="J120" s="4" t="s">
        <v>58</v>
      </c>
      <c r="K120" s="80" t="s">
        <v>29</v>
      </c>
      <c r="L120" s="267">
        <v>2.0299999999999998</v>
      </c>
      <c r="M120" s="267">
        <v>1</v>
      </c>
      <c r="N120" s="80">
        <v>14506.560000000001</v>
      </c>
      <c r="O120" s="80">
        <v>80.42</v>
      </c>
      <c r="P120" s="80">
        <v>125.32</v>
      </c>
      <c r="Q120" s="80">
        <v>377.17056000000002</v>
      </c>
      <c r="R120" s="80">
        <v>482.5</v>
      </c>
      <c r="S120" s="80">
        <v>751.9</v>
      </c>
      <c r="T120" s="80">
        <v>237.90758399999999</v>
      </c>
      <c r="U120" s="80">
        <v>143751.95845920002</v>
      </c>
      <c r="V120" s="80">
        <v>19099.220843520001</v>
      </c>
      <c r="W120" s="81">
        <f t="shared" si="2"/>
        <v>162851.17930272</v>
      </c>
      <c r="X120" s="80">
        <v>162851</v>
      </c>
      <c r="Y120" s="80"/>
      <c r="Z120" s="80"/>
      <c r="AA120" s="8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82"/>
      <c r="BE120" s="1"/>
    </row>
    <row r="121" spans="1:57" ht="11.25" customHeight="1" x14ac:dyDescent="0.2">
      <c r="A121" s="1">
        <f>IF(F121=0,0,LOOKUP($C$9:$C$2507,Hoja1!$C$4:$C$118,Hoja1!$D$4:$D$118))</f>
        <v>1</v>
      </c>
      <c r="B121" s="1">
        <f t="shared" si="0"/>
        <v>1</v>
      </c>
      <c r="C121" s="1">
        <f t="array" ref="C121">SUM(IF(cuencatramo1=F121,Hoja1!$C$4:$C$118,0))</f>
        <v>17</v>
      </c>
      <c r="D121" s="1">
        <f t="shared" si="1"/>
        <v>17</v>
      </c>
      <c r="E121" s="46">
        <v>113</v>
      </c>
      <c r="F121" s="229" t="s">
        <v>3046</v>
      </c>
      <c r="G121" s="263" t="s">
        <v>2669</v>
      </c>
      <c r="H121" s="264" t="s">
        <v>838</v>
      </c>
      <c r="I121" s="265" t="s">
        <v>493</v>
      </c>
      <c r="J121" s="4" t="s">
        <v>58</v>
      </c>
      <c r="K121" s="80" t="s">
        <v>29</v>
      </c>
      <c r="L121" s="267">
        <v>1</v>
      </c>
      <c r="M121" s="267">
        <v>1</v>
      </c>
      <c r="N121" s="80">
        <v>27688.608</v>
      </c>
      <c r="O121" s="80">
        <v>547.46</v>
      </c>
      <c r="P121" s="80">
        <v>1075.02</v>
      </c>
      <c r="Q121" s="80">
        <v>886.03545600000007</v>
      </c>
      <c r="R121" s="80">
        <v>107.54</v>
      </c>
      <c r="S121" s="80">
        <v>597.23</v>
      </c>
      <c r="T121" s="80">
        <v>473.47519680000005</v>
      </c>
      <c r="U121" s="80">
        <v>166353.15686400002</v>
      </c>
      <c r="V121" s="80">
        <v>38010.588799104007</v>
      </c>
      <c r="W121" s="81">
        <f t="shared" si="2"/>
        <v>204363.74566310403</v>
      </c>
      <c r="X121" s="80">
        <v>204364</v>
      </c>
      <c r="Y121" s="80"/>
      <c r="Z121" s="80"/>
      <c r="AA121" s="8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82"/>
      <c r="BE121" s="1"/>
    </row>
    <row r="122" spans="1:57" ht="11.25" customHeight="1" x14ac:dyDescent="0.2">
      <c r="A122" s="1">
        <f>IF(F122=0,0,LOOKUP($C$9:$C$2507,Hoja1!$C$4:$C$118,Hoja1!$D$4:$D$118))</f>
        <v>1</v>
      </c>
      <c r="B122" s="1">
        <f t="shared" si="0"/>
        <v>1</v>
      </c>
      <c r="C122" s="1">
        <f t="array" ref="C122">SUM(IF(cuencatramo1=F122,Hoja1!$C$4:$C$118,0))</f>
        <v>17</v>
      </c>
      <c r="D122" s="1">
        <f t="shared" si="1"/>
        <v>17</v>
      </c>
      <c r="E122" s="46">
        <v>114</v>
      </c>
      <c r="F122" s="229" t="s">
        <v>3046</v>
      </c>
      <c r="G122" s="263" t="s">
        <v>2670</v>
      </c>
      <c r="H122" s="264" t="s">
        <v>433</v>
      </c>
      <c r="I122" s="265" t="s">
        <v>493</v>
      </c>
      <c r="J122" s="4" t="s">
        <v>58</v>
      </c>
      <c r="K122" s="80" t="s">
        <v>29</v>
      </c>
      <c r="L122" s="267">
        <v>2.0299999999999998</v>
      </c>
      <c r="M122" s="267">
        <v>1</v>
      </c>
      <c r="N122" s="80">
        <v>7978.6080000000011</v>
      </c>
      <c r="O122" s="80">
        <v>939.42</v>
      </c>
      <c r="P122" s="80">
        <v>1267.4100000000001</v>
      </c>
      <c r="Q122" s="80">
        <v>487.94832863999994</v>
      </c>
      <c r="R122" s="80">
        <v>235.53</v>
      </c>
      <c r="S122" s="80">
        <v>328.8</v>
      </c>
      <c r="T122" s="80">
        <v>895.55932799999982</v>
      </c>
      <c r="U122" s="80">
        <v>372739.93393276073</v>
      </c>
      <c r="V122" s="80">
        <v>80454.708290303985</v>
      </c>
      <c r="W122" s="81">
        <f t="shared" si="2"/>
        <v>453194.64222306473</v>
      </c>
      <c r="X122" s="80">
        <v>453195</v>
      </c>
      <c r="Y122" s="80"/>
      <c r="Z122" s="80"/>
      <c r="AA122" s="8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82"/>
      <c r="BE122" s="1"/>
    </row>
    <row r="123" spans="1:57" ht="11.25" customHeight="1" x14ac:dyDescent="0.2">
      <c r="A123" s="1">
        <f>IF(F123=0,0,LOOKUP($C$9:$C$2507,Hoja1!$C$4:$C$118,Hoja1!$D$4:$D$118))</f>
        <v>1</v>
      </c>
      <c r="B123" s="1">
        <f t="shared" si="0"/>
        <v>1</v>
      </c>
      <c r="C123" s="1">
        <f t="array" ref="C123">SUM(IF(cuencatramo1=F123,Hoja1!$C$4:$C$118,0))</f>
        <v>17</v>
      </c>
      <c r="D123" s="1">
        <f t="shared" si="1"/>
        <v>17</v>
      </c>
      <c r="E123" s="46">
        <v>115</v>
      </c>
      <c r="F123" s="229" t="s">
        <v>3046</v>
      </c>
      <c r="G123" s="263" t="s">
        <v>2671</v>
      </c>
      <c r="H123" s="264" t="s">
        <v>838</v>
      </c>
      <c r="I123" s="265">
        <v>5211</v>
      </c>
      <c r="J123" s="4" t="s">
        <v>58</v>
      </c>
      <c r="K123" s="80" t="s">
        <v>29</v>
      </c>
      <c r="L123" s="267">
        <v>1</v>
      </c>
      <c r="M123" s="267">
        <v>1</v>
      </c>
      <c r="N123" s="80">
        <v>883.00800000000004</v>
      </c>
      <c r="O123" s="80">
        <v>232.67</v>
      </c>
      <c r="P123" s="80">
        <v>175.91</v>
      </c>
      <c r="Q123" s="80">
        <v>47.594131200000007</v>
      </c>
      <c r="R123" s="80">
        <v>611.6</v>
      </c>
      <c r="S123" s="80">
        <v>175.91</v>
      </c>
      <c r="T123" s="80">
        <v>36.026726399999994</v>
      </c>
      <c r="U123" s="80">
        <v>12824.634743999999</v>
      </c>
      <c r="V123" s="80">
        <v>4468.721462208</v>
      </c>
      <c r="W123" s="81">
        <f t="shared" si="2"/>
        <v>17293.356206207998</v>
      </c>
      <c r="X123" s="80"/>
      <c r="Y123" s="80"/>
      <c r="Z123" s="80"/>
      <c r="AA123" s="8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82"/>
      <c r="BE123" s="1"/>
    </row>
    <row r="124" spans="1:57" ht="11.25" customHeight="1" x14ac:dyDescent="0.2">
      <c r="A124" s="1">
        <f>IF(F124=0,0,LOOKUP($C$9:$C$2507,Hoja1!$C$4:$C$118,Hoja1!$D$4:$D$118))</f>
        <v>1</v>
      </c>
      <c r="B124" s="1">
        <f t="shared" si="0"/>
        <v>1</v>
      </c>
      <c r="C124" s="1">
        <f t="array" ref="C124">SUM(IF(cuencatramo1=F124,Hoja1!$C$4:$C$118,0))</f>
        <v>17</v>
      </c>
      <c r="D124" s="1">
        <f t="shared" si="1"/>
        <v>17</v>
      </c>
      <c r="E124" s="46">
        <v>116</v>
      </c>
      <c r="F124" s="229" t="s">
        <v>3046</v>
      </c>
      <c r="G124" s="263" t="s">
        <v>2672</v>
      </c>
      <c r="H124" s="264" t="s">
        <v>838</v>
      </c>
      <c r="I124" s="265" t="s">
        <v>38</v>
      </c>
      <c r="J124" s="4" t="s">
        <v>58</v>
      </c>
      <c r="K124" s="80" t="s">
        <v>29</v>
      </c>
      <c r="L124" s="267">
        <v>1</v>
      </c>
      <c r="M124" s="267">
        <v>1</v>
      </c>
      <c r="N124" s="80">
        <v>1484.6976</v>
      </c>
      <c r="O124" s="80">
        <v>71.489999999999995</v>
      </c>
      <c r="P124" s="80">
        <v>53.19</v>
      </c>
      <c r="Q124" s="80">
        <v>20.301926399999999</v>
      </c>
      <c r="R124" s="80">
        <v>41.69</v>
      </c>
      <c r="S124" s="80">
        <v>39.93</v>
      </c>
      <c r="T124" s="80">
        <v>69.285888</v>
      </c>
      <c r="U124" s="80">
        <v>3811.6866815999997</v>
      </c>
      <c r="V124" s="80">
        <v>5562.27108864</v>
      </c>
      <c r="W124" s="81">
        <f t="shared" si="2"/>
        <v>9373.9577702400002</v>
      </c>
      <c r="X124" s="80"/>
      <c r="Y124" s="80"/>
      <c r="Z124" s="80"/>
      <c r="AA124" s="8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82"/>
      <c r="BE124" s="1"/>
    </row>
    <row r="125" spans="1:57" ht="11.25" customHeight="1" x14ac:dyDescent="0.2">
      <c r="A125" s="1">
        <f>IF(F125=0,0,LOOKUP($C$9:$C$2507,Hoja1!$C$4:$C$118,Hoja1!$D$4:$D$118))</f>
        <v>1</v>
      </c>
      <c r="B125" s="1">
        <f t="shared" si="0"/>
        <v>1</v>
      </c>
      <c r="C125" s="1">
        <f t="array" ref="C125">SUM(IF(cuencatramo1=F125,Hoja1!$C$4:$C$118,0))</f>
        <v>17</v>
      </c>
      <c r="D125" s="1">
        <f t="shared" si="1"/>
        <v>17</v>
      </c>
      <c r="E125" s="46">
        <v>117</v>
      </c>
      <c r="F125" s="229" t="s">
        <v>3046</v>
      </c>
      <c r="G125" s="263" t="s">
        <v>2673</v>
      </c>
      <c r="H125" s="264" t="s">
        <v>1118</v>
      </c>
      <c r="I125" s="265" t="s">
        <v>3116</v>
      </c>
      <c r="J125" s="4" t="s">
        <v>58</v>
      </c>
      <c r="K125" s="80"/>
      <c r="L125" s="267">
        <v>2.0299999999999998</v>
      </c>
      <c r="M125" s="267">
        <v>1</v>
      </c>
      <c r="N125" s="80">
        <v>2274.48</v>
      </c>
      <c r="O125" s="80">
        <v>53.99</v>
      </c>
      <c r="P125" s="80">
        <v>67.790000000000006</v>
      </c>
      <c r="Q125" s="80">
        <v>1845.9066542400001</v>
      </c>
      <c r="R125" s="80">
        <v>27.85</v>
      </c>
      <c r="S125" s="80">
        <v>49.53</v>
      </c>
      <c r="T125" s="80">
        <v>159.60862079999998</v>
      </c>
      <c r="U125" s="80">
        <v>703535.01789712685</v>
      </c>
      <c r="V125" s="80">
        <v>12813.380077823998</v>
      </c>
      <c r="W125" s="81">
        <f t="shared" si="2"/>
        <v>716348.39797495084</v>
      </c>
      <c r="X125" s="80"/>
      <c r="Y125" s="80"/>
      <c r="Z125" s="80"/>
      <c r="AA125" s="8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82"/>
      <c r="BE125" s="1"/>
    </row>
    <row r="126" spans="1:57" ht="11.25" customHeight="1" x14ac:dyDescent="0.2">
      <c r="A126" s="1">
        <f>IF(F126=0,0,LOOKUP($C$9:$C$2507,Hoja1!$C$4:$C$118,Hoja1!$D$4:$D$118))</f>
        <v>1</v>
      </c>
      <c r="B126" s="1">
        <f t="shared" si="0"/>
        <v>1</v>
      </c>
      <c r="C126" s="1">
        <f t="array" ref="C126">SUM(IF(cuencatramo1=F126,Hoja1!$C$4:$C$118,0))</f>
        <v>17</v>
      </c>
      <c r="D126" s="1">
        <f t="shared" si="1"/>
        <v>17</v>
      </c>
      <c r="E126" s="46">
        <v>118</v>
      </c>
      <c r="F126" s="229" t="s">
        <v>3046</v>
      </c>
      <c r="G126" s="263" t="s">
        <v>2674</v>
      </c>
      <c r="H126" s="264" t="s">
        <v>838</v>
      </c>
      <c r="I126" s="265" t="s">
        <v>38</v>
      </c>
      <c r="J126" s="4" t="s">
        <v>58</v>
      </c>
      <c r="K126" s="80" t="s">
        <v>29</v>
      </c>
      <c r="L126" s="267">
        <v>2.0299999999999998</v>
      </c>
      <c r="M126" s="267">
        <v>1</v>
      </c>
      <c r="N126" s="80">
        <v>1327.1731200000002</v>
      </c>
      <c r="O126" s="80">
        <v>119.97</v>
      </c>
      <c r="P126" s="80">
        <v>15.28</v>
      </c>
      <c r="Q126" s="80">
        <v>143.706431232</v>
      </c>
      <c r="R126" s="80">
        <v>13.32</v>
      </c>
      <c r="S126" s="80">
        <v>3.04</v>
      </c>
      <c r="T126" s="80">
        <v>50.633856000000009</v>
      </c>
      <c r="U126" s="80">
        <v>89097.104259071988</v>
      </c>
      <c r="V126" s="80">
        <v>9894.228185087999</v>
      </c>
      <c r="W126" s="81">
        <f t="shared" si="2"/>
        <v>98991.332444159983</v>
      </c>
      <c r="X126" s="80">
        <v>98991</v>
      </c>
      <c r="Y126" s="80"/>
      <c r="Z126" s="80"/>
      <c r="AA126" s="8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82"/>
      <c r="BE126" s="1"/>
    </row>
    <row r="127" spans="1:57" ht="11.25" customHeight="1" x14ac:dyDescent="0.2">
      <c r="A127" s="1">
        <f>IF(F127=0,0,LOOKUP($C$9:$C$2507,Hoja1!$C$4:$C$118,Hoja1!$D$4:$D$118))</f>
        <v>1</v>
      </c>
      <c r="B127" s="1">
        <f t="shared" si="0"/>
        <v>1</v>
      </c>
      <c r="C127" s="1">
        <f t="array" ref="C127">SUM(IF(cuencatramo1=F127,Hoja1!$C$4:$C$118,0))</f>
        <v>17</v>
      </c>
      <c r="D127" s="1">
        <f t="shared" si="1"/>
        <v>17</v>
      </c>
      <c r="E127" s="46">
        <v>119</v>
      </c>
      <c r="F127" s="229" t="s">
        <v>3046</v>
      </c>
      <c r="G127" s="263" t="s">
        <v>2675</v>
      </c>
      <c r="H127" s="269" t="s">
        <v>838</v>
      </c>
      <c r="I127" s="265" t="s">
        <v>493</v>
      </c>
      <c r="J127" s="4" t="s">
        <v>58</v>
      </c>
      <c r="K127" s="80" t="s">
        <v>29</v>
      </c>
      <c r="L127" s="267">
        <v>1</v>
      </c>
      <c r="M127" s="267">
        <v>1</v>
      </c>
      <c r="N127" s="80">
        <v>22390.559999999998</v>
      </c>
      <c r="O127" s="80">
        <v>46.51</v>
      </c>
      <c r="P127" s="80">
        <v>351.94</v>
      </c>
      <c r="Q127" s="80">
        <v>1844.9821439999998</v>
      </c>
      <c r="R127" s="80">
        <v>301.47000000000003</v>
      </c>
      <c r="S127" s="80">
        <v>366.6</v>
      </c>
      <c r="T127" s="80">
        <v>268.68671999999998</v>
      </c>
      <c r="U127" s="80">
        <v>10657.591199999997</v>
      </c>
      <c r="V127" s="80">
        <v>13990.229902079996</v>
      </c>
      <c r="W127" s="81">
        <f t="shared" si="2"/>
        <v>24647.821102079994</v>
      </c>
      <c r="X127" s="80">
        <v>24648</v>
      </c>
      <c r="Y127" s="80"/>
      <c r="Z127" s="80"/>
      <c r="AA127" s="8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82"/>
      <c r="BE127" s="1"/>
    </row>
    <row r="128" spans="1:57" ht="11.25" customHeight="1" x14ac:dyDescent="0.2">
      <c r="A128" s="1">
        <f>IF(F128=0,0,LOOKUP($C$9:$C$2507,Hoja1!$C$4:$C$118,Hoja1!$D$4:$D$118))</f>
        <v>1</v>
      </c>
      <c r="B128" s="1">
        <f t="shared" si="0"/>
        <v>1</v>
      </c>
      <c r="C128" s="1">
        <f t="array" ref="C128">SUM(IF(cuencatramo1=F128,Hoja1!$C$4:$C$118,0))</f>
        <v>17</v>
      </c>
      <c r="D128" s="1">
        <f t="shared" si="1"/>
        <v>17</v>
      </c>
      <c r="E128" s="46">
        <v>120</v>
      </c>
      <c r="F128" s="229" t="s">
        <v>3046</v>
      </c>
      <c r="G128" s="263" t="s">
        <v>2676</v>
      </c>
      <c r="H128" s="264" t="s">
        <v>1118</v>
      </c>
      <c r="I128" s="265" t="s">
        <v>38</v>
      </c>
      <c r="J128" s="4" t="s">
        <v>58</v>
      </c>
      <c r="K128" s="80" t="s">
        <v>29</v>
      </c>
      <c r="L128" s="267">
        <v>2.0299999999999998</v>
      </c>
      <c r="M128" s="267">
        <v>1</v>
      </c>
      <c r="N128" s="80">
        <v>2785.5359999999996</v>
      </c>
      <c r="O128" s="80">
        <v>111.83</v>
      </c>
      <c r="P128" s="80">
        <v>61.19</v>
      </c>
      <c r="Q128" s="80">
        <v>153.70767359999996</v>
      </c>
      <c r="R128" s="80">
        <v>95.33</v>
      </c>
      <c r="S128" s="80">
        <v>53.58</v>
      </c>
      <c r="T128" s="80">
        <v>128.86698239999998</v>
      </c>
      <c r="U128" s="80">
        <v>58582.989908351978</v>
      </c>
      <c r="V128" s="80">
        <v>10345.441347071999</v>
      </c>
      <c r="W128" s="81">
        <f t="shared" si="2"/>
        <v>68928.431255423973</v>
      </c>
      <c r="X128" s="80">
        <v>68928</v>
      </c>
      <c r="Y128" s="80"/>
      <c r="Z128" s="80"/>
      <c r="AA128" s="8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82"/>
      <c r="BE128" s="1"/>
    </row>
    <row r="129" spans="1:57" ht="11.25" customHeight="1" x14ac:dyDescent="0.2">
      <c r="A129" s="1">
        <f>IF(F129=0,0,LOOKUP($C$9:$C$2507,Hoja1!$C$4:$C$118,Hoja1!$D$4:$D$118))</f>
        <v>1</v>
      </c>
      <c r="B129" s="1">
        <f t="shared" si="0"/>
        <v>1</v>
      </c>
      <c r="C129" s="1">
        <f t="array" ref="C129">SUM(IF(cuencatramo1=F129,Hoja1!$C$4:$C$118,0))</f>
        <v>17</v>
      </c>
      <c r="D129" s="1">
        <f t="shared" si="1"/>
        <v>17</v>
      </c>
      <c r="E129" s="46">
        <v>121</v>
      </c>
      <c r="F129" s="229" t="s">
        <v>3046</v>
      </c>
      <c r="G129" s="263" t="s">
        <v>2677</v>
      </c>
      <c r="H129" s="264" t="s">
        <v>433</v>
      </c>
      <c r="I129" s="265" t="s">
        <v>493</v>
      </c>
      <c r="J129" s="4" t="s">
        <v>58</v>
      </c>
      <c r="K129" s="80" t="s">
        <v>29</v>
      </c>
      <c r="L129" s="267">
        <v>2.0299999999999998</v>
      </c>
      <c r="M129" s="267">
        <v>1</v>
      </c>
      <c r="N129" s="80">
        <v>15168.816000000003</v>
      </c>
      <c r="O129" s="80">
        <v>466.23</v>
      </c>
      <c r="P129" s="80">
        <v>455.7</v>
      </c>
      <c r="Q129" s="80">
        <v>2032.6213439999997</v>
      </c>
      <c r="R129" s="80">
        <v>572.05999999999995</v>
      </c>
      <c r="S129" s="80">
        <v>569.62</v>
      </c>
      <c r="T129" s="80">
        <v>1562.388048</v>
      </c>
      <c r="U129" s="80">
        <v>177695.93052313197</v>
      </c>
      <c r="V129" s="80">
        <v>45925.2208512</v>
      </c>
      <c r="W129" s="81">
        <f t="shared" si="2"/>
        <v>223621.15137433197</v>
      </c>
      <c r="X129" s="80">
        <v>223621</v>
      </c>
      <c r="Y129" s="80"/>
      <c r="Z129" s="80"/>
      <c r="AA129" s="8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82"/>
      <c r="BE129" s="1"/>
    </row>
    <row r="130" spans="1:57" ht="12" customHeight="1" x14ac:dyDescent="0.2">
      <c r="A130" s="1">
        <f>IF(F130=0,0,LOOKUP($C$9:$C$2507,Hoja1!$C$4:$C$118,Hoja1!$D$4:$D$118))</f>
        <v>1</v>
      </c>
      <c r="B130" s="1">
        <f t="shared" si="0"/>
        <v>1</v>
      </c>
      <c r="C130" s="1">
        <f t="array" ref="C130">SUM(IF(cuencatramo1=F130,Hoja1!$C$4:$C$118,0))</f>
        <v>17</v>
      </c>
      <c r="D130" s="1">
        <f t="shared" si="1"/>
        <v>17</v>
      </c>
      <c r="E130" s="46">
        <v>122</v>
      </c>
      <c r="F130" s="229" t="s">
        <v>3046</v>
      </c>
      <c r="G130" s="263" t="s">
        <v>2678</v>
      </c>
      <c r="H130" s="264" t="s">
        <v>838</v>
      </c>
      <c r="I130" s="265">
        <v>5051</v>
      </c>
      <c r="J130" s="4" t="s">
        <v>58</v>
      </c>
      <c r="K130" s="80" t="s">
        <v>29</v>
      </c>
      <c r="L130" s="267">
        <v>1</v>
      </c>
      <c r="M130" s="267">
        <v>1</v>
      </c>
      <c r="N130" s="80">
        <v>788.40000000000009</v>
      </c>
      <c r="O130" s="80">
        <v>310.31</v>
      </c>
      <c r="P130" s="80">
        <v>310.31</v>
      </c>
      <c r="Q130" s="80">
        <v>40.422844800000007</v>
      </c>
      <c r="R130" s="80">
        <v>305.89999999999998</v>
      </c>
      <c r="S130" s="80">
        <v>305.89999999999998</v>
      </c>
      <c r="T130" s="80">
        <v>42.731279999999998</v>
      </c>
      <c r="U130" s="80">
        <v>58245.808217399986</v>
      </c>
      <c r="V130" s="80">
        <v>11326.87089792</v>
      </c>
      <c r="W130" s="81">
        <f t="shared" si="2"/>
        <v>69572.679115319988</v>
      </c>
      <c r="X130" s="80">
        <v>69573</v>
      </c>
      <c r="Y130" s="80"/>
      <c r="Z130" s="80"/>
      <c r="AA130" s="8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82"/>
      <c r="BE130" s="1"/>
    </row>
    <row r="131" spans="1:57" s="286" customFormat="1" ht="11.25" customHeight="1" x14ac:dyDescent="0.2">
      <c r="A131" s="276">
        <f>IF(F131=0,0,LOOKUP($C$9:$C$2507,Hoja1!$C$4:$C$118,Hoja1!$D$4:$D$118))</f>
        <v>1</v>
      </c>
      <c r="B131" s="276">
        <f t="shared" si="0"/>
        <v>1</v>
      </c>
      <c r="C131" s="276">
        <f t="array" ref="C131">SUM(IF(cuencatramo1=F131,Hoja1!$C$4:$C$118,0))</f>
        <v>17</v>
      </c>
      <c r="D131" s="276">
        <f t="shared" si="1"/>
        <v>17</v>
      </c>
      <c r="E131" s="277">
        <v>123</v>
      </c>
      <c r="F131" s="278" t="s">
        <v>3046</v>
      </c>
      <c r="G131" s="279" t="s">
        <v>2679</v>
      </c>
      <c r="H131" s="272" t="s">
        <v>433</v>
      </c>
      <c r="I131" s="273" t="s">
        <v>3117</v>
      </c>
      <c r="J131" s="280"/>
      <c r="K131" s="275" t="s">
        <v>29</v>
      </c>
      <c r="L131" s="274">
        <v>1</v>
      </c>
      <c r="M131" s="274">
        <v>1</v>
      </c>
      <c r="N131" s="275">
        <v>1576.8</v>
      </c>
      <c r="O131" s="275"/>
      <c r="P131" s="275"/>
      <c r="Q131" s="275">
        <v>43.500240000000005</v>
      </c>
      <c r="R131" s="275"/>
      <c r="S131" s="275"/>
      <c r="T131" s="275">
        <v>43.500240000000005</v>
      </c>
      <c r="U131" s="275"/>
      <c r="V131" s="275"/>
      <c r="W131" s="281">
        <f t="shared" si="2"/>
        <v>0</v>
      </c>
      <c r="X131" s="275"/>
      <c r="Y131" s="275"/>
      <c r="Z131" s="275"/>
      <c r="AA131" s="275"/>
      <c r="AB131" s="276"/>
      <c r="AC131" s="276"/>
      <c r="AD131" s="276"/>
      <c r="AE131" s="276"/>
      <c r="AF131" s="276"/>
      <c r="AG131" s="276"/>
      <c r="AH131" s="276"/>
      <c r="AI131" s="276"/>
      <c r="AJ131" s="276"/>
      <c r="AK131" s="276"/>
      <c r="AL131" s="276"/>
      <c r="AM131" s="276"/>
      <c r="AN131" s="276"/>
      <c r="AO131" s="276"/>
      <c r="AP131" s="276"/>
      <c r="AQ131" s="276"/>
      <c r="AR131" s="276"/>
      <c r="AS131" s="276"/>
      <c r="AT131" s="276"/>
      <c r="AU131" s="276"/>
      <c r="AV131" s="276"/>
      <c r="AW131" s="276"/>
      <c r="AX131" s="276"/>
      <c r="AY131" s="276"/>
      <c r="AZ131" s="276"/>
      <c r="BA131" s="276"/>
      <c r="BB131" s="276"/>
      <c r="BC131" s="276"/>
      <c r="BD131" s="285"/>
      <c r="BE131" s="276"/>
    </row>
    <row r="132" spans="1:57" s="286" customFormat="1" ht="11.25" customHeight="1" x14ac:dyDescent="0.2">
      <c r="A132" s="276">
        <f>IF(F132=0,0,LOOKUP($C$9:$C$2507,Hoja1!$C$4:$C$118,Hoja1!$D$4:$D$118))</f>
        <v>1</v>
      </c>
      <c r="B132" s="276">
        <f t="shared" si="0"/>
        <v>1</v>
      </c>
      <c r="C132" s="276">
        <f t="array" ref="C132">SUM(IF(cuencatramo1=F132,Hoja1!$C$4:$C$118,0))</f>
        <v>17</v>
      </c>
      <c r="D132" s="276">
        <f t="shared" si="1"/>
        <v>17</v>
      </c>
      <c r="E132" s="277">
        <v>124</v>
      </c>
      <c r="F132" s="278" t="s">
        <v>3046</v>
      </c>
      <c r="G132" s="279" t="s">
        <v>2680</v>
      </c>
      <c r="H132" s="272" t="s">
        <v>3106</v>
      </c>
      <c r="I132" s="273" t="s">
        <v>91</v>
      </c>
      <c r="J132" s="280"/>
      <c r="K132" s="275" t="s">
        <v>29</v>
      </c>
      <c r="L132" s="274">
        <v>1</v>
      </c>
      <c r="M132" s="274">
        <v>1</v>
      </c>
      <c r="N132" s="275">
        <v>7.7760000000000007</v>
      </c>
      <c r="O132" s="275"/>
      <c r="P132" s="275"/>
      <c r="Q132" s="275">
        <v>6.6209961600000007</v>
      </c>
      <c r="R132" s="275"/>
      <c r="S132" s="275"/>
      <c r="T132" s="275">
        <v>7.0117919999999998</v>
      </c>
      <c r="U132" s="275"/>
      <c r="V132" s="275"/>
      <c r="W132" s="281">
        <f t="shared" si="2"/>
        <v>0</v>
      </c>
      <c r="X132" s="275"/>
      <c r="Y132" s="275"/>
      <c r="Z132" s="275"/>
      <c r="AA132" s="275"/>
      <c r="AB132" s="276"/>
      <c r="AC132" s="276"/>
      <c r="AD132" s="276"/>
      <c r="AE132" s="276"/>
      <c r="AF132" s="276"/>
      <c r="AG132" s="276"/>
      <c r="AH132" s="276"/>
      <c r="AI132" s="276"/>
      <c r="AJ132" s="276"/>
      <c r="AK132" s="276"/>
      <c r="AL132" s="276"/>
      <c r="AM132" s="276"/>
      <c r="AN132" s="276"/>
      <c r="AO132" s="276"/>
      <c r="AP132" s="276"/>
      <c r="AQ132" s="276"/>
      <c r="AR132" s="276"/>
      <c r="AS132" s="276"/>
      <c r="AT132" s="276"/>
      <c r="AU132" s="276"/>
      <c r="AV132" s="276"/>
      <c r="AW132" s="276"/>
      <c r="AX132" s="276"/>
      <c r="AY132" s="276"/>
      <c r="AZ132" s="276"/>
      <c r="BA132" s="276"/>
      <c r="BB132" s="276"/>
      <c r="BC132" s="276"/>
      <c r="BD132" s="285"/>
      <c r="BE132" s="276"/>
    </row>
    <row r="133" spans="1:57" ht="11.25" customHeight="1" x14ac:dyDescent="0.2">
      <c r="A133" s="1">
        <f>IF(F133=0,0,LOOKUP($C$9:$C$2507,Hoja1!$C$4:$C$118,Hoja1!$D$4:$D$118))</f>
        <v>1</v>
      </c>
      <c r="B133" s="1">
        <f t="shared" si="0"/>
        <v>1</v>
      </c>
      <c r="C133" s="1">
        <f t="array" ref="C133">SUM(IF(cuencatramo1=F133,Hoja1!$C$4:$C$118,0))</f>
        <v>18</v>
      </c>
      <c r="D133" s="1">
        <f t="shared" si="1"/>
        <v>18</v>
      </c>
      <c r="E133" s="46">
        <v>125</v>
      </c>
      <c r="F133" s="229" t="s">
        <v>3048</v>
      </c>
      <c r="G133" s="263" t="s">
        <v>2681</v>
      </c>
      <c r="H133" s="264" t="s">
        <v>433</v>
      </c>
      <c r="I133" s="265" t="s">
        <v>3111</v>
      </c>
      <c r="J133" s="4" t="s">
        <v>58</v>
      </c>
      <c r="K133" s="80"/>
      <c r="L133" s="267">
        <v>1</v>
      </c>
      <c r="M133" s="267">
        <v>1</v>
      </c>
      <c r="N133" s="80">
        <v>0</v>
      </c>
      <c r="O133" s="80">
        <v>5471</v>
      </c>
      <c r="P133" s="80">
        <v>7774.83</v>
      </c>
      <c r="Q133" s="80">
        <v>5472.9742500000002</v>
      </c>
      <c r="R133" s="80">
        <v>5227.8500000000004</v>
      </c>
      <c r="S133" s="80">
        <v>7429.28</v>
      </c>
      <c r="T133" s="80">
        <v>5254.0552800000005</v>
      </c>
      <c r="U133" s="80">
        <v>1027550.9154375</v>
      </c>
      <c r="V133" s="80">
        <v>421795.55787840002</v>
      </c>
      <c r="W133" s="81">
        <f t="shared" si="2"/>
        <v>1449346.4733159</v>
      </c>
      <c r="X133" s="80"/>
      <c r="Y133" s="80"/>
      <c r="Z133" s="80"/>
      <c r="AA133" s="8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82"/>
      <c r="BE133" s="1"/>
    </row>
    <row r="134" spans="1:57" ht="11.25" customHeight="1" x14ac:dyDescent="0.2">
      <c r="A134" s="1">
        <f>IF(F134=0,0,LOOKUP($C$9:$C$2507,Hoja1!$C$4:$C$118,Hoja1!$D$4:$D$118))</f>
        <v>1</v>
      </c>
      <c r="B134" s="1">
        <f t="shared" si="0"/>
        <v>1</v>
      </c>
      <c r="C134" s="1">
        <f t="array" ref="C134">SUM(IF(cuencatramo1=F134,Hoja1!$C$4:$C$118,0))</f>
        <v>18</v>
      </c>
      <c r="D134" s="1">
        <f t="shared" si="1"/>
        <v>18</v>
      </c>
      <c r="E134" s="46">
        <v>126</v>
      </c>
      <c r="F134" s="229" t="s">
        <v>3048</v>
      </c>
      <c r="G134" s="263" t="s">
        <v>2682</v>
      </c>
      <c r="H134" s="264" t="s">
        <v>433</v>
      </c>
      <c r="I134" s="265">
        <v>2692</v>
      </c>
      <c r="J134" s="4" t="s">
        <v>58</v>
      </c>
      <c r="K134" s="80"/>
      <c r="L134" s="267">
        <v>1</v>
      </c>
      <c r="M134" s="267">
        <v>1</v>
      </c>
      <c r="N134" s="80">
        <v>0</v>
      </c>
      <c r="O134" s="80">
        <v>32.75</v>
      </c>
      <c r="P134" s="80">
        <v>25.99</v>
      </c>
      <c r="Q134" s="80">
        <v>53.01</v>
      </c>
      <c r="R134" s="80">
        <v>32.75</v>
      </c>
      <c r="S134" s="80">
        <v>25.99</v>
      </c>
      <c r="T134" s="80">
        <v>50.01</v>
      </c>
      <c r="U134" s="80">
        <v>9952.6275000000005</v>
      </c>
      <c r="V134" s="80">
        <v>4014.8027999999999</v>
      </c>
      <c r="W134" s="81">
        <f t="shared" si="2"/>
        <v>13967.4303</v>
      </c>
      <c r="X134" s="80">
        <v>37000</v>
      </c>
      <c r="Y134" s="80"/>
      <c r="Z134" s="80"/>
      <c r="AA134" s="8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82"/>
      <c r="BE134" s="1"/>
    </row>
    <row r="135" spans="1:57" ht="11.25" customHeight="1" x14ac:dyDescent="0.2">
      <c r="A135" s="1">
        <f>IF(F135=0,0,LOOKUP($C$9:$C$2507,Hoja1!$C$4:$C$118,Hoja1!$D$4:$D$118))</f>
        <v>1</v>
      </c>
      <c r="B135" s="1">
        <f t="shared" si="0"/>
        <v>1</v>
      </c>
      <c r="C135" s="1">
        <f t="array" ref="C135">SUM(IF(cuencatramo1=F135,Hoja1!$C$4:$C$118,0))</f>
        <v>19</v>
      </c>
      <c r="D135" s="1">
        <f t="shared" si="1"/>
        <v>19</v>
      </c>
      <c r="E135" s="46">
        <v>127</v>
      </c>
      <c r="F135" s="229" t="s">
        <v>3051</v>
      </c>
      <c r="G135" s="263" t="s">
        <v>2683</v>
      </c>
      <c r="H135" s="264" t="s">
        <v>433</v>
      </c>
      <c r="I135" s="265">
        <v>9000</v>
      </c>
      <c r="J135" s="4" t="s">
        <v>58</v>
      </c>
      <c r="K135" s="80" t="s">
        <v>29</v>
      </c>
      <c r="L135" s="267">
        <v>1</v>
      </c>
      <c r="M135" s="267">
        <v>1</v>
      </c>
      <c r="N135" s="80">
        <v>2241389.6640000003</v>
      </c>
      <c r="O135" s="80">
        <v>606445.16</v>
      </c>
      <c r="P135" s="80">
        <v>159253.45000000001</v>
      </c>
      <c r="Q135" s="80">
        <v>320541.37431702286</v>
      </c>
      <c r="R135" s="80">
        <v>212818.49</v>
      </c>
      <c r="S135" s="80">
        <v>159253.45000000001</v>
      </c>
      <c r="T135" s="80">
        <v>164025.48321827783</v>
      </c>
      <c r="U135" s="80">
        <v>367771383.29966557</v>
      </c>
      <c r="V135" s="80">
        <v>15942550.53514176</v>
      </c>
      <c r="W135" s="81">
        <f t="shared" si="2"/>
        <v>383713933.83480734</v>
      </c>
      <c r="X135" s="80">
        <v>383713932</v>
      </c>
      <c r="Y135" s="80"/>
      <c r="Z135" s="80"/>
      <c r="AA135" s="8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82"/>
      <c r="BE135" s="1"/>
    </row>
    <row r="136" spans="1:57" ht="11.25" customHeight="1" x14ac:dyDescent="0.2">
      <c r="A136" s="1">
        <f>IF(F136=0,0,LOOKUP($C$9:$C$2507,Hoja1!$C$4:$C$118,Hoja1!$D$4:$D$118))</f>
        <v>1</v>
      </c>
      <c r="B136" s="1">
        <f t="shared" si="0"/>
        <v>1</v>
      </c>
      <c r="C136" s="1">
        <f t="array" ref="C136">SUM(IF(cuencatramo1=F136,Hoja1!$C$4:$C$118,0))</f>
        <v>19</v>
      </c>
      <c r="D136" s="1">
        <f t="shared" si="1"/>
        <v>19</v>
      </c>
      <c r="E136" s="46">
        <v>128</v>
      </c>
      <c r="F136" s="229" t="s">
        <v>3051</v>
      </c>
      <c r="G136" s="263" t="s">
        <v>2684</v>
      </c>
      <c r="H136" s="264" t="s">
        <v>433</v>
      </c>
      <c r="I136" s="265" t="s">
        <v>3111</v>
      </c>
      <c r="J136" s="4" t="s">
        <v>58</v>
      </c>
      <c r="K136" s="80"/>
      <c r="L136" s="267">
        <v>1</v>
      </c>
      <c r="M136" s="267">
        <v>1</v>
      </c>
      <c r="N136" s="80">
        <v>0</v>
      </c>
      <c r="O136" s="80">
        <v>1850.6</v>
      </c>
      <c r="P136" s="80">
        <v>2345.92</v>
      </c>
      <c r="Q136" s="80">
        <v>1850.60475</v>
      </c>
      <c r="R136" s="80">
        <v>1768.36</v>
      </c>
      <c r="S136" s="80">
        <v>2241.66</v>
      </c>
      <c r="T136" s="80">
        <v>1776.5805600000003</v>
      </c>
      <c r="U136" s="80">
        <v>347451.04181249999</v>
      </c>
      <c r="V136" s="80">
        <v>142623.88735680003</v>
      </c>
      <c r="W136" s="81">
        <f t="shared" si="2"/>
        <v>490074.92916930001</v>
      </c>
      <c r="X136" s="80"/>
      <c r="Y136" s="80"/>
      <c r="Z136" s="80"/>
      <c r="AA136" s="8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82"/>
      <c r="BE136" s="1"/>
    </row>
    <row r="137" spans="1:57" ht="11.25" customHeight="1" x14ac:dyDescent="0.2">
      <c r="A137" s="1">
        <f>IF(F137=0,0,LOOKUP($C$9:$C$2507,Hoja1!$C$4:$C$118,Hoja1!$D$4:$D$118))</f>
        <v>1</v>
      </c>
      <c r="B137" s="1">
        <f t="shared" si="0"/>
        <v>1</v>
      </c>
      <c r="C137" s="1">
        <f t="array" ref="C137">SUM(IF(cuencatramo1=F137,Hoja1!$C$4:$C$118,0))</f>
        <v>19</v>
      </c>
      <c r="D137" s="1">
        <f t="shared" si="1"/>
        <v>19</v>
      </c>
      <c r="E137" s="46">
        <v>129</v>
      </c>
      <c r="F137" s="229" t="s">
        <v>3051</v>
      </c>
      <c r="G137" s="263" t="s">
        <v>2685</v>
      </c>
      <c r="H137" s="264" t="s">
        <v>917</v>
      </c>
      <c r="I137" s="265">
        <v>9000</v>
      </c>
      <c r="J137" s="4" t="s">
        <v>58</v>
      </c>
      <c r="K137" s="80"/>
      <c r="L137" s="267">
        <v>1</v>
      </c>
      <c r="M137" s="267">
        <v>1</v>
      </c>
      <c r="N137" s="80">
        <v>66667.104000000007</v>
      </c>
      <c r="O137" s="80">
        <v>28853.827000000001</v>
      </c>
      <c r="P137" s="80">
        <v>13676.32</v>
      </c>
      <c r="Q137" s="80">
        <v>13230.736430399998</v>
      </c>
      <c r="R137" s="80">
        <v>19851.241000000002</v>
      </c>
      <c r="S137" s="80">
        <v>13676.32</v>
      </c>
      <c r="T137" s="80">
        <v>14699.727460799999</v>
      </c>
      <c r="U137" s="80">
        <v>1359103.9889844002</v>
      </c>
      <c r="V137" s="80">
        <v>387552.91319135996</v>
      </c>
      <c r="W137" s="81">
        <f t="shared" si="2"/>
        <v>1746656.9021757601</v>
      </c>
      <c r="X137" s="80">
        <v>1746657</v>
      </c>
      <c r="Y137" s="80"/>
      <c r="Z137" s="80"/>
      <c r="AA137" s="8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82"/>
      <c r="BE137" s="1"/>
    </row>
    <row r="138" spans="1:57" ht="11.25" customHeight="1" x14ac:dyDescent="0.2">
      <c r="A138" s="1">
        <f>IF(F138=0,0,LOOKUP($C$9:$C$2507,Hoja1!$C$4:$C$118,Hoja1!$D$4:$D$118))</f>
        <v>1</v>
      </c>
      <c r="B138" s="1">
        <f t="shared" si="0"/>
        <v>1</v>
      </c>
      <c r="C138" s="1">
        <f t="array" ref="C138">SUM(IF(cuencatramo1=F138,Hoja1!$C$4:$C$118,0))</f>
        <v>19</v>
      </c>
      <c r="D138" s="1">
        <f t="shared" si="1"/>
        <v>19</v>
      </c>
      <c r="E138" s="46">
        <v>130</v>
      </c>
      <c r="F138" s="229" t="s">
        <v>3051</v>
      </c>
      <c r="G138" s="263" t="s">
        <v>2686</v>
      </c>
      <c r="H138" s="264" t="s">
        <v>1118</v>
      </c>
      <c r="I138" s="265" t="s">
        <v>3111</v>
      </c>
      <c r="J138" s="4" t="s">
        <v>58</v>
      </c>
      <c r="K138" s="80" t="s">
        <v>29</v>
      </c>
      <c r="L138" s="267">
        <v>1</v>
      </c>
      <c r="M138" s="267">
        <v>1</v>
      </c>
      <c r="N138" s="80">
        <v>25544.160000000003</v>
      </c>
      <c r="O138" s="80">
        <v>5409.0439977599999</v>
      </c>
      <c r="P138" s="80">
        <v>5058.1000000000004</v>
      </c>
      <c r="Q138" s="80">
        <v>3665.5869600000001</v>
      </c>
      <c r="R138" s="80">
        <v>2736.5356431360001</v>
      </c>
      <c r="S138" s="80">
        <v>5058.1000000000004</v>
      </c>
      <c r="T138" s="80">
        <v>477.675792</v>
      </c>
      <c r="U138" s="80">
        <v>10097647.279236002</v>
      </c>
      <c r="V138" s="80">
        <v>670814.56134719995</v>
      </c>
      <c r="W138" s="81">
        <f t="shared" si="2"/>
        <v>10768461.840583201</v>
      </c>
      <c r="X138" s="80"/>
      <c r="Y138" s="80"/>
      <c r="Z138" s="80"/>
      <c r="AA138" s="8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82"/>
      <c r="BE138" s="1"/>
    </row>
    <row r="139" spans="1:57" ht="11.25" customHeight="1" x14ac:dyDescent="0.2">
      <c r="A139" s="1">
        <f>IF(F139=0,0,LOOKUP($C$9:$C$2507,Hoja1!$C$4:$C$118,Hoja1!$D$4:$D$118))</f>
        <v>1</v>
      </c>
      <c r="B139" s="1">
        <f t="shared" si="0"/>
        <v>1</v>
      </c>
      <c r="C139" s="1">
        <f t="array" ref="C139">SUM(IF(cuencatramo1=F139,Hoja1!$C$4:$C$118,0))</f>
        <v>19</v>
      </c>
      <c r="D139" s="1">
        <f t="shared" si="1"/>
        <v>19</v>
      </c>
      <c r="E139" s="46">
        <v>131</v>
      </c>
      <c r="F139" s="229" t="s">
        <v>3051</v>
      </c>
      <c r="G139" s="263" t="s">
        <v>2687</v>
      </c>
      <c r="H139" s="264" t="s">
        <v>1118</v>
      </c>
      <c r="I139" s="265" t="s">
        <v>3111</v>
      </c>
      <c r="J139" s="4" t="s">
        <v>58</v>
      </c>
      <c r="K139" s="80" t="s">
        <v>29</v>
      </c>
      <c r="L139" s="267">
        <v>1</v>
      </c>
      <c r="M139" s="267">
        <v>1</v>
      </c>
      <c r="N139" s="80">
        <v>4415.0400000000009</v>
      </c>
      <c r="O139" s="80">
        <v>2734.17</v>
      </c>
      <c r="P139" s="80">
        <v>1180.54</v>
      </c>
      <c r="Q139" s="80">
        <v>2355.4238399999999</v>
      </c>
      <c r="R139" s="80">
        <v>680.23</v>
      </c>
      <c r="S139" s="80">
        <v>1033.55</v>
      </c>
      <c r="T139" s="80">
        <v>662.2560000000002</v>
      </c>
      <c r="U139" s="80">
        <v>2815726.0032079197</v>
      </c>
      <c r="V139" s="80">
        <v>52324.310488366078</v>
      </c>
      <c r="W139" s="81">
        <f t="shared" si="2"/>
        <v>2868050.3136962857</v>
      </c>
      <c r="X139" s="80"/>
      <c r="Y139" s="80"/>
      <c r="Z139" s="80"/>
      <c r="AA139" s="8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82"/>
      <c r="BE139" s="1"/>
    </row>
    <row r="140" spans="1:57" ht="11.25" customHeight="1" x14ac:dyDescent="0.2">
      <c r="A140" s="1">
        <f>IF(F140=0,0,LOOKUP($C$9:$C$2507,Hoja1!$C$4:$C$118,Hoja1!$D$4:$D$118))</f>
        <v>1</v>
      </c>
      <c r="B140" s="1">
        <f t="shared" si="0"/>
        <v>1</v>
      </c>
      <c r="C140" s="1">
        <f t="array" ref="C140">SUM(IF(cuencatramo1=F140,Hoja1!$C$4:$C$118,0))</f>
        <v>19</v>
      </c>
      <c r="D140" s="1">
        <f t="shared" si="1"/>
        <v>19</v>
      </c>
      <c r="E140" s="46">
        <v>132</v>
      </c>
      <c r="F140" s="229" t="s">
        <v>3051</v>
      </c>
      <c r="G140" s="263" t="s">
        <v>2688</v>
      </c>
      <c r="H140" s="264" t="s">
        <v>1118</v>
      </c>
      <c r="I140" s="265" t="s">
        <v>3111</v>
      </c>
      <c r="J140" s="4" t="s">
        <v>58</v>
      </c>
      <c r="K140" s="80" t="s">
        <v>29</v>
      </c>
      <c r="L140" s="267">
        <v>1</v>
      </c>
      <c r="M140" s="267">
        <v>1</v>
      </c>
      <c r="N140" s="80">
        <v>84831.840000000011</v>
      </c>
      <c r="O140" s="80">
        <v>2991.5049599999998</v>
      </c>
      <c r="P140" s="80">
        <v>1620.7</v>
      </c>
      <c r="Q140" s="80">
        <v>20692.567152</v>
      </c>
      <c r="R140" s="80">
        <v>1307.577168</v>
      </c>
      <c r="S140" s="80">
        <v>1625.9</v>
      </c>
      <c r="T140" s="80">
        <v>6417.5759999999991</v>
      </c>
      <c r="U140" s="80">
        <v>3089102.8093199995</v>
      </c>
      <c r="V140" s="80">
        <v>157458.44257056003</v>
      </c>
      <c r="W140" s="81">
        <f t="shared" si="2"/>
        <v>3246561.2518905597</v>
      </c>
      <c r="X140" s="80">
        <v>3246561</v>
      </c>
      <c r="Y140" s="80"/>
      <c r="Z140" s="80"/>
      <c r="AA140" s="8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82"/>
      <c r="BE140" s="1"/>
    </row>
    <row r="141" spans="1:57" ht="11.25" customHeight="1" x14ac:dyDescent="0.2">
      <c r="A141" s="1">
        <f>IF(F141=0,0,LOOKUP($C$9:$C$2507,Hoja1!$C$4:$C$118,Hoja1!$D$4:$D$118))</f>
        <v>1</v>
      </c>
      <c r="B141" s="1">
        <f t="shared" si="0"/>
        <v>1</v>
      </c>
      <c r="C141" s="1">
        <f t="array" ref="C141">SUM(IF(cuencatramo1=F141,Hoja1!$C$4:$C$118,0))</f>
        <v>19</v>
      </c>
      <c r="D141" s="1">
        <f t="shared" si="1"/>
        <v>19</v>
      </c>
      <c r="E141" s="46">
        <v>133</v>
      </c>
      <c r="F141" s="229" t="s">
        <v>3051</v>
      </c>
      <c r="G141" s="263" t="s">
        <v>2689</v>
      </c>
      <c r="H141" s="264" t="s">
        <v>917</v>
      </c>
      <c r="I141" s="265">
        <v>1750</v>
      </c>
      <c r="J141" s="4" t="s">
        <v>58</v>
      </c>
      <c r="K141" s="80" t="s">
        <v>29</v>
      </c>
      <c r="L141" s="267">
        <v>1</v>
      </c>
      <c r="M141" s="267">
        <v>1</v>
      </c>
      <c r="N141" s="80">
        <v>269153.27999999997</v>
      </c>
      <c r="O141" s="80">
        <v>83203.199999999997</v>
      </c>
      <c r="P141" s="80">
        <v>16640.64</v>
      </c>
      <c r="Q141" s="80">
        <v>7735.4652671999975</v>
      </c>
      <c r="R141" s="80">
        <v>20800.8</v>
      </c>
      <c r="S141" s="80">
        <v>22187.52</v>
      </c>
      <c r="T141" s="80">
        <v>4920.1219584</v>
      </c>
      <c r="U141" s="80">
        <v>953231.13310751994</v>
      </c>
      <c r="V141" s="80">
        <v>295410.70542781439</v>
      </c>
      <c r="W141" s="81">
        <f t="shared" si="2"/>
        <v>1248641.8385353344</v>
      </c>
      <c r="X141" s="80">
        <v>1248641</v>
      </c>
      <c r="Y141" s="80"/>
      <c r="Z141" s="80"/>
      <c r="AA141" s="8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82"/>
      <c r="BE141" s="1"/>
    </row>
    <row r="142" spans="1:57" ht="11.25" customHeight="1" x14ac:dyDescent="0.2">
      <c r="A142" s="1">
        <f>IF(F142=0,0,LOOKUP($C$9:$C$2507,Hoja1!$C$4:$C$118,Hoja1!$D$4:$D$118))</f>
        <v>1</v>
      </c>
      <c r="B142" s="1">
        <f t="shared" si="0"/>
        <v>1</v>
      </c>
      <c r="C142" s="1">
        <f t="array" ref="C142">SUM(IF(cuencatramo1=F142,Hoja1!$C$4:$C$118,0))</f>
        <v>19</v>
      </c>
      <c r="D142" s="1">
        <f t="shared" si="1"/>
        <v>19</v>
      </c>
      <c r="E142" s="46">
        <v>134</v>
      </c>
      <c r="F142" s="229" t="s">
        <v>3051</v>
      </c>
      <c r="G142" s="263" t="s">
        <v>2690</v>
      </c>
      <c r="H142" s="264" t="s">
        <v>917</v>
      </c>
      <c r="I142" s="265" t="s">
        <v>233</v>
      </c>
      <c r="J142" s="4" t="s">
        <v>58</v>
      </c>
      <c r="K142" s="80" t="s">
        <v>29</v>
      </c>
      <c r="L142" s="267">
        <v>1</v>
      </c>
      <c r="M142" s="267">
        <v>1</v>
      </c>
      <c r="N142" s="80">
        <v>27173.52</v>
      </c>
      <c r="O142" s="80">
        <v>4474.4799999999996</v>
      </c>
      <c r="P142" s="80">
        <v>6220.8</v>
      </c>
      <c r="Q142" s="80">
        <v>5054.2747199999994</v>
      </c>
      <c r="R142" s="80">
        <v>1118.6199999999999</v>
      </c>
      <c r="S142" s="80">
        <v>2488.3200000000002</v>
      </c>
      <c r="T142" s="80">
        <v>271.73519999999996</v>
      </c>
      <c r="U142" s="80">
        <v>855159.92697599984</v>
      </c>
      <c r="V142" s="80">
        <v>19659.017779199996</v>
      </c>
      <c r="W142" s="81">
        <f t="shared" si="2"/>
        <v>874818.94475519983</v>
      </c>
      <c r="X142" s="80">
        <v>874819</v>
      </c>
      <c r="Y142" s="80"/>
      <c r="Z142" s="80"/>
      <c r="AA142" s="8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82"/>
      <c r="BE142" s="1"/>
    </row>
    <row r="143" spans="1:57" ht="11.25" customHeight="1" x14ac:dyDescent="0.2">
      <c r="A143" s="1">
        <f>IF(F143=0,0,LOOKUP($C$9:$C$2507,Hoja1!$C$4:$C$118,Hoja1!$D$4:$D$118))</f>
        <v>1</v>
      </c>
      <c r="B143" s="1">
        <f t="shared" si="0"/>
        <v>1</v>
      </c>
      <c r="C143" s="1">
        <f t="array" ref="C143">SUM(IF(cuencatramo1=F143,Hoja1!$C$4:$C$118,0))</f>
        <v>19</v>
      </c>
      <c r="D143" s="1">
        <f t="shared" si="1"/>
        <v>19</v>
      </c>
      <c r="E143" s="46">
        <v>135</v>
      </c>
      <c r="F143" s="229" t="s">
        <v>3051</v>
      </c>
      <c r="G143" s="263" t="s">
        <v>2691</v>
      </c>
      <c r="H143" s="264" t="s">
        <v>433</v>
      </c>
      <c r="I143" s="265" t="s">
        <v>38</v>
      </c>
      <c r="J143" s="4" t="s">
        <v>58</v>
      </c>
      <c r="K143" s="80" t="s">
        <v>29</v>
      </c>
      <c r="L143" s="267">
        <v>5.5</v>
      </c>
      <c r="M143" s="267">
        <v>1</v>
      </c>
      <c r="N143" s="80">
        <v>14976.575999999999</v>
      </c>
      <c r="O143" s="80">
        <v>339.79</v>
      </c>
      <c r="P143" s="80">
        <v>159.78</v>
      </c>
      <c r="Q143" s="80">
        <v>843.80175359999987</v>
      </c>
      <c r="R143" s="80">
        <v>1144.3499999999999</v>
      </c>
      <c r="S143" s="80">
        <v>558.82000000000005</v>
      </c>
      <c r="T143" s="80">
        <v>392.55537254399997</v>
      </c>
      <c r="U143" s="80">
        <v>1024662.5723664003</v>
      </c>
      <c r="V143" s="80">
        <v>34369.198700728317</v>
      </c>
      <c r="W143" s="81">
        <f t="shared" si="2"/>
        <v>1059031.7710671285</v>
      </c>
      <c r="X143" s="80">
        <v>1059032</v>
      </c>
      <c r="Y143" s="80"/>
      <c r="Z143" s="80"/>
      <c r="AA143" s="8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82"/>
      <c r="BE143" s="1"/>
    </row>
    <row r="144" spans="1:57" ht="11.25" customHeight="1" x14ac:dyDescent="0.2">
      <c r="A144" s="1">
        <f>IF(F144=0,0,LOOKUP($C$9:$C$2507,Hoja1!$C$4:$C$118,Hoja1!$D$4:$D$118))</f>
        <v>1</v>
      </c>
      <c r="B144" s="1">
        <f t="shared" si="0"/>
        <v>1</v>
      </c>
      <c r="C144" s="1">
        <f t="array" ref="C144">SUM(IF(cuencatramo1=F144,Hoja1!$C$4:$C$118,0))</f>
        <v>19</v>
      </c>
      <c r="D144" s="1">
        <f t="shared" si="1"/>
        <v>19</v>
      </c>
      <c r="E144" s="46">
        <v>136</v>
      </c>
      <c r="F144" s="229" t="s">
        <v>3051</v>
      </c>
      <c r="G144" s="263" t="s">
        <v>2692</v>
      </c>
      <c r="H144" s="264" t="s">
        <v>433</v>
      </c>
      <c r="I144" s="265" t="s">
        <v>545</v>
      </c>
      <c r="J144" s="4" t="s">
        <v>58</v>
      </c>
      <c r="K144" s="80" t="s">
        <v>29</v>
      </c>
      <c r="L144" s="267">
        <v>5.5</v>
      </c>
      <c r="M144" s="267">
        <v>1</v>
      </c>
      <c r="N144" s="80">
        <v>943.48800000000017</v>
      </c>
      <c r="O144" s="80">
        <v>43.38</v>
      </c>
      <c r="P144" s="80">
        <v>41.06</v>
      </c>
      <c r="Q144" s="80">
        <v>24.653341439999998</v>
      </c>
      <c r="R144" s="80">
        <v>221.16</v>
      </c>
      <c r="S144" s="80">
        <v>135.25</v>
      </c>
      <c r="T144" s="80">
        <v>4.4343935999999999</v>
      </c>
      <c r="U144" s="80">
        <v>179680.31082143998</v>
      </c>
      <c r="V144" s="80">
        <v>7725.8080972799999</v>
      </c>
      <c r="W144" s="81">
        <f t="shared" si="2"/>
        <v>187406.11891871999</v>
      </c>
      <c r="X144" s="80">
        <v>187406</v>
      </c>
      <c r="Y144" s="80"/>
      <c r="Z144" s="80"/>
      <c r="AA144" s="8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82"/>
      <c r="BE144" s="1"/>
    </row>
    <row r="145" spans="1:57" ht="11.25" customHeight="1" x14ac:dyDescent="0.2">
      <c r="A145" s="1">
        <f>IF(F145=0,0,LOOKUP($C$9:$C$2507,Hoja1!$C$4:$C$118,Hoja1!$D$4:$D$118))</f>
        <v>1</v>
      </c>
      <c r="B145" s="1">
        <f t="shared" si="0"/>
        <v>1</v>
      </c>
      <c r="C145" s="1">
        <f t="array" ref="C145">SUM(IF(cuencatramo1=F145,Hoja1!$C$4:$C$118,0))</f>
        <v>19</v>
      </c>
      <c r="D145" s="1">
        <f t="shared" si="1"/>
        <v>19</v>
      </c>
      <c r="E145" s="46">
        <v>137</v>
      </c>
      <c r="F145" s="229" t="s">
        <v>3051</v>
      </c>
      <c r="G145" s="263" t="s">
        <v>2693</v>
      </c>
      <c r="H145" s="264" t="s">
        <v>917</v>
      </c>
      <c r="I145" s="265">
        <v>1730</v>
      </c>
      <c r="J145" s="4" t="s">
        <v>58</v>
      </c>
      <c r="K145" s="80" t="s">
        <v>29</v>
      </c>
      <c r="L145" s="267">
        <v>5.5</v>
      </c>
      <c r="M145" s="267">
        <v>1</v>
      </c>
      <c r="N145" s="80">
        <v>274804.70400000009</v>
      </c>
      <c r="O145" s="80">
        <v>44229.89</v>
      </c>
      <c r="P145" s="80">
        <v>11237.25</v>
      </c>
      <c r="Q145" s="80">
        <v>12659.3388</v>
      </c>
      <c r="R145" s="80">
        <v>11057.47</v>
      </c>
      <c r="S145" s="80">
        <v>21897.22</v>
      </c>
      <c r="T145" s="80">
        <v>3297.7195199999996</v>
      </c>
      <c r="U145" s="80">
        <v>53202279.87577799</v>
      </c>
      <c r="V145" s="80">
        <v>222372.98608319991</v>
      </c>
      <c r="W145" s="81">
        <f t="shared" si="2"/>
        <v>53424652.861861192</v>
      </c>
      <c r="X145" s="80">
        <v>53424651</v>
      </c>
      <c r="Y145" s="80"/>
      <c r="Z145" s="80"/>
      <c r="AA145" s="8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82"/>
      <c r="BE145" s="1"/>
    </row>
    <row r="146" spans="1:57" ht="11.25" customHeight="1" x14ac:dyDescent="0.2">
      <c r="A146" s="1">
        <f>IF(F146=0,0,LOOKUP($C$9:$C$2507,Hoja1!$C$4:$C$118,Hoja1!$D$4:$D$118))</f>
        <v>1</v>
      </c>
      <c r="B146" s="1">
        <f t="shared" si="0"/>
        <v>1</v>
      </c>
      <c r="C146" s="1">
        <f t="array" ref="C146">SUM(IF(cuencatramo1=F146,Hoja1!$C$4:$C$118,0))</f>
        <v>19</v>
      </c>
      <c r="D146" s="1">
        <f t="shared" si="1"/>
        <v>19</v>
      </c>
      <c r="E146" s="46">
        <v>138</v>
      </c>
      <c r="F146" s="229" t="s">
        <v>3051</v>
      </c>
      <c r="G146" s="263" t="s">
        <v>2694</v>
      </c>
      <c r="H146" s="264" t="s">
        <v>1118</v>
      </c>
      <c r="I146" s="265" t="s">
        <v>3111</v>
      </c>
      <c r="J146" s="4" t="s">
        <v>58</v>
      </c>
      <c r="K146" s="80" t="s">
        <v>29</v>
      </c>
      <c r="L146" s="267">
        <v>5.5</v>
      </c>
      <c r="M146" s="267">
        <v>1</v>
      </c>
      <c r="N146" s="80">
        <v>23178.960000000003</v>
      </c>
      <c r="O146" s="80">
        <v>1172.19</v>
      </c>
      <c r="P146" s="80">
        <v>984.18</v>
      </c>
      <c r="Q146" s="80">
        <v>2735.1172800000004</v>
      </c>
      <c r="R146" s="80">
        <v>223.27</v>
      </c>
      <c r="S146" s="80">
        <v>262.45</v>
      </c>
      <c r="T146" s="80">
        <v>1546.0366320000003</v>
      </c>
      <c r="U146" s="80">
        <v>2824350.4812600003</v>
      </c>
      <c r="V146" s="80">
        <v>124115.82081696003</v>
      </c>
      <c r="W146" s="81">
        <f t="shared" si="2"/>
        <v>2948466.3020769604</v>
      </c>
      <c r="X146" s="80">
        <v>2948469</v>
      </c>
      <c r="Y146" s="80"/>
      <c r="Z146" s="80"/>
      <c r="AA146" s="8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82"/>
      <c r="BE146" s="1"/>
    </row>
    <row r="147" spans="1:57" ht="11.25" customHeight="1" x14ac:dyDescent="0.2">
      <c r="A147" s="1">
        <f>IF(F147=0,0,LOOKUP($C$9:$C$2507,Hoja1!$C$4:$C$118,Hoja1!$D$4:$D$118))</f>
        <v>1</v>
      </c>
      <c r="B147" s="1">
        <f t="shared" si="0"/>
        <v>1</v>
      </c>
      <c r="C147" s="1">
        <f t="array" ref="C147">SUM(IF(cuencatramo1=F147,Hoja1!$C$4:$C$118,0))</f>
        <v>19</v>
      </c>
      <c r="D147" s="1">
        <f t="shared" si="1"/>
        <v>19</v>
      </c>
      <c r="E147" s="46">
        <v>139</v>
      </c>
      <c r="F147" s="229" t="s">
        <v>3051</v>
      </c>
      <c r="G147" s="263" t="s">
        <v>2695</v>
      </c>
      <c r="H147" s="264" t="s">
        <v>433</v>
      </c>
      <c r="I147" s="265" t="s">
        <v>97</v>
      </c>
      <c r="J147" s="4" t="s">
        <v>58</v>
      </c>
      <c r="K147" s="80" t="s">
        <v>29</v>
      </c>
      <c r="L147" s="267">
        <v>1</v>
      </c>
      <c r="M147" s="267">
        <v>1</v>
      </c>
      <c r="N147" s="80">
        <v>1302.9119999999998</v>
      </c>
      <c r="O147" s="80">
        <v>120.53</v>
      </c>
      <c r="P147" s="80">
        <v>122.08</v>
      </c>
      <c r="Q147" s="80">
        <v>109.44460799999999</v>
      </c>
      <c r="R147" s="80">
        <v>201.46</v>
      </c>
      <c r="S147" s="80">
        <v>202.07</v>
      </c>
      <c r="T147" s="80">
        <v>48.207743999999991</v>
      </c>
      <c r="U147" s="80">
        <v>20046.328848000001</v>
      </c>
      <c r="V147" s="80">
        <v>839.66765875200008</v>
      </c>
      <c r="W147" s="81">
        <f t="shared" si="2"/>
        <v>20885.996506752002</v>
      </c>
      <c r="X147" s="80">
        <v>21210</v>
      </c>
      <c r="Y147" s="80"/>
      <c r="Z147" s="80"/>
      <c r="AA147" s="8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82"/>
      <c r="BE147" s="1"/>
    </row>
    <row r="148" spans="1:57" ht="11.25" customHeight="1" x14ac:dyDescent="0.2">
      <c r="A148" s="1">
        <f>IF(F148=0,0,LOOKUP($C$9:$C$2507,Hoja1!$C$4:$C$118,Hoja1!$D$4:$D$118))</f>
        <v>1</v>
      </c>
      <c r="B148" s="1">
        <f t="shared" si="0"/>
        <v>1</v>
      </c>
      <c r="C148" s="1">
        <f t="array" ref="C148">SUM(IF(cuencatramo1=F148,Hoja1!$C$4:$C$118,0))</f>
        <v>19</v>
      </c>
      <c r="D148" s="1">
        <f t="shared" si="1"/>
        <v>19</v>
      </c>
      <c r="E148" s="46">
        <v>140</v>
      </c>
      <c r="F148" s="229" t="s">
        <v>3051</v>
      </c>
      <c r="G148" s="263" t="s">
        <v>2696</v>
      </c>
      <c r="H148" s="264" t="s">
        <v>917</v>
      </c>
      <c r="I148" s="265">
        <v>1589</v>
      </c>
      <c r="J148" s="4" t="s">
        <v>58</v>
      </c>
      <c r="K148" s="80" t="s">
        <v>29</v>
      </c>
      <c r="L148" s="267">
        <v>1</v>
      </c>
      <c r="M148" s="267">
        <v>1</v>
      </c>
      <c r="N148" s="80">
        <v>17252.351999999999</v>
      </c>
      <c r="O148" s="80">
        <v>4528.74</v>
      </c>
      <c r="P148" s="80">
        <v>4313.09</v>
      </c>
      <c r="Q148" s="80">
        <v>1095.5243519999999</v>
      </c>
      <c r="R148" s="80">
        <v>2048.7199999999998</v>
      </c>
      <c r="S148" s="80">
        <v>1833.06</v>
      </c>
      <c r="T148" s="80">
        <v>1502.6798592</v>
      </c>
      <c r="U148" s="80">
        <v>290180.41603200004</v>
      </c>
      <c r="V148" s="80">
        <v>93131.695088640001</v>
      </c>
      <c r="W148" s="81">
        <f t="shared" si="2"/>
        <v>383312.11112064007</v>
      </c>
      <c r="X148" s="80">
        <v>383312</v>
      </c>
      <c r="Y148" s="80"/>
      <c r="Z148" s="80"/>
      <c r="AA148" s="8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82"/>
      <c r="BE148" s="1"/>
    </row>
    <row r="149" spans="1:57" ht="11.25" customHeight="1" x14ac:dyDescent="0.2">
      <c r="A149" s="1">
        <f>IF(F149=0,0,LOOKUP($C$9:$C$2507,Hoja1!$C$4:$C$118,Hoja1!$D$4:$D$118))</f>
        <v>1</v>
      </c>
      <c r="B149" s="1">
        <f t="shared" si="0"/>
        <v>1</v>
      </c>
      <c r="C149" s="1">
        <f t="array" ref="C149">SUM(IF(cuencatramo1=F149,Hoja1!$C$4:$C$118,0))</f>
        <v>20</v>
      </c>
      <c r="D149" s="1">
        <f t="shared" si="1"/>
        <v>20</v>
      </c>
      <c r="E149" s="46">
        <v>141</v>
      </c>
      <c r="F149" s="229" t="s">
        <v>3055</v>
      </c>
      <c r="G149" s="263" t="s">
        <v>2697</v>
      </c>
      <c r="H149" s="264" t="s">
        <v>785</v>
      </c>
      <c r="I149" s="265">
        <v>5051</v>
      </c>
      <c r="J149" s="4" t="s">
        <v>58</v>
      </c>
      <c r="K149" s="80" t="s">
        <v>29</v>
      </c>
      <c r="L149" s="267">
        <v>1</v>
      </c>
      <c r="M149" s="267">
        <v>1</v>
      </c>
      <c r="N149" s="80">
        <v>5708.0159999999987</v>
      </c>
      <c r="O149" s="80">
        <v>25.97</v>
      </c>
      <c r="P149" s="80">
        <v>15.8</v>
      </c>
      <c r="Q149" s="80">
        <v>9.905975999999999</v>
      </c>
      <c r="R149" s="80">
        <v>13.83</v>
      </c>
      <c r="S149" s="80">
        <v>7.98</v>
      </c>
      <c r="T149" s="80">
        <v>16.339320000000001</v>
      </c>
      <c r="U149" s="80">
        <v>8710.8775380000006</v>
      </c>
      <c r="V149" s="80">
        <v>1508.6217599999998</v>
      </c>
      <c r="W149" s="81">
        <f t="shared" si="2"/>
        <v>10219.499298000001</v>
      </c>
      <c r="X149" s="80">
        <v>10220</v>
      </c>
      <c r="Y149" s="80"/>
      <c r="Z149" s="80"/>
      <c r="AA149" s="8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82"/>
      <c r="BE149" s="1"/>
    </row>
    <row r="150" spans="1:57" ht="11.25" customHeight="1" x14ac:dyDescent="0.2">
      <c r="A150" s="1">
        <f>IF(F150=0,0,LOOKUP($C$9:$C$2507,Hoja1!$C$4:$C$118,Hoja1!$D$4:$D$118))</f>
        <v>1</v>
      </c>
      <c r="B150" s="1">
        <f t="shared" si="0"/>
        <v>1</v>
      </c>
      <c r="C150" s="1">
        <f t="array" ref="C150">SUM(IF(cuencatramo1=F150,Hoja1!$C$4:$C$118,0))</f>
        <v>20</v>
      </c>
      <c r="D150" s="1">
        <f t="shared" si="1"/>
        <v>20</v>
      </c>
      <c r="E150" s="46">
        <v>142</v>
      </c>
      <c r="F150" s="229" t="s">
        <v>3055</v>
      </c>
      <c r="G150" s="263" t="s">
        <v>2698</v>
      </c>
      <c r="H150" s="264" t="s">
        <v>785</v>
      </c>
      <c r="I150" s="265" t="s">
        <v>3112</v>
      </c>
      <c r="J150" s="4" t="s">
        <v>58</v>
      </c>
      <c r="K150" s="80" t="s">
        <v>29</v>
      </c>
      <c r="L150" s="267">
        <v>1</v>
      </c>
      <c r="M150" s="267">
        <v>1</v>
      </c>
      <c r="N150" s="80">
        <v>3153.6000000000004</v>
      </c>
      <c r="O150" s="80">
        <v>95.96</v>
      </c>
      <c r="P150" s="80">
        <v>134.03</v>
      </c>
      <c r="Q150" s="80">
        <v>54.241919999999993</v>
      </c>
      <c r="R150" s="80">
        <v>128.66999999999999</v>
      </c>
      <c r="S150" s="80">
        <v>134.03</v>
      </c>
      <c r="T150" s="80">
        <v>87.985439999999997</v>
      </c>
      <c r="U150" s="80">
        <v>10183.920479999999</v>
      </c>
      <c r="V150" s="80">
        <v>7063.4711232</v>
      </c>
      <c r="W150" s="81">
        <f t="shared" si="2"/>
        <v>17247.391603199998</v>
      </c>
      <c r="X150" s="80">
        <v>17247</v>
      </c>
      <c r="Y150" s="80"/>
      <c r="Z150" s="80"/>
      <c r="AA150" s="8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82"/>
      <c r="BE150" s="1"/>
    </row>
    <row r="151" spans="1:57" ht="11.25" customHeight="1" x14ac:dyDescent="0.2">
      <c r="A151" s="1">
        <f>IF(F151=0,0,LOOKUP($C$9:$C$2507,Hoja1!$C$4:$C$118,Hoja1!$D$4:$D$118))</f>
        <v>1</v>
      </c>
      <c r="B151" s="1">
        <f t="shared" si="0"/>
        <v>1</v>
      </c>
      <c r="C151" s="1">
        <f t="array" ref="C151">SUM(IF(cuencatramo1=F151,Hoja1!$C$4:$C$118,0))</f>
        <v>21</v>
      </c>
      <c r="D151" s="1">
        <f t="shared" si="1"/>
        <v>21</v>
      </c>
      <c r="E151" s="46">
        <v>143</v>
      </c>
      <c r="F151" s="229" t="s">
        <v>3058</v>
      </c>
      <c r="G151" s="263" t="s">
        <v>2699</v>
      </c>
      <c r="H151" s="264" t="s">
        <v>785</v>
      </c>
      <c r="I151" s="265">
        <v>9000</v>
      </c>
      <c r="J151" s="4" t="s">
        <v>58</v>
      </c>
      <c r="K151" s="80" t="s">
        <v>29</v>
      </c>
      <c r="L151" s="267">
        <v>1</v>
      </c>
      <c r="M151" s="267">
        <v>1</v>
      </c>
      <c r="N151" s="80">
        <v>623038.58399999992</v>
      </c>
      <c r="O151" s="80">
        <v>196321.04</v>
      </c>
      <c r="P151" s="80">
        <v>120832.49</v>
      </c>
      <c r="Q151" s="80">
        <v>150481.83416639996</v>
      </c>
      <c r="R151" s="80">
        <v>128912.86</v>
      </c>
      <c r="S151" s="80">
        <v>102476.28</v>
      </c>
      <c r="T151" s="80">
        <v>42766.491456000003</v>
      </c>
      <c r="U151" s="80">
        <v>42738468.386812508</v>
      </c>
      <c r="V151" s="80">
        <v>4396280.9808240002</v>
      </c>
      <c r="W151" s="81">
        <f>SUM(U151:V151)</f>
        <v>47134749.367636509</v>
      </c>
      <c r="X151" s="80">
        <v>48242151</v>
      </c>
      <c r="Y151" s="80"/>
      <c r="Z151" s="80"/>
      <c r="AA151" s="8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82"/>
      <c r="BE151" s="1"/>
    </row>
    <row r="152" spans="1:57" ht="11.25" customHeight="1" x14ac:dyDescent="0.2">
      <c r="A152" s="1">
        <f>IF(F152=0,0,LOOKUP($C$9:$C$2507,Hoja1!$C$4:$C$118,Hoja1!$D$4:$D$118))</f>
        <v>1</v>
      </c>
      <c r="B152" s="1">
        <f t="shared" si="0"/>
        <v>1</v>
      </c>
      <c r="C152" s="1">
        <f t="array" ref="C152">SUM(IF(cuencatramo1=F152,Hoja1!$C$4:$C$118,0))</f>
        <v>21</v>
      </c>
      <c r="D152" s="1">
        <f t="shared" si="1"/>
        <v>21</v>
      </c>
      <c r="E152" s="46">
        <v>144</v>
      </c>
      <c r="F152" s="229" t="s">
        <v>3058</v>
      </c>
      <c r="G152" s="263" t="s">
        <v>2700</v>
      </c>
      <c r="H152" s="264" t="s">
        <v>785</v>
      </c>
      <c r="I152" s="265" t="s">
        <v>3111</v>
      </c>
      <c r="J152" s="4" t="s">
        <v>58</v>
      </c>
      <c r="K152" s="80" t="s">
        <v>29</v>
      </c>
      <c r="L152" s="267">
        <v>1</v>
      </c>
      <c r="M152" s="267">
        <v>1</v>
      </c>
      <c r="N152" s="80">
        <v>27751.68</v>
      </c>
      <c r="O152" s="80">
        <v>1704.3</v>
      </c>
      <c r="P152" s="80">
        <v>1128.25</v>
      </c>
      <c r="Q152" s="80">
        <v>2109.1276800000001</v>
      </c>
      <c r="R152" s="80">
        <v>1160.5039999999999</v>
      </c>
      <c r="S152" s="80">
        <v>940.21</v>
      </c>
      <c r="T152" s="80">
        <v>277.51679999999999</v>
      </c>
      <c r="U152" s="80">
        <v>2177937.9705599998</v>
      </c>
      <c r="V152" s="80">
        <v>22279.048704000001</v>
      </c>
      <c r="W152" s="81">
        <f t="shared" si="2"/>
        <v>2200217.019264</v>
      </c>
      <c r="X152" s="80">
        <v>880087</v>
      </c>
      <c r="Y152" s="80"/>
      <c r="Z152" s="80"/>
      <c r="AA152" s="8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82"/>
      <c r="BE152" s="1"/>
    </row>
    <row r="153" spans="1:57" ht="11.25" customHeight="1" x14ac:dyDescent="0.2">
      <c r="A153" s="1">
        <f>IF(F153=0,0,LOOKUP($C$9:$C$2507,Hoja1!$C$4:$C$118,Hoja1!$D$4:$D$118))</f>
        <v>1</v>
      </c>
      <c r="B153" s="1">
        <f t="shared" si="0"/>
        <v>1</v>
      </c>
      <c r="C153" s="1">
        <f t="array" ref="C153">SUM(IF(cuencatramo1=F153,Hoja1!$C$4:$C$118,0))</f>
        <v>21</v>
      </c>
      <c r="D153" s="1">
        <f t="shared" si="1"/>
        <v>21</v>
      </c>
      <c r="E153" s="46">
        <v>145</v>
      </c>
      <c r="F153" s="229" t="s">
        <v>3058</v>
      </c>
      <c r="G153" s="263" t="s">
        <v>2701</v>
      </c>
      <c r="H153" s="264" t="s">
        <v>1118</v>
      </c>
      <c r="I153" s="265" t="s">
        <v>3111</v>
      </c>
      <c r="J153" s="4" t="s">
        <v>58</v>
      </c>
      <c r="K153" s="80" t="s">
        <v>29</v>
      </c>
      <c r="L153" s="267">
        <v>1</v>
      </c>
      <c r="M153" s="267">
        <v>1</v>
      </c>
      <c r="N153" s="80">
        <v>91296.72</v>
      </c>
      <c r="O153" s="80">
        <v>5003.82</v>
      </c>
      <c r="P153" s="80">
        <v>4963.76</v>
      </c>
      <c r="Q153" s="80">
        <v>18651.919895999999</v>
      </c>
      <c r="R153" s="80">
        <v>1383.17</v>
      </c>
      <c r="S153" s="80">
        <v>4921.6499999999996</v>
      </c>
      <c r="T153" s="80">
        <v>5112.6163200000001</v>
      </c>
      <c r="U153" s="80">
        <v>29508161.22837</v>
      </c>
      <c r="V153" s="80">
        <v>5409023.903020801</v>
      </c>
      <c r="W153" s="81">
        <f t="shared" si="2"/>
        <v>34917185.131390803</v>
      </c>
      <c r="X153" s="80"/>
      <c r="Y153" s="80"/>
      <c r="Z153" s="80"/>
      <c r="AA153" s="8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82"/>
      <c r="BE153" s="1"/>
    </row>
    <row r="154" spans="1:57" ht="11.25" customHeight="1" x14ac:dyDescent="0.2">
      <c r="A154" s="1">
        <f>IF(F154=0,0,LOOKUP($C$9:$C$2507,Hoja1!$C$4:$C$118,Hoja1!$D$4:$D$118))</f>
        <v>1</v>
      </c>
      <c r="B154" s="1">
        <f t="shared" si="0"/>
        <v>1</v>
      </c>
      <c r="C154" s="1">
        <f t="array" ref="C154">SUM(IF(cuencatramo1=F154,Hoja1!$C$4:$C$118,0))</f>
        <v>21</v>
      </c>
      <c r="D154" s="1">
        <f t="shared" si="1"/>
        <v>21</v>
      </c>
      <c r="E154" s="46">
        <v>146</v>
      </c>
      <c r="F154" s="229" t="s">
        <v>3058</v>
      </c>
      <c r="G154" s="263" t="s">
        <v>2702</v>
      </c>
      <c r="H154" s="264" t="s">
        <v>1118</v>
      </c>
      <c r="I154" s="265" t="s">
        <v>3111</v>
      </c>
      <c r="J154" s="4" t="s">
        <v>58</v>
      </c>
      <c r="K154" s="80" t="s">
        <v>29</v>
      </c>
      <c r="L154" s="267">
        <v>1</v>
      </c>
      <c r="M154" s="267">
        <v>1</v>
      </c>
      <c r="N154" s="80">
        <v>42573.600000000006</v>
      </c>
      <c r="O154" s="80">
        <v>13036.98</v>
      </c>
      <c r="P154" s="80">
        <v>7364.43</v>
      </c>
      <c r="Q154" s="80">
        <v>9123.7674240000015</v>
      </c>
      <c r="R154" s="80">
        <v>1352.89</v>
      </c>
      <c r="S154" s="80">
        <v>13944.67</v>
      </c>
      <c r="T154" s="80">
        <v>3297.8793600000004</v>
      </c>
      <c r="U154" s="80">
        <v>15694343.138548799</v>
      </c>
      <c r="V154" s="80">
        <v>873292.93171683827</v>
      </c>
      <c r="W154" s="81">
        <f t="shared" si="2"/>
        <v>16567636.070265638</v>
      </c>
      <c r="X154" s="80"/>
      <c r="Y154" s="80"/>
      <c r="Z154" s="80"/>
      <c r="AA154" s="8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82"/>
      <c r="BE154" s="1"/>
    </row>
    <row r="155" spans="1:57" ht="11.25" customHeight="1" x14ac:dyDescent="0.2">
      <c r="A155" s="1">
        <f>IF(F155=0,0,LOOKUP($C$9:$C$2507,Hoja1!$C$4:$C$118,Hoja1!$D$4:$D$118))</f>
        <v>1</v>
      </c>
      <c r="B155" s="1">
        <f t="shared" si="0"/>
        <v>1</v>
      </c>
      <c r="C155" s="1">
        <f t="array" ref="C155">SUM(IF(cuencatramo1=F155,Hoja1!$C$4:$C$118,0))</f>
        <v>21</v>
      </c>
      <c r="D155" s="1">
        <f t="shared" si="1"/>
        <v>21</v>
      </c>
      <c r="E155" s="46">
        <v>147</v>
      </c>
      <c r="F155" s="229" t="s">
        <v>3058</v>
      </c>
      <c r="G155" s="263" t="s">
        <v>2703</v>
      </c>
      <c r="H155" s="264" t="s">
        <v>1118</v>
      </c>
      <c r="I155" s="265" t="s">
        <v>3111</v>
      </c>
      <c r="J155" s="4" t="s">
        <v>58</v>
      </c>
      <c r="K155" s="80" t="s">
        <v>29</v>
      </c>
      <c r="L155" s="267">
        <v>1</v>
      </c>
      <c r="M155" s="267">
        <v>1</v>
      </c>
      <c r="N155" s="80">
        <v>4415.0400000000009</v>
      </c>
      <c r="O155" s="80">
        <v>1016.72</v>
      </c>
      <c r="P155" s="80">
        <v>436.56</v>
      </c>
      <c r="Q155" s="80">
        <v>899.34364800000003</v>
      </c>
      <c r="R155" s="80">
        <v>255.41</v>
      </c>
      <c r="S155" s="80">
        <v>433.57</v>
      </c>
      <c r="T155" s="80">
        <v>339.51657600000004</v>
      </c>
      <c r="U155" s="80">
        <v>2447053.9901279998</v>
      </c>
      <c r="V155" s="80">
        <v>83060.344304639992</v>
      </c>
      <c r="W155" s="81">
        <f t="shared" si="2"/>
        <v>2530114.3344326396</v>
      </c>
      <c r="X155" s="80"/>
      <c r="Y155" s="80"/>
      <c r="Z155" s="80"/>
      <c r="AA155" s="8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82"/>
      <c r="BE155" s="1"/>
    </row>
    <row r="156" spans="1:57" ht="11.25" customHeight="1" x14ac:dyDescent="0.2">
      <c r="A156" s="1">
        <f>IF(F156=0,0,LOOKUP($C$9:$C$2507,Hoja1!$C$4:$C$118,Hoja1!$D$4:$D$118))</f>
        <v>1</v>
      </c>
      <c r="B156" s="1">
        <f t="shared" si="0"/>
        <v>1</v>
      </c>
      <c r="C156" s="1">
        <f t="array" ref="C156">SUM(IF(cuencatramo1=F156,Hoja1!$C$4:$C$118,0))</f>
        <v>21</v>
      </c>
      <c r="D156" s="1">
        <f t="shared" si="1"/>
        <v>21</v>
      </c>
      <c r="E156" s="46">
        <v>148</v>
      </c>
      <c r="F156" s="229" t="s">
        <v>3058</v>
      </c>
      <c r="G156" s="263" t="s">
        <v>2704</v>
      </c>
      <c r="H156" s="264" t="s">
        <v>1118</v>
      </c>
      <c r="I156" s="265" t="s">
        <v>3111</v>
      </c>
      <c r="J156" s="4" t="s">
        <v>58</v>
      </c>
      <c r="K156" s="80" t="s">
        <v>29</v>
      </c>
      <c r="L156" s="267">
        <v>1</v>
      </c>
      <c r="M156" s="267">
        <v>1</v>
      </c>
      <c r="N156" s="80">
        <v>5676.4800000000005</v>
      </c>
      <c r="O156" s="80">
        <v>3122.06</v>
      </c>
      <c r="P156" s="80">
        <v>4697.08</v>
      </c>
      <c r="Q156" s="80">
        <v>453.55075200000005</v>
      </c>
      <c r="R156" s="80">
        <v>1252.29</v>
      </c>
      <c r="S156" s="80">
        <v>4697.08</v>
      </c>
      <c r="T156" s="80">
        <v>195.27091199999998</v>
      </c>
      <c r="U156" s="80">
        <v>6309686.2489649998</v>
      </c>
      <c r="V156" s="80">
        <v>211195.2548736</v>
      </c>
      <c r="W156" s="81">
        <f t="shared" si="2"/>
        <v>6520881.5038385997</v>
      </c>
      <c r="X156" s="80"/>
      <c r="Y156" s="80"/>
      <c r="Z156" s="80"/>
      <c r="AA156" s="8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82"/>
      <c r="BE156" s="1"/>
    </row>
    <row r="157" spans="1:57" ht="11.25" customHeight="1" x14ac:dyDescent="0.2">
      <c r="A157" s="1">
        <f>IF(F157=0,0,LOOKUP($C$9:$C$2507,Hoja1!$C$4:$C$118,Hoja1!$D$4:$D$118))</f>
        <v>1</v>
      </c>
      <c r="B157" s="1">
        <f t="shared" si="0"/>
        <v>1</v>
      </c>
      <c r="C157" s="1">
        <f t="array" ref="C157">SUM(IF(cuencatramo1=F157,Hoja1!$C$4:$C$118,0))</f>
        <v>21</v>
      </c>
      <c r="D157" s="1">
        <f t="shared" si="1"/>
        <v>21</v>
      </c>
      <c r="E157" s="46">
        <v>149</v>
      </c>
      <c r="F157" s="229" t="s">
        <v>3058</v>
      </c>
      <c r="G157" s="263" t="s">
        <v>2705</v>
      </c>
      <c r="H157" s="264" t="s">
        <v>785</v>
      </c>
      <c r="I157" s="265">
        <v>2424</v>
      </c>
      <c r="J157" s="4" t="s">
        <v>58</v>
      </c>
      <c r="K157" s="80" t="s">
        <v>29</v>
      </c>
      <c r="L157" s="267">
        <v>5.5</v>
      </c>
      <c r="M157" s="267">
        <v>1</v>
      </c>
      <c r="N157" s="80">
        <v>16903.296000000002</v>
      </c>
      <c r="O157" s="80">
        <v>110.69</v>
      </c>
      <c r="P157" s="80">
        <v>394.64</v>
      </c>
      <c r="Q157" s="80">
        <v>62.542195200000009</v>
      </c>
      <c r="R157" s="80">
        <v>303.66000000000003</v>
      </c>
      <c r="S157" s="80">
        <v>394.64</v>
      </c>
      <c r="T157" s="80">
        <v>948.27490560000001</v>
      </c>
      <c r="U157" s="80">
        <v>468119.89124999993</v>
      </c>
      <c r="V157" s="80">
        <v>14557.33296</v>
      </c>
      <c r="W157" s="81">
        <f t="shared" si="2"/>
        <v>482677.2242099999</v>
      </c>
      <c r="X157" s="80">
        <v>482677</v>
      </c>
      <c r="Y157" s="80"/>
      <c r="Z157" s="80"/>
      <c r="AA157" s="8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82"/>
      <c r="BE157" s="1"/>
    </row>
    <row r="158" spans="1:57" ht="11.25" customHeight="1" x14ac:dyDescent="0.2">
      <c r="A158" s="1">
        <f>IF(F158=0,0,LOOKUP($C$9:$C$2507,Hoja1!$C$4:$C$118,Hoja1!$D$4:$D$118))</f>
        <v>1</v>
      </c>
      <c r="B158" s="1">
        <f t="shared" si="0"/>
        <v>1</v>
      </c>
      <c r="C158" s="1">
        <f t="array" ref="C158">SUM(IF(cuencatramo1=F158,Hoja1!$C$4:$C$118,0))</f>
        <v>21</v>
      </c>
      <c r="D158" s="1">
        <f t="shared" si="1"/>
        <v>21</v>
      </c>
      <c r="E158" s="46">
        <v>150</v>
      </c>
      <c r="F158" s="229" t="s">
        <v>3058</v>
      </c>
      <c r="G158" s="263" t="s">
        <v>2706</v>
      </c>
      <c r="H158" s="264" t="s">
        <v>1118</v>
      </c>
      <c r="I158" s="265">
        <v>7522</v>
      </c>
      <c r="J158" s="4" t="s">
        <v>58</v>
      </c>
      <c r="K158" s="80" t="s">
        <v>29</v>
      </c>
      <c r="L158" s="267">
        <v>1</v>
      </c>
      <c r="M158" s="267">
        <v>1</v>
      </c>
      <c r="N158" s="80">
        <v>42289.775999999998</v>
      </c>
      <c r="O158" s="80">
        <v>2776.05</v>
      </c>
      <c r="P158" s="80">
        <v>3212.92</v>
      </c>
      <c r="Q158" s="80">
        <v>592.05686400000013</v>
      </c>
      <c r="R158" s="80">
        <v>235.26</v>
      </c>
      <c r="S158" s="80">
        <v>1338.72</v>
      </c>
      <c r="T158" s="80">
        <v>422.89776000000006</v>
      </c>
      <c r="U158" s="80">
        <v>111158.67621600002</v>
      </c>
      <c r="V158" s="80">
        <v>33950.232172800002</v>
      </c>
      <c r="W158" s="81">
        <f t="shared" si="2"/>
        <v>145108.90838880002</v>
      </c>
      <c r="X158" s="80">
        <v>162818</v>
      </c>
      <c r="Y158" s="80"/>
      <c r="Z158" s="80"/>
      <c r="AA158" s="8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82"/>
      <c r="BE158" s="1"/>
    </row>
    <row r="159" spans="1:57" ht="11.25" customHeight="1" x14ac:dyDescent="0.2">
      <c r="A159" s="1">
        <f>IF(F159=0,0,LOOKUP($C$9:$C$2507,Hoja1!$C$4:$C$118,Hoja1!$D$4:$D$118))</f>
        <v>1</v>
      </c>
      <c r="B159" s="1">
        <f t="shared" si="0"/>
        <v>1</v>
      </c>
      <c r="C159" s="1">
        <f t="array" ref="C159">SUM(IF(cuencatramo1=F159,Hoja1!$C$4:$C$118,0))</f>
        <v>21</v>
      </c>
      <c r="D159" s="1">
        <f t="shared" si="1"/>
        <v>21</v>
      </c>
      <c r="E159" s="46">
        <v>151</v>
      </c>
      <c r="F159" s="229" t="s">
        <v>3058</v>
      </c>
      <c r="G159" s="263" t="s">
        <v>2707</v>
      </c>
      <c r="H159" s="264" t="s">
        <v>785</v>
      </c>
      <c r="I159" s="265">
        <v>2429</v>
      </c>
      <c r="J159" s="4" t="s">
        <v>58</v>
      </c>
      <c r="K159" s="80" t="s">
        <v>29</v>
      </c>
      <c r="L159" s="267">
        <v>1</v>
      </c>
      <c r="M159" s="267">
        <v>1</v>
      </c>
      <c r="N159" s="80">
        <v>2126.5800000000004</v>
      </c>
      <c r="O159" s="80">
        <v>55.5</v>
      </c>
      <c r="P159" s="80">
        <v>106.42</v>
      </c>
      <c r="Q159" s="80">
        <v>79.321434000000011</v>
      </c>
      <c r="R159" s="80">
        <v>18.09</v>
      </c>
      <c r="S159" s="80">
        <v>36.090000000000003</v>
      </c>
      <c r="T159" s="80">
        <v>29.772120000000005</v>
      </c>
      <c r="U159" s="80">
        <v>3499.6600000000003</v>
      </c>
      <c r="V159" s="80">
        <v>2730.9650399999996</v>
      </c>
      <c r="W159" s="81">
        <f t="shared" si="2"/>
        <v>6230.6250399999999</v>
      </c>
      <c r="X159" s="80">
        <v>6231</v>
      </c>
      <c r="Y159" s="80"/>
      <c r="Z159" s="80"/>
      <c r="AA159" s="8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82"/>
      <c r="BE159" s="1"/>
    </row>
    <row r="160" spans="1:57" ht="11.25" customHeight="1" x14ac:dyDescent="0.2">
      <c r="A160" s="1">
        <f>IF(F160=0,0,LOOKUP($C$9:$C$2507,Hoja1!$C$4:$C$118,Hoja1!$D$4:$D$118))</f>
        <v>1</v>
      </c>
      <c r="B160" s="1">
        <f t="shared" si="0"/>
        <v>1</v>
      </c>
      <c r="C160" s="1">
        <f t="array" ref="C160">SUM(IF(cuencatramo1=F160,Hoja1!$C$4:$C$118,0))</f>
        <v>21</v>
      </c>
      <c r="D160" s="1">
        <f t="shared" si="1"/>
        <v>21</v>
      </c>
      <c r="E160" s="46">
        <v>152</v>
      </c>
      <c r="F160" s="229" t="s">
        <v>3058</v>
      </c>
      <c r="G160" s="263" t="s">
        <v>2708</v>
      </c>
      <c r="H160" s="264" t="s">
        <v>785</v>
      </c>
      <c r="I160" s="265">
        <v>3613</v>
      </c>
      <c r="J160" s="4" t="s">
        <v>58</v>
      </c>
      <c r="K160" s="80" t="s">
        <v>29</v>
      </c>
      <c r="L160" s="267">
        <v>1</v>
      </c>
      <c r="M160" s="267">
        <v>1</v>
      </c>
      <c r="N160" s="80">
        <v>1197.5039999999999</v>
      </c>
      <c r="O160" s="80">
        <v>61.21</v>
      </c>
      <c r="P160" s="80">
        <v>137.87</v>
      </c>
      <c r="Q160" s="80">
        <v>5.98752</v>
      </c>
      <c r="R160" s="80">
        <v>153.61000000000001</v>
      </c>
      <c r="S160" s="80">
        <v>240.17</v>
      </c>
      <c r="T160" s="80">
        <v>11.97504</v>
      </c>
      <c r="U160" s="80">
        <v>4051.8701798399993</v>
      </c>
      <c r="V160" s="80">
        <v>1546.9095398400002</v>
      </c>
      <c r="W160" s="81">
        <f t="shared" si="2"/>
        <v>5598.7797196799993</v>
      </c>
      <c r="X160" s="80">
        <v>5599</v>
      </c>
      <c r="Y160" s="80"/>
      <c r="Z160" s="80"/>
      <c r="AA160" s="8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82"/>
      <c r="BE160" s="1"/>
    </row>
    <row r="161" spans="1:57" ht="11.25" customHeight="1" x14ac:dyDescent="0.2">
      <c r="A161" s="1">
        <f>IF(F161=0,0,LOOKUP($C$9:$C$2507,Hoja1!$C$4:$C$118,Hoja1!$D$4:$D$118))</f>
        <v>1</v>
      </c>
      <c r="B161" s="1">
        <f t="shared" si="0"/>
        <v>1</v>
      </c>
      <c r="C161" s="1">
        <f t="array" ref="C161">SUM(IF(cuencatramo1=F161,Hoja1!$C$4:$C$118,0))</f>
        <v>21</v>
      </c>
      <c r="D161" s="1">
        <f t="shared" si="1"/>
        <v>21</v>
      </c>
      <c r="E161" s="46">
        <v>153</v>
      </c>
      <c r="F161" s="229" t="s">
        <v>3058</v>
      </c>
      <c r="G161" s="263" t="s">
        <v>2709</v>
      </c>
      <c r="H161" s="264" t="s">
        <v>785</v>
      </c>
      <c r="I161" s="265">
        <v>6721</v>
      </c>
      <c r="J161" s="4" t="s">
        <v>58</v>
      </c>
      <c r="K161" s="80" t="s">
        <v>29</v>
      </c>
      <c r="L161" s="267">
        <v>5.5</v>
      </c>
      <c r="M161" s="267">
        <v>1</v>
      </c>
      <c r="N161" s="80">
        <v>293.76000000000005</v>
      </c>
      <c r="O161" s="80">
        <v>2.6</v>
      </c>
      <c r="P161" s="80">
        <v>32.58</v>
      </c>
      <c r="Q161" s="80">
        <v>4.993920000000001</v>
      </c>
      <c r="R161" s="80">
        <v>9.11</v>
      </c>
      <c r="S161" s="80">
        <v>32.58</v>
      </c>
      <c r="T161" s="80">
        <v>11.750400000000001</v>
      </c>
      <c r="U161" s="80">
        <v>50801.18471999999</v>
      </c>
      <c r="V161" s="80">
        <v>4607.7123455999999</v>
      </c>
      <c r="W161" s="81">
        <f t="shared" si="2"/>
        <v>55408.897065599987</v>
      </c>
      <c r="X161" s="80">
        <v>55409</v>
      </c>
      <c r="Y161" s="80"/>
      <c r="Z161" s="80"/>
      <c r="AA161" s="8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82"/>
      <c r="BE161" s="1"/>
    </row>
    <row r="162" spans="1:57" ht="11.25" customHeight="1" x14ac:dyDescent="0.2">
      <c r="A162" s="1">
        <f>IF(F162=0,0,LOOKUP($C$9:$C$2507,Hoja1!$C$4:$C$118,Hoja1!$D$4:$D$118))</f>
        <v>1</v>
      </c>
      <c r="B162" s="1">
        <f t="shared" si="0"/>
        <v>1</v>
      </c>
      <c r="C162" s="1">
        <f t="array" ref="C162">SUM(IF(cuencatramo1=F162,Hoja1!$C$4:$C$118,0))</f>
        <v>21</v>
      </c>
      <c r="D162" s="1">
        <f t="shared" si="1"/>
        <v>21</v>
      </c>
      <c r="E162" s="46">
        <v>154</v>
      </c>
      <c r="F162" s="229" t="s">
        <v>3058</v>
      </c>
      <c r="G162" s="263" t="s">
        <v>2710</v>
      </c>
      <c r="H162" s="264" t="s">
        <v>785</v>
      </c>
      <c r="I162" s="265">
        <v>1749</v>
      </c>
      <c r="J162" s="4" t="s">
        <v>58</v>
      </c>
      <c r="K162" s="80" t="s">
        <v>29</v>
      </c>
      <c r="L162" s="267">
        <v>5.5</v>
      </c>
      <c r="M162" s="267">
        <v>1</v>
      </c>
      <c r="N162" s="80">
        <v>6724.8</v>
      </c>
      <c r="O162" s="80">
        <v>942.04</v>
      </c>
      <c r="P162" s="80">
        <v>1175.3499999999999</v>
      </c>
      <c r="Q162" s="80">
        <v>2278.8102100000001</v>
      </c>
      <c r="R162" s="80">
        <v>331.78</v>
      </c>
      <c r="S162" s="80">
        <v>404.22</v>
      </c>
      <c r="T162" s="80">
        <v>117.14179999999999</v>
      </c>
      <c r="U162" s="80">
        <v>2367909.0830999999</v>
      </c>
      <c r="V162" s="80">
        <v>86085.912218400001</v>
      </c>
      <c r="W162" s="81">
        <f t="shared" si="2"/>
        <v>2453994.9953183997</v>
      </c>
      <c r="X162" s="80">
        <v>2668753</v>
      </c>
      <c r="Y162" s="80"/>
      <c r="Z162" s="80"/>
      <c r="AA162" s="8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82"/>
      <c r="BE162" s="1"/>
    </row>
    <row r="163" spans="1:57" ht="11.25" customHeight="1" x14ac:dyDescent="0.2">
      <c r="A163" s="1">
        <f>IF(F163=0,0,LOOKUP($C$9:$C$2507,Hoja1!$C$4:$C$118,Hoja1!$D$4:$D$118))</f>
        <v>1</v>
      </c>
      <c r="B163" s="1">
        <f t="shared" si="0"/>
        <v>1</v>
      </c>
      <c r="C163" s="1">
        <f t="array" ref="C163">SUM(IF(cuencatramo1=F163,Hoja1!$C$4:$C$118,0))</f>
        <v>21</v>
      </c>
      <c r="D163" s="1">
        <f t="shared" si="1"/>
        <v>21</v>
      </c>
      <c r="E163" s="46">
        <v>155</v>
      </c>
      <c r="F163" s="229" t="s">
        <v>3058</v>
      </c>
      <c r="G163" s="263" t="s">
        <v>2711</v>
      </c>
      <c r="H163" s="264" t="s">
        <v>1118</v>
      </c>
      <c r="I163" s="265">
        <v>2429</v>
      </c>
      <c r="J163" s="4" t="s">
        <v>58</v>
      </c>
      <c r="K163" s="80" t="s">
        <v>29</v>
      </c>
      <c r="L163" s="267">
        <v>5.5</v>
      </c>
      <c r="M163" s="267">
        <v>1</v>
      </c>
      <c r="N163" s="80">
        <v>148.26240000000001</v>
      </c>
      <c r="O163" s="80">
        <v>30.28</v>
      </c>
      <c r="P163" s="80">
        <v>22.41</v>
      </c>
      <c r="Q163" s="80">
        <v>7.7511582719999979</v>
      </c>
      <c r="R163" s="80">
        <v>5.19</v>
      </c>
      <c r="S163" s="80">
        <v>5.0999999999999996</v>
      </c>
      <c r="T163" s="80">
        <v>1.9956119039999995</v>
      </c>
      <c r="U163" s="80">
        <v>12888.190972799999</v>
      </c>
      <c r="V163" s="80">
        <v>272.67557990400002</v>
      </c>
      <c r="W163" s="81">
        <f t="shared" si="2"/>
        <v>13160.866552703999</v>
      </c>
      <c r="X163" s="80">
        <v>13161</v>
      </c>
      <c r="Y163" s="80"/>
      <c r="Z163" s="80"/>
      <c r="AA163" s="8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82"/>
      <c r="BE163" s="1"/>
    </row>
    <row r="164" spans="1:57" ht="11.25" customHeight="1" x14ac:dyDescent="0.2">
      <c r="A164" s="1">
        <f>IF(F164=0,0,LOOKUP($C$9:$C$2507,Hoja1!$C$4:$C$118,Hoja1!$D$4:$D$118))</f>
        <v>1</v>
      </c>
      <c r="B164" s="1">
        <f t="shared" si="0"/>
        <v>1</v>
      </c>
      <c r="C164" s="1">
        <f t="array" ref="C164">SUM(IF(cuencatramo1=F164,Hoja1!$C$4:$C$118,0))</f>
        <v>21</v>
      </c>
      <c r="D164" s="1">
        <f t="shared" si="1"/>
        <v>21</v>
      </c>
      <c r="E164" s="46">
        <v>156</v>
      </c>
      <c r="F164" s="229" t="s">
        <v>3058</v>
      </c>
      <c r="G164" s="263" t="s">
        <v>2712</v>
      </c>
      <c r="H164" s="264" t="s">
        <v>785</v>
      </c>
      <c r="I164" s="266">
        <v>5151</v>
      </c>
      <c r="J164" s="4" t="s">
        <v>58</v>
      </c>
      <c r="K164" s="80" t="s">
        <v>29</v>
      </c>
      <c r="L164" s="267">
        <v>5.5</v>
      </c>
      <c r="M164" s="267">
        <v>1</v>
      </c>
      <c r="N164" s="80">
        <v>108.05184000000001</v>
      </c>
      <c r="O164" s="80">
        <v>3.69</v>
      </c>
      <c r="P164" s="80">
        <v>3.98</v>
      </c>
      <c r="Q164" s="80">
        <v>8.9683027200000005</v>
      </c>
      <c r="R164" s="80">
        <v>1.48</v>
      </c>
      <c r="S164" s="80">
        <v>3.98</v>
      </c>
      <c r="T164" s="80">
        <v>1.7828553599999999</v>
      </c>
      <c r="U164" s="80">
        <v>4776.7031769599998</v>
      </c>
      <c r="V164" s="80">
        <v>73.497971289600017</v>
      </c>
      <c r="W164" s="81">
        <f t="shared" si="2"/>
        <v>4850.2011482496</v>
      </c>
      <c r="X164" s="80"/>
      <c r="Y164" s="80"/>
      <c r="Z164" s="80"/>
      <c r="AA164" s="8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82"/>
      <c r="BE164" s="1"/>
    </row>
    <row r="165" spans="1:57" ht="11.25" customHeight="1" x14ac:dyDescent="0.2">
      <c r="A165" s="1">
        <f>IF(F165=0,0,LOOKUP($C$9:$C$2507,Hoja1!$C$4:$C$118,Hoja1!$D$4:$D$118))</f>
        <v>1</v>
      </c>
      <c r="B165" s="1">
        <f t="shared" si="0"/>
        <v>1</v>
      </c>
      <c r="C165" s="1">
        <f t="array" ref="C165">SUM(IF(cuencatramo1=F165,Hoja1!$C$4:$C$118,0))</f>
        <v>21</v>
      </c>
      <c r="D165" s="1">
        <f t="shared" si="1"/>
        <v>21</v>
      </c>
      <c r="E165" s="46">
        <v>157</v>
      </c>
      <c r="F165" s="229" t="s">
        <v>3058</v>
      </c>
      <c r="G165" s="263" t="s">
        <v>2713</v>
      </c>
      <c r="H165" s="264" t="s">
        <v>785</v>
      </c>
      <c r="I165" s="265" t="s">
        <v>493</v>
      </c>
      <c r="J165" s="4" t="s">
        <v>58</v>
      </c>
      <c r="K165" s="80" t="s">
        <v>29</v>
      </c>
      <c r="L165" s="267">
        <v>5.5</v>
      </c>
      <c r="M165" s="267">
        <v>1</v>
      </c>
      <c r="N165" s="80">
        <v>2522.88</v>
      </c>
      <c r="O165" s="80">
        <v>195.78</v>
      </c>
      <c r="P165" s="80">
        <v>194.94</v>
      </c>
      <c r="Q165" s="80">
        <v>195.77548799999997</v>
      </c>
      <c r="R165" s="80">
        <v>129.93</v>
      </c>
      <c r="S165" s="80">
        <v>126.58</v>
      </c>
      <c r="T165" s="80">
        <v>129.92832000000001</v>
      </c>
      <c r="U165" s="80">
        <v>202162.66329599996</v>
      </c>
      <c r="V165" s="80">
        <v>10430.6455296</v>
      </c>
      <c r="W165" s="81">
        <f t="shared" si="2"/>
        <v>212593.30882559996</v>
      </c>
      <c r="X165" s="80">
        <f>218723+776</f>
        <v>219499</v>
      </c>
      <c r="Y165" s="80"/>
      <c r="Z165" s="80"/>
      <c r="AA165" s="8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82"/>
      <c r="BE165" s="1"/>
    </row>
    <row r="166" spans="1:57" ht="11.25" customHeight="1" x14ac:dyDescent="0.2">
      <c r="A166" s="1">
        <f>IF(F166=0,0,LOOKUP($C$9:$C$2507,Hoja1!$C$4:$C$118,Hoja1!$D$4:$D$118))</f>
        <v>1</v>
      </c>
      <c r="B166" s="1">
        <f t="shared" si="0"/>
        <v>1</v>
      </c>
      <c r="C166" s="1">
        <f t="array" ref="C166">SUM(IF(cuencatramo1=F166,Hoja1!$C$4:$C$118,0))</f>
        <v>21</v>
      </c>
      <c r="D166" s="1">
        <f t="shared" si="1"/>
        <v>21</v>
      </c>
      <c r="E166" s="46">
        <v>158</v>
      </c>
      <c r="F166" s="229" t="s">
        <v>3058</v>
      </c>
      <c r="G166" s="263" t="s">
        <v>2714</v>
      </c>
      <c r="H166" s="264" t="s">
        <v>785</v>
      </c>
      <c r="I166" s="265" t="s">
        <v>493</v>
      </c>
      <c r="J166" s="4" t="s">
        <v>58</v>
      </c>
      <c r="K166" s="80" t="s">
        <v>29</v>
      </c>
      <c r="L166" s="267">
        <v>5.5</v>
      </c>
      <c r="M166" s="267">
        <v>1</v>
      </c>
      <c r="N166" s="80">
        <v>1261.44</v>
      </c>
      <c r="O166" s="80">
        <v>208.18</v>
      </c>
      <c r="P166" s="80">
        <v>128.16</v>
      </c>
      <c r="Q166" s="80">
        <v>109.11456</v>
      </c>
      <c r="R166" s="80">
        <v>119.63</v>
      </c>
      <c r="S166" s="80">
        <v>119.62</v>
      </c>
      <c r="T166" s="80">
        <v>73.163520000000005</v>
      </c>
      <c r="U166" s="80">
        <v>112674.42251999999</v>
      </c>
      <c r="V166" s="80">
        <v>5873.5673856000003</v>
      </c>
      <c r="W166" s="81">
        <f t="shared" si="2"/>
        <v>118547.9899056</v>
      </c>
      <c r="X166" s="80">
        <v>118548</v>
      </c>
      <c r="Y166" s="80"/>
      <c r="Z166" s="80"/>
      <c r="AA166" s="8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82"/>
      <c r="BE166" s="1"/>
    </row>
    <row r="167" spans="1:57" ht="11.25" customHeight="1" x14ac:dyDescent="0.2">
      <c r="A167" s="1">
        <f>IF(F167=0,0,LOOKUP($C$9:$C$2507,Hoja1!$C$4:$C$118,Hoja1!$D$4:$D$118))</f>
        <v>1</v>
      </c>
      <c r="B167" s="1">
        <f t="shared" si="0"/>
        <v>1</v>
      </c>
      <c r="C167" s="1">
        <f t="array" ref="C167">SUM(IF(cuencatramo1=F167,Hoja1!$C$4:$C$118,0))</f>
        <v>21</v>
      </c>
      <c r="D167" s="1">
        <f t="shared" si="1"/>
        <v>21</v>
      </c>
      <c r="E167" s="46">
        <v>159</v>
      </c>
      <c r="F167" s="229" t="s">
        <v>3058</v>
      </c>
      <c r="G167" s="263" t="s">
        <v>2715</v>
      </c>
      <c r="H167" s="264" t="s">
        <v>785</v>
      </c>
      <c r="I167" s="265">
        <v>2423</v>
      </c>
      <c r="J167" s="4" t="s">
        <v>58</v>
      </c>
      <c r="K167" s="80" t="s">
        <v>29</v>
      </c>
      <c r="L167" s="267">
        <v>1</v>
      </c>
      <c r="M167" s="267">
        <v>1</v>
      </c>
      <c r="N167" s="80">
        <v>11484.633599999999</v>
      </c>
      <c r="O167" s="80">
        <v>1546.93</v>
      </c>
      <c r="P167" s="80">
        <v>861.65</v>
      </c>
      <c r="Q167" s="80">
        <v>621.79418016</v>
      </c>
      <c r="R167" s="80">
        <v>526.48</v>
      </c>
      <c r="S167" s="80">
        <v>628.30999999999995</v>
      </c>
      <c r="T167" s="80">
        <v>310.33329120000002</v>
      </c>
      <c r="U167" s="80">
        <v>116741.85732503999</v>
      </c>
      <c r="V167" s="80">
        <v>24913.556617536004</v>
      </c>
      <c r="W167" s="81">
        <f t="shared" si="2"/>
        <v>141655.41394257601</v>
      </c>
      <c r="X167" s="80">
        <v>141655</v>
      </c>
      <c r="Y167" s="80"/>
      <c r="Z167" s="80"/>
      <c r="AA167" s="8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82"/>
      <c r="BE167" s="1"/>
    </row>
    <row r="168" spans="1:57" ht="11.25" customHeight="1" x14ac:dyDescent="0.2">
      <c r="A168" s="1">
        <f>IF(F168=0,0,LOOKUP($C$9:$C$2507,Hoja1!$C$4:$C$118,Hoja1!$D$4:$D$118))</f>
        <v>1</v>
      </c>
      <c r="B168" s="1">
        <f t="shared" si="0"/>
        <v>1</v>
      </c>
      <c r="C168" s="1">
        <f t="array" ref="C168">SUM(IF(cuencatramo1=F168,Hoja1!$C$4:$C$118,0))</f>
        <v>21</v>
      </c>
      <c r="D168" s="1">
        <f t="shared" si="1"/>
        <v>21</v>
      </c>
      <c r="E168" s="46">
        <v>160</v>
      </c>
      <c r="F168" s="229" t="s">
        <v>3058</v>
      </c>
      <c r="G168" s="263" t="s">
        <v>2716</v>
      </c>
      <c r="H168" s="264" t="s">
        <v>785</v>
      </c>
      <c r="I168" s="265">
        <v>2102</v>
      </c>
      <c r="J168" s="4" t="s">
        <v>58</v>
      </c>
      <c r="K168" s="80" t="s">
        <v>29</v>
      </c>
      <c r="L168" s="267">
        <v>5.5</v>
      </c>
      <c r="M168" s="267">
        <v>1</v>
      </c>
      <c r="N168" s="80">
        <v>6444.36</v>
      </c>
      <c r="O168" s="80">
        <v>947.26</v>
      </c>
      <c r="P168" s="80">
        <v>1576.8</v>
      </c>
      <c r="Q168" s="80">
        <v>3686.1739200000002</v>
      </c>
      <c r="R168" s="80">
        <v>74.900000000000006</v>
      </c>
      <c r="S168" s="80">
        <v>1576.8</v>
      </c>
      <c r="T168" s="80">
        <v>0.64443600000000001</v>
      </c>
      <c r="U168" s="80">
        <v>3433976.9766373499</v>
      </c>
      <c r="V168" s="80">
        <v>9058.8548962080004</v>
      </c>
      <c r="W168" s="81">
        <f t="shared" si="2"/>
        <v>3443035.8315335577</v>
      </c>
      <c r="X168" s="80">
        <v>3508553</v>
      </c>
      <c r="Y168" s="80"/>
      <c r="Z168" s="80"/>
      <c r="AA168" s="8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82"/>
      <c r="BE168" s="1"/>
    </row>
    <row r="169" spans="1:57" ht="11.25" customHeight="1" x14ac:dyDescent="0.2">
      <c r="A169" s="1">
        <f>IF(F169=0,0,LOOKUP($C$9:$C$2507,Hoja1!$C$4:$C$118,Hoja1!$D$4:$D$118))</f>
        <v>1</v>
      </c>
      <c r="B169" s="1">
        <f t="shared" si="0"/>
        <v>1</v>
      </c>
      <c r="C169" s="1">
        <f t="array" ref="C169">SUM(IF(cuencatramo1=F169,Hoja1!$C$4:$C$118,0))</f>
        <v>21</v>
      </c>
      <c r="D169" s="1">
        <f t="shared" si="1"/>
        <v>21</v>
      </c>
      <c r="E169" s="46">
        <v>161</v>
      </c>
      <c r="F169" s="229" t="s">
        <v>3058</v>
      </c>
      <c r="G169" s="263" t="s">
        <v>2717</v>
      </c>
      <c r="H169" s="264" t="s">
        <v>785</v>
      </c>
      <c r="I169" s="265">
        <v>5521</v>
      </c>
      <c r="J169" s="4" t="s">
        <v>58</v>
      </c>
      <c r="K169" s="80" t="s">
        <v>29</v>
      </c>
      <c r="L169" s="267">
        <v>5.5</v>
      </c>
      <c r="M169" s="267">
        <v>1</v>
      </c>
      <c r="N169" s="80">
        <v>1261.44</v>
      </c>
      <c r="O169" s="80">
        <v>1221.07</v>
      </c>
      <c r="P169" s="80">
        <v>97.73</v>
      </c>
      <c r="Q169" s="80">
        <v>1221.07392</v>
      </c>
      <c r="R169" s="80">
        <v>672.35</v>
      </c>
      <c r="S169" s="80">
        <v>41.88</v>
      </c>
      <c r="T169" s="80">
        <v>672.34752000000003</v>
      </c>
      <c r="U169" s="80">
        <v>1260911.45664</v>
      </c>
      <c r="V169" s="80">
        <v>53976.058905600003</v>
      </c>
      <c r="W169" s="81">
        <f t="shared" si="2"/>
        <v>1314887.5155456001</v>
      </c>
      <c r="X169" s="80"/>
      <c r="Y169" s="80"/>
      <c r="Z169" s="80"/>
      <c r="AA169" s="8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82"/>
      <c r="BE169" s="1"/>
    </row>
    <row r="170" spans="1:57" ht="11.25" customHeight="1" x14ac:dyDescent="0.2">
      <c r="A170" s="1">
        <f>IF(F170=0,0,LOOKUP($C$9:$C$2507,Hoja1!$C$4:$C$118,Hoja1!$D$4:$D$118))</f>
        <v>1</v>
      </c>
      <c r="B170" s="1">
        <f t="shared" si="0"/>
        <v>1</v>
      </c>
      <c r="C170" s="1">
        <f t="array" ref="C170">SUM(IF(cuencatramo1=F170,Hoja1!$C$4:$C$118,0))</f>
        <v>21</v>
      </c>
      <c r="D170" s="1">
        <f t="shared" si="1"/>
        <v>21</v>
      </c>
      <c r="E170" s="46">
        <v>162</v>
      </c>
      <c r="F170" s="229" t="s">
        <v>3058</v>
      </c>
      <c r="G170" s="263" t="s">
        <v>2718</v>
      </c>
      <c r="H170" s="264" t="s">
        <v>785</v>
      </c>
      <c r="I170" s="265">
        <v>2693</v>
      </c>
      <c r="J170" s="4" t="s">
        <v>58</v>
      </c>
      <c r="K170" s="80" t="s">
        <v>29</v>
      </c>
      <c r="L170" s="267">
        <v>1</v>
      </c>
      <c r="M170" s="267">
        <v>1</v>
      </c>
      <c r="N170" s="80">
        <v>8797.0512960000015</v>
      </c>
      <c r="O170" s="80">
        <v>798.11</v>
      </c>
      <c r="P170" s="80">
        <v>1472</v>
      </c>
      <c r="Q170" s="80">
        <v>113.49525349440002</v>
      </c>
      <c r="R170" s="80">
        <v>537.64</v>
      </c>
      <c r="S170" s="80">
        <v>1472</v>
      </c>
      <c r="T170" s="80">
        <v>78.748155360000013</v>
      </c>
      <c r="U170" s="80">
        <v>43790.757354900001</v>
      </c>
      <c r="V170" s="80">
        <v>9094.7150088480012</v>
      </c>
      <c r="W170" s="81">
        <f t="shared" si="2"/>
        <v>52885.472363748006</v>
      </c>
      <c r="X170" s="80">
        <v>52928</v>
      </c>
      <c r="Y170" s="80"/>
      <c r="Z170" s="80"/>
      <c r="AA170" s="8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82"/>
      <c r="BE170" s="1"/>
    </row>
    <row r="171" spans="1:57" ht="11.25" customHeight="1" x14ac:dyDescent="0.2">
      <c r="A171" s="1">
        <f>IF(F171=0,0,LOOKUP($C$9:$C$2507,Hoja1!$C$4:$C$118,Hoja1!$D$4:$D$118))</f>
        <v>1</v>
      </c>
      <c r="B171" s="1">
        <f t="shared" si="0"/>
        <v>1</v>
      </c>
      <c r="C171" s="1">
        <f t="array" ref="C171">SUM(IF(cuencatramo1=F171,Hoja1!$C$4:$C$118,0))</f>
        <v>21</v>
      </c>
      <c r="D171" s="1">
        <f t="shared" si="1"/>
        <v>21</v>
      </c>
      <c r="E171" s="46">
        <v>163</v>
      </c>
      <c r="F171" s="229" t="s">
        <v>3058</v>
      </c>
      <c r="G171" s="263" t="s">
        <v>2719</v>
      </c>
      <c r="H171" s="264" t="s">
        <v>1118</v>
      </c>
      <c r="I171" s="265">
        <v>2899</v>
      </c>
      <c r="J171" s="4" t="s">
        <v>58</v>
      </c>
      <c r="K171" s="80" t="s">
        <v>29</v>
      </c>
      <c r="L171" s="267">
        <v>5.5</v>
      </c>
      <c r="M171" s="267">
        <v>1</v>
      </c>
      <c r="N171" s="80">
        <v>27751.68</v>
      </c>
      <c r="O171" s="80">
        <v>1259.69</v>
      </c>
      <c r="P171" s="80">
        <v>678.88</v>
      </c>
      <c r="Q171" s="80">
        <v>1206.3403008</v>
      </c>
      <c r="R171" s="80">
        <v>1488.16</v>
      </c>
      <c r="S171" s="80">
        <v>658.76</v>
      </c>
      <c r="T171" s="80">
        <v>1927.4803199999997</v>
      </c>
      <c r="U171" s="80">
        <v>3342735.5396014797</v>
      </c>
      <c r="V171" s="80">
        <v>61307.891297279995</v>
      </c>
      <c r="W171" s="81">
        <f t="shared" si="2"/>
        <v>3404043.4308987595</v>
      </c>
      <c r="X171" s="80">
        <v>3453626</v>
      </c>
      <c r="Y171" s="80"/>
      <c r="Z171" s="80"/>
      <c r="AA171" s="8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82"/>
      <c r="BE171" s="1"/>
    </row>
    <row r="172" spans="1:57" ht="11.25" customHeight="1" x14ac:dyDescent="0.2">
      <c r="A172" s="1">
        <f>IF(F172=0,0,LOOKUP($C$9:$C$2507,Hoja1!$C$4:$C$118,Hoja1!$D$4:$D$118))</f>
        <v>1</v>
      </c>
      <c r="B172" s="1">
        <f t="shared" si="0"/>
        <v>1</v>
      </c>
      <c r="C172" s="1">
        <f t="array" ref="C172">SUM(IF(cuencatramo1=F172,Hoja1!$C$4:$C$118,0))</f>
        <v>21</v>
      </c>
      <c r="D172" s="1">
        <f t="shared" si="1"/>
        <v>21</v>
      </c>
      <c r="E172" s="46">
        <v>164</v>
      </c>
      <c r="F172" s="229" t="s">
        <v>3058</v>
      </c>
      <c r="G172" s="263" t="s">
        <v>2720</v>
      </c>
      <c r="H172" s="264" t="s">
        <v>785</v>
      </c>
      <c r="I172" s="265">
        <v>2519</v>
      </c>
      <c r="J172" s="4" t="s">
        <v>58</v>
      </c>
      <c r="K172" s="80" t="s">
        <v>29</v>
      </c>
      <c r="L172" s="267">
        <v>1</v>
      </c>
      <c r="M172" s="267">
        <v>1</v>
      </c>
      <c r="N172" s="80">
        <v>2954.88</v>
      </c>
      <c r="O172" s="80">
        <v>90.72</v>
      </c>
      <c r="P172" s="80">
        <v>116.65</v>
      </c>
      <c r="Q172" s="80">
        <v>68.903187840000001</v>
      </c>
      <c r="R172" s="80">
        <v>64.3</v>
      </c>
      <c r="S172" s="80">
        <v>82.6</v>
      </c>
      <c r="T172" s="80">
        <v>16.168895999999997</v>
      </c>
      <c r="U172" s="80">
        <v>2797.3305676800001</v>
      </c>
      <c r="V172" s="80">
        <v>1251.2279983104002</v>
      </c>
      <c r="W172" s="81">
        <f t="shared" si="2"/>
        <v>4048.5585659904</v>
      </c>
      <c r="X172" s="80">
        <f>4162+387</f>
        <v>4549</v>
      </c>
      <c r="Y172" s="80"/>
      <c r="Z172" s="80"/>
      <c r="AA172" s="8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82"/>
      <c r="BE172" s="1"/>
    </row>
    <row r="173" spans="1:57" ht="11.25" customHeight="1" x14ac:dyDescent="0.2">
      <c r="A173" s="1">
        <f>IF(F173=0,0,LOOKUP($C$9:$C$2507,Hoja1!$C$4:$C$118,Hoja1!$D$4:$D$118))</f>
        <v>1</v>
      </c>
      <c r="B173" s="1">
        <f t="shared" si="0"/>
        <v>1</v>
      </c>
      <c r="C173" s="1">
        <f t="array" ref="C173">SUM(IF(cuencatramo1=F173,Hoja1!$C$4:$C$118,0))</f>
        <v>21</v>
      </c>
      <c r="D173" s="1">
        <f t="shared" si="1"/>
        <v>21</v>
      </c>
      <c r="E173" s="46">
        <v>165</v>
      </c>
      <c r="F173" s="229" t="s">
        <v>3058</v>
      </c>
      <c r="G173" s="263" t="s">
        <v>2721</v>
      </c>
      <c r="H173" s="264" t="s">
        <v>785</v>
      </c>
      <c r="I173" s="265">
        <v>6320</v>
      </c>
      <c r="J173" s="4" t="s">
        <v>58</v>
      </c>
      <c r="K173" s="80" t="s">
        <v>29</v>
      </c>
      <c r="L173" s="267">
        <v>1</v>
      </c>
      <c r="M173" s="267">
        <v>1</v>
      </c>
      <c r="N173" s="80">
        <v>28571.615999999998</v>
      </c>
      <c r="O173" s="80">
        <v>548.45000000000005</v>
      </c>
      <c r="P173" s="80">
        <v>2213.83</v>
      </c>
      <c r="Q173" s="80">
        <v>1334.2944671999999</v>
      </c>
      <c r="R173" s="80">
        <v>542.39</v>
      </c>
      <c r="S173" s="80">
        <v>2213.83</v>
      </c>
      <c r="T173" s="80">
        <v>808.57673280000006</v>
      </c>
      <c r="U173" s="80">
        <v>61030.103918399982</v>
      </c>
      <c r="V173" s="80">
        <v>14193.779392512</v>
      </c>
      <c r="W173" s="81">
        <f t="shared" si="2"/>
        <v>75223.883310911988</v>
      </c>
      <c r="X173" s="80">
        <v>75224</v>
      </c>
      <c r="Y173" s="80"/>
      <c r="Z173" s="80"/>
      <c r="AA173" s="8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82"/>
      <c r="BE173" s="1"/>
    </row>
    <row r="174" spans="1:57" ht="11.25" customHeight="1" x14ac:dyDescent="0.2">
      <c r="A174" s="1">
        <f>IF(F174=0,0,LOOKUP($C$9:$C$2507,Hoja1!$C$4:$C$118,Hoja1!$D$4:$D$118))</f>
        <v>1</v>
      </c>
      <c r="B174" s="1">
        <f t="shared" si="0"/>
        <v>1</v>
      </c>
      <c r="C174" s="1">
        <f t="array" ref="C174">SUM(IF(cuencatramo1=F174,Hoja1!$C$4:$C$118,0))</f>
        <v>21</v>
      </c>
      <c r="D174" s="1">
        <f t="shared" si="1"/>
        <v>21</v>
      </c>
      <c r="E174" s="46">
        <v>166</v>
      </c>
      <c r="F174" s="229" t="s">
        <v>3058</v>
      </c>
      <c r="G174" s="263" t="s">
        <v>2722</v>
      </c>
      <c r="H174" s="264" t="s">
        <v>785</v>
      </c>
      <c r="I174" s="265">
        <v>2529</v>
      </c>
      <c r="J174" s="4" t="s">
        <v>58</v>
      </c>
      <c r="K174" s="80" t="s">
        <v>29</v>
      </c>
      <c r="L174" s="267">
        <v>5.5</v>
      </c>
      <c r="M174" s="267">
        <v>1</v>
      </c>
      <c r="N174" s="80">
        <v>126.14400000000001</v>
      </c>
      <c r="O174" s="80">
        <v>298.60000000000002</v>
      </c>
      <c r="P174" s="80">
        <v>167.96</v>
      </c>
      <c r="Q174" s="80">
        <v>4.0366080000000002</v>
      </c>
      <c r="R174" s="80">
        <v>96.43</v>
      </c>
      <c r="S174" s="80">
        <v>167.96</v>
      </c>
      <c r="T174" s="80">
        <v>3.0274559999999999</v>
      </c>
      <c r="U174" s="80">
        <v>20841.51168</v>
      </c>
      <c r="V174" s="80">
        <v>1668.9032847360002</v>
      </c>
      <c r="W174" s="81">
        <f t="shared" si="2"/>
        <v>22510.414964735999</v>
      </c>
      <c r="X174" s="80">
        <v>24260</v>
      </c>
      <c r="Y174" s="80"/>
      <c r="Z174" s="80"/>
      <c r="AA174" s="8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82"/>
      <c r="BE174" s="1"/>
    </row>
    <row r="175" spans="1:57" ht="11.25" customHeight="1" x14ac:dyDescent="0.2">
      <c r="A175" s="1">
        <f>IF(F175=0,0,LOOKUP($C$9:$C$2507,Hoja1!$C$4:$C$118,Hoja1!$D$4:$D$118))</f>
        <v>1</v>
      </c>
      <c r="B175" s="1">
        <f t="shared" si="0"/>
        <v>1</v>
      </c>
      <c r="C175" s="1">
        <f t="array" ref="C175">SUM(IF(cuencatramo1=F175,Hoja1!$C$4:$C$118,0))</f>
        <v>21</v>
      </c>
      <c r="D175" s="1">
        <f t="shared" si="1"/>
        <v>21</v>
      </c>
      <c r="E175" s="46">
        <v>167</v>
      </c>
      <c r="F175" s="229" t="s">
        <v>3058</v>
      </c>
      <c r="G175" s="263" t="s">
        <v>2723</v>
      </c>
      <c r="H175" s="264" t="s">
        <v>1118</v>
      </c>
      <c r="I175" s="265">
        <v>2423</v>
      </c>
      <c r="J175" s="4" t="s">
        <v>58</v>
      </c>
      <c r="K175" s="80" t="s">
        <v>29</v>
      </c>
      <c r="L175" s="267">
        <v>1</v>
      </c>
      <c r="M175" s="267">
        <v>1</v>
      </c>
      <c r="N175" s="80">
        <v>15452.64</v>
      </c>
      <c r="O175" s="80">
        <v>1298.9000000000001</v>
      </c>
      <c r="P175" s="80">
        <v>987.71</v>
      </c>
      <c r="Q175" s="80">
        <v>225.60854400000002</v>
      </c>
      <c r="R175" s="80">
        <v>1298.9000000000001</v>
      </c>
      <c r="S175" s="80">
        <v>987.71</v>
      </c>
      <c r="T175" s="80">
        <v>253.42329599999997</v>
      </c>
      <c r="U175" s="80">
        <v>94669.014276000002</v>
      </c>
      <c r="V175" s="80">
        <v>18661.741341695997</v>
      </c>
      <c r="W175" s="81">
        <f t="shared" si="2"/>
        <v>113330.75561769601</v>
      </c>
      <c r="X175" s="80">
        <v>113331</v>
      </c>
      <c r="Y175" s="80"/>
      <c r="Z175" s="80"/>
      <c r="AA175" s="8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82"/>
      <c r="BE175" s="1"/>
    </row>
    <row r="176" spans="1:57" ht="11.25" customHeight="1" x14ac:dyDescent="0.2">
      <c r="A176" s="1">
        <f>IF(F176=0,0,LOOKUP($C$9:$C$2507,Hoja1!$C$4:$C$118,Hoja1!$D$4:$D$118))</f>
        <v>1</v>
      </c>
      <c r="B176" s="1">
        <f t="shared" si="0"/>
        <v>1</v>
      </c>
      <c r="C176" s="1">
        <f t="array" ref="C176">SUM(IF(cuencatramo1=F176,Hoja1!$C$4:$C$118,0))</f>
        <v>21</v>
      </c>
      <c r="D176" s="1">
        <f t="shared" si="1"/>
        <v>21</v>
      </c>
      <c r="E176" s="46">
        <v>168</v>
      </c>
      <c r="F176" s="229" t="s">
        <v>3058</v>
      </c>
      <c r="G176" s="263" t="s">
        <v>2724</v>
      </c>
      <c r="H176" s="264" t="s">
        <v>1118</v>
      </c>
      <c r="I176" s="265">
        <v>1530</v>
      </c>
      <c r="J176" s="4" t="s">
        <v>58</v>
      </c>
      <c r="K176" s="80" t="s">
        <v>29</v>
      </c>
      <c r="L176" s="267">
        <v>5.5</v>
      </c>
      <c r="M176" s="267">
        <v>1</v>
      </c>
      <c r="N176" s="80">
        <v>74212.092000000004</v>
      </c>
      <c r="O176" s="80">
        <v>96799.71</v>
      </c>
      <c r="P176" s="80">
        <v>11099.11</v>
      </c>
      <c r="Q176" s="80">
        <v>122228.81584920001</v>
      </c>
      <c r="R176" s="80">
        <v>5814.28</v>
      </c>
      <c r="S176" s="80">
        <v>4277.2</v>
      </c>
      <c r="T176" s="80">
        <v>19321.834413600001</v>
      </c>
      <c r="U176" s="80">
        <v>45144633.183373347</v>
      </c>
      <c r="V176" s="80">
        <v>348909.58675051207</v>
      </c>
      <c r="W176" s="81">
        <f t="shared" si="2"/>
        <v>45493542.770123862</v>
      </c>
      <c r="X176" s="80">
        <v>45493541</v>
      </c>
      <c r="Y176" s="80"/>
      <c r="Z176" s="80"/>
      <c r="AA176" s="8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82"/>
      <c r="BE176" s="1"/>
    </row>
    <row r="177" spans="1:57" ht="11.25" customHeight="1" x14ac:dyDescent="0.2">
      <c r="A177" s="1">
        <f>IF(F177=0,0,LOOKUP($C$9:$C$2507,Hoja1!$C$4:$C$118,Hoja1!$D$4:$D$118))</f>
        <v>1</v>
      </c>
      <c r="B177" s="1">
        <f t="shared" si="0"/>
        <v>1</v>
      </c>
      <c r="C177" s="1">
        <f t="array" ref="C177">SUM(IF(cuencatramo1=F177,Hoja1!$C$4:$C$118,0))</f>
        <v>21</v>
      </c>
      <c r="D177" s="1">
        <f t="shared" si="1"/>
        <v>21</v>
      </c>
      <c r="E177" s="46">
        <v>169</v>
      </c>
      <c r="F177" s="229" t="s">
        <v>3058</v>
      </c>
      <c r="G177" s="263" t="s">
        <v>2725</v>
      </c>
      <c r="H177" s="264" t="s">
        <v>785</v>
      </c>
      <c r="I177" s="265">
        <v>2519</v>
      </c>
      <c r="J177" s="4" t="s">
        <v>58</v>
      </c>
      <c r="K177" s="80" t="s">
        <v>29</v>
      </c>
      <c r="L177" s="267">
        <v>5.5</v>
      </c>
      <c r="M177" s="267">
        <v>1</v>
      </c>
      <c r="N177" s="80">
        <v>16686.2592</v>
      </c>
      <c r="O177" s="80">
        <v>2275.0700000000002</v>
      </c>
      <c r="P177" s="80">
        <v>3271.65</v>
      </c>
      <c r="Q177" s="80">
        <v>679.79658240000003</v>
      </c>
      <c r="R177" s="80">
        <v>529.41</v>
      </c>
      <c r="S177" s="80">
        <v>1009.95</v>
      </c>
      <c r="T177" s="80">
        <v>174.78789119999999</v>
      </c>
      <c r="U177" s="80">
        <v>720764.42518079991</v>
      </c>
      <c r="V177" s="80">
        <v>28732.215391027199</v>
      </c>
      <c r="W177" s="81">
        <f t="shared" si="2"/>
        <v>749496.64057182707</v>
      </c>
      <c r="X177" s="80">
        <v>749497</v>
      </c>
      <c r="Y177" s="80"/>
      <c r="Z177" s="80"/>
      <c r="AA177" s="8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82"/>
      <c r="BE177" s="1"/>
    </row>
    <row r="178" spans="1:57" ht="11.25" customHeight="1" x14ac:dyDescent="0.2">
      <c r="A178" s="1">
        <f>IF(F178=0,0,LOOKUP($C$9:$C$2507,Hoja1!$C$4:$C$118,Hoja1!$D$4:$D$118))</f>
        <v>1</v>
      </c>
      <c r="B178" s="1">
        <f t="shared" si="0"/>
        <v>1</v>
      </c>
      <c r="C178" s="1">
        <f t="array" ref="C178">SUM(IF(cuencatramo1=F178,Hoja1!$C$4:$C$118,0))</f>
        <v>21</v>
      </c>
      <c r="D178" s="1">
        <f t="shared" si="1"/>
        <v>21</v>
      </c>
      <c r="E178" s="46">
        <v>170</v>
      </c>
      <c r="F178" s="229" t="s">
        <v>3058</v>
      </c>
      <c r="G178" s="263" t="s">
        <v>2726</v>
      </c>
      <c r="H178" s="264" t="s">
        <v>785</v>
      </c>
      <c r="I178" s="265" t="s">
        <v>72</v>
      </c>
      <c r="J178" s="4" t="s">
        <v>58</v>
      </c>
      <c r="K178" s="80" t="s">
        <v>29</v>
      </c>
      <c r="L178" s="267">
        <v>5.5</v>
      </c>
      <c r="M178" s="267">
        <v>1</v>
      </c>
      <c r="N178" s="80">
        <v>6559.4880000000003</v>
      </c>
      <c r="O178" s="80">
        <v>381.94</v>
      </c>
      <c r="P178" s="80">
        <v>36.32</v>
      </c>
      <c r="Q178" s="80">
        <v>557.1347184</v>
      </c>
      <c r="R178" s="80">
        <v>867.53</v>
      </c>
      <c r="S178" s="80">
        <v>163.62</v>
      </c>
      <c r="T178" s="80">
        <v>4061.5597151999996</v>
      </c>
      <c r="U178" s="80">
        <v>568333.03475519991</v>
      </c>
      <c r="V178" s="80">
        <v>701627.54000601603</v>
      </c>
      <c r="W178" s="81">
        <f t="shared" si="2"/>
        <v>1269960.5747612161</v>
      </c>
      <c r="X178" s="80">
        <v>1269961</v>
      </c>
      <c r="Y178" s="80"/>
      <c r="Z178" s="80"/>
      <c r="AA178" s="8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82"/>
      <c r="BE178" s="1"/>
    </row>
    <row r="179" spans="1:57" ht="11.25" customHeight="1" x14ac:dyDescent="0.2">
      <c r="A179" s="1">
        <f>IF(F179=0,0,LOOKUP($C$9:$C$2507,Hoja1!$C$4:$C$118,Hoja1!$D$4:$D$118))</f>
        <v>1</v>
      </c>
      <c r="B179" s="1">
        <f t="shared" si="0"/>
        <v>1</v>
      </c>
      <c r="C179" s="1">
        <f t="array" ref="C179">SUM(IF(cuencatramo1=F179,Hoja1!$C$4:$C$118,0))</f>
        <v>21</v>
      </c>
      <c r="D179" s="1">
        <f t="shared" si="1"/>
        <v>21</v>
      </c>
      <c r="E179" s="46">
        <v>171</v>
      </c>
      <c r="F179" s="229" t="s">
        <v>3058</v>
      </c>
      <c r="G179" s="263" t="s">
        <v>2727</v>
      </c>
      <c r="H179" s="264" t="s">
        <v>785</v>
      </c>
      <c r="I179" s="265" t="s">
        <v>654</v>
      </c>
      <c r="J179" s="4" t="s">
        <v>58</v>
      </c>
      <c r="K179" s="80" t="s">
        <v>29</v>
      </c>
      <c r="L179" s="267">
        <v>5.5</v>
      </c>
      <c r="M179" s="267">
        <v>1</v>
      </c>
      <c r="N179" s="80">
        <v>18606.239999999998</v>
      </c>
      <c r="O179" s="80">
        <v>1229.24</v>
      </c>
      <c r="P179" s="80">
        <v>521.22</v>
      </c>
      <c r="Q179" s="80">
        <v>6791.2775999999994</v>
      </c>
      <c r="R179" s="80">
        <v>627.89</v>
      </c>
      <c r="S179" s="80">
        <v>521.22</v>
      </c>
      <c r="T179" s="80">
        <v>1648.5128639999998</v>
      </c>
      <c r="U179" s="80">
        <v>2333467.751472</v>
      </c>
      <c r="V179" s="80">
        <v>70596.735580800014</v>
      </c>
      <c r="W179" s="81">
        <f t="shared" si="2"/>
        <v>2404064.4870528001</v>
      </c>
      <c r="X179" s="80">
        <f>961626+961624</f>
        <v>1923250</v>
      </c>
      <c r="Y179" s="80"/>
      <c r="Z179" s="80"/>
      <c r="AA179" s="8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82"/>
      <c r="BE179" s="1"/>
    </row>
    <row r="180" spans="1:57" ht="11.25" customHeight="1" x14ac:dyDescent="0.2">
      <c r="A180" s="1">
        <f>IF(F180=0,0,LOOKUP($C$9:$C$2507,Hoja1!$C$4:$C$118,Hoja1!$D$4:$D$118))</f>
        <v>1</v>
      </c>
      <c r="B180" s="1">
        <f t="shared" si="0"/>
        <v>1</v>
      </c>
      <c r="C180" s="1">
        <f t="array" ref="C180">SUM(IF(cuencatramo1=F180,Hoja1!$C$4:$C$118,0))</f>
        <v>21</v>
      </c>
      <c r="D180" s="1">
        <f t="shared" si="1"/>
        <v>21</v>
      </c>
      <c r="E180" s="46">
        <v>172</v>
      </c>
      <c r="F180" s="229" t="s">
        <v>3058</v>
      </c>
      <c r="G180" s="263" t="s">
        <v>2728</v>
      </c>
      <c r="H180" s="264" t="s">
        <v>785</v>
      </c>
      <c r="I180" s="265">
        <v>5211</v>
      </c>
      <c r="J180" s="4" t="s">
        <v>58</v>
      </c>
      <c r="K180" s="80" t="s">
        <v>29</v>
      </c>
      <c r="L180" s="267">
        <v>5.5</v>
      </c>
      <c r="M180" s="267">
        <v>1</v>
      </c>
      <c r="N180" s="80">
        <v>2446.6680000000001</v>
      </c>
      <c r="O180" s="80">
        <v>743.79</v>
      </c>
      <c r="P180" s="80">
        <v>195.09</v>
      </c>
      <c r="Q180" s="80">
        <v>743.78707199999997</v>
      </c>
      <c r="R180" s="80">
        <v>146.80000000000001</v>
      </c>
      <c r="S180" s="80">
        <v>97.54</v>
      </c>
      <c r="T180" s="80">
        <v>146.80008000000001</v>
      </c>
      <c r="U180" s="80">
        <v>768053.12522399996</v>
      </c>
      <c r="V180" s="80">
        <v>11785.110422400001</v>
      </c>
      <c r="W180" s="81">
        <f t="shared" si="2"/>
        <v>779838.2356463999</v>
      </c>
      <c r="X180" s="80">
        <v>779838</v>
      </c>
      <c r="Y180" s="80"/>
      <c r="Z180" s="80"/>
      <c r="AA180" s="8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82"/>
      <c r="BE180" s="1"/>
    </row>
    <row r="181" spans="1:57" ht="11.25" customHeight="1" x14ac:dyDescent="0.2">
      <c r="A181" s="1">
        <f>IF(F181=0,0,LOOKUP($C$9:$C$2507,Hoja1!$C$4:$C$118,Hoja1!$D$4:$D$118))</f>
        <v>1</v>
      </c>
      <c r="B181" s="1">
        <f t="shared" si="0"/>
        <v>1</v>
      </c>
      <c r="C181" s="1">
        <f t="array" ref="C181">SUM(IF(cuencatramo1=F181,Hoja1!$C$4:$C$118,0))</f>
        <v>21</v>
      </c>
      <c r="D181" s="1">
        <f t="shared" si="1"/>
        <v>21</v>
      </c>
      <c r="E181" s="46">
        <v>173</v>
      </c>
      <c r="F181" s="229" t="s">
        <v>3058</v>
      </c>
      <c r="G181" s="263" t="s">
        <v>2729</v>
      </c>
      <c r="H181" s="264" t="s">
        <v>1118</v>
      </c>
      <c r="I181" s="265">
        <v>1511</v>
      </c>
      <c r="J181" s="4" t="s">
        <v>58</v>
      </c>
      <c r="K181" s="80" t="s">
        <v>29</v>
      </c>
      <c r="L181" s="267">
        <v>5.5</v>
      </c>
      <c r="M181" s="267">
        <v>1</v>
      </c>
      <c r="N181" s="80">
        <v>4250.88</v>
      </c>
      <c r="O181" s="80">
        <v>11153.73</v>
      </c>
      <c r="P181" s="80">
        <v>1302.5</v>
      </c>
      <c r="Q181" s="80">
        <v>1521.3899519999998</v>
      </c>
      <c r="R181" s="80">
        <v>3471.31</v>
      </c>
      <c r="S181" s="80">
        <v>352.03</v>
      </c>
      <c r="T181" s="80">
        <v>352.39795199999992</v>
      </c>
      <c r="U181" s="80">
        <v>7395767.6408040393</v>
      </c>
      <c r="V181" s="80">
        <v>122236.33971843161</v>
      </c>
      <c r="W181" s="81">
        <f t="shared" si="2"/>
        <v>7518003.9805224705</v>
      </c>
      <c r="X181" s="80">
        <v>52514754.170000002</v>
      </c>
      <c r="Y181" s="80"/>
      <c r="Z181" s="80"/>
      <c r="AA181" s="8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82"/>
      <c r="BE181" s="1"/>
    </row>
    <row r="182" spans="1:57" ht="11.25" customHeight="1" x14ac:dyDescent="0.2">
      <c r="A182" s="1">
        <f>IF(F182=0,0,LOOKUP($C$9:$C$2507,Hoja1!$C$4:$C$118,Hoja1!$D$4:$D$118))</f>
        <v>1</v>
      </c>
      <c r="B182" s="1">
        <f t="shared" si="0"/>
        <v>1</v>
      </c>
      <c r="C182" s="1">
        <f t="array" ref="C182">SUM(IF(cuencatramo1=F182,Hoja1!$C$4:$C$118,0))</f>
        <v>21</v>
      </c>
      <c r="D182" s="1">
        <f t="shared" si="1"/>
        <v>21</v>
      </c>
      <c r="E182" s="46">
        <v>174</v>
      </c>
      <c r="F182" s="229" t="s">
        <v>3058</v>
      </c>
      <c r="G182" s="263" t="s">
        <v>2730</v>
      </c>
      <c r="H182" s="264" t="s">
        <v>785</v>
      </c>
      <c r="I182" s="265" t="s">
        <v>428</v>
      </c>
      <c r="J182" s="4" t="s">
        <v>58</v>
      </c>
      <c r="K182" s="80" t="s">
        <v>29</v>
      </c>
      <c r="L182" s="267">
        <v>1</v>
      </c>
      <c r="M182" s="267">
        <v>1</v>
      </c>
      <c r="N182" s="80">
        <v>13478.4</v>
      </c>
      <c r="O182" s="80">
        <v>1040.44</v>
      </c>
      <c r="P182" s="80">
        <v>3532.46</v>
      </c>
      <c r="Q182" s="80">
        <v>622.18990079999992</v>
      </c>
      <c r="R182" s="80">
        <v>524.69000000000005</v>
      </c>
      <c r="S182" s="80">
        <v>1847.66</v>
      </c>
      <c r="T182" s="80">
        <v>151.49721599999998</v>
      </c>
      <c r="U182" s="80">
        <v>75486.891167999987</v>
      </c>
      <c r="V182" s="80">
        <v>19693.236326399998</v>
      </c>
      <c r="W182" s="81">
        <f t="shared" si="2"/>
        <v>95180.127494399989</v>
      </c>
      <c r="X182" s="80">
        <v>97639</v>
      </c>
      <c r="Y182" s="80"/>
      <c r="Z182" s="80"/>
      <c r="AA182" s="8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82"/>
      <c r="BE182" s="1"/>
    </row>
    <row r="183" spans="1:57" ht="11.25" customHeight="1" x14ac:dyDescent="0.2">
      <c r="A183" s="1">
        <f>IF(F183=0,0,LOOKUP($C$9:$C$2507,Hoja1!$C$4:$C$118,Hoja1!$D$4:$D$118))</f>
        <v>1</v>
      </c>
      <c r="B183" s="1">
        <f t="shared" si="0"/>
        <v>1</v>
      </c>
      <c r="C183" s="1">
        <f t="array" ref="C183">SUM(IF(cuencatramo1=F183,Hoja1!$C$4:$C$118,0))</f>
        <v>21</v>
      </c>
      <c r="D183" s="1">
        <f t="shared" si="1"/>
        <v>21</v>
      </c>
      <c r="E183" s="46">
        <v>175</v>
      </c>
      <c r="F183" s="229" t="s">
        <v>3058</v>
      </c>
      <c r="G183" s="263" t="s">
        <v>2731</v>
      </c>
      <c r="H183" s="264" t="s">
        <v>785</v>
      </c>
      <c r="I183" s="265" t="s">
        <v>355</v>
      </c>
      <c r="J183" s="4" t="s">
        <v>58</v>
      </c>
      <c r="K183" s="80" t="s">
        <v>29</v>
      </c>
      <c r="L183" s="267">
        <v>5.5</v>
      </c>
      <c r="M183" s="267">
        <v>1</v>
      </c>
      <c r="N183" s="80">
        <v>530.15039999999999</v>
      </c>
      <c r="O183" s="80">
        <v>343.26</v>
      </c>
      <c r="P183" s="80">
        <v>171.15</v>
      </c>
      <c r="Q183" s="80">
        <v>276.48946079999996</v>
      </c>
      <c r="R183" s="80">
        <v>246.15</v>
      </c>
      <c r="S183" s="80">
        <v>99.49</v>
      </c>
      <c r="T183" s="80">
        <v>40.761221759999998</v>
      </c>
      <c r="U183" s="80">
        <v>15614.10108</v>
      </c>
      <c r="V183" s="80">
        <v>1994.3036345088001</v>
      </c>
      <c r="W183" s="81">
        <f t="shared" si="2"/>
        <v>17608.404714508801</v>
      </c>
      <c r="X183" s="80">
        <v>17608</v>
      </c>
      <c r="Y183" s="80"/>
      <c r="Z183" s="80"/>
      <c r="AA183" s="8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82"/>
      <c r="BE183" s="1"/>
    </row>
    <row r="184" spans="1:57" ht="11.25" customHeight="1" x14ac:dyDescent="0.2">
      <c r="A184" s="1">
        <f>IF(F184=0,0,LOOKUP($C$9:$C$2507,Hoja1!$C$4:$C$118,Hoja1!$D$4:$D$118))</f>
        <v>1</v>
      </c>
      <c r="B184" s="1">
        <f t="shared" si="0"/>
        <v>1</v>
      </c>
      <c r="C184" s="1">
        <f t="array" ref="C184">SUM(IF(cuencatramo1=F184,Hoja1!$C$4:$C$118,0))</f>
        <v>21</v>
      </c>
      <c r="D184" s="1">
        <f t="shared" si="1"/>
        <v>21</v>
      </c>
      <c r="E184" s="46">
        <v>176</v>
      </c>
      <c r="F184" s="229" t="s">
        <v>3058</v>
      </c>
      <c r="G184" s="263" t="s">
        <v>2732</v>
      </c>
      <c r="H184" s="264" t="s">
        <v>1118</v>
      </c>
      <c r="I184" s="265" t="s">
        <v>191</v>
      </c>
      <c r="J184" s="4" t="s">
        <v>58</v>
      </c>
      <c r="K184" s="80" t="s">
        <v>29</v>
      </c>
      <c r="L184" s="267">
        <v>1</v>
      </c>
      <c r="M184" s="267">
        <v>1</v>
      </c>
      <c r="N184" s="80">
        <v>51508.223999999995</v>
      </c>
      <c r="O184" s="80">
        <v>1705.47</v>
      </c>
      <c r="P184" s="80">
        <v>2001.91</v>
      </c>
      <c r="Q184" s="80">
        <v>433.01246975999999</v>
      </c>
      <c r="R184" s="80">
        <v>860.93</v>
      </c>
      <c r="S184" s="80">
        <v>1438.04</v>
      </c>
      <c r="T184" s="80">
        <v>515.08224000000007</v>
      </c>
      <c r="U184" s="80">
        <v>177099.38288639998</v>
      </c>
      <c r="V184" s="80">
        <v>49401.224110079995</v>
      </c>
      <c r="W184" s="81">
        <f t="shared" si="2"/>
        <v>226500.60699647997</v>
      </c>
      <c r="X184" s="80">
        <v>226501</v>
      </c>
      <c r="Y184" s="80"/>
      <c r="Z184" s="80"/>
      <c r="AA184" s="8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82"/>
      <c r="BE184" s="1"/>
    </row>
    <row r="185" spans="1:57" ht="11.25" customHeight="1" x14ac:dyDescent="0.2">
      <c r="A185" s="1">
        <f>IF(F185=0,0,LOOKUP($C$9:$C$2507,Hoja1!$C$4:$C$118,Hoja1!$D$4:$D$118))</f>
        <v>1</v>
      </c>
      <c r="B185" s="1">
        <f t="shared" si="0"/>
        <v>1</v>
      </c>
      <c r="C185" s="1">
        <f t="array" ref="C185">SUM(IF(cuencatramo1=F185,Hoja1!$C$4:$C$118,0))</f>
        <v>21</v>
      </c>
      <c r="D185" s="1">
        <f t="shared" si="1"/>
        <v>21</v>
      </c>
      <c r="E185" s="46">
        <v>177</v>
      </c>
      <c r="F185" s="229" t="s">
        <v>3058</v>
      </c>
      <c r="G185" s="263" t="s">
        <v>2733</v>
      </c>
      <c r="H185" s="264" t="s">
        <v>1118</v>
      </c>
      <c r="I185" s="265">
        <v>2109</v>
      </c>
      <c r="J185" s="4" t="s">
        <v>58</v>
      </c>
      <c r="K185" s="80" t="s">
        <v>29</v>
      </c>
      <c r="L185" s="267">
        <v>1</v>
      </c>
      <c r="M185" s="267">
        <v>1</v>
      </c>
      <c r="N185" s="80">
        <v>3153.6000000000004</v>
      </c>
      <c r="O185" s="80">
        <v>328.21</v>
      </c>
      <c r="P185" s="80">
        <v>321.67</v>
      </c>
      <c r="Q185" s="80">
        <v>10.785311999999999</v>
      </c>
      <c r="R185" s="80">
        <v>155.16</v>
      </c>
      <c r="S185" s="80">
        <v>160.83000000000001</v>
      </c>
      <c r="T185" s="80">
        <v>12.6144</v>
      </c>
      <c r="U185" s="80">
        <v>24423.646499999995</v>
      </c>
      <c r="V185" s="80">
        <v>8860.9852800000008</v>
      </c>
      <c r="W185" s="81">
        <f t="shared" si="2"/>
        <v>33284.631779999996</v>
      </c>
      <c r="X185" s="80">
        <v>33285</v>
      </c>
      <c r="Y185" s="80"/>
      <c r="Z185" s="80"/>
      <c r="AA185" s="8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82"/>
      <c r="BE185" s="1"/>
    </row>
    <row r="186" spans="1:57" ht="11.25" customHeight="1" x14ac:dyDescent="0.2">
      <c r="A186" s="1">
        <f>IF(F186=0,0,LOOKUP($C$9:$C$2507,Hoja1!$C$4:$C$118,Hoja1!$D$4:$D$118))</f>
        <v>1</v>
      </c>
      <c r="B186" s="1">
        <f t="shared" si="0"/>
        <v>1</v>
      </c>
      <c r="C186" s="1">
        <f t="array" ref="C186">SUM(IF(cuencatramo1=F186,Hoja1!$C$4:$C$118,0))</f>
        <v>21</v>
      </c>
      <c r="D186" s="1">
        <f t="shared" si="1"/>
        <v>21</v>
      </c>
      <c r="E186" s="46">
        <v>178</v>
      </c>
      <c r="F186" s="229" t="s">
        <v>3058</v>
      </c>
      <c r="G186" s="263" t="s">
        <v>2734</v>
      </c>
      <c r="H186" s="264" t="s">
        <v>785</v>
      </c>
      <c r="I186" s="265" t="s">
        <v>348</v>
      </c>
      <c r="J186" s="4" t="s">
        <v>58</v>
      </c>
      <c r="K186" s="80" t="s">
        <v>29</v>
      </c>
      <c r="L186" s="267">
        <v>5.5</v>
      </c>
      <c r="M186" s="267">
        <v>1</v>
      </c>
      <c r="N186" s="80">
        <v>2838.2400000000002</v>
      </c>
      <c r="O186" s="80">
        <v>47.63</v>
      </c>
      <c r="P186" s="80">
        <v>48.49</v>
      </c>
      <c r="Q186" s="80">
        <v>28.382399999999993</v>
      </c>
      <c r="R186" s="80">
        <v>83.26</v>
      </c>
      <c r="S186" s="80">
        <v>88.89</v>
      </c>
      <c r="T186" s="80">
        <v>28.382399999999993</v>
      </c>
      <c r="U186" s="80">
        <v>177095.53512288001</v>
      </c>
      <c r="V186" s="80">
        <v>2076.0022656000001</v>
      </c>
      <c r="W186" s="81">
        <f t="shared" si="2"/>
        <v>179171.53738848001</v>
      </c>
      <c r="X186" s="80">
        <v>179172</v>
      </c>
      <c r="Y186" s="80"/>
      <c r="Z186" s="80"/>
      <c r="AA186" s="8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82"/>
      <c r="BE186" s="1"/>
    </row>
    <row r="187" spans="1:57" ht="11.25" customHeight="1" x14ac:dyDescent="0.2">
      <c r="A187" s="1">
        <f>IF(F187=0,0,LOOKUP($C$9:$C$2507,Hoja1!$C$4:$C$118,Hoja1!$D$4:$D$118))</f>
        <v>1</v>
      </c>
      <c r="B187" s="1">
        <f t="shared" si="0"/>
        <v>1</v>
      </c>
      <c r="C187" s="1">
        <f t="array" ref="C187">SUM(IF(cuencatramo1=F187,Hoja1!$C$4:$C$118,0))</f>
        <v>21</v>
      </c>
      <c r="D187" s="1">
        <f t="shared" si="1"/>
        <v>21</v>
      </c>
      <c r="E187" s="46">
        <v>179</v>
      </c>
      <c r="F187" s="229" t="s">
        <v>3058</v>
      </c>
      <c r="G187" s="263" t="s">
        <v>2735</v>
      </c>
      <c r="H187" s="264" t="s">
        <v>785</v>
      </c>
      <c r="I187" s="265" t="s">
        <v>458</v>
      </c>
      <c r="J187" s="4" t="s">
        <v>58</v>
      </c>
      <c r="K187" s="80" t="s">
        <v>29</v>
      </c>
      <c r="L187" s="267">
        <v>1</v>
      </c>
      <c r="M187" s="267">
        <v>1</v>
      </c>
      <c r="N187" s="80">
        <v>9136.7999999999993</v>
      </c>
      <c r="O187" s="80">
        <v>53.61</v>
      </c>
      <c r="P187" s="80">
        <v>53.75</v>
      </c>
      <c r="Q187" s="80">
        <v>45.68399999999999</v>
      </c>
      <c r="R187" s="80">
        <v>45.25</v>
      </c>
      <c r="S187" s="80">
        <v>45.37</v>
      </c>
      <c r="T187" s="80">
        <v>91.367999999999981</v>
      </c>
      <c r="U187" s="80">
        <v>8455.509</v>
      </c>
      <c r="V187" s="80">
        <v>8098.6977791999998</v>
      </c>
      <c r="W187" s="81">
        <f t="shared" si="2"/>
        <v>16554.206779200002</v>
      </c>
      <c r="X187" s="80">
        <v>16554</v>
      </c>
      <c r="Y187" s="80"/>
      <c r="Z187" s="80"/>
      <c r="AA187" s="8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82"/>
      <c r="BE187" s="1"/>
    </row>
    <row r="188" spans="1:57" ht="11.25" customHeight="1" x14ac:dyDescent="0.2">
      <c r="A188" s="1">
        <f>IF(F188=0,0,LOOKUP($C$9:$C$2507,Hoja1!$C$4:$C$118,Hoja1!$D$4:$D$118))</f>
        <v>1</v>
      </c>
      <c r="B188" s="1">
        <f t="shared" si="0"/>
        <v>1</v>
      </c>
      <c r="C188" s="1">
        <f t="array" ref="C188">SUM(IF(cuencatramo1=F188,Hoja1!$C$4:$C$118,0))</f>
        <v>21</v>
      </c>
      <c r="D188" s="1">
        <f t="shared" si="1"/>
        <v>21</v>
      </c>
      <c r="E188" s="46">
        <v>180</v>
      </c>
      <c r="F188" s="229" t="s">
        <v>3058</v>
      </c>
      <c r="G188" s="263" t="s">
        <v>2736</v>
      </c>
      <c r="H188" s="264" t="s">
        <v>785</v>
      </c>
      <c r="I188" s="265">
        <v>1730</v>
      </c>
      <c r="J188" s="4" t="s">
        <v>58</v>
      </c>
      <c r="K188" s="80" t="s">
        <v>29</v>
      </c>
      <c r="L188" s="267">
        <v>1</v>
      </c>
      <c r="M188" s="267">
        <v>1</v>
      </c>
      <c r="N188" s="80">
        <v>161691.04772999999</v>
      </c>
      <c r="O188" s="80">
        <v>19472.71</v>
      </c>
      <c r="P188" s="80">
        <v>58996.51</v>
      </c>
      <c r="Q188" s="80">
        <v>11617.501779400498</v>
      </c>
      <c r="R188" s="80">
        <v>4008.34</v>
      </c>
      <c r="S188" s="80">
        <v>14749.13</v>
      </c>
      <c r="T188" s="80">
        <v>3233.8209545999994</v>
      </c>
      <c r="U188" s="80">
        <v>522565.88174000004</v>
      </c>
      <c r="V188" s="80">
        <v>117602.043552</v>
      </c>
      <c r="W188" s="81">
        <f t="shared" si="2"/>
        <v>640167.92529200006</v>
      </c>
      <c r="X188" s="80">
        <v>640168</v>
      </c>
      <c r="Y188" s="80"/>
      <c r="Z188" s="80"/>
      <c r="AA188" s="8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82"/>
      <c r="BE188" s="1"/>
    </row>
    <row r="189" spans="1:57" ht="11.25" customHeight="1" x14ac:dyDescent="0.2">
      <c r="A189" s="1">
        <f>IF(F189=0,0,LOOKUP($C$9:$C$2507,Hoja1!$C$4:$C$118,Hoja1!$D$4:$D$118))</f>
        <v>1</v>
      </c>
      <c r="B189" s="1">
        <f t="shared" si="0"/>
        <v>1</v>
      </c>
      <c r="C189" s="1">
        <f t="array" ref="C189">SUM(IF(cuencatramo1=F189,Hoja1!$C$4:$C$118,0))</f>
        <v>21</v>
      </c>
      <c r="D189" s="1">
        <f t="shared" si="1"/>
        <v>21</v>
      </c>
      <c r="E189" s="46">
        <v>181</v>
      </c>
      <c r="F189" s="229" t="s">
        <v>3058</v>
      </c>
      <c r="G189" s="263" t="s">
        <v>2737</v>
      </c>
      <c r="H189" s="264" t="s">
        <v>785</v>
      </c>
      <c r="I189" s="265">
        <v>2811</v>
      </c>
      <c r="J189" s="4" t="s">
        <v>58</v>
      </c>
      <c r="K189" s="80" t="s">
        <v>29</v>
      </c>
      <c r="L189" s="267">
        <v>5.5</v>
      </c>
      <c r="M189" s="267">
        <v>1</v>
      </c>
      <c r="N189" s="80">
        <v>226.80000000000004</v>
      </c>
      <c r="O189" s="80">
        <v>6.81</v>
      </c>
      <c r="P189" s="80">
        <v>6.78</v>
      </c>
      <c r="Q189" s="80">
        <v>1.6783200000000005</v>
      </c>
      <c r="R189" s="80">
        <v>9.1999999999999993</v>
      </c>
      <c r="S189" s="80">
        <v>9.17</v>
      </c>
      <c r="T189" s="80">
        <v>2.2679999999999998</v>
      </c>
      <c r="U189" s="80">
        <v>7028.5827150000023</v>
      </c>
      <c r="V189" s="80">
        <v>738.41543999999999</v>
      </c>
      <c r="W189" s="81">
        <f t="shared" si="2"/>
        <v>7766.998155000002</v>
      </c>
      <c r="X189" s="80"/>
      <c r="Y189" s="80"/>
      <c r="Z189" s="80"/>
      <c r="AA189" s="80">
        <v>8036845</v>
      </c>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82"/>
      <c r="BE189" s="1"/>
    </row>
    <row r="190" spans="1:57" ht="11.25" customHeight="1" x14ac:dyDescent="0.2">
      <c r="A190" s="1">
        <f>IF(F190=0,0,LOOKUP($C$9:$C$2507,Hoja1!$C$4:$C$118,Hoja1!$D$4:$D$118))</f>
        <v>1</v>
      </c>
      <c r="B190" s="1">
        <f t="shared" si="0"/>
        <v>1</v>
      </c>
      <c r="C190" s="1">
        <f t="array" ref="C190">SUM(IF(cuencatramo1=F190,Hoja1!$C$4:$C$118,0))</f>
        <v>21</v>
      </c>
      <c r="D190" s="1">
        <f t="shared" si="1"/>
        <v>21</v>
      </c>
      <c r="E190" s="46">
        <v>182</v>
      </c>
      <c r="F190" s="229" t="s">
        <v>3058</v>
      </c>
      <c r="G190" s="263" t="s">
        <v>2738</v>
      </c>
      <c r="H190" s="264" t="s">
        <v>785</v>
      </c>
      <c r="I190" s="265">
        <v>1720</v>
      </c>
      <c r="J190" s="4" t="s">
        <v>58</v>
      </c>
      <c r="K190" s="80" t="s">
        <v>29</v>
      </c>
      <c r="L190" s="267">
        <v>5.5</v>
      </c>
      <c r="M190" s="267">
        <v>1</v>
      </c>
      <c r="N190" s="80">
        <v>59304.960000000006</v>
      </c>
      <c r="O190" s="80">
        <v>9409.1200000000008</v>
      </c>
      <c r="P190" s="80">
        <v>5763.57</v>
      </c>
      <c r="Q190" s="80">
        <v>7768.9497600000013</v>
      </c>
      <c r="R190" s="80">
        <v>1653.62</v>
      </c>
      <c r="S190" s="80">
        <v>1290.3499999999999</v>
      </c>
      <c r="T190" s="80">
        <v>1025.9758079999999</v>
      </c>
      <c r="U190" s="80">
        <v>1199950.0349760002</v>
      </c>
      <c r="V190" s="80">
        <v>102950.471377152</v>
      </c>
      <c r="W190" s="81">
        <f t="shared" si="2"/>
        <v>1302900.5063531522</v>
      </c>
      <c r="X190" s="80">
        <f>1302900+1</f>
        <v>1302901</v>
      </c>
      <c r="Y190" s="80"/>
      <c r="Z190" s="80"/>
      <c r="AA190" s="8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82"/>
      <c r="BE190" s="1"/>
    </row>
    <row r="191" spans="1:57" ht="11.25" customHeight="1" x14ac:dyDescent="0.2">
      <c r="A191" s="1">
        <f>IF(F191=0,0,LOOKUP($C$9:$C$2507,Hoja1!$C$4:$C$118,Hoja1!$D$4:$D$118))</f>
        <v>1</v>
      </c>
      <c r="B191" s="1">
        <f t="shared" si="0"/>
        <v>1</v>
      </c>
      <c r="C191" s="1">
        <f t="array" ref="C191">SUM(IF(cuencatramo1=F191,Hoja1!$C$4:$C$118,0))</f>
        <v>21</v>
      </c>
      <c r="D191" s="1">
        <f t="shared" si="1"/>
        <v>21</v>
      </c>
      <c r="E191" s="46">
        <v>183</v>
      </c>
      <c r="F191" s="229" t="s">
        <v>3058</v>
      </c>
      <c r="G191" s="263" t="s">
        <v>2739</v>
      </c>
      <c r="H191" s="264" t="s">
        <v>1118</v>
      </c>
      <c r="I191" s="265" t="s">
        <v>233</v>
      </c>
      <c r="J191" s="4" t="s">
        <v>58</v>
      </c>
      <c r="K191" s="80" t="s">
        <v>29</v>
      </c>
      <c r="L191" s="267">
        <v>1</v>
      </c>
      <c r="M191" s="267">
        <v>1</v>
      </c>
      <c r="N191" s="80">
        <v>2506.9824000000003</v>
      </c>
      <c r="O191" s="80">
        <v>101.23194931200001</v>
      </c>
      <c r="P191" s="80">
        <v>225.63</v>
      </c>
      <c r="Q191" s="80">
        <v>101.23194931200001</v>
      </c>
      <c r="R191" s="80">
        <v>25.320522239999999</v>
      </c>
      <c r="S191" s="80">
        <v>125.35</v>
      </c>
      <c r="T191" s="80">
        <v>25.320522239999999</v>
      </c>
      <c r="U191" s="80">
        <v>19006.298483328002</v>
      </c>
      <c r="V191" s="80">
        <v>2032.7315254272</v>
      </c>
      <c r="W191" s="81">
        <f t="shared" si="2"/>
        <v>21039.030008755202</v>
      </c>
      <c r="X191" s="80">
        <v>21039.03</v>
      </c>
      <c r="Y191" s="80"/>
      <c r="Z191" s="80"/>
      <c r="AA191" s="8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82"/>
      <c r="BE191" s="1"/>
    </row>
    <row r="192" spans="1:57" ht="11.25" customHeight="1" x14ac:dyDescent="0.2">
      <c r="A192" s="1">
        <f>IF(F192=0,0,LOOKUP($C$9:$C$2507,Hoja1!$C$4:$C$118,Hoja1!$D$4:$D$118))</f>
        <v>1</v>
      </c>
      <c r="B192" s="1">
        <f t="shared" si="0"/>
        <v>1</v>
      </c>
      <c r="C192" s="1">
        <f t="array" ref="C192">SUM(IF(cuencatramo1=F192,Hoja1!$C$4:$C$118,0))</f>
        <v>21</v>
      </c>
      <c r="D192" s="1">
        <f t="shared" si="1"/>
        <v>21</v>
      </c>
      <c r="E192" s="46">
        <v>184</v>
      </c>
      <c r="F192" s="229" t="s">
        <v>3058</v>
      </c>
      <c r="G192" s="263" t="s">
        <v>2740</v>
      </c>
      <c r="H192" s="264" t="s">
        <v>785</v>
      </c>
      <c r="I192" s="265">
        <v>7499</v>
      </c>
      <c r="J192" s="4" t="s">
        <v>58</v>
      </c>
      <c r="K192" s="80" t="s">
        <v>29</v>
      </c>
      <c r="L192" s="267">
        <v>1</v>
      </c>
      <c r="M192" s="267">
        <v>1</v>
      </c>
      <c r="N192" s="80">
        <v>18227.808000000001</v>
      </c>
      <c r="O192" s="80">
        <v>6821.24</v>
      </c>
      <c r="P192" s="80">
        <v>5676.48</v>
      </c>
      <c r="Q192" s="80">
        <v>251.54375040000002</v>
      </c>
      <c r="R192" s="80">
        <v>1501.11</v>
      </c>
      <c r="S192" s="80">
        <v>5676.48</v>
      </c>
      <c r="T192" s="80">
        <v>182.27807999999999</v>
      </c>
      <c r="U192" s="80">
        <v>95420.966543999981</v>
      </c>
      <c r="V192" s="80">
        <v>14375.049834240001</v>
      </c>
      <c r="W192" s="81">
        <f t="shared" si="2"/>
        <v>109796.01637823998</v>
      </c>
      <c r="X192" s="80">
        <v>109796</v>
      </c>
      <c r="Y192" s="80"/>
      <c r="Z192" s="80"/>
      <c r="AA192" s="8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82"/>
      <c r="BE192" s="1"/>
    </row>
    <row r="193" spans="1:57" ht="11.25" customHeight="1" x14ac:dyDescent="0.2">
      <c r="A193" s="1">
        <f>IF(F193=0,0,LOOKUP($C$9:$C$2507,Hoja1!$C$4:$C$118,Hoja1!$D$4:$D$118))</f>
        <v>1</v>
      </c>
      <c r="B193" s="1">
        <f t="shared" si="0"/>
        <v>1</v>
      </c>
      <c r="C193" s="1">
        <f t="array" ref="C193">SUM(IF(cuencatramo1=F193,Hoja1!$C$4:$C$118,0))</f>
        <v>21</v>
      </c>
      <c r="D193" s="1">
        <f t="shared" si="1"/>
        <v>21</v>
      </c>
      <c r="E193" s="46">
        <v>185</v>
      </c>
      <c r="F193" s="229" t="s">
        <v>3058</v>
      </c>
      <c r="G193" s="263" t="s">
        <v>2741</v>
      </c>
      <c r="H193" s="264" t="s">
        <v>785</v>
      </c>
      <c r="I193" s="265">
        <v>7499</v>
      </c>
      <c r="J193" s="4" t="s">
        <v>58</v>
      </c>
      <c r="K193" s="80" t="s">
        <v>29</v>
      </c>
      <c r="L193" s="267">
        <v>1</v>
      </c>
      <c r="M193" s="267">
        <v>1</v>
      </c>
      <c r="N193" s="80">
        <v>788.40000000000009</v>
      </c>
      <c r="O193" s="80">
        <v>16.149999999999999</v>
      </c>
      <c r="P193" s="80">
        <v>663.44</v>
      </c>
      <c r="Q193" s="80">
        <v>137.89116000000001</v>
      </c>
      <c r="R193" s="80">
        <v>17.66</v>
      </c>
      <c r="S193" s="80">
        <v>663.44</v>
      </c>
      <c r="T193" s="80">
        <v>56.134080000000004</v>
      </c>
      <c r="U193" s="80">
        <v>3031.492608</v>
      </c>
      <c r="V193" s="80">
        <v>1417.7576447999998</v>
      </c>
      <c r="W193" s="81">
        <f t="shared" si="2"/>
        <v>4449.2502527999995</v>
      </c>
      <c r="X193" s="80"/>
      <c r="Y193" s="80"/>
      <c r="Z193" s="80"/>
      <c r="AA193" s="8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82"/>
      <c r="BE193" s="1"/>
    </row>
    <row r="194" spans="1:57" ht="11.25" customHeight="1" x14ac:dyDescent="0.2">
      <c r="A194" s="1">
        <f>IF(F194=0,0,LOOKUP($C$9:$C$2507,Hoja1!$C$4:$C$118,Hoja1!$D$4:$D$118))</f>
        <v>1</v>
      </c>
      <c r="B194" s="1">
        <f t="shared" si="0"/>
        <v>1</v>
      </c>
      <c r="C194" s="1">
        <f t="array" ref="C194">SUM(IF(cuencatramo1=F194,Hoja1!$C$4:$C$118,0))</f>
        <v>21</v>
      </c>
      <c r="D194" s="1">
        <f t="shared" si="1"/>
        <v>21</v>
      </c>
      <c r="E194" s="46">
        <v>186</v>
      </c>
      <c r="F194" s="229" t="s">
        <v>3058</v>
      </c>
      <c r="G194" s="263" t="s">
        <v>2742</v>
      </c>
      <c r="H194" s="264" t="s">
        <v>785</v>
      </c>
      <c r="I194" s="265">
        <v>2220</v>
      </c>
      <c r="J194" s="4" t="s">
        <v>58</v>
      </c>
      <c r="K194" s="80" t="s">
        <v>29</v>
      </c>
      <c r="L194" s="267">
        <v>5.5</v>
      </c>
      <c r="M194" s="267">
        <v>1</v>
      </c>
      <c r="N194" s="80">
        <v>378.43199999999996</v>
      </c>
      <c r="O194" s="80">
        <v>104.07</v>
      </c>
      <c r="P194" s="80">
        <v>33.630000000000003</v>
      </c>
      <c r="Q194" s="80">
        <v>104.06879999999997</v>
      </c>
      <c r="R194" s="80">
        <v>46.93</v>
      </c>
      <c r="S194" s="80">
        <v>28.03</v>
      </c>
      <c r="T194" s="80">
        <v>46.925567999999998</v>
      </c>
      <c r="U194" s="80">
        <v>107464.04459999996</v>
      </c>
      <c r="V194" s="80">
        <v>3767.1845990399997</v>
      </c>
      <c r="W194" s="81">
        <f t="shared" si="2"/>
        <v>111231.22919903997</v>
      </c>
      <c r="X194" s="80">
        <v>111231</v>
      </c>
      <c r="Y194" s="80"/>
      <c r="Z194" s="80"/>
      <c r="AA194" s="8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82"/>
      <c r="BE194" s="1"/>
    </row>
    <row r="195" spans="1:57" ht="11.25" customHeight="1" x14ac:dyDescent="0.2">
      <c r="A195" s="1">
        <f>IF(F195=0,0,LOOKUP($C$9:$C$2507,Hoja1!$C$4:$C$118,Hoja1!$D$4:$D$118))</f>
        <v>1</v>
      </c>
      <c r="B195" s="1">
        <f t="shared" si="0"/>
        <v>1</v>
      </c>
      <c r="C195" s="1">
        <f t="array" ref="C195">SUM(IF(cuencatramo1=F195,Hoja1!$C$4:$C$118,0))</f>
        <v>21</v>
      </c>
      <c r="D195" s="1">
        <f t="shared" si="1"/>
        <v>21</v>
      </c>
      <c r="E195" s="46">
        <v>187</v>
      </c>
      <c r="F195" s="229" t="s">
        <v>3058</v>
      </c>
      <c r="G195" s="263" t="s">
        <v>2743</v>
      </c>
      <c r="H195" s="264" t="s">
        <v>1118</v>
      </c>
      <c r="I195" s="265">
        <v>3699</v>
      </c>
      <c r="J195" s="4" t="s">
        <v>58</v>
      </c>
      <c r="K195" s="80" t="s">
        <v>29</v>
      </c>
      <c r="L195" s="267">
        <v>5.5</v>
      </c>
      <c r="M195" s="267">
        <v>1</v>
      </c>
      <c r="N195" s="80">
        <v>317.95200000000006</v>
      </c>
      <c r="O195" s="80">
        <v>45.69</v>
      </c>
      <c r="P195" s="80">
        <v>15.24</v>
      </c>
      <c r="Q195" s="80">
        <v>147.43434239999999</v>
      </c>
      <c r="R195" s="80">
        <v>16.55</v>
      </c>
      <c r="S195" s="80">
        <v>4.4800000000000004</v>
      </c>
      <c r="T195" s="80">
        <v>17.010432000000002</v>
      </c>
      <c r="U195" s="80">
        <v>47482.306028783998</v>
      </c>
      <c r="V195" s="80">
        <v>1337.1305166489601</v>
      </c>
      <c r="W195" s="81">
        <f t="shared" si="2"/>
        <v>48819.43654543296</v>
      </c>
      <c r="X195" s="80">
        <v>48819</v>
      </c>
      <c r="Y195" s="80"/>
      <c r="Z195" s="80"/>
      <c r="AA195" s="8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82"/>
      <c r="BE195" s="1"/>
    </row>
    <row r="196" spans="1:57" ht="11.25" customHeight="1" x14ac:dyDescent="0.2">
      <c r="A196" s="1">
        <f>IF(F196=0,0,LOOKUP($C$9:$C$2507,Hoja1!$C$4:$C$118,Hoja1!$D$4:$D$118))</f>
        <v>1</v>
      </c>
      <c r="B196" s="1">
        <f t="shared" si="0"/>
        <v>1</v>
      </c>
      <c r="C196" s="1">
        <f t="array" ref="C196">SUM(IF(cuencatramo1=F196,Hoja1!$C$4:$C$118,0))</f>
        <v>21</v>
      </c>
      <c r="D196" s="1">
        <f t="shared" si="1"/>
        <v>21</v>
      </c>
      <c r="E196" s="46">
        <v>188</v>
      </c>
      <c r="F196" s="229" t="s">
        <v>3058</v>
      </c>
      <c r="G196" s="263" t="s">
        <v>2744</v>
      </c>
      <c r="H196" s="264" t="s">
        <v>785</v>
      </c>
      <c r="I196" s="265">
        <v>7010</v>
      </c>
      <c r="J196" s="4" t="s">
        <v>58</v>
      </c>
      <c r="K196" s="80" t="s">
        <v>29</v>
      </c>
      <c r="L196" s="267">
        <v>1</v>
      </c>
      <c r="M196" s="267">
        <v>1</v>
      </c>
      <c r="N196" s="80">
        <v>3595.1040000000003</v>
      </c>
      <c r="O196" s="80">
        <v>136.24</v>
      </c>
      <c r="P196" s="80">
        <v>1475.88</v>
      </c>
      <c r="Q196" s="80">
        <v>48.174393599999995</v>
      </c>
      <c r="R196" s="80">
        <v>179.76</v>
      </c>
      <c r="S196" s="80">
        <v>1475.88</v>
      </c>
      <c r="T196" s="80">
        <v>49.612435200000007</v>
      </c>
      <c r="U196" s="80">
        <v>39610.713960000008</v>
      </c>
      <c r="V196" s="80">
        <v>5240.6398655999992</v>
      </c>
      <c r="W196" s="81">
        <f t="shared" si="2"/>
        <v>44851.35382560001</v>
      </c>
      <c r="X196" s="80">
        <v>44851</v>
      </c>
      <c r="Y196" s="80"/>
      <c r="Z196" s="80"/>
      <c r="AA196" s="8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82"/>
      <c r="BE196" s="1"/>
    </row>
    <row r="197" spans="1:57" ht="11.25" customHeight="1" x14ac:dyDescent="0.2">
      <c r="A197" s="1">
        <f>IF(F197=0,0,LOOKUP($C$9:$C$2507,Hoja1!$C$4:$C$118,Hoja1!$D$4:$D$118))</f>
        <v>1</v>
      </c>
      <c r="B197" s="1">
        <f t="shared" si="0"/>
        <v>1</v>
      </c>
      <c r="C197" s="1">
        <f t="array" ref="C197">SUM(IF(cuencatramo1=F197,Hoja1!$C$4:$C$118,0))</f>
        <v>21</v>
      </c>
      <c r="D197" s="1">
        <f t="shared" si="1"/>
        <v>21</v>
      </c>
      <c r="E197" s="46">
        <v>189</v>
      </c>
      <c r="F197" s="229" t="s">
        <v>3058</v>
      </c>
      <c r="G197" s="263" t="s">
        <v>2745</v>
      </c>
      <c r="H197" s="264" t="s">
        <v>785</v>
      </c>
      <c r="I197" s="265">
        <v>3190</v>
      </c>
      <c r="J197" s="4" t="s">
        <v>58</v>
      </c>
      <c r="K197" s="80" t="s">
        <v>29</v>
      </c>
      <c r="L197" s="267">
        <v>1</v>
      </c>
      <c r="M197" s="267">
        <v>1</v>
      </c>
      <c r="N197" s="80">
        <v>387.072</v>
      </c>
      <c r="O197" s="80">
        <v>7.84</v>
      </c>
      <c r="P197" s="80">
        <v>26.46</v>
      </c>
      <c r="Q197" s="80">
        <v>17.766604799999996</v>
      </c>
      <c r="R197" s="80">
        <v>25.79</v>
      </c>
      <c r="S197" s="80">
        <v>49.77</v>
      </c>
      <c r="T197" s="80">
        <v>5.6512511999999999</v>
      </c>
      <c r="U197" s="80">
        <v>1309.0441881599997</v>
      </c>
      <c r="V197" s="80">
        <v>536.56161730559995</v>
      </c>
      <c r="W197" s="81">
        <f t="shared" si="2"/>
        <v>1845.6058054655996</v>
      </c>
      <c r="X197" s="80">
        <v>1845.62</v>
      </c>
      <c r="Y197" s="80"/>
      <c r="Z197" s="80"/>
      <c r="AA197" s="8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82"/>
      <c r="BE197" s="1"/>
    </row>
    <row r="198" spans="1:57" ht="11.25" customHeight="1" x14ac:dyDescent="0.2">
      <c r="A198" s="1">
        <f>IF(F198=0,0,LOOKUP($C$9:$C$2507,Hoja1!$C$4:$C$118,Hoja1!$D$4:$D$118))</f>
        <v>1</v>
      </c>
      <c r="B198" s="1">
        <f t="shared" si="0"/>
        <v>1</v>
      </c>
      <c r="C198" s="1">
        <f t="array" ref="C198">SUM(IF(cuencatramo1=F198,Hoja1!$C$4:$C$118,0))</f>
        <v>21</v>
      </c>
      <c r="D198" s="1">
        <f t="shared" si="1"/>
        <v>21</v>
      </c>
      <c r="E198" s="46">
        <v>190</v>
      </c>
      <c r="F198" s="229" t="s">
        <v>3058</v>
      </c>
      <c r="G198" s="263" t="s">
        <v>2746</v>
      </c>
      <c r="H198" s="264" t="s">
        <v>785</v>
      </c>
      <c r="I198" s="265" t="s">
        <v>620</v>
      </c>
      <c r="J198" s="4" t="s">
        <v>58</v>
      </c>
      <c r="K198" s="80" t="s">
        <v>29</v>
      </c>
      <c r="L198" s="267">
        <v>5.5</v>
      </c>
      <c r="M198" s="267">
        <v>1</v>
      </c>
      <c r="N198" s="80">
        <v>6212.5919999999996</v>
      </c>
      <c r="O198" s="80">
        <v>32.299999999999997</v>
      </c>
      <c r="P198" s="80">
        <v>19.16</v>
      </c>
      <c r="Q198" s="80">
        <v>113.06917439999999</v>
      </c>
      <c r="R198" s="80">
        <v>28.46</v>
      </c>
      <c r="S198" s="80">
        <v>19.16</v>
      </c>
      <c r="T198" s="80">
        <v>162.52140671999999</v>
      </c>
      <c r="U198" s="80">
        <v>436197.53397725994</v>
      </c>
      <c r="V198" s="80">
        <v>15883.847773516794</v>
      </c>
      <c r="W198" s="81">
        <f t="shared" si="2"/>
        <v>452081.38175077672</v>
      </c>
      <c r="X198" s="80">
        <v>452081.38</v>
      </c>
      <c r="Y198" s="80"/>
      <c r="Z198" s="80"/>
      <c r="AA198" s="8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82"/>
      <c r="BE198" s="1"/>
    </row>
    <row r="199" spans="1:57" ht="11.25" customHeight="1" x14ac:dyDescent="0.2">
      <c r="A199" s="1">
        <f>IF(F199=0,0,LOOKUP($C$9:$C$2507,Hoja1!$C$4:$C$118,Hoja1!$D$4:$D$118))</f>
        <v>1</v>
      </c>
      <c r="B199" s="1">
        <f t="shared" si="0"/>
        <v>1</v>
      </c>
      <c r="C199" s="1">
        <f t="array" ref="C199">SUM(IF(cuencatramo1=F199,Hoja1!$C$4:$C$118,0))</f>
        <v>21</v>
      </c>
      <c r="D199" s="1">
        <f t="shared" si="1"/>
        <v>21</v>
      </c>
      <c r="E199" s="46">
        <v>191</v>
      </c>
      <c r="F199" s="229" t="s">
        <v>3058</v>
      </c>
      <c r="G199" s="263" t="s">
        <v>2747</v>
      </c>
      <c r="H199" s="264" t="s">
        <v>785</v>
      </c>
      <c r="I199" s="265">
        <v>7499</v>
      </c>
      <c r="J199" s="4" t="s">
        <v>58</v>
      </c>
      <c r="K199" s="80" t="s">
        <v>29</v>
      </c>
      <c r="L199" s="267">
        <v>1</v>
      </c>
      <c r="M199" s="267">
        <v>1</v>
      </c>
      <c r="N199" s="80">
        <v>7143.5520000000006</v>
      </c>
      <c r="O199" s="80">
        <v>2277.85</v>
      </c>
      <c r="P199" s="80">
        <v>2586.92</v>
      </c>
      <c r="Q199" s="80">
        <v>1349.0665343999999</v>
      </c>
      <c r="R199" s="80">
        <v>862.62</v>
      </c>
      <c r="S199" s="80">
        <v>1044.32</v>
      </c>
      <c r="T199" s="80">
        <v>247.15072511999998</v>
      </c>
      <c r="U199" s="80">
        <v>260404.92433612797</v>
      </c>
      <c r="V199" s="80">
        <v>6927.2581847040001</v>
      </c>
      <c r="W199" s="81">
        <f t="shared" si="2"/>
        <v>267332.18252083199</v>
      </c>
      <c r="X199" s="80">
        <v>267332</v>
      </c>
      <c r="Y199" s="80"/>
      <c r="Z199" s="80"/>
      <c r="AA199" s="8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82"/>
      <c r="BE199" s="1"/>
    </row>
    <row r="200" spans="1:57" ht="11.25" customHeight="1" x14ac:dyDescent="0.2">
      <c r="A200" s="1">
        <f>IF(F200=0,0,LOOKUP($C$9:$C$2507,Hoja1!$C$4:$C$118,Hoja1!$D$4:$D$118))</f>
        <v>1</v>
      </c>
      <c r="B200" s="1">
        <f t="shared" si="0"/>
        <v>1</v>
      </c>
      <c r="C200" s="1">
        <f t="array" ref="C200">SUM(IF(cuencatramo1=F200,Hoja1!$C$4:$C$118,0))</f>
        <v>21</v>
      </c>
      <c r="D200" s="1">
        <f t="shared" si="1"/>
        <v>21</v>
      </c>
      <c r="E200" s="46">
        <v>192</v>
      </c>
      <c r="F200" s="229" t="s">
        <v>3058</v>
      </c>
      <c r="G200" s="263" t="s">
        <v>2748</v>
      </c>
      <c r="H200" s="264" t="s">
        <v>785</v>
      </c>
      <c r="I200" s="265">
        <v>7499</v>
      </c>
      <c r="J200" s="4" t="s">
        <v>58</v>
      </c>
      <c r="K200" s="80" t="s">
        <v>29</v>
      </c>
      <c r="L200" s="267">
        <v>1</v>
      </c>
      <c r="M200" s="267">
        <v>1</v>
      </c>
      <c r="N200" s="80">
        <v>2039.7311999999999</v>
      </c>
      <c r="O200" s="80">
        <v>386.96</v>
      </c>
      <c r="P200" s="80">
        <v>3349.12</v>
      </c>
      <c r="Q200" s="80">
        <v>33.859537920000008</v>
      </c>
      <c r="R200" s="80">
        <v>359.35</v>
      </c>
      <c r="S200" s="80">
        <v>3349.12</v>
      </c>
      <c r="T200" s="80">
        <v>20.397311999999999</v>
      </c>
      <c r="U200" s="80">
        <v>43993.108972799993</v>
      </c>
      <c r="V200" s="80">
        <v>9574.5918108671995</v>
      </c>
      <c r="W200" s="81">
        <f t="shared" si="2"/>
        <v>53567.700783667191</v>
      </c>
      <c r="X200" s="80">
        <v>89916</v>
      </c>
      <c r="Y200" s="80"/>
      <c r="Z200" s="80"/>
      <c r="AA200" s="8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82"/>
      <c r="BE200" s="1"/>
    </row>
    <row r="201" spans="1:57" ht="11.25" customHeight="1" x14ac:dyDescent="0.2">
      <c r="A201" s="1">
        <f>IF(F201=0,0,LOOKUP($C$9:$C$2507,Hoja1!$C$4:$C$118,Hoja1!$D$4:$D$118))</f>
        <v>1</v>
      </c>
      <c r="B201" s="1">
        <f t="shared" si="0"/>
        <v>1</v>
      </c>
      <c r="C201" s="1">
        <f t="array" ref="C201">SUM(IF(cuencatramo1=F201,Hoja1!$C$4:$C$118,0))</f>
        <v>21</v>
      </c>
      <c r="D201" s="1">
        <f t="shared" si="1"/>
        <v>21</v>
      </c>
      <c r="E201" s="46">
        <v>193</v>
      </c>
      <c r="F201" s="229" t="s">
        <v>3058</v>
      </c>
      <c r="G201" s="263" t="s">
        <v>2749</v>
      </c>
      <c r="H201" s="264" t="s">
        <v>785</v>
      </c>
      <c r="I201" s="265">
        <v>5051</v>
      </c>
      <c r="J201" s="4" t="s">
        <v>58</v>
      </c>
      <c r="K201" s="80" t="s">
        <v>29</v>
      </c>
      <c r="L201" s="267">
        <v>5.5</v>
      </c>
      <c r="M201" s="267">
        <v>1</v>
      </c>
      <c r="N201" s="80">
        <v>2302.1280000000006</v>
      </c>
      <c r="O201" s="80">
        <v>113.03</v>
      </c>
      <c r="P201" s="80">
        <v>20.05</v>
      </c>
      <c r="Q201" s="80">
        <v>73.687017600000004</v>
      </c>
      <c r="R201" s="80">
        <v>54.77</v>
      </c>
      <c r="S201" s="80">
        <v>29.92</v>
      </c>
      <c r="T201" s="80">
        <v>16.063387200000001</v>
      </c>
      <c r="U201" s="80">
        <v>263451.03617447999</v>
      </c>
      <c r="V201" s="80">
        <v>4672.1865623039994</v>
      </c>
      <c r="W201" s="81">
        <f t="shared" si="2"/>
        <v>268123.22273678397</v>
      </c>
      <c r="X201" s="80">
        <v>356564</v>
      </c>
      <c r="Y201" s="80"/>
      <c r="Z201" s="80"/>
      <c r="AA201" s="8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82"/>
      <c r="BE201" s="1"/>
    </row>
    <row r="202" spans="1:57" ht="11.25" customHeight="1" x14ac:dyDescent="0.2">
      <c r="A202" s="1">
        <f>IF(F202=0,0,LOOKUP($C$9:$C$2507,Hoja1!$C$4:$C$118,Hoja1!$D$4:$D$118))</f>
        <v>1</v>
      </c>
      <c r="B202" s="1">
        <f t="shared" si="0"/>
        <v>1</v>
      </c>
      <c r="C202" s="1">
        <f t="array" ref="C202">SUM(IF(cuencatramo1=F202,Hoja1!$C$4:$C$118,0))</f>
        <v>21</v>
      </c>
      <c r="D202" s="1">
        <f t="shared" si="1"/>
        <v>21</v>
      </c>
      <c r="E202" s="46">
        <v>194</v>
      </c>
      <c r="F202" s="229" t="s">
        <v>3058</v>
      </c>
      <c r="G202" s="263" t="s">
        <v>2750</v>
      </c>
      <c r="H202" s="264" t="s">
        <v>785</v>
      </c>
      <c r="I202" s="265" t="s">
        <v>493</v>
      </c>
      <c r="J202" s="4" t="s">
        <v>58</v>
      </c>
      <c r="K202" s="80" t="s">
        <v>29</v>
      </c>
      <c r="L202" s="267">
        <v>5.5</v>
      </c>
      <c r="M202" s="267">
        <v>1</v>
      </c>
      <c r="N202" s="80">
        <v>2585.9519999999998</v>
      </c>
      <c r="O202" s="80">
        <v>47.01</v>
      </c>
      <c r="P202" s="80">
        <v>47.47</v>
      </c>
      <c r="Q202" s="80">
        <v>96.197414400000014</v>
      </c>
      <c r="R202" s="80">
        <v>109.32</v>
      </c>
      <c r="S202" s="80">
        <v>111.69</v>
      </c>
      <c r="T202" s="80">
        <v>36.720518399999996</v>
      </c>
      <c r="U202" s="80">
        <v>5849.8333920000005</v>
      </c>
      <c r="V202" s="80">
        <v>658.24462080000001</v>
      </c>
      <c r="W202" s="81">
        <f t="shared" si="2"/>
        <v>6508.0780128000006</v>
      </c>
      <c r="X202" s="80">
        <v>37310</v>
      </c>
      <c r="Y202" s="80"/>
      <c r="Z202" s="80"/>
      <c r="AA202" s="8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82"/>
      <c r="BE202" s="1"/>
    </row>
    <row r="203" spans="1:57" ht="11.25" customHeight="1" x14ac:dyDescent="0.2">
      <c r="A203" s="1">
        <f>IF(F203=0,0,LOOKUP($C$9:$C$2507,Hoja1!$C$4:$C$118,Hoja1!$D$4:$D$118))</f>
        <v>1</v>
      </c>
      <c r="B203" s="1">
        <f t="shared" si="0"/>
        <v>1</v>
      </c>
      <c r="C203" s="1">
        <f t="array" ref="C203">SUM(IF(cuencatramo1=F203,Hoja1!$C$4:$C$118,0))</f>
        <v>21</v>
      </c>
      <c r="D203" s="1">
        <f t="shared" si="1"/>
        <v>21</v>
      </c>
      <c r="E203" s="46">
        <v>195</v>
      </c>
      <c r="F203" s="229" t="s">
        <v>3058</v>
      </c>
      <c r="G203" s="263" t="s">
        <v>2751</v>
      </c>
      <c r="H203" s="264" t="s">
        <v>1118</v>
      </c>
      <c r="I203" s="265" t="s">
        <v>568</v>
      </c>
      <c r="J203" s="4" t="s">
        <v>58</v>
      </c>
      <c r="K203" s="80" t="s">
        <v>29</v>
      </c>
      <c r="L203" s="267">
        <v>5.5</v>
      </c>
      <c r="M203" s="267">
        <v>1</v>
      </c>
      <c r="N203" s="80">
        <v>512.17920000000004</v>
      </c>
      <c r="O203" s="80">
        <v>6.47</v>
      </c>
      <c r="P203" s="80">
        <v>4.3099999999999996</v>
      </c>
      <c r="Q203" s="80">
        <v>4.9061375999999992</v>
      </c>
      <c r="R203" s="80">
        <v>6.47</v>
      </c>
      <c r="S203" s="80">
        <v>3.88</v>
      </c>
      <c r="T203" s="80">
        <v>2.5608959999999996</v>
      </c>
      <c r="U203" s="80">
        <v>166.65319157759998</v>
      </c>
      <c r="V203" s="80">
        <v>91.901769523199988</v>
      </c>
      <c r="W203" s="81">
        <f t="shared" si="2"/>
        <v>258.55496110079997</v>
      </c>
      <c r="X203" s="80">
        <v>259</v>
      </c>
      <c r="Y203" s="80"/>
      <c r="Z203" s="80"/>
      <c r="AA203" s="8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82"/>
      <c r="BE203" s="1"/>
    </row>
    <row r="204" spans="1:57" ht="11.25" customHeight="1" x14ac:dyDescent="0.2">
      <c r="A204" s="1">
        <f>IF(F204=0,0,LOOKUP($C$9:$C$2507,Hoja1!$C$4:$C$118,Hoja1!$D$4:$D$118))</f>
        <v>1</v>
      </c>
      <c r="B204" s="1">
        <f t="shared" si="0"/>
        <v>1</v>
      </c>
      <c r="C204" s="1">
        <f t="array" ref="C204">SUM(IF(cuencatramo1=F204,Hoja1!$C$4:$C$118,0))</f>
        <v>21</v>
      </c>
      <c r="D204" s="1">
        <f t="shared" si="1"/>
        <v>21</v>
      </c>
      <c r="E204" s="46">
        <v>196</v>
      </c>
      <c r="F204" s="229" t="s">
        <v>3058</v>
      </c>
      <c r="G204" s="263" t="s">
        <v>2752</v>
      </c>
      <c r="H204" s="264" t="s">
        <v>1118</v>
      </c>
      <c r="I204" s="265" t="s">
        <v>452</v>
      </c>
      <c r="J204" s="4" t="s">
        <v>58</v>
      </c>
      <c r="K204" s="80" t="s">
        <v>29</v>
      </c>
      <c r="L204" s="267">
        <v>5.5</v>
      </c>
      <c r="M204" s="267">
        <v>1</v>
      </c>
      <c r="N204" s="80">
        <v>14017.536000000002</v>
      </c>
      <c r="O204" s="80">
        <v>302.77999999999997</v>
      </c>
      <c r="P204" s="80">
        <v>190.1</v>
      </c>
      <c r="Q204" s="80">
        <v>686.85926399999994</v>
      </c>
      <c r="R204" s="80">
        <v>179.77</v>
      </c>
      <c r="S204" s="80">
        <v>142.57</v>
      </c>
      <c r="T204" s="80">
        <v>337.8226176</v>
      </c>
      <c r="U204" s="80">
        <v>1247922.0558604798</v>
      </c>
      <c r="V204" s="80">
        <v>98163.208765439995</v>
      </c>
      <c r="W204" s="81">
        <f t="shared" si="2"/>
        <v>1346085.2646259197</v>
      </c>
      <c r="X204" s="80">
        <v>1346085</v>
      </c>
      <c r="Y204" s="80"/>
      <c r="Z204" s="80"/>
      <c r="AA204" s="8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82"/>
      <c r="BE204" s="1"/>
    </row>
    <row r="205" spans="1:57" ht="11.25" customHeight="1" x14ac:dyDescent="0.2">
      <c r="A205" s="1">
        <f>IF(F205=0,0,LOOKUP($C$9:$C$2507,Hoja1!$C$4:$C$118,Hoja1!$D$4:$D$118))</f>
        <v>1</v>
      </c>
      <c r="B205" s="1">
        <f t="shared" si="0"/>
        <v>1</v>
      </c>
      <c r="C205" s="1">
        <f t="array" ref="C205">SUM(IF(cuencatramo1=F205,Hoja1!$C$4:$C$118,0))</f>
        <v>21</v>
      </c>
      <c r="D205" s="1">
        <f t="shared" si="1"/>
        <v>21</v>
      </c>
      <c r="E205" s="46">
        <v>197</v>
      </c>
      <c r="F205" s="229" t="s">
        <v>3058</v>
      </c>
      <c r="G205" s="263" t="s">
        <v>2753</v>
      </c>
      <c r="H205" s="264" t="s">
        <v>785</v>
      </c>
      <c r="I205" s="265" t="s">
        <v>3113</v>
      </c>
      <c r="J205" s="4" t="s">
        <v>58</v>
      </c>
      <c r="K205" s="80" t="s">
        <v>29</v>
      </c>
      <c r="L205" s="267">
        <v>5.5</v>
      </c>
      <c r="M205" s="267">
        <v>1</v>
      </c>
      <c r="N205" s="80">
        <v>473.04</v>
      </c>
      <c r="O205" s="80">
        <v>12.72</v>
      </c>
      <c r="P205" s="80">
        <v>11.94</v>
      </c>
      <c r="Q205" s="80">
        <v>30.747599999999998</v>
      </c>
      <c r="R205" s="80">
        <v>1.77</v>
      </c>
      <c r="S205" s="80">
        <v>2.73</v>
      </c>
      <c r="T205" s="80">
        <v>3.7843199999999997</v>
      </c>
      <c r="U205" s="80">
        <v>31750.740449999998</v>
      </c>
      <c r="V205" s="80">
        <v>303.80520959999996</v>
      </c>
      <c r="W205" s="81">
        <f t="shared" si="2"/>
        <v>32054.545659599997</v>
      </c>
      <c r="X205" s="80">
        <v>32055</v>
      </c>
      <c r="Y205" s="80"/>
      <c r="Z205" s="80"/>
      <c r="AA205" s="8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82"/>
      <c r="BE205" s="1"/>
    </row>
    <row r="206" spans="1:57" ht="11.25" customHeight="1" x14ac:dyDescent="0.2">
      <c r="A206" s="1">
        <f>IF(F206=0,0,LOOKUP($C$9:$C$2507,Hoja1!$C$4:$C$118,Hoja1!$D$4:$D$118))</f>
        <v>1</v>
      </c>
      <c r="B206" s="1">
        <f t="shared" si="0"/>
        <v>1</v>
      </c>
      <c r="C206" s="1">
        <f t="array" ref="C206">SUM(IF(cuencatramo1=F206,Hoja1!$C$4:$C$118,0))</f>
        <v>21</v>
      </c>
      <c r="D206" s="1">
        <f t="shared" si="1"/>
        <v>21</v>
      </c>
      <c r="E206" s="46">
        <v>198</v>
      </c>
      <c r="F206" s="229" t="s">
        <v>3058</v>
      </c>
      <c r="G206" s="263" t="s">
        <v>2754</v>
      </c>
      <c r="H206" s="264" t="s">
        <v>785</v>
      </c>
      <c r="I206" s="266" t="s">
        <v>564</v>
      </c>
      <c r="J206" s="4" t="s">
        <v>58</v>
      </c>
      <c r="K206" s="80" t="s">
        <v>29</v>
      </c>
      <c r="L206" s="267">
        <v>5.5</v>
      </c>
      <c r="M206" s="267">
        <v>1</v>
      </c>
      <c r="N206" s="80">
        <v>2875.3920000000003</v>
      </c>
      <c r="O206" s="80">
        <v>32.619999999999997</v>
      </c>
      <c r="P206" s="80">
        <v>15.91</v>
      </c>
      <c r="Q206" s="80">
        <v>43.130879999999998</v>
      </c>
      <c r="R206" s="80">
        <v>29.92</v>
      </c>
      <c r="S206" s="80">
        <v>15.91</v>
      </c>
      <c r="T206" s="80">
        <v>23.003136000000001</v>
      </c>
      <c r="U206" s="80">
        <v>33679.097749440007</v>
      </c>
      <c r="V206" s="80">
        <v>2402.14201344</v>
      </c>
      <c r="W206" s="81">
        <f t="shared" si="2"/>
        <v>36081.23976288001</v>
      </c>
      <c r="X206" s="80">
        <v>36081</v>
      </c>
      <c r="Y206" s="80"/>
      <c r="Z206" s="80"/>
      <c r="AA206" s="8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82"/>
      <c r="BE206" s="1"/>
    </row>
    <row r="207" spans="1:57" ht="11.25" customHeight="1" x14ac:dyDescent="0.2">
      <c r="A207" s="1">
        <f>IF(F207=0,0,LOOKUP($C$9:$C$2507,Hoja1!$C$4:$C$118,Hoja1!$D$4:$D$118))</f>
        <v>1</v>
      </c>
      <c r="B207" s="1">
        <f t="shared" si="0"/>
        <v>1</v>
      </c>
      <c r="C207" s="1">
        <f t="array" ref="C207">SUM(IF(cuencatramo1=F207,Hoja1!$C$4:$C$118,0))</f>
        <v>21</v>
      </c>
      <c r="D207" s="1">
        <f t="shared" si="1"/>
        <v>21</v>
      </c>
      <c r="E207" s="46">
        <v>199</v>
      </c>
      <c r="F207" s="229" t="s">
        <v>3058</v>
      </c>
      <c r="G207" s="263" t="s">
        <v>2755</v>
      </c>
      <c r="H207" s="264" t="s">
        <v>785</v>
      </c>
      <c r="I207" s="265">
        <v>5051</v>
      </c>
      <c r="J207" s="4" t="s">
        <v>58</v>
      </c>
      <c r="K207" s="80" t="s">
        <v>29</v>
      </c>
      <c r="L207" s="267">
        <v>1</v>
      </c>
      <c r="M207" s="267">
        <v>1</v>
      </c>
      <c r="N207" s="80">
        <v>2564.9280000000003</v>
      </c>
      <c r="O207" s="80">
        <v>588.71</v>
      </c>
      <c r="P207" s="80">
        <v>118.05</v>
      </c>
      <c r="Q207" s="80">
        <v>60.609038400000003</v>
      </c>
      <c r="R207" s="80">
        <v>813.31</v>
      </c>
      <c r="S207" s="80">
        <v>134.96</v>
      </c>
      <c r="T207" s="80">
        <v>39.128292000000002</v>
      </c>
      <c r="U207" s="80">
        <v>3796.5102933600001</v>
      </c>
      <c r="V207" s="80">
        <v>583.1372217600001</v>
      </c>
      <c r="W207" s="81">
        <f t="shared" si="2"/>
        <v>4379.6475151200002</v>
      </c>
      <c r="X207" s="80">
        <v>4380</v>
      </c>
      <c r="Y207" s="80"/>
      <c r="Z207" s="80"/>
      <c r="AA207" s="8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82"/>
      <c r="BE207" s="1"/>
    </row>
    <row r="208" spans="1:57" ht="11.25" customHeight="1" x14ac:dyDescent="0.2">
      <c r="A208" s="1">
        <f>IF(F208=0,0,LOOKUP($C$9:$C$2507,Hoja1!$C$4:$C$118,Hoja1!$D$4:$D$118))</f>
        <v>1</v>
      </c>
      <c r="B208" s="1">
        <f t="shared" si="0"/>
        <v>1</v>
      </c>
      <c r="C208" s="1">
        <f t="array" ref="C208">SUM(IF(cuencatramo1=F208,Hoja1!$C$4:$C$118,0))</f>
        <v>21</v>
      </c>
      <c r="D208" s="1">
        <f t="shared" si="1"/>
        <v>21</v>
      </c>
      <c r="E208" s="46">
        <v>200</v>
      </c>
      <c r="F208" s="229" t="s">
        <v>3058</v>
      </c>
      <c r="G208" s="263" t="s">
        <v>2756</v>
      </c>
      <c r="H208" s="264" t="s">
        <v>785</v>
      </c>
      <c r="I208" s="265">
        <v>5051</v>
      </c>
      <c r="J208" s="4" t="s">
        <v>58</v>
      </c>
      <c r="K208" s="80" t="s">
        <v>29</v>
      </c>
      <c r="L208" s="267">
        <v>1</v>
      </c>
      <c r="M208" s="267">
        <v>1</v>
      </c>
      <c r="N208" s="80">
        <v>6449.1119999999992</v>
      </c>
      <c r="O208" s="80">
        <v>503.31</v>
      </c>
      <c r="P208" s="80">
        <v>503.31</v>
      </c>
      <c r="Q208" s="80">
        <v>72.723435120000005</v>
      </c>
      <c r="R208" s="80">
        <v>493.54</v>
      </c>
      <c r="S208" s="80">
        <v>493.54</v>
      </c>
      <c r="T208" s="80">
        <v>19.892908800000001</v>
      </c>
      <c r="U208" s="80">
        <v>3593.4437084400001</v>
      </c>
      <c r="V208" s="80">
        <v>2228.0314559039998</v>
      </c>
      <c r="W208" s="81">
        <f t="shared" si="2"/>
        <v>5821.4751643439995</v>
      </c>
      <c r="X208" s="80">
        <v>5821</v>
      </c>
      <c r="Y208" s="80"/>
      <c r="Z208" s="80"/>
      <c r="AA208" s="8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82"/>
      <c r="BE208" s="1"/>
    </row>
    <row r="209" spans="1:57" ht="11.25" customHeight="1" x14ac:dyDescent="0.2">
      <c r="A209" s="1">
        <f>IF(F209=0,0,LOOKUP($C$9:$C$2507,Hoja1!$C$4:$C$118,Hoja1!$D$4:$D$118))</f>
        <v>1</v>
      </c>
      <c r="B209" s="1">
        <f t="shared" si="0"/>
        <v>1</v>
      </c>
      <c r="C209" s="1">
        <f t="array" ref="C209">SUM(IF(cuencatramo1=F209,Hoja1!$C$4:$C$118,0))</f>
        <v>21</v>
      </c>
      <c r="D209" s="1">
        <f t="shared" si="1"/>
        <v>21</v>
      </c>
      <c r="E209" s="46">
        <v>201</v>
      </c>
      <c r="F209" s="229" t="s">
        <v>3058</v>
      </c>
      <c r="G209" s="263" t="s">
        <v>2757</v>
      </c>
      <c r="H209" s="264" t="s">
        <v>785</v>
      </c>
      <c r="I209" s="265" t="s">
        <v>428</v>
      </c>
      <c r="J209" s="4" t="s">
        <v>58</v>
      </c>
      <c r="K209" s="80" t="s">
        <v>29</v>
      </c>
      <c r="L209" s="267">
        <v>1</v>
      </c>
      <c r="M209" s="267">
        <v>1</v>
      </c>
      <c r="N209" s="80">
        <v>18290.88</v>
      </c>
      <c r="O209" s="80">
        <v>5253.96</v>
      </c>
      <c r="P209" s="80">
        <v>3216.67</v>
      </c>
      <c r="Q209" s="80">
        <v>350.68031999999994</v>
      </c>
      <c r="R209" s="80">
        <v>330.4</v>
      </c>
      <c r="S209" s="80">
        <v>1176.45</v>
      </c>
      <c r="T209" s="80">
        <v>354.46463999999997</v>
      </c>
      <c r="U209" s="80">
        <v>65840.230079999994</v>
      </c>
      <c r="V209" s="80">
        <v>28456.421299199999</v>
      </c>
      <c r="W209" s="81">
        <f t="shared" si="2"/>
        <v>94296.65137919999</v>
      </c>
      <c r="X209" s="80">
        <v>94297</v>
      </c>
      <c r="Y209" s="80"/>
      <c r="Z209" s="80"/>
      <c r="AA209" s="8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82"/>
      <c r="BE209" s="1"/>
    </row>
    <row r="210" spans="1:57" ht="11.25" customHeight="1" x14ac:dyDescent="0.2">
      <c r="A210" s="1">
        <f>IF(F210=0,0,LOOKUP($C$9:$C$2507,Hoja1!$C$4:$C$118,Hoja1!$D$4:$D$118))</f>
        <v>1</v>
      </c>
      <c r="B210" s="1">
        <f t="shared" si="0"/>
        <v>1</v>
      </c>
      <c r="C210" s="1">
        <f t="array" ref="C210">SUM(IF(cuencatramo1=F210,Hoja1!$C$4:$C$118,0))</f>
        <v>21</v>
      </c>
      <c r="D210" s="1">
        <f t="shared" si="1"/>
        <v>21</v>
      </c>
      <c r="E210" s="46">
        <v>202</v>
      </c>
      <c r="F210" s="229" t="s">
        <v>3058</v>
      </c>
      <c r="G210" s="263" t="s">
        <v>2758</v>
      </c>
      <c r="H210" s="264" t="s">
        <v>1118</v>
      </c>
      <c r="I210" s="265" t="s">
        <v>72</v>
      </c>
      <c r="J210" s="4" t="s">
        <v>58</v>
      </c>
      <c r="K210" s="80" t="s">
        <v>29</v>
      </c>
      <c r="L210" s="267">
        <v>5.5</v>
      </c>
      <c r="M210" s="267">
        <v>1</v>
      </c>
      <c r="N210" s="80">
        <v>17156.966400000001</v>
      </c>
      <c r="O210" s="80">
        <v>49.01</v>
      </c>
      <c r="P210" s="80">
        <v>457.71</v>
      </c>
      <c r="Q210" s="80">
        <v>694.2039552</v>
      </c>
      <c r="R210" s="80">
        <v>10844.59</v>
      </c>
      <c r="S210" s="80">
        <v>1205.1500000000001</v>
      </c>
      <c r="T210" s="80">
        <v>901.0418227199998</v>
      </c>
      <c r="U210" s="80">
        <v>18436.40642304</v>
      </c>
      <c r="V210" s="80">
        <v>871546.76341493754</v>
      </c>
      <c r="W210" s="81">
        <f t="shared" si="2"/>
        <v>889983.1698379775</v>
      </c>
      <c r="X210" s="80">
        <v>889983</v>
      </c>
      <c r="Y210" s="80"/>
      <c r="Z210" s="80"/>
      <c r="AA210" s="8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82"/>
      <c r="BE210" s="1"/>
    </row>
    <row r="211" spans="1:57" ht="11.25" customHeight="1" x14ac:dyDescent="0.2">
      <c r="A211" s="1">
        <f>IF(F211=0,0,LOOKUP($C$9:$C$2507,Hoja1!$C$4:$C$118,Hoja1!$D$4:$D$118))</f>
        <v>1</v>
      </c>
      <c r="B211" s="1">
        <f t="shared" si="0"/>
        <v>1</v>
      </c>
      <c r="C211" s="1">
        <f t="array" ref="C211">SUM(IF(cuencatramo1=F211,Hoja1!$C$4:$C$118,0))</f>
        <v>21</v>
      </c>
      <c r="D211" s="1">
        <f t="shared" si="1"/>
        <v>21</v>
      </c>
      <c r="E211" s="46">
        <v>203</v>
      </c>
      <c r="F211" s="229" t="s">
        <v>3058</v>
      </c>
      <c r="G211" s="263" t="s">
        <v>2759</v>
      </c>
      <c r="H211" s="264" t="s">
        <v>785</v>
      </c>
      <c r="I211" s="265" t="s">
        <v>493</v>
      </c>
      <c r="J211" s="4" t="s">
        <v>58</v>
      </c>
      <c r="K211" s="80" t="s">
        <v>29</v>
      </c>
      <c r="L211" s="267">
        <v>5.5</v>
      </c>
      <c r="M211" s="267">
        <v>1</v>
      </c>
      <c r="N211" s="80">
        <v>9040.32</v>
      </c>
      <c r="O211" s="80">
        <v>173.45</v>
      </c>
      <c r="P211" s="80">
        <v>174.98</v>
      </c>
      <c r="Q211" s="80">
        <v>466.48051199999998</v>
      </c>
      <c r="R211" s="80">
        <v>138.76</v>
      </c>
      <c r="S211" s="80">
        <v>139.97999999999999</v>
      </c>
      <c r="T211" s="80">
        <v>216.96767999999997</v>
      </c>
      <c r="U211" s="80">
        <v>342842.86713600002</v>
      </c>
      <c r="V211" s="80">
        <v>5671.0305792000008</v>
      </c>
      <c r="W211" s="81">
        <f t="shared" si="2"/>
        <v>348513.89771520003</v>
      </c>
      <c r="X211" s="80">
        <v>348514</v>
      </c>
      <c r="Y211" s="80"/>
      <c r="Z211" s="80"/>
      <c r="AA211" s="8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82"/>
      <c r="BE211" s="1"/>
    </row>
    <row r="212" spans="1:57" ht="11.25" customHeight="1" x14ac:dyDescent="0.2">
      <c r="A212" s="1">
        <f>IF(F212=0,0,LOOKUP($C$9:$C$2507,Hoja1!$C$4:$C$118,Hoja1!$D$4:$D$118))</f>
        <v>1</v>
      </c>
      <c r="B212" s="1">
        <f t="shared" si="0"/>
        <v>1</v>
      </c>
      <c r="C212" s="1">
        <f t="array" ref="C212">SUM(IF(cuencatramo1=F212,Hoja1!$C$4:$C$118,0))</f>
        <v>21</v>
      </c>
      <c r="D212" s="1">
        <f t="shared" si="1"/>
        <v>21</v>
      </c>
      <c r="E212" s="46">
        <v>204</v>
      </c>
      <c r="F212" s="229" t="s">
        <v>3058</v>
      </c>
      <c r="G212" s="263" t="s">
        <v>2760</v>
      </c>
      <c r="H212" s="264" t="s">
        <v>785</v>
      </c>
      <c r="I212" s="265" t="s">
        <v>3118</v>
      </c>
      <c r="J212" s="4" t="s">
        <v>58</v>
      </c>
      <c r="K212" s="80" t="s">
        <v>29</v>
      </c>
      <c r="L212" s="267">
        <v>1</v>
      </c>
      <c r="M212" s="267">
        <v>1</v>
      </c>
      <c r="N212" s="80">
        <v>3058.9920000000006</v>
      </c>
      <c r="O212" s="80">
        <v>4588.29</v>
      </c>
      <c r="P212" s="80">
        <v>1405.43</v>
      </c>
      <c r="Q212" s="80">
        <v>15.29496</v>
      </c>
      <c r="R212" s="80">
        <v>3585.01</v>
      </c>
      <c r="S212" s="80">
        <v>1509.91</v>
      </c>
      <c r="T212" s="80">
        <v>30.589919999999999</v>
      </c>
      <c r="U212" s="80">
        <v>273450.10665599996</v>
      </c>
      <c r="V212" s="80">
        <v>70535.974538880007</v>
      </c>
      <c r="W212" s="81">
        <f t="shared" si="2"/>
        <v>343986.08119487995</v>
      </c>
      <c r="X212" s="80">
        <v>343986</v>
      </c>
      <c r="Y212" s="80"/>
      <c r="Z212" s="80"/>
      <c r="AA212" s="8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82"/>
      <c r="BE212" s="1"/>
    </row>
    <row r="213" spans="1:57" ht="11.25" customHeight="1" x14ac:dyDescent="0.2">
      <c r="A213" s="1">
        <f>IF(F213=0,0,LOOKUP($C$9:$C$2507,Hoja1!$C$4:$C$118,Hoja1!$D$4:$D$118))</f>
        <v>1</v>
      </c>
      <c r="B213" s="1">
        <f t="shared" si="0"/>
        <v>1</v>
      </c>
      <c r="C213" s="1">
        <f t="array" ref="C213">SUM(IF(cuencatramo1=F213,Hoja1!$C$4:$C$118,0))</f>
        <v>21</v>
      </c>
      <c r="D213" s="1">
        <f t="shared" si="1"/>
        <v>21</v>
      </c>
      <c r="E213" s="46">
        <v>205</v>
      </c>
      <c r="F213" s="229" t="s">
        <v>3058</v>
      </c>
      <c r="G213" s="263" t="s">
        <v>2761</v>
      </c>
      <c r="H213" s="264" t="s">
        <v>785</v>
      </c>
      <c r="I213" s="265" t="s">
        <v>3118</v>
      </c>
      <c r="J213" s="4" t="s">
        <v>58</v>
      </c>
      <c r="K213" s="80" t="s">
        <v>29</v>
      </c>
      <c r="L213" s="267">
        <v>5.5</v>
      </c>
      <c r="M213" s="267">
        <v>1</v>
      </c>
      <c r="N213" s="80">
        <v>536.11200000000008</v>
      </c>
      <c r="O213" s="80">
        <v>35.76</v>
      </c>
      <c r="P213" s="80">
        <v>50.26</v>
      </c>
      <c r="Q213" s="80">
        <v>60.580655999999998</v>
      </c>
      <c r="R213" s="80">
        <v>10.73</v>
      </c>
      <c r="S213" s="80">
        <v>21.78</v>
      </c>
      <c r="T213" s="80">
        <v>18.495864000000001</v>
      </c>
      <c r="U213" s="80">
        <v>8668.1741759999986</v>
      </c>
      <c r="V213" s="80">
        <v>607.61041919999991</v>
      </c>
      <c r="W213" s="81">
        <f t="shared" si="2"/>
        <v>9275.7845951999989</v>
      </c>
      <c r="X213" s="80">
        <v>9276</v>
      </c>
      <c r="Y213" s="80"/>
      <c r="Z213" s="80"/>
      <c r="AA213" s="8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82"/>
      <c r="BE213" s="1"/>
    </row>
    <row r="214" spans="1:57" ht="11.25" customHeight="1" x14ac:dyDescent="0.2">
      <c r="A214" s="1">
        <f>IF(F214=0,0,LOOKUP($C$9:$C$2507,Hoja1!$C$4:$C$118,Hoja1!$D$4:$D$118))</f>
        <v>1</v>
      </c>
      <c r="B214" s="1">
        <f t="shared" si="0"/>
        <v>1</v>
      </c>
      <c r="C214" s="1">
        <f t="array" ref="C214">SUM(IF(cuencatramo1=F214,Hoja1!$C$4:$C$118,0))</f>
        <v>21</v>
      </c>
      <c r="D214" s="1">
        <f t="shared" si="1"/>
        <v>21</v>
      </c>
      <c r="E214" s="46">
        <v>206</v>
      </c>
      <c r="F214" s="229" t="s">
        <v>3058</v>
      </c>
      <c r="G214" s="263" t="s">
        <v>2762</v>
      </c>
      <c r="H214" s="264" t="s">
        <v>785</v>
      </c>
      <c r="I214" s="265" t="s">
        <v>493</v>
      </c>
      <c r="J214" s="4" t="s">
        <v>58</v>
      </c>
      <c r="K214" s="80" t="s">
        <v>29</v>
      </c>
      <c r="L214" s="267">
        <v>5.5</v>
      </c>
      <c r="M214" s="267">
        <v>1</v>
      </c>
      <c r="N214" s="80">
        <v>1513.7280000000003</v>
      </c>
      <c r="O214" s="80">
        <v>98.15</v>
      </c>
      <c r="P214" s="80">
        <v>98.1</v>
      </c>
      <c r="Q214" s="80">
        <v>67.058150400000002</v>
      </c>
      <c r="R214" s="80">
        <v>135.66999999999999</v>
      </c>
      <c r="S214" s="80">
        <v>137.34</v>
      </c>
      <c r="T214" s="80">
        <v>34.210252799999992</v>
      </c>
      <c r="U214" s="80">
        <v>954023.45363820018</v>
      </c>
      <c r="V214" s="80">
        <v>53153.253129600009</v>
      </c>
      <c r="W214" s="81">
        <f t="shared" si="2"/>
        <v>1007176.7067678001</v>
      </c>
      <c r="X214" s="80">
        <v>1007177</v>
      </c>
      <c r="Y214" s="80"/>
      <c r="Z214" s="80"/>
      <c r="AA214" s="8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82"/>
      <c r="BE214" s="1"/>
    </row>
    <row r="215" spans="1:57" ht="11.25" customHeight="1" x14ac:dyDescent="0.2">
      <c r="A215" s="1">
        <f>IF(F215=0,0,LOOKUP($C$9:$C$2507,Hoja1!$C$4:$C$118,Hoja1!$D$4:$D$118))</f>
        <v>1</v>
      </c>
      <c r="B215" s="1">
        <f t="shared" si="0"/>
        <v>1</v>
      </c>
      <c r="C215" s="1">
        <f t="array" ref="C215">SUM(IF(cuencatramo1=F215,Hoja1!$C$4:$C$118,0))</f>
        <v>21</v>
      </c>
      <c r="D215" s="1">
        <f t="shared" si="1"/>
        <v>21</v>
      </c>
      <c r="E215" s="46">
        <v>207</v>
      </c>
      <c r="F215" s="229" t="s">
        <v>3058</v>
      </c>
      <c r="G215" s="263" t="s">
        <v>2763</v>
      </c>
      <c r="H215" s="264" t="s">
        <v>785</v>
      </c>
      <c r="I215" s="265" t="s">
        <v>191</v>
      </c>
      <c r="J215" s="4" t="s">
        <v>58</v>
      </c>
      <c r="K215" s="80" t="s">
        <v>29</v>
      </c>
      <c r="L215" s="267">
        <v>5.5</v>
      </c>
      <c r="M215" s="267">
        <v>1</v>
      </c>
      <c r="N215" s="80">
        <v>41473.036800000002</v>
      </c>
      <c r="O215" s="80">
        <v>18670.900000000001</v>
      </c>
      <c r="P215" s="80">
        <v>9435.15</v>
      </c>
      <c r="Q215" s="80">
        <v>9289.9602432000011</v>
      </c>
      <c r="R215" s="80">
        <v>14502.29</v>
      </c>
      <c r="S215" s="80">
        <v>18870.310000000001</v>
      </c>
      <c r="T215" s="80">
        <v>1476.4401100799998</v>
      </c>
      <c r="U215" s="80">
        <v>9593045.1961344015</v>
      </c>
      <c r="V215" s="80">
        <v>118528.6120372224</v>
      </c>
      <c r="W215" s="81">
        <f t="shared" si="2"/>
        <v>9711573.8081716243</v>
      </c>
      <c r="X215" s="80">
        <v>7787791</v>
      </c>
      <c r="Y215" s="80"/>
      <c r="Z215" s="80"/>
      <c r="AA215" s="8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82"/>
      <c r="BE215" s="1"/>
    </row>
    <row r="216" spans="1:57" ht="11.25" customHeight="1" x14ac:dyDescent="0.2">
      <c r="A216" s="1">
        <f>IF(F216=0,0,LOOKUP($C$9:$C$2507,Hoja1!$C$4:$C$118,Hoja1!$D$4:$D$118))</f>
        <v>1</v>
      </c>
      <c r="B216" s="1">
        <f t="shared" si="0"/>
        <v>1</v>
      </c>
      <c r="C216" s="1">
        <f t="array" ref="C216">SUM(IF(cuencatramo1=F216,Hoja1!$C$4:$C$118,0))</f>
        <v>21</v>
      </c>
      <c r="D216" s="1">
        <f t="shared" si="1"/>
        <v>21</v>
      </c>
      <c r="E216" s="46">
        <v>208</v>
      </c>
      <c r="F216" s="229" t="s">
        <v>3058</v>
      </c>
      <c r="G216" s="263" t="s">
        <v>2764</v>
      </c>
      <c r="H216" s="264" t="s">
        <v>785</v>
      </c>
      <c r="I216" s="265" t="s">
        <v>658</v>
      </c>
      <c r="J216" s="4" t="s">
        <v>58</v>
      </c>
      <c r="K216" s="80" t="s">
        <v>29</v>
      </c>
      <c r="L216" s="267">
        <v>1</v>
      </c>
      <c r="M216" s="267">
        <v>1</v>
      </c>
      <c r="N216" s="80">
        <v>478.29599999999994</v>
      </c>
      <c r="O216" s="80">
        <v>328.75</v>
      </c>
      <c r="P216" s="80">
        <v>52.12</v>
      </c>
      <c r="Q216" s="80">
        <v>17.696952</v>
      </c>
      <c r="R216" s="80">
        <v>69.540000000000006</v>
      </c>
      <c r="S216" s="80">
        <v>52.12</v>
      </c>
      <c r="T216" s="80">
        <v>23.388674399999996</v>
      </c>
      <c r="U216" s="80">
        <v>4835.3886000000002</v>
      </c>
      <c r="V216" s="80">
        <v>2112.4588907520001</v>
      </c>
      <c r="W216" s="81">
        <f t="shared" si="2"/>
        <v>6947.8474907520003</v>
      </c>
      <c r="X216" s="80">
        <v>119626</v>
      </c>
      <c r="Y216" s="80"/>
      <c r="Z216" s="80"/>
      <c r="AA216" s="8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82"/>
      <c r="BE216" s="1"/>
    </row>
    <row r="217" spans="1:57" ht="11.25" customHeight="1" x14ac:dyDescent="0.2">
      <c r="A217" s="1">
        <f>IF(F217=0,0,LOOKUP($C$9:$C$2507,Hoja1!$C$4:$C$118,Hoja1!$D$4:$D$118))</f>
        <v>1</v>
      </c>
      <c r="B217" s="1">
        <f t="shared" si="0"/>
        <v>1</v>
      </c>
      <c r="C217" s="1">
        <f t="array" ref="C217">SUM(IF(cuencatramo1=F217,Hoja1!$C$4:$C$118,0))</f>
        <v>21</v>
      </c>
      <c r="D217" s="1">
        <f t="shared" si="1"/>
        <v>21</v>
      </c>
      <c r="E217" s="46">
        <v>209</v>
      </c>
      <c r="F217" s="229" t="s">
        <v>3058</v>
      </c>
      <c r="G217" s="263" t="s">
        <v>2765</v>
      </c>
      <c r="H217" s="264" t="s">
        <v>785</v>
      </c>
      <c r="I217" s="265">
        <v>5051</v>
      </c>
      <c r="J217" s="4" t="s">
        <v>58</v>
      </c>
      <c r="K217" s="80" t="s">
        <v>29</v>
      </c>
      <c r="L217" s="267">
        <v>5.5</v>
      </c>
      <c r="M217" s="267">
        <v>1</v>
      </c>
      <c r="N217" s="80">
        <v>3784.32</v>
      </c>
      <c r="O217" s="80">
        <v>371.18</v>
      </c>
      <c r="P217" s="80">
        <v>72.290000000000006</v>
      </c>
      <c r="Q217" s="80">
        <v>443.20694400000002</v>
      </c>
      <c r="R217" s="80">
        <v>290.39999999999998</v>
      </c>
      <c r="S217" s="80">
        <v>69.8</v>
      </c>
      <c r="T217" s="80">
        <v>520.65936000000011</v>
      </c>
      <c r="U217" s="80">
        <v>457666.57054800005</v>
      </c>
      <c r="V217" s="80">
        <v>41798.533420800006</v>
      </c>
      <c r="W217" s="81">
        <f t="shared" si="2"/>
        <v>499465.10396880005</v>
      </c>
      <c r="X217" s="80">
        <v>499465</v>
      </c>
      <c r="Y217" s="80"/>
      <c r="Z217" s="80"/>
      <c r="AA217" s="8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82"/>
      <c r="BE217" s="1"/>
    </row>
    <row r="218" spans="1:57" ht="11.25" customHeight="1" x14ac:dyDescent="0.2">
      <c r="A218" s="1">
        <f>IF(F218=0,0,LOOKUP($C$9:$C$2507,Hoja1!$C$4:$C$118,Hoja1!$D$4:$D$118))</f>
        <v>1</v>
      </c>
      <c r="B218" s="1">
        <f t="shared" si="0"/>
        <v>1</v>
      </c>
      <c r="C218" s="1">
        <f t="array" ref="C218">SUM(IF(cuencatramo1=F218,Hoja1!$C$4:$C$118,0))</f>
        <v>21</v>
      </c>
      <c r="D218" s="1">
        <f t="shared" si="1"/>
        <v>21</v>
      </c>
      <c r="E218" s="46">
        <v>210</v>
      </c>
      <c r="F218" s="229" t="s">
        <v>3058</v>
      </c>
      <c r="G218" s="263" t="s">
        <v>2766</v>
      </c>
      <c r="H218" s="264" t="s">
        <v>785</v>
      </c>
      <c r="I218" s="265">
        <v>5051</v>
      </c>
      <c r="J218" s="4" t="s">
        <v>58</v>
      </c>
      <c r="K218" s="80" t="s">
        <v>29</v>
      </c>
      <c r="L218" s="267">
        <v>1</v>
      </c>
      <c r="M218" s="267">
        <v>1</v>
      </c>
      <c r="N218" s="80">
        <v>723.75119999999993</v>
      </c>
      <c r="O218" s="80">
        <v>578.80999999999995</v>
      </c>
      <c r="P218" s="80">
        <v>28.39</v>
      </c>
      <c r="Q218" s="80">
        <v>18.373157423999999</v>
      </c>
      <c r="R218" s="80">
        <v>736</v>
      </c>
      <c r="S218" s="80">
        <v>26.9</v>
      </c>
      <c r="T218" s="80">
        <v>6.9546340799999999</v>
      </c>
      <c r="U218" s="80">
        <v>5161.2345827999998</v>
      </c>
      <c r="V218" s="80">
        <v>1015.975255104</v>
      </c>
      <c r="W218" s="81">
        <f t="shared" si="2"/>
        <v>6177.2098379039999</v>
      </c>
      <c r="X218" s="80"/>
      <c r="Y218" s="80"/>
      <c r="Z218" s="80"/>
      <c r="AA218" s="8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82"/>
      <c r="BE218" s="1"/>
    </row>
    <row r="219" spans="1:57" ht="11.25" customHeight="1" x14ac:dyDescent="0.2">
      <c r="A219" s="1">
        <f>IF(F219=0,0,LOOKUP($C$9:$C$2507,Hoja1!$C$4:$C$118,Hoja1!$D$4:$D$118))</f>
        <v>1</v>
      </c>
      <c r="B219" s="1">
        <f t="shared" si="0"/>
        <v>1</v>
      </c>
      <c r="C219" s="1">
        <f t="array" ref="C219">SUM(IF(cuencatramo1=F219,Hoja1!$C$4:$C$118,0))</f>
        <v>21</v>
      </c>
      <c r="D219" s="1">
        <f t="shared" si="1"/>
        <v>21</v>
      </c>
      <c r="E219" s="46">
        <v>211</v>
      </c>
      <c r="F219" s="229" t="s">
        <v>3058</v>
      </c>
      <c r="G219" s="263" t="s">
        <v>2767</v>
      </c>
      <c r="H219" s="264" t="s">
        <v>785</v>
      </c>
      <c r="I219" s="265">
        <v>7499</v>
      </c>
      <c r="J219" s="4" t="s">
        <v>58</v>
      </c>
      <c r="K219" s="80" t="s">
        <v>29</v>
      </c>
      <c r="L219" s="267">
        <v>1</v>
      </c>
      <c r="M219" s="267">
        <v>1</v>
      </c>
      <c r="N219" s="80">
        <v>17880.911999999997</v>
      </c>
      <c r="O219" s="80">
        <v>794.71</v>
      </c>
      <c r="P219" s="80">
        <v>2838.24</v>
      </c>
      <c r="Q219" s="80">
        <v>1480.5395135999997</v>
      </c>
      <c r="R219" s="80">
        <v>794.71</v>
      </c>
      <c r="S219" s="80">
        <v>2838.24</v>
      </c>
      <c r="T219" s="80">
        <v>640.13664959999983</v>
      </c>
      <c r="U219" s="80">
        <v>166501.17896400005</v>
      </c>
      <c r="V219" s="80">
        <v>21591.689417280002</v>
      </c>
      <c r="W219" s="81">
        <f t="shared" si="2"/>
        <v>188092.86838128004</v>
      </c>
      <c r="X219" s="80">
        <v>188093</v>
      </c>
      <c r="Y219" s="80"/>
      <c r="Z219" s="80"/>
      <c r="AA219" s="8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82"/>
      <c r="BE219" s="1"/>
    </row>
    <row r="220" spans="1:57" s="286" customFormat="1" ht="11.25" customHeight="1" x14ac:dyDescent="0.2">
      <c r="A220" s="276">
        <f>IF(F220=0,0,LOOKUP($C$9:$C$2507,Hoja1!$C$4:$C$118,Hoja1!$D$4:$D$118))</f>
        <v>1</v>
      </c>
      <c r="B220" s="276">
        <f t="shared" si="0"/>
        <v>1</v>
      </c>
      <c r="C220" s="276">
        <f t="array" ref="C220">SUM(IF(cuencatramo1=F220,Hoja1!$C$4:$C$118,0))</f>
        <v>21</v>
      </c>
      <c r="D220" s="276">
        <f t="shared" si="1"/>
        <v>21</v>
      </c>
      <c r="E220" s="277">
        <v>212</v>
      </c>
      <c r="F220" s="278" t="s">
        <v>3058</v>
      </c>
      <c r="G220" s="279" t="s">
        <v>2768</v>
      </c>
      <c r="H220" s="272" t="s">
        <v>785</v>
      </c>
      <c r="I220" s="287" t="s">
        <v>228</v>
      </c>
      <c r="J220" s="280"/>
      <c r="K220" s="275" t="s">
        <v>29</v>
      </c>
      <c r="L220" s="274">
        <v>1</v>
      </c>
      <c r="M220" s="274">
        <v>1</v>
      </c>
      <c r="N220" s="275">
        <v>5960.3040000000001</v>
      </c>
      <c r="O220" s="275"/>
      <c r="P220" s="275"/>
      <c r="Q220" s="275">
        <v>331.98893279999999</v>
      </c>
      <c r="R220" s="275"/>
      <c r="S220" s="275"/>
      <c r="T220" s="275">
        <v>235.432008</v>
      </c>
      <c r="U220" s="275">
        <v>47414.439072000001</v>
      </c>
      <c r="V220" s="275">
        <v>4820.3759923200005</v>
      </c>
      <c r="W220" s="281">
        <f t="shared" si="2"/>
        <v>52234.815064319999</v>
      </c>
      <c r="X220" s="275">
        <v>52996</v>
      </c>
      <c r="Y220" s="275"/>
      <c r="Z220" s="275"/>
      <c r="AA220" s="275"/>
      <c r="AB220" s="276"/>
      <c r="AC220" s="276"/>
      <c r="AD220" s="276"/>
      <c r="AE220" s="276"/>
      <c r="AF220" s="276"/>
      <c r="AG220" s="276"/>
      <c r="AH220" s="276"/>
      <c r="AI220" s="276"/>
      <c r="AJ220" s="276"/>
      <c r="AK220" s="276"/>
      <c r="AL220" s="276"/>
      <c r="AM220" s="276"/>
      <c r="AN220" s="276"/>
      <c r="AO220" s="276"/>
      <c r="AP220" s="276"/>
      <c r="AQ220" s="276"/>
      <c r="AR220" s="276"/>
      <c r="AS220" s="276"/>
      <c r="AT220" s="276"/>
      <c r="AU220" s="276"/>
      <c r="AV220" s="276"/>
      <c r="AW220" s="276"/>
      <c r="AX220" s="276"/>
      <c r="AY220" s="276"/>
      <c r="AZ220" s="276"/>
      <c r="BA220" s="276"/>
      <c r="BB220" s="276"/>
      <c r="BC220" s="276"/>
      <c r="BD220" s="285"/>
      <c r="BE220" s="276"/>
    </row>
    <row r="221" spans="1:57" s="286" customFormat="1" ht="11.25" customHeight="1" x14ac:dyDescent="0.2">
      <c r="A221" s="276">
        <f>IF(F221=0,0,LOOKUP($C$9:$C$2507,Hoja1!$C$4:$C$118,Hoja1!$D$4:$D$118))</f>
        <v>1</v>
      </c>
      <c r="B221" s="276">
        <f t="shared" si="0"/>
        <v>1</v>
      </c>
      <c r="C221" s="276">
        <f t="array" ref="C221">SUM(IF(cuencatramo1=F221,Hoja1!$C$4:$C$118,0))</f>
        <v>21</v>
      </c>
      <c r="D221" s="276">
        <f t="shared" si="1"/>
        <v>21</v>
      </c>
      <c r="E221" s="277">
        <v>213</v>
      </c>
      <c r="F221" s="278" t="s">
        <v>3058</v>
      </c>
      <c r="G221" s="279" t="s">
        <v>2769</v>
      </c>
      <c r="H221" s="272" t="s">
        <v>785</v>
      </c>
      <c r="I221" s="273">
        <v>1589</v>
      </c>
      <c r="J221" s="280"/>
      <c r="K221" s="275" t="s">
        <v>29</v>
      </c>
      <c r="L221" s="274">
        <v>1</v>
      </c>
      <c r="M221" s="274">
        <v>1</v>
      </c>
      <c r="N221" s="275">
        <v>3416.4</v>
      </c>
      <c r="O221" s="275"/>
      <c r="P221" s="275"/>
      <c r="Q221" s="275">
        <v>3874.1976000000009</v>
      </c>
      <c r="R221" s="275"/>
      <c r="S221" s="275"/>
      <c r="T221" s="275">
        <v>80.627040000000008</v>
      </c>
      <c r="U221" s="275">
        <v>1056562.0135199998</v>
      </c>
      <c r="V221" s="275">
        <v>12582.599097599999</v>
      </c>
      <c r="W221" s="281">
        <f t="shared" si="2"/>
        <v>1069144.6126175998</v>
      </c>
      <c r="X221" s="275">
        <v>1069145</v>
      </c>
      <c r="Y221" s="275"/>
      <c r="Z221" s="275"/>
      <c r="AA221" s="275"/>
      <c r="AB221" s="276"/>
      <c r="AC221" s="276"/>
      <c r="AD221" s="276"/>
      <c r="AE221" s="276"/>
      <c r="AF221" s="276"/>
      <c r="AG221" s="276"/>
      <c r="AH221" s="276"/>
      <c r="AI221" s="276"/>
      <c r="AJ221" s="276"/>
      <c r="AK221" s="276"/>
      <c r="AL221" s="276"/>
      <c r="AM221" s="276"/>
      <c r="AN221" s="276"/>
      <c r="AO221" s="276"/>
      <c r="AP221" s="276"/>
      <c r="AQ221" s="276"/>
      <c r="AR221" s="276"/>
      <c r="AS221" s="276"/>
      <c r="AT221" s="276"/>
      <c r="AU221" s="276"/>
      <c r="AV221" s="276"/>
      <c r="AW221" s="276"/>
      <c r="AX221" s="276"/>
      <c r="AY221" s="276"/>
      <c r="AZ221" s="276"/>
      <c r="BA221" s="276"/>
      <c r="BB221" s="276"/>
      <c r="BC221" s="276"/>
      <c r="BD221" s="285"/>
      <c r="BE221" s="276"/>
    </row>
    <row r="222" spans="1:57" s="286" customFormat="1" ht="11.25" customHeight="1" x14ac:dyDescent="0.2">
      <c r="A222" s="276">
        <f>IF(F222=0,0,LOOKUP($C$9:$C$2507,Hoja1!$C$4:$C$118,Hoja1!$D$4:$D$118))</f>
        <v>1</v>
      </c>
      <c r="B222" s="276">
        <f t="shared" si="0"/>
        <v>1</v>
      </c>
      <c r="C222" s="276">
        <f t="array" ref="C222">SUM(IF(cuencatramo1=F222,Hoja1!$C$4:$C$118,0))</f>
        <v>21</v>
      </c>
      <c r="D222" s="276">
        <f t="shared" si="1"/>
        <v>21</v>
      </c>
      <c r="E222" s="277">
        <v>214</v>
      </c>
      <c r="F222" s="278" t="s">
        <v>3058</v>
      </c>
      <c r="G222" s="279" t="s">
        <v>2770</v>
      </c>
      <c r="H222" s="272" t="s">
        <v>785</v>
      </c>
      <c r="I222" s="287" t="s">
        <v>323</v>
      </c>
      <c r="J222" s="280"/>
      <c r="K222" s="275" t="s">
        <v>29</v>
      </c>
      <c r="L222" s="274">
        <v>1</v>
      </c>
      <c r="M222" s="274">
        <v>1</v>
      </c>
      <c r="N222" s="275">
        <v>0</v>
      </c>
      <c r="O222" s="275"/>
      <c r="P222" s="275"/>
      <c r="Q222" s="275">
        <v>0</v>
      </c>
      <c r="R222" s="275"/>
      <c r="S222" s="275"/>
      <c r="T222" s="275">
        <v>0</v>
      </c>
      <c r="U222" s="275">
        <v>174351.284334</v>
      </c>
      <c r="V222" s="275">
        <v>35832.875081040009</v>
      </c>
      <c r="W222" s="281">
        <f t="shared" si="2"/>
        <v>210184.15941503999</v>
      </c>
      <c r="X222" s="275">
        <v>210184</v>
      </c>
      <c r="Y222" s="275"/>
      <c r="Z222" s="275"/>
      <c r="AA222" s="275"/>
      <c r="AB222" s="276"/>
      <c r="AC222" s="276"/>
      <c r="AD222" s="276"/>
      <c r="AE222" s="276"/>
      <c r="AF222" s="276"/>
      <c r="AG222" s="276"/>
      <c r="AH222" s="276"/>
      <c r="AI222" s="276"/>
      <c r="AJ222" s="276"/>
      <c r="AK222" s="276"/>
      <c r="AL222" s="276"/>
      <c r="AM222" s="276"/>
      <c r="AN222" s="276"/>
      <c r="AO222" s="276"/>
      <c r="AP222" s="276"/>
      <c r="AQ222" s="276"/>
      <c r="AR222" s="276"/>
      <c r="AS222" s="276"/>
      <c r="AT222" s="276"/>
      <c r="AU222" s="276"/>
      <c r="AV222" s="276"/>
      <c r="AW222" s="276"/>
      <c r="AX222" s="276"/>
      <c r="AY222" s="276"/>
      <c r="AZ222" s="276"/>
      <c r="BA222" s="276"/>
      <c r="BB222" s="276"/>
      <c r="BC222" s="276"/>
      <c r="BD222" s="285"/>
      <c r="BE222" s="276"/>
    </row>
    <row r="223" spans="1:57" s="286" customFormat="1" ht="11.25" customHeight="1" x14ac:dyDescent="0.2">
      <c r="A223" s="276">
        <f>IF(F223=0,0,LOOKUP($C$9:$C$2507,Hoja1!$C$4:$C$118,Hoja1!$D$4:$D$118))</f>
        <v>1</v>
      </c>
      <c r="B223" s="276">
        <f t="shared" si="0"/>
        <v>1</v>
      </c>
      <c r="C223" s="276">
        <f t="array" ref="C223">SUM(IF(cuencatramo1=F223,Hoja1!$C$4:$C$118,0))</f>
        <v>21</v>
      </c>
      <c r="D223" s="276">
        <f t="shared" si="1"/>
        <v>21</v>
      </c>
      <c r="E223" s="277">
        <v>215</v>
      </c>
      <c r="F223" s="278" t="s">
        <v>3058</v>
      </c>
      <c r="G223" s="279" t="s">
        <v>2771</v>
      </c>
      <c r="H223" s="272" t="s">
        <v>785</v>
      </c>
      <c r="I223" s="273">
        <v>1589</v>
      </c>
      <c r="J223" s="280"/>
      <c r="K223" s="275" t="s">
        <v>29</v>
      </c>
      <c r="L223" s="274">
        <v>1</v>
      </c>
      <c r="M223" s="274">
        <v>1</v>
      </c>
      <c r="N223" s="275">
        <v>280908</v>
      </c>
      <c r="O223" s="275"/>
      <c r="P223" s="275"/>
      <c r="Q223" s="275">
        <v>6481.7835551999997</v>
      </c>
      <c r="R223" s="275"/>
      <c r="S223" s="275"/>
      <c r="T223" s="275">
        <v>3014.7046559999999</v>
      </c>
      <c r="U223" s="275">
        <v>6085291.5441619931</v>
      </c>
      <c r="V223" s="275">
        <v>369979.54014067195</v>
      </c>
      <c r="W223" s="281">
        <f t="shared" si="2"/>
        <v>6455271.0843026647</v>
      </c>
      <c r="X223" s="275">
        <v>6455271</v>
      </c>
      <c r="Y223" s="275"/>
      <c r="Z223" s="275"/>
      <c r="AA223" s="275"/>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85"/>
      <c r="BE223" s="276"/>
    </row>
    <row r="224" spans="1:57" s="286" customFormat="1" ht="11.25" customHeight="1" x14ac:dyDescent="0.2">
      <c r="A224" s="276">
        <f>IF(F224=0,0,LOOKUP($C$9:$C$2507,Hoja1!$C$4:$C$118,Hoja1!$D$4:$D$118))</f>
        <v>1</v>
      </c>
      <c r="B224" s="276">
        <f t="shared" si="0"/>
        <v>1</v>
      </c>
      <c r="C224" s="276">
        <f t="array" ref="C224">SUM(IF(cuencatramo1=F224,Hoja1!$C$4:$C$118,0))</f>
        <v>21</v>
      </c>
      <c r="D224" s="276">
        <f t="shared" si="1"/>
        <v>21</v>
      </c>
      <c r="E224" s="277">
        <v>216</v>
      </c>
      <c r="F224" s="278" t="s">
        <v>3058</v>
      </c>
      <c r="G224" s="279" t="s">
        <v>2772</v>
      </c>
      <c r="H224" s="272" t="s">
        <v>785</v>
      </c>
      <c r="I224" s="273" t="s">
        <v>3111</v>
      </c>
      <c r="J224" s="280"/>
      <c r="K224" s="275" t="s">
        <v>29</v>
      </c>
      <c r="L224" s="274">
        <v>1</v>
      </c>
      <c r="M224" s="274">
        <v>1</v>
      </c>
      <c r="N224" s="275">
        <v>15294.960000000001</v>
      </c>
      <c r="O224" s="275"/>
      <c r="P224" s="275"/>
      <c r="Q224" s="275">
        <v>1254.1867199999999</v>
      </c>
      <c r="R224" s="275"/>
      <c r="S224" s="275"/>
      <c r="T224" s="275">
        <v>152.94959999999998</v>
      </c>
      <c r="U224" s="275">
        <v>172297.72440000001</v>
      </c>
      <c r="V224" s="275">
        <v>33152.7434976</v>
      </c>
      <c r="W224" s="281">
        <f t="shared" si="2"/>
        <v>205450.4678976</v>
      </c>
      <c r="X224" s="275">
        <v>220022</v>
      </c>
      <c r="Y224" s="275"/>
      <c r="Z224" s="275"/>
      <c r="AA224" s="275"/>
      <c r="AB224" s="276"/>
      <c r="AC224" s="276"/>
      <c r="AD224" s="276"/>
      <c r="AE224" s="276"/>
      <c r="AF224" s="276"/>
      <c r="AG224" s="276"/>
      <c r="AH224" s="276"/>
      <c r="AI224" s="276"/>
      <c r="AJ224" s="276"/>
      <c r="AK224" s="276"/>
      <c r="AL224" s="276"/>
      <c r="AM224" s="276"/>
      <c r="AN224" s="276"/>
      <c r="AO224" s="276"/>
      <c r="AP224" s="276"/>
      <c r="AQ224" s="276"/>
      <c r="AR224" s="276"/>
      <c r="AS224" s="276"/>
      <c r="AT224" s="276"/>
      <c r="AU224" s="276"/>
      <c r="AV224" s="276"/>
      <c r="AW224" s="276"/>
      <c r="AX224" s="276"/>
      <c r="AY224" s="276"/>
      <c r="AZ224" s="276"/>
      <c r="BA224" s="276"/>
      <c r="BB224" s="276"/>
      <c r="BC224" s="276"/>
      <c r="BD224" s="285"/>
      <c r="BE224" s="276"/>
    </row>
    <row r="225" spans="1:57" s="286" customFormat="1" ht="11.25" customHeight="1" x14ac:dyDescent="0.2">
      <c r="A225" s="276">
        <f>IF(F225=0,0,LOOKUP($C$9:$C$2507,Hoja1!$C$4:$C$118,Hoja1!$D$4:$D$118))</f>
        <v>1</v>
      </c>
      <c r="B225" s="276">
        <f t="shared" si="0"/>
        <v>1</v>
      </c>
      <c r="C225" s="276">
        <f t="array" ref="C225">SUM(IF(cuencatramo1=F225,Hoja1!$C$4:$C$118,0))</f>
        <v>21</v>
      </c>
      <c r="D225" s="276">
        <f t="shared" si="1"/>
        <v>21</v>
      </c>
      <c r="E225" s="277">
        <v>217</v>
      </c>
      <c r="F225" s="278" t="s">
        <v>3058</v>
      </c>
      <c r="G225" s="279" t="s">
        <v>2773</v>
      </c>
      <c r="H225" s="272" t="s">
        <v>785</v>
      </c>
      <c r="I225" s="273" t="s">
        <v>493</v>
      </c>
      <c r="J225" s="280"/>
      <c r="K225" s="275" t="s">
        <v>29</v>
      </c>
      <c r="L225" s="274">
        <v>1</v>
      </c>
      <c r="M225" s="274">
        <v>1</v>
      </c>
      <c r="N225" s="275">
        <v>1923.6960000000001</v>
      </c>
      <c r="O225" s="275"/>
      <c r="P225" s="275"/>
      <c r="Q225" s="275">
        <v>109.65067199999999</v>
      </c>
      <c r="R225" s="275"/>
      <c r="S225" s="275"/>
      <c r="T225" s="275">
        <v>19.23696</v>
      </c>
      <c r="U225" s="275"/>
      <c r="V225" s="275"/>
      <c r="W225" s="281">
        <f t="shared" si="2"/>
        <v>0</v>
      </c>
      <c r="X225" s="275"/>
      <c r="Y225" s="275"/>
      <c r="Z225" s="275"/>
      <c r="AA225" s="275"/>
      <c r="AB225" s="276"/>
      <c r="AC225" s="276"/>
      <c r="AD225" s="276"/>
      <c r="AE225" s="276"/>
      <c r="AF225" s="276"/>
      <c r="AG225" s="276"/>
      <c r="AH225" s="276"/>
      <c r="AI225" s="276"/>
      <c r="AJ225" s="276"/>
      <c r="AK225" s="276"/>
      <c r="AL225" s="276"/>
      <c r="AM225" s="276"/>
      <c r="AN225" s="276"/>
      <c r="AO225" s="276"/>
      <c r="AP225" s="276"/>
      <c r="AQ225" s="276"/>
      <c r="AR225" s="276"/>
      <c r="AS225" s="276"/>
      <c r="AT225" s="276"/>
      <c r="AU225" s="276"/>
      <c r="AV225" s="276"/>
      <c r="AW225" s="276"/>
      <c r="AX225" s="276"/>
      <c r="AY225" s="276"/>
      <c r="AZ225" s="276"/>
      <c r="BA225" s="276"/>
      <c r="BB225" s="276"/>
      <c r="BC225" s="276"/>
      <c r="BD225" s="285"/>
      <c r="BE225" s="276"/>
    </row>
    <row r="226" spans="1:57" s="286" customFormat="1" ht="11.25" customHeight="1" x14ac:dyDescent="0.2">
      <c r="A226" s="276">
        <f>IF(F226=0,0,LOOKUP($C$9:$C$2507,Hoja1!$C$4:$C$118,Hoja1!$D$4:$D$118))</f>
        <v>1</v>
      </c>
      <c r="B226" s="276">
        <f t="shared" si="0"/>
        <v>1</v>
      </c>
      <c r="C226" s="276">
        <f t="array" ref="C226">SUM(IF(cuencatramo1=F226,Hoja1!$C$4:$C$118,0))</f>
        <v>21</v>
      </c>
      <c r="D226" s="276">
        <f t="shared" si="1"/>
        <v>21</v>
      </c>
      <c r="E226" s="277">
        <v>218</v>
      </c>
      <c r="F226" s="278" t="s">
        <v>3058</v>
      </c>
      <c r="G226" s="279" t="s">
        <v>2774</v>
      </c>
      <c r="H226" s="272" t="s">
        <v>785</v>
      </c>
      <c r="I226" s="273" t="s">
        <v>3119</v>
      </c>
      <c r="J226" s="280"/>
      <c r="K226" s="275" t="s">
        <v>29</v>
      </c>
      <c r="L226" s="274">
        <v>1</v>
      </c>
      <c r="M226" s="274">
        <v>1</v>
      </c>
      <c r="N226" s="275">
        <v>3500.4960000000001</v>
      </c>
      <c r="O226" s="275"/>
      <c r="P226" s="275"/>
      <c r="Q226" s="275">
        <v>136.51934399999999</v>
      </c>
      <c r="R226" s="275"/>
      <c r="S226" s="275"/>
      <c r="T226" s="275">
        <v>68.959771199999992</v>
      </c>
      <c r="U226" s="275"/>
      <c r="V226" s="275"/>
      <c r="W226" s="281">
        <f t="shared" si="2"/>
        <v>0</v>
      </c>
      <c r="X226" s="275"/>
      <c r="Y226" s="275"/>
      <c r="Z226" s="275"/>
      <c r="AA226" s="275"/>
      <c r="AB226" s="276"/>
      <c r="AC226" s="276"/>
      <c r="AD226" s="276"/>
      <c r="AE226" s="276"/>
      <c r="AF226" s="276"/>
      <c r="AG226" s="276"/>
      <c r="AH226" s="276"/>
      <c r="AI226" s="276"/>
      <c r="AJ226" s="276"/>
      <c r="AK226" s="276"/>
      <c r="AL226" s="276"/>
      <c r="AM226" s="276"/>
      <c r="AN226" s="276"/>
      <c r="AO226" s="276"/>
      <c r="AP226" s="276"/>
      <c r="AQ226" s="276"/>
      <c r="AR226" s="276"/>
      <c r="AS226" s="276"/>
      <c r="AT226" s="276"/>
      <c r="AU226" s="276"/>
      <c r="AV226" s="276"/>
      <c r="AW226" s="276"/>
      <c r="AX226" s="276"/>
      <c r="AY226" s="276"/>
      <c r="AZ226" s="276"/>
      <c r="BA226" s="276"/>
      <c r="BB226" s="276"/>
      <c r="BC226" s="276"/>
      <c r="BD226" s="285"/>
      <c r="BE226" s="276"/>
    </row>
    <row r="227" spans="1:57" s="286" customFormat="1" ht="11.25" customHeight="1" x14ac:dyDescent="0.2">
      <c r="A227" s="276">
        <f>IF(F227=0,0,LOOKUP($C$9:$C$2507,Hoja1!$C$4:$C$118,Hoja1!$D$4:$D$118))</f>
        <v>1</v>
      </c>
      <c r="B227" s="276">
        <f t="shared" si="0"/>
        <v>1</v>
      </c>
      <c r="C227" s="276">
        <f t="array" ref="C227">SUM(IF(cuencatramo1=F227,Hoja1!$C$4:$C$118,0))</f>
        <v>21</v>
      </c>
      <c r="D227" s="276">
        <f t="shared" si="1"/>
        <v>21</v>
      </c>
      <c r="E227" s="277">
        <v>219</v>
      </c>
      <c r="F227" s="278" t="s">
        <v>3058</v>
      </c>
      <c r="G227" s="279" t="s">
        <v>3108</v>
      </c>
      <c r="H227" s="272" t="s">
        <v>3107</v>
      </c>
      <c r="I227" s="273" t="s">
        <v>122</v>
      </c>
      <c r="J227" s="280"/>
      <c r="K227" s="275" t="s">
        <v>29</v>
      </c>
      <c r="L227" s="274">
        <v>1</v>
      </c>
      <c r="M227" s="274">
        <v>1</v>
      </c>
      <c r="N227" s="275">
        <v>236520</v>
      </c>
      <c r="O227" s="275"/>
      <c r="P227" s="275"/>
      <c r="Q227" s="275">
        <v>468.30959999999999</v>
      </c>
      <c r="R227" s="275"/>
      <c r="S227" s="275"/>
      <c r="T227" s="275">
        <v>1182.6000000000001</v>
      </c>
      <c r="U227" s="275"/>
      <c r="V227" s="275"/>
      <c r="W227" s="281">
        <f t="shared" si="2"/>
        <v>0</v>
      </c>
      <c r="X227" s="275"/>
      <c r="Y227" s="275"/>
      <c r="Z227" s="275"/>
      <c r="AA227" s="275"/>
      <c r="AB227" s="276"/>
      <c r="AC227" s="276"/>
      <c r="AD227" s="276"/>
      <c r="AE227" s="276"/>
      <c r="AF227" s="276"/>
      <c r="AG227" s="276"/>
      <c r="AH227" s="276"/>
      <c r="AI227" s="276"/>
      <c r="AJ227" s="276"/>
      <c r="AK227" s="276"/>
      <c r="AL227" s="276"/>
      <c r="AM227" s="276"/>
      <c r="AN227" s="276"/>
      <c r="AO227" s="276"/>
      <c r="AP227" s="276"/>
      <c r="AQ227" s="276"/>
      <c r="AR227" s="276"/>
      <c r="AS227" s="276"/>
      <c r="AT227" s="276"/>
      <c r="AU227" s="276"/>
      <c r="AV227" s="276"/>
      <c r="AW227" s="276"/>
      <c r="AX227" s="276"/>
      <c r="AY227" s="276"/>
      <c r="AZ227" s="276"/>
      <c r="BA227" s="276"/>
      <c r="BB227" s="276"/>
      <c r="BC227" s="276"/>
      <c r="BD227" s="285"/>
      <c r="BE227" s="276"/>
    </row>
    <row r="228" spans="1:57" s="286" customFormat="1" ht="11.25" customHeight="1" x14ac:dyDescent="0.2">
      <c r="A228" s="276">
        <f>IF(F228=0,0,LOOKUP($C$9:$C$2507,Hoja1!$C$4:$C$118,Hoja1!$D$4:$D$118))</f>
        <v>1</v>
      </c>
      <c r="B228" s="276">
        <f t="shared" si="0"/>
        <v>1</v>
      </c>
      <c r="C228" s="276">
        <f t="array" ref="C228">SUM(IF(cuencatramo1=F228,Hoja1!$C$4:$C$118,0))</f>
        <v>21</v>
      </c>
      <c r="D228" s="276">
        <f t="shared" si="1"/>
        <v>21</v>
      </c>
      <c r="E228" s="277">
        <v>220</v>
      </c>
      <c r="F228" s="278" t="s">
        <v>3058</v>
      </c>
      <c r="G228" s="279" t="s">
        <v>3109</v>
      </c>
      <c r="H228" s="272" t="s">
        <v>3107</v>
      </c>
      <c r="I228" s="273" t="s">
        <v>493</v>
      </c>
      <c r="J228" s="280"/>
      <c r="K228" s="275" t="s">
        <v>29</v>
      </c>
      <c r="L228" s="274">
        <v>1</v>
      </c>
      <c r="M228" s="274">
        <v>1</v>
      </c>
      <c r="N228" s="275">
        <v>3153.6</v>
      </c>
      <c r="O228" s="275"/>
      <c r="P228" s="275"/>
      <c r="Q228" s="275">
        <v>20.246111999999997</v>
      </c>
      <c r="R228" s="275"/>
      <c r="S228" s="275"/>
      <c r="T228" s="275">
        <v>42.794352000000003</v>
      </c>
      <c r="U228" s="275"/>
      <c r="V228" s="275"/>
      <c r="W228" s="281">
        <f t="shared" si="2"/>
        <v>0</v>
      </c>
      <c r="X228" s="275"/>
      <c r="Y228" s="275"/>
      <c r="Z228" s="275"/>
      <c r="AA228" s="275"/>
      <c r="AB228" s="276"/>
      <c r="AC228" s="276"/>
      <c r="AD228" s="276"/>
      <c r="AE228" s="276"/>
      <c r="AF228" s="276"/>
      <c r="AG228" s="276"/>
      <c r="AH228" s="276"/>
      <c r="AI228" s="276"/>
      <c r="AJ228" s="276"/>
      <c r="AK228" s="276"/>
      <c r="AL228" s="276"/>
      <c r="AM228" s="276"/>
      <c r="AN228" s="276"/>
      <c r="AO228" s="276"/>
      <c r="AP228" s="276"/>
      <c r="AQ228" s="276"/>
      <c r="AR228" s="276"/>
      <c r="AS228" s="276"/>
      <c r="AT228" s="276"/>
      <c r="AU228" s="276"/>
      <c r="AV228" s="276"/>
      <c r="AW228" s="276"/>
      <c r="AX228" s="276"/>
      <c r="AY228" s="276"/>
      <c r="AZ228" s="276"/>
      <c r="BA228" s="276"/>
      <c r="BB228" s="276"/>
      <c r="BC228" s="276"/>
      <c r="BD228" s="285"/>
      <c r="BE228" s="276"/>
    </row>
    <row r="229" spans="1:57" ht="11.25" customHeight="1" x14ac:dyDescent="0.2">
      <c r="A229" s="1">
        <f>IF(F229=0,0,LOOKUP($C$9:$C$2507,Hoja1!$C$4:$C$118,Hoja1!$D$4:$D$118))</f>
        <v>1</v>
      </c>
      <c r="B229" s="1">
        <f t="shared" si="0"/>
        <v>1</v>
      </c>
      <c r="C229" s="1">
        <f t="array" ref="C229">SUM(IF(cuencatramo1=F229,Hoja1!$C$4:$C$118,0))</f>
        <v>22</v>
      </c>
      <c r="D229" s="1">
        <f t="shared" si="1"/>
        <v>22</v>
      </c>
      <c r="E229" s="46">
        <v>221</v>
      </c>
      <c r="F229" s="229" t="s">
        <v>3062</v>
      </c>
      <c r="G229" s="263" t="s">
        <v>2775</v>
      </c>
      <c r="H229" s="264" t="s">
        <v>1234</v>
      </c>
      <c r="I229" s="265">
        <v>9000</v>
      </c>
      <c r="J229" s="4" t="s">
        <v>58</v>
      </c>
      <c r="K229" s="80" t="s">
        <v>29</v>
      </c>
      <c r="L229" s="267">
        <v>1</v>
      </c>
      <c r="M229" s="267">
        <v>1</v>
      </c>
      <c r="N229" s="80">
        <v>1327465.872</v>
      </c>
      <c r="O229" s="80">
        <v>523382.18</v>
      </c>
      <c r="P229" s="80">
        <v>121875.37</v>
      </c>
      <c r="Q229" s="80">
        <v>169908.46676089999</v>
      </c>
      <c r="R229" s="80">
        <v>228938.43</v>
      </c>
      <c r="S229" s="80">
        <v>117032.473</v>
      </c>
      <c r="T229" s="80">
        <v>124760.26634444443</v>
      </c>
      <c r="U229" s="80">
        <v>145244791.00169432</v>
      </c>
      <c r="V229" s="80">
        <v>10907786.164702797</v>
      </c>
      <c r="W229" s="81">
        <f t="shared" si="2"/>
        <v>156152577.16639712</v>
      </c>
      <c r="X229" s="80">
        <v>175964874</v>
      </c>
      <c r="Y229" s="80"/>
      <c r="Z229" s="80"/>
      <c r="AA229" s="80">
        <v>8464312</v>
      </c>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82"/>
      <c r="BE229" s="1"/>
    </row>
    <row r="230" spans="1:57" ht="11.25" customHeight="1" x14ac:dyDescent="0.2">
      <c r="A230" s="1">
        <f>IF(F230=0,0,LOOKUP($C$9:$C$2507,Hoja1!$C$4:$C$118,Hoja1!$D$4:$D$118))</f>
        <v>1</v>
      </c>
      <c r="B230" s="1">
        <f t="shared" si="0"/>
        <v>1</v>
      </c>
      <c r="C230" s="1">
        <f t="array" ref="C230">SUM(IF(cuencatramo1=F230,Hoja1!$C$4:$C$118,0))</f>
        <v>22</v>
      </c>
      <c r="D230" s="1">
        <f t="shared" si="1"/>
        <v>22</v>
      </c>
      <c r="E230" s="46">
        <v>222</v>
      </c>
      <c r="F230" s="229" t="s">
        <v>3062</v>
      </c>
      <c r="G230" s="263" t="s">
        <v>2776</v>
      </c>
      <c r="H230" s="264" t="s">
        <v>917</v>
      </c>
      <c r="I230" s="265">
        <v>9000</v>
      </c>
      <c r="J230" s="4" t="s">
        <v>58</v>
      </c>
      <c r="K230" s="80" t="s">
        <v>29</v>
      </c>
      <c r="L230" s="267">
        <v>1</v>
      </c>
      <c r="M230" s="267">
        <v>1</v>
      </c>
      <c r="N230" s="80">
        <v>2127707.64</v>
      </c>
      <c r="O230" s="80">
        <v>479116.34</v>
      </c>
      <c r="P230" s="80">
        <v>337964.87</v>
      </c>
      <c r="Q230" s="80">
        <v>511428.93422489997</v>
      </c>
      <c r="R230" s="80">
        <v>531237.78</v>
      </c>
      <c r="S230" s="80">
        <v>374730.92</v>
      </c>
      <c r="T230" s="80">
        <v>250108.64788949996</v>
      </c>
      <c r="U230" s="80">
        <v>292426526.45532954</v>
      </c>
      <c r="V230" s="80">
        <v>33424533.461041342</v>
      </c>
      <c r="W230" s="81">
        <f t="shared" si="2"/>
        <v>325851059.91637087</v>
      </c>
      <c r="X230" s="80">
        <v>325851060</v>
      </c>
      <c r="Y230" s="80"/>
      <c r="Z230" s="80"/>
      <c r="AA230" s="8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82"/>
      <c r="BE230" s="1"/>
    </row>
    <row r="231" spans="1:57" ht="11.25" customHeight="1" x14ac:dyDescent="0.2">
      <c r="A231" s="1">
        <f>IF(F231=0,0,LOOKUP($C$9:$C$2507,Hoja1!$C$4:$C$118,Hoja1!$D$4:$D$118))</f>
        <v>1</v>
      </c>
      <c r="B231" s="1">
        <f t="shared" si="0"/>
        <v>1</v>
      </c>
      <c r="C231" s="1">
        <f t="array" ref="C231">SUM(IF(cuencatramo1=F231,Hoja1!$C$4:$C$118,0))</f>
        <v>22</v>
      </c>
      <c r="D231" s="1">
        <f t="shared" si="1"/>
        <v>22</v>
      </c>
      <c r="E231" s="46">
        <v>223</v>
      </c>
      <c r="F231" s="229" t="s">
        <v>3062</v>
      </c>
      <c r="G231" s="263" t="s">
        <v>2777</v>
      </c>
      <c r="H231" s="264" t="s">
        <v>917</v>
      </c>
      <c r="I231" s="265">
        <v>1511</v>
      </c>
      <c r="J231" s="4" t="s">
        <v>58</v>
      </c>
      <c r="K231" s="80" t="s">
        <v>29</v>
      </c>
      <c r="L231" s="267">
        <v>4.5999999999999996</v>
      </c>
      <c r="M231" s="267">
        <v>1</v>
      </c>
      <c r="N231" s="80">
        <v>7568.64</v>
      </c>
      <c r="O231" s="80">
        <v>37897.07</v>
      </c>
      <c r="P231" s="80">
        <v>10953.76</v>
      </c>
      <c r="Q231" s="80">
        <v>12730.452479999998</v>
      </c>
      <c r="R231" s="80">
        <v>6690.62</v>
      </c>
      <c r="S231" s="80">
        <v>5424.57</v>
      </c>
      <c r="T231" s="80">
        <v>2430.2903040000001</v>
      </c>
      <c r="U231" s="80">
        <v>17509892.892746184</v>
      </c>
      <c r="V231" s="80">
        <v>459583.92807949439</v>
      </c>
      <c r="W231" s="81">
        <f t="shared" si="2"/>
        <v>17969476.820825677</v>
      </c>
      <c r="X231" s="80">
        <v>7187791</v>
      </c>
      <c r="Y231" s="80">
        <v>7187791</v>
      </c>
      <c r="Z231" s="80"/>
      <c r="AA231" s="80">
        <v>1796551</v>
      </c>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82"/>
      <c r="BE231" s="1"/>
    </row>
    <row r="232" spans="1:57" ht="11.25" customHeight="1" x14ac:dyDescent="0.2">
      <c r="A232" s="1">
        <f>IF(F232=0,0,LOOKUP($C$9:$C$2507,Hoja1!$C$4:$C$118,Hoja1!$D$4:$D$118))</f>
        <v>1</v>
      </c>
      <c r="B232" s="1">
        <f t="shared" si="0"/>
        <v>1</v>
      </c>
      <c r="C232" s="1">
        <f t="array" ref="C232">SUM(IF(cuencatramo1=F232,Hoja1!$C$4:$C$118,0))</f>
        <v>22</v>
      </c>
      <c r="D232" s="1">
        <f t="shared" si="1"/>
        <v>22</v>
      </c>
      <c r="E232" s="46">
        <v>224</v>
      </c>
      <c r="F232" s="229" t="s">
        <v>3062</v>
      </c>
      <c r="G232" s="263" t="s">
        <v>2778</v>
      </c>
      <c r="H232" s="264" t="s">
        <v>917</v>
      </c>
      <c r="I232" s="265" t="s">
        <v>3120</v>
      </c>
      <c r="J232" s="4" t="s">
        <v>58</v>
      </c>
      <c r="K232" s="80" t="s">
        <v>29</v>
      </c>
      <c r="L232" s="267">
        <v>4.5999999999999996</v>
      </c>
      <c r="M232" s="267">
        <v>1</v>
      </c>
      <c r="N232" s="80">
        <v>33112.80000000001</v>
      </c>
      <c r="O232" s="80">
        <v>10380.86</v>
      </c>
      <c r="P232" s="80">
        <v>1658.6</v>
      </c>
      <c r="Q232" s="80">
        <v>10380.862799999999</v>
      </c>
      <c r="R232" s="80">
        <v>35298.239999999998</v>
      </c>
      <c r="S232" s="80">
        <v>1658.6</v>
      </c>
      <c r="T232" s="80">
        <v>35298.244799999993</v>
      </c>
      <c r="U232" s="80">
        <v>6061411.7410769993</v>
      </c>
      <c r="V232" s="80">
        <v>2833743.0925439997</v>
      </c>
      <c r="W232" s="81">
        <f t="shared" si="2"/>
        <v>8895154.833620999</v>
      </c>
      <c r="X232" s="80">
        <v>3303020</v>
      </c>
      <c r="Y232" s="80">
        <v>43642398.240000002</v>
      </c>
      <c r="Z232" s="80" t="s">
        <v>3133</v>
      </c>
      <c r="AA232" s="80">
        <v>4149741</v>
      </c>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82"/>
      <c r="BE232" s="1"/>
    </row>
    <row r="233" spans="1:57" ht="11.25" customHeight="1" x14ac:dyDescent="0.2">
      <c r="A233" s="1">
        <f>IF(F233=0,0,LOOKUP($C$9:$C$2507,Hoja1!$C$4:$C$118,Hoja1!$D$4:$D$118))</f>
        <v>1</v>
      </c>
      <c r="B233" s="1">
        <f t="shared" si="0"/>
        <v>1</v>
      </c>
      <c r="C233" s="1">
        <f t="array" ref="C233">SUM(IF(cuencatramo1=F233,Hoja1!$C$4:$C$118,0))</f>
        <v>22</v>
      </c>
      <c r="D233" s="1">
        <f t="shared" si="1"/>
        <v>22</v>
      </c>
      <c r="E233" s="46">
        <v>225</v>
      </c>
      <c r="F233" s="229" t="s">
        <v>3062</v>
      </c>
      <c r="G233" s="263" t="s">
        <v>2779</v>
      </c>
      <c r="H233" s="264" t="s">
        <v>917</v>
      </c>
      <c r="I233" s="265" t="s">
        <v>3120</v>
      </c>
      <c r="J233" s="4" t="s">
        <v>58</v>
      </c>
      <c r="K233" s="80" t="s">
        <v>29</v>
      </c>
      <c r="L233" s="267">
        <v>3.11</v>
      </c>
      <c r="M233" s="267">
        <v>1</v>
      </c>
      <c r="N233" s="80">
        <v>678.024</v>
      </c>
      <c r="O233" s="80">
        <v>956.72</v>
      </c>
      <c r="P233" s="80">
        <v>473.57</v>
      </c>
      <c r="Q233" s="80">
        <v>148.62286079999998</v>
      </c>
      <c r="R233" s="80">
        <v>1525.55</v>
      </c>
      <c r="S233" s="80">
        <v>473.57</v>
      </c>
      <c r="T233" s="80">
        <v>44.681781600000001</v>
      </c>
      <c r="U233" s="80">
        <v>558633.1850685</v>
      </c>
      <c r="V233" s="80">
        <v>122471.47511999999</v>
      </c>
      <c r="W233" s="81">
        <f t="shared" si="2"/>
        <v>681104.66018849995</v>
      </c>
      <c r="X233" s="80">
        <v>432000</v>
      </c>
      <c r="Y233" s="80"/>
      <c r="Z233" s="80"/>
      <c r="AA233" s="8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82"/>
      <c r="BE233" s="1"/>
    </row>
    <row r="234" spans="1:57" ht="11.25" customHeight="1" x14ac:dyDescent="0.2">
      <c r="A234" s="1">
        <f>IF(F234=0,0,LOOKUP($C$9:$C$2507,Hoja1!$C$4:$C$118,Hoja1!$D$4:$D$118))</f>
        <v>1</v>
      </c>
      <c r="B234" s="1">
        <f t="shared" si="0"/>
        <v>1</v>
      </c>
      <c r="C234" s="1">
        <f t="array" ref="C234">SUM(IF(cuencatramo1=F234,Hoja1!$C$4:$C$118,0))</f>
        <v>22</v>
      </c>
      <c r="D234" s="1">
        <f t="shared" si="1"/>
        <v>22</v>
      </c>
      <c r="E234" s="46">
        <v>226</v>
      </c>
      <c r="F234" s="229" t="s">
        <v>3062</v>
      </c>
      <c r="G234" s="263" t="s">
        <v>2780</v>
      </c>
      <c r="H234" s="264" t="s">
        <v>917</v>
      </c>
      <c r="I234" s="265">
        <v>5124</v>
      </c>
      <c r="J234" s="4" t="s">
        <v>58</v>
      </c>
      <c r="K234" s="80" t="s">
        <v>29</v>
      </c>
      <c r="L234" s="267">
        <v>4.5999999999999996</v>
      </c>
      <c r="M234" s="267">
        <v>1</v>
      </c>
      <c r="N234" s="80">
        <v>1572.4800000000002</v>
      </c>
      <c r="O234" s="80">
        <v>46.9</v>
      </c>
      <c r="P234" s="80">
        <v>28.64</v>
      </c>
      <c r="Q234" s="80">
        <v>610.59398400000009</v>
      </c>
      <c r="R234" s="80">
        <v>10.31</v>
      </c>
      <c r="S234" s="80">
        <v>10.74</v>
      </c>
      <c r="T234" s="80">
        <v>89.159616</v>
      </c>
      <c r="U234" s="80">
        <v>34156.110119039993</v>
      </c>
      <c r="V234" s="80">
        <v>1623.0689279999995</v>
      </c>
      <c r="W234" s="81">
        <f t="shared" si="2"/>
        <v>35779.179047039994</v>
      </c>
      <c r="X234" s="80">
        <f>35779+5792</f>
        <v>41571</v>
      </c>
      <c r="Y234" s="80"/>
      <c r="Z234" s="80"/>
      <c r="AA234" s="8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82"/>
      <c r="BE234" s="1"/>
    </row>
    <row r="235" spans="1:57" ht="11.25" customHeight="1" x14ac:dyDescent="0.2">
      <c r="A235" s="1">
        <f>IF(F235=0,0,LOOKUP($C$9:$C$2507,Hoja1!$C$4:$C$118,Hoja1!$D$4:$D$118))</f>
        <v>1</v>
      </c>
      <c r="B235" s="1">
        <f t="shared" si="0"/>
        <v>1</v>
      </c>
      <c r="C235" s="1">
        <f t="array" ref="C235">SUM(IF(cuencatramo1=F235,Hoja1!$C$4:$C$118,0))</f>
        <v>22</v>
      </c>
      <c r="D235" s="1">
        <f t="shared" si="1"/>
        <v>22</v>
      </c>
      <c r="E235" s="46">
        <v>227</v>
      </c>
      <c r="F235" s="229" t="s">
        <v>3062</v>
      </c>
      <c r="G235" s="263" t="s">
        <v>2781</v>
      </c>
      <c r="H235" s="264" t="s">
        <v>917</v>
      </c>
      <c r="I235" s="265" t="s">
        <v>112</v>
      </c>
      <c r="J235" s="4" t="s">
        <v>58</v>
      </c>
      <c r="K235" s="80" t="s">
        <v>29</v>
      </c>
      <c r="L235" s="267">
        <v>4.5999999999999996</v>
      </c>
      <c r="M235" s="267">
        <v>1</v>
      </c>
      <c r="N235" s="80">
        <v>9472.2047999999995</v>
      </c>
      <c r="O235" s="80">
        <v>1195.42</v>
      </c>
      <c r="P235" s="80">
        <v>312.07</v>
      </c>
      <c r="Q235" s="80">
        <v>990.55706111999996</v>
      </c>
      <c r="R235" s="80">
        <v>698.6</v>
      </c>
      <c r="S235" s="80">
        <v>294.64</v>
      </c>
      <c r="T235" s="80">
        <v>593.67997439999999</v>
      </c>
      <c r="U235" s="80">
        <v>698109.239993472</v>
      </c>
      <c r="V235" s="80">
        <v>56083.274035200004</v>
      </c>
      <c r="W235" s="81">
        <f t="shared" si="2"/>
        <v>754192.51402867201</v>
      </c>
      <c r="X235" s="80">
        <v>764612</v>
      </c>
      <c r="Y235" s="80"/>
      <c r="Z235" s="80"/>
      <c r="AA235" s="8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82"/>
      <c r="BE235" s="1"/>
    </row>
    <row r="236" spans="1:57" ht="11.25" customHeight="1" x14ac:dyDescent="0.2">
      <c r="A236" s="1">
        <f>IF(F236=0,0,LOOKUP($C$9:$C$2507,Hoja1!$C$4:$C$118,Hoja1!$D$4:$D$118))</f>
        <v>1</v>
      </c>
      <c r="B236" s="1">
        <f t="shared" si="0"/>
        <v>1</v>
      </c>
      <c r="C236" s="1">
        <f t="array" ref="C236">SUM(IF(cuencatramo1=F236,Hoja1!$C$4:$C$118,0))</f>
        <v>22</v>
      </c>
      <c r="D236" s="1">
        <f t="shared" si="1"/>
        <v>22</v>
      </c>
      <c r="E236" s="46">
        <v>228</v>
      </c>
      <c r="F236" s="229" t="s">
        <v>3062</v>
      </c>
      <c r="G236" s="263" t="s">
        <v>2782</v>
      </c>
      <c r="H236" s="264" t="s">
        <v>1234</v>
      </c>
      <c r="I236" s="265" t="s">
        <v>650</v>
      </c>
      <c r="J236" s="4" t="s">
        <v>58</v>
      </c>
      <c r="K236" s="80" t="s">
        <v>29</v>
      </c>
      <c r="L236" s="267">
        <v>4.5999999999999996</v>
      </c>
      <c r="M236" s="267">
        <v>1</v>
      </c>
      <c r="N236" s="80">
        <v>3027.4560000000006</v>
      </c>
      <c r="O236" s="80">
        <v>187.1</v>
      </c>
      <c r="P236" s="80">
        <v>120.63</v>
      </c>
      <c r="Q236" s="80">
        <v>187.09678079999998</v>
      </c>
      <c r="R236" s="80">
        <v>164.39</v>
      </c>
      <c r="S236" s="80">
        <v>105.55</v>
      </c>
      <c r="T236" s="80">
        <v>164.39086079999998</v>
      </c>
      <c r="U236" s="80">
        <v>109246.27805107199</v>
      </c>
      <c r="V236" s="80">
        <v>13197.298305023998</v>
      </c>
      <c r="W236" s="81">
        <f t="shared" si="2"/>
        <v>122443.57635609599</v>
      </c>
      <c r="X236" s="80">
        <v>122444</v>
      </c>
      <c r="Y236" s="80"/>
      <c r="Z236" s="80"/>
      <c r="AA236" s="8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82"/>
      <c r="BE236" s="1"/>
    </row>
    <row r="237" spans="1:57" ht="11.25" customHeight="1" x14ac:dyDescent="0.2">
      <c r="A237" s="1">
        <f>IF(F237=0,0,LOOKUP($C$9:$C$2507,Hoja1!$C$4:$C$118,Hoja1!$D$4:$D$118))</f>
        <v>1</v>
      </c>
      <c r="B237" s="1">
        <f t="shared" si="0"/>
        <v>1</v>
      </c>
      <c r="C237" s="1">
        <f t="array" ref="C237">SUM(IF(cuencatramo1=F237,Hoja1!$C$4:$C$118,0))</f>
        <v>22</v>
      </c>
      <c r="D237" s="1">
        <f t="shared" si="1"/>
        <v>22</v>
      </c>
      <c r="E237" s="46">
        <v>229</v>
      </c>
      <c r="F237" s="229" t="s">
        <v>3062</v>
      </c>
      <c r="G237" s="263" t="s">
        <v>2783</v>
      </c>
      <c r="H237" s="264" t="s">
        <v>1234</v>
      </c>
      <c r="I237" s="265" t="s">
        <v>525</v>
      </c>
      <c r="J237" s="4" t="s">
        <v>58</v>
      </c>
      <c r="K237" s="80" t="s">
        <v>29</v>
      </c>
      <c r="L237" s="267">
        <v>4.5999999999999996</v>
      </c>
      <c r="M237" s="267">
        <v>1</v>
      </c>
      <c r="N237" s="80">
        <v>829.71216000000004</v>
      </c>
      <c r="O237" s="80">
        <v>188.36</v>
      </c>
      <c r="P237" s="80">
        <v>35</v>
      </c>
      <c r="Q237" s="80">
        <v>49.776422400000008</v>
      </c>
      <c r="R237" s="80">
        <v>121.2</v>
      </c>
      <c r="S237" s="80">
        <v>20.3</v>
      </c>
      <c r="T237" s="80">
        <v>39.189787199999991</v>
      </c>
      <c r="U237" s="80">
        <v>110023.80705773096</v>
      </c>
      <c r="V237" s="80">
        <v>9738.7633428220779</v>
      </c>
      <c r="W237" s="81">
        <f t="shared" si="2"/>
        <v>119762.57040055303</v>
      </c>
      <c r="X237" s="80">
        <f>119763+147496</f>
        <v>267259</v>
      </c>
      <c r="Y237" s="80"/>
      <c r="Z237" s="80"/>
      <c r="AA237" s="8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82"/>
      <c r="BE237" s="1"/>
    </row>
    <row r="238" spans="1:57" ht="11.25" customHeight="1" x14ac:dyDescent="0.2">
      <c r="A238" s="1">
        <f>IF(F238=0,0,LOOKUP($C$9:$C$2507,Hoja1!$C$4:$C$118,Hoja1!$D$4:$D$118))</f>
        <v>1</v>
      </c>
      <c r="B238" s="1">
        <f t="shared" si="0"/>
        <v>1</v>
      </c>
      <c r="C238" s="1">
        <f t="array" ref="C238">SUM(IF(cuencatramo1=F238,Hoja1!$C$4:$C$118,0))</f>
        <v>22</v>
      </c>
      <c r="D238" s="1">
        <f t="shared" si="1"/>
        <v>22</v>
      </c>
      <c r="E238" s="46">
        <v>230</v>
      </c>
      <c r="F238" s="229" t="s">
        <v>3062</v>
      </c>
      <c r="G238" s="263" t="s">
        <v>2784</v>
      </c>
      <c r="H238" s="264" t="s">
        <v>1234</v>
      </c>
      <c r="I238" s="265" t="s">
        <v>97</v>
      </c>
      <c r="J238" s="4" t="s">
        <v>58</v>
      </c>
      <c r="K238" s="80" t="s">
        <v>29</v>
      </c>
      <c r="L238" s="267">
        <v>4.5999999999999996</v>
      </c>
      <c r="M238" s="267">
        <v>1</v>
      </c>
      <c r="N238" s="80">
        <v>4509.6480000000001</v>
      </c>
      <c r="O238" s="80">
        <v>375.03</v>
      </c>
      <c r="P238" s="80">
        <v>207.56</v>
      </c>
      <c r="Q238" s="80">
        <v>2223.1933920000001</v>
      </c>
      <c r="R238" s="80">
        <v>131.6</v>
      </c>
      <c r="S238" s="80">
        <v>136.1</v>
      </c>
      <c r="T238" s="80">
        <v>634.17634559999999</v>
      </c>
      <c r="U238" s="80">
        <v>473698.84419899993</v>
      </c>
      <c r="V238" s="80">
        <v>14050.990943999997</v>
      </c>
      <c r="W238" s="81">
        <f t="shared" si="2"/>
        <v>487749.83514299995</v>
      </c>
      <c r="X238" s="80">
        <v>487750</v>
      </c>
      <c r="Y238" s="80"/>
      <c r="Z238" s="80"/>
      <c r="AA238" s="8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82"/>
      <c r="BE238" s="1"/>
    </row>
    <row r="239" spans="1:57" s="286" customFormat="1" ht="11.25" customHeight="1" x14ac:dyDescent="0.2">
      <c r="A239" s="276">
        <f>IF(F239=0,0,LOOKUP($C$9:$C$2507,Hoja1!$C$4:$C$118,Hoja1!$D$4:$D$118))</f>
        <v>1</v>
      </c>
      <c r="B239" s="276">
        <f t="shared" si="0"/>
        <v>1</v>
      </c>
      <c r="C239" s="276">
        <f t="array" ref="C239">SUM(IF(cuencatramo1=F239,Hoja1!$C$4:$C$118,0))</f>
        <v>22</v>
      </c>
      <c r="D239" s="276">
        <f t="shared" si="1"/>
        <v>22</v>
      </c>
      <c r="E239" s="277">
        <v>231</v>
      </c>
      <c r="F239" s="278" t="s">
        <v>3062</v>
      </c>
      <c r="G239" s="279" t="s">
        <v>2785</v>
      </c>
      <c r="H239" s="272" t="s">
        <v>917</v>
      </c>
      <c r="I239" s="273">
        <v>1511</v>
      </c>
      <c r="J239" s="280"/>
      <c r="K239" s="275" t="s">
        <v>29</v>
      </c>
      <c r="L239" s="274">
        <v>1</v>
      </c>
      <c r="M239" s="274">
        <v>1</v>
      </c>
      <c r="N239" s="275">
        <v>224.64000000000001</v>
      </c>
      <c r="O239" s="275"/>
      <c r="P239" s="275"/>
      <c r="Q239" s="275">
        <v>214.17177600000002</v>
      </c>
      <c r="R239" s="275"/>
      <c r="S239" s="275"/>
      <c r="T239" s="275">
        <v>25.002431999999995</v>
      </c>
      <c r="U239" s="275"/>
      <c r="V239" s="275"/>
      <c r="W239" s="281">
        <f t="shared" si="2"/>
        <v>0</v>
      </c>
      <c r="X239" s="275"/>
      <c r="Y239" s="275"/>
      <c r="Z239" s="275"/>
      <c r="AA239" s="275"/>
      <c r="AB239" s="276"/>
      <c r="AC239" s="276"/>
      <c r="AD239" s="276"/>
      <c r="AE239" s="276"/>
      <c r="AF239" s="276"/>
      <c r="AG239" s="276"/>
      <c r="AH239" s="276"/>
      <c r="AI239" s="276"/>
      <c r="AJ239" s="276"/>
      <c r="AK239" s="276"/>
      <c r="AL239" s="276"/>
      <c r="AM239" s="276"/>
      <c r="AN239" s="276"/>
      <c r="AO239" s="276"/>
      <c r="AP239" s="276"/>
      <c r="AQ239" s="276"/>
      <c r="AR239" s="276"/>
      <c r="AS239" s="276"/>
      <c r="AT239" s="276"/>
      <c r="AU239" s="276"/>
      <c r="AV239" s="276"/>
      <c r="AW239" s="276"/>
      <c r="AX239" s="276"/>
      <c r="AY239" s="276"/>
      <c r="AZ239" s="276"/>
      <c r="BA239" s="276"/>
      <c r="BB239" s="276"/>
      <c r="BC239" s="276"/>
      <c r="BD239" s="285"/>
      <c r="BE239" s="276"/>
    </row>
    <row r="240" spans="1:57" ht="11.25" customHeight="1" x14ac:dyDescent="0.2">
      <c r="A240" s="1">
        <f>IF(F240=0,0,LOOKUP($C$9:$C$2507,Hoja1!$C$4:$C$118,Hoja1!$D$4:$D$118))</f>
        <v>1</v>
      </c>
      <c r="B240" s="1">
        <f t="shared" si="0"/>
        <v>1</v>
      </c>
      <c r="C240" s="1">
        <f t="array" ref="C240">SUM(IF(cuencatramo1=F240,Hoja1!$C$4:$C$118,0))</f>
        <v>23</v>
      </c>
      <c r="D240" s="1">
        <f t="shared" si="1"/>
        <v>23</v>
      </c>
      <c r="E240" s="46">
        <v>232</v>
      </c>
      <c r="F240" s="229" t="s">
        <v>3072</v>
      </c>
      <c r="G240" s="263" t="s">
        <v>2786</v>
      </c>
      <c r="H240" s="264" t="s">
        <v>1118</v>
      </c>
      <c r="I240" s="265">
        <v>9000</v>
      </c>
      <c r="J240" s="4" t="s">
        <v>58</v>
      </c>
      <c r="K240" s="80" t="s">
        <v>29</v>
      </c>
      <c r="L240" s="267">
        <v>1</v>
      </c>
      <c r="M240" s="267">
        <v>1</v>
      </c>
      <c r="N240" s="80">
        <v>40681.440000000002</v>
      </c>
      <c r="O240" s="80">
        <v>7454.48</v>
      </c>
      <c r="P240" s="80">
        <v>9752.9500000000007</v>
      </c>
      <c r="Q240" s="80">
        <v>3970.5085439999998</v>
      </c>
      <c r="R240" s="80">
        <v>3510.98</v>
      </c>
      <c r="S240" s="80">
        <v>9001.44</v>
      </c>
      <c r="T240" s="80">
        <v>813.62879999999996</v>
      </c>
      <c r="U240" s="80">
        <v>1824224.3604000001</v>
      </c>
      <c r="V240" s="80">
        <v>630016.05340800015</v>
      </c>
      <c r="W240" s="81">
        <f t="shared" si="2"/>
        <v>2454240.4138080003</v>
      </c>
      <c r="X240" s="80">
        <v>79975927.539999992</v>
      </c>
      <c r="Y240" s="80">
        <v>1780468143</v>
      </c>
      <c r="Z240" s="80" t="s">
        <v>3132</v>
      </c>
      <c r="AA240" s="80">
        <v>1780468143</v>
      </c>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82"/>
      <c r="BE240" s="1"/>
    </row>
    <row r="241" spans="1:57" ht="11.25" customHeight="1" x14ac:dyDescent="0.2">
      <c r="A241" s="1">
        <f>IF(F241=0,0,LOOKUP($C$9:$C$2507,Hoja1!$C$4:$C$118,Hoja1!$D$4:$D$118))</f>
        <v>1</v>
      </c>
      <c r="B241" s="1">
        <f t="shared" si="0"/>
        <v>1</v>
      </c>
      <c r="C241" s="1">
        <f t="array" ref="C241">SUM(IF(cuencatramo1=F241,Hoja1!$C$4:$C$118,0))</f>
        <v>23</v>
      </c>
      <c r="D241" s="1">
        <f t="shared" si="1"/>
        <v>23</v>
      </c>
      <c r="E241" s="46">
        <v>233</v>
      </c>
      <c r="F241" s="229" t="s">
        <v>3072</v>
      </c>
      <c r="G241" s="263" t="s">
        <v>2787</v>
      </c>
      <c r="H241" s="264" t="s">
        <v>1118</v>
      </c>
      <c r="I241" s="265">
        <v>9000</v>
      </c>
      <c r="J241" s="4" t="s">
        <v>58</v>
      </c>
      <c r="K241" s="80" t="s">
        <v>29</v>
      </c>
      <c r="L241" s="267">
        <v>1</v>
      </c>
      <c r="M241" s="267">
        <v>1</v>
      </c>
      <c r="N241" s="80">
        <v>97446.239999999991</v>
      </c>
      <c r="O241" s="80">
        <v>14234.1</v>
      </c>
      <c r="P241" s="80">
        <v>9945.6200000000008</v>
      </c>
      <c r="Q241" s="80">
        <v>27284.947199999995</v>
      </c>
      <c r="R241" s="80">
        <v>8904.09</v>
      </c>
      <c r="S241" s="80">
        <v>7735.48</v>
      </c>
      <c r="T241" s="80">
        <v>3595.7662559999999</v>
      </c>
      <c r="U241" s="80">
        <v>10245497.673599998</v>
      </c>
      <c r="V241" s="80">
        <v>577336.23006335995</v>
      </c>
      <c r="W241" s="81">
        <f t="shared" si="2"/>
        <v>10822833.903663358</v>
      </c>
      <c r="X241" s="80"/>
      <c r="Y241" s="80"/>
      <c r="Z241" s="80"/>
      <c r="AA241" s="8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82"/>
      <c r="BE241" s="1"/>
    </row>
    <row r="242" spans="1:57" ht="11.25" customHeight="1" x14ac:dyDescent="0.2">
      <c r="A242" s="1">
        <f>IF(F242=0,0,LOOKUP($C$9:$C$2507,Hoja1!$C$4:$C$118,Hoja1!$D$4:$D$118))</f>
        <v>1</v>
      </c>
      <c r="B242" s="1">
        <f t="shared" si="0"/>
        <v>1</v>
      </c>
      <c r="C242" s="1">
        <f t="array" ref="C242">SUM(IF(cuencatramo1=F242,Hoja1!$C$4:$C$118,0))</f>
        <v>23</v>
      </c>
      <c r="D242" s="1">
        <f t="shared" si="1"/>
        <v>23</v>
      </c>
      <c r="E242" s="46">
        <v>234</v>
      </c>
      <c r="F242" s="229" t="s">
        <v>3072</v>
      </c>
      <c r="G242" s="263" t="s">
        <v>2788</v>
      </c>
      <c r="H242" s="264" t="s">
        <v>1118</v>
      </c>
      <c r="I242" s="264">
        <v>4521</v>
      </c>
      <c r="J242" s="4" t="s">
        <v>58</v>
      </c>
      <c r="K242" s="80" t="s">
        <v>29</v>
      </c>
      <c r="L242" s="267">
        <v>2.3199999999999998</v>
      </c>
      <c r="M242" s="267">
        <v>1</v>
      </c>
      <c r="N242" s="80">
        <v>7568.64</v>
      </c>
      <c r="O242" s="80">
        <v>131.19</v>
      </c>
      <c r="P242" s="80">
        <v>225.37</v>
      </c>
      <c r="Q242" s="80">
        <v>205.11014400000002</v>
      </c>
      <c r="R242" s="80">
        <v>30.24</v>
      </c>
      <c r="S242" s="80">
        <v>51.95</v>
      </c>
      <c r="T242" s="80">
        <v>90.823679999999996</v>
      </c>
      <c r="U242" s="80">
        <v>45537.755679360009</v>
      </c>
      <c r="V242" s="80">
        <v>3402.6183475200005</v>
      </c>
      <c r="W242" s="81">
        <f t="shared" si="2"/>
        <v>48940.37402688001</v>
      </c>
      <c r="X242" s="80"/>
      <c r="Y242" s="80"/>
      <c r="Z242" s="80"/>
      <c r="AA242" s="8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82"/>
      <c r="BE242" s="1"/>
    </row>
    <row r="243" spans="1:57" ht="11.25" customHeight="1" x14ac:dyDescent="0.2">
      <c r="A243" s="1">
        <f>IF(F243=0,0,LOOKUP($C$9:$C$2507,Hoja1!$C$4:$C$118,Hoja1!$D$4:$D$118))</f>
        <v>1</v>
      </c>
      <c r="B243" s="1">
        <f t="shared" si="0"/>
        <v>1</v>
      </c>
      <c r="C243" s="1">
        <f t="array" ref="C243">SUM(IF(cuencatramo1=F243,Hoja1!$C$4:$C$118,0))</f>
        <v>23</v>
      </c>
      <c r="D243" s="1">
        <f t="shared" si="1"/>
        <v>23</v>
      </c>
      <c r="E243" s="46">
        <v>235</v>
      </c>
      <c r="F243" s="229" t="s">
        <v>3072</v>
      </c>
      <c r="G243" s="263" t="s">
        <v>2789</v>
      </c>
      <c r="H243" s="264" t="s">
        <v>1118</v>
      </c>
      <c r="I243" s="265">
        <v>6213</v>
      </c>
      <c r="J243" s="4" t="s">
        <v>58</v>
      </c>
      <c r="K243" s="80" t="s">
        <v>29</v>
      </c>
      <c r="L243" s="267">
        <v>2.3199999999999998</v>
      </c>
      <c r="M243" s="267">
        <v>1</v>
      </c>
      <c r="N243" s="80">
        <v>263167.92000000004</v>
      </c>
      <c r="O243" s="80">
        <v>12194</v>
      </c>
      <c r="P243" s="80">
        <v>19574.580000000002</v>
      </c>
      <c r="Q243" s="80">
        <v>28091.865139199999</v>
      </c>
      <c r="R243" s="80">
        <v>5358.5971200000004</v>
      </c>
      <c r="S243" s="80">
        <v>7681.88</v>
      </c>
      <c r="T243" s="80">
        <v>12421.409140800002</v>
      </c>
      <c r="U243" s="80">
        <v>2339744.1253473596</v>
      </c>
      <c r="V243" s="80">
        <v>238828.26278638077</v>
      </c>
      <c r="W243" s="81">
        <f t="shared" si="2"/>
        <v>2578572.3881337405</v>
      </c>
      <c r="X243" s="80">
        <v>2578572</v>
      </c>
      <c r="Y243" s="80"/>
      <c r="Z243" s="80"/>
      <c r="AA243" s="8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82"/>
      <c r="BE243" s="1"/>
    </row>
    <row r="244" spans="1:57" ht="11.25" customHeight="1" x14ac:dyDescent="0.2">
      <c r="A244" s="1">
        <f>IF(F244=0,0,LOOKUP($C$9:$C$2507,Hoja1!$C$4:$C$118,Hoja1!$D$4:$D$118))</f>
        <v>1</v>
      </c>
      <c r="B244" s="1">
        <f t="shared" si="0"/>
        <v>1</v>
      </c>
      <c r="C244" s="1">
        <f t="array" ref="C244">SUM(IF(cuencatramo1=F244,Hoja1!$C$4:$C$118,0))</f>
        <v>23</v>
      </c>
      <c r="D244" s="1">
        <f t="shared" si="1"/>
        <v>23</v>
      </c>
      <c r="E244" s="46">
        <v>236</v>
      </c>
      <c r="F244" s="229" t="s">
        <v>3072</v>
      </c>
      <c r="G244" s="263" t="s">
        <v>2790</v>
      </c>
      <c r="H244" s="264" t="s">
        <v>1118</v>
      </c>
      <c r="I244" s="265">
        <v>1030</v>
      </c>
      <c r="J244" s="4" t="s">
        <v>58</v>
      </c>
      <c r="K244" s="80" t="s">
        <v>29</v>
      </c>
      <c r="L244" s="267">
        <v>1</v>
      </c>
      <c r="M244" s="267">
        <v>1</v>
      </c>
      <c r="N244" s="80">
        <v>295.48800000000006</v>
      </c>
      <c r="O244" s="80">
        <v>63.57</v>
      </c>
      <c r="P244" s="80">
        <v>55.97</v>
      </c>
      <c r="Q244" s="80">
        <v>2.00340864</v>
      </c>
      <c r="R244" s="80">
        <v>156.76</v>
      </c>
      <c r="S244" s="80">
        <v>149.02000000000001</v>
      </c>
      <c r="T244" s="80">
        <v>3.5458560000000001</v>
      </c>
      <c r="U244" s="80">
        <v>4243.5705600000001</v>
      </c>
      <c r="V244" s="80">
        <v>39737.721415679989</v>
      </c>
      <c r="W244" s="81">
        <f t="shared" si="2"/>
        <v>43981.291975679989</v>
      </c>
      <c r="X244" s="80">
        <v>43981</v>
      </c>
      <c r="Y244" s="80"/>
      <c r="Z244" s="80"/>
      <c r="AA244" s="8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82"/>
      <c r="BE244" s="1"/>
    </row>
    <row r="245" spans="1:57" ht="11.25" customHeight="1" x14ac:dyDescent="0.2">
      <c r="A245" s="1">
        <f>IF(F245=0,0,LOOKUP($C$9:$C$2507,Hoja1!$C$4:$C$118,Hoja1!$D$4:$D$118))</f>
        <v>1</v>
      </c>
      <c r="B245" s="1">
        <f t="shared" si="0"/>
        <v>1</v>
      </c>
      <c r="C245" s="1">
        <f t="array" ref="C245">SUM(IF(cuencatramo1=F245,Hoja1!$C$4:$C$118,0))</f>
        <v>23</v>
      </c>
      <c r="D245" s="1">
        <f t="shared" si="1"/>
        <v>23</v>
      </c>
      <c r="E245" s="46">
        <v>237</v>
      </c>
      <c r="F245" s="229" t="s">
        <v>3072</v>
      </c>
      <c r="G245" s="263" t="s">
        <v>2791</v>
      </c>
      <c r="H245" s="264" t="s">
        <v>1118</v>
      </c>
      <c r="I245" s="265">
        <v>7522</v>
      </c>
      <c r="J245" s="4" t="s">
        <v>58</v>
      </c>
      <c r="K245" s="80" t="s">
        <v>29</v>
      </c>
      <c r="L245" s="267">
        <v>1</v>
      </c>
      <c r="M245" s="267">
        <v>1</v>
      </c>
      <c r="N245" s="80">
        <v>883.87199999999996</v>
      </c>
      <c r="O245" s="80">
        <v>162.57</v>
      </c>
      <c r="P245" s="80">
        <v>155.52000000000001</v>
      </c>
      <c r="Q245" s="80">
        <v>42.425855999999996</v>
      </c>
      <c r="R245" s="80">
        <v>142.25</v>
      </c>
      <c r="S245" s="80">
        <v>146.88</v>
      </c>
      <c r="T245" s="80">
        <v>23.864544000000002</v>
      </c>
      <c r="U245" s="80">
        <v>9148.3335360000001</v>
      </c>
      <c r="V245" s="80">
        <v>1700.7542784</v>
      </c>
      <c r="W245" s="81">
        <f t="shared" si="2"/>
        <v>10849.0878144</v>
      </c>
      <c r="X245" s="80">
        <v>10849</v>
      </c>
      <c r="Y245" s="80"/>
      <c r="Z245" s="80"/>
      <c r="AA245" s="8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82"/>
      <c r="BE245" s="1"/>
    </row>
    <row r="246" spans="1:57" ht="11.25" customHeight="1" x14ac:dyDescent="0.2">
      <c r="A246" s="1">
        <f>IF(F246=0,0,LOOKUP($C$9:$C$2507,Hoja1!$C$4:$C$118,Hoja1!$D$4:$D$118))</f>
        <v>1</v>
      </c>
      <c r="B246" s="1">
        <f t="shared" si="0"/>
        <v>1</v>
      </c>
      <c r="C246" s="1">
        <f t="array" ref="C246">SUM(IF(cuencatramo1=F246,Hoja1!$C$4:$C$118,0))</f>
        <v>23</v>
      </c>
      <c r="D246" s="1">
        <f t="shared" si="1"/>
        <v>23</v>
      </c>
      <c r="E246" s="46">
        <v>238</v>
      </c>
      <c r="F246" s="229" t="s">
        <v>3072</v>
      </c>
      <c r="G246" s="263" t="s">
        <v>2792</v>
      </c>
      <c r="H246" s="264" t="s">
        <v>1118</v>
      </c>
      <c r="I246" s="265">
        <v>5511</v>
      </c>
      <c r="J246" s="4" t="s">
        <v>58</v>
      </c>
      <c r="K246" s="80" t="s">
        <v>29</v>
      </c>
      <c r="L246" s="267">
        <v>1</v>
      </c>
      <c r="M246" s="267">
        <v>1</v>
      </c>
      <c r="N246" s="80">
        <v>30053.808000000005</v>
      </c>
      <c r="O246" s="80">
        <v>2416.15</v>
      </c>
      <c r="P246" s="80">
        <v>2293.37</v>
      </c>
      <c r="Q246" s="80">
        <v>862.54428959999984</v>
      </c>
      <c r="R246" s="80">
        <v>1776.41</v>
      </c>
      <c r="S246" s="80">
        <v>1528.91</v>
      </c>
      <c r="T246" s="80">
        <v>1051.8832799999998</v>
      </c>
      <c r="U246" s="80">
        <v>110146.20505199999</v>
      </c>
      <c r="V246" s="80">
        <v>38644.022661119998</v>
      </c>
      <c r="W246" s="81">
        <f t="shared" si="2"/>
        <v>148790.22771312</v>
      </c>
      <c r="X246" s="80"/>
      <c r="Y246" s="80"/>
      <c r="Z246" s="80"/>
      <c r="AA246" s="8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82"/>
      <c r="BE246" s="1"/>
    </row>
    <row r="247" spans="1:57" ht="11.25" customHeight="1" x14ac:dyDescent="0.2">
      <c r="A247" s="1">
        <f>IF(F247=0,0,LOOKUP($C$9:$C$2507,Hoja1!$C$4:$C$118,Hoja1!$D$4:$D$118))</f>
        <v>1</v>
      </c>
      <c r="B247" s="1">
        <f t="shared" si="0"/>
        <v>1</v>
      </c>
      <c r="C247" s="1">
        <f t="array" ref="C247">SUM(IF(cuencatramo1=F247,Hoja1!$C$4:$C$118,0))</f>
        <v>23</v>
      </c>
      <c r="D247" s="1">
        <f t="shared" si="1"/>
        <v>23</v>
      </c>
      <c r="E247" s="46">
        <v>239</v>
      </c>
      <c r="F247" s="229" t="s">
        <v>3072</v>
      </c>
      <c r="G247" s="263" t="s">
        <v>2793</v>
      </c>
      <c r="H247" s="264" t="s">
        <v>1118</v>
      </c>
      <c r="I247" s="265">
        <v>7499</v>
      </c>
      <c r="J247" s="4" t="s">
        <v>58</v>
      </c>
      <c r="K247" s="80" t="s">
        <v>29</v>
      </c>
      <c r="L247" s="267">
        <v>1</v>
      </c>
      <c r="M247" s="267">
        <v>1</v>
      </c>
      <c r="N247" s="80">
        <v>145421.32291666666</v>
      </c>
      <c r="O247" s="80">
        <v>3484.73</v>
      </c>
      <c r="P247" s="80">
        <v>5439.96</v>
      </c>
      <c r="Q247" s="80">
        <v>232.67411666666658</v>
      </c>
      <c r="R247" s="80">
        <v>4825.01</v>
      </c>
      <c r="S247" s="80">
        <v>7253.28</v>
      </c>
      <c r="T247" s="80">
        <v>0</v>
      </c>
      <c r="U247" s="80">
        <v>717682.19140799996</v>
      </c>
      <c r="V247" s="80">
        <v>0</v>
      </c>
      <c r="W247" s="81">
        <f t="shared" si="2"/>
        <v>717682.19140799996</v>
      </c>
      <c r="X247" s="80">
        <v>717682</v>
      </c>
      <c r="Y247" s="80"/>
      <c r="Z247" s="80"/>
      <c r="AA247" s="8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82"/>
      <c r="BE247" s="1"/>
    </row>
    <row r="248" spans="1:57" ht="11.25" customHeight="1" x14ac:dyDescent="0.2">
      <c r="A248" s="1">
        <f>IF(F248=0,0,LOOKUP($C$9:$C$2507,Hoja1!$C$4:$C$118,Hoja1!$D$4:$D$118))</f>
        <v>1</v>
      </c>
      <c r="B248" s="1">
        <f t="shared" si="0"/>
        <v>1</v>
      </c>
      <c r="C248" s="1">
        <f t="array" ref="C248">SUM(IF(cuencatramo1=F248,Hoja1!$C$4:$C$118,0))</f>
        <v>23</v>
      </c>
      <c r="D248" s="1">
        <f t="shared" si="1"/>
        <v>23</v>
      </c>
      <c r="E248" s="46">
        <v>240</v>
      </c>
      <c r="F248" s="229" t="s">
        <v>3072</v>
      </c>
      <c r="G248" s="263" t="s">
        <v>2794</v>
      </c>
      <c r="H248" s="264" t="s">
        <v>1118</v>
      </c>
      <c r="I248" s="265">
        <v>5511</v>
      </c>
      <c r="J248" s="4" t="s">
        <v>58</v>
      </c>
      <c r="K248" s="80" t="s">
        <v>29</v>
      </c>
      <c r="L248" s="267">
        <v>2.3199999999999998</v>
      </c>
      <c r="M248" s="267">
        <v>1</v>
      </c>
      <c r="N248" s="80">
        <v>8956.2239999999983</v>
      </c>
      <c r="O248" s="80">
        <v>58.34</v>
      </c>
      <c r="P248" s="80">
        <v>325.76</v>
      </c>
      <c r="Q248" s="80">
        <v>376.16140799999994</v>
      </c>
      <c r="R248" s="80">
        <v>170.67</v>
      </c>
      <c r="S248" s="80">
        <v>179.17</v>
      </c>
      <c r="T248" s="80">
        <v>304.51161599999995</v>
      </c>
      <c r="U248" s="80">
        <v>70624.304351999992</v>
      </c>
      <c r="V248" s="80">
        <v>24446.192532479996</v>
      </c>
      <c r="W248" s="81">
        <f t="shared" si="2"/>
        <v>95070.496884479988</v>
      </c>
      <c r="X248" s="80">
        <v>133690</v>
      </c>
      <c r="Y248" s="80"/>
      <c r="Z248" s="80"/>
      <c r="AA248" s="8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82"/>
      <c r="BE248" s="1"/>
    </row>
    <row r="249" spans="1:57" ht="11.25" customHeight="1" x14ac:dyDescent="0.2">
      <c r="A249" s="1">
        <f>IF(F249=0,0,LOOKUP($C$9:$C$2507,Hoja1!$C$4:$C$118,Hoja1!$D$4:$D$118))</f>
        <v>1</v>
      </c>
      <c r="B249" s="1">
        <f t="shared" si="0"/>
        <v>1</v>
      </c>
      <c r="C249" s="1">
        <f t="array" ref="C249">SUM(IF(cuencatramo1=F249,Hoja1!$C$4:$C$118,0))</f>
        <v>23</v>
      </c>
      <c r="D249" s="1">
        <f t="shared" si="1"/>
        <v>23</v>
      </c>
      <c r="E249" s="46">
        <v>241</v>
      </c>
      <c r="F249" s="229" t="s">
        <v>3072</v>
      </c>
      <c r="G249" s="263" t="s">
        <v>2795</v>
      </c>
      <c r="H249" s="264" t="s">
        <v>1118</v>
      </c>
      <c r="I249" s="265">
        <v>2220</v>
      </c>
      <c r="J249" s="4" t="s">
        <v>58</v>
      </c>
      <c r="K249" s="80" t="s">
        <v>29</v>
      </c>
      <c r="L249" s="267">
        <v>2.3199999999999998</v>
      </c>
      <c r="M249" s="267">
        <v>1</v>
      </c>
      <c r="N249" s="80">
        <v>2932.8480000000004</v>
      </c>
      <c r="O249" s="80">
        <v>157.01</v>
      </c>
      <c r="P249" s="80">
        <v>128.44</v>
      </c>
      <c r="Q249" s="80">
        <v>242.48030400000002</v>
      </c>
      <c r="R249" s="80">
        <v>117.67</v>
      </c>
      <c r="S249" s="80">
        <v>85.63</v>
      </c>
      <c r="T249" s="80">
        <v>127.78702560000002</v>
      </c>
      <c r="U249" s="80">
        <v>176436.42231600001</v>
      </c>
      <c r="V249" s="80">
        <v>28631.109294719998</v>
      </c>
      <c r="W249" s="81">
        <f t="shared" si="2"/>
        <v>205067.53161072001</v>
      </c>
      <c r="X249" s="80">
        <v>205068</v>
      </c>
      <c r="Y249" s="80"/>
      <c r="Z249" s="80"/>
      <c r="AA249" s="8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82"/>
      <c r="BE249" s="1"/>
    </row>
    <row r="250" spans="1:57" ht="11.25" customHeight="1" x14ac:dyDescent="0.2">
      <c r="A250" s="1">
        <f>IF(F250=0,0,LOOKUP($C$9:$C$2507,Hoja1!$C$4:$C$118,Hoja1!$D$4:$D$118))</f>
        <v>1</v>
      </c>
      <c r="B250" s="1">
        <f t="shared" si="0"/>
        <v>1</v>
      </c>
      <c r="C250" s="1">
        <f t="array" ref="C250">SUM(IF(cuencatramo1=F250,Hoja1!$C$4:$C$118,0))</f>
        <v>23</v>
      </c>
      <c r="D250" s="1">
        <f t="shared" si="1"/>
        <v>23</v>
      </c>
      <c r="E250" s="46">
        <v>242</v>
      </c>
      <c r="F250" s="229" t="s">
        <v>3072</v>
      </c>
      <c r="G250" s="263" t="s">
        <v>2796</v>
      </c>
      <c r="H250" s="264" t="s">
        <v>1118</v>
      </c>
      <c r="I250" s="265" t="s">
        <v>3120</v>
      </c>
      <c r="J250" s="4" t="s">
        <v>58</v>
      </c>
      <c r="K250" s="80" t="s">
        <v>29</v>
      </c>
      <c r="L250" s="267">
        <v>1</v>
      </c>
      <c r="M250" s="267">
        <v>1</v>
      </c>
      <c r="N250" s="80">
        <v>21255.264000000003</v>
      </c>
      <c r="O250" s="80">
        <v>594.45000000000005</v>
      </c>
      <c r="P250" s="80">
        <v>470.66</v>
      </c>
      <c r="Q250" s="80">
        <v>101.924352</v>
      </c>
      <c r="R250" s="80">
        <v>819.94</v>
      </c>
      <c r="S250" s="80">
        <v>470.66</v>
      </c>
      <c r="T250" s="80">
        <v>341.53487999999999</v>
      </c>
      <c r="U250" s="80">
        <v>21182.554598399998</v>
      </c>
      <c r="V250" s="80">
        <v>27276.644401920003</v>
      </c>
      <c r="W250" s="81">
        <f t="shared" si="2"/>
        <v>48459.199000320004</v>
      </c>
      <c r="X250" s="80"/>
      <c r="Y250" s="80"/>
      <c r="Z250" s="80"/>
      <c r="AA250" s="8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82"/>
      <c r="BE250" s="1"/>
    </row>
    <row r="251" spans="1:57" ht="11.25" customHeight="1" x14ac:dyDescent="0.2">
      <c r="A251" s="1">
        <f>IF(F251=0,0,LOOKUP($C$9:$C$2507,Hoja1!$C$4:$C$118,Hoja1!$D$4:$D$118))</f>
        <v>1</v>
      </c>
      <c r="B251" s="1">
        <f t="shared" si="0"/>
        <v>1</v>
      </c>
      <c r="C251" s="1">
        <f t="array" ref="C251">SUM(IF(cuencatramo1=F251,Hoja1!$C$4:$C$118,0))</f>
        <v>23</v>
      </c>
      <c r="D251" s="1">
        <f t="shared" si="1"/>
        <v>23</v>
      </c>
      <c r="E251" s="46">
        <v>243</v>
      </c>
      <c r="F251" s="229" t="s">
        <v>3072</v>
      </c>
      <c r="G251" s="263" t="s">
        <v>2797</v>
      </c>
      <c r="H251" s="264" t="s">
        <v>1118</v>
      </c>
      <c r="I251" s="265">
        <v>5051</v>
      </c>
      <c r="J251" s="4" t="s">
        <v>58</v>
      </c>
      <c r="K251" s="80" t="s">
        <v>29</v>
      </c>
      <c r="L251" s="267">
        <v>2.3199999999999998</v>
      </c>
      <c r="M251" s="267">
        <v>1</v>
      </c>
      <c r="N251" s="80">
        <v>13402.800000000001</v>
      </c>
      <c r="O251" s="80">
        <v>254.65</v>
      </c>
      <c r="P251" s="80">
        <v>112.09</v>
      </c>
      <c r="Q251" s="80">
        <v>254.6532</v>
      </c>
      <c r="R251" s="80">
        <v>1792.82</v>
      </c>
      <c r="S251" s="80">
        <v>186.31</v>
      </c>
      <c r="T251" s="80">
        <v>1792.8216000000004</v>
      </c>
      <c r="U251" s="80">
        <v>50201.695215</v>
      </c>
      <c r="V251" s="80">
        <v>143927.71804800004</v>
      </c>
      <c r="W251" s="81">
        <f t="shared" si="2"/>
        <v>194129.41326300002</v>
      </c>
      <c r="X251" s="80">
        <v>194129</v>
      </c>
      <c r="Y251" s="80"/>
      <c r="Z251" s="80"/>
      <c r="AA251" s="8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82"/>
      <c r="BE251" s="1"/>
    </row>
    <row r="252" spans="1:57" ht="11.25" customHeight="1" x14ac:dyDescent="0.2">
      <c r="A252" s="1">
        <f>IF(F252=0,0,LOOKUP($C$9:$C$2507,Hoja1!$C$4:$C$118,Hoja1!$D$4:$D$118))</f>
        <v>1</v>
      </c>
      <c r="B252" s="1">
        <f t="shared" si="0"/>
        <v>1</v>
      </c>
      <c r="C252" s="1">
        <f t="array" ref="C252">SUM(IF(cuencatramo1=F252,Hoja1!$C$4:$C$118,0))</f>
        <v>24</v>
      </c>
      <c r="D252" s="1">
        <f t="shared" si="1"/>
        <v>24</v>
      </c>
      <c r="E252" s="46">
        <v>244</v>
      </c>
      <c r="F252" s="229" t="s">
        <v>3077</v>
      </c>
      <c r="G252" s="263" t="s">
        <v>2798</v>
      </c>
      <c r="H252" s="264" t="s">
        <v>1207</v>
      </c>
      <c r="I252" s="265" t="s">
        <v>3111</v>
      </c>
      <c r="J252" s="4" t="s">
        <v>58</v>
      </c>
      <c r="K252" s="80" t="s">
        <v>29</v>
      </c>
      <c r="L252" s="267">
        <v>1</v>
      </c>
      <c r="M252" s="267">
        <v>1</v>
      </c>
      <c r="N252" s="80">
        <v>305865.62</v>
      </c>
      <c r="O252" s="80">
        <v>35715.31</v>
      </c>
      <c r="P252" s="80">
        <v>27021.99</v>
      </c>
      <c r="Q252" s="80">
        <v>28795.295153999999</v>
      </c>
      <c r="R252" s="80">
        <v>31479.24</v>
      </c>
      <c r="S252" s="80">
        <v>27021.99</v>
      </c>
      <c r="T252" s="80">
        <v>20928.121800000001</v>
      </c>
      <c r="U252" s="80">
        <v>5406316.6651635002</v>
      </c>
      <c r="V252" s="80">
        <v>1680109.6181040001</v>
      </c>
      <c r="W252" s="81">
        <f t="shared" si="2"/>
        <v>7086426.2832674999</v>
      </c>
      <c r="X252" s="80">
        <v>7086428</v>
      </c>
      <c r="Y252" s="80"/>
      <c r="Z252" s="80"/>
      <c r="AA252" s="8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82"/>
      <c r="BE252" s="1"/>
    </row>
    <row r="253" spans="1:57" ht="11.25" customHeight="1" x14ac:dyDescent="0.2">
      <c r="A253" s="1">
        <f>IF(F253=0,0,LOOKUP($C$9:$C$2507,Hoja1!$C$4:$C$118,Hoja1!$D$4:$D$118))</f>
        <v>2</v>
      </c>
      <c r="B253" s="1">
        <f t="shared" si="0"/>
        <v>2</v>
      </c>
      <c r="C253" s="1">
        <f t="array" ref="C253">SUM(IF(cuencatramo1=F253,Hoja1!$C$4:$C$118,0))</f>
        <v>26</v>
      </c>
      <c r="D253" s="1">
        <f t="shared" si="1"/>
        <v>26</v>
      </c>
      <c r="E253" s="46">
        <v>245</v>
      </c>
      <c r="F253" s="229" t="s">
        <v>2941</v>
      </c>
      <c r="G253" s="263" t="s">
        <v>2799</v>
      </c>
      <c r="H253" s="56" t="s">
        <v>126</v>
      </c>
      <c r="I253" s="271" t="s">
        <v>3111</v>
      </c>
      <c r="J253" s="4" t="s">
        <v>58</v>
      </c>
      <c r="K253" s="80" t="s">
        <v>29</v>
      </c>
      <c r="L253" s="267">
        <v>1</v>
      </c>
      <c r="M253" s="267">
        <v>1</v>
      </c>
      <c r="N253" s="80">
        <v>363333.30780000001</v>
      </c>
      <c r="O253" s="80">
        <v>22260.79</v>
      </c>
      <c r="P253" s="80">
        <v>17114.59</v>
      </c>
      <c r="Q253" s="80">
        <v>61944.138217799999</v>
      </c>
      <c r="R253" s="80">
        <v>5887.98</v>
      </c>
      <c r="S253" s="80">
        <v>17114.59</v>
      </c>
      <c r="T253" s="80">
        <v>13970.759122349999</v>
      </c>
      <c r="U253" s="80">
        <v>34411157.380648121</v>
      </c>
      <c r="V253" s="80">
        <v>725839.42071141012</v>
      </c>
      <c r="W253" s="81">
        <f t="shared" si="2"/>
        <v>35136996.801359534</v>
      </c>
      <c r="X253" s="80">
        <v>35136999</v>
      </c>
      <c r="Y253" s="80"/>
      <c r="Z253" s="80"/>
      <c r="AA253" s="8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82"/>
      <c r="BE253" s="1"/>
    </row>
    <row r="254" spans="1:57" ht="11.25" customHeight="1" x14ac:dyDescent="0.2">
      <c r="A254" s="1">
        <f>IF(F254=0,0,LOOKUP($C$9:$C$2507,Hoja1!$C$4:$C$118,Hoja1!$D$4:$D$118))</f>
        <v>2</v>
      </c>
      <c r="B254" s="1">
        <f t="shared" si="0"/>
        <v>2</v>
      </c>
      <c r="C254" s="1">
        <f t="array" ref="C254">SUM(IF(cuencatramo1=F254,Hoja1!$C$4:$C$118,0))</f>
        <v>26</v>
      </c>
      <c r="D254" s="1">
        <f t="shared" si="1"/>
        <v>26</v>
      </c>
      <c r="E254" s="46">
        <v>246</v>
      </c>
      <c r="F254" s="229" t="s">
        <v>2941</v>
      </c>
      <c r="G254" s="263" t="s">
        <v>2800</v>
      </c>
      <c r="H254" s="56" t="s">
        <v>551</v>
      </c>
      <c r="I254" s="271">
        <v>9000</v>
      </c>
      <c r="J254" s="4" t="s">
        <v>58</v>
      </c>
      <c r="K254" s="80" t="s">
        <v>29</v>
      </c>
      <c r="L254" s="267">
        <v>1</v>
      </c>
      <c r="M254" s="267">
        <v>1</v>
      </c>
      <c r="N254" s="80">
        <v>792499.67999999993</v>
      </c>
      <c r="O254" s="80">
        <v>39735.360000000001</v>
      </c>
      <c r="P254" s="80">
        <v>22682.48</v>
      </c>
      <c r="Q254" s="80">
        <v>32967.986687999997</v>
      </c>
      <c r="R254" s="80">
        <v>39735.360000000001</v>
      </c>
      <c r="S254" s="80">
        <v>22494.93</v>
      </c>
      <c r="T254" s="80">
        <v>37247.484959999994</v>
      </c>
      <c r="U254" s="80">
        <v>3649917.1000320008</v>
      </c>
      <c r="V254" s="80">
        <v>777741.33657599997</v>
      </c>
      <c r="W254" s="81">
        <f t="shared" si="2"/>
        <v>4427658.4366080007</v>
      </c>
      <c r="X254" s="80">
        <v>4427659</v>
      </c>
      <c r="Y254" s="80"/>
      <c r="Z254" s="80"/>
      <c r="AA254" s="8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82"/>
      <c r="BE254" s="1"/>
    </row>
    <row r="255" spans="1:57" ht="11.25" customHeight="1" x14ac:dyDescent="0.2">
      <c r="A255" s="1">
        <f>IF(F255=0,0,LOOKUP($C$9:$C$2507,Hoja1!$C$4:$C$118,Hoja1!$D$4:$D$118))</f>
        <v>2</v>
      </c>
      <c r="B255" s="1">
        <f t="shared" si="0"/>
        <v>2</v>
      </c>
      <c r="C255" s="1">
        <f t="array" ref="C255">SUM(IF(cuencatramo1=F255,Hoja1!$C$4:$C$118,0))</f>
        <v>26</v>
      </c>
      <c r="D255" s="1">
        <f t="shared" si="1"/>
        <v>26</v>
      </c>
      <c r="E255" s="46">
        <v>247</v>
      </c>
      <c r="F255" s="229" t="s">
        <v>2941</v>
      </c>
      <c r="G255" s="263" t="s">
        <v>2801</v>
      </c>
      <c r="H255" s="56" t="s">
        <v>1232</v>
      </c>
      <c r="I255" s="271">
        <v>9000</v>
      </c>
      <c r="J255" s="4" t="s">
        <v>58</v>
      </c>
      <c r="K255" s="80"/>
      <c r="L255" s="267">
        <v>1</v>
      </c>
      <c r="M255" s="267">
        <v>1</v>
      </c>
      <c r="N255" s="80">
        <v>106591.68000000001</v>
      </c>
      <c r="O255" s="80">
        <v>23922.55</v>
      </c>
      <c r="P255" s="80">
        <v>21707.47</v>
      </c>
      <c r="Q255" s="80">
        <v>22624.977599999998</v>
      </c>
      <c r="R255" s="80">
        <v>16260.2</v>
      </c>
      <c r="S255" s="80">
        <v>9964.81</v>
      </c>
      <c r="T255" s="80">
        <v>15014.526120000002</v>
      </c>
      <c r="U255" s="80">
        <v>23363117.494199999</v>
      </c>
      <c r="V255" s="80">
        <v>3013415.3922840003</v>
      </c>
      <c r="W255" s="81">
        <f t="shared" si="2"/>
        <v>26376532.886483997</v>
      </c>
      <c r="X255" s="80"/>
      <c r="Y255" s="80"/>
      <c r="Z255" s="80"/>
      <c r="AA255" s="8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82"/>
      <c r="BE255" s="1"/>
    </row>
    <row r="256" spans="1:57" ht="11.25" customHeight="1" x14ac:dyDescent="0.2">
      <c r="A256" s="1">
        <f>IF(F256=0,0,LOOKUP($C$9:$C$2507,Hoja1!$C$4:$C$118,Hoja1!$D$4:$D$118))</f>
        <v>2</v>
      </c>
      <c r="B256" s="1">
        <f t="shared" si="0"/>
        <v>2</v>
      </c>
      <c r="C256" s="1">
        <f t="array" ref="C256">SUM(IF(cuencatramo1=F256,Hoja1!$C$4:$C$118,0))</f>
        <v>26</v>
      </c>
      <c r="D256" s="1">
        <f t="shared" si="1"/>
        <v>26</v>
      </c>
      <c r="E256" s="46">
        <v>248</v>
      </c>
      <c r="F256" s="229" t="s">
        <v>2941</v>
      </c>
      <c r="G256" s="263" t="s">
        <v>2802</v>
      </c>
      <c r="H256" s="56" t="s">
        <v>1232</v>
      </c>
      <c r="I256" s="271" t="s">
        <v>94</v>
      </c>
      <c r="J256" s="4" t="s">
        <v>58</v>
      </c>
      <c r="K256" s="80" t="s">
        <v>29</v>
      </c>
      <c r="L256" s="267">
        <v>5.5</v>
      </c>
      <c r="M256" s="267">
        <v>2.34</v>
      </c>
      <c r="N256" s="80">
        <v>10879.92</v>
      </c>
      <c r="O256" s="80">
        <v>261.85000000000002</v>
      </c>
      <c r="P256" s="80">
        <v>658.02</v>
      </c>
      <c r="Q256" s="80">
        <v>1216.3750559999996</v>
      </c>
      <c r="R256" s="80">
        <v>40.909999999999997</v>
      </c>
      <c r="S256" s="80">
        <v>102.82</v>
      </c>
      <c r="T256" s="80">
        <v>268.73402399999998</v>
      </c>
      <c r="U256" s="80">
        <v>487618.1023725</v>
      </c>
      <c r="V256" s="80">
        <v>38598.451879679997</v>
      </c>
      <c r="W256" s="81">
        <f t="shared" si="2"/>
        <v>526216.55425218004</v>
      </c>
      <c r="X256" s="80">
        <v>526217</v>
      </c>
      <c r="Y256" s="80"/>
      <c r="Z256" s="80"/>
      <c r="AA256" s="8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82"/>
      <c r="BE256" s="1"/>
    </row>
    <row r="257" spans="1:57" ht="11.25" customHeight="1" x14ac:dyDescent="0.2">
      <c r="A257" s="1">
        <f>IF(F257=0,0,LOOKUP($C$9:$C$2507,Hoja1!$C$4:$C$118,Hoja1!$D$4:$D$118))</f>
        <v>2</v>
      </c>
      <c r="B257" s="1">
        <f t="shared" si="0"/>
        <v>2</v>
      </c>
      <c r="C257" s="1">
        <f t="array" ref="C257">SUM(IF(cuencatramo1=F257,Hoja1!$C$4:$C$118,0))</f>
        <v>26</v>
      </c>
      <c r="D257" s="1">
        <f t="shared" si="1"/>
        <v>26</v>
      </c>
      <c r="E257" s="46">
        <v>249</v>
      </c>
      <c r="F257" s="229" t="s">
        <v>2941</v>
      </c>
      <c r="G257" s="263" t="s">
        <v>2803</v>
      </c>
      <c r="H257" s="56" t="s">
        <v>551</v>
      </c>
      <c r="I257" s="271">
        <v>5051</v>
      </c>
      <c r="J257" s="4" t="s">
        <v>58</v>
      </c>
      <c r="K257" s="80" t="s">
        <v>29</v>
      </c>
      <c r="L257" s="267">
        <v>5.5</v>
      </c>
      <c r="M257" s="267">
        <v>1</v>
      </c>
      <c r="N257" s="80">
        <v>462.52799999999996</v>
      </c>
      <c r="O257" s="80">
        <v>8</v>
      </c>
      <c r="P257" s="80">
        <v>9.25</v>
      </c>
      <c r="Q257" s="80">
        <v>32.673398399999996</v>
      </c>
      <c r="R257" s="80">
        <v>9.7799999999999994</v>
      </c>
      <c r="S257" s="80">
        <v>11.63</v>
      </c>
      <c r="T257" s="80">
        <v>4.3309439999999997</v>
      </c>
      <c r="U257" s="80">
        <v>33739.368022800001</v>
      </c>
      <c r="V257" s="80">
        <v>347.68818432</v>
      </c>
      <c r="W257" s="81">
        <f t="shared" si="2"/>
        <v>34087.056207120004</v>
      </c>
      <c r="X257" s="80">
        <v>34087</v>
      </c>
      <c r="Y257" s="80"/>
      <c r="Z257" s="80"/>
      <c r="AA257" s="8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82"/>
      <c r="BE257" s="1"/>
    </row>
    <row r="258" spans="1:57" ht="11.25" customHeight="1" x14ac:dyDescent="0.2">
      <c r="A258" s="1">
        <f>IF(F258=0,0,LOOKUP($C$9:$C$2507,Hoja1!$C$4:$C$118,Hoja1!$D$4:$D$118))</f>
        <v>2</v>
      </c>
      <c r="B258" s="1">
        <f t="shared" si="0"/>
        <v>2</v>
      </c>
      <c r="C258" s="1">
        <f t="array" ref="C258">SUM(IF(cuencatramo1=F258,Hoja1!$C$4:$C$118,0))</f>
        <v>26</v>
      </c>
      <c r="D258" s="1">
        <f t="shared" si="1"/>
        <v>26</v>
      </c>
      <c r="E258" s="46">
        <v>250</v>
      </c>
      <c r="F258" s="229" t="s">
        <v>2941</v>
      </c>
      <c r="G258" s="263" t="s">
        <v>2804</v>
      </c>
      <c r="H258" s="56" t="s">
        <v>126</v>
      </c>
      <c r="I258" s="271">
        <v>8511</v>
      </c>
      <c r="J258" s="4" t="s">
        <v>58</v>
      </c>
      <c r="K258" s="80" t="s">
        <v>29</v>
      </c>
      <c r="L258" s="267">
        <v>1</v>
      </c>
      <c r="M258" s="267">
        <v>1</v>
      </c>
      <c r="N258" s="80">
        <v>2680.56</v>
      </c>
      <c r="O258" s="80">
        <v>8.0399999999999991</v>
      </c>
      <c r="P258" s="80">
        <v>9.3800000000000008</v>
      </c>
      <c r="Q258" s="80">
        <v>8.0416799999999995</v>
      </c>
      <c r="R258" s="80">
        <v>93.82</v>
      </c>
      <c r="S258" s="80">
        <v>62.55</v>
      </c>
      <c r="T258" s="80">
        <v>93.819600000000023</v>
      </c>
      <c r="U258" s="80">
        <v>1509.8254199999999</v>
      </c>
      <c r="V258" s="80">
        <v>7531.8374880000019</v>
      </c>
      <c r="W258" s="81">
        <f t="shared" si="2"/>
        <v>9041.6629080000021</v>
      </c>
      <c r="X258" s="80">
        <v>23924</v>
      </c>
      <c r="Y258" s="80"/>
      <c r="Z258" s="80"/>
      <c r="AA258" s="8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82"/>
      <c r="BE258" s="1"/>
    </row>
    <row r="259" spans="1:57" ht="11.25" customHeight="1" x14ac:dyDescent="0.2">
      <c r="A259" s="1">
        <f>IF(F259=0,0,LOOKUP($C$9:$C$2507,Hoja1!$C$4:$C$118,Hoja1!$D$4:$D$118))</f>
        <v>2</v>
      </c>
      <c r="B259" s="1">
        <f t="shared" si="0"/>
        <v>2</v>
      </c>
      <c r="C259" s="1">
        <f t="array" ref="C259">SUM(IF(cuencatramo1=F259,Hoja1!$C$4:$C$118,0))</f>
        <v>26</v>
      </c>
      <c r="D259" s="1">
        <f t="shared" si="1"/>
        <v>26</v>
      </c>
      <c r="E259" s="46">
        <v>251</v>
      </c>
      <c r="F259" s="229" t="s">
        <v>2941</v>
      </c>
      <c r="G259" s="263" t="s">
        <v>2805</v>
      </c>
      <c r="H259" s="56" t="s">
        <v>126</v>
      </c>
      <c r="I259" s="271" t="s">
        <v>3111</v>
      </c>
      <c r="J259" s="4" t="s">
        <v>58</v>
      </c>
      <c r="K259" s="80" t="s">
        <v>29</v>
      </c>
      <c r="L259" s="267">
        <v>5.5</v>
      </c>
      <c r="M259" s="267">
        <v>1</v>
      </c>
      <c r="N259" s="80">
        <v>788.40000000000009</v>
      </c>
      <c r="O259" s="80">
        <v>41.63</v>
      </c>
      <c r="P259" s="80">
        <v>37.79</v>
      </c>
      <c r="Q259" s="80">
        <v>12.6144</v>
      </c>
      <c r="R259" s="80">
        <v>49.82</v>
      </c>
      <c r="S259" s="80">
        <v>49.75</v>
      </c>
      <c r="T259" s="80">
        <v>7.8840000000000003</v>
      </c>
      <c r="U259" s="80">
        <v>130259.448</v>
      </c>
      <c r="V259" s="80">
        <v>6803.97084</v>
      </c>
      <c r="W259" s="81">
        <f t="shared" si="2"/>
        <v>137063.41884</v>
      </c>
      <c r="X259" s="80"/>
      <c r="Y259" s="80"/>
      <c r="Z259" s="80"/>
      <c r="AA259" s="8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82"/>
      <c r="BE259" s="1"/>
    </row>
    <row r="260" spans="1:57" ht="11.25" customHeight="1" x14ac:dyDescent="0.2">
      <c r="A260" s="1">
        <f>IF(F260=0,0,LOOKUP($C$9:$C$2507,Hoja1!$C$4:$C$118,Hoja1!$D$4:$D$118))</f>
        <v>3</v>
      </c>
      <c r="B260" s="1">
        <f t="shared" si="0"/>
        <v>3</v>
      </c>
      <c r="C260" s="1">
        <f t="array" ref="C260">SUM(IF(cuencatramo1=F260,Hoja1!$C$4:$C$118,0))</f>
        <v>28</v>
      </c>
      <c r="D260" s="1">
        <f t="shared" si="1"/>
        <v>28</v>
      </c>
      <c r="E260" s="46">
        <v>252</v>
      </c>
      <c r="F260" s="229" t="s">
        <v>2956</v>
      </c>
      <c r="G260" s="263" t="s">
        <v>2806</v>
      </c>
      <c r="H260" s="56" t="s">
        <v>693</v>
      </c>
      <c r="I260" s="271">
        <v>9000</v>
      </c>
      <c r="J260" s="4" t="s">
        <v>58</v>
      </c>
      <c r="K260" s="80" t="s">
        <v>29</v>
      </c>
      <c r="L260" s="267">
        <v>1</v>
      </c>
      <c r="M260" s="267">
        <v>1</v>
      </c>
      <c r="N260" s="80">
        <v>703684.8432</v>
      </c>
      <c r="O260" s="80">
        <v>150720</v>
      </c>
      <c r="P260" s="80">
        <v>61276.01</v>
      </c>
      <c r="Q260" s="80">
        <v>71330.186939039981</v>
      </c>
      <c r="R260" s="80">
        <v>69161.850000000006</v>
      </c>
      <c r="S260" s="80">
        <v>61874.12</v>
      </c>
      <c r="T260" s="80">
        <v>43182.79321104</v>
      </c>
      <c r="U260" s="80">
        <v>95940675.642263338</v>
      </c>
      <c r="V260" s="80">
        <v>3915035.4550279686</v>
      </c>
      <c r="W260" s="81">
        <f t="shared" si="2"/>
        <v>99855711.097291306</v>
      </c>
      <c r="X260" s="80">
        <v>99855710</v>
      </c>
      <c r="Y260" s="80"/>
      <c r="Z260" s="80"/>
      <c r="AA260" s="8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82"/>
      <c r="BE260" s="1"/>
    </row>
    <row r="261" spans="1:57" ht="11.25" customHeight="1" x14ac:dyDescent="0.2">
      <c r="A261" s="1">
        <f>IF(F261=0,0,LOOKUP($C$9:$C$2507,Hoja1!$C$4:$C$118,Hoja1!$D$4:$D$118))</f>
        <v>3</v>
      </c>
      <c r="B261" s="1">
        <f t="shared" si="0"/>
        <v>3</v>
      </c>
      <c r="C261" s="1">
        <f t="array" ref="C261">SUM(IF(cuencatramo1=F261,Hoja1!$C$4:$C$118,0))</f>
        <v>28</v>
      </c>
      <c r="D261" s="1">
        <f t="shared" si="1"/>
        <v>28</v>
      </c>
      <c r="E261" s="46">
        <v>253</v>
      </c>
      <c r="F261" s="229" t="s">
        <v>2956</v>
      </c>
      <c r="G261" s="263" t="s">
        <v>2807</v>
      </c>
      <c r="H261" s="56" t="s">
        <v>693</v>
      </c>
      <c r="I261" s="271">
        <v>9000</v>
      </c>
      <c r="J261" s="4" t="s">
        <v>58</v>
      </c>
      <c r="K261" s="80" t="s">
        <v>29</v>
      </c>
      <c r="L261" s="267">
        <v>1</v>
      </c>
      <c r="M261" s="267">
        <v>1</v>
      </c>
      <c r="N261" s="80">
        <v>9523.8719999999994</v>
      </c>
      <c r="O261" s="80">
        <v>880.08</v>
      </c>
      <c r="P261" s="80">
        <v>1731.33</v>
      </c>
      <c r="Q261" s="80">
        <v>423.81230399999981</v>
      </c>
      <c r="R261" s="80">
        <v>592.59</v>
      </c>
      <c r="S261" s="80">
        <v>1731.33</v>
      </c>
      <c r="T261" s="80">
        <v>248.5730591999999</v>
      </c>
      <c r="U261" s="80">
        <v>96153.379894799989</v>
      </c>
      <c r="V261" s="80">
        <v>14996.837829888</v>
      </c>
      <c r="W261" s="81">
        <f t="shared" si="2"/>
        <v>111150.21772468799</v>
      </c>
      <c r="X261" s="80">
        <v>111150</v>
      </c>
      <c r="Y261" s="80"/>
      <c r="Z261" s="80"/>
      <c r="AA261" s="8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82"/>
      <c r="BE261" s="1"/>
    </row>
    <row r="262" spans="1:57" ht="11.25" customHeight="1" x14ac:dyDescent="0.2">
      <c r="A262" s="1">
        <f>IF(F262=0,0,LOOKUP($C$9:$C$2507,Hoja1!$C$4:$C$118,Hoja1!$D$4:$D$118))</f>
        <v>3</v>
      </c>
      <c r="B262" s="1">
        <f t="shared" si="0"/>
        <v>3</v>
      </c>
      <c r="C262" s="1">
        <f t="array" ref="C262">SUM(IF(cuencatramo1=F262,Hoja1!$C$4:$C$118,0))</f>
        <v>28</v>
      </c>
      <c r="D262" s="1">
        <f t="shared" si="1"/>
        <v>28</v>
      </c>
      <c r="E262" s="46">
        <v>254</v>
      </c>
      <c r="F262" s="229" t="s">
        <v>2956</v>
      </c>
      <c r="G262" s="263" t="s">
        <v>2808</v>
      </c>
      <c r="H262" s="56" t="s">
        <v>787</v>
      </c>
      <c r="I262" s="271">
        <v>9000</v>
      </c>
      <c r="J262" s="4" t="s">
        <v>58</v>
      </c>
      <c r="K262" s="80" t="s">
        <v>29</v>
      </c>
      <c r="L262" s="267">
        <v>1</v>
      </c>
      <c r="M262" s="267">
        <v>1</v>
      </c>
      <c r="N262" s="80">
        <v>306243.22909090907</v>
      </c>
      <c r="O262" s="80">
        <v>26026.38</v>
      </c>
      <c r="P262" s="80">
        <v>46291.69</v>
      </c>
      <c r="Q262" s="80">
        <v>27010.652805818183</v>
      </c>
      <c r="R262" s="80">
        <v>22873.31</v>
      </c>
      <c r="S262" s="80">
        <v>46291.69</v>
      </c>
      <c r="T262" s="80">
        <v>10871.634632727271</v>
      </c>
      <c r="U262" s="80">
        <v>51002885.339039139</v>
      </c>
      <c r="V262" s="80">
        <v>1665543.9356153023</v>
      </c>
      <c r="W262" s="81">
        <f t="shared" si="2"/>
        <v>52668429.274654441</v>
      </c>
      <c r="X262" s="80">
        <v>52691613</v>
      </c>
      <c r="Y262" s="80"/>
      <c r="Z262" s="80"/>
      <c r="AA262" s="8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82"/>
      <c r="BE262" s="1"/>
    </row>
    <row r="263" spans="1:57" ht="11.25" customHeight="1" x14ac:dyDescent="0.2">
      <c r="A263" s="1">
        <f>IF(F263=0,0,LOOKUP($C$9:$C$2507,Hoja1!$C$4:$C$118,Hoja1!$D$4:$D$118))</f>
        <v>3</v>
      </c>
      <c r="B263" s="1">
        <f t="shared" si="0"/>
        <v>3</v>
      </c>
      <c r="C263" s="1">
        <f t="array" ref="C263">SUM(IF(cuencatramo1=F263,Hoja1!$C$4:$C$118,0))</f>
        <v>28</v>
      </c>
      <c r="D263" s="1">
        <f t="shared" si="1"/>
        <v>28</v>
      </c>
      <c r="E263" s="46">
        <v>255</v>
      </c>
      <c r="F263" s="229" t="s">
        <v>2956</v>
      </c>
      <c r="G263" s="263" t="s">
        <v>2809</v>
      </c>
      <c r="H263" s="56" t="s">
        <v>787</v>
      </c>
      <c r="I263" s="271" t="s">
        <v>3111</v>
      </c>
      <c r="J263" s="4" t="s">
        <v>58</v>
      </c>
      <c r="K263" s="80" t="s">
        <v>29</v>
      </c>
      <c r="L263" s="267">
        <v>1</v>
      </c>
      <c r="M263" s="267">
        <v>1</v>
      </c>
      <c r="N263" s="80">
        <v>5834.16</v>
      </c>
      <c r="O263" s="80">
        <v>4010.12</v>
      </c>
      <c r="P263" s="80">
        <v>2446.5700000000002</v>
      </c>
      <c r="Q263" s="80">
        <v>728.68658399999993</v>
      </c>
      <c r="R263" s="80">
        <v>6090.23</v>
      </c>
      <c r="S263" s="80">
        <v>2446.5700000000002</v>
      </c>
      <c r="T263" s="80">
        <v>406.05753599999986</v>
      </c>
      <c r="U263" s="80">
        <v>136810.90614599999</v>
      </c>
      <c r="V263" s="80">
        <v>32598.298990079988</v>
      </c>
      <c r="W263" s="81">
        <f t="shared" si="2"/>
        <v>169409.20513607998</v>
      </c>
      <c r="X263" s="80">
        <v>169409</v>
      </c>
      <c r="Y263" s="80"/>
      <c r="Z263" s="80"/>
      <c r="AA263" s="8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82"/>
      <c r="BE263" s="1"/>
    </row>
    <row r="264" spans="1:57" ht="11.25" customHeight="1" x14ac:dyDescent="0.2">
      <c r="A264" s="1">
        <f>IF(F264=0,0,LOOKUP($C$9:$C$2507,Hoja1!$C$4:$C$118,Hoja1!$D$4:$D$118))</f>
        <v>3</v>
      </c>
      <c r="B264" s="1">
        <f t="shared" ref="B264:B517" si="17">IF(A264=0,B263+1,A264)</f>
        <v>3</v>
      </c>
      <c r="C264" s="1">
        <f t="array" ref="C264">SUM(IF(cuencatramo1=F264,Hoja1!$C$4:$C$118,0))</f>
        <v>28</v>
      </c>
      <c r="D264" s="1">
        <f t="shared" ref="D264:D517" si="18">IF(C264=0,D263+1,C264)</f>
        <v>28</v>
      </c>
      <c r="E264" s="46">
        <v>256</v>
      </c>
      <c r="F264" s="229" t="s">
        <v>2956</v>
      </c>
      <c r="G264" s="263" t="s">
        <v>2810</v>
      </c>
      <c r="H264" s="56" t="s">
        <v>1203</v>
      </c>
      <c r="I264" s="271" t="s">
        <v>3111</v>
      </c>
      <c r="J264" s="4" t="s">
        <v>58</v>
      </c>
      <c r="K264" s="80" t="s">
        <v>52</v>
      </c>
      <c r="L264" s="267">
        <v>1</v>
      </c>
      <c r="M264" s="267">
        <v>1</v>
      </c>
      <c r="N264" s="80">
        <v>0</v>
      </c>
      <c r="O264" s="80">
        <v>76498.45</v>
      </c>
      <c r="P264" s="80">
        <v>28303.55</v>
      </c>
      <c r="Q264" s="80">
        <v>74624.687999999995</v>
      </c>
      <c r="R264" s="80">
        <v>73098.52</v>
      </c>
      <c r="S264" s="80">
        <v>28303.55</v>
      </c>
      <c r="T264" s="80">
        <v>71639.70048</v>
      </c>
      <c r="U264" s="80">
        <v>14010785.171999998</v>
      </c>
      <c r="V264" s="80">
        <v>5751235.1545344004</v>
      </c>
      <c r="W264" s="81">
        <f t="shared" ref="W264:W517" si="19">SUM(U264:V264)</f>
        <v>19762020.326534398</v>
      </c>
      <c r="X264" s="80"/>
      <c r="Y264" s="80"/>
      <c r="Z264" s="80"/>
      <c r="AA264" s="80">
        <v>47666585</v>
      </c>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82"/>
      <c r="BE264" s="1"/>
    </row>
    <row r="265" spans="1:57" ht="11.25" customHeight="1" x14ac:dyDescent="0.2">
      <c r="A265" s="1">
        <f>IF(F265=0,0,LOOKUP($C$9:$C$2507,Hoja1!$C$4:$C$118,Hoja1!$D$4:$D$118))</f>
        <v>3</v>
      </c>
      <c r="B265" s="1">
        <f t="shared" si="17"/>
        <v>3</v>
      </c>
      <c r="C265" s="1">
        <f t="array" ref="C265">SUM(IF(cuencatramo1=F265,Hoja1!$C$4:$C$118,0))</f>
        <v>28</v>
      </c>
      <c r="D265" s="1">
        <f t="shared" si="18"/>
        <v>28</v>
      </c>
      <c r="E265" s="46">
        <v>257</v>
      </c>
      <c r="F265" s="229" t="s">
        <v>2956</v>
      </c>
      <c r="G265" s="263" t="s">
        <v>2811</v>
      </c>
      <c r="H265" s="56" t="s">
        <v>1158</v>
      </c>
      <c r="I265" s="271" t="s">
        <v>3111</v>
      </c>
      <c r="J265" s="4" t="s">
        <v>58</v>
      </c>
      <c r="K265" s="80" t="s">
        <v>29</v>
      </c>
      <c r="L265" s="267">
        <v>1</v>
      </c>
      <c r="M265" s="267">
        <v>1</v>
      </c>
      <c r="N265" s="80">
        <v>557993.75</v>
      </c>
      <c r="O265" s="80">
        <v>74010.17</v>
      </c>
      <c r="P265" s="80">
        <v>74042.66</v>
      </c>
      <c r="Q265" s="80">
        <v>90986.013750000013</v>
      </c>
      <c r="R265" s="80">
        <v>72640.649999999994</v>
      </c>
      <c r="S265" s="80">
        <v>72437.240000000005</v>
      </c>
      <c r="T265" s="80">
        <v>44866.630375000001</v>
      </c>
      <c r="U265" s="80">
        <v>67988843.844618767</v>
      </c>
      <c r="V265" s="80">
        <v>3601893.086505</v>
      </c>
      <c r="W265" s="81">
        <f t="shared" si="19"/>
        <v>71590736.931123763</v>
      </c>
      <c r="X265" s="80">
        <v>71590738.459999993</v>
      </c>
      <c r="Y265" s="80"/>
      <c r="Z265" s="80"/>
      <c r="AA265" s="8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82"/>
      <c r="BE265" s="1"/>
    </row>
    <row r="266" spans="1:57" ht="11.25" customHeight="1" x14ac:dyDescent="0.2">
      <c r="A266" s="1">
        <f>IF(F266=0,0,LOOKUP($C$9:$C$2507,Hoja1!$C$4:$C$118,Hoja1!$D$4:$D$118))</f>
        <v>3</v>
      </c>
      <c r="B266" s="1">
        <f t="shared" si="17"/>
        <v>3</v>
      </c>
      <c r="C266" s="1">
        <f t="array" ref="C266">SUM(IF(cuencatramo1=F266,Hoja1!$C$4:$C$118,0))</f>
        <v>28</v>
      </c>
      <c r="D266" s="1">
        <f t="shared" si="18"/>
        <v>28</v>
      </c>
      <c r="E266" s="46">
        <v>258</v>
      </c>
      <c r="F266" s="229" t="s">
        <v>2956</v>
      </c>
      <c r="G266" s="263" t="s">
        <v>2812</v>
      </c>
      <c r="H266" s="56" t="s">
        <v>1158</v>
      </c>
      <c r="I266" s="271" t="s">
        <v>3111</v>
      </c>
      <c r="J266" s="4" t="s">
        <v>58</v>
      </c>
      <c r="K266" s="80"/>
      <c r="L266" s="267">
        <v>1</v>
      </c>
      <c r="M266" s="267">
        <v>1</v>
      </c>
      <c r="N266" s="80">
        <v>36581.759999999995</v>
      </c>
      <c r="O266" s="80">
        <v>29959.200000000001</v>
      </c>
      <c r="P266" s="80">
        <v>37977.800000000003</v>
      </c>
      <c r="Q266" s="80">
        <v>4225.1932799999995</v>
      </c>
      <c r="R266" s="80">
        <v>28760.83</v>
      </c>
      <c r="S266" s="80">
        <v>36458.69</v>
      </c>
      <c r="T266" s="80">
        <v>962.10028799999986</v>
      </c>
      <c r="U266" s="80">
        <v>793280.03831999993</v>
      </c>
      <c r="V266" s="80">
        <v>77237.411120639983</v>
      </c>
      <c r="W266" s="81">
        <f t="shared" si="19"/>
        <v>870517.44944063993</v>
      </c>
      <c r="X266" s="80">
        <v>870517.45</v>
      </c>
      <c r="Y266" s="80"/>
      <c r="Z266" s="80"/>
      <c r="AA266" s="8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82"/>
      <c r="BE266" s="1"/>
    </row>
    <row r="267" spans="1:57" ht="11.25" customHeight="1" x14ac:dyDescent="0.2">
      <c r="A267" s="1">
        <f>IF(F267=0,0,LOOKUP($C$9:$C$2507,Hoja1!$C$4:$C$118,Hoja1!$D$4:$D$118))</f>
        <v>3</v>
      </c>
      <c r="B267" s="1">
        <f t="shared" si="17"/>
        <v>3</v>
      </c>
      <c r="C267" s="1">
        <f t="array" ref="C267">SUM(IF(cuencatramo1=F267,Hoja1!$C$4:$C$118,0))</f>
        <v>28</v>
      </c>
      <c r="D267" s="1">
        <f t="shared" si="18"/>
        <v>28</v>
      </c>
      <c r="E267" s="46">
        <v>259</v>
      </c>
      <c r="F267" s="229" t="s">
        <v>2956</v>
      </c>
      <c r="G267" s="263" t="s">
        <v>2813</v>
      </c>
      <c r="H267" s="56" t="s">
        <v>1207</v>
      </c>
      <c r="I267" s="271" t="s">
        <v>3111</v>
      </c>
      <c r="J267" s="4" t="s">
        <v>58</v>
      </c>
      <c r="K267" s="80"/>
      <c r="L267" s="267">
        <v>1</v>
      </c>
      <c r="M267" s="267">
        <v>1</v>
      </c>
      <c r="N267" s="80">
        <v>2932.8480000000004</v>
      </c>
      <c r="O267" s="80">
        <v>1133.33</v>
      </c>
      <c r="P267" s="80">
        <v>1337.99</v>
      </c>
      <c r="Q267" s="80">
        <v>148.108824</v>
      </c>
      <c r="R267" s="80">
        <v>1087.99</v>
      </c>
      <c r="S267" s="80">
        <v>1284.47</v>
      </c>
      <c r="T267" s="80">
        <v>29.328479999999999</v>
      </c>
      <c r="U267" s="80">
        <v>27807.431705999999</v>
      </c>
      <c r="V267" s="80">
        <v>2354.4903743999998</v>
      </c>
      <c r="W267" s="81">
        <f t="shared" si="19"/>
        <v>30161.9220804</v>
      </c>
      <c r="X267" s="80">
        <v>30162</v>
      </c>
      <c r="Y267" s="80"/>
      <c r="Z267" s="80"/>
      <c r="AA267" s="8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82"/>
      <c r="BE267" s="1"/>
    </row>
    <row r="268" spans="1:57" ht="11.25" customHeight="1" x14ac:dyDescent="0.2">
      <c r="A268" s="1">
        <f>IF(F268=0,0,LOOKUP($C$9:$C$2507,Hoja1!$C$4:$C$118,Hoja1!$D$4:$D$118))</f>
        <v>3</v>
      </c>
      <c r="B268" s="1">
        <f t="shared" si="17"/>
        <v>3</v>
      </c>
      <c r="C268" s="1">
        <f t="array" ref="C268">SUM(IF(cuencatramo1=F268,Hoja1!$C$4:$C$118,0))</f>
        <v>28</v>
      </c>
      <c r="D268" s="1">
        <f t="shared" si="18"/>
        <v>28</v>
      </c>
      <c r="E268" s="46">
        <v>260</v>
      </c>
      <c r="F268" s="229" t="s">
        <v>2956</v>
      </c>
      <c r="G268" s="263" t="s">
        <v>2814</v>
      </c>
      <c r="H268" s="56" t="s">
        <v>787</v>
      </c>
      <c r="I268" s="271">
        <v>9249</v>
      </c>
      <c r="J268" s="4" t="s">
        <v>58</v>
      </c>
      <c r="K268" s="80" t="s">
        <v>29</v>
      </c>
      <c r="L268" s="267">
        <v>5.0599999999999996</v>
      </c>
      <c r="M268" s="267">
        <v>1</v>
      </c>
      <c r="N268" s="80">
        <v>3676.7952000000005</v>
      </c>
      <c r="O268" s="80">
        <v>136.18</v>
      </c>
      <c r="P268" s="80">
        <v>144.96</v>
      </c>
      <c r="Q268" s="80">
        <v>216.49912502399997</v>
      </c>
      <c r="R268" s="80">
        <v>107.44</v>
      </c>
      <c r="S268" s="80">
        <v>101.46</v>
      </c>
      <c r="T268" s="80">
        <v>126.18219631679997</v>
      </c>
      <c r="U268" s="80">
        <v>157581.36075855888</v>
      </c>
      <c r="V268" s="80">
        <v>9919.9898056247021</v>
      </c>
      <c r="W268" s="81">
        <f t="shared" si="19"/>
        <v>167501.35056418358</v>
      </c>
      <c r="X268" s="80">
        <v>167501</v>
      </c>
      <c r="Y268" s="80"/>
      <c r="Z268" s="80"/>
      <c r="AA268" s="8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82"/>
      <c r="BE268" s="1"/>
    </row>
    <row r="269" spans="1:57" ht="11.25" customHeight="1" x14ac:dyDescent="0.2">
      <c r="A269" s="1">
        <f>IF(F269=0,0,LOOKUP($C$9:$C$2507,Hoja1!$C$4:$C$118,Hoja1!$D$4:$D$118))</f>
        <v>3</v>
      </c>
      <c r="B269" s="1">
        <f t="shared" si="17"/>
        <v>3</v>
      </c>
      <c r="C269" s="1">
        <f t="array" ref="C269">SUM(IF(cuencatramo1=F269,Hoja1!$C$4:$C$118,0))</f>
        <v>28</v>
      </c>
      <c r="D269" s="1">
        <f t="shared" si="18"/>
        <v>28</v>
      </c>
      <c r="E269" s="46">
        <v>261</v>
      </c>
      <c r="F269" s="229" t="s">
        <v>2956</v>
      </c>
      <c r="G269" s="263" t="s">
        <v>2815</v>
      </c>
      <c r="H269" s="56" t="s">
        <v>1203</v>
      </c>
      <c r="I269" s="271">
        <v>4010</v>
      </c>
      <c r="J269" s="4" t="s">
        <v>58</v>
      </c>
      <c r="K269" s="80" t="s">
        <v>29</v>
      </c>
      <c r="L269" s="267">
        <v>3.98</v>
      </c>
      <c r="M269" s="267">
        <v>1</v>
      </c>
      <c r="N269" s="80">
        <v>30337.632000000005</v>
      </c>
      <c r="O269" s="80">
        <v>4427.41</v>
      </c>
      <c r="P269" s="80">
        <v>1948.32</v>
      </c>
      <c r="Q269" s="80">
        <v>2027.4380870399998</v>
      </c>
      <c r="R269" s="80">
        <v>2016.7</v>
      </c>
      <c r="S269" s="80">
        <v>1040.67</v>
      </c>
      <c r="T269" s="80">
        <v>850.99265279999975</v>
      </c>
      <c r="U269" s="80">
        <v>2607877.8856540583</v>
      </c>
      <c r="V269" s="80">
        <v>55265.712020351995</v>
      </c>
      <c r="W269" s="81">
        <f t="shared" si="19"/>
        <v>2663143.5976744103</v>
      </c>
      <c r="X269" s="80">
        <v>2663143.6</v>
      </c>
      <c r="Y269" s="80"/>
      <c r="Z269" s="80"/>
      <c r="AA269" s="8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82"/>
      <c r="BE269" s="1"/>
    </row>
    <row r="270" spans="1:57" ht="11.25" customHeight="1" x14ac:dyDescent="0.2">
      <c r="A270" s="1">
        <f>IF(F270=0,0,LOOKUP($C$9:$C$2507,Hoja1!$C$4:$C$118,Hoja1!$D$4:$D$118))</f>
        <v>3</v>
      </c>
      <c r="B270" s="1">
        <f t="shared" si="17"/>
        <v>3</v>
      </c>
      <c r="C270" s="1">
        <f t="array" ref="C270">SUM(IF(cuencatramo1=F270,Hoja1!$C$4:$C$118,0))</f>
        <v>28</v>
      </c>
      <c r="D270" s="1">
        <f t="shared" si="18"/>
        <v>28</v>
      </c>
      <c r="E270" s="46">
        <v>262</v>
      </c>
      <c r="F270" s="229" t="s">
        <v>2956</v>
      </c>
      <c r="G270" s="263" t="s">
        <v>2816</v>
      </c>
      <c r="H270" s="56" t="s">
        <v>1158</v>
      </c>
      <c r="I270" s="271">
        <v>4010</v>
      </c>
      <c r="J270" s="4" t="s">
        <v>58</v>
      </c>
      <c r="K270" s="80" t="s">
        <v>29</v>
      </c>
      <c r="L270" s="267">
        <v>5.0599999999999996</v>
      </c>
      <c r="M270" s="267">
        <v>1</v>
      </c>
      <c r="N270" s="80">
        <v>20435.328000000005</v>
      </c>
      <c r="O270" s="80">
        <v>1367.06</v>
      </c>
      <c r="P270" s="80">
        <v>901.19</v>
      </c>
      <c r="Q270" s="80">
        <v>2114.0182828800002</v>
      </c>
      <c r="R270" s="80">
        <v>462.44</v>
      </c>
      <c r="S270" s="80">
        <v>232.07</v>
      </c>
      <c r="T270" s="80">
        <v>415.61294400000008</v>
      </c>
      <c r="U270" s="80">
        <v>2202782.8974300143</v>
      </c>
      <c r="V270" s="80">
        <v>88356.681792000018</v>
      </c>
      <c r="W270" s="81">
        <f t="shared" si="19"/>
        <v>2291139.5792220142</v>
      </c>
      <c r="X270" s="80">
        <v>2291140</v>
      </c>
      <c r="Y270" s="80"/>
      <c r="Z270" s="80"/>
      <c r="AA270" s="8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82"/>
      <c r="BE270" s="1"/>
    </row>
    <row r="271" spans="1:57" ht="11.25" customHeight="1" x14ac:dyDescent="0.2">
      <c r="A271" s="1">
        <f>IF(F271=0,0,LOOKUP($C$9:$C$2507,Hoja1!$C$4:$C$118,Hoja1!$D$4:$D$118))</f>
        <v>3</v>
      </c>
      <c r="B271" s="1">
        <f t="shared" si="17"/>
        <v>3</v>
      </c>
      <c r="C271" s="1">
        <f t="array" ref="C271">SUM(IF(cuencatramo1=F271,Hoja1!$C$4:$C$118,0))</f>
        <v>28</v>
      </c>
      <c r="D271" s="1">
        <f t="shared" si="18"/>
        <v>28</v>
      </c>
      <c r="E271" s="46">
        <v>263</v>
      </c>
      <c r="F271" s="229" t="s">
        <v>2956</v>
      </c>
      <c r="G271" s="263" t="s">
        <v>2817</v>
      </c>
      <c r="H271" s="56" t="s">
        <v>1158</v>
      </c>
      <c r="I271" s="271">
        <v>4010</v>
      </c>
      <c r="J271" s="4" t="s">
        <v>58</v>
      </c>
      <c r="K271" s="80" t="s">
        <v>29</v>
      </c>
      <c r="L271" s="267">
        <v>1</v>
      </c>
      <c r="M271" s="267">
        <v>1</v>
      </c>
      <c r="N271" s="80">
        <v>13764.360239999998</v>
      </c>
      <c r="O271" s="80">
        <v>555.83763499999998</v>
      </c>
      <c r="P271" s="80">
        <v>1599.2477200000001</v>
      </c>
      <c r="Q271" s="80">
        <v>423.02014070400003</v>
      </c>
      <c r="R271" s="80">
        <v>284.601831</v>
      </c>
      <c r="S271" s="80">
        <v>1599.2477200000001</v>
      </c>
      <c r="T271" s="80">
        <v>262.60426655999999</v>
      </c>
      <c r="U271" s="80">
        <v>97111.655233919999</v>
      </c>
      <c r="V271" s="80">
        <v>17317.9518264</v>
      </c>
      <c r="W271" s="81">
        <f t="shared" si="19"/>
        <v>114429.60706032001</v>
      </c>
      <c r="X271" s="80">
        <v>114430</v>
      </c>
      <c r="Y271" s="80"/>
      <c r="Z271" s="80"/>
      <c r="AA271" s="8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82"/>
      <c r="BE271" s="1"/>
    </row>
    <row r="272" spans="1:57" ht="11.25" customHeight="1" x14ac:dyDescent="0.2">
      <c r="A272" s="1">
        <f>IF(F272=0,0,LOOKUP($C$9:$C$2507,Hoja1!$C$4:$C$118,Hoja1!$D$4:$D$118))</f>
        <v>3</v>
      </c>
      <c r="B272" s="1">
        <f t="shared" si="17"/>
        <v>3</v>
      </c>
      <c r="C272" s="1">
        <f t="array" ref="C272">SUM(IF(cuencatramo1=F272,Hoja1!$C$4:$C$118,0))</f>
        <v>28</v>
      </c>
      <c r="D272" s="1">
        <f t="shared" si="18"/>
        <v>28</v>
      </c>
      <c r="E272" s="46">
        <v>264</v>
      </c>
      <c r="F272" s="229" t="s">
        <v>2956</v>
      </c>
      <c r="G272" s="263" t="s">
        <v>2818</v>
      </c>
      <c r="H272" s="56" t="s">
        <v>1158</v>
      </c>
      <c r="I272" s="271">
        <v>4010</v>
      </c>
      <c r="J272" s="4" t="s">
        <v>58</v>
      </c>
      <c r="K272" s="80" t="s">
        <v>29</v>
      </c>
      <c r="L272" s="267">
        <v>1</v>
      </c>
      <c r="M272" s="267">
        <v>1</v>
      </c>
      <c r="N272" s="80">
        <v>5392.6559999999999</v>
      </c>
      <c r="O272" s="80">
        <v>194.86</v>
      </c>
      <c r="P272" s="80">
        <v>398.77</v>
      </c>
      <c r="Q272" s="80">
        <v>157.6500408</v>
      </c>
      <c r="R272" s="80">
        <v>49.7</v>
      </c>
      <c r="S272" s="80">
        <v>244.09</v>
      </c>
      <c r="T272" s="80">
        <v>171.42969600000001</v>
      </c>
      <c r="U272" s="80">
        <v>33282.473140800001</v>
      </c>
      <c r="V272" s="80">
        <v>4759.6149503999995</v>
      </c>
      <c r="W272" s="81">
        <f t="shared" si="19"/>
        <v>38042.088091199999</v>
      </c>
      <c r="X272" s="80">
        <v>38043</v>
      </c>
      <c r="Y272" s="80"/>
      <c r="Z272" s="80"/>
      <c r="AA272" s="8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82"/>
      <c r="BE272" s="1"/>
    </row>
    <row r="273" spans="1:57" ht="11.25" customHeight="1" x14ac:dyDescent="0.2">
      <c r="A273" s="1">
        <f>IF(F273=0,0,LOOKUP($C$9:$C$2507,Hoja1!$C$4:$C$118,Hoja1!$D$4:$D$118))</f>
        <v>3</v>
      </c>
      <c r="B273" s="1">
        <f t="shared" si="17"/>
        <v>3</v>
      </c>
      <c r="C273" s="1">
        <f t="array" ref="C273">SUM(IF(cuencatramo1=F273,Hoja1!$C$4:$C$118,0))</f>
        <v>28</v>
      </c>
      <c r="D273" s="1">
        <f t="shared" si="18"/>
        <v>28</v>
      </c>
      <c r="E273" s="46">
        <v>265</v>
      </c>
      <c r="F273" s="229" t="s">
        <v>2956</v>
      </c>
      <c r="G273" s="263" t="s">
        <v>2819</v>
      </c>
      <c r="H273" s="56" t="s">
        <v>1203</v>
      </c>
      <c r="I273" s="271">
        <v>4010</v>
      </c>
      <c r="J273" s="4" t="s">
        <v>58</v>
      </c>
      <c r="K273" s="80" t="s">
        <v>29</v>
      </c>
      <c r="L273" s="267">
        <v>5.0599999999999996</v>
      </c>
      <c r="M273" s="267">
        <v>1</v>
      </c>
      <c r="N273" s="80">
        <v>15574.053600000001</v>
      </c>
      <c r="O273" s="80">
        <v>88.022999999999996</v>
      </c>
      <c r="P273" s="80">
        <v>180.452</v>
      </c>
      <c r="Q273" s="80">
        <v>1415.4602471999999</v>
      </c>
      <c r="R273" s="80">
        <v>42.393000000000001</v>
      </c>
      <c r="S273" s="80">
        <v>148.916</v>
      </c>
      <c r="T273" s="80">
        <v>218.09193839999998</v>
      </c>
      <c r="U273" s="80">
        <v>253826.66439623697</v>
      </c>
      <c r="V273" s="80">
        <v>11904.016405824001</v>
      </c>
      <c r="W273" s="81">
        <f t="shared" si="19"/>
        <v>265730.68080206099</v>
      </c>
      <c r="X273" s="80">
        <v>265730</v>
      </c>
      <c r="Y273" s="80"/>
      <c r="Z273" s="80"/>
      <c r="AA273" s="8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82"/>
      <c r="BE273" s="1"/>
    </row>
    <row r="274" spans="1:57" ht="11.25" customHeight="1" x14ac:dyDescent="0.2">
      <c r="A274" s="1">
        <f>IF(F274=0,0,LOOKUP($C$9:$C$2507,Hoja1!$C$4:$C$118,Hoja1!$D$4:$D$118))</f>
        <v>3</v>
      </c>
      <c r="B274" s="1">
        <f t="shared" si="17"/>
        <v>3</v>
      </c>
      <c r="C274" s="1">
        <f t="array" ref="C274">SUM(IF(cuencatramo1=F274,Hoja1!$C$4:$C$118,0))</f>
        <v>28</v>
      </c>
      <c r="D274" s="1">
        <f t="shared" si="18"/>
        <v>28</v>
      </c>
      <c r="E274" s="46">
        <v>266</v>
      </c>
      <c r="F274" s="229" t="s">
        <v>2956</v>
      </c>
      <c r="G274" s="263" t="s">
        <v>2820</v>
      </c>
      <c r="H274" s="56" t="s">
        <v>1203</v>
      </c>
      <c r="I274" s="271">
        <v>9000</v>
      </c>
      <c r="J274" s="4" t="s">
        <v>58</v>
      </c>
      <c r="K274" s="80" t="s">
        <v>29</v>
      </c>
      <c r="L274" s="267">
        <v>1</v>
      </c>
      <c r="M274" s="267">
        <v>1</v>
      </c>
      <c r="N274" s="80">
        <v>3153.6000000000004</v>
      </c>
      <c r="O274" s="80">
        <v>672.98</v>
      </c>
      <c r="P274" s="80">
        <v>693</v>
      </c>
      <c r="Q274" s="80">
        <v>611.7983999999999</v>
      </c>
      <c r="R274" s="80">
        <v>11065.98</v>
      </c>
      <c r="S274" s="80">
        <v>1386</v>
      </c>
      <c r="T274" s="80">
        <v>10059.984</v>
      </c>
      <c r="U274" s="80">
        <v>114865.14959999998</v>
      </c>
      <c r="V274" s="80">
        <v>807615.51552000002</v>
      </c>
      <c r="W274" s="81">
        <f t="shared" si="19"/>
        <v>922480.66512000002</v>
      </c>
      <c r="X274" s="80"/>
      <c r="Y274" s="80"/>
      <c r="Z274" s="80"/>
      <c r="AA274" s="8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82"/>
      <c r="BE274" s="1"/>
    </row>
    <row r="275" spans="1:57" ht="11.25" customHeight="1" x14ac:dyDescent="0.2">
      <c r="A275" s="1">
        <f>IF(F275=0,0,LOOKUP($C$9:$C$2507,Hoja1!$C$4:$C$118,Hoja1!$D$4:$D$118))</f>
        <v>3</v>
      </c>
      <c r="B275" s="1">
        <f t="shared" si="17"/>
        <v>3</v>
      </c>
      <c r="C275" s="1">
        <f t="array" ref="C275">SUM(IF(cuencatramo1=F275,Hoja1!$C$4:$C$118,0))</f>
        <v>28</v>
      </c>
      <c r="D275" s="1">
        <f t="shared" si="18"/>
        <v>28</v>
      </c>
      <c r="E275" s="46">
        <v>267</v>
      </c>
      <c r="F275" s="229" t="s">
        <v>2956</v>
      </c>
      <c r="G275" s="263" t="s">
        <v>2821</v>
      </c>
      <c r="H275" s="56" t="s">
        <v>693</v>
      </c>
      <c r="I275" s="271">
        <v>5511</v>
      </c>
      <c r="J275" s="4" t="s">
        <v>58</v>
      </c>
      <c r="K275" s="80" t="s">
        <v>29</v>
      </c>
      <c r="L275" s="267">
        <v>1</v>
      </c>
      <c r="M275" s="267">
        <v>1</v>
      </c>
      <c r="N275" s="80">
        <v>1442.7719999999997</v>
      </c>
      <c r="O275" s="80">
        <v>1207.2</v>
      </c>
      <c r="P275" s="80">
        <v>201.51</v>
      </c>
      <c r="Q275" s="80">
        <v>31.239561600000002</v>
      </c>
      <c r="R275" s="80">
        <v>331.76</v>
      </c>
      <c r="S275" s="80">
        <v>138.4</v>
      </c>
      <c r="T275" s="80">
        <v>16.809476400000001</v>
      </c>
      <c r="U275" s="80">
        <v>19916.373554999998</v>
      </c>
      <c r="V275" s="80">
        <v>3576.5468300160001</v>
      </c>
      <c r="W275" s="81">
        <f t="shared" si="19"/>
        <v>23492.920385015997</v>
      </c>
      <c r="X275" s="80">
        <v>26393</v>
      </c>
      <c r="Y275" s="80"/>
      <c r="Z275" s="80"/>
      <c r="AA275" s="8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82"/>
      <c r="BE275" s="1"/>
    </row>
    <row r="276" spans="1:57" ht="11.25" customHeight="1" x14ac:dyDescent="0.2">
      <c r="A276" s="1">
        <f>IF(F276=0,0,LOOKUP($C$9:$C$2507,Hoja1!$C$4:$C$118,Hoja1!$D$4:$D$118))</f>
        <v>3</v>
      </c>
      <c r="B276" s="1">
        <f t="shared" si="17"/>
        <v>3</v>
      </c>
      <c r="C276" s="1">
        <f t="array" ref="C276">SUM(IF(cuencatramo1=F276,Hoja1!$C$4:$C$118,0))</f>
        <v>28</v>
      </c>
      <c r="D276" s="1">
        <f t="shared" si="18"/>
        <v>28</v>
      </c>
      <c r="E276" s="46">
        <v>268</v>
      </c>
      <c r="F276" s="229" t="s">
        <v>2956</v>
      </c>
      <c r="G276" s="263" t="s">
        <v>2822</v>
      </c>
      <c r="H276" s="56" t="s">
        <v>693</v>
      </c>
      <c r="I276" s="271">
        <v>5511</v>
      </c>
      <c r="J276" s="4" t="s">
        <v>58</v>
      </c>
      <c r="K276" s="80" t="s">
        <v>29</v>
      </c>
      <c r="L276" s="267">
        <v>1</v>
      </c>
      <c r="M276" s="267">
        <v>1</v>
      </c>
      <c r="N276" s="80">
        <v>5108.8319999999994</v>
      </c>
      <c r="O276" s="80">
        <v>4282.05</v>
      </c>
      <c r="P276" s="80">
        <v>808.2</v>
      </c>
      <c r="Q276" s="80">
        <v>309.05279999999993</v>
      </c>
      <c r="R276" s="80">
        <v>1158.21</v>
      </c>
      <c r="S276" s="80">
        <v>554.91</v>
      </c>
      <c r="T276" s="80">
        <v>177.7747392</v>
      </c>
      <c r="U276" s="80">
        <v>58024.663199999988</v>
      </c>
      <c r="V276" s="80">
        <v>14271.756062976001</v>
      </c>
      <c r="W276" s="81">
        <f t="shared" si="19"/>
        <v>72296.419262975993</v>
      </c>
      <c r="X276" s="80">
        <v>72296</v>
      </c>
      <c r="Y276" s="80"/>
      <c r="Z276" s="80"/>
      <c r="AA276" s="8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82"/>
      <c r="BE276" s="1"/>
    </row>
    <row r="277" spans="1:57" ht="11.25" customHeight="1" x14ac:dyDescent="0.2">
      <c r="A277" s="1">
        <f>IF(F277=0,0,LOOKUP($C$9:$C$2507,Hoja1!$C$4:$C$118,Hoja1!$D$4:$D$118))</f>
        <v>3</v>
      </c>
      <c r="B277" s="1">
        <f t="shared" si="17"/>
        <v>3</v>
      </c>
      <c r="C277" s="1">
        <f t="array" ref="C277">SUM(IF(cuencatramo1=F277,Hoja1!$C$4:$C$118,0))</f>
        <v>28</v>
      </c>
      <c r="D277" s="1">
        <f t="shared" si="18"/>
        <v>28</v>
      </c>
      <c r="E277" s="46">
        <v>269</v>
      </c>
      <c r="F277" s="229" t="s">
        <v>2956</v>
      </c>
      <c r="G277" s="263" t="s">
        <v>2823</v>
      </c>
      <c r="H277" s="56" t="s">
        <v>787</v>
      </c>
      <c r="I277" s="271">
        <v>5511</v>
      </c>
      <c r="J277" s="4" t="s">
        <v>58</v>
      </c>
      <c r="K277" s="80" t="s">
        <v>29</v>
      </c>
      <c r="L277" s="267">
        <v>5.0599999999999996</v>
      </c>
      <c r="M277" s="267">
        <v>1</v>
      </c>
      <c r="N277" s="80">
        <v>38158.560000000005</v>
      </c>
      <c r="O277" s="80">
        <v>26.81</v>
      </c>
      <c r="P277" s="80">
        <v>67.010000000000005</v>
      </c>
      <c r="Q277" s="80">
        <v>190.7928</v>
      </c>
      <c r="R277" s="80">
        <v>53.61</v>
      </c>
      <c r="S277" s="80">
        <v>134.03</v>
      </c>
      <c r="T277" s="80">
        <v>4197.4415999999992</v>
      </c>
      <c r="U277" s="80">
        <v>118179.0683748</v>
      </c>
      <c r="V277" s="80">
        <v>6025.4699904000008</v>
      </c>
      <c r="W277" s="81">
        <f t="shared" si="19"/>
        <v>124204.5383652</v>
      </c>
      <c r="X277" s="80">
        <v>248410</v>
      </c>
      <c r="Y277" s="80"/>
      <c r="Z277" s="80"/>
      <c r="AA277" s="8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82"/>
      <c r="BE277" s="1"/>
    </row>
    <row r="278" spans="1:57" ht="11.25" customHeight="1" x14ac:dyDescent="0.2">
      <c r="A278" s="1">
        <f>IF(F278=0,0,LOOKUP($C$9:$C$2507,Hoja1!$C$4:$C$118,Hoja1!$D$4:$D$118))</f>
        <v>3</v>
      </c>
      <c r="B278" s="1">
        <f t="shared" si="17"/>
        <v>3</v>
      </c>
      <c r="C278" s="1">
        <f t="array" ref="C278">SUM(IF(cuencatramo1=F278,Hoja1!$C$4:$C$118,0))</f>
        <v>28</v>
      </c>
      <c r="D278" s="1">
        <f t="shared" si="18"/>
        <v>28</v>
      </c>
      <c r="E278" s="46">
        <v>270</v>
      </c>
      <c r="F278" s="229" t="s">
        <v>2956</v>
      </c>
      <c r="G278" s="263" t="s">
        <v>2824</v>
      </c>
      <c r="H278" s="56" t="s">
        <v>787</v>
      </c>
      <c r="I278" s="271">
        <v>5511</v>
      </c>
      <c r="J278" s="4" t="s">
        <v>58</v>
      </c>
      <c r="K278" s="80" t="s">
        <v>29</v>
      </c>
      <c r="L278" s="267">
        <v>5.0599999999999996</v>
      </c>
      <c r="M278" s="267">
        <v>1</v>
      </c>
      <c r="N278" s="80">
        <v>37843.199999999997</v>
      </c>
      <c r="O278" s="80">
        <v>934.84</v>
      </c>
      <c r="P278" s="80">
        <v>744.6</v>
      </c>
      <c r="Q278" s="80">
        <v>4533.6153599999998</v>
      </c>
      <c r="R278" s="80">
        <v>470.2</v>
      </c>
      <c r="S278" s="80">
        <v>372.3</v>
      </c>
      <c r="T278" s="80">
        <v>5566.7347199999995</v>
      </c>
      <c r="U278" s="80">
        <v>698552.58491891995</v>
      </c>
      <c r="V278" s="80">
        <v>37747.290950783994</v>
      </c>
      <c r="W278" s="81">
        <f t="shared" si="19"/>
        <v>736299.87586970394</v>
      </c>
      <c r="X278" s="80">
        <v>736300</v>
      </c>
      <c r="Y278" s="80"/>
      <c r="Z278" s="80"/>
      <c r="AA278" s="8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82"/>
      <c r="BE278" s="1"/>
    </row>
    <row r="279" spans="1:57" ht="11.25" customHeight="1" x14ac:dyDescent="0.2">
      <c r="A279" s="1">
        <f>IF(F279=0,0,LOOKUP($C$9:$C$2507,Hoja1!$C$4:$C$118,Hoja1!$D$4:$D$118))</f>
        <v>3</v>
      </c>
      <c r="B279" s="1">
        <f t="shared" si="17"/>
        <v>3</v>
      </c>
      <c r="C279" s="1">
        <f t="array" ref="C279">SUM(IF(cuencatramo1=F279,Hoja1!$C$4:$C$118,0))</f>
        <v>28</v>
      </c>
      <c r="D279" s="1">
        <f t="shared" si="18"/>
        <v>28</v>
      </c>
      <c r="E279" s="46">
        <v>271</v>
      </c>
      <c r="F279" s="229" t="s">
        <v>2956</v>
      </c>
      <c r="G279" s="263" t="s">
        <v>2825</v>
      </c>
      <c r="H279" s="56" t="s">
        <v>787</v>
      </c>
      <c r="I279" s="271">
        <v>5051</v>
      </c>
      <c r="J279" s="4" t="s">
        <v>58</v>
      </c>
      <c r="K279" s="80" t="s">
        <v>29</v>
      </c>
      <c r="L279" s="267">
        <v>5.0599999999999996</v>
      </c>
      <c r="M279" s="267">
        <v>1</v>
      </c>
      <c r="N279" s="80">
        <v>3057.4152000000008</v>
      </c>
      <c r="O279" s="80">
        <v>25.39</v>
      </c>
      <c r="P279" s="80">
        <v>9.3000000000000007</v>
      </c>
      <c r="Q279" s="80">
        <v>434.64728519999994</v>
      </c>
      <c r="R279" s="80">
        <v>50.85</v>
      </c>
      <c r="S279" s="80">
        <v>10.66</v>
      </c>
      <c r="T279" s="80">
        <v>100.2624048</v>
      </c>
      <c r="U279" s="80">
        <v>270864.89298235078</v>
      </c>
      <c r="V279" s="80">
        <v>7347.0226521599989</v>
      </c>
      <c r="W279" s="81">
        <f t="shared" si="19"/>
        <v>278211.91563451081</v>
      </c>
      <c r="X279" s="80">
        <v>278212</v>
      </c>
      <c r="Y279" s="80"/>
      <c r="Z279" s="80"/>
      <c r="AA279" s="8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82"/>
      <c r="BE279" s="1"/>
    </row>
    <row r="280" spans="1:57" ht="11.25" customHeight="1" x14ac:dyDescent="0.2">
      <c r="A280" s="1">
        <f>IF(F280=0,0,LOOKUP($C$9:$C$2507,Hoja1!$C$4:$C$118,Hoja1!$D$4:$D$118))</f>
        <v>3</v>
      </c>
      <c r="B280" s="1">
        <f t="shared" si="17"/>
        <v>3</v>
      </c>
      <c r="C280" s="1">
        <f t="array" ref="C280">SUM(IF(cuencatramo1=F280,Hoja1!$C$4:$C$118,0))</f>
        <v>28</v>
      </c>
      <c r="D280" s="1">
        <f t="shared" si="18"/>
        <v>28</v>
      </c>
      <c r="E280" s="46">
        <v>272</v>
      </c>
      <c r="F280" s="229" t="s">
        <v>2956</v>
      </c>
      <c r="G280" s="263" t="s">
        <v>2826</v>
      </c>
      <c r="H280" s="56" t="s">
        <v>1203</v>
      </c>
      <c r="I280" s="271">
        <v>5051</v>
      </c>
      <c r="J280" s="4" t="s">
        <v>58</v>
      </c>
      <c r="K280" s="80" t="s">
        <v>29</v>
      </c>
      <c r="L280" s="267">
        <v>1</v>
      </c>
      <c r="M280" s="267">
        <v>1</v>
      </c>
      <c r="N280" s="80">
        <v>0</v>
      </c>
      <c r="O280" s="80">
        <v>7.77</v>
      </c>
      <c r="P280" s="80">
        <v>8.94</v>
      </c>
      <c r="Q280" s="80">
        <v>0</v>
      </c>
      <c r="R280" s="80">
        <v>26.5</v>
      </c>
      <c r="S280" s="80">
        <v>22.34</v>
      </c>
      <c r="T280" s="80">
        <v>0</v>
      </c>
      <c r="U280" s="80">
        <v>0</v>
      </c>
      <c r="V280" s="80">
        <v>0</v>
      </c>
      <c r="W280" s="81">
        <f t="shared" si="19"/>
        <v>0</v>
      </c>
      <c r="X280" s="80"/>
      <c r="Y280" s="80"/>
      <c r="Z280" s="80"/>
      <c r="AA280" s="8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82"/>
      <c r="BE280" s="1"/>
    </row>
    <row r="281" spans="1:57" ht="11.25" customHeight="1" x14ac:dyDescent="0.2">
      <c r="A281" s="1">
        <f>IF(F281=0,0,LOOKUP($C$9:$C$2507,Hoja1!$C$4:$C$118,Hoja1!$D$4:$D$118))</f>
        <v>3</v>
      </c>
      <c r="B281" s="1">
        <f t="shared" si="17"/>
        <v>3</v>
      </c>
      <c r="C281" s="1">
        <f t="array" ref="C281">SUM(IF(cuencatramo1=F281,Hoja1!$C$4:$C$118,0))</f>
        <v>28</v>
      </c>
      <c r="D281" s="1">
        <f t="shared" si="18"/>
        <v>28</v>
      </c>
      <c r="E281" s="46">
        <v>273</v>
      </c>
      <c r="F281" s="229" t="s">
        <v>2956</v>
      </c>
      <c r="G281" s="263" t="s">
        <v>2827</v>
      </c>
      <c r="H281" s="56" t="s">
        <v>3121</v>
      </c>
      <c r="I281" s="271" t="s">
        <v>493</v>
      </c>
      <c r="J281" s="4" t="s">
        <v>58</v>
      </c>
      <c r="K281" s="80" t="s">
        <v>29</v>
      </c>
      <c r="L281" s="267">
        <v>1</v>
      </c>
      <c r="M281" s="267">
        <v>1</v>
      </c>
      <c r="N281" s="80">
        <v>3815.8560000000002</v>
      </c>
      <c r="O281" s="80">
        <v>335.63</v>
      </c>
      <c r="P281" s="80">
        <v>395.79</v>
      </c>
      <c r="Q281" s="80">
        <v>222.50855519999999</v>
      </c>
      <c r="R281" s="80">
        <v>115.74</v>
      </c>
      <c r="S281" s="80">
        <v>148.41</v>
      </c>
      <c r="T281" s="80">
        <v>161.11427039999998</v>
      </c>
      <c r="U281" s="80">
        <v>4642.5651444000005</v>
      </c>
      <c r="V281" s="80">
        <v>1631.9403175679997</v>
      </c>
      <c r="W281" s="81">
        <f t="shared" si="19"/>
        <v>6274.5054619680004</v>
      </c>
      <c r="X281" s="80">
        <v>6275</v>
      </c>
      <c r="Y281" s="80"/>
      <c r="Z281" s="80"/>
      <c r="AA281" s="8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82"/>
      <c r="BE281" s="1"/>
    </row>
    <row r="282" spans="1:57" ht="11.25" customHeight="1" x14ac:dyDescent="0.2">
      <c r="A282" s="1">
        <f>IF(F282=0,0,LOOKUP($C$9:$C$2507,Hoja1!$C$4:$C$118,Hoja1!$D$4:$D$118))</f>
        <v>3</v>
      </c>
      <c r="B282" s="1">
        <f t="shared" si="17"/>
        <v>3</v>
      </c>
      <c r="C282" s="1">
        <f t="array" ref="C282">SUM(IF(cuencatramo1=F282,Hoja1!$C$4:$C$118,0))</f>
        <v>28</v>
      </c>
      <c r="D282" s="1">
        <f t="shared" si="18"/>
        <v>28</v>
      </c>
      <c r="E282" s="46">
        <v>274</v>
      </c>
      <c r="F282" s="229" t="s">
        <v>2956</v>
      </c>
      <c r="G282" s="263" t="s">
        <v>2828</v>
      </c>
      <c r="H282" s="56" t="s">
        <v>787</v>
      </c>
      <c r="I282" s="271">
        <v>5051</v>
      </c>
      <c r="J282" s="4" t="s">
        <v>58</v>
      </c>
      <c r="K282" s="80" t="s">
        <v>29</v>
      </c>
      <c r="L282" s="267">
        <v>3.98</v>
      </c>
      <c r="M282" s="267">
        <v>1</v>
      </c>
      <c r="N282" s="80">
        <v>3910.4639999999999</v>
      </c>
      <c r="O282" s="80">
        <v>157.09</v>
      </c>
      <c r="P282" s="80">
        <v>124.35</v>
      </c>
      <c r="Q282" s="80">
        <v>100.18987199999999</v>
      </c>
      <c r="R282" s="80">
        <v>94.15</v>
      </c>
      <c r="S282" s="80">
        <v>63.42</v>
      </c>
      <c r="T282" s="80">
        <v>88.710768000000002</v>
      </c>
      <c r="U282" s="80">
        <v>117387.28039924799</v>
      </c>
      <c r="V282" s="80">
        <v>7558.4204438400002</v>
      </c>
      <c r="W282" s="81">
        <f t="shared" si="19"/>
        <v>124945.70084308799</v>
      </c>
      <c r="X282" s="80"/>
      <c r="Y282" s="80"/>
      <c r="Z282" s="80"/>
      <c r="AA282" s="8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82"/>
      <c r="BE282" s="1"/>
    </row>
    <row r="283" spans="1:57" s="286" customFormat="1" ht="11.25" customHeight="1" x14ac:dyDescent="0.2">
      <c r="A283" s="276">
        <f>IF(F283=0,0,LOOKUP($C$9:$C$2507,Hoja1!$C$4:$C$118,Hoja1!$D$4:$D$118))</f>
        <v>3</v>
      </c>
      <c r="B283" s="276">
        <f t="shared" si="17"/>
        <v>3</v>
      </c>
      <c r="C283" s="276">
        <f t="array" ref="C283">SUM(IF(cuencatramo1=F283,Hoja1!$C$4:$C$118,0))</f>
        <v>28</v>
      </c>
      <c r="D283" s="276">
        <f t="shared" si="18"/>
        <v>28</v>
      </c>
      <c r="E283" s="277">
        <v>275</v>
      </c>
      <c r="F283" s="278" t="s">
        <v>2956</v>
      </c>
      <c r="G283" s="279" t="s">
        <v>2829</v>
      </c>
      <c r="H283" s="288" t="s">
        <v>1158</v>
      </c>
      <c r="I283" s="289">
        <v>7522</v>
      </c>
      <c r="J283" s="280"/>
      <c r="K283" s="275" t="s">
        <v>29</v>
      </c>
      <c r="L283" s="274">
        <v>1</v>
      </c>
      <c r="M283" s="274">
        <v>1</v>
      </c>
      <c r="N283" s="275">
        <v>17723.232000000004</v>
      </c>
      <c r="O283" s="275"/>
      <c r="P283" s="275"/>
      <c r="Q283" s="275">
        <v>691.20604800000012</v>
      </c>
      <c r="R283" s="275"/>
      <c r="S283" s="275"/>
      <c r="T283" s="275">
        <v>283.57171200000005</v>
      </c>
      <c r="U283" s="275">
        <v>104265.52385435998</v>
      </c>
      <c r="V283" s="275">
        <v>6317.8951631904001</v>
      </c>
      <c r="W283" s="281">
        <f t="shared" si="19"/>
        <v>110583.41901755039</v>
      </c>
      <c r="X283" s="275">
        <v>110583</v>
      </c>
      <c r="Y283" s="275"/>
      <c r="Z283" s="275"/>
      <c r="AA283" s="275"/>
      <c r="AB283" s="276"/>
      <c r="AC283" s="276"/>
      <c r="AD283" s="276"/>
      <c r="AE283" s="276"/>
      <c r="AF283" s="276"/>
      <c r="AG283" s="276"/>
      <c r="AH283" s="276"/>
      <c r="AI283" s="276"/>
      <c r="AJ283" s="276"/>
      <c r="AK283" s="276"/>
      <c r="AL283" s="276"/>
      <c r="AM283" s="276"/>
      <c r="AN283" s="276"/>
      <c r="AO283" s="276"/>
      <c r="AP283" s="276"/>
      <c r="AQ283" s="276"/>
      <c r="AR283" s="276"/>
      <c r="AS283" s="276"/>
      <c r="AT283" s="276"/>
      <c r="AU283" s="276"/>
      <c r="AV283" s="276"/>
      <c r="AW283" s="276"/>
      <c r="AX283" s="276"/>
      <c r="AY283" s="276"/>
      <c r="AZ283" s="276"/>
      <c r="BA283" s="276"/>
      <c r="BB283" s="276"/>
      <c r="BC283" s="276"/>
      <c r="BD283" s="285"/>
      <c r="BE283" s="276"/>
    </row>
    <row r="284" spans="1:57" s="286" customFormat="1" ht="11.25" customHeight="1" x14ac:dyDescent="0.2">
      <c r="A284" s="276">
        <f>IF(F284=0,0,LOOKUP($C$9:$C$2507,Hoja1!$C$4:$C$118,Hoja1!$D$4:$D$118))</f>
        <v>3</v>
      </c>
      <c r="B284" s="276">
        <f t="shared" si="17"/>
        <v>3</v>
      </c>
      <c r="C284" s="276">
        <f t="array" ref="C284">SUM(IF(cuencatramo1=F284,Hoja1!$C$4:$C$118,0))</f>
        <v>28</v>
      </c>
      <c r="D284" s="276">
        <f t="shared" si="18"/>
        <v>28</v>
      </c>
      <c r="E284" s="277">
        <v>276</v>
      </c>
      <c r="F284" s="278" t="s">
        <v>2956</v>
      </c>
      <c r="G284" s="279" t="s">
        <v>2830</v>
      </c>
      <c r="H284" s="288" t="s">
        <v>693</v>
      </c>
      <c r="I284" s="289">
        <v>5051</v>
      </c>
      <c r="J284" s="280"/>
      <c r="K284" s="275" t="s">
        <v>29</v>
      </c>
      <c r="L284" s="274">
        <v>1</v>
      </c>
      <c r="M284" s="274">
        <v>1</v>
      </c>
      <c r="N284" s="275">
        <v>1072.2240000000002</v>
      </c>
      <c r="O284" s="275"/>
      <c r="P284" s="275"/>
      <c r="Q284" s="275">
        <v>38.321285760000002</v>
      </c>
      <c r="R284" s="275"/>
      <c r="S284" s="275"/>
      <c r="T284" s="275">
        <v>22.516704000000001</v>
      </c>
      <c r="U284" s="275">
        <v>7194.82140144</v>
      </c>
      <c r="V284" s="275">
        <v>1807.6409971200001</v>
      </c>
      <c r="W284" s="281">
        <f t="shared" si="19"/>
        <v>9002.462398560001</v>
      </c>
      <c r="X284" s="275">
        <v>9002</v>
      </c>
      <c r="Y284" s="275"/>
      <c r="Z284" s="275"/>
      <c r="AA284" s="275"/>
      <c r="AB284" s="276"/>
      <c r="AC284" s="276"/>
      <c r="AD284" s="276"/>
      <c r="AE284" s="276"/>
      <c r="AF284" s="276"/>
      <c r="AG284" s="276"/>
      <c r="AH284" s="276"/>
      <c r="AI284" s="276"/>
      <c r="AJ284" s="276"/>
      <c r="AK284" s="276"/>
      <c r="AL284" s="276"/>
      <c r="AM284" s="276"/>
      <c r="AN284" s="276"/>
      <c r="AO284" s="276"/>
      <c r="AP284" s="276"/>
      <c r="AQ284" s="276"/>
      <c r="AR284" s="276"/>
      <c r="AS284" s="276"/>
      <c r="AT284" s="276"/>
      <c r="AU284" s="276"/>
      <c r="AV284" s="276"/>
      <c r="AW284" s="276"/>
      <c r="AX284" s="276"/>
      <c r="AY284" s="276"/>
      <c r="AZ284" s="276"/>
      <c r="BA284" s="276"/>
      <c r="BB284" s="276"/>
      <c r="BC284" s="276"/>
      <c r="BD284" s="285"/>
      <c r="BE284" s="276"/>
    </row>
    <row r="285" spans="1:57" s="286" customFormat="1" ht="11.25" customHeight="1" x14ac:dyDescent="0.2">
      <c r="A285" s="276">
        <f>IF(F285=0,0,LOOKUP($C$9:$C$2507,Hoja1!$C$4:$C$118,Hoja1!$D$4:$D$118))</f>
        <v>3</v>
      </c>
      <c r="B285" s="276">
        <f t="shared" si="17"/>
        <v>3</v>
      </c>
      <c r="C285" s="276">
        <f t="array" ref="C285">SUM(IF(cuencatramo1=F285,Hoja1!$C$4:$C$118,0))</f>
        <v>28</v>
      </c>
      <c r="D285" s="276">
        <f t="shared" si="18"/>
        <v>28</v>
      </c>
      <c r="E285" s="277">
        <v>277</v>
      </c>
      <c r="F285" s="278" t="s">
        <v>2956</v>
      </c>
      <c r="G285" s="279" t="s">
        <v>2831</v>
      </c>
      <c r="H285" s="288" t="s">
        <v>693</v>
      </c>
      <c r="I285" s="289" t="s">
        <v>3125</v>
      </c>
      <c r="J285" s="280"/>
      <c r="K285" s="275" t="s">
        <v>29</v>
      </c>
      <c r="L285" s="274">
        <v>1</v>
      </c>
      <c r="M285" s="274">
        <v>1</v>
      </c>
      <c r="N285" s="275">
        <v>11605.248000000001</v>
      </c>
      <c r="O285" s="275"/>
      <c r="P285" s="275"/>
      <c r="Q285" s="275">
        <v>131.30328960000003</v>
      </c>
      <c r="R285" s="275"/>
      <c r="S285" s="275"/>
      <c r="T285" s="275">
        <v>113.29623360000002</v>
      </c>
      <c r="U285" s="275"/>
      <c r="V285" s="275"/>
      <c r="W285" s="281">
        <f t="shared" si="19"/>
        <v>0</v>
      </c>
      <c r="X285" s="275"/>
      <c r="Y285" s="275"/>
      <c r="Z285" s="275"/>
      <c r="AA285" s="275"/>
      <c r="AB285" s="276"/>
      <c r="AC285" s="276"/>
      <c r="AD285" s="276"/>
      <c r="AE285" s="276"/>
      <c r="AF285" s="276"/>
      <c r="AG285" s="276"/>
      <c r="AH285" s="276"/>
      <c r="AI285" s="276"/>
      <c r="AJ285" s="276"/>
      <c r="AK285" s="276"/>
      <c r="AL285" s="276"/>
      <c r="AM285" s="276"/>
      <c r="AN285" s="276"/>
      <c r="AO285" s="276"/>
      <c r="AP285" s="276"/>
      <c r="AQ285" s="276"/>
      <c r="AR285" s="276"/>
      <c r="AS285" s="276"/>
      <c r="AT285" s="276"/>
      <c r="AU285" s="276"/>
      <c r="AV285" s="276"/>
      <c r="AW285" s="276"/>
      <c r="AX285" s="276"/>
      <c r="AY285" s="276"/>
      <c r="AZ285" s="276"/>
      <c r="BA285" s="276"/>
      <c r="BB285" s="276"/>
      <c r="BC285" s="276"/>
      <c r="BD285" s="285"/>
      <c r="BE285" s="276"/>
    </row>
    <row r="286" spans="1:57" ht="11.25" customHeight="1" x14ac:dyDescent="0.2">
      <c r="A286" s="1">
        <f>IF(F286=0,0,LOOKUP($C$9:$C$2507,Hoja1!$C$4:$C$118,Hoja1!$D$4:$D$118))</f>
        <v>4</v>
      </c>
      <c r="B286" s="1">
        <f t="shared" si="17"/>
        <v>4</v>
      </c>
      <c r="C286" s="1">
        <f t="array" ref="C286">SUM(IF(cuencatramo1=F286,Hoja1!$C$4:$C$118,0))</f>
        <v>30</v>
      </c>
      <c r="D286" s="1">
        <f t="shared" si="18"/>
        <v>30</v>
      </c>
      <c r="E286" s="46">
        <v>278</v>
      </c>
      <c r="F286" s="229" t="s">
        <v>2987</v>
      </c>
      <c r="G286" s="263" t="s">
        <v>2832</v>
      </c>
      <c r="H286" s="56" t="s">
        <v>1204</v>
      </c>
      <c r="I286" s="271">
        <v>9000</v>
      </c>
      <c r="J286" s="4" t="s">
        <v>58</v>
      </c>
      <c r="K286" s="80" t="s">
        <v>29</v>
      </c>
      <c r="L286" s="267">
        <v>1</v>
      </c>
      <c r="M286" s="267">
        <v>1</v>
      </c>
      <c r="N286" s="80">
        <v>843684.35999999987</v>
      </c>
      <c r="O286" s="80">
        <v>23990.919494399997</v>
      </c>
      <c r="P286" s="80">
        <v>40353.72</v>
      </c>
      <c r="Q286" s="80">
        <v>74806.479900000006</v>
      </c>
      <c r="R286" s="80">
        <v>21168.981504000003</v>
      </c>
      <c r="S286" s="80">
        <v>40353.72</v>
      </c>
      <c r="T286" s="80">
        <v>26448.726359999997</v>
      </c>
      <c r="U286" s="80">
        <v>6655984.3795344001</v>
      </c>
      <c r="V286" s="80">
        <v>3267976.5904190405</v>
      </c>
      <c r="W286" s="81">
        <f t="shared" si="19"/>
        <v>9923960.9699534401</v>
      </c>
      <c r="X286" s="80">
        <v>9923968</v>
      </c>
      <c r="Y286" s="80"/>
      <c r="Z286" s="80"/>
      <c r="AA286" s="8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82"/>
      <c r="BE286" s="1"/>
    </row>
    <row r="287" spans="1:57" ht="11.25" customHeight="1" x14ac:dyDescent="0.2">
      <c r="A287" s="1">
        <f>IF(F287=0,0,LOOKUP($C$9:$C$2507,Hoja1!$C$4:$C$118,Hoja1!$D$4:$D$118))</f>
        <v>4</v>
      </c>
      <c r="B287" s="1">
        <f t="shared" si="17"/>
        <v>4</v>
      </c>
      <c r="C287" s="1">
        <f t="array" ref="C287">SUM(IF(cuencatramo1=F287,Hoja1!$C$4:$C$118,0))</f>
        <v>30</v>
      </c>
      <c r="D287" s="1">
        <f t="shared" si="18"/>
        <v>30</v>
      </c>
      <c r="E287" s="46">
        <v>279</v>
      </c>
      <c r="F287" s="229" t="s">
        <v>2987</v>
      </c>
      <c r="G287" s="263" t="s">
        <v>2833</v>
      </c>
      <c r="H287" s="56" t="s">
        <v>1204</v>
      </c>
      <c r="I287" s="271" t="s">
        <v>3111</v>
      </c>
      <c r="J287" s="4" t="s">
        <v>58</v>
      </c>
      <c r="K287" s="80"/>
      <c r="L287" s="267">
        <v>1</v>
      </c>
      <c r="M287" s="267">
        <v>1</v>
      </c>
      <c r="N287" s="80">
        <v>0</v>
      </c>
      <c r="O287" s="80">
        <v>67358.929999999993</v>
      </c>
      <c r="P287" s="80">
        <v>76109.7</v>
      </c>
      <c r="Q287" s="80">
        <v>67375.349999999991</v>
      </c>
      <c r="R287" s="80">
        <v>64365.2</v>
      </c>
      <c r="S287" s="80">
        <v>72727.05</v>
      </c>
      <c r="T287" s="80">
        <v>64680.336000000003</v>
      </c>
      <c r="U287" s="80">
        <v>12649721.962499999</v>
      </c>
      <c r="V287" s="80">
        <v>5192537.3740800004</v>
      </c>
      <c r="W287" s="81">
        <f t="shared" si="19"/>
        <v>17842259.336580001</v>
      </c>
      <c r="X287" s="80">
        <v>10705356</v>
      </c>
      <c r="Y287" s="80"/>
      <c r="Z287" s="80"/>
      <c r="AA287" s="80">
        <v>50167772</v>
      </c>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82"/>
      <c r="BE287" s="1"/>
    </row>
    <row r="288" spans="1:57" ht="11.25" customHeight="1" x14ac:dyDescent="0.2">
      <c r="A288" s="1">
        <f>IF(F288=0,0,LOOKUP($C$9:$C$2507,Hoja1!$C$4:$C$118,Hoja1!$D$4:$D$118))</f>
        <v>4</v>
      </c>
      <c r="B288" s="1">
        <f t="shared" si="17"/>
        <v>4</v>
      </c>
      <c r="C288" s="1">
        <f t="array" ref="C288">SUM(IF(cuencatramo1=F288,Hoja1!$C$4:$C$118,0))</f>
        <v>30</v>
      </c>
      <c r="D288" s="1">
        <f t="shared" si="18"/>
        <v>30</v>
      </c>
      <c r="E288" s="46">
        <v>280</v>
      </c>
      <c r="F288" s="229" t="s">
        <v>2987</v>
      </c>
      <c r="G288" s="263" t="s">
        <v>2834</v>
      </c>
      <c r="H288" s="56" t="s">
        <v>1204</v>
      </c>
      <c r="I288" s="271" t="s">
        <v>122</v>
      </c>
      <c r="J288" s="4" t="s">
        <v>58</v>
      </c>
      <c r="K288" s="80" t="s">
        <v>29</v>
      </c>
      <c r="L288" s="267">
        <v>1</v>
      </c>
      <c r="M288" s="267">
        <v>1</v>
      </c>
      <c r="N288" s="80">
        <v>295839.21600000001</v>
      </c>
      <c r="O288" s="80">
        <v>4679.9399999999996</v>
      </c>
      <c r="P288" s="80">
        <v>7330.67</v>
      </c>
      <c r="Q288" s="80">
        <v>142.41279168000028</v>
      </c>
      <c r="R288" s="80">
        <v>13074.51</v>
      </c>
      <c r="S288" s="80">
        <v>20696.060000000001</v>
      </c>
      <c r="T288" s="80">
        <v>1963.147535999999</v>
      </c>
      <c r="U288" s="80">
        <v>81433.470182399964</v>
      </c>
      <c r="V288" s="80">
        <v>0</v>
      </c>
      <c r="W288" s="81">
        <f t="shared" si="19"/>
        <v>81433.470182399964</v>
      </c>
      <c r="X288" s="80"/>
      <c r="Y288" s="80"/>
      <c r="Z288" s="80"/>
      <c r="AA288" s="8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82"/>
      <c r="BE288" s="1"/>
    </row>
    <row r="289" spans="1:57" ht="11.25" customHeight="1" x14ac:dyDescent="0.2">
      <c r="A289" s="1">
        <f>IF(F289=0,0,LOOKUP($C$9:$C$2507,Hoja1!$C$4:$C$118,Hoja1!$D$4:$D$118))</f>
        <v>4</v>
      </c>
      <c r="B289" s="1">
        <f t="shared" si="17"/>
        <v>4</v>
      </c>
      <c r="C289" s="1">
        <f t="array" ref="C289">SUM(IF(cuencatramo1=F289,Hoja1!$C$4:$C$118,0))</f>
        <v>30</v>
      </c>
      <c r="D289" s="1">
        <f t="shared" si="18"/>
        <v>30</v>
      </c>
      <c r="E289" s="46">
        <v>281</v>
      </c>
      <c r="F289" s="229" t="s">
        <v>2987</v>
      </c>
      <c r="G289" s="263" t="s">
        <v>2835</v>
      </c>
      <c r="H289" s="56" t="s">
        <v>1232</v>
      </c>
      <c r="I289" s="271" t="s">
        <v>3111</v>
      </c>
      <c r="J289" s="4" t="s">
        <v>58</v>
      </c>
      <c r="K289" s="80" t="s">
        <v>52</v>
      </c>
      <c r="L289" s="267">
        <v>1</v>
      </c>
      <c r="M289" s="267">
        <v>1</v>
      </c>
      <c r="N289" s="80">
        <v>0</v>
      </c>
      <c r="O289" s="80">
        <v>12220.2</v>
      </c>
      <c r="P289" s="80">
        <v>8090.96</v>
      </c>
      <c r="Q289" s="80">
        <v>2544.4799999999996</v>
      </c>
      <c r="R289" s="80">
        <v>11731.39</v>
      </c>
      <c r="S289" s="80">
        <v>7767.32</v>
      </c>
      <c r="T289" s="80">
        <v>2442.7008000000001</v>
      </c>
      <c r="U289" s="80">
        <v>477726.11999999994</v>
      </c>
      <c r="V289" s="80">
        <v>196100.02022400001</v>
      </c>
      <c r="W289" s="81">
        <f t="shared" si="19"/>
        <v>673826.14022399997</v>
      </c>
      <c r="X289" s="80">
        <v>673825</v>
      </c>
      <c r="Y289" s="80"/>
      <c r="Z289" s="80"/>
      <c r="AA289" s="80">
        <v>2444569</v>
      </c>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82"/>
      <c r="BE289" s="1"/>
    </row>
    <row r="290" spans="1:57" ht="11.25" customHeight="1" x14ac:dyDescent="0.2">
      <c r="A290" s="1">
        <f>IF(F290=0,0,LOOKUP($C$9:$C$2507,Hoja1!$C$4:$C$118,Hoja1!$D$4:$D$118))</f>
        <v>4</v>
      </c>
      <c r="B290" s="1">
        <f t="shared" si="17"/>
        <v>4</v>
      </c>
      <c r="C290" s="1">
        <f t="array" ref="C290">SUM(IF(cuencatramo1=F290,Hoja1!$C$4:$C$118,0))</f>
        <v>30</v>
      </c>
      <c r="D290" s="1">
        <f t="shared" si="18"/>
        <v>30</v>
      </c>
      <c r="E290" s="46">
        <v>282</v>
      </c>
      <c r="F290" s="229" t="s">
        <v>2987</v>
      </c>
      <c r="G290" s="263" t="s">
        <v>2836</v>
      </c>
      <c r="H290" s="56" t="s">
        <v>1204</v>
      </c>
      <c r="I290" s="271">
        <v>9000</v>
      </c>
      <c r="J290" s="4" t="s">
        <v>58</v>
      </c>
      <c r="K290" s="80" t="s">
        <v>29</v>
      </c>
      <c r="L290" s="267">
        <v>1.2</v>
      </c>
      <c r="M290" s="267">
        <v>1</v>
      </c>
      <c r="N290" s="80">
        <v>28382.400000000005</v>
      </c>
      <c r="O290" s="80">
        <v>2613.81</v>
      </c>
      <c r="P290" s="80">
        <v>2575.5300000000002</v>
      </c>
      <c r="Q290" s="80">
        <v>12743.6976</v>
      </c>
      <c r="R290" s="80">
        <v>1014.86</v>
      </c>
      <c r="S290" s="80">
        <v>1003.1</v>
      </c>
      <c r="T290" s="80">
        <v>993.38400000000001</v>
      </c>
      <c r="U290" s="80">
        <v>490743.58901400003</v>
      </c>
      <c r="V290" s="80">
        <v>81472.962084479994</v>
      </c>
      <c r="W290" s="81">
        <f t="shared" si="19"/>
        <v>572216.55109848001</v>
      </c>
      <c r="X290" s="80">
        <v>572216</v>
      </c>
      <c r="Y290" s="80"/>
      <c r="Z290" s="80"/>
      <c r="AA290" s="8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82"/>
      <c r="BE290" s="1"/>
    </row>
    <row r="291" spans="1:57" ht="11.25" customHeight="1" x14ac:dyDescent="0.2">
      <c r="A291" s="1">
        <f>IF(F291=0,0,LOOKUP($C$9:$C$2507,Hoja1!$C$4:$C$118,Hoja1!$D$4:$D$118))</f>
        <v>4</v>
      </c>
      <c r="B291" s="1">
        <f t="shared" si="17"/>
        <v>4</v>
      </c>
      <c r="C291" s="1">
        <f t="array" ref="C291">SUM(IF(cuencatramo1=F291,Hoja1!$C$4:$C$118,0))</f>
        <v>30</v>
      </c>
      <c r="D291" s="1">
        <f t="shared" si="18"/>
        <v>30</v>
      </c>
      <c r="E291" s="46">
        <v>283</v>
      </c>
      <c r="F291" s="229" t="s">
        <v>2987</v>
      </c>
      <c r="G291" s="263" t="s">
        <v>2837</v>
      </c>
      <c r="H291" s="56" t="s">
        <v>1232</v>
      </c>
      <c r="I291" s="271">
        <v>1320</v>
      </c>
      <c r="J291" s="4" t="s">
        <v>58</v>
      </c>
      <c r="K291" s="80" t="s">
        <v>29</v>
      </c>
      <c r="L291" s="267">
        <v>1.2</v>
      </c>
      <c r="M291" s="267">
        <v>1</v>
      </c>
      <c r="N291" s="80">
        <v>407445.12</v>
      </c>
      <c r="O291" s="80">
        <v>1709.89</v>
      </c>
      <c r="P291" s="80">
        <v>2531.3200000000002</v>
      </c>
      <c r="Q291" s="80">
        <v>2164.8864815999996</v>
      </c>
      <c r="R291" s="80">
        <v>4590.0600000000004</v>
      </c>
      <c r="S291" s="80">
        <v>7031.54</v>
      </c>
      <c r="T291" s="80">
        <v>2931.3342719999996</v>
      </c>
      <c r="U291" s="80">
        <v>272519.34369120002</v>
      </c>
      <c r="V291" s="80">
        <v>238906.53060350404</v>
      </c>
      <c r="W291" s="81">
        <f t="shared" si="19"/>
        <v>511425.87429470406</v>
      </c>
      <c r="X291" s="80">
        <v>511426</v>
      </c>
      <c r="Y291" s="80"/>
      <c r="Z291" s="80"/>
      <c r="AA291" s="8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82"/>
      <c r="BE291" s="1"/>
    </row>
    <row r="292" spans="1:57" ht="11.25" customHeight="1" x14ac:dyDescent="0.2">
      <c r="A292" s="1">
        <f>IF(F292=0,0,LOOKUP($C$9:$C$2507,Hoja1!$C$4:$C$118,Hoja1!$D$4:$D$118))</f>
        <v>4</v>
      </c>
      <c r="B292" s="1">
        <f t="shared" si="17"/>
        <v>4</v>
      </c>
      <c r="C292" s="1">
        <f t="array" ref="C292">SUM(IF(cuencatramo1=F292,Hoja1!$C$4:$C$118,0))</f>
        <v>30</v>
      </c>
      <c r="D292" s="1">
        <f t="shared" si="18"/>
        <v>30</v>
      </c>
      <c r="E292" s="46">
        <v>284</v>
      </c>
      <c r="F292" s="229" t="s">
        <v>2987</v>
      </c>
      <c r="G292" s="263" t="s">
        <v>2838</v>
      </c>
      <c r="H292" s="56" t="s">
        <v>1204</v>
      </c>
      <c r="I292" s="271" t="s">
        <v>187</v>
      </c>
      <c r="J292" s="4" t="s">
        <v>58</v>
      </c>
      <c r="K292" s="80" t="s">
        <v>29</v>
      </c>
      <c r="L292" s="267">
        <v>1.2</v>
      </c>
      <c r="M292" s="267">
        <v>1</v>
      </c>
      <c r="N292" s="80">
        <v>11055.052799999999</v>
      </c>
      <c r="O292" s="80">
        <v>4023.96</v>
      </c>
      <c r="P292" s="80">
        <v>1984.28</v>
      </c>
      <c r="Q292" s="80">
        <v>7274.2247423999988</v>
      </c>
      <c r="R292" s="80">
        <v>2029.63</v>
      </c>
      <c r="S292" s="80">
        <v>915.82</v>
      </c>
      <c r="T292" s="80">
        <v>2819.0384639999997</v>
      </c>
      <c r="U292" s="80">
        <v>1365735.6953855997</v>
      </c>
      <c r="V292" s="80">
        <v>226312.40788992</v>
      </c>
      <c r="W292" s="81">
        <f t="shared" si="19"/>
        <v>1592048.1032755198</v>
      </c>
      <c r="X292" s="80">
        <v>1592048</v>
      </c>
      <c r="Y292" s="80"/>
      <c r="Z292" s="80"/>
      <c r="AA292" s="8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82"/>
      <c r="BE292" s="1"/>
    </row>
    <row r="293" spans="1:57" ht="11.25" customHeight="1" x14ac:dyDescent="0.2">
      <c r="A293" s="1">
        <f>IF(F293=0,0,LOOKUP($C$9:$C$2507,Hoja1!$C$4:$C$118,Hoja1!$D$4:$D$118))</f>
        <v>4</v>
      </c>
      <c r="B293" s="1">
        <f t="shared" si="17"/>
        <v>4</v>
      </c>
      <c r="C293" s="1">
        <f t="array" ref="C293">SUM(IF(cuencatramo1=F293,Hoja1!$C$4:$C$118,0))</f>
        <v>30</v>
      </c>
      <c r="D293" s="1">
        <f t="shared" si="18"/>
        <v>30</v>
      </c>
      <c r="E293" s="46">
        <v>285</v>
      </c>
      <c r="F293" s="229" t="s">
        <v>2987</v>
      </c>
      <c r="G293" s="263" t="s">
        <v>2839</v>
      </c>
      <c r="H293" s="56" t="s">
        <v>1232</v>
      </c>
      <c r="I293" s="271" t="s">
        <v>525</v>
      </c>
      <c r="J293" s="4" t="s">
        <v>58</v>
      </c>
      <c r="K293" s="80" t="s">
        <v>29</v>
      </c>
      <c r="L293" s="267">
        <v>1.2</v>
      </c>
      <c r="M293" s="267">
        <v>1</v>
      </c>
      <c r="N293" s="80">
        <v>1747.6200000000001</v>
      </c>
      <c r="O293" s="80">
        <v>30.21</v>
      </c>
      <c r="P293" s="80">
        <v>16.45</v>
      </c>
      <c r="Q293" s="80">
        <v>132.4686762</v>
      </c>
      <c r="R293" s="80">
        <v>14.35</v>
      </c>
      <c r="S293" s="80">
        <v>11.09</v>
      </c>
      <c r="T293" s="80">
        <v>76.435380000000009</v>
      </c>
      <c r="U293" s="80">
        <v>22072.5128043</v>
      </c>
      <c r="V293" s="80">
        <v>1890.3435264000002</v>
      </c>
      <c r="W293" s="81">
        <f t="shared" si="19"/>
        <v>23962.8563307</v>
      </c>
      <c r="X293" s="80">
        <v>23963</v>
      </c>
      <c r="Y293" s="80"/>
      <c r="Z293" s="80"/>
      <c r="AA293" s="8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82"/>
      <c r="BE293" s="1"/>
    </row>
    <row r="294" spans="1:57" s="286" customFormat="1" ht="11.25" customHeight="1" x14ac:dyDescent="0.2">
      <c r="A294" s="276">
        <f>IF(F294=0,0,LOOKUP($C$9:$C$2507,Hoja1!$C$4:$C$118,Hoja1!$D$4:$D$118))</f>
        <v>4</v>
      </c>
      <c r="B294" s="276">
        <f t="shared" si="17"/>
        <v>4</v>
      </c>
      <c r="C294" s="276">
        <f t="array" ref="C294">SUM(IF(cuencatramo1=F294,Hoja1!$C$4:$C$118,0))</f>
        <v>30</v>
      </c>
      <c r="D294" s="276">
        <f t="shared" si="18"/>
        <v>30</v>
      </c>
      <c r="E294" s="277">
        <v>286</v>
      </c>
      <c r="F294" s="278" t="s">
        <v>2987</v>
      </c>
      <c r="G294" s="279" t="s">
        <v>2840</v>
      </c>
      <c r="H294" s="288" t="s">
        <v>1232</v>
      </c>
      <c r="I294" s="289" t="s">
        <v>491</v>
      </c>
      <c r="J294" s="280"/>
      <c r="K294" s="275" t="s">
        <v>29</v>
      </c>
      <c r="L294" s="274">
        <v>1</v>
      </c>
      <c r="M294" s="274">
        <v>1</v>
      </c>
      <c r="N294" s="275">
        <v>642.81600000000003</v>
      </c>
      <c r="O294" s="275"/>
      <c r="P294" s="275"/>
      <c r="Q294" s="275">
        <v>1.2727756799999999</v>
      </c>
      <c r="R294" s="275"/>
      <c r="S294" s="275"/>
      <c r="T294" s="275">
        <v>3.21408</v>
      </c>
      <c r="U294" s="275">
        <v>0</v>
      </c>
      <c r="V294" s="275">
        <v>0</v>
      </c>
      <c r="W294" s="281">
        <f t="shared" si="19"/>
        <v>0</v>
      </c>
      <c r="X294" s="275"/>
      <c r="Y294" s="275"/>
      <c r="Z294" s="275"/>
      <c r="AA294" s="275"/>
      <c r="AB294" s="276"/>
      <c r="AC294" s="276"/>
      <c r="AD294" s="276"/>
      <c r="AE294" s="276"/>
      <c r="AF294" s="276"/>
      <c r="AG294" s="276"/>
      <c r="AH294" s="276"/>
      <c r="AI294" s="276"/>
      <c r="AJ294" s="276"/>
      <c r="AK294" s="276"/>
      <c r="AL294" s="276"/>
      <c r="AM294" s="276"/>
      <c r="AN294" s="276"/>
      <c r="AO294" s="276"/>
      <c r="AP294" s="276"/>
      <c r="AQ294" s="276"/>
      <c r="AR294" s="276"/>
      <c r="AS294" s="276"/>
      <c r="AT294" s="276"/>
      <c r="AU294" s="276"/>
      <c r="AV294" s="276"/>
      <c r="AW294" s="276"/>
      <c r="AX294" s="276"/>
      <c r="AY294" s="276"/>
      <c r="AZ294" s="276"/>
      <c r="BA294" s="276"/>
      <c r="BB294" s="276"/>
      <c r="BC294" s="276"/>
      <c r="BD294" s="285"/>
      <c r="BE294" s="276"/>
    </row>
    <row r="295" spans="1:57" ht="11.25" customHeight="1" x14ac:dyDescent="0.2">
      <c r="A295" s="1">
        <f>IF(F295=0,0,LOOKUP($C$9:$C$2507,Hoja1!$C$4:$C$118,Hoja1!$D$4:$D$118))</f>
        <v>5</v>
      </c>
      <c r="B295" s="1">
        <f t="shared" si="17"/>
        <v>5</v>
      </c>
      <c r="C295" s="1">
        <f t="array" ref="C295">SUM(IF(cuencatramo1=F295,Hoja1!$C$4:$C$118,0))</f>
        <v>32</v>
      </c>
      <c r="D295" s="1">
        <f t="shared" si="18"/>
        <v>32</v>
      </c>
      <c r="E295" s="46">
        <v>287</v>
      </c>
      <c r="F295" s="229" t="s">
        <v>2949</v>
      </c>
      <c r="G295" s="263" t="s">
        <v>2841</v>
      </c>
      <c r="H295" s="56" t="s">
        <v>536</v>
      </c>
      <c r="I295" s="271">
        <v>9000</v>
      </c>
      <c r="J295" s="4" t="s">
        <v>58</v>
      </c>
      <c r="K295" s="80" t="s">
        <v>29</v>
      </c>
      <c r="L295" s="267">
        <v>1</v>
      </c>
      <c r="M295" s="267">
        <v>1</v>
      </c>
      <c r="N295" s="80">
        <v>1247196.24</v>
      </c>
      <c r="O295" s="80">
        <v>96116.05</v>
      </c>
      <c r="P295" s="80">
        <v>75149.09</v>
      </c>
      <c r="Q295" s="80">
        <v>79412.914512000003</v>
      </c>
      <c r="R295" s="80">
        <v>95628.82</v>
      </c>
      <c r="S295" s="80">
        <v>74507.5</v>
      </c>
      <c r="T295" s="80">
        <v>82808.28</v>
      </c>
      <c r="U295" s="80">
        <v>14909774.699628001</v>
      </c>
      <c r="V295" s="80">
        <v>6647848.7183999997</v>
      </c>
      <c r="W295" s="81">
        <f t="shared" si="19"/>
        <v>21557623.418028001</v>
      </c>
      <c r="X295" s="80">
        <v>45490650</v>
      </c>
      <c r="Y295" s="80"/>
      <c r="Z295" s="80"/>
      <c r="AA295" s="80">
        <v>135738921</v>
      </c>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82"/>
      <c r="BE295" s="1"/>
    </row>
    <row r="296" spans="1:57" ht="11.25" customHeight="1" x14ac:dyDescent="0.2">
      <c r="A296" s="1">
        <f>IF(F296=0,0,LOOKUP($C$9:$C$2507,Hoja1!$C$4:$C$118,Hoja1!$D$4:$D$118))</f>
        <v>5</v>
      </c>
      <c r="B296" s="1">
        <f t="shared" si="17"/>
        <v>5</v>
      </c>
      <c r="C296" s="1">
        <f t="array" ref="C296">SUM(IF(cuencatramo1=F296,Hoja1!$C$4:$C$118,0))</f>
        <v>32</v>
      </c>
      <c r="D296" s="1">
        <f t="shared" si="18"/>
        <v>32</v>
      </c>
      <c r="E296" s="46">
        <v>288</v>
      </c>
      <c r="F296" s="229" t="s">
        <v>2949</v>
      </c>
      <c r="G296" s="263" t="s">
        <v>2842</v>
      </c>
      <c r="H296" s="56" t="s">
        <v>770</v>
      </c>
      <c r="I296" s="271">
        <v>9000</v>
      </c>
      <c r="J296" s="4" t="s">
        <v>58</v>
      </c>
      <c r="K296" s="80" t="s">
        <v>29</v>
      </c>
      <c r="L296" s="267">
        <v>1</v>
      </c>
      <c r="M296" s="267">
        <v>1</v>
      </c>
      <c r="N296" s="80">
        <v>374024.84400000004</v>
      </c>
      <c r="O296" s="80">
        <v>45876.68</v>
      </c>
      <c r="P296" s="80">
        <v>47706.400000000001</v>
      </c>
      <c r="Q296" s="80">
        <v>20761.753982399998</v>
      </c>
      <c r="R296" s="80">
        <v>10600.51</v>
      </c>
      <c r="S296" s="80">
        <v>44033.09</v>
      </c>
      <c r="T296" s="80">
        <v>13927.995813599999</v>
      </c>
      <c r="U296" s="80">
        <v>6448360.0132394992</v>
      </c>
      <c r="V296" s="80">
        <v>1012982.1408619201</v>
      </c>
      <c r="W296" s="81">
        <f t="shared" si="19"/>
        <v>7461342.1541014193</v>
      </c>
      <c r="X296" s="80">
        <v>7494098</v>
      </c>
      <c r="Y296" s="80"/>
      <c r="Z296" s="80"/>
      <c r="AA296" s="8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82"/>
      <c r="BE296" s="1"/>
    </row>
    <row r="297" spans="1:57" ht="11.25" customHeight="1" x14ac:dyDescent="0.2">
      <c r="A297" s="1">
        <f>IF(F297=0,0,LOOKUP($C$9:$C$2507,Hoja1!$C$4:$C$118,Hoja1!$D$4:$D$118))</f>
        <v>5</v>
      </c>
      <c r="B297" s="1">
        <f t="shared" si="17"/>
        <v>5</v>
      </c>
      <c r="C297" s="1">
        <f t="array" ref="C297">SUM(IF(cuencatramo1=F297,Hoja1!$C$4:$C$118,0))</f>
        <v>32</v>
      </c>
      <c r="D297" s="1">
        <f t="shared" si="18"/>
        <v>32</v>
      </c>
      <c r="E297" s="46">
        <v>289</v>
      </c>
      <c r="F297" s="229" t="s">
        <v>2949</v>
      </c>
      <c r="G297" s="263" t="s">
        <v>2843</v>
      </c>
      <c r="H297" s="56" t="s">
        <v>1166</v>
      </c>
      <c r="I297" s="271">
        <v>9000</v>
      </c>
      <c r="J297" s="4" t="s">
        <v>58</v>
      </c>
      <c r="K297" s="80" t="s">
        <v>29</v>
      </c>
      <c r="L297" s="267">
        <v>1</v>
      </c>
      <c r="M297" s="267">
        <v>1</v>
      </c>
      <c r="N297" s="80">
        <v>309052.79999999999</v>
      </c>
      <c r="O297" s="80">
        <v>39439.449999999997</v>
      </c>
      <c r="P297" s="80">
        <v>27814.75</v>
      </c>
      <c r="Q297" s="80">
        <v>22409.481599999999</v>
      </c>
      <c r="R297" s="80">
        <v>37791.06</v>
      </c>
      <c r="S297" s="80">
        <v>27814.75</v>
      </c>
      <c r="T297" s="80">
        <v>12740.544</v>
      </c>
      <c r="U297" s="80">
        <v>4207380.1704000002</v>
      </c>
      <c r="V297" s="80">
        <v>1022810.87232</v>
      </c>
      <c r="W297" s="81">
        <f t="shared" si="19"/>
        <v>5230191.0427200003</v>
      </c>
      <c r="X297" s="80">
        <v>14796665</v>
      </c>
      <c r="Y297" s="80"/>
      <c r="Z297" s="80"/>
      <c r="AA297" s="8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82"/>
      <c r="BE297" s="1"/>
    </row>
    <row r="298" spans="1:57" ht="11.25" customHeight="1" x14ac:dyDescent="0.2">
      <c r="A298" s="1">
        <f>IF(F298=0,0,LOOKUP($C$9:$C$2507,Hoja1!$C$4:$C$118,Hoja1!$D$4:$D$118))</f>
        <v>5</v>
      </c>
      <c r="B298" s="1">
        <f t="shared" si="17"/>
        <v>5</v>
      </c>
      <c r="C298" s="1">
        <f t="array" ref="C298">SUM(IF(cuencatramo1=F298,Hoja1!$C$4:$C$118,0))</f>
        <v>32</v>
      </c>
      <c r="D298" s="1">
        <f t="shared" si="18"/>
        <v>32</v>
      </c>
      <c r="E298" s="46">
        <v>290</v>
      </c>
      <c r="F298" s="229" t="s">
        <v>2949</v>
      </c>
      <c r="G298" s="263" t="s">
        <v>2844</v>
      </c>
      <c r="H298" s="56" t="s">
        <v>1166</v>
      </c>
      <c r="I298" s="271" t="s">
        <v>3111</v>
      </c>
      <c r="J298" s="4" t="s">
        <v>58</v>
      </c>
      <c r="K298" s="80" t="s">
        <v>29</v>
      </c>
      <c r="L298" s="267">
        <v>1</v>
      </c>
      <c r="M298" s="267">
        <v>1</v>
      </c>
      <c r="N298" s="80">
        <v>35478</v>
      </c>
      <c r="O298" s="80">
        <v>1715.01</v>
      </c>
      <c r="P298" s="80">
        <v>1480.36</v>
      </c>
      <c r="Q298" s="80">
        <v>1715.0065199999999</v>
      </c>
      <c r="R298" s="80">
        <v>1320.49</v>
      </c>
      <c r="S298" s="80">
        <v>871.77</v>
      </c>
      <c r="T298" s="80">
        <v>1320.49116</v>
      </c>
      <c r="U298" s="80">
        <v>321992.47412999999</v>
      </c>
      <c r="V298" s="80">
        <v>106009.0303248</v>
      </c>
      <c r="W298" s="81">
        <f t="shared" si="19"/>
        <v>428001.50445479999</v>
      </c>
      <c r="X298" s="80"/>
      <c r="Y298" s="80"/>
      <c r="Z298" s="80"/>
      <c r="AA298" s="80">
        <v>831109</v>
      </c>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82"/>
      <c r="BE298" s="1"/>
    </row>
    <row r="299" spans="1:57" ht="11.25" customHeight="1" x14ac:dyDescent="0.2">
      <c r="A299" s="1">
        <f>IF(F299=0,0,LOOKUP($C$9:$C$2507,Hoja1!$C$4:$C$118,Hoja1!$D$4:$D$118))</f>
        <v>5</v>
      </c>
      <c r="B299" s="1">
        <f t="shared" si="17"/>
        <v>5</v>
      </c>
      <c r="C299" s="1">
        <f t="array" ref="C299">SUM(IF(cuencatramo1=F299,Hoja1!$C$4:$C$118,0))</f>
        <v>32</v>
      </c>
      <c r="D299" s="1">
        <f t="shared" si="18"/>
        <v>32</v>
      </c>
      <c r="E299" s="46">
        <v>291</v>
      </c>
      <c r="F299" s="229" t="s">
        <v>2949</v>
      </c>
      <c r="G299" s="263" t="s">
        <v>2845</v>
      </c>
      <c r="H299" s="56" t="s">
        <v>1187</v>
      </c>
      <c r="I299" s="271">
        <v>9000</v>
      </c>
      <c r="J299" s="4" t="s">
        <v>58</v>
      </c>
      <c r="K299" s="80"/>
      <c r="L299" s="267">
        <v>1</v>
      </c>
      <c r="M299" s="267">
        <v>1</v>
      </c>
      <c r="N299" s="80">
        <v>458460.58540408156</v>
      </c>
      <c r="O299" s="80">
        <v>87665.03</v>
      </c>
      <c r="P299" s="80">
        <v>72970.94</v>
      </c>
      <c r="Q299" s="80">
        <v>14772.556506122446</v>
      </c>
      <c r="R299" s="80">
        <v>32676.560000000001</v>
      </c>
      <c r="S299" s="80">
        <v>72111.100000000006</v>
      </c>
      <c r="T299" s="80">
        <v>5135.8399092323261</v>
      </c>
      <c r="U299" s="80">
        <v>2773547.4840244893</v>
      </c>
      <c r="V299" s="80">
        <v>412305.22791317117</v>
      </c>
      <c r="W299" s="81">
        <f t="shared" si="19"/>
        <v>3185852.7119376604</v>
      </c>
      <c r="X299" s="80">
        <v>3185853</v>
      </c>
      <c r="Y299" s="80"/>
      <c r="Z299" s="80"/>
      <c r="AA299" s="80">
        <v>19222524</v>
      </c>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82"/>
      <c r="BE299" s="1"/>
    </row>
    <row r="300" spans="1:57" ht="11.25" customHeight="1" x14ac:dyDescent="0.2">
      <c r="A300" s="1">
        <f>IF(F300=0,0,LOOKUP($C$9:$C$2507,Hoja1!$C$4:$C$118,Hoja1!$D$4:$D$118))</f>
        <v>5</v>
      </c>
      <c r="B300" s="1">
        <f t="shared" si="17"/>
        <v>5</v>
      </c>
      <c r="C300" s="1">
        <f t="array" ref="C300">SUM(IF(cuencatramo1=F300,Hoja1!$C$4:$C$118,0))</f>
        <v>32</v>
      </c>
      <c r="D300" s="1">
        <f t="shared" si="18"/>
        <v>32</v>
      </c>
      <c r="E300" s="46">
        <v>292</v>
      </c>
      <c r="F300" s="229" t="s">
        <v>2949</v>
      </c>
      <c r="G300" s="263" t="s">
        <v>2846</v>
      </c>
      <c r="H300" s="56" t="s">
        <v>1187</v>
      </c>
      <c r="I300" s="271" t="s">
        <v>3111</v>
      </c>
      <c r="J300" s="4" t="s">
        <v>58</v>
      </c>
      <c r="K300" s="80"/>
      <c r="L300" s="267">
        <v>1</v>
      </c>
      <c r="M300" s="267">
        <v>1</v>
      </c>
      <c r="N300" s="80">
        <v>0</v>
      </c>
      <c r="O300" s="80">
        <v>6110.1</v>
      </c>
      <c r="P300" s="80">
        <v>7117.58</v>
      </c>
      <c r="Q300" s="80">
        <v>6110.0999999999995</v>
      </c>
      <c r="R300" s="80">
        <v>5865.7</v>
      </c>
      <c r="S300" s="80">
        <v>6832.88</v>
      </c>
      <c r="T300" s="80">
        <v>5865.6959999999999</v>
      </c>
      <c r="U300" s="80">
        <v>1147171.2749999999</v>
      </c>
      <c r="V300" s="80">
        <v>470898.07487999997</v>
      </c>
      <c r="W300" s="81">
        <f t="shared" si="19"/>
        <v>1618069.3498799999</v>
      </c>
      <c r="X300" s="80">
        <v>1618069</v>
      </c>
      <c r="Y300" s="80"/>
      <c r="Z300" s="80"/>
      <c r="AA300" s="8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82"/>
      <c r="BE300" s="1"/>
    </row>
    <row r="301" spans="1:57" ht="11.25" customHeight="1" x14ac:dyDescent="0.2">
      <c r="A301" s="1">
        <f>IF(F301=0,0,LOOKUP($C$9:$C$2507,Hoja1!$C$4:$C$118,Hoja1!$D$4:$D$118))</f>
        <v>5</v>
      </c>
      <c r="B301" s="1">
        <f t="shared" si="17"/>
        <v>5</v>
      </c>
      <c r="C301" s="1">
        <f t="array" ref="C301">SUM(IF(cuencatramo1=F301,Hoja1!$C$4:$C$118,0))</f>
        <v>32</v>
      </c>
      <c r="D301" s="1">
        <f t="shared" si="18"/>
        <v>32</v>
      </c>
      <c r="E301" s="46">
        <v>293</v>
      </c>
      <c r="F301" s="229" t="s">
        <v>2949</v>
      </c>
      <c r="G301" s="263" t="s">
        <v>2847</v>
      </c>
      <c r="H301" s="56" t="s">
        <v>1158</v>
      </c>
      <c r="I301" s="271" t="s">
        <v>3111</v>
      </c>
      <c r="J301" s="4" t="s">
        <v>58</v>
      </c>
      <c r="K301" s="80"/>
      <c r="L301" s="267">
        <v>1</v>
      </c>
      <c r="M301" s="267">
        <v>1</v>
      </c>
      <c r="N301" s="80">
        <v>0</v>
      </c>
      <c r="O301" s="80">
        <v>6964.2</v>
      </c>
      <c r="P301" s="80">
        <v>8828.17</v>
      </c>
      <c r="Q301" s="80">
        <v>6964.2</v>
      </c>
      <c r="R301" s="80">
        <v>6685.63</v>
      </c>
      <c r="S301" s="80">
        <v>8475.0499999999993</v>
      </c>
      <c r="T301" s="80">
        <v>6685.6320000000005</v>
      </c>
      <c r="U301" s="80">
        <v>1307528.55</v>
      </c>
      <c r="V301" s="80">
        <v>536722.53696000006</v>
      </c>
      <c r="W301" s="81">
        <f t="shared" si="19"/>
        <v>1844251.08696</v>
      </c>
      <c r="X301" s="80">
        <v>1844251.09</v>
      </c>
      <c r="Y301" s="80"/>
      <c r="Z301" s="80"/>
      <c r="AA301" s="8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82"/>
      <c r="BE301" s="1"/>
    </row>
    <row r="302" spans="1:57" ht="11.25" customHeight="1" x14ac:dyDescent="0.2">
      <c r="A302" s="1">
        <f>IF(F302=0,0,LOOKUP($C$9:$C$2507,Hoja1!$C$4:$C$118,Hoja1!$D$4:$D$118))</f>
        <v>5</v>
      </c>
      <c r="B302" s="1">
        <f t="shared" si="17"/>
        <v>5</v>
      </c>
      <c r="C302" s="1">
        <f t="array" ref="C302">SUM(IF(cuencatramo1=F302,Hoja1!$C$4:$C$118,0))</f>
        <v>32</v>
      </c>
      <c r="D302" s="1">
        <f t="shared" si="18"/>
        <v>32</v>
      </c>
      <c r="E302" s="46">
        <v>294</v>
      </c>
      <c r="F302" s="229" t="s">
        <v>2949</v>
      </c>
      <c r="G302" s="263" t="s">
        <v>2848</v>
      </c>
      <c r="H302" s="56" t="s">
        <v>536</v>
      </c>
      <c r="I302" s="271">
        <v>9000</v>
      </c>
      <c r="J302" s="4" t="s">
        <v>58</v>
      </c>
      <c r="K302" s="80" t="s">
        <v>29</v>
      </c>
      <c r="L302" s="267">
        <v>1</v>
      </c>
      <c r="M302" s="267">
        <v>1</v>
      </c>
      <c r="N302" s="80">
        <v>189216</v>
      </c>
      <c r="O302" s="80">
        <v>21999.5</v>
      </c>
      <c r="P302" s="80">
        <v>4670.13</v>
      </c>
      <c r="Q302" s="80">
        <v>21352.5</v>
      </c>
      <c r="R302" s="80">
        <v>21021.75</v>
      </c>
      <c r="S302" s="80">
        <v>4670.13</v>
      </c>
      <c r="T302" s="80">
        <v>20498.400000000001</v>
      </c>
      <c r="U302" s="80">
        <v>4008931.875</v>
      </c>
      <c r="V302" s="80">
        <v>1645611.5520000001</v>
      </c>
      <c r="W302" s="81">
        <f t="shared" si="19"/>
        <v>5654543.4270000001</v>
      </c>
      <c r="X302" s="80">
        <v>5654541</v>
      </c>
      <c r="Y302" s="80"/>
      <c r="Z302" s="80"/>
      <c r="AA302" s="8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82"/>
      <c r="BE302" s="1"/>
    </row>
    <row r="303" spans="1:57" ht="11.25" customHeight="1" x14ac:dyDescent="0.2">
      <c r="A303" s="1">
        <f>IF(F303=0,0,LOOKUP($C$9:$C$2507,Hoja1!$C$4:$C$118,Hoja1!$D$4:$D$118))</f>
        <v>5</v>
      </c>
      <c r="B303" s="1">
        <f t="shared" si="17"/>
        <v>5</v>
      </c>
      <c r="C303" s="1">
        <f t="array" ref="C303">SUM(IF(cuencatramo1=F303,Hoja1!$C$4:$C$118,0))</f>
        <v>32</v>
      </c>
      <c r="D303" s="1">
        <f t="shared" si="18"/>
        <v>32</v>
      </c>
      <c r="E303" s="46">
        <v>295</v>
      </c>
      <c r="F303" s="229" t="s">
        <v>2949</v>
      </c>
      <c r="G303" s="263" t="s">
        <v>2849</v>
      </c>
      <c r="H303" s="56" t="s">
        <v>536</v>
      </c>
      <c r="I303" s="271">
        <v>5521</v>
      </c>
      <c r="J303" s="4" t="s">
        <v>58</v>
      </c>
      <c r="K303" s="80" t="s">
        <v>29</v>
      </c>
      <c r="L303" s="267">
        <v>1</v>
      </c>
      <c r="M303" s="267">
        <v>1</v>
      </c>
      <c r="N303" s="80">
        <v>2207.5200000000004</v>
      </c>
      <c r="O303" s="80">
        <v>141.28</v>
      </c>
      <c r="P303" s="80">
        <v>98.41</v>
      </c>
      <c r="Q303" s="80">
        <v>282.05483040000001</v>
      </c>
      <c r="R303" s="80">
        <v>99.23</v>
      </c>
      <c r="S303" s="80">
        <v>52.99</v>
      </c>
      <c r="T303" s="80">
        <v>111.47975999999998</v>
      </c>
      <c r="U303" s="80">
        <v>23091.4476</v>
      </c>
      <c r="V303" s="80">
        <v>5726.7282009599994</v>
      </c>
      <c r="W303" s="81">
        <f t="shared" si="19"/>
        <v>28818.175800959998</v>
      </c>
      <c r="X303" s="80"/>
      <c r="Y303" s="80"/>
      <c r="Z303" s="80"/>
      <c r="AA303" s="8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82"/>
      <c r="BE303" s="1"/>
    </row>
    <row r="304" spans="1:57" ht="11.25" customHeight="1" x14ac:dyDescent="0.2">
      <c r="A304" s="1">
        <f>IF(F304=0,0,LOOKUP($C$9:$C$2507,Hoja1!$C$4:$C$118,Hoja1!$D$4:$D$118))</f>
        <v>5</v>
      </c>
      <c r="B304" s="1">
        <f t="shared" si="17"/>
        <v>5</v>
      </c>
      <c r="C304" s="1">
        <f t="array" ref="C304">SUM(IF(cuencatramo1=F304,Hoja1!$C$4:$C$118,0))</f>
        <v>32</v>
      </c>
      <c r="D304" s="1">
        <f t="shared" si="18"/>
        <v>32</v>
      </c>
      <c r="E304" s="46">
        <v>296</v>
      </c>
      <c r="F304" s="229" t="s">
        <v>2949</v>
      </c>
      <c r="G304" s="263" t="s">
        <v>2850</v>
      </c>
      <c r="H304" s="56" t="s">
        <v>536</v>
      </c>
      <c r="I304" s="271" t="s">
        <v>654</v>
      </c>
      <c r="J304" s="4" t="s">
        <v>58</v>
      </c>
      <c r="K304" s="80" t="s">
        <v>29</v>
      </c>
      <c r="L304" s="267">
        <v>1</v>
      </c>
      <c r="M304" s="267">
        <v>1</v>
      </c>
      <c r="N304" s="80">
        <v>2459.808</v>
      </c>
      <c r="O304" s="80">
        <v>152.63</v>
      </c>
      <c r="P304" s="80">
        <v>69.42</v>
      </c>
      <c r="Q304" s="80">
        <v>62.718796799999993</v>
      </c>
      <c r="R304" s="80">
        <v>109.43</v>
      </c>
      <c r="S304" s="80">
        <v>55.9</v>
      </c>
      <c r="T304" s="80">
        <v>147.43710719999999</v>
      </c>
      <c r="U304" s="80">
        <v>28657.078560000002</v>
      </c>
      <c r="V304" s="80">
        <v>8785.0339776000001</v>
      </c>
      <c r="W304" s="81">
        <f t="shared" si="19"/>
        <v>37442.112537599998</v>
      </c>
      <c r="X304" s="80">
        <v>70000</v>
      </c>
      <c r="Y304" s="80"/>
      <c r="Z304" s="80"/>
      <c r="AA304" s="8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82"/>
      <c r="BE304" s="1"/>
    </row>
    <row r="305" spans="1:57" ht="11.25" customHeight="1" x14ac:dyDescent="0.2">
      <c r="A305" s="1">
        <f>IF(F305=0,0,LOOKUP($C$9:$C$2507,Hoja1!$C$4:$C$118,Hoja1!$D$4:$D$118))</f>
        <v>6</v>
      </c>
      <c r="B305" s="1">
        <f t="shared" si="17"/>
        <v>6</v>
      </c>
      <c r="C305" s="1">
        <f t="array" ref="C305">SUM(IF(cuencatramo1=F305,Hoja1!$C$4:$C$118,0))</f>
        <v>34</v>
      </c>
      <c r="D305" s="1">
        <f t="shared" si="18"/>
        <v>34</v>
      </c>
      <c r="E305" s="46">
        <v>297</v>
      </c>
      <c r="F305" s="229" t="s">
        <v>2944</v>
      </c>
      <c r="G305" s="263" t="s">
        <v>2851</v>
      </c>
      <c r="H305" s="56" t="s">
        <v>226</v>
      </c>
      <c r="I305" s="271" t="s">
        <v>3111</v>
      </c>
      <c r="J305" s="4" t="s">
        <v>58</v>
      </c>
      <c r="K305" s="80" t="s">
        <v>29</v>
      </c>
      <c r="L305" s="267">
        <v>1</v>
      </c>
      <c r="M305" s="267">
        <v>1</v>
      </c>
      <c r="N305" s="80">
        <v>118890.72000000002</v>
      </c>
      <c r="O305" s="80">
        <v>16853.39028</v>
      </c>
      <c r="P305" s="80">
        <v>16434.32</v>
      </c>
      <c r="Q305" s="80">
        <v>17107.491600000001</v>
      </c>
      <c r="R305" s="80">
        <v>13222.571759999999</v>
      </c>
      <c r="S305" s="80">
        <v>16280.21</v>
      </c>
      <c r="T305" s="80">
        <v>19648.189439999998</v>
      </c>
      <c r="U305" s="80">
        <v>3668703.7769820681</v>
      </c>
      <c r="V305" s="80">
        <v>3301479.4081458468</v>
      </c>
      <c r="W305" s="81">
        <f t="shared" si="19"/>
        <v>6970183.1851279149</v>
      </c>
      <c r="X305" s="80">
        <v>102495628</v>
      </c>
      <c r="Y305" s="80"/>
      <c r="Z305" s="80"/>
      <c r="AA305" s="8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82"/>
      <c r="BE305" s="1"/>
    </row>
    <row r="306" spans="1:57" ht="11.25" customHeight="1" x14ac:dyDescent="0.2">
      <c r="A306" s="1">
        <f>IF(F306=0,0,LOOKUP($C$9:$C$2507,Hoja1!$C$4:$C$118,Hoja1!$D$4:$D$118))</f>
        <v>6</v>
      </c>
      <c r="B306" s="1">
        <f t="shared" si="17"/>
        <v>6</v>
      </c>
      <c r="C306" s="1">
        <f t="array" ref="C306">SUM(IF(cuencatramo1=F306,Hoja1!$C$4:$C$118,0))</f>
        <v>34</v>
      </c>
      <c r="D306" s="1">
        <f t="shared" si="18"/>
        <v>34</v>
      </c>
      <c r="E306" s="46">
        <v>298</v>
      </c>
      <c r="F306" s="229" t="s">
        <v>2944</v>
      </c>
      <c r="G306" s="263" t="s">
        <v>2852</v>
      </c>
      <c r="H306" s="56" t="s">
        <v>962</v>
      </c>
      <c r="I306" s="271" t="s">
        <v>3111</v>
      </c>
      <c r="J306" s="4" t="s">
        <v>58</v>
      </c>
      <c r="K306" s="80" t="s">
        <v>29</v>
      </c>
      <c r="L306" s="267">
        <v>1</v>
      </c>
      <c r="M306" s="267">
        <v>1</v>
      </c>
      <c r="N306" s="80">
        <v>234549</v>
      </c>
      <c r="O306" s="80">
        <v>52420.86</v>
      </c>
      <c r="P306" s="80">
        <v>35776.67</v>
      </c>
      <c r="Q306" s="80">
        <v>31555.946519999998</v>
      </c>
      <c r="R306" s="80">
        <v>42563.28</v>
      </c>
      <c r="S306" s="80">
        <v>35238.58</v>
      </c>
      <c r="T306" s="80">
        <v>14341.815935999997</v>
      </c>
      <c r="U306" s="80">
        <v>5924628.9591299994</v>
      </c>
      <c r="V306" s="80">
        <v>1151360.9833420797</v>
      </c>
      <c r="W306" s="81">
        <f t="shared" si="19"/>
        <v>7075989.9424720788</v>
      </c>
      <c r="X306" s="80">
        <v>9692915</v>
      </c>
      <c r="Y306" s="80"/>
      <c r="Z306" s="80"/>
      <c r="AA306" s="80">
        <v>7637304</v>
      </c>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82"/>
      <c r="BE306" s="1"/>
    </row>
    <row r="307" spans="1:57" ht="11.25" customHeight="1" x14ac:dyDescent="0.2">
      <c r="A307" s="1">
        <f>IF(F307=0,0,LOOKUP($C$9:$C$2507,Hoja1!$C$4:$C$118,Hoja1!$D$4:$D$118))</f>
        <v>6</v>
      </c>
      <c r="B307" s="1">
        <f t="shared" si="17"/>
        <v>6</v>
      </c>
      <c r="C307" s="1">
        <f t="array" ref="C307">SUM(IF(cuencatramo1=F307,Hoja1!$C$4:$C$118,0))</f>
        <v>34</v>
      </c>
      <c r="D307" s="1">
        <f t="shared" si="18"/>
        <v>34</v>
      </c>
      <c r="E307" s="46">
        <v>299</v>
      </c>
      <c r="F307" s="229" t="s">
        <v>2944</v>
      </c>
      <c r="G307" s="263" t="s">
        <v>2853</v>
      </c>
      <c r="H307" s="56" t="s">
        <v>962</v>
      </c>
      <c r="I307" s="271" t="s">
        <v>3111</v>
      </c>
      <c r="J307" s="4" t="s">
        <v>58</v>
      </c>
      <c r="K307" s="80"/>
      <c r="L307" s="267">
        <v>1</v>
      </c>
      <c r="M307" s="267">
        <v>1</v>
      </c>
      <c r="N307" s="80">
        <v>0</v>
      </c>
      <c r="O307" s="80">
        <v>11335.22</v>
      </c>
      <c r="P307" s="80">
        <v>12152.89</v>
      </c>
      <c r="Q307" s="80">
        <v>11311.897499999999</v>
      </c>
      <c r="R307" s="80">
        <v>10881.81</v>
      </c>
      <c r="S307" s="80">
        <v>11666.78</v>
      </c>
      <c r="T307" s="80">
        <v>10859.4216</v>
      </c>
      <c r="U307" s="80">
        <v>2123808.7556249998</v>
      </c>
      <c r="V307" s="80">
        <v>871794.36604799994</v>
      </c>
      <c r="W307" s="81">
        <f t="shared" si="19"/>
        <v>2995603.1216729996</v>
      </c>
      <c r="X307" s="80">
        <v>2995601</v>
      </c>
      <c r="Y307" s="80"/>
      <c r="Z307" s="80"/>
      <c r="AA307" s="8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82"/>
      <c r="BE307" s="1"/>
    </row>
    <row r="308" spans="1:57" ht="11.25" customHeight="1" x14ac:dyDescent="0.2">
      <c r="A308" s="1">
        <f>IF(F308=0,0,LOOKUP($C$9:$C$2507,Hoja1!$C$4:$C$118,Hoja1!$D$4:$D$118))</f>
        <v>6</v>
      </c>
      <c r="B308" s="1">
        <f t="shared" si="17"/>
        <v>6</v>
      </c>
      <c r="C308" s="1">
        <f t="array" ref="C308">SUM(IF(cuencatramo1=F308,Hoja1!$C$4:$C$118,0))</f>
        <v>34</v>
      </c>
      <c r="D308" s="1">
        <f t="shared" si="18"/>
        <v>34</v>
      </c>
      <c r="E308" s="46">
        <v>300</v>
      </c>
      <c r="F308" s="229" t="s">
        <v>2944</v>
      </c>
      <c r="G308" s="263" t="s">
        <v>2854</v>
      </c>
      <c r="H308" s="56" t="s">
        <v>962</v>
      </c>
      <c r="I308" s="271">
        <v>5051</v>
      </c>
      <c r="J308" s="4" t="s">
        <v>58</v>
      </c>
      <c r="K308" s="80" t="s">
        <v>29</v>
      </c>
      <c r="L308" s="267">
        <v>1</v>
      </c>
      <c r="M308" s="267">
        <v>1.03</v>
      </c>
      <c r="N308" s="80">
        <v>3468.96</v>
      </c>
      <c r="O308" s="80">
        <v>13.88</v>
      </c>
      <c r="P308" s="80">
        <v>0.2</v>
      </c>
      <c r="Q308" s="80">
        <v>13.875839999999998</v>
      </c>
      <c r="R308" s="80">
        <v>20.81</v>
      </c>
      <c r="S308" s="80">
        <v>0.3</v>
      </c>
      <c r="T308" s="80">
        <v>20.813760000000002</v>
      </c>
      <c r="U308" s="80">
        <v>2605.1889599999995</v>
      </c>
      <c r="V308" s="80">
        <v>1721.0565123840004</v>
      </c>
      <c r="W308" s="81">
        <f t="shared" si="19"/>
        <v>4326.2454723840001</v>
      </c>
      <c r="X308" s="80">
        <v>4326</v>
      </c>
      <c r="Y308" s="80"/>
      <c r="Z308" s="80"/>
      <c r="AA308" s="8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82"/>
      <c r="BE308" s="1"/>
    </row>
    <row r="309" spans="1:57" ht="11.25" customHeight="1" x14ac:dyDescent="0.2">
      <c r="A309" s="1">
        <f>IF(F309=0,0,LOOKUP($C$9:$C$2507,Hoja1!$C$4:$C$118,Hoja1!$D$4:$D$118))</f>
        <v>6</v>
      </c>
      <c r="B309" s="1">
        <f t="shared" si="17"/>
        <v>6</v>
      </c>
      <c r="C309" s="1">
        <f t="array" ref="C309">SUM(IF(cuencatramo1=F309,Hoja1!$C$4:$C$118,0))</f>
        <v>34</v>
      </c>
      <c r="D309" s="1">
        <f t="shared" si="18"/>
        <v>34</v>
      </c>
      <c r="E309" s="46">
        <v>301</v>
      </c>
      <c r="F309" s="229" t="s">
        <v>2944</v>
      </c>
      <c r="G309" s="263" t="s">
        <v>2855</v>
      </c>
      <c r="H309" s="56" t="s">
        <v>962</v>
      </c>
      <c r="I309" s="271" t="s">
        <v>654</v>
      </c>
      <c r="J309" s="4" t="s">
        <v>58</v>
      </c>
      <c r="K309" s="80" t="s">
        <v>29</v>
      </c>
      <c r="L309" s="267">
        <v>1</v>
      </c>
      <c r="M309" s="267">
        <v>1.03</v>
      </c>
      <c r="N309" s="80">
        <v>6748.7040000000006</v>
      </c>
      <c r="O309" s="80">
        <v>41.35</v>
      </c>
      <c r="P309" s="80">
        <v>38.11</v>
      </c>
      <c r="Q309" s="80">
        <v>506.15279999999996</v>
      </c>
      <c r="R309" s="80">
        <v>46.99</v>
      </c>
      <c r="S309" s="80">
        <v>43.98</v>
      </c>
      <c r="T309" s="80">
        <v>240.92873280000003</v>
      </c>
      <c r="U309" s="80">
        <v>7763.4631007999997</v>
      </c>
      <c r="V309" s="80">
        <v>3885.4154597759998</v>
      </c>
      <c r="W309" s="81">
        <f t="shared" si="19"/>
        <v>11648.878560575999</v>
      </c>
      <c r="X309" s="80">
        <v>12225</v>
      </c>
      <c r="Y309" s="80"/>
      <c r="Z309" s="80"/>
      <c r="AA309" s="8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82"/>
      <c r="BE309" s="1"/>
    </row>
    <row r="310" spans="1:57" ht="11.25" customHeight="1" x14ac:dyDescent="0.2">
      <c r="A310" s="1">
        <f>IF(F310=0,0,LOOKUP($C$9:$C$2507,Hoja1!$C$4:$C$118,Hoja1!$D$4:$D$118))</f>
        <v>7</v>
      </c>
      <c r="B310" s="1">
        <f t="shared" si="17"/>
        <v>7</v>
      </c>
      <c r="C310" s="1">
        <f t="array" ref="C310">SUM(IF(cuencatramo1=F310,Hoja1!$C$4:$C$118,0))</f>
        <v>36</v>
      </c>
      <c r="D310" s="1">
        <f t="shared" si="18"/>
        <v>36</v>
      </c>
      <c r="E310" s="46">
        <v>302</v>
      </c>
      <c r="F310" s="229" t="s">
        <v>3010</v>
      </c>
      <c r="G310" s="263" t="s">
        <v>2856</v>
      </c>
      <c r="H310" s="56" t="s">
        <v>865</v>
      </c>
      <c r="I310" s="271" t="s">
        <v>3111</v>
      </c>
      <c r="J310" s="4" t="s">
        <v>58</v>
      </c>
      <c r="K310" s="80"/>
      <c r="L310" s="267">
        <v>1</v>
      </c>
      <c r="M310" s="267">
        <v>1</v>
      </c>
      <c r="N310" s="80">
        <v>0</v>
      </c>
      <c r="O310" s="80">
        <v>17254.46</v>
      </c>
      <c r="P310" s="80">
        <v>18523.95</v>
      </c>
      <c r="Q310" s="80">
        <v>17254.462500000001</v>
      </c>
      <c r="R310" s="80">
        <v>16564.28</v>
      </c>
      <c r="S310" s="80">
        <v>17782.990000000002</v>
      </c>
      <c r="T310" s="80">
        <v>16564.284</v>
      </c>
      <c r="U310" s="80">
        <v>17817389.339062501</v>
      </c>
      <c r="V310" s="80">
        <v>2739348.2822112003</v>
      </c>
      <c r="W310" s="81">
        <f t="shared" si="19"/>
        <v>20556737.6212737</v>
      </c>
      <c r="X310" s="80">
        <v>20556739</v>
      </c>
      <c r="Y310" s="80"/>
      <c r="Z310" s="80"/>
      <c r="AA310" s="8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82"/>
      <c r="BE310" s="1"/>
    </row>
    <row r="311" spans="1:57" ht="11.25" customHeight="1" x14ac:dyDescent="0.2">
      <c r="A311" s="1">
        <f>IF(F311=0,0,LOOKUP($C$9:$C$2507,Hoja1!$C$4:$C$118,Hoja1!$D$4:$D$118))</f>
        <v>7</v>
      </c>
      <c r="B311" s="1">
        <f t="shared" si="17"/>
        <v>7</v>
      </c>
      <c r="C311" s="1">
        <f t="array" ref="C311">SUM(IF(cuencatramo1=F311,Hoja1!$C$4:$C$118,0))</f>
        <v>36</v>
      </c>
      <c r="D311" s="1">
        <f t="shared" si="18"/>
        <v>36</v>
      </c>
      <c r="E311" s="46">
        <v>303</v>
      </c>
      <c r="F311" s="229" t="s">
        <v>3010</v>
      </c>
      <c r="G311" s="263" t="s">
        <v>2857</v>
      </c>
      <c r="H311" s="56" t="s">
        <v>865</v>
      </c>
      <c r="I311" s="271" t="s">
        <v>122</v>
      </c>
      <c r="J311" s="4" t="s">
        <v>58</v>
      </c>
      <c r="K311" s="80" t="s">
        <v>29</v>
      </c>
      <c r="L311" s="267">
        <v>5.5</v>
      </c>
      <c r="M311" s="267">
        <v>1</v>
      </c>
      <c r="N311" s="80">
        <v>1013672.1600000001</v>
      </c>
      <c r="O311" s="80">
        <v>10564.19</v>
      </c>
      <c r="P311" s="80">
        <v>10564.19</v>
      </c>
      <c r="Q311" s="80">
        <v>3324.8446848000003</v>
      </c>
      <c r="R311" s="80">
        <v>12946.32</v>
      </c>
      <c r="S311" s="80">
        <v>13797</v>
      </c>
      <c r="T311" s="80">
        <v>4156.0558560000009</v>
      </c>
      <c r="U311" s="80">
        <v>3483415.5263424003</v>
      </c>
      <c r="V311" s="80">
        <v>0</v>
      </c>
      <c r="W311" s="81">
        <f t="shared" si="19"/>
        <v>3483415.5263424003</v>
      </c>
      <c r="X311" s="80">
        <v>17118848.530000001</v>
      </c>
      <c r="Y311" s="80"/>
      <c r="Z311" s="80"/>
      <c r="AA311" s="8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82"/>
      <c r="BE311" s="1"/>
    </row>
    <row r="312" spans="1:57" ht="11.25" customHeight="1" x14ac:dyDescent="0.2">
      <c r="A312" s="1">
        <f>IF(F312=0,0,LOOKUP($C$9:$C$2507,Hoja1!$C$4:$C$118,Hoja1!$D$4:$D$118))</f>
        <v>7</v>
      </c>
      <c r="B312" s="1">
        <f t="shared" si="17"/>
        <v>7</v>
      </c>
      <c r="C312" s="1">
        <f t="array" ref="C312">SUM(IF(cuencatramo1=F312,Hoja1!$C$4:$C$118,0))</f>
        <v>36</v>
      </c>
      <c r="D312" s="1">
        <f t="shared" si="18"/>
        <v>36</v>
      </c>
      <c r="E312" s="46">
        <v>304</v>
      </c>
      <c r="F312" s="229" t="s">
        <v>3010</v>
      </c>
      <c r="G312" s="263" t="s">
        <v>2858</v>
      </c>
      <c r="H312" s="56" t="s">
        <v>28</v>
      </c>
      <c r="I312" s="271" t="s">
        <v>122</v>
      </c>
      <c r="J312" s="4" t="s">
        <v>58</v>
      </c>
      <c r="K312" s="80" t="s">
        <v>29</v>
      </c>
      <c r="L312" s="267">
        <v>1</v>
      </c>
      <c r="M312" s="267">
        <v>1</v>
      </c>
      <c r="N312" s="80">
        <v>217467.00000000003</v>
      </c>
      <c r="O312" s="80">
        <v>9111.5499999999993</v>
      </c>
      <c r="P312" s="80">
        <v>5150.33</v>
      </c>
      <c r="Q312" s="80">
        <v>1363.9782888000004</v>
      </c>
      <c r="R312" s="80">
        <v>2195</v>
      </c>
      <c r="S312" s="80">
        <v>2195.13</v>
      </c>
      <c r="T312" s="80">
        <v>3325.3997112000006</v>
      </c>
      <c r="U312" s="80">
        <v>353206.10658959992</v>
      </c>
      <c r="V312" s="80">
        <v>223923.13829279994</v>
      </c>
      <c r="W312" s="81">
        <f t="shared" si="19"/>
        <v>577129.24488239991</v>
      </c>
      <c r="X312" s="80">
        <v>577129</v>
      </c>
      <c r="Y312" s="80"/>
      <c r="Z312" s="80"/>
      <c r="AA312" s="8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82"/>
      <c r="BE312" s="1"/>
    </row>
    <row r="313" spans="1:57" s="286" customFormat="1" ht="11.25" customHeight="1" x14ac:dyDescent="0.2">
      <c r="A313" s="276">
        <f>IF(F313=0,0,LOOKUP($C$9:$C$2507,Hoja1!$C$4:$C$118,Hoja1!$D$4:$D$118))</f>
        <v>7</v>
      </c>
      <c r="B313" s="276">
        <f t="shared" si="17"/>
        <v>7</v>
      </c>
      <c r="C313" s="276">
        <f t="array" ref="C313">SUM(IF(cuencatramo1=F313,Hoja1!$C$4:$C$118,0))</f>
        <v>36</v>
      </c>
      <c r="D313" s="276">
        <f t="shared" si="18"/>
        <v>36</v>
      </c>
      <c r="E313" s="277">
        <v>305</v>
      </c>
      <c r="F313" s="278" t="s">
        <v>3010</v>
      </c>
      <c r="G313" s="279" t="s">
        <v>2859</v>
      </c>
      <c r="H313" s="288" t="s">
        <v>865</v>
      </c>
      <c r="I313" s="289" t="s">
        <v>122</v>
      </c>
      <c r="J313" s="280"/>
      <c r="K313" s="275" t="s">
        <v>29</v>
      </c>
      <c r="L313" s="274">
        <v>1</v>
      </c>
      <c r="M313" s="274">
        <v>1</v>
      </c>
      <c r="N313" s="275">
        <v>579552.84000000008</v>
      </c>
      <c r="O313" s="275"/>
      <c r="P313" s="275"/>
      <c r="Q313" s="275">
        <v>7630.4414879999995</v>
      </c>
      <c r="R313" s="275"/>
      <c r="S313" s="275"/>
      <c r="T313" s="275">
        <v>2890.3229999999999</v>
      </c>
      <c r="U313" s="275">
        <v>407118.76721999998</v>
      </c>
      <c r="V313" s="275">
        <v>219930.69507839999</v>
      </c>
      <c r="W313" s="281">
        <f>SUM(U313:V313)</f>
        <v>627049.4622984</v>
      </c>
      <c r="X313" s="275">
        <v>627049</v>
      </c>
      <c r="Y313" s="275"/>
      <c r="Z313" s="275"/>
      <c r="AA313" s="275"/>
      <c r="AB313" s="276"/>
      <c r="AC313" s="276"/>
      <c r="AD313" s="276"/>
      <c r="AE313" s="276"/>
      <c r="AF313" s="276"/>
      <c r="AG313" s="276"/>
      <c r="AH313" s="276"/>
      <c r="AI313" s="276"/>
      <c r="AJ313" s="276"/>
      <c r="AK313" s="276"/>
      <c r="AL313" s="276"/>
      <c r="AM313" s="276"/>
      <c r="AN313" s="276"/>
      <c r="AO313" s="276"/>
      <c r="AP313" s="276"/>
      <c r="AQ313" s="276"/>
      <c r="AR313" s="276"/>
      <c r="AS313" s="276"/>
      <c r="AT313" s="276"/>
      <c r="AU313" s="276"/>
      <c r="AV313" s="276"/>
      <c r="AW313" s="276"/>
      <c r="AX313" s="276"/>
      <c r="AY313" s="276"/>
      <c r="AZ313" s="276"/>
      <c r="BA313" s="276"/>
      <c r="BB313" s="276"/>
      <c r="BC313" s="276"/>
      <c r="BD313" s="285"/>
      <c r="BE313" s="276"/>
    </row>
    <row r="314" spans="1:57" s="286" customFormat="1" ht="11.25" customHeight="1" x14ac:dyDescent="0.2">
      <c r="A314" s="276">
        <f>IF(F314=0,0,LOOKUP($C$9:$C$2507,Hoja1!$C$4:$C$118,Hoja1!$D$4:$D$118))</f>
        <v>7</v>
      </c>
      <c r="B314" s="276">
        <f t="shared" si="17"/>
        <v>7</v>
      </c>
      <c r="C314" s="276">
        <f t="array" ref="C314">SUM(IF(cuencatramo1=F314,Hoja1!$C$4:$C$118,0))</f>
        <v>36</v>
      </c>
      <c r="D314" s="276">
        <f t="shared" si="18"/>
        <v>36</v>
      </c>
      <c r="E314" s="277">
        <v>306</v>
      </c>
      <c r="F314" s="278" t="s">
        <v>3010</v>
      </c>
      <c r="G314" s="279" t="s">
        <v>2860</v>
      </c>
      <c r="H314" s="288" t="s">
        <v>3122</v>
      </c>
      <c r="I314" s="289" t="s">
        <v>3126</v>
      </c>
      <c r="J314" s="280"/>
      <c r="K314" s="275" t="s">
        <v>29</v>
      </c>
      <c r="L314" s="274">
        <v>1</v>
      </c>
      <c r="M314" s="274">
        <v>1</v>
      </c>
      <c r="N314" s="275">
        <v>398615.03999999992</v>
      </c>
      <c r="O314" s="275"/>
      <c r="P314" s="275"/>
      <c r="Q314" s="275">
        <v>1862.453088</v>
      </c>
      <c r="R314" s="275"/>
      <c r="S314" s="275"/>
      <c r="T314" s="275">
        <v>4067.5542767999996</v>
      </c>
      <c r="U314" s="275"/>
      <c r="V314" s="275"/>
      <c r="W314" s="281">
        <f t="shared" si="19"/>
        <v>0</v>
      </c>
      <c r="X314" s="275"/>
      <c r="Y314" s="275"/>
      <c r="Z314" s="275"/>
      <c r="AA314" s="275"/>
      <c r="AB314" s="276"/>
      <c r="AC314" s="276"/>
      <c r="AD314" s="276"/>
      <c r="AE314" s="276"/>
      <c r="AF314" s="276"/>
      <c r="AG314" s="276"/>
      <c r="AH314" s="276"/>
      <c r="AI314" s="276"/>
      <c r="AJ314" s="276"/>
      <c r="AK314" s="276"/>
      <c r="AL314" s="276"/>
      <c r="AM314" s="276"/>
      <c r="AN314" s="276"/>
      <c r="AO314" s="276"/>
      <c r="AP314" s="276"/>
      <c r="AQ314" s="276"/>
      <c r="AR314" s="276"/>
      <c r="AS314" s="276"/>
      <c r="AT314" s="276"/>
      <c r="AU314" s="276"/>
      <c r="AV314" s="276"/>
      <c r="AW314" s="276"/>
      <c r="AX314" s="276"/>
      <c r="AY314" s="276"/>
      <c r="AZ314" s="276"/>
      <c r="BA314" s="276"/>
      <c r="BB314" s="276"/>
      <c r="BC314" s="276"/>
      <c r="BD314" s="285"/>
      <c r="BE314" s="276"/>
    </row>
    <row r="315" spans="1:57" ht="11.25" customHeight="1" x14ac:dyDescent="0.2">
      <c r="A315" s="1">
        <f>IF(F315=0,0,LOOKUP($C$9:$C$2507,Hoja1!$C$4:$C$118,Hoja1!$D$4:$D$118))</f>
        <v>7</v>
      </c>
      <c r="B315" s="1">
        <f t="shared" si="17"/>
        <v>7</v>
      </c>
      <c r="C315" s="1">
        <f t="array" ref="C315">SUM(IF(cuencatramo1=F315,Hoja1!$C$4:$C$118,0))</f>
        <v>37</v>
      </c>
      <c r="D315" s="1">
        <f t="shared" si="18"/>
        <v>37</v>
      </c>
      <c r="E315" s="46">
        <v>307</v>
      </c>
      <c r="F315" s="229" t="s">
        <v>2936</v>
      </c>
      <c r="G315" s="263" t="s">
        <v>2861</v>
      </c>
      <c r="H315" s="56" t="s">
        <v>28</v>
      </c>
      <c r="I315" s="271">
        <v>9000</v>
      </c>
      <c r="J315" s="4" t="s">
        <v>58</v>
      </c>
      <c r="K315" s="80" t="s">
        <v>29</v>
      </c>
      <c r="L315" s="267">
        <v>1</v>
      </c>
      <c r="M315" s="267">
        <v>1</v>
      </c>
      <c r="N315" s="80">
        <v>368452</v>
      </c>
      <c r="O315" s="80">
        <v>55869.18</v>
      </c>
      <c r="P315" s="80">
        <v>40793.760000000002</v>
      </c>
      <c r="Q315" s="80">
        <v>47935.867474800005</v>
      </c>
      <c r="R315" s="80">
        <v>24280.35</v>
      </c>
      <c r="S315" s="80">
        <v>35833.089999999997</v>
      </c>
      <c r="T315" s="80">
        <v>21674.304629999999</v>
      </c>
      <c r="U315" s="80">
        <v>10949937.613350699</v>
      </c>
      <c r="V315" s="80">
        <v>1976365.6226002602</v>
      </c>
      <c r="W315" s="81">
        <f t="shared" si="19"/>
        <v>12926303.235950958</v>
      </c>
      <c r="X315" s="80">
        <v>14440657</v>
      </c>
      <c r="Y315" s="80">
        <v>185439060</v>
      </c>
      <c r="Z315" s="290" t="s">
        <v>3131</v>
      </c>
      <c r="AA315" s="80">
        <v>185439060</v>
      </c>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82"/>
      <c r="BE315" s="1"/>
    </row>
    <row r="316" spans="1:57" ht="11.25" customHeight="1" x14ac:dyDescent="0.2">
      <c r="A316" s="1">
        <f>IF(F316=0,0,LOOKUP($C$9:$C$2507,Hoja1!$C$4:$C$118,Hoja1!$D$4:$D$118))</f>
        <v>7</v>
      </c>
      <c r="B316" s="1">
        <f t="shared" si="17"/>
        <v>7</v>
      </c>
      <c r="C316" s="1">
        <f t="array" ref="C316">SUM(IF(cuencatramo1=F316,Hoja1!$C$4:$C$118,0))</f>
        <v>37</v>
      </c>
      <c r="D316" s="1">
        <f t="shared" si="18"/>
        <v>37</v>
      </c>
      <c r="E316" s="46">
        <v>308</v>
      </c>
      <c r="F316" s="229" t="s">
        <v>2936</v>
      </c>
      <c r="G316" s="263" t="s">
        <v>2862</v>
      </c>
      <c r="H316" s="56" t="s">
        <v>838</v>
      </c>
      <c r="I316" s="271" t="s">
        <v>3111</v>
      </c>
      <c r="J316" s="4" t="s">
        <v>58</v>
      </c>
      <c r="K316" s="80"/>
      <c r="L316" s="267">
        <v>1</v>
      </c>
      <c r="M316" s="267">
        <v>1</v>
      </c>
      <c r="N316" s="80">
        <v>0</v>
      </c>
      <c r="O316" s="80">
        <v>4533.3</v>
      </c>
      <c r="P316" s="80">
        <v>1076.5999999999999</v>
      </c>
      <c r="Q316" s="80">
        <v>4523.4449999999997</v>
      </c>
      <c r="R316" s="80">
        <v>4351.97</v>
      </c>
      <c r="S316" s="80">
        <v>1076.5999999999999</v>
      </c>
      <c r="T316" s="80">
        <v>4342.5072</v>
      </c>
      <c r="U316" s="80">
        <v>1027624.9264875</v>
      </c>
      <c r="V316" s="80">
        <v>348616.47801600001</v>
      </c>
      <c r="W316" s="81">
        <f t="shared" si="19"/>
        <v>1376241.4045035001</v>
      </c>
      <c r="X316" s="80">
        <v>1376241</v>
      </c>
      <c r="Y316" s="80"/>
      <c r="Z316" s="80"/>
      <c r="AA316" s="80"/>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82"/>
      <c r="BE316" s="1"/>
    </row>
    <row r="317" spans="1:57" ht="11.25" customHeight="1" x14ac:dyDescent="0.2">
      <c r="A317" s="1">
        <f>IF(F317=0,0,LOOKUP($C$9:$C$2507,Hoja1!$C$4:$C$118,Hoja1!$D$4:$D$118))</f>
        <v>7</v>
      </c>
      <c r="B317" s="1">
        <f t="shared" si="17"/>
        <v>7</v>
      </c>
      <c r="C317" s="1">
        <f t="array" ref="C317">SUM(IF(cuencatramo1=F317,Hoja1!$C$4:$C$118,0))</f>
        <v>37</v>
      </c>
      <c r="D317" s="1">
        <f t="shared" si="18"/>
        <v>37</v>
      </c>
      <c r="E317" s="46">
        <v>309</v>
      </c>
      <c r="F317" s="229" t="s">
        <v>2936</v>
      </c>
      <c r="G317" s="263" t="s">
        <v>2863</v>
      </c>
      <c r="H317" s="56" t="s">
        <v>1110</v>
      </c>
      <c r="I317" s="271">
        <v>9000</v>
      </c>
      <c r="J317" s="4" t="s">
        <v>58</v>
      </c>
      <c r="K317" s="80" t="s">
        <v>29</v>
      </c>
      <c r="L317" s="267">
        <v>1</v>
      </c>
      <c r="M317" s="267">
        <v>1</v>
      </c>
      <c r="N317" s="80">
        <v>21791.376</v>
      </c>
      <c r="O317" s="80">
        <v>1022.71248</v>
      </c>
      <c r="P317" s="80">
        <v>849.34</v>
      </c>
      <c r="Q317" s="80">
        <v>2859.0285311999996</v>
      </c>
      <c r="R317" s="80">
        <v>629.63516159999995</v>
      </c>
      <c r="S317" s="80">
        <v>849.34</v>
      </c>
      <c r="T317" s="80">
        <v>1693.1899151999999</v>
      </c>
      <c r="U317" s="80">
        <v>289536.79323095997</v>
      </c>
      <c r="V317" s="80">
        <v>177574.14501119999</v>
      </c>
      <c r="W317" s="81">
        <f t="shared" si="19"/>
        <v>467110.93824215996</v>
      </c>
      <c r="X317" s="80">
        <v>467111</v>
      </c>
      <c r="Y317" s="80"/>
      <c r="Z317" s="80"/>
      <c r="AA317" s="80"/>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82"/>
      <c r="BE317" s="1"/>
    </row>
    <row r="318" spans="1:57" ht="11.25" customHeight="1" x14ac:dyDescent="0.2">
      <c r="A318" s="1">
        <f>IF(F318=0,0,LOOKUP($C$9:$C$2507,Hoja1!$C$4:$C$118,Hoja1!$D$4:$D$118))</f>
        <v>7</v>
      </c>
      <c r="B318" s="1">
        <f t="shared" si="17"/>
        <v>7</v>
      </c>
      <c r="C318" s="1">
        <f t="array" ref="C318">SUM(IF(cuencatramo1=F318,Hoja1!$C$4:$C$118,0))</f>
        <v>37</v>
      </c>
      <c r="D318" s="1">
        <f t="shared" si="18"/>
        <v>37</v>
      </c>
      <c r="E318" s="46">
        <v>310</v>
      </c>
      <c r="F318" s="229" t="s">
        <v>2936</v>
      </c>
      <c r="G318" s="263" t="s">
        <v>2864</v>
      </c>
      <c r="H318" s="56" t="s">
        <v>28</v>
      </c>
      <c r="I318" s="271">
        <v>2694</v>
      </c>
      <c r="J318" s="4" t="s">
        <v>58</v>
      </c>
      <c r="K318" s="80" t="s">
        <v>29</v>
      </c>
      <c r="L318" s="267">
        <v>1</v>
      </c>
      <c r="M318" s="267">
        <v>1</v>
      </c>
      <c r="N318" s="80">
        <v>202303.44</v>
      </c>
      <c r="O318" s="80">
        <v>2842.31</v>
      </c>
      <c r="P318" s="80">
        <v>2633.86</v>
      </c>
      <c r="Q318" s="80">
        <v>719.95552703999999</v>
      </c>
      <c r="R318" s="80">
        <v>13080.84</v>
      </c>
      <c r="S318" s="80">
        <v>5883.8</v>
      </c>
      <c r="T318" s="80">
        <v>1619.0916681599999</v>
      </c>
      <c r="U318" s="80">
        <v>135171.65020176</v>
      </c>
      <c r="V318" s="80">
        <v>129980.67911988479</v>
      </c>
      <c r="W318" s="81">
        <f t="shared" si="19"/>
        <v>265152.32932164479</v>
      </c>
      <c r="X318" s="80">
        <v>265152</v>
      </c>
      <c r="Y318" s="80"/>
      <c r="Z318" s="80"/>
      <c r="AA318" s="80"/>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82"/>
      <c r="BE318" s="1"/>
    </row>
    <row r="319" spans="1:57" ht="11.25" customHeight="1" x14ac:dyDescent="0.2">
      <c r="A319" s="1">
        <f>IF(F319=0,0,LOOKUP($C$9:$C$2507,Hoja1!$C$4:$C$118,Hoja1!$D$4:$D$118))</f>
        <v>7</v>
      </c>
      <c r="B319" s="1">
        <f t="shared" si="17"/>
        <v>7</v>
      </c>
      <c r="C319" s="1">
        <f t="array" ref="C319">SUM(IF(cuencatramo1=F319,Hoja1!$C$4:$C$118,0))</f>
        <v>37</v>
      </c>
      <c r="D319" s="1">
        <f t="shared" si="18"/>
        <v>37</v>
      </c>
      <c r="E319" s="46">
        <v>311</v>
      </c>
      <c r="F319" s="229" t="s">
        <v>2936</v>
      </c>
      <c r="G319" s="263" t="s">
        <v>2865</v>
      </c>
      <c r="H319" s="56" t="s">
        <v>28</v>
      </c>
      <c r="I319" s="271">
        <v>2694</v>
      </c>
      <c r="J319" s="4" t="s">
        <v>58</v>
      </c>
      <c r="K319" s="80" t="s">
        <v>29</v>
      </c>
      <c r="L319" s="267">
        <v>2.44</v>
      </c>
      <c r="M319" s="267">
        <v>1</v>
      </c>
      <c r="N319" s="80">
        <v>788.4</v>
      </c>
      <c r="O319" s="80">
        <v>63.42</v>
      </c>
      <c r="P319" s="80">
        <v>42.67</v>
      </c>
      <c r="Q319" s="80">
        <v>72.195364799999993</v>
      </c>
      <c r="R319" s="80">
        <v>14.59</v>
      </c>
      <c r="S319" s="80">
        <v>14.33</v>
      </c>
      <c r="T319" s="80">
        <v>16.985289599999998</v>
      </c>
      <c r="U319" s="80">
        <v>16401.162486851998</v>
      </c>
      <c r="V319" s="80">
        <v>1363.5790490879999</v>
      </c>
      <c r="W319" s="81">
        <f t="shared" si="19"/>
        <v>17764.741535939997</v>
      </c>
      <c r="X319" s="80">
        <v>17765</v>
      </c>
      <c r="Y319" s="80"/>
      <c r="Z319" s="80"/>
      <c r="AA319" s="80"/>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82"/>
      <c r="BE319" s="1"/>
    </row>
    <row r="320" spans="1:57" ht="11.25" customHeight="1" x14ac:dyDescent="0.2">
      <c r="A320" s="1">
        <f>IF(F320=0,0,LOOKUP($C$9:$C$2507,Hoja1!$C$4:$C$118,Hoja1!$D$4:$D$118))</f>
        <v>7</v>
      </c>
      <c r="B320" s="1">
        <f t="shared" si="17"/>
        <v>7</v>
      </c>
      <c r="C320" s="1">
        <f t="array" ref="C320">SUM(IF(cuencatramo1=F320,Hoja1!$C$4:$C$118,0))</f>
        <v>38</v>
      </c>
      <c r="D320" s="1">
        <f t="shared" si="18"/>
        <v>38</v>
      </c>
      <c r="E320" s="46">
        <v>312</v>
      </c>
      <c r="F320" s="229" t="s">
        <v>2961</v>
      </c>
      <c r="G320" s="263" t="s">
        <v>2866</v>
      </c>
      <c r="H320" s="56" t="s">
        <v>865</v>
      </c>
      <c r="I320" s="271">
        <v>9000</v>
      </c>
      <c r="J320" s="4" t="s">
        <v>58</v>
      </c>
      <c r="K320" s="80" t="s">
        <v>29</v>
      </c>
      <c r="L320" s="267">
        <v>1</v>
      </c>
      <c r="M320" s="267">
        <v>1</v>
      </c>
      <c r="N320" s="80">
        <v>1184886.3600000001</v>
      </c>
      <c r="O320" s="80">
        <v>105298.7</v>
      </c>
      <c r="P320" s="80">
        <v>118528.19</v>
      </c>
      <c r="Q320" s="80">
        <v>183413.28840000002</v>
      </c>
      <c r="R320" s="80">
        <v>105298.7</v>
      </c>
      <c r="S320" s="80">
        <v>118528.19</v>
      </c>
      <c r="T320" s="80">
        <v>62945.545896000003</v>
      </c>
      <c r="U320" s="80">
        <v>89533196.732460007</v>
      </c>
      <c r="V320" s="80">
        <v>5053268.4245308805</v>
      </c>
      <c r="W320" s="81">
        <f t="shared" si="19"/>
        <v>94586465.156990886</v>
      </c>
      <c r="X320" s="80">
        <v>94586468</v>
      </c>
      <c r="Y320" s="80"/>
      <c r="Z320" s="80"/>
      <c r="AA320" s="80"/>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82"/>
      <c r="BE320" s="1"/>
    </row>
    <row r="321" spans="1:57" ht="11.25" customHeight="1" x14ac:dyDescent="0.2">
      <c r="A321" s="1">
        <f>IF(F321=0,0,LOOKUP($C$9:$C$2507,Hoja1!$C$4:$C$118,Hoja1!$D$4:$D$118))</f>
        <v>7</v>
      </c>
      <c r="B321" s="1">
        <f t="shared" si="17"/>
        <v>7</v>
      </c>
      <c r="C321" s="1">
        <f t="array" ref="C321">SUM(IF(cuencatramo1=F321,Hoja1!$C$4:$C$118,0))</f>
        <v>38</v>
      </c>
      <c r="D321" s="1">
        <f t="shared" si="18"/>
        <v>38</v>
      </c>
      <c r="E321" s="46">
        <v>313</v>
      </c>
      <c r="F321" s="229" t="s">
        <v>2961</v>
      </c>
      <c r="G321" s="263" t="s">
        <v>2867</v>
      </c>
      <c r="H321" s="56" t="s">
        <v>865</v>
      </c>
      <c r="I321" s="271" t="s">
        <v>164</v>
      </c>
      <c r="J321" s="4" t="s">
        <v>58</v>
      </c>
      <c r="K321" s="80" t="s">
        <v>29</v>
      </c>
      <c r="L321" s="267">
        <v>4.0999999999999996</v>
      </c>
      <c r="M321" s="267">
        <v>1</v>
      </c>
      <c r="N321" s="80">
        <v>178536.95999999999</v>
      </c>
      <c r="O321" s="80">
        <v>1125.8399999999999</v>
      </c>
      <c r="P321" s="80">
        <v>169.21</v>
      </c>
      <c r="Q321" s="80">
        <v>1125.8352</v>
      </c>
      <c r="R321" s="80">
        <v>333.02</v>
      </c>
      <c r="S321" s="80">
        <v>158.79</v>
      </c>
      <c r="T321" s="80">
        <v>630.18777600000055</v>
      </c>
      <c r="U321" s="80">
        <v>549576.45288</v>
      </c>
      <c r="V321" s="80">
        <v>26734.858444799993</v>
      </c>
      <c r="W321" s="81">
        <f t="shared" si="19"/>
        <v>576311.31132480002</v>
      </c>
      <c r="X321" s="80">
        <v>576311</v>
      </c>
      <c r="Y321" s="80"/>
      <c r="Z321" s="80"/>
      <c r="AA321" s="80"/>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82"/>
      <c r="BE321" s="1"/>
    </row>
    <row r="322" spans="1:57" ht="11.25" customHeight="1" x14ac:dyDescent="0.2">
      <c r="A322" s="1">
        <f>IF(F322=0,0,LOOKUP($C$9:$C$2507,Hoja1!$C$4:$C$118,Hoja1!$D$4:$D$118))</f>
        <v>7</v>
      </c>
      <c r="B322" s="1">
        <f t="shared" si="17"/>
        <v>7</v>
      </c>
      <c r="C322" s="1">
        <f t="array" ref="C322">SUM(IF(cuencatramo1=F322,Hoja1!$C$4:$C$118,0))</f>
        <v>38</v>
      </c>
      <c r="D322" s="1">
        <f t="shared" si="18"/>
        <v>38</v>
      </c>
      <c r="E322" s="46">
        <v>314</v>
      </c>
      <c r="F322" s="229" t="s">
        <v>2961</v>
      </c>
      <c r="G322" s="263" t="s">
        <v>2868</v>
      </c>
      <c r="H322" s="56" t="s">
        <v>865</v>
      </c>
      <c r="I322" s="271">
        <v>1413</v>
      </c>
      <c r="J322" s="4" t="s">
        <v>58</v>
      </c>
      <c r="K322" s="80" t="s">
        <v>29</v>
      </c>
      <c r="L322" s="267">
        <v>4.0999999999999996</v>
      </c>
      <c r="M322" s="267">
        <v>1</v>
      </c>
      <c r="N322" s="80">
        <v>1923.6960000000001</v>
      </c>
      <c r="O322" s="80">
        <v>26.74</v>
      </c>
      <c r="P322" s="80">
        <v>20.73</v>
      </c>
      <c r="Q322" s="80">
        <v>22.737455999999995</v>
      </c>
      <c r="R322" s="80">
        <v>96.58</v>
      </c>
      <c r="S322" s="80">
        <v>15.71</v>
      </c>
      <c r="T322" s="80">
        <v>10.743264</v>
      </c>
      <c r="U322" s="80">
        <v>15659.46518994</v>
      </c>
      <c r="V322" s="80">
        <v>8808.072539327999</v>
      </c>
      <c r="W322" s="81">
        <f t="shared" si="19"/>
        <v>24467.537729267999</v>
      </c>
      <c r="X322" s="80">
        <v>24468</v>
      </c>
      <c r="Y322" s="80"/>
      <c r="Z322" s="80"/>
      <c r="AA322" s="80"/>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82"/>
      <c r="BE322" s="1"/>
    </row>
    <row r="323" spans="1:57" ht="11.25" customHeight="1" x14ac:dyDescent="0.2">
      <c r="A323" s="1">
        <f>IF(F323=0,0,LOOKUP($C$9:$C$2507,Hoja1!$C$4:$C$118,Hoja1!$D$4:$D$118))</f>
        <v>7</v>
      </c>
      <c r="B323" s="1">
        <f t="shared" si="17"/>
        <v>7</v>
      </c>
      <c r="C323" s="1">
        <f t="array" ref="C323">SUM(IF(cuencatramo1=F323,Hoja1!$C$4:$C$118,0))</f>
        <v>38</v>
      </c>
      <c r="D323" s="1">
        <f t="shared" si="18"/>
        <v>38</v>
      </c>
      <c r="E323" s="46">
        <v>315</v>
      </c>
      <c r="F323" s="229" t="s">
        <v>2961</v>
      </c>
      <c r="G323" s="263" t="s">
        <v>2869</v>
      </c>
      <c r="H323" s="56" t="s">
        <v>865</v>
      </c>
      <c r="I323" s="271" t="s">
        <v>122</v>
      </c>
      <c r="J323" s="4" t="s">
        <v>58</v>
      </c>
      <c r="K323" s="80" t="s">
        <v>29</v>
      </c>
      <c r="L323" s="267">
        <v>1.0900000000000001</v>
      </c>
      <c r="M323" s="267">
        <v>1</v>
      </c>
      <c r="N323" s="80">
        <v>651533.76</v>
      </c>
      <c r="O323" s="80">
        <v>9168.73</v>
      </c>
      <c r="P323" s="80">
        <v>9774.7000000000007</v>
      </c>
      <c r="Q323" s="80">
        <v>1342.1595456000007</v>
      </c>
      <c r="R323" s="80">
        <v>8570.77</v>
      </c>
      <c r="S323" s="80">
        <v>9022.7999999999993</v>
      </c>
      <c r="T323" s="80">
        <v>9251.7793920000004</v>
      </c>
      <c r="U323" s="80">
        <v>269545.898936529</v>
      </c>
      <c r="V323" s="80">
        <v>360814.25718143996</v>
      </c>
      <c r="W323" s="81">
        <f t="shared" si="19"/>
        <v>630360.15611796896</v>
      </c>
      <c r="X323" s="80">
        <v>630360.16</v>
      </c>
      <c r="Y323" s="80"/>
      <c r="Z323" s="80"/>
      <c r="AA323" s="80"/>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82"/>
      <c r="BE323" s="1"/>
    </row>
    <row r="324" spans="1:57" ht="11.25" customHeight="1" x14ac:dyDescent="0.2">
      <c r="A324" s="1">
        <f>IF(F324=0,0,LOOKUP($C$9:$C$2507,Hoja1!$C$4:$C$118,Hoja1!$D$4:$D$118))</f>
        <v>7</v>
      </c>
      <c r="B324" s="1">
        <f t="shared" si="17"/>
        <v>7</v>
      </c>
      <c r="C324" s="1">
        <f t="array" ref="C324">SUM(IF(cuencatramo1=F324,Hoja1!$C$4:$C$118,0))</f>
        <v>38</v>
      </c>
      <c r="D324" s="1">
        <f t="shared" si="18"/>
        <v>38</v>
      </c>
      <c r="E324" s="46">
        <v>316</v>
      </c>
      <c r="F324" s="229" t="s">
        <v>2961</v>
      </c>
      <c r="G324" s="263" t="s">
        <v>2870</v>
      </c>
      <c r="H324" s="56" t="s">
        <v>865</v>
      </c>
      <c r="I324" s="271">
        <v>1530</v>
      </c>
      <c r="J324" s="4" t="s">
        <v>58</v>
      </c>
      <c r="K324" s="80" t="s">
        <v>29</v>
      </c>
      <c r="L324" s="267">
        <v>4.0999999999999996</v>
      </c>
      <c r="M324" s="267">
        <v>1</v>
      </c>
      <c r="N324" s="80">
        <v>5991.84</v>
      </c>
      <c r="O324" s="80">
        <v>5236.01</v>
      </c>
      <c r="P324" s="80">
        <v>739.45</v>
      </c>
      <c r="Q324" s="80">
        <v>9739.9787471999989</v>
      </c>
      <c r="R324" s="80">
        <v>771.75</v>
      </c>
      <c r="S324" s="80">
        <v>139.99</v>
      </c>
      <c r="T324" s="80">
        <v>2885.5439999999999</v>
      </c>
      <c r="U324" s="80">
        <v>4815989.2577721588</v>
      </c>
      <c r="V324" s="80">
        <v>232031.22883200002</v>
      </c>
      <c r="W324" s="81">
        <f t="shared" si="19"/>
        <v>5048020.4866041588</v>
      </c>
      <c r="X324" s="80">
        <v>5048020</v>
      </c>
      <c r="Y324" s="80"/>
      <c r="Z324" s="80"/>
      <c r="AA324" s="80"/>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82"/>
      <c r="BE324" s="1"/>
    </row>
    <row r="325" spans="1:57" ht="11.25" customHeight="1" x14ac:dyDescent="0.2">
      <c r="A325" s="1">
        <f>IF(F325=0,0,LOOKUP($C$9:$C$2507,Hoja1!$C$4:$C$118,Hoja1!$D$4:$D$118))</f>
        <v>7</v>
      </c>
      <c r="B325" s="1">
        <f t="shared" si="17"/>
        <v>7</v>
      </c>
      <c r="C325" s="1">
        <f t="array" ref="C325">SUM(IF(cuencatramo1=F325,Hoja1!$C$4:$C$118,0))</f>
        <v>38</v>
      </c>
      <c r="D325" s="1">
        <f t="shared" si="18"/>
        <v>38</v>
      </c>
      <c r="E325" s="46">
        <v>317</v>
      </c>
      <c r="F325" s="229" t="s">
        <v>2961</v>
      </c>
      <c r="G325" s="263" t="s">
        <v>2871</v>
      </c>
      <c r="H325" s="56" t="s">
        <v>865</v>
      </c>
      <c r="I325" s="271">
        <v>1530</v>
      </c>
      <c r="J325" s="4" t="s">
        <v>58</v>
      </c>
      <c r="K325" s="80" t="s">
        <v>29</v>
      </c>
      <c r="L325" s="267">
        <v>1</v>
      </c>
      <c r="M325" s="267">
        <v>1</v>
      </c>
      <c r="N325" s="80">
        <v>0</v>
      </c>
      <c r="O325" s="80">
        <v>121.1</v>
      </c>
      <c r="P325" s="80">
        <v>271.5</v>
      </c>
      <c r="Q325" s="80">
        <v>0</v>
      </c>
      <c r="R325" s="80">
        <v>437.56</v>
      </c>
      <c r="S325" s="80">
        <v>837.93</v>
      </c>
      <c r="T325" s="80">
        <v>0</v>
      </c>
      <c r="U325" s="80">
        <v>0</v>
      </c>
      <c r="V325" s="80">
        <v>0</v>
      </c>
      <c r="W325" s="81">
        <f t="shared" si="19"/>
        <v>0</v>
      </c>
      <c r="X325" s="80"/>
      <c r="Y325" s="80"/>
      <c r="Z325" s="80"/>
      <c r="AA325" s="80"/>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82"/>
      <c r="BE325" s="1"/>
    </row>
    <row r="326" spans="1:57" ht="11.25" customHeight="1" x14ac:dyDescent="0.2">
      <c r="A326" s="1">
        <f>IF(F326=0,0,LOOKUP($C$9:$C$2507,Hoja1!$C$4:$C$118,Hoja1!$D$4:$D$118))</f>
        <v>7</v>
      </c>
      <c r="B326" s="1">
        <f t="shared" si="17"/>
        <v>7</v>
      </c>
      <c r="C326" s="1">
        <f t="array" ref="C326">SUM(IF(cuencatramo1=F326,Hoja1!$C$4:$C$118,0))</f>
        <v>38</v>
      </c>
      <c r="D326" s="1">
        <f t="shared" si="18"/>
        <v>38</v>
      </c>
      <c r="E326" s="46">
        <v>318</v>
      </c>
      <c r="F326" s="229" t="s">
        <v>2961</v>
      </c>
      <c r="G326" s="263" t="s">
        <v>2872</v>
      </c>
      <c r="H326" s="56" t="s">
        <v>865</v>
      </c>
      <c r="I326" s="271" t="s">
        <v>164</v>
      </c>
      <c r="J326" s="4" t="s">
        <v>58</v>
      </c>
      <c r="K326" s="80" t="s">
        <v>29</v>
      </c>
      <c r="L326" s="267">
        <v>2.6</v>
      </c>
      <c r="M326" s="267">
        <v>1</v>
      </c>
      <c r="N326" s="80">
        <v>243</v>
      </c>
      <c r="O326" s="80">
        <v>4.8600000000000003</v>
      </c>
      <c r="P326" s="80">
        <v>0.54</v>
      </c>
      <c r="Q326" s="80">
        <v>1.2149999999999999</v>
      </c>
      <c r="R326" s="80">
        <v>4.8600000000000003</v>
      </c>
      <c r="S326" s="80">
        <v>3.51</v>
      </c>
      <c r="T326" s="80">
        <v>5.1029999999999989</v>
      </c>
      <c r="U326" s="80">
        <v>2372.4089999999997</v>
      </c>
      <c r="V326" s="80">
        <v>1638.6753599999997</v>
      </c>
      <c r="W326" s="81">
        <f t="shared" si="19"/>
        <v>4011.0843599999994</v>
      </c>
      <c r="X326" s="80"/>
      <c r="Y326" s="80"/>
      <c r="Z326" s="80"/>
      <c r="AA326" s="80"/>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82"/>
      <c r="BE326" s="1"/>
    </row>
    <row r="327" spans="1:57" ht="11.25" customHeight="1" x14ac:dyDescent="0.2">
      <c r="A327" s="1">
        <f>IF(F327=0,0,LOOKUP($C$9:$C$2507,Hoja1!$C$4:$C$118,Hoja1!$D$4:$D$118))</f>
        <v>7</v>
      </c>
      <c r="B327" s="1">
        <f t="shared" si="17"/>
        <v>7</v>
      </c>
      <c r="C327" s="1">
        <f t="array" ref="C327">SUM(IF(cuencatramo1=F327,Hoja1!$C$4:$C$118,0))</f>
        <v>38</v>
      </c>
      <c r="D327" s="1">
        <f t="shared" si="18"/>
        <v>38</v>
      </c>
      <c r="E327" s="46">
        <v>319</v>
      </c>
      <c r="F327" s="229" t="s">
        <v>2961</v>
      </c>
      <c r="G327" s="263" t="s">
        <v>2873</v>
      </c>
      <c r="H327" s="56" t="s">
        <v>865</v>
      </c>
      <c r="I327" s="271" t="s">
        <v>342</v>
      </c>
      <c r="J327" s="4" t="s">
        <v>58</v>
      </c>
      <c r="K327" s="80" t="s">
        <v>29</v>
      </c>
      <c r="L327" s="267">
        <v>4.0999999999999996</v>
      </c>
      <c r="M327" s="267">
        <v>1</v>
      </c>
      <c r="N327" s="80">
        <v>61776</v>
      </c>
      <c r="O327" s="80">
        <v>97.99</v>
      </c>
      <c r="P327" s="80">
        <v>32.46</v>
      </c>
      <c r="Q327" s="80">
        <v>151.26695999999995</v>
      </c>
      <c r="R327" s="80">
        <v>233.77</v>
      </c>
      <c r="S327" s="80">
        <v>31.93</v>
      </c>
      <c r="T327" s="80">
        <v>601.61399999999981</v>
      </c>
      <c r="U327" s="80">
        <v>180072.85488659996</v>
      </c>
      <c r="V327" s="80">
        <v>49260.141964799986</v>
      </c>
      <c r="W327" s="81">
        <f t="shared" si="19"/>
        <v>229332.99685139995</v>
      </c>
      <c r="X327" s="80">
        <v>229333</v>
      </c>
      <c r="Y327" s="80"/>
      <c r="Z327" s="80"/>
      <c r="AA327" s="80"/>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82"/>
      <c r="BE327" s="1"/>
    </row>
    <row r="328" spans="1:57" ht="11.25" customHeight="1" x14ac:dyDescent="0.2">
      <c r="A328" s="1">
        <f>IF(F328=0,0,LOOKUP($C$9:$C$2507,Hoja1!$C$4:$C$118,Hoja1!$D$4:$D$118))</f>
        <v>7</v>
      </c>
      <c r="B328" s="1">
        <f t="shared" si="17"/>
        <v>7</v>
      </c>
      <c r="C328" s="1">
        <f t="array" ref="C328">SUM(IF(cuencatramo1=F328,Hoja1!$C$4:$C$118,0))</f>
        <v>38</v>
      </c>
      <c r="D328" s="1">
        <f t="shared" si="18"/>
        <v>38</v>
      </c>
      <c r="E328" s="46">
        <v>320</v>
      </c>
      <c r="F328" s="229" t="s">
        <v>2961</v>
      </c>
      <c r="G328" s="263" t="s">
        <v>2874</v>
      </c>
      <c r="H328" s="56" t="s">
        <v>433</v>
      </c>
      <c r="I328" s="271">
        <v>1589</v>
      </c>
      <c r="J328" s="4" t="s">
        <v>58</v>
      </c>
      <c r="K328" s="80" t="s">
        <v>29</v>
      </c>
      <c r="L328" s="267">
        <v>1.0900000000000001</v>
      </c>
      <c r="M328" s="267">
        <v>1</v>
      </c>
      <c r="N328" s="80">
        <v>539.13599999999997</v>
      </c>
      <c r="O328" s="80">
        <v>808.72</v>
      </c>
      <c r="P328" s="80">
        <v>808.72</v>
      </c>
      <c r="Q328" s="80">
        <v>25.824614399999998</v>
      </c>
      <c r="R328" s="80">
        <v>1617.41</v>
      </c>
      <c r="S328" s="80">
        <v>1617.41</v>
      </c>
      <c r="T328" s="80">
        <v>18.654105600000001</v>
      </c>
      <c r="U328" s="80">
        <v>125605.65718396801</v>
      </c>
      <c r="V328" s="80">
        <v>45256.571942399998</v>
      </c>
      <c r="W328" s="81">
        <f t="shared" si="19"/>
        <v>170862.22912636801</v>
      </c>
      <c r="X328" s="80">
        <v>170862</v>
      </c>
      <c r="Y328" s="80"/>
      <c r="Z328" s="80"/>
      <c r="AA328" s="80"/>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82"/>
      <c r="BE328" s="1"/>
    </row>
    <row r="329" spans="1:57" ht="11.25" customHeight="1" x14ac:dyDescent="0.2">
      <c r="A329" s="1">
        <f>IF(F329=0,0,LOOKUP($C$9:$C$2507,Hoja1!$C$4:$C$118,Hoja1!$D$4:$D$118))</f>
        <v>7</v>
      </c>
      <c r="B329" s="1">
        <f t="shared" si="17"/>
        <v>7</v>
      </c>
      <c r="C329" s="1">
        <f t="array" ref="C329">SUM(IF(cuencatramo1=F329,Hoja1!$C$4:$C$118,0))</f>
        <v>38</v>
      </c>
      <c r="D329" s="1">
        <f t="shared" si="18"/>
        <v>38</v>
      </c>
      <c r="E329" s="46">
        <v>321</v>
      </c>
      <c r="F329" s="229" t="s">
        <v>2961</v>
      </c>
      <c r="G329" s="263" t="s">
        <v>2875</v>
      </c>
      <c r="H329" s="56" t="s">
        <v>433</v>
      </c>
      <c r="I329" s="271" t="s">
        <v>38</v>
      </c>
      <c r="J329" s="4" t="s">
        <v>58</v>
      </c>
      <c r="K329" s="80" t="s">
        <v>29</v>
      </c>
      <c r="L329" s="267">
        <v>2.6</v>
      </c>
      <c r="M329" s="267">
        <v>1</v>
      </c>
      <c r="N329" s="80">
        <v>1055.9808</v>
      </c>
      <c r="O329" s="80">
        <v>147.72999999999999</v>
      </c>
      <c r="P329" s="80">
        <v>45.3</v>
      </c>
      <c r="Q329" s="80">
        <v>13.254969599999999</v>
      </c>
      <c r="R329" s="80">
        <v>28.05</v>
      </c>
      <c r="S329" s="80">
        <v>27.33</v>
      </c>
      <c r="T329" s="80">
        <v>12.551552640000001</v>
      </c>
      <c r="U329" s="80">
        <v>94837.78996660799</v>
      </c>
      <c r="V329" s="80">
        <v>2527.7675484672</v>
      </c>
      <c r="W329" s="81">
        <f t="shared" si="19"/>
        <v>97365.557515075197</v>
      </c>
      <c r="X329" s="80">
        <v>97366</v>
      </c>
      <c r="Y329" s="80"/>
      <c r="Z329" s="80"/>
      <c r="AA329" s="80"/>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82"/>
      <c r="BE329" s="1"/>
    </row>
    <row r="330" spans="1:57" ht="11.25" customHeight="1" x14ac:dyDescent="0.2">
      <c r="A330" s="1">
        <f>IF(F330=0,0,LOOKUP($C$9:$C$2507,Hoja1!$C$4:$C$118,Hoja1!$D$4:$D$118))</f>
        <v>7</v>
      </c>
      <c r="B330" s="1">
        <f t="shared" si="17"/>
        <v>7</v>
      </c>
      <c r="C330" s="1">
        <f t="array" ref="C330">SUM(IF(cuencatramo1=F330,Hoja1!$C$4:$C$118,0))</f>
        <v>38</v>
      </c>
      <c r="D330" s="1">
        <f t="shared" si="18"/>
        <v>38</v>
      </c>
      <c r="E330" s="46">
        <v>322</v>
      </c>
      <c r="F330" s="229" t="s">
        <v>2961</v>
      </c>
      <c r="G330" s="263" t="s">
        <v>2876</v>
      </c>
      <c r="H330" s="56" t="s">
        <v>865</v>
      </c>
      <c r="I330" s="271">
        <v>5051</v>
      </c>
      <c r="J330" s="4" t="s">
        <v>58</v>
      </c>
      <c r="K330" s="80" t="s">
        <v>29</v>
      </c>
      <c r="L330" s="267">
        <v>2.6</v>
      </c>
      <c r="M330" s="267">
        <v>1</v>
      </c>
      <c r="N330" s="80">
        <v>1195.2144000000001</v>
      </c>
      <c r="O330" s="80">
        <v>502.86</v>
      </c>
      <c r="P330" s="80">
        <v>183.98</v>
      </c>
      <c r="Q330" s="80">
        <v>33.836866559999997</v>
      </c>
      <c r="R330" s="80">
        <v>191.99</v>
      </c>
      <c r="S330" s="80">
        <v>137.6</v>
      </c>
      <c r="T330" s="80">
        <v>8.404344</v>
      </c>
      <c r="U330" s="80">
        <v>202007.21640746406</v>
      </c>
      <c r="V330" s="80">
        <v>13244.894454528001</v>
      </c>
      <c r="W330" s="81">
        <f t="shared" si="19"/>
        <v>215252.11086199206</v>
      </c>
      <c r="X330" s="80">
        <v>215252</v>
      </c>
      <c r="Y330" s="80"/>
      <c r="Z330" s="80"/>
      <c r="AA330" s="80"/>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82"/>
      <c r="BE330" s="1"/>
    </row>
    <row r="331" spans="1:57" s="286" customFormat="1" ht="11.25" customHeight="1" x14ac:dyDescent="0.2">
      <c r="A331" s="276">
        <f>IF(F331=0,0,LOOKUP($C$9:$C$2507,Hoja1!$C$4:$C$118,Hoja1!$D$4:$D$118))</f>
        <v>7</v>
      </c>
      <c r="B331" s="276">
        <f t="shared" si="17"/>
        <v>7</v>
      </c>
      <c r="C331" s="276">
        <f t="array" ref="C331">SUM(IF(cuencatramo1=F331,Hoja1!$C$4:$C$118,0))</f>
        <v>38</v>
      </c>
      <c r="D331" s="276">
        <f t="shared" si="18"/>
        <v>38</v>
      </c>
      <c r="E331" s="277">
        <v>323</v>
      </c>
      <c r="F331" s="278" t="s">
        <v>2961</v>
      </c>
      <c r="G331" s="279" t="s">
        <v>2877</v>
      </c>
      <c r="H331" s="288" t="s">
        <v>865</v>
      </c>
      <c r="I331" s="289">
        <v>1530</v>
      </c>
      <c r="J331" s="280"/>
      <c r="K331" s="275" t="s">
        <v>29</v>
      </c>
      <c r="L331" s="274">
        <v>1</v>
      </c>
      <c r="M331" s="274">
        <v>1</v>
      </c>
      <c r="N331" s="275">
        <v>1892.16</v>
      </c>
      <c r="O331" s="275"/>
      <c r="P331" s="275"/>
      <c r="Q331" s="275">
        <v>1371.10644</v>
      </c>
      <c r="R331" s="275"/>
      <c r="S331" s="275"/>
      <c r="T331" s="275">
        <v>409.29785999999996</v>
      </c>
      <c r="U331" s="275">
        <v>257425.23410999999</v>
      </c>
      <c r="V331" s="275">
        <v>32858.432200799994</v>
      </c>
      <c r="W331" s="281">
        <f t="shared" si="19"/>
        <v>290283.66631080001</v>
      </c>
      <c r="X331" s="275">
        <v>290284</v>
      </c>
      <c r="Y331" s="275"/>
      <c r="Z331" s="275"/>
      <c r="AA331" s="275"/>
      <c r="AB331" s="276"/>
      <c r="AC331" s="276"/>
      <c r="AD331" s="276"/>
      <c r="AE331" s="276"/>
      <c r="AF331" s="276"/>
      <c r="AG331" s="276"/>
      <c r="AH331" s="276"/>
      <c r="AI331" s="276"/>
      <c r="AJ331" s="276"/>
      <c r="AK331" s="276"/>
      <c r="AL331" s="276"/>
      <c r="AM331" s="276"/>
      <c r="AN331" s="276"/>
      <c r="AO331" s="276"/>
      <c r="AP331" s="276"/>
      <c r="AQ331" s="276"/>
      <c r="AR331" s="276"/>
      <c r="AS331" s="276"/>
      <c r="AT331" s="276"/>
      <c r="AU331" s="276"/>
      <c r="AV331" s="276"/>
      <c r="AW331" s="276"/>
      <c r="AX331" s="276"/>
      <c r="AY331" s="276"/>
      <c r="AZ331" s="276"/>
      <c r="BA331" s="276"/>
      <c r="BB331" s="276"/>
      <c r="BC331" s="276"/>
      <c r="BD331" s="285"/>
      <c r="BE331" s="276"/>
    </row>
    <row r="332" spans="1:57" ht="11.25" customHeight="1" x14ac:dyDescent="0.2">
      <c r="A332" s="1">
        <f>IF(F332=0,0,LOOKUP($C$9:$C$2507,Hoja1!$C$4:$C$118,Hoja1!$D$4:$D$118))</f>
        <v>7</v>
      </c>
      <c r="B332" s="1">
        <f t="shared" si="17"/>
        <v>7</v>
      </c>
      <c r="C332" s="1">
        <f t="array" ref="C332">SUM(IF(cuencatramo1=F332,Hoja1!$C$4:$C$118,0))</f>
        <v>39</v>
      </c>
      <c r="D332" s="1">
        <f t="shared" si="18"/>
        <v>39</v>
      </c>
      <c r="E332" s="46">
        <v>324</v>
      </c>
      <c r="F332" s="229" t="s">
        <v>2998</v>
      </c>
      <c r="G332" s="263" t="s">
        <v>2878</v>
      </c>
      <c r="H332" s="56" t="s">
        <v>1267</v>
      </c>
      <c r="I332" s="271">
        <v>9000</v>
      </c>
      <c r="J332" s="4" t="s">
        <v>58</v>
      </c>
      <c r="K332" s="80" t="s">
        <v>29</v>
      </c>
      <c r="L332" s="267">
        <v>1</v>
      </c>
      <c r="M332" s="267">
        <v>1</v>
      </c>
      <c r="N332" s="80">
        <v>266761.70999999996</v>
      </c>
      <c r="O332" s="80">
        <v>154846.18</v>
      </c>
      <c r="P332" s="80">
        <v>104361.31</v>
      </c>
      <c r="Q332" s="80">
        <v>30904.601318999994</v>
      </c>
      <c r="R332" s="80">
        <v>32087.25</v>
      </c>
      <c r="S332" s="80">
        <v>95532.5</v>
      </c>
      <c r="T332" s="80">
        <v>23728.201487999999</v>
      </c>
      <c r="U332" s="80">
        <v>23154021.870465599</v>
      </c>
      <c r="V332" s="80">
        <v>4153905.0015667193</v>
      </c>
      <c r="W332" s="81">
        <f t="shared" si="19"/>
        <v>27307926.872032318</v>
      </c>
      <c r="X332" s="80">
        <v>27307927</v>
      </c>
      <c r="Y332" s="80"/>
      <c r="Z332" s="80"/>
      <c r="AA332" s="80"/>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82"/>
      <c r="BE332" s="1"/>
    </row>
    <row r="333" spans="1:57" ht="11.25" customHeight="1" x14ac:dyDescent="0.2">
      <c r="A333" s="1">
        <f>IF(F333=0,0,LOOKUP($C$9:$C$2507,Hoja1!$C$4:$C$118,Hoja1!$D$4:$D$118))</f>
        <v>7</v>
      </c>
      <c r="B333" s="1">
        <f t="shared" si="17"/>
        <v>7</v>
      </c>
      <c r="C333" s="1">
        <f t="array" ref="C333">SUM(IF(cuencatramo1=F333,Hoja1!$C$4:$C$118,0))</f>
        <v>39</v>
      </c>
      <c r="D333" s="1">
        <f t="shared" si="18"/>
        <v>39</v>
      </c>
      <c r="E333" s="46">
        <v>325</v>
      </c>
      <c r="F333" s="229" t="s">
        <v>2998</v>
      </c>
      <c r="G333" s="263" t="s">
        <v>2879</v>
      </c>
      <c r="H333" s="56" t="s">
        <v>28</v>
      </c>
      <c r="I333" s="271">
        <v>9000</v>
      </c>
      <c r="J333" s="4" t="s">
        <v>58</v>
      </c>
      <c r="K333" s="80" t="s">
        <v>29</v>
      </c>
      <c r="L333" s="267">
        <v>1</v>
      </c>
      <c r="M333" s="267">
        <v>1</v>
      </c>
      <c r="N333" s="80">
        <v>110376</v>
      </c>
      <c r="O333" s="80">
        <v>13304.17</v>
      </c>
      <c r="P333" s="80">
        <v>2846.69</v>
      </c>
      <c r="Q333" s="80">
        <v>12827.924999999999</v>
      </c>
      <c r="R333" s="80">
        <v>12712.87</v>
      </c>
      <c r="S333" s="80">
        <v>2846.69</v>
      </c>
      <c r="T333" s="80">
        <v>12314.808000000001</v>
      </c>
      <c r="U333" s="80">
        <v>2721540.4981874996</v>
      </c>
      <c r="V333" s="80">
        <v>988632.78624000004</v>
      </c>
      <c r="W333" s="81">
        <f t="shared" si="19"/>
        <v>3710173.2844274994</v>
      </c>
      <c r="X333" s="80"/>
      <c r="Y333" s="80"/>
      <c r="Z333" s="80"/>
      <c r="AA333" s="80">
        <v>6475801</v>
      </c>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82"/>
      <c r="BE333" s="1"/>
    </row>
    <row r="334" spans="1:57" ht="11.25" customHeight="1" x14ac:dyDescent="0.2">
      <c r="A334" s="1">
        <f>IF(F334=0,0,LOOKUP($C$9:$C$2507,Hoja1!$C$4:$C$118,Hoja1!$D$4:$D$118))</f>
        <v>7</v>
      </c>
      <c r="B334" s="1">
        <f t="shared" si="17"/>
        <v>7</v>
      </c>
      <c r="C334" s="1">
        <f t="array" ref="C334">SUM(IF(cuencatramo1=F334,Hoja1!$C$4:$C$118,0))</f>
        <v>39</v>
      </c>
      <c r="D334" s="1">
        <f t="shared" si="18"/>
        <v>39</v>
      </c>
      <c r="E334" s="46">
        <v>326</v>
      </c>
      <c r="F334" s="229" t="s">
        <v>2998</v>
      </c>
      <c r="G334" s="263" t="s">
        <v>2880</v>
      </c>
      <c r="H334" s="56" t="s">
        <v>1267</v>
      </c>
      <c r="I334" s="271">
        <v>1511</v>
      </c>
      <c r="J334" s="4" t="s">
        <v>58</v>
      </c>
      <c r="K334" s="80" t="s">
        <v>29</v>
      </c>
      <c r="L334" s="267">
        <v>1.1299999999999999</v>
      </c>
      <c r="M334" s="267">
        <v>1</v>
      </c>
      <c r="N334" s="80">
        <v>7199.5392000000002</v>
      </c>
      <c r="O334" s="80">
        <v>959.1</v>
      </c>
      <c r="P334" s="80">
        <v>895.94</v>
      </c>
      <c r="Q334" s="80">
        <v>1274.3184383999999</v>
      </c>
      <c r="R334" s="80">
        <v>1156.17</v>
      </c>
      <c r="S334" s="80">
        <v>1061.73</v>
      </c>
      <c r="T334" s="80">
        <v>1065.5318016000001</v>
      </c>
      <c r="U334" s="80">
        <v>270356.21409484796</v>
      </c>
      <c r="V334" s="80">
        <v>85540.893032448017</v>
      </c>
      <c r="W334" s="81">
        <f t="shared" si="19"/>
        <v>355897.10712729598</v>
      </c>
      <c r="X334" s="80"/>
      <c r="Y334" s="80"/>
      <c r="Z334" s="80"/>
      <c r="AA334" s="80"/>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82"/>
      <c r="BE334" s="1"/>
    </row>
    <row r="335" spans="1:57" ht="11.25" customHeight="1" x14ac:dyDescent="0.2">
      <c r="A335" s="1">
        <f>IF(F335=0,0,LOOKUP($C$9:$C$2507,Hoja1!$C$4:$C$118,Hoja1!$D$4:$D$118))</f>
        <v>7</v>
      </c>
      <c r="B335" s="1">
        <f t="shared" si="17"/>
        <v>7</v>
      </c>
      <c r="C335" s="1">
        <f t="array" ref="C335">SUM(IF(cuencatramo1=F335,Hoja1!$C$4:$C$118,0))</f>
        <v>39</v>
      </c>
      <c r="D335" s="1">
        <f t="shared" si="18"/>
        <v>39</v>
      </c>
      <c r="E335" s="46">
        <v>327</v>
      </c>
      <c r="F335" s="229" t="s">
        <v>2998</v>
      </c>
      <c r="G335" s="263" t="s">
        <v>2881</v>
      </c>
      <c r="H335" s="56" t="s">
        <v>1267</v>
      </c>
      <c r="I335" s="271">
        <v>1910</v>
      </c>
      <c r="J335" s="4" t="s">
        <v>58</v>
      </c>
      <c r="K335" s="80" t="s">
        <v>29</v>
      </c>
      <c r="L335" s="267">
        <v>1</v>
      </c>
      <c r="M335" s="267">
        <v>1</v>
      </c>
      <c r="N335" s="80">
        <v>2517.0912000000003</v>
      </c>
      <c r="O335" s="80">
        <v>1154.8900000000001</v>
      </c>
      <c r="P335" s="80">
        <v>1461.89</v>
      </c>
      <c r="Q335" s="80">
        <v>2016.1900512</v>
      </c>
      <c r="R335" s="80">
        <v>247.06</v>
      </c>
      <c r="S335" s="80">
        <v>1461.89</v>
      </c>
      <c r="T335" s="80">
        <v>634.30698239999992</v>
      </c>
      <c r="U335" s="80">
        <v>216830.88287999993</v>
      </c>
      <c r="V335" s="80">
        <v>19833.902300159996</v>
      </c>
      <c r="W335" s="81">
        <f t="shared" si="19"/>
        <v>236664.78518015993</v>
      </c>
      <c r="X335" s="80">
        <v>237535</v>
      </c>
      <c r="Y335" s="80"/>
      <c r="Z335" s="80"/>
      <c r="AA335" s="80"/>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82"/>
      <c r="BE335" s="1"/>
    </row>
    <row r="336" spans="1:57" ht="11.25" customHeight="1" x14ac:dyDescent="0.2">
      <c r="A336" s="1">
        <f>IF(F336=0,0,LOOKUP($C$9:$C$2507,Hoja1!$C$4:$C$118,Hoja1!$D$4:$D$118))</f>
        <v>7</v>
      </c>
      <c r="B336" s="1">
        <f t="shared" si="17"/>
        <v>7</v>
      </c>
      <c r="C336" s="1">
        <f t="array" ref="C336">SUM(IF(cuencatramo1=F336,Hoja1!$C$4:$C$118,0))</f>
        <v>39</v>
      </c>
      <c r="D336" s="1">
        <f t="shared" si="18"/>
        <v>39</v>
      </c>
      <c r="E336" s="46">
        <v>328</v>
      </c>
      <c r="F336" s="229" t="s">
        <v>2998</v>
      </c>
      <c r="G336" s="263" t="s">
        <v>2882</v>
      </c>
      <c r="H336" s="56" t="s">
        <v>1267</v>
      </c>
      <c r="I336" s="271">
        <v>1910</v>
      </c>
      <c r="J336" s="4" t="s">
        <v>58</v>
      </c>
      <c r="K336" s="80" t="s">
        <v>29</v>
      </c>
      <c r="L336" s="267">
        <v>1</v>
      </c>
      <c r="M336" s="267">
        <v>1</v>
      </c>
      <c r="N336" s="80">
        <v>748.05119999999988</v>
      </c>
      <c r="O336" s="80">
        <v>160.43</v>
      </c>
      <c r="P336" s="80">
        <v>1140.48</v>
      </c>
      <c r="Q336" s="80">
        <v>360.56067839999997</v>
      </c>
      <c r="R336" s="80">
        <v>118.99</v>
      </c>
      <c r="S336" s="80">
        <v>1140.48</v>
      </c>
      <c r="T336" s="80">
        <v>202.79668031999998</v>
      </c>
      <c r="U336" s="80">
        <v>30120.266880000006</v>
      </c>
      <c r="V336" s="80">
        <v>9552.5236224000018</v>
      </c>
      <c r="W336" s="81">
        <f t="shared" si="19"/>
        <v>39672.790502400007</v>
      </c>
      <c r="X336" s="80">
        <v>39673</v>
      </c>
      <c r="Y336" s="80"/>
      <c r="Z336" s="80"/>
      <c r="AA336" s="80"/>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82"/>
      <c r="BE336" s="1"/>
    </row>
    <row r="337" spans="1:57" ht="11.25" customHeight="1" x14ac:dyDescent="0.2">
      <c r="A337" s="1">
        <f>IF(F337=0,0,LOOKUP($C$9:$C$2507,Hoja1!$C$4:$C$118,Hoja1!$D$4:$D$118))</f>
        <v>7</v>
      </c>
      <c r="B337" s="1">
        <f t="shared" si="17"/>
        <v>7</v>
      </c>
      <c r="C337" s="1">
        <f t="array" ref="C337">SUM(IF(cuencatramo1=F337,Hoja1!$C$4:$C$118,0))</f>
        <v>39</v>
      </c>
      <c r="D337" s="1">
        <f t="shared" si="18"/>
        <v>39</v>
      </c>
      <c r="E337" s="46">
        <v>329</v>
      </c>
      <c r="F337" s="229" t="s">
        <v>2998</v>
      </c>
      <c r="G337" s="263" t="s">
        <v>2883</v>
      </c>
      <c r="H337" s="56" t="s">
        <v>1267</v>
      </c>
      <c r="I337" s="271">
        <v>4010</v>
      </c>
      <c r="J337" s="4" t="s">
        <v>58</v>
      </c>
      <c r="K337" s="80" t="s">
        <v>29</v>
      </c>
      <c r="L337" s="267">
        <v>1.1299999999999999</v>
      </c>
      <c r="M337" s="267">
        <v>1</v>
      </c>
      <c r="N337" s="80">
        <v>94.608000000000018</v>
      </c>
      <c r="O337" s="80">
        <v>2.5099999999999998</v>
      </c>
      <c r="P337" s="80">
        <v>2.2999999999999998</v>
      </c>
      <c r="Q337" s="80">
        <v>3.0652991999999997</v>
      </c>
      <c r="R337" s="80">
        <v>0.99</v>
      </c>
      <c r="S337" s="80">
        <v>0.91</v>
      </c>
      <c r="T337" s="80">
        <v>0.56764800000000004</v>
      </c>
      <c r="U337" s="80">
        <v>650.32621502399979</v>
      </c>
      <c r="V337" s="80">
        <v>45.570781440000005</v>
      </c>
      <c r="W337" s="81">
        <f t="shared" si="19"/>
        <v>695.89699646399981</v>
      </c>
      <c r="X337" s="80">
        <v>696</v>
      </c>
      <c r="Y337" s="80"/>
      <c r="Z337" s="80"/>
      <c r="AA337" s="80"/>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82"/>
      <c r="BE337" s="1"/>
    </row>
    <row r="338" spans="1:57" ht="11.25" customHeight="1" x14ac:dyDescent="0.2">
      <c r="A338" s="1">
        <f>IF(F338=0,0,LOOKUP($C$9:$C$2507,Hoja1!$C$4:$C$118,Hoja1!$D$4:$D$118))</f>
        <v>8</v>
      </c>
      <c r="B338" s="1">
        <f t="shared" si="17"/>
        <v>8</v>
      </c>
      <c r="C338" s="1">
        <f t="array" ref="C338">SUM(IF(cuencatramo1=F338,Hoja1!$C$4:$C$118,0))</f>
        <v>41</v>
      </c>
      <c r="D338" s="1">
        <f t="shared" si="18"/>
        <v>41</v>
      </c>
      <c r="E338" s="46">
        <v>330</v>
      </c>
      <c r="F338" s="229" t="s">
        <v>2972</v>
      </c>
      <c r="G338" s="263" t="s">
        <v>2884</v>
      </c>
      <c r="H338" s="56" t="s">
        <v>1187</v>
      </c>
      <c r="I338" s="271" t="s">
        <v>3111</v>
      </c>
      <c r="J338" s="4" t="s">
        <v>58</v>
      </c>
      <c r="K338" s="80" t="s">
        <v>29</v>
      </c>
      <c r="L338" s="267">
        <v>1</v>
      </c>
      <c r="M338" s="267">
        <v>1</v>
      </c>
      <c r="N338" s="80">
        <v>74898</v>
      </c>
      <c r="O338" s="80">
        <v>1849.98</v>
      </c>
      <c r="P338" s="80">
        <v>5127.78</v>
      </c>
      <c r="Q338" s="80">
        <v>1849.9806000000003</v>
      </c>
      <c r="R338" s="80">
        <v>1542.9</v>
      </c>
      <c r="S338" s="80">
        <v>5127.78</v>
      </c>
      <c r="T338" s="80">
        <v>1542.8988000000002</v>
      </c>
      <c r="U338" s="80">
        <v>347333.85765000008</v>
      </c>
      <c r="V338" s="80">
        <v>123863.91566400001</v>
      </c>
      <c r="W338" s="81">
        <f t="shared" si="19"/>
        <v>471197.77331400011</v>
      </c>
      <c r="X338" s="80">
        <v>471198</v>
      </c>
      <c r="Y338" s="80"/>
      <c r="Z338" s="80"/>
      <c r="AA338" s="80"/>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82"/>
      <c r="BE338" s="1"/>
    </row>
    <row r="339" spans="1:57" ht="11.25" customHeight="1" x14ac:dyDescent="0.2">
      <c r="A339" s="1">
        <f>IF(F339=0,0,LOOKUP($C$9:$C$2507,Hoja1!$C$4:$C$118,Hoja1!$D$4:$D$118))</f>
        <v>8</v>
      </c>
      <c r="B339" s="1">
        <f t="shared" si="17"/>
        <v>8</v>
      </c>
      <c r="C339" s="1">
        <f t="array" ref="C339">SUM(IF(cuencatramo1=F339,Hoja1!$C$4:$C$118,0))</f>
        <v>41</v>
      </c>
      <c r="D339" s="1">
        <f t="shared" si="18"/>
        <v>41</v>
      </c>
      <c r="E339" s="46">
        <v>331</v>
      </c>
      <c r="F339" s="229" t="s">
        <v>2972</v>
      </c>
      <c r="G339" s="263" t="s">
        <v>2885</v>
      </c>
      <c r="H339" s="56" t="s">
        <v>1087</v>
      </c>
      <c r="I339" s="271" t="s">
        <v>3111</v>
      </c>
      <c r="J339" s="4" t="s">
        <v>58</v>
      </c>
      <c r="K339" s="80" t="s">
        <v>29</v>
      </c>
      <c r="L339" s="267">
        <v>1</v>
      </c>
      <c r="M339" s="267">
        <v>1</v>
      </c>
      <c r="N339" s="80">
        <v>134974.08000000002</v>
      </c>
      <c r="O339" s="80">
        <v>30774.09</v>
      </c>
      <c r="P339" s="80">
        <v>5602.11</v>
      </c>
      <c r="Q339" s="80">
        <v>30774.090240000001</v>
      </c>
      <c r="R339" s="80">
        <v>35363.21</v>
      </c>
      <c r="S339" s="80">
        <v>5602.11</v>
      </c>
      <c r="T339" s="80">
        <v>35363.208960000004</v>
      </c>
      <c r="U339" s="80">
        <v>31778094.934080001</v>
      </c>
      <c r="V339" s="80">
        <v>15614271.284198403</v>
      </c>
      <c r="W339" s="81">
        <f t="shared" si="19"/>
        <v>47392366.218278408</v>
      </c>
      <c r="X339" s="80">
        <v>117880224</v>
      </c>
      <c r="Y339" s="80"/>
      <c r="Z339" s="80"/>
      <c r="AA339" s="80"/>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82"/>
      <c r="BE339" s="1"/>
    </row>
    <row r="340" spans="1:57" ht="11.25" customHeight="1" x14ac:dyDescent="0.2">
      <c r="A340" s="1">
        <f>IF(F340=0,0,LOOKUP($C$9:$C$2507,Hoja1!$C$4:$C$118,Hoja1!$D$4:$D$118))</f>
        <v>8</v>
      </c>
      <c r="B340" s="1">
        <f t="shared" si="17"/>
        <v>8</v>
      </c>
      <c r="C340" s="1">
        <f t="array" ref="C340">SUM(IF(cuencatramo1=F340,Hoja1!$C$4:$C$118,0))</f>
        <v>42</v>
      </c>
      <c r="D340" s="1">
        <f t="shared" si="18"/>
        <v>42</v>
      </c>
      <c r="E340" s="46">
        <v>332</v>
      </c>
      <c r="F340" s="229" t="s">
        <v>3001</v>
      </c>
      <c r="G340" s="263" t="s">
        <v>2886</v>
      </c>
      <c r="H340" s="56" t="s">
        <v>1267</v>
      </c>
      <c r="I340" s="271" t="s">
        <v>3111</v>
      </c>
      <c r="J340" s="4" t="s">
        <v>58</v>
      </c>
      <c r="K340" s="80" t="s">
        <v>29</v>
      </c>
      <c r="L340" s="267">
        <v>1</v>
      </c>
      <c r="M340" s="267">
        <v>1</v>
      </c>
      <c r="N340" s="80">
        <v>163987.20000000004</v>
      </c>
      <c r="O340" s="80">
        <v>33507</v>
      </c>
      <c r="P340" s="80">
        <v>6498.58</v>
      </c>
      <c r="Q340" s="80">
        <v>8161.6744799999997</v>
      </c>
      <c r="R340" s="80">
        <v>32166.720000000001</v>
      </c>
      <c r="S340" s="80">
        <v>6498.58</v>
      </c>
      <c r="T340" s="80">
        <v>3578.7210480000003</v>
      </c>
      <c r="U340" s="80">
        <v>1532354.38362</v>
      </c>
      <c r="V340" s="80">
        <v>287299.72573344002</v>
      </c>
      <c r="W340" s="81">
        <f t="shared" si="19"/>
        <v>1819654.1093534399</v>
      </c>
      <c r="X340" s="80">
        <v>1819654.11</v>
      </c>
      <c r="Y340" s="80"/>
      <c r="Z340" s="80"/>
      <c r="AA340" s="80"/>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82"/>
      <c r="BE340" s="1"/>
    </row>
    <row r="341" spans="1:57" ht="11.25" customHeight="1" x14ac:dyDescent="0.2">
      <c r="A341" s="1">
        <f>IF(F341=0,0,LOOKUP($C$9:$C$2507,Hoja1!$C$4:$C$118,Hoja1!$D$4:$D$118))</f>
        <v>8</v>
      </c>
      <c r="B341" s="1">
        <f t="shared" si="17"/>
        <v>8</v>
      </c>
      <c r="C341" s="1">
        <f t="array" ref="C341">SUM(IF(cuencatramo1=F341,Hoja1!$C$4:$C$118,0))</f>
        <v>42</v>
      </c>
      <c r="D341" s="1">
        <f t="shared" si="18"/>
        <v>42</v>
      </c>
      <c r="E341" s="46">
        <v>333</v>
      </c>
      <c r="F341" s="229" t="s">
        <v>3001</v>
      </c>
      <c r="G341" s="263" t="s">
        <v>2887</v>
      </c>
      <c r="H341" s="56" t="s">
        <v>1267</v>
      </c>
      <c r="I341" s="271">
        <v>2694</v>
      </c>
      <c r="J341" s="4" t="s">
        <v>58</v>
      </c>
      <c r="K341" s="80" t="s">
        <v>29</v>
      </c>
      <c r="L341" s="267">
        <v>1</v>
      </c>
      <c r="M341" s="267">
        <v>1</v>
      </c>
      <c r="N341" s="80">
        <v>35923.804363636358</v>
      </c>
      <c r="O341" s="80">
        <v>520.72</v>
      </c>
      <c r="P341" s="80">
        <v>7781.82</v>
      </c>
      <c r="Q341" s="80">
        <v>1091.6350906909092</v>
      </c>
      <c r="R341" s="80">
        <v>2949.83</v>
      </c>
      <c r="S341" s="80">
        <v>7781.82</v>
      </c>
      <c r="T341" s="80">
        <v>897.84601527272741</v>
      </c>
      <c r="U341" s="80">
        <v>444354.54836939997</v>
      </c>
      <c r="V341" s="80">
        <v>164542.84249708802</v>
      </c>
      <c r="W341" s="81">
        <f t="shared" si="19"/>
        <v>608897.39086648799</v>
      </c>
      <c r="X341" s="80">
        <v>608897</v>
      </c>
      <c r="Y341" s="80"/>
      <c r="Z341" s="80"/>
      <c r="AA341" s="80"/>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82"/>
      <c r="BE341" s="1"/>
    </row>
    <row r="342" spans="1:57" ht="11.25" customHeight="1" x14ac:dyDescent="0.2">
      <c r="A342" s="1">
        <f>IF(F342=0,0,LOOKUP($C$9:$C$2507,Hoja1!$C$4:$C$118,Hoja1!$D$4:$D$118))</f>
        <v>8</v>
      </c>
      <c r="B342" s="1">
        <f t="shared" si="17"/>
        <v>8</v>
      </c>
      <c r="C342" s="1">
        <f t="array" ref="C342">SUM(IF(cuencatramo1=F342,Hoja1!$C$4:$C$118,0))</f>
        <v>42</v>
      </c>
      <c r="D342" s="1">
        <f t="shared" si="18"/>
        <v>42</v>
      </c>
      <c r="E342" s="46">
        <v>334</v>
      </c>
      <c r="F342" s="229" t="s">
        <v>3001</v>
      </c>
      <c r="G342" s="263" t="s">
        <v>2888</v>
      </c>
      <c r="H342" s="56" t="s">
        <v>1087</v>
      </c>
      <c r="I342" s="271" t="s">
        <v>185</v>
      </c>
      <c r="J342" s="4" t="s">
        <v>58</v>
      </c>
      <c r="K342" s="80" t="s">
        <v>29</v>
      </c>
      <c r="L342" s="267">
        <v>3.43</v>
      </c>
      <c r="M342" s="267">
        <v>3.4</v>
      </c>
      <c r="N342" s="80">
        <v>438.04800000000006</v>
      </c>
      <c r="O342" s="80">
        <v>1.62</v>
      </c>
      <c r="P342" s="80">
        <v>6.36</v>
      </c>
      <c r="Q342" s="80">
        <v>23.873616000000002</v>
      </c>
      <c r="R342" s="80">
        <v>1.24</v>
      </c>
      <c r="S342" s="80">
        <v>4.9000000000000004</v>
      </c>
      <c r="T342" s="80">
        <v>5.0375519999999998</v>
      </c>
      <c r="U342" s="80">
        <v>8524.951723008</v>
      </c>
      <c r="V342" s="80">
        <v>3156.8840471347198</v>
      </c>
      <c r="W342" s="81">
        <f t="shared" si="19"/>
        <v>11681.835770142719</v>
      </c>
      <c r="X342" s="80">
        <v>11682</v>
      </c>
      <c r="Y342" s="80"/>
      <c r="Z342" s="80"/>
      <c r="AA342" s="80"/>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82"/>
      <c r="BE342" s="1"/>
    </row>
    <row r="343" spans="1:57" ht="11.25" customHeight="1" x14ac:dyDescent="0.2">
      <c r="A343" s="1">
        <f>IF(F343=0,0,LOOKUP($C$9:$C$2507,Hoja1!$C$4:$C$118,Hoja1!$D$4:$D$118))</f>
        <v>8</v>
      </c>
      <c r="B343" s="1">
        <f>IF(A343=0,#REF!+1,A343)</f>
        <v>8</v>
      </c>
      <c r="C343" s="1">
        <f t="array" ref="C343">SUM(IF(cuencatramo1=F343,Hoja1!$C$4:$C$118,0))</f>
        <v>42</v>
      </c>
      <c r="D343" s="1">
        <f>IF(C343=0,#REF!+1,C343)</f>
        <v>42</v>
      </c>
      <c r="E343" s="46">
        <v>336</v>
      </c>
      <c r="F343" s="229" t="s">
        <v>3001</v>
      </c>
      <c r="G343" s="263" t="s">
        <v>2889</v>
      </c>
      <c r="H343" s="56" t="s">
        <v>1267</v>
      </c>
      <c r="I343" s="271" t="s">
        <v>164</v>
      </c>
      <c r="J343" s="4" t="s">
        <v>58</v>
      </c>
      <c r="K343" s="80" t="s">
        <v>29</v>
      </c>
      <c r="L343" s="267">
        <v>1</v>
      </c>
      <c r="M343" s="267">
        <v>1</v>
      </c>
      <c r="N343" s="80">
        <v>3760.5302419354844</v>
      </c>
      <c r="O343" s="80">
        <v>2575.1603808</v>
      </c>
      <c r="P343" s="80">
        <v>174.53</v>
      </c>
      <c r="Q343" s="80">
        <v>41.29062205645161</v>
      </c>
      <c r="R343" s="80">
        <v>464.50110240000004</v>
      </c>
      <c r="S343" s="80">
        <v>174.53</v>
      </c>
      <c r="T343" s="80">
        <v>37.605302419354835</v>
      </c>
      <c r="U343" s="80">
        <v>26852.896391939994</v>
      </c>
      <c r="V343" s="80">
        <v>7664.7522671999986</v>
      </c>
      <c r="W343" s="81">
        <f t="shared" si="19"/>
        <v>34517.648659139995</v>
      </c>
      <c r="X343" s="80">
        <v>34814</v>
      </c>
      <c r="Y343" s="80"/>
      <c r="Z343" s="80"/>
      <c r="AA343" s="80"/>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82"/>
      <c r="BE343" s="1"/>
    </row>
    <row r="344" spans="1:57" s="286" customFormat="1" ht="11.25" customHeight="1" x14ac:dyDescent="0.2">
      <c r="A344" s="276">
        <f>IF(F344=0,0,LOOKUP($C$9:$C$2507,Hoja1!$C$4:$C$118,Hoja1!$D$4:$D$118))</f>
        <v>8</v>
      </c>
      <c r="B344" s="276">
        <f t="shared" si="17"/>
        <v>8</v>
      </c>
      <c r="C344" s="276">
        <f t="array" ref="C344">SUM(IF(cuencatramo1=F344,Hoja1!$C$4:$C$118,0))</f>
        <v>42</v>
      </c>
      <c r="D344" s="276">
        <f t="shared" si="18"/>
        <v>42</v>
      </c>
      <c r="E344" s="277">
        <v>337</v>
      </c>
      <c r="F344" s="278" t="s">
        <v>3001</v>
      </c>
      <c r="G344" s="279" t="s">
        <v>2890</v>
      </c>
      <c r="H344" s="288" t="s">
        <v>3123</v>
      </c>
      <c r="I344" s="289">
        <v>2694</v>
      </c>
      <c r="J344" s="280"/>
      <c r="K344" s="275" t="s">
        <v>29</v>
      </c>
      <c r="L344" s="274">
        <v>1</v>
      </c>
      <c r="M344" s="274">
        <v>1</v>
      </c>
      <c r="N344" s="275">
        <v>4572.7199999999993</v>
      </c>
      <c r="O344" s="275"/>
      <c r="P344" s="275"/>
      <c r="Q344" s="275">
        <v>37.267668</v>
      </c>
      <c r="R344" s="275"/>
      <c r="S344" s="275"/>
      <c r="T344" s="275">
        <v>45.727200000000003</v>
      </c>
      <c r="U344" s="275"/>
      <c r="V344" s="275"/>
      <c r="W344" s="281">
        <f t="shared" si="19"/>
        <v>0</v>
      </c>
      <c r="X344" s="275"/>
      <c r="Y344" s="275"/>
      <c r="Z344" s="275"/>
      <c r="AA344" s="275"/>
      <c r="AB344" s="276"/>
      <c r="AC344" s="276"/>
      <c r="AD344" s="276"/>
      <c r="AE344" s="276"/>
      <c r="AF344" s="276"/>
      <c r="AG344" s="276"/>
      <c r="AH344" s="276"/>
      <c r="AI344" s="276"/>
      <c r="AJ344" s="276"/>
      <c r="AK344" s="276"/>
      <c r="AL344" s="276"/>
      <c r="AM344" s="276"/>
      <c r="AN344" s="276"/>
      <c r="AO344" s="276"/>
      <c r="AP344" s="276"/>
      <c r="AQ344" s="276"/>
      <c r="AR344" s="276"/>
      <c r="AS344" s="276"/>
      <c r="AT344" s="276"/>
      <c r="AU344" s="276"/>
      <c r="AV344" s="276"/>
      <c r="AW344" s="276"/>
      <c r="AX344" s="276"/>
      <c r="AY344" s="276"/>
      <c r="AZ344" s="276"/>
      <c r="BA344" s="276"/>
      <c r="BB344" s="276"/>
      <c r="BC344" s="276"/>
      <c r="BD344" s="285"/>
      <c r="BE344" s="276"/>
    </row>
    <row r="345" spans="1:57" s="286" customFormat="1" ht="11.25" customHeight="1" x14ac:dyDescent="0.2">
      <c r="A345" s="276">
        <f>IF(F345=0,0,LOOKUP($C$9:$C$2507,Hoja1!$C$4:$C$118,Hoja1!$D$4:$D$118))</f>
        <v>8</v>
      </c>
      <c r="B345" s="276">
        <f t="shared" si="17"/>
        <v>8</v>
      </c>
      <c r="C345" s="276">
        <f t="array" ref="C345">SUM(IF(cuencatramo1=F345,Hoja1!$C$4:$C$118,0))</f>
        <v>42</v>
      </c>
      <c r="D345" s="276">
        <f t="shared" si="18"/>
        <v>42</v>
      </c>
      <c r="E345" s="277">
        <v>338</v>
      </c>
      <c r="F345" s="278" t="s">
        <v>3001</v>
      </c>
      <c r="G345" s="279" t="s">
        <v>2891</v>
      </c>
      <c r="H345" s="288" t="s">
        <v>1166</v>
      </c>
      <c r="I345" s="289">
        <v>5511</v>
      </c>
      <c r="J345" s="280"/>
      <c r="K345" s="275" t="s">
        <v>29</v>
      </c>
      <c r="L345" s="274">
        <v>1</v>
      </c>
      <c r="M345" s="274">
        <v>1</v>
      </c>
      <c r="N345" s="275">
        <v>3532.0320000000002</v>
      </c>
      <c r="O345" s="275"/>
      <c r="P345" s="275"/>
      <c r="Q345" s="275">
        <v>3735.9626976</v>
      </c>
      <c r="R345" s="275"/>
      <c r="S345" s="275"/>
      <c r="T345" s="275">
        <v>111.62987136</v>
      </c>
      <c r="U345" s="275">
        <v>701426.99647440005</v>
      </c>
      <c r="V345" s="275">
        <v>8961.6460727807989</v>
      </c>
      <c r="W345" s="281">
        <f t="shared" si="19"/>
        <v>710388.64254718088</v>
      </c>
      <c r="X345" s="275">
        <v>710389</v>
      </c>
      <c r="Y345" s="275"/>
      <c r="Z345" s="275"/>
      <c r="AA345" s="275"/>
      <c r="AB345" s="276"/>
      <c r="AC345" s="276"/>
      <c r="AD345" s="276"/>
      <c r="AE345" s="276"/>
      <c r="AF345" s="276"/>
      <c r="AG345" s="276"/>
      <c r="AH345" s="276"/>
      <c r="AI345" s="276"/>
      <c r="AJ345" s="276"/>
      <c r="AK345" s="276"/>
      <c r="AL345" s="276"/>
      <c r="AM345" s="276"/>
      <c r="AN345" s="276"/>
      <c r="AO345" s="276"/>
      <c r="AP345" s="276"/>
      <c r="AQ345" s="276"/>
      <c r="AR345" s="276"/>
      <c r="AS345" s="276"/>
      <c r="AT345" s="276"/>
      <c r="AU345" s="276"/>
      <c r="AV345" s="276"/>
      <c r="AW345" s="276"/>
      <c r="AX345" s="276"/>
      <c r="AY345" s="276"/>
      <c r="AZ345" s="276"/>
      <c r="BA345" s="276"/>
      <c r="BB345" s="276"/>
      <c r="BC345" s="276"/>
      <c r="BD345" s="285"/>
      <c r="BE345" s="276"/>
    </row>
    <row r="346" spans="1:57" ht="11.25" customHeight="1" x14ac:dyDescent="0.2">
      <c r="A346" s="1">
        <f>IF(F346=0,0,LOOKUP($C$9:$C$2507,Hoja1!$C$4:$C$118,Hoja1!$D$4:$D$118))</f>
        <v>8</v>
      </c>
      <c r="B346" s="1">
        <f t="shared" si="17"/>
        <v>8</v>
      </c>
      <c r="C346" s="1">
        <f t="array" ref="C346">SUM(IF(cuencatramo1=F346,Hoja1!$C$4:$C$118,0))</f>
        <v>43</v>
      </c>
      <c r="D346" s="1">
        <f t="shared" si="18"/>
        <v>43</v>
      </c>
      <c r="E346" s="46">
        <v>339</v>
      </c>
      <c r="F346" s="229" t="s">
        <v>2969</v>
      </c>
      <c r="G346" s="263" t="s">
        <v>2892</v>
      </c>
      <c r="H346" s="56" t="s">
        <v>1087</v>
      </c>
      <c r="I346" s="271" t="s">
        <v>3111</v>
      </c>
      <c r="J346" s="4" t="s">
        <v>58</v>
      </c>
      <c r="K346" s="80"/>
      <c r="L346" s="267">
        <v>1</v>
      </c>
      <c r="M346" s="267">
        <v>1</v>
      </c>
      <c r="N346" s="80">
        <v>114475.68000000001</v>
      </c>
      <c r="O346" s="80">
        <v>11840.14</v>
      </c>
      <c r="P346" s="80">
        <v>5241.3</v>
      </c>
      <c r="Q346" s="80">
        <v>9696.0900959999999</v>
      </c>
      <c r="R346" s="80">
        <v>11313.91</v>
      </c>
      <c r="S346" s="80">
        <v>5241.3</v>
      </c>
      <c r="T346" s="80">
        <v>9467.1387360000008</v>
      </c>
      <c r="U346" s="80">
        <v>2166324.6894735601</v>
      </c>
      <c r="V346" s="80">
        <v>760021.89772608003</v>
      </c>
      <c r="W346" s="81">
        <f t="shared" si="19"/>
        <v>2926346.58719964</v>
      </c>
      <c r="X346" s="80">
        <v>2926351</v>
      </c>
      <c r="Y346" s="80"/>
      <c r="Z346" s="80"/>
      <c r="AA346" s="80"/>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82"/>
      <c r="BE346" s="1"/>
    </row>
    <row r="347" spans="1:57" ht="11.25" customHeight="1" x14ac:dyDescent="0.2">
      <c r="A347" s="1">
        <f>IF(F347=0,0,LOOKUP($C$9:$C$2507,Hoja1!$C$4:$C$118,Hoja1!$D$4:$D$118))</f>
        <v>8</v>
      </c>
      <c r="B347" s="1">
        <f t="shared" si="17"/>
        <v>8</v>
      </c>
      <c r="C347" s="1">
        <f t="array" ref="C347">SUM(IF(cuencatramo1=F347,Hoja1!$C$4:$C$118,0))</f>
        <v>43</v>
      </c>
      <c r="D347" s="1">
        <f t="shared" si="18"/>
        <v>43</v>
      </c>
      <c r="E347" s="46">
        <v>340</v>
      </c>
      <c r="F347" s="229" t="s">
        <v>2969</v>
      </c>
      <c r="G347" s="263" t="s">
        <v>2893</v>
      </c>
      <c r="H347" s="56" t="s">
        <v>1087</v>
      </c>
      <c r="I347" s="271" t="s">
        <v>3111</v>
      </c>
      <c r="J347" s="4" t="s">
        <v>58</v>
      </c>
      <c r="K347" s="80" t="s">
        <v>29</v>
      </c>
      <c r="L347" s="267">
        <v>1</v>
      </c>
      <c r="M347" s="267">
        <v>1</v>
      </c>
      <c r="N347" s="80">
        <v>632604.85999999987</v>
      </c>
      <c r="O347" s="80">
        <v>94608</v>
      </c>
      <c r="P347" s="80">
        <v>96693.49</v>
      </c>
      <c r="Q347" s="80">
        <v>91109.768459999992</v>
      </c>
      <c r="R347" s="80">
        <v>45411.839999999997</v>
      </c>
      <c r="S347" s="80">
        <v>77779.039999999994</v>
      </c>
      <c r="T347" s="80">
        <v>26921.398439999997</v>
      </c>
      <c r="U347" s="80">
        <v>27733301.202165298</v>
      </c>
      <c r="V347" s="80">
        <v>1857557.0604023996</v>
      </c>
      <c r="W347" s="81">
        <f t="shared" si="19"/>
        <v>29590858.262567699</v>
      </c>
      <c r="X347" s="80">
        <v>95734379</v>
      </c>
      <c r="Y347" s="80"/>
      <c r="Z347" s="80"/>
      <c r="AA347" s="80"/>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82"/>
      <c r="BE347" s="1"/>
    </row>
    <row r="348" spans="1:57" ht="11.25" customHeight="1" x14ac:dyDescent="0.2">
      <c r="A348" s="1">
        <f>IF(F348=0,0,LOOKUP($C$9:$C$2507,Hoja1!$C$4:$C$118,Hoja1!$D$4:$D$118))</f>
        <v>8</v>
      </c>
      <c r="B348" s="1">
        <f t="shared" si="17"/>
        <v>8</v>
      </c>
      <c r="C348" s="1">
        <f t="array" ref="C348">SUM(IF(cuencatramo1=F348,Hoja1!$C$4:$C$118,0))</f>
        <v>43</v>
      </c>
      <c r="D348" s="1">
        <f t="shared" si="18"/>
        <v>43</v>
      </c>
      <c r="E348" s="46">
        <v>341</v>
      </c>
      <c r="F348" s="229" t="s">
        <v>2969</v>
      </c>
      <c r="G348" s="263" t="s">
        <v>2894</v>
      </c>
      <c r="H348" s="56" t="s">
        <v>1267</v>
      </c>
      <c r="I348" s="271" t="s">
        <v>3111</v>
      </c>
      <c r="J348" s="4" t="s">
        <v>58</v>
      </c>
      <c r="K348" s="80" t="s">
        <v>29</v>
      </c>
      <c r="L348" s="267">
        <v>1</v>
      </c>
      <c r="M348" s="267">
        <v>1</v>
      </c>
      <c r="N348" s="80">
        <v>266952.24</v>
      </c>
      <c r="O348" s="80">
        <v>33302.019999999997</v>
      </c>
      <c r="P348" s="80">
        <v>17037.13</v>
      </c>
      <c r="Q348" s="80">
        <v>7314.4913759999981</v>
      </c>
      <c r="R348" s="80">
        <v>23727.69</v>
      </c>
      <c r="S348" s="80">
        <v>12856.6</v>
      </c>
      <c r="T348" s="80">
        <v>9396.7188479999986</v>
      </c>
      <c r="U348" s="80">
        <v>452627.89826399996</v>
      </c>
      <c r="V348" s="80">
        <v>248634.18353664005</v>
      </c>
      <c r="W348" s="81">
        <f t="shared" si="19"/>
        <v>701262.08180063998</v>
      </c>
      <c r="X348" s="80">
        <v>701264</v>
      </c>
      <c r="Y348" s="80"/>
      <c r="Z348" s="80"/>
      <c r="AA348" s="80"/>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82"/>
      <c r="BE348" s="1"/>
    </row>
    <row r="349" spans="1:57" ht="11.25" customHeight="1" x14ac:dyDescent="0.2">
      <c r="A349" s="1">
        <f>IF(F349=0,0,LOOKUP($C$9:$C$2507,Hoja1!$C$4:$C$118,Hoja1!$D$4:$D$118))</f>
        <v>8</v>
      </c>
      <c r="B349" s="1">
        <f t="shared" si="17"/>
        <v>8</v>
      </c>
      <c r="C349" s="1">
        <f t="array" ref="C349">SUM(IF(cuencatramo1=F349,Hoja1!$C$4:$C$118,0))</f>
        <v>43</v>
      </c>
      <c r="D349" s="1">
        <f t="shared" si="18"/>
        <v>43</v>
      </c>
      <c r="E349" s="46">
        <v>342</v>
      </c>
      <c r="F349" s="229" t="s">
        <v>2969</v>
      </c>
      <c r="G349" s="263" t="s">
        <v>2895</v>
      </c>
      <c r="H349" s="56" t="s">
        <v>1087</v>
      </c>
      <c r="I349" s="271">
        <v>2694</v>
      </c>
      <c r="J349" s="4" t="s">
        <v>58</v>
      </c>
      <c r="K349" s="80" t="s">
        <v>29</v>
      </c>
      <c r="L349" s="267">
        <v>1</v>
      </c>
      <c r="M349" s="267">
        <v>1</v>
      </c>
      <c r="N349" s="80">
        <v>0</v>
      </c>
      <c r="O349" s="80">
        <v>8.94</v>
      </c>
      <c r="P349" s="80">
        <v>2.46</v>
      </c>
      <c r="Q349" s="80">
        <v>0</v>
      </c>
      <c r="R349" s="80">
        <v>5.28</v>
      </c>
      <c r="S349" s="80">
        <v>2.04</v>
      </c>
      <c r="T349" s="80">
        <v>0</v>
      </c>
      <c r="U349" s="80">
        <v>0</v>
      </c>
      <c r="V349" s="80">
        <v>0</v>
      </c>
      <c r="W349" s="81">
        <f t="shared" si="19"/>
        <v>0</v>
      </c>
      <c r="X349" s="80"/>
      <c r="Y349" s="80"/>
      <c r="Z349" s="80"/>
      <c r="AA349" s="80"/>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82"/>
      <c r="BE349" s="1"/>
    </row>
    <row r="350" spans="1:57" ht="11.25" customHeight="1" x14ac:dyDescent="0.2">
      <c r="A350" s="1">
        <f>IF(F350=0,0,LOOKUP($C$9:$C$2507,Hoja1!$C$4:$C$118,Hoja1!$D$4:$D$118))</f>
        <v>8</v>
      </c>
      <c r="B350" s="1">
        <f t="shared" si="17"/>
        <v>8</v>
      </c>
      <c r="C350" s="1">
        <f t="array" ref="C350">SUM(IF(cuencatramo1=F350,Hoja1!$C$4:$C$118,0))</f>
        <v>43</v>
      </c>
      <c r="D350" s="1">
        <f t="shared" si="18"/>
        <v>43</v>
      </c>
      <c r="E350" s="46">
        <v>343</v>
      </c>
      <c r="F350" s="229" t="s">
        <v>2969</v>
      </c>
      <c r="G350" s="263" t="s">
        <v>2896</v>
      </c>
      <c r="H350" s="56" t="s">
        <v>1087</v>
      </c>
      <c r="I350" s="271">
        <v>1511</v>
      </c>
      <c r="J350" s="4" t="s">
        <v>58</v>
      </c>
      <c r="K350" s="80" t="s">
        <v>29</v>
      </c>
      <c r="L350" s="267">
        <v>1.19</v>
      </c>
      <c r="M350" s="267">
        <v>1</v>
      </c>
      <c r="N350" s="80">
        <v>5571.3600000000006</v>
      </c>
      <c r="O350" s="80">
        <v>8075.69</v>
      </c>
      <c r="P350" s="80">
        <v>1563.66</v>
      </c>
      <c r="Q350" s="80">
        <v>8075.6863199999998</v>
      </c>
      <c r="R350" s="80">
        <v>2108.7600000000002</v>
      </c>
      <c r="S350" s="80">
        <v>938.2</v>
      </c>
      <c r="T350" s="80">
        <v>2122.6881599999997</v>
      </c>
      <c r="U350" s="80">
        <v>1804290.0268301999</v>
      </c>
      <c r="V350" s="80">
        <v>170409.40548479997</v>
      </c>
      <c r="W350" s="81">
        <f t="shared" si="19"/>
        <v>1974699.4323149999</v>
      </c>
      <c r="X350" s="80">
        <f>2196610+41587</f>
        <v>2238197</v>
      </c>
      <c r="Y350" s="80"/>
      <c r="Z350" s="80"/>
      <c r="AA350" s="80"/>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82"/>
      <c r="BE350" s="1"/>
    </row>
    <row r="351" spans="1:57" ht="11.25" customHeight="1" x14ac:dyDescent="0.2">
      <c r="A351" s="1">
        <f>IF(F351=0,0,LOOKUP($C$9:$C$2507,Hoja1!$C$4:$C$118,Hoja1!$D$4:$D$118))</f>
        <v>8</v>
      </c>
      <c r="B351" s="1">
        <f t="shared" si="17"/>
        <v>8</v>
      </c>
      <c r="C351" s="1">
        <f t="array" ref="C351">SUM(IF(cuencatramo1=F351,Hoja1!$C$4:$C$118,0))</f>
        <v>43</v>
      </c>
      <c r="D351" s="1">
        <f t="shared" si="18"/>
        <v>43</v>
      </c>
      <c r="E351" s="46">
        <v>344</v>
      </c>
      <c r="F351" s="229" t="s">
        <v>2969</v>
      </c>
      <c r="G351" s="263" t="s">
        <v>2897</v>
      </c>
      <c r="H351" s="56" t="s">
        <v>1087</v>
      </c>
      <c r="I351" s="271">
        <v>5511</v>
      </c>
      <c r="J351" s="4" t="s">
        <v>58</v>
      </c>
      <c r="K351" s="80" t="s">
        <v>29</v>
      </c>
      <c r="L351" s="267">
        <v>1.19</v>
      </c>
      <c r="M351" s="267">
        <v>1</v>
      </c>
      <c r="N351" s="80">
        <v>9797.1840000000011</v>
      </c>
      <c r="O351" s="80">
        <v>178.62</v>
      </c>
      <c r="P351" s="80">
        <v>62.83</v>
      </c>
      <c r="Q351" s="80">
        <v>732.8293632000001</v>
      </c>
      <c r="R351" s="80">
        <v>37.21</v>
      </c>
      <c r="S351" s="80">
        <v>31.41</v>
      </c>
      <c r="T351" s="80">
        <v>470.26483200000007</v>
      </c>
      <c r="U351" s="80">
        <v>163730.56839955202</v>
      </c>
      <c r="V351" s="80">
        <v>37752.860712960006</v>
      </c>
      <c r="W351" s="81">
        <f t="shared" si="19"/>
        <v>201483.42911251204</v>
      </c>
      <c r="X351" s="80"/>
      <c r="Y351" s="80"/>
      <c r="Z351" s="80"/>
      <c r="AA351" s="80"/>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82"/>
      <c r="BE351" s="1"/>
    </row>
    <row r="352" spans="1:57" ht="11.25" customHeight="1" x14ac:dyDescent="0.2">
      <c r="A352" s="1">
        <f>IF(F352=0,0,LOOKUP($C$9:$C$2507,Hoja1!$C$4:$C$118,Hoja1!$D$4:$D$118))</f>
        <v>8</v>
      </c>
      <c r="B352" s="1">
        <f t="shared" si="17"/>
        <v>8</v>
      </c>
      <c r="C352" s="1">
        <f t="array" ref="C352">SUM(IF(cuencatramo1=F352,Hoja1!$C$4:$C$118,0))</f>
        <v>43</v>
      </c>
      <c r="D352" s="1">
        <f t="shared" si="18"/>
        <v>43</v>
      </c>
      <c r="E352" s="46">
        <v>345</v>
      </c>
      <c r="F352" s="229" t="s">
        <v>2969</v>
      </c>
      <c r="G352" s="263" t="s">
        <v>2898</v>
      </c>
      <c r="H352" s="56" t="s">
        <v>1087</v>
      </c>
      <c r="I352" s="271">
        <v>9249</v>
      </c>
      <c r="J352" s="4" t="s">
        <v>58</v>
      </c>
      <c r="K352" s="80" t="s">
        <v>29</v>
      </c>
      <c r="L352" s="267">
        <v>1.19</v>
      </c>
      <c r="M352" s="267">
        <v>1</v>
      </c>
      <c r="N352" s="80">
        <v>17496</v>
      </c>
      <c r="O352" s="80">
        <v>1512.2</v>
      </c>
      <c r="P352" s="80">
        <v>1205.44</v>
      </c>
      <c r="Q352" s="80">
        <v>3079.2959999999998</v>
      </c>
      <c r="R352" s="80">
        <v>782.08</v>
      </c>
      <c r="S352" s="80">
        <v>712.73</v>
      </c>
      <c r="T352" s="80">
        <v>3063.7439999999997</v>
      </c>
      <c r="U352" s="80">
        <v>337859.21851919999</v>
      </c>
      <c r="V352" s="80">
        <v>62652.541478399995</v>
      </c>
      <c r="W352" s="81">
        <f t="shared" si="19"/>
        <v>400511.75999759999</v>
      </c>
      <c r="X352" s="80">
        <v>400512</v>
      </c>
      <c r="Y352" s="80"/>
      <c r="Z352" s="80"/>
      <c r="AA352" s="80"/>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82"/>
      <c r="BE352" s="1"/>
    </row>
    <row r="353" spans="1:57" ht="11.25" customHeight="1" x14ac:dyDescent="0.2">
      <c r="A353" s="1">
        <f>IF(F353=0,0,LOOKUP($C$9:$C$2507,Hoja1!$C$4:$C$118,Hoja1!$D$4:$D$118))</f>
        <v>8</v>
      </c>
      <c r="B353" s="1">
        <f t="shared" si="17"/>
        <v>8</v>
      </c>
      <c r="C353" s="1">
        <f t="array" ref="C353">SUM(IF(cuencatramo1=F353,Hoja1!$C$4:$C$118,0))</f>
        <v>43</v>
      </c>
      <c r="D353" s="1">
        <f t="shared" si="18"/>
        <v>43</v>
      </c>
      <c r="E353" s="46">
        <v>346</v>
      </c>
      <c r="F353" s="229" t="s">
        <v>2969</v>
      </c>
      <c r="G353" s="263" t="s">
        <v>2899</v>
      </c>
      <c r="H353" s="56" t="s">
        <v>1087</v>
      </c>
      <c r="I353" s="271">
        <v>5511</v>
      </c>
      <c r="J353" s="4" t="s">
        <v>58</v>
      </c>
      <c r="K353" s="80" t="s">
        <v>29</v>
      </c>
      <c r="L353" s="267">
        <v>1</v>
      </c>
      <c r="M353" s="267">
        <v>1</v>
      </c>
      <c r="N353" s="80">
        <v>1219.3920000000001</v>
      </c>
      <c r="O353" s="80">
        <v>81.569999999999993</v>
      </c>
      <c r="P353" s="80">
        <v>69.81</v>
      </c>
      <c r="Q353" s="80">
        <v>28.899590400000001</v>
      </c>
      <c r="R353" s="80">
        <v>23.6</v>
      </c>
      <c r="S353" s="80">
        <v>25.6</v>
      </c>
      <c r="T353" s="80">
        <v>12.19392</v>
      </c>
      <c r="U353" s="80">
        <v>3560.1004800000001</v>
      </c>
      <c r="V353" s="80">
        <v>4217.4821836800002</v>
      </c>
      <c r="W353" s="81">
        <f t="shared" si="19"/>
        <v>7777.5826636800002</v>
      </c>
      <c r="X353" s="80"/>
      <c r="Y353" s="80"/>
      <c r="Z353" s="80"/>
      <c r="AA353" s="80"/>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82"/>
      <c r="BE353" s="1"/>
    </row>
    <row r="354" spans="1:57" ht="11.25" customHeight="1" x14ac:dyDescent="0.2">
      <c r="A354" s="1">
        <f>IF(F354=0,0,LOOKUP($C$9:$C$2507,Hoja1!$C$4:$C$118,Hoja1!$D$4:$D$118))</f>
        <v>8</v>
      </c>
      <c r="B354" s="1">
        <f t="shared" si="17"/>
        <v>8</v>
      </c>
      <c r="C354" s="1">
        <f t="array" ref="C354">SUM(IF(cuencatramo1=F354,Hoja1!$C$4:$C$118,0))</f>
        <v>43</v>
      </c>
      <c r="D354" s="1">
        <f t="shared" si="18"/>
        <v>43</v>
      </c>
      <c r="E354" s="46">
        <v>347</v>
      </c>
      <c r="F354" s="229" t="s">
        <v>2969</v>
      </c>
      <c r="G354" s="263" t="s">
        <v>2900</v>
      </c>
      <c r="H354" s="56" t="s">
        <v>1087</v>
      </c>
      <c r="I354" s="271">
        <v>5511</v>
      </c>
      <c r="J354" s="4" t="s">
        <v>58</v>
      </c>
      <c r="K354" s="80" t="s">
        <v>29</v>
      </c>
      <c r="L354" s="267">
        <v>1.19</v>
      </c>
      <c r="M354" s="267">
        <v>1</v>
      </c>
      <c r="N354" s="80">
        <v>2838.2400000000002</v>
      </c>
      <c r="O354" s="80">
        <v>442.77</v>
      </c>
      <c r="P354" s="80">
        <v>234.55</v>
      </c>
      <c r="Q354" s="80">
        <v>442.76543999999996</v>
      </c>
      <c r="R354" s="80">
        <v>158.94</v>
      </c>
      <c r="S354" s="80">
        <v>117.27</v>
      </c>
      <c r="T354" s="80">
        <v>158.94144</v>
      </c>
      <c r="U354" s="80">
        <v>98923.761518399973</v>
      </c>
      <c r="V354" s="80">
        <v>12759.8188032</v>
      </c>
      <c r="W354" s="81">
        <f t="shared" si="19"/>
        <v>111683.58032159998</v>
      </c>
      <c r="X354" s="80">
        <v>111684</v>
      </c>
      <c r="Y354" s="80"/>
      <c r="Z354" s="80"/>
      <c r="AA354" s="80"/>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82"/>
      <c r="BE354" s="1"/>
    </row>
    <row r="355" spans="1:57" ht="11.25" customHeight="1" x14ac:dyDescent="0.2">
      <c r="A355" s="1">
        <f>IF(F355=0,0,LOOKUP($C$9:$C$2507,Hoja1!$C$4:$C$118,Hoja1!$D$4:$D$118))</f>
        <v>8</v>
      </c>
      <c r="B355" s="1">
        <f t="shared" si="17"/>
        <v>8</v>
      </c>
      <c r="C355" s="1">
        <f t="array" ref="C355">SUM(IF(cuencatramo1=F355,Hoja1!$C$4:$C$118,0))</f>
        <v>43</v>
      </c>
      <c r="D355" s="1">
        <f t="shared" si="18"/>
        <v>43</v>
      </c>
      <c r="E355" s="46">
        <v>348</v>
      </c>
      <c r="F355" s="229" t="s">
        <v>2969</v>
      </c>
      <c r="G355" s="263" t="s">
        <v>2901</v>
      </c>
      <c r="H355" s="56" t="s">
        <v>1087</v>
      </c>
      <c r="I355" s="271">
        <v>7523</v>
      </c>
      <c r="J355" s="4" t="s">
        <v>58</v>
      </c>
      <c r="K355" s="80"/>
      <c r="L355" s="267">
        <v>1.19</v>
      </c>
      <c r="M355" s="267">
        <v>1</v>
      </c>
      <c r="N355" s="80">
        <v>167771.52000000002</v>
      </c>
      <c r="O355" s="80">
        <v>6824.45</v>
      </c>
      <c r="P355" s="80">
        <v>9527.32</v>
      </c>
      <c r="Q355" s="80">
        <v>9879.3457920000001</v>
      </c>
      <c r="R355" s="80">
        <v>4874.6099999999997</v>
      </c>
      <c r="S355" s="80">
        <v>6669.12</v>
      </c>
      <c r="T355" s="80">
        <v>6301.0189440000004</v>
      </c>
      <c r="U355" s="80">
        <v>2256535.2686241455</v>
      </c>
      <c r="V355" s="80">
        <v>391745.62762064644</v>
      </c>
      <c r="W355" s="81">
        <f t="shared" si="19"/>
        <v>2648280.8962447918</v>
      </c>
      <c r="X355" s="80">
        <v>2648281</v>
      </c>
      <c r="Y355" s="80"/>
      <c r="Z355" s="80"/>
      <c r="AA355" s="80"/>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82"/>
      <c r="BE355" s="1"/>
    </row>
    <row r="356" spans="1:57" ht="11.25" customHeight="1" x14ac:dyDescent="0.2">
      <c r="A356" s="1">
        <f>IF(F356=0,0,LOOKUP($C$9:$C$2507,Hoja1!$C$4:$C$118,Hoja1!$D$4:$D$118))</f>
        <v>8</v>
      </c>
      <c r="B356" s="1">
        <f t="shared" si="17"/>
        <v>8</v>
      </c>
      <c r="C356" s="1">
        <f t="array" ref="C356">SUM(IF(cuencatramo1=F356,Hoja1!$C$4:$C$118,0))</f>
        <v>43</v>
      </c>
      <c r="D356" s="1">
        <f t="shared" si="18"/>
        <v>43</v>
      </c>
      <c r="E356" s="46">
        <v>349</v>
      </c>
      <c r="F356" s="229" t="s">
        <v>2969</v>
      </c>
      <c r="G356" s="263" t="s">
        <v>2902</v>
      </c>
      <c r="H356" s="56" t="s">
        <v>1087</v>
      </c>
      <c r="I356" s="271">
        <v>5051</v>
      </c>
      <c r="J356" s="4" t="s">
        <v>58</v>
      </c>
      <c r="K356" s="80" t="s">
        <v>29</v>
      </c>
      <c r="L356" s="267">
        <v>1.19</v>
      </c>
      <c r="M356" s="267">
        <v>1</v>
      </c>
      <c r="N356" s="80">
        <v>1017.0359999999999</v>
      </c>
      <c r="O356" s="80">
        <v>110.76</v>
      </c>
      <c r="P356" s="80">
        <v>37.229999999999997</v>
      </c>
      <c r="Q356" s="80">
        <v>57.240205200000005</v>
      </c>
      <c r="R356" s="80">
        <v>74.38</v>
      </c>
      <c r="S356" s="80">
        <v>27.36</v>
      </c>
      <c r="T356" s="80">
        <v>20.51811</v>
      </c>
      <c r="U356" s="80">
        <v>12788.749746297</v>
      </c>
      <c r="V356" s="80">
        <v>1647.1938708</v>
      </c>
      <c r="W356" s="81">
        <f t="shared" si="19"/>
        <v>14435.943617097</v>
      </c>
      <c r="X356" s="80">
        <v>14436</v>
      </c>
      <c r="Y356" s="80"/>
      <c r="Z356" s="80"/>
      <c r="AA356" s="80"/>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82"/>
      <c r="BE356" s="1"/>
    </row>
    <row r="357" spans="1:57" ht="11.25" customHeight="1" x14ac:dyDescent="0.2">
      <c r="A357" s="1">
        <f>IF(F357=0,0,LOOKUP($C$9:$C$2507,Hoja1!$C$4:$C$118,Hoja1!$D$4:$D$118))</f>
        <v>8</v>
      </c>
      <c r="B357" s="1">
        <f t="shared" si="17"/>
        <v>8</v>
      </c>
      <c r="C357" s="1">
        <f t="array" ref="C357">SUM(IF(cuencatramo1=F357,Hoja1!$C$4:$C$118,0))</f>
        <v>44</v>
      </c>
      <c r="D357" s="1">
        <f t="shared" si="18"/>
        <v>44</v>
      </c>
      <c r="E357" s="46">
        <v>350</v>
      </c>
      <c r="F357" s="229" t="s">
        <v>2966</v>
      </c>
      <c r="G357" s="263" t="s">
        <v>2903</v>
      </c>
      <c r="H357" s="56" t="s">
        <v>1087</v>
      </c>
      <c r="I357" s="271">
        <v>9000</v>
      </c>
      <c r="J357" s="4" t="s">
        <v>58</v>
      </c>
      <c r="K357" s="80" t="s">
        <v>29</v>
      </c>
      <c r="L357" s="267">
        <v>1</v>
      </c>
      <c r="M357" s="267">
        <v>1</v>
      </c>
      <c r="N357" s="80">
        <v>183854.88</v>
      </c>
      <c r="O357" s="80">
        <v>39501.99</v>
      </c>
      <c r="P357" s="80">
        <v>28431.1</v>
      </c>
      <c r="Q357" s="80">
        <v>18879.562512</v>
      </c>
      <c r="R357" s="80">
        <v>52412.83</v>
      </c>
      <c r="S357" s="80">
        <v>19928.21</v>
      </c>
      <c r="T357" s="80">
        <v>27029.001024000005</v>
      </c>
      <c r="U357" s="80">
        <v>1808652.43548</v>
      </c>
      <c r="V357" s="80">
        <v>1113256.214928</v>
      </c>
      <c r="W357" s="81">
        <f t="shared" si="19"/>
        <v>2921908.6504079998</v>
      </c>
      <c r="X357" s="80">
        <v>8585461</v>
      </c>
      <c r="Y357" s="80"/>
      <c r="Z357" s="80"/>
      <c r="AA357" s="80">
        <v>6761600</v>
      </c>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82"/>
      <c r="BE357" s="1"/>
    </row>
    <row r="358" spans="1:57" ht="11.25" customHeight="1" x14ac:dyDescent="0.2">
      <c r="A358" s="1">
        <f>IF(F358=0,0,LOOKUP($C$9:$C$2507,Hoja1!$C$4:$C$118,Hoja1!$D$4:$D$118))</f>
        <v>8</v>
      </c>
      <c r="B358" s="1">
        <f t="shared" si="17"/>
        <v>8</v>
      </c>
      <c r="C358" s="1">
        <f t="array" ref="C358">SUM(IF(cuencatramo1=F358,Hoja1!$C$4:$C$118,0))</f>
        <v>44</v>
      </c>
      <c r="D358" s="1">
        <f t="shared" si="18"/>
        <v>44</v>
      </c>
      <c r="E358" s="46">
        <v>351</v>
      </c>
      <c r="F358" s="229" t="s">
        <v>2966</v>
      </c>
      <c r="G358" s="263" t="s">
        <v>2904</v>
      </c>
      <c r="H358" s="56" t="s">
        <v>1087</v>
      </c>
      <c r="I358" s="271" t="s">
        <v>3111</v>
      </c>
      <c r="J358" s="4" t="s">
        <v>58</v>
      </c>
      <c r="K358" s="80"/>
      <c r="L358" s="267">
        <v>1</v>
      </c>
      <c r="M358" s="267">
        <v>1</v>
      </c>
      <c r="N358" s="80">
        <v>86629.391999999993</v>
      </c>
      <c r="O358" s="80">
        <v>19890.82</v>
      </c>
      <c r="P358" s="80">
        <v>12871.81</v>
      </c>
      <c r="Q358" s="80">
        <v>18252.469152000001</v>
      </c>
      <c r="R358" s="80">
        <v>12376.21</v>
      </c>
      <c r="S358" s="80">
        <v>12690.26</v>
      </c>
      <c r="T358" s="80">
        <v>7752.1795199999997</v>
      </c>
      <c r="U358" s="80">
        <v>3426901.0832880004</v>
      </c>
      <c r="V358" s="80">
        <v>622344.97186559997</v>
      </c>
      <c r="W358" s="81">
        <f t="shared" si="19"/>
        <v>4049246.0551536004</v>
      </c>
      <c r="X358" s="80">
        <v>2834473</v>
      </c>
      <c r="Y358" s="80"/>
      <c r="Z358" s="80"/>
      <c r="AA358" s="80">
        <v>81521231</v>
      </c>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82"/>
      <c r="BE358" s="1"/>
    </row>
    <row r="359" spans="1:57" ht="11.25" customHeight="1" x14ac:dyDescent="0.2">
      <c r="A359" s="1">
        <f>IF(F359=0,0,LOOKUP($C$9:$C$2507,Hoja1!$C$4:$C$118,Hoja1!$D$4:$D$118))</f>
        <v>9</v>
      </c>
      <c r="B359" s="1">
        <f t="shared" si="17"/>
        <v>9</v>
      </c>
      <c r="C359" s="1">
        <f t="array" ref="C359">SUM(IF(cuencatramo1=F359,Hoja1!$C$4:$C$118,0))</f>
        <v>46</v>
      </c>
      <c r="D359" s="1">
        <f t="shared" si="18"/>
        <v>46</v>
      </c>
      <c r="E359" s="46">
        <v>352</v>
      </c>
      <c r="F359" s="229" t="s">
        <v>3004</v>
      </c>
      <c r="G359" s="263" t="s">
        <v>2905</v>
      </c>
      <c r="H359" s="56" t="s">
        <v>1267</v>
      </c>
      <c r="I359" s="271" t="s">
        <v>3111</v>
      </c>
      <c r="J359" s="4" t="s">
        <v>58</v>
      </c>
      <c r="K359" s="80"/>
      <c r="L359" s="267">
        <v>1</v>
      </c>
      <c r="M359" s="267">
        <v>1</v>
      </c>
      <c r="N359" s="80">
        <v>0</v>
      </c>
      <c r="O359" s="80">
        <v>41916.6</v>
      </c>
      <c r="P359" s="80">
        <v>44832.35</v>
      </c>
      <c r="Q359" s="80">
        <v>52560</v>
      </c>
      <c r="R359" s="80">
        <v>40239.94</v>
      </c>
      <c r="S359" s="80">
        <v>43039.06</v>
      </c>
      <c r="T359" s="80">
        <v>50457.600000000006</v>
      </c>
      <c r="U359" s="80">
        <v>21413863.800000001</v>
      </c>
      <c r="V359" s="80">
        <v>8790097.3977600001</v>
      </c>
      <c r="W359" s="81">
        <f t="shared" si="19"/>
        <v>30203961.197760001</v>
      </c>
      <c r="X359" s="80">
        <v>30559854.890000001</v>
      </c>
      <c r="Y359" s="80"/>
      <c r="Z359" s="80"/>
      <c r="AA359" s="80"/>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82"/>
      <c r="BE359" s="1"/>
    </row>
    <row r="360" spans="1:57" ht="11.25" customHeight="1" x14ac:dyDescent="0.2">
      <c r="A360" s="1">
        <f>IF(F360=0,0,LOOKUP($C$9:$C$2507,Hoja1!$C$4:$C$118,Hoja1!$D$4:$D$118))</f>
        <v>10</v>
      </c>
      <c r="B360" s="1">
        <f t="shared" si="17"/>
        <v>10</v>
      </c>
      <c r="C360" s="1">
        <f t="array" ref="C360">SUM(IF(cuencatramo1=F360,Hoja1!$C$4:$C$118,0))</f>
        <v>48</v>
      </c>
      <c r="D360" s="1">
        <f t="shared" si="18"/>
        <v>48</v>
      </c>
      <c r="E360" s="46">
        <v>353</v>
      </c>
      <c r="F360" s="229" t="s">
        <v>3128</v>
      </c>
      <c r="G360" s="263" t="s">
        <v>2906</v>
      </c>
      <c r="H360" s="56" t="s">
        <v>785</v>
      </c>
      <c r="I360" s="271">
        <v>9249</v>
      </c>
      <c r="J360" s="4" t="s">
        <v>58</v>
      </c>
      <c r="K360" s="80" t="s">
        <v>29</v>
      </c>
      <c r="L360" s="267">
        <v>5.5</v>
      </c>
      <c r="M360" s="267">
        <v>5.5</v>
      </c>
      <c r="N360" s="80">
        <v>19646.928000000004</v>
      </c>
      <c r="O360" s="80">
        <v>6391.68</v>
      </c>
      <c r="P360" s="80">
        <v>1197.19</v>
      </c>
      <c r="Q360" s="80">
        <v>198.71450496</v>
      </c>
      <c r="R360" s="80">
        <v>1278.19</v>
      </c>
      <c r="S360" s="80">
        <v>529.67999999999995</v>
      </c>
      <c r="T360" s="80">
        <v>121.04847360000001</v>
      </c>
      <c r="U360" s="80">
        <v>657870.22096487996</v>
      </c>
      <c r="V360" s="80">
        <v>133766.11700179201</v>
      </c>
      <c r="W360" s="81">
        <f t="shared" si="19"/>
        <v>791636.33796667191</v>
      </c>
      <c r="X360" s="80">
        <v>791636</v>
      </c>
      <c r="Y360" s="80"/>
      <c r="Z360" s="80"/>
      <c r="AA360" s="80"/>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82"/>
      <c r="BE360" s="1"/>
    </row>
    <row r="361" spans="1:57" ht="11.25" customHeight="1" x14ac:dyDescent="0.2">
      <c r="A361" s="1">
        <f>IF(F361=0,0,LOOKUP($C$9:$C$2507,Hoja1!$C$4:$C$118,Hoja1!$D$4:$D$118))</f>
        <v>10</v>
      </c>
      <c r="B361" s="1">
        <f t="shared" si="17"/>
        <v>10</v>
      </c>
      <c r="C361" s="1">
        <f t="array" ref="C361">SUM(IF(cuencatramo1=F361,Hoja1!$C$4:$C$118,0))</f>
        <v>49</v>
      </c>
      <c r="D361" s="1">
        <f t="shared" si="18"/>
        <v>49</v>
      </c>
      <c r="E361" s="46">
        <v>354</v>
      </c>
      <c r="F361" s="229" t="s">
        <v>3129</v>
      </c>
      <c r="G361" s="263" t="s">
        <v>2907</v>
      </c>
      <c r="H361" s="56" t="s">
        <v>1207</v>
      </c>
      <c r="I361" s="271" t="s">
        <v>3111</v>
      </c>
      <c r="J361" s="4" t="s">
        <v>58</v>
      </c>
      <c r="K361" s="80"/>
      <c r="L361" s="267">
        <v>1</v>
      </c>
      <c r="M361" s="267">
        <v>1</v>
      </c>
      <c r="N361" s="80">
        <v>0</v>
      </c>
      <c r="O361" s="80">
        <v>657</v>
      </c>
      <c r="P361" s="80">
        <v>759.88</v>
      </c>
      <c r="Q361" s="80">
        <v>656.99999999999989</v>
      </c>
      <c r="R361" s="80">
        <v>630.72</v>
      </c>
      <c r="S361" s="80">
        <v>729.49</v>
      </c>
      <c r="T361" s="80">
        <v>630.72</v>
      </c>
      <c r="U361" s="80">
        <v>123351.74999999999</v>
      </c>
      <c r="V361" s="80">
        <v>50634.2016</v>
      </c>
      <c r="W361" s="81">
        <f t="shared" si="19"/>
        <v>173985.95159999997</v>
      </c>
      <c r="X361" s="80">
        <v>173987</v>
      </c>
      <c r="Y361" s="80"/>
      <c r="Z361" s="80"/>
      <c r="AA361" s="80"/>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82"/>
      <c r="BE361" s="1"/>
    </row>
    <row r="362" spans="1:57" ht="11.25" customHeight="1" x14ac:dyDescent="0.2">
      <c r="A362" s="1">
        <f>IF(F362=0,0,LOOKUP($C$9:$C$2507,Hoja1!$C$4:$C$118,Hoja1!$D$4:$D$118))</f>
        <v>10</v>
      </c>
      <c r="B362" s="1">
        <f t="shared" si="17"/>
        <v>10</v>
      </c>
      <c r="C362" s="1">
        <f t="array" ref="C362">SUM(IF(cuencatramo1=F362,Hoja1!$C$4:$C$118,0))</f>
        <v>49</v>
      </c>
      <c r="D362" s="1">
        <f t="shared" si="18"/>
        <v>49</v>
      </c>
      <c r="E362" s="46">
        <v>355</v>
      </c>
      <c r="F362" s="229" t="s">
        <v>3129</v>
      </c>
      <c r="G362" s="263" t="s">
        <v>2908</v>
      </c>
      <c r="H362" s="56" t="s">
        <v>785</v>
      </c>
      <c r="I362" s="271" t="s">
        <v>122</v>
      </c>
      <c r="J362" s="4" t="s">
        <v>58</v>
      </c>
      <c r="K362" s="80" t="s">
        <v>29</v>
      </c>
      <c r="L362" s="267">
        <v>1</v>
      </c>
      <c r="M362" s="267">
        <v>2.17</v>
      </c>
      <c r="N362" s="80">
        <v>1140578.2800000003</v>
      </c>
      <c r="O362" s="80">
        <v>15979.49</v>
      </c>
      <c r="P362" s="80">
        <v>15924.17</v>
      </c>
      <c r="Q362" s="80">
        <v>1533.2645520000005</v>
      </c>
      <c r="R362" s="80">
        <v>5987.95</v>
      </c>
      <c r="S362" s="80">
        <v>6340.71</v>
      </c>
      <c r="T362" s="80">
        <v>28.281484799999816</v>
      </c>
      <c r="U362" s="80">
        <v>39463.8760368</v>
      </c>
      <c r="V362" s="80">
        <v>600030.17794698058</v>
      </c>
      <c r="W362" s="81">
        <f t="shared" si="19"/>
        <v>639494.05398378056</v>
      </c>
      <c r="X362" s="80">
        <v>639494.05000000005</v>
      </c>
      <c r="Y362" s="80"/>
      <c r="Z362" s="80"/>
      <c r="AA362" s="80"/>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82"/>
      <c r="BE362" s="1"/>
    </row>
    <row r="363" spans="1:57" s="286" customFormat="1" ht="11.25" customHeight="1" x14ac:dyDescent="0.2">
      <c r="A363" s="276">
        <f>IF(F363=0,0,LOOKUP($C$9:$C$2507,Hoja1!$C$4:$C$118,Hoja1!$D$4:$D$118))</f>
        <v>10</v>
      </c>
      <c r="B363" s="276">
        <f t="shared" si="17"/>
        <v>10</v>
      </c>
      <c r="C363" s="276">
        <f t="array" ref="C363">SUM(IF(cuencatramo1=F363,Hoja1!$C$4:$C$118,0))</f>
        <v>49</v>
      </c>
      <c r="D363" s="276">
        <f t="shared" si="18"/>
        <v>49</v>
      </c>
      <c r="E363" s="277">
        <v>356</v>
      </c>
      <c r="F363" s="278" t="s">
        <v>3129</v>
      </c>
      <c r="G363" s="279" t="s">
        <v>2909</v>
      </c>
      <c r="H363" s="288" t="s">
        <v>3124</v>
      </c>
      <c r="I363" s="289" t="s">
        <v>122</v>
      </c>
      <c r="J363" s="280"/>
      <c r="K363" s="275" t="s">
        <v>29</v>
      </c>
      <c r="L363" s="274">
        <v>1</v>
      </c>
      <c r="M363" s="274">
        <v>1</v>
      </c>
      <c r="N363" s="275">
        <v>236520</v>
      </c>
      <c r="O363" s="275"/>
      <c r="P363" s="275"/>
      <c r="Q363" s="275">
        <v>468.30959999999999</v>
      </c>
      <c r="R363" s="275"/>
      <c r="S363" s="275"/>
      <c r="T363" s="275">
        <v>1182.6000000000001</v>
      </c>
      <c r="U363" s="275">
        <v>13262.780159999998</v>
      </c>
      <c r="V363" s="275">
        <v>56710.305792000006</v>
      </c>
      <c r="W363" s="281">
        <f t="shared" si="19"/>
        <v>69973.085952000009</v>
      </c>
      <c r="X363" s="275">
        <v>70000</v>
      </c>
      <c r="Y363" s="275"/>
      <c r="Z363" s="275"/>
      <c r="AA363" s="275"/>
      <c r="AB363" s="276"/>
      <c r="AC363" s="276"/>
      <c r="AD363" s="276"/>
      <c r="AE363" s="276"/>
      <c r="AF363" s="276"/>
      <c r="AG363" s="276"/>
      <c r="AH363" s="276"/>
      <c r="AI363" s="276"/>
      <c r="AJ363" s="276"/>
      <c r="AK363" s="276"/>
      <c r="AL363" s="276"/>
      <c r="AM363" s="276"/>
      <c r="AN363" s="276"/>
      <c r="AO363" s="276"/>
      <c r="AP363" s="276"/>
      <c r="AQ363" s="276"/>
      <c r="AR363" s="276"/>
      <c r="AS363" s="276"/>
      <c r="AT363" s="276"/>
      <c r="AU363" s="276"/>
      <c r="AV363" s="276"/>
      <c r="AW363" s="276"/>
      <c r="AX363" s="276"/>
      <c r="AY363" s="276"/>
      <c r="AZ363" s="276"/>
      <c r="BA363" s="276"/>
      <c r="BB363" s="276"/>
      <c r="BC363" s="276"/>
      <c r="BD363" s="285"/>
      <c r="BE363" s="276"/>
    </row>
    <row r="364" spans="1:57" ht="11.25" customHeight="1" x14ac:dyDescent="0.2">
      <c r="A364" s="1">
        <f>IF(F364=0,0,LOOKUP($C$9:$C$2507,Hoja1!$C$4:$C$118,Hoja1!$D$4:$D$118))</f>
        <v>10</v>
      </c>
      <c r="B364" s="1">
        <f t="shared" si="17"/>
        <v>10</v>
      </c>
      <c r="C364" s="1">
        <f t="array" ref="C364">SUM(IF(cuencatramo1=F364,Hoja1!$C$4:$C$118,0))</f>
        <v>50</v>
      </c>
      <c r="D364" s="1">
        <f t="shared" si="18"/>
        <v>50</v>
      </c>
      <c r="E364" s="46">
        <v>357</v>
      </c>
      <c r="F364" s="229" t="s">
        <v>3101</v>
      </c>
      <c r="G364" s="263" t="s">
        <v>2910</v>
      </c>
      <c r="H364" s="56" t="s">
        <v>1232</v>
      </c>
      <c r="I364" s="271" t="s">
        <v>3111</v>
      </c>
      <c r="J364" s="4" t="s">
        <v>58</v>
      </c>
      <c r="K364" s="80" t="s">
        <v>52</v>
      </c>
      <c r="L364" s="267">
        <v>1</v>
      </c>
      <c r="M364" s="267">
        <v>1</v>
      </c>
      <c r="N364" s="80">
        <v>0</v>
      </c>
      <c r="O364" s="80">
        <v>10019.25</v>
      </c>
      <c r="P364" s="80">
        <v>2100.31</v>
      </c>
      <c r="Q364" s="80">
        <v>10998.72</v>
      </c>
      <c r="R364" s="80">
        <v>9618.48</v>
      </c>
      <c r="S364" s="80">
        <v>2100.31</v>
      </c>
      <c r="T364" s="80">
        <v>10558.771200000001</v>
      </c>
      <c r="U364" s="80">
        <v>11357553.24</v>
      </c>
      <c r="V364" s="80">
        <v>4662119.8356480002</v>
      </c>
      <c r="W364" s="81">
        <f t="shared" si="19"/>
        <v>16019673.075648</v>
      </c>
      <c r="X364" s="80">
        <v>16019672</v>
      </c>
      <c r="Y364" s="80"/>
      <c r="Z364" s="80"/>
      <c r="AA364" s="80"/>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82"/>
      <c r="BE364" s="1"/>
    </row>
    <row r="365" spans="1:57" ht="11.25" customHeight="1" x14ac:dyDescent="0.2">
      <c r="A365" s="1">
        <f>IF(F365=0,0,LOOKUP($C$9:$C$2507,Hoja1!$C$4:$C$118,Hoja1!$D$4:$D$118))</f>
        <v>10</v>
      </c>
      <c r="B365" s="1">
        <f t="shared" si="17"/>
        <v>10</v>
      </c>
      <c r="C365" s="1">
        <f t="array" ref="C365">SUM(IF(cuencatramo1=F365,Hoja1!$C$4:$C$118,0))</f>
        <v>50</v>
      </c>
      <c r="D365" s="1">
        <f t="shared" si="18"/>
        <v>50</v>
      </c>
      <c r="E365" s="46">
        <v>358</v>
      </c>
      <c r="F365" s="229" t="s">
        <v>3101</v>
      </c>
      <c r="G365" s="263" t="s">
        <v>2911</v>
      </c>
      <c r="H365" s="56" t="s">
        <v>1232</v>
      </c>
      <c r="I365" s="271" t="s">
        <v>316</v>
      </c>
      <c r="J365" s="4" t="s">
        <v>58</v>
      </c>
      <c r="K365" s="80" t="s">
        <v>29</v>
      </c>
      <c r="L365" s="267">
        <v>5.5</v>
      </c>
      <c r="M365" s="267">
        <v>5.5</v>
      </c>
      <c r="N365" s="80">
        <v>819.93600000000004</v>
      </c>
      <c r="O365" s="80">
        <v>0.81</v>
      </c>
      <c r="P365" s="80">
        <v>4.7699999999999996</v>
      </c>
      <c r="Q365" s="80">
        <v>26.237952</v>
      </c>
      <c r="R365" s="80">
        <v>0.33</v>
      </c>
      <c r="S365" s="80">
        <v>1.59</v>
      </c>
      <c r="T365" s="80">
        <v>39.356927999999996</v>
      </c>
      <c r="U365" s="80">
        <v>30825.416587679993</v>
      </c>
      <c r="V365" s="80">
        <v>9799.7295052799982</v>
      </c>
      <c r="W365" s="81">
        <f t="shared" si="19"/>
        <v>40625.146092959993</v>
      </c>
      <c r="X365" s="80">
        <v>40625</v>
      </c>
      <c r="Y365" s="80"/>
      <c r="Z365" s="80"/>
      <c r="AA365" s="80"/>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82"/>
      <c r="BE365" s="1"/>
    </row>
    <row r="366" spans="1:57" s="286" customFormat="1" ht="11.25" customHeight="1" x14ac:dyDescent="0.2">
      <c r="A366" s="276">
        <f>IF(F366=0,0,LOOKUP($C$9:$C$2507,Hoja1!$C$4:$C$118,Hoja1!$D$4:$D$118))</f>
        <v>10</v>
      </c>
      <c r="B366" s="276">
        <f t="shared" si="17"/>
        <v>10</v>
      </c>
      <c r="C366" s="276">
        <f t="array" ref="C366">SUM(IF(cuencatramo1=F366,Hoja1!$C$4:$C$118,0))</f>
        <v>50</v>
      </c>
      <c r="D366" s="276">
        <f t="shared" si="18"/>
        <v>50</v>
      </c>
      <c r="E366" s="277">
        <v>359</v>
      </c>
      <c r="F366" s="278" t="s">
        <v>3101</v>
      </c>
      <c r="G366" s="279" t="s">
        <v>2912</v>
      </c>
      <c r="H366" s="288" t="s">
        <v>1232</v>
      </c>
      <c r="I366" s="289" t="s">
        <v>491</v>
      </c>
      <c r="J366" s="280"/>
      <c r="K366" s="275" t="s">
        <v>29</v>
      </c>
      <c r="L366" s="274">
        <v>1</v>
      </c>
      <c r="M366" s="274">
        <v>1</v>
      </c>
      <c r="N366" s="275">
        <v>3248.2080000000001</v>
      </c>
      <c r="O366" s="275"/>
      <c r="P366" s="275"/>
      <c r="Q366" s="275">
        <v>52.620969599999995</v>
      </c>
      <c r="R366" s="275"/>
      <c r="S366" s="275"/>
      <c r="T366" s="275">
        <v>152.34095519999997</v>
      </c>
      <c r="U366" s="275">
        <v>24038.789040000003</v>
      </c>
      <c r="V366" s="275">
        <v>1772.1970560000002</v>
      </c>
      <c r="W366" s="281">
        <f t="shared" si="19"/>
        <v>25810.986096000004</v>
      </c>
      <c r="X366" s="275">
        <v>25811</v>
      </c>
      <c r="Y366" s="275"/>
      <c r="Z366" s="275"/>
      <c r="AA366" s="275"/>
      <c r="AB366" s="276"/>
      <c r="AC366" s="276"/>
      <c r="AD366" s="276"/>
      <c r="AE366" s="276"/>
      <c r="AF366" s="276"/>
      <c r="AG366" s="276"/>
      <c r="AH366" s="276"/>
      <c r="AI366" s="276"/>
      <c r="AJ366" s="276"/>
      <c r="AK366" s="276"/>
      <c r="AL366" s="276"/>
      <c r="AM366" s="276"/>
      <c r="AN366" s="276"/>
      <c r="AO366" s="276"/>
      <c r="AP366" s="276"/>
      <c r="AQ366" s="276"/>
      <c r="AR366" s="276"/>
      <c r="AS366" s="276"/>
      <c r="AT366" s="276"/>
      <c r="AU366" s="276"/>
      <c r="AV366" s="276"/>
      <c r="AW366" s="276"/>
      <c r="AX366" s="276"/>
      <c r="AY366" s="276"/>
      <c r="AZ366" s="276"/>
      <c r="BA366" s="276"/>
      <c r="BB366" s="276"/>
      <c r="BC366" s="276"/>
      <c r="BD366" s="285"/>
      <c r="BE366" s="276"/>
    </row>
    <row r="367" spans="1:57" ht="11.25" customHeight="1" x14ac:dyDescent="0.2">
      <c r="A367" s="1">
        <f>IF(F367=0,0,LOOKUP($C$9:$C$2507,Hoja1!$C$4:$C$118,Hoja1!$D$4:$D$118))</f>
        <v>11</v>
      </c>
      <c r="B367" s="1">
        <f t="shared" si="17"/>
        <v>11</v>
      </c>
      <c r="C367" s="1">
        <f t="array" ref="C367">SUM(IF(cuencatramo1=F367,Hoja1!$C$4:$C$118,0))</f>
        <v>52</v>
      </c>
      <c r="D367" s="1">
        <f t="shared" si="18"/>
        <v>52</v>
      </c>
      <c r="E367" s="46">
        <v>360</v>
      </c>
      <c r="F367" s="229" t="s">
        <v>3130</v>
      </c>
      <c r="G367" s="263" t="s">
        <v>2913</v>
      </c>
      <c r="H367" s="56" t="s">
        <v>1232</v>
      </c>
      <c r="I367" s="271" t="s">
        <v>3111</v>
      </c>
      <c r="J367" s="4" t="s">
        <v>58</v>
      </c>
      <c r="K367" s="80" t="s">
        <v>52</v>
      </c>
      <c r="L367" s="267">
        <v>1</v>
      </c>
      <c r="M367" s="267">
        <v>1</v>
      </c>
      <c r="N367" s="80">
        <v>0</v>
      </c>
      <c r="O367" s="80">
        <v>16507.13</v>
      </c>
      <c r="P367" s="80">
        <v>2459.7600000000002</v>
      </c>
      <c r="Q367" s="80">
        <v>6042.36024</v>
      </c>
      <c r="R367" s="80">
        <v>15846.84</v>
      </c>
      <c r="S367" s="80">
        <v>2459.7600000000002</v>
      </c>
      <c r="T367" s="80">
        <v>5800.6658304000002</v>
      </c>
      <c r="U367" s="80">
        <v>2699998.4614427998</v>
      </c>
      <c r="V367" s="80">
        <v>698516.17929676804</v>
      </c>
      <c r="W367" s="81">
        <f t="shared" si="19"/>
        <v>3398514.6407395676</v>
      </c>
      <c r="X367" s="80">
        <v>3398514</v>
      </c>
      <c r="Y367" s="80"/>
      <c r="Z367" s="80"/>
      <c r="AA367" s="80"/>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82"/>
      <c r="BE367" s="1"/>
    </row>
    <row r="368" spans="1:57" ht="11.25" customHeight="1" x14ac:dyDescent="0.2">
      <c r="A368" s="1">
        <f>IF(F368=0,0,LOOKUP($C$9:$C$2507,Hoja1!$C$4:$C$118,Hoja1!$D$4:$D$118))</f>
        <v>11</v>
      </c>
      <c r="B368" s="1">
        <f t="shared" si="17"/>
        <v>11</v>
      </c>
      <c r="C368" s="1">
        <f t="array" ref="C368">SUM(IF(cuencatramo1=F368,Hoja1!$C$4:$C$118,0))</f>
        <v>52</v>
      </c>
      <c r="D368" s="1">
        <f t="shared" si="18"/>
        <v>52</v>
      </c>
      <c r="E368" s="46">
        <v>361</v>
      </c>
      <c r="F368" s="229" t="s">
        <v>3130</v>
      </c>
      <c r="G368" s="263" t="s">
        <v>2914</v>
      </c>
      <c r="H368" s="56" t="s">
        <v>1232</v>
      </c>
      <c r="I368" s="271" t="s">
        <v>3111</v>
      </c>
      <c r="J368" s="4" t="s">
        <v>58</v>
      </c>
      <c r="K368" s="80" t="s">
        <v>52</v>
      </c>
      <c r="L368" s="267">
        <v>1</v>
      </c>
      <c r="M368" s="267">
        <v>1</v>
      </c>
      <c r="N368" s="80">
        <v>0</v>
      </c>
      <c r="O368" s="80">
        <v>11957.4</v>
      </c>
      <c r="P368" s="80">
        <v>9243.99</v>
      </c>
      <c r="Q368" s="80">
        <v>8508.4866719999991</v>
      </c>
      <c r="R368" s="80">
        <v>11479.1</v>
      </c>
      <c r="S368" s="80">
        <v>8874.23</v>
      </c>
      <c r="T368" s="80">
        <v>8168.1472051199999</v>
      </c>
      <c r="U368" s="80">
        <v>1597468.3726679999</v>
      </c>
      <c r="V368" s="80">
        <v>655738.85762703361</v>
      </c>
      <c r="W368" s="81">
        <f t="shared" si="19"/>
        <v>2253207.2302950337</v>
      </c>
      <c r="X368" s="80">
        <v>2253207</v>
      </c>
      <c r="Y368" s="80"/>
      <c r="Z368" s="80"/>
      <c r="AA368" s="80"/>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82"/>
      <c r="BE368" s="1"/>
    </row>
    <row r="369" spans="1:57" ht="11.25" customHeight="1" x14ac:dyDescent="0.2">
      <c r="A369" s="1">
        <f>IF(F369=0,0,LOOKUP($C$9:$C$2507,Hoja1!$C$4:$C$118,Hoja1!$D$4:$D$118))</f>
        <v>11</v>
      </c>
      <c r="B369" s="1">
        <f t="shared" si="17"/>
        <v>11</v>
      </c>
      <c r="C369" s="1">
        <f t="array" ref="C369">SUM(IF(cuencatramo1=F369,Hoja1!$C$4:$C$118,0))</f>
        <v>52</v>
      </c>
      <c r="D369" s="1">
        <f t="shared" si="18"/>
        <v>52</v>
      </c>
      <c r="E369" s="46">
        <v>362</v>
      </c>
      <c r="F369" s="229" t="s">
        <v>3130</v>
      </c>
      <c r="G369" s="263" t="s">
        <v>2915</v>
      </c>
      <c r="H369" s="56" t="s">
        <v>1232</v>
      </c>
      <c r="I369" s="271">
        <v>1320</v>
      </c>
      <c r="J369" s="4" t="s">
        <v>58</v>
      </c>
      <c r="K369" s="80" t="s">
        <v>29</v>
      </c>
      <c r="L369" s="267">
        <v>4.1900000000000004</v>
      </c>
      <c r="M369" s="267">
        <v>1</v>
      </c>
      <c r="N369" s="80">
        <v>934727.04</v>
      </c>
      <c r="O369" s="80">
        <v>1821.92</v>
      </c>
      <c r="P369" s="80">
        <v>1749.95</v>
      </c>
      <c r="Q369" s="80">
        <v>9845.6600880000005</v>
      </c>
      <c r="R369" s="80">
        <v>8032.4</v>
      </c>
      <c r="S369" s="80">
        <v>8033</v>
      </c>
      <c r="T369" s="80">
        <v>5915.8498366800004</v>
      </c>
      <c r="U369" s="80">
        <v>271439.70996636001</v>
      </c>
      <c r="V369" s="80">
        <v>302246.94204575999</v>
      </c>
      <c r="W369" s="81">
        <f t="shared" si="19"/>
        <v>573686.65201212</v>
      </c>
      <c r="X369" s="80">
        <v>573687</v>
      </c>
      <c r="Y369" s="80"/>
      <c r="Z369" s="80"/>
      <c r="AA369" s="80"/>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82"/>
      <c r="BE369" s="1"/>
    </row>
    <row r="370" spans="1:57" s="286" customFormat="1" ht="11.25" customHeight="1" x14ac:dyDescent="0.2">
      <c r="A370" s="276">
        <f>IF(F370=0,0,LOOKUP($C$9:$C$2507,Hoja1!$C$4:$C$118,Hoja1!$D$4:$D$118))</f>
        <v>11</v>
      </c>
      <c r="B370" s="276">
        <f t="shared" si="17"/>
        <v>11</v>
      </c>
      <c r="C370" s="276">
        <f t="array" ref="C370">SUM(IF(cuencatramo1=F370,Hoja1!$C$4:$C$118,0))</f>
        <v>52</v>
      </c>
      <c r="D370" s="276">
        <f t="shared" si="18"/>
        <v>52</v>
      </c>
      <c r="E370" s="277">
        <v>363</v>
      </c>
      <c r="F370" s="278" t="s">
        <v>3130</v>
      </c>
      <c r="G370" s="279" t="s">
        <v>2916</v>
      </c>
      <c r="H370" s="288" t="s">
        <v>1232</v>
      </c>
      <c r="I370" s="289" t="s">
        <v>491</v>
      </c>
      <c r="J370" s="280"/>
      <c r="K370" s="275" t="s">
        <v>29</v>
      </c>
      <c r="L370" s="274">
        <v>1</v>
      </c>
      <c r="M370" s="274">
        <v>1</v>
      </c>
      <c r="N370" s="275">
        <v>248.83200000000002</v>
      </c>
      <c r="O370" s="275"/>
      <c r="P370" s="275"/>
      <c r="Q370" s="275">
        <v>0.49268736000000002</v>
      </c>
      <c r="R370" s="275"/>
      <c r="S370" s="275"/>
      <c r="T370" s="275">
        <v>1.2441599999999999</v>
      </c>
      <c r="U370" s="275">
        <v>0</v>
      </c>
      <c r="V370" s="275">
        <v>0</v>
      </c>
      <c r="W370" s="281">
        <f t="shared" si="19"/>
        <v>0</v>
      </c>
      <c r="X370" s="275"/>
      <c r="Y370" s="275"/>
      <c r="Z370" s="275"/>
      <c r="AA370" s="275"/>
      <c r="AB370" s="276"/>
      <c r="AC370" s="276"/>
      <c r="AD370" s="276"/>
      <c r="AE370" s="276"/>
      <c r="AF370" s="276"/>
      <c r="AG370" s="276"/>
      <c r="AH370" s="276"/>
      <c r="AI370" s="276"/>
      <c r="AJ370" s="276"/>
      <c r="AK370" s="276"/>
      <c r="AL370" s="276"/>
      <c r="AM370" s="276"/>
      <c r="AN370" s="276"/>
      <c r="AO370" s="276"/>
      <c r="AP370" s="276"/>
      <c r="AQ370" s="276"/>
      <c r="AR370" s="276"/>
      <c r="AS370" s="276"/>
      <c r="AT370" s="276"/>
      <c r="AU370" s="276"/>
      <c r="AV370" s="276"/>
      <c r="AW370" s="276"/>
      <c r="AX370" s="276"/>
      <c r="AY370" s="276"/>
      <c r="AZ370" s="276"/>
      <c r="BA370" s="276"/>
      <c r="BB370" s="276"/>
      <c r="BC370" s="276"/>
      <c r="BD370" s="285"/>
      <c r="BE370" s="276"/>
    </row>
    <row r="371" spans="1:57" ht="11.25" customHeight="1" x14ac:dyDescent="0.2">
      <c r="A371" s="1">
        <f>IF(F371=0,0,LOOKUP($C$9:$C$2507,Hoja1!$C$4:$C$118,Hoja1!$D$4:$D$118))</f>
        <v>0</v>
      </c>
      <c r="B371" s="1">
        <f t="shared" si="17"/>
        <v>12</v>
      </c>
      <c r="C371" s="1">
        <f t="array" ref="C371">SUM(IF(cuencatramo1=F371,Hoja1!$C$4:$C$118,0))</f>
        <v>0</v>
      </c>
      <c r="D371" s="1">
        <f t="shared" si="18"/>
        <v>53</v>
      </c>
      <c r="E371" s="46">
        <v>364</v>
      </c>
      <c r="F371" s="229"/>
      <c r="G371" s="4" t="s">
        <v>3263</v>
      </c>
      <c r="H371" s="4"/>
      <c r="I371" s="79"/>
      <c r="J371" s="4"/>
      <c r="K371" s="80"/>
      <c r="L371" s="80"/>
      <c r="M371" s="80"/>
      <c r="N371" s="80"/>
      <c r="O371" s="80"/>
      <c r="P371" s="80"/>
      <c r="Q371" s="80"/>
      <c r="R371" s="80"/>
      <c r="S371" s="80"/>
      <c r="T371" s="80"/>
      <c r="U371" s="80"/>
      <c r="V371" s="80"/>
      <c r="W371" s="81">
        <f t="shared" si="19"/>
        <v>0</v>
      </c>
      <c r="X371" s="326">
        <v>17286438</v>
      </c>
      <c r="Y371" s="80"/>
      <c r="Z371" s="80"/>
      <c r="AA371" s="80"/>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82"/>
      <c r="BE371" s="1"/>
    </row>
    <row r="372" spans="1:57" ht="11.25" customHeight="1" x14ac:dyDescent="0.2">
      <c r="A372" s="1">
        <f>IF(F372=0,0,LOOKUP($C$9:$C$2507,Hoja1!$C$4:$C$118,Hoja1!$D$4:$D$118))</f>
        <v>0</v>
      </c>
      <c r="B372" s="1">
        <f t="shared" si="17"/>
        <v>13</v>
      </c>
      <c r="C372" s="1">
        <f t="array" ref="C372">SUM(IF(cuencatramo1=F372,Hoja1!$C$4:$C$118,0))</f>
        <v>0</v>
      </c>
      <c r="D372" s="1">
        <f t="shared" si="18"/>
        <v>54</v>
      </c>
      <c r="E372" s="46">
        <v>365</v>
      </c>
      <c r="F372" s="229"/>
      <c r="G372" s="4"/>
      <c r="H372" s="4"/>
      <c r="I372" s="79"/>
      <c r="J372" s="4"/>
      <c r="K372" s="80"/>
      <c r="L372" s="80"/>
      <c r="M372" s="80"/>
      <c r="N372" s="80"/>
      <c r="O372" s="80"/>
      <c r="P372" s="80"/>
      <c r="Q372" s="80"/>
      <c r="R372" s="80"/>
      <c r="S372" s="80"/>
      <c r="T372" s="80"/>
      <c r="U372" s="80"/>
      <c r="V372" s="80"/>
      <c r="W372" s="81">
        <f t="shared" si="19"/>
        <v>0</v>
      </c>
      <c r="X372" s="275"/>
      <c r="Y372" s="80"/>
      <c r="Z372" s="80"/>
      <c r="AA372" s="80"/>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82"/>
      <c r="BE372" s="1"/>
    </row>
    <row r="373" spans="1:57" ht="11.25" customHeight="1" x14ac:dyDescent="0.2">
      <c r="A373" s="1">
        <f>IF(F373=0,0,LOOKUP($C$9:$C$2507,Hoja1!$C$4:$C$118,Hoja1!$D$4:$D$118))</f>
        <v>0</v>
      </c>
      <c r="B373" s="1">
        <f t="shared" si="17"/>
        <v>14</v>
      </c>
      <c r="C373" s="1">
        <f t="array" ref="C373">SUM(IF(cuencatramo1=F373,Hoja1!$C$4:$C$118,0))</f>
        <v>0</v>
      </c>
      <c r="D373" s="1">
        <f t="shared" si="18"/>
        <v>55</v>
      </c>
      <c r="E373" s="46">
        <v>366</v>
      </c>
      <c r="F373" s="229"/>
      <c r="G373" s="4"/>
      <c r="H373" s="4"/>
      <c r="I373" s="79"/>
      <c r="J373" s="4"/>
      <c r="K373" s="80"/>
      <c r="L373" s="80"/>
      <c r="M373" s="80"/>
      <c r="N373" s="80"/>
      <c r="O373" s="80"/>
      <c r="P373" s="80"/>
      <c r="Q373" s="80"/>
      <c r="R373" s="80"/>
      <c r="S373" s="80"/>
      <c r="T373" s="80"/>
      <c r="U373" s="80"/>
      <c r="V373" s="80"/>
      <c r="W373" s="81">
        <f t="shared" si="19"/>
        <v>0</v>
      </c>
      <c r="X373" s="80"/>
      <c r="Y373" s="80"/>
      <c r="Z373" s="80"/>
      <c r="AA373" s="80"/>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82"/>
      <c r="BE373" s="1"/>
    </row>
    <row r="374" spans="1:57" ht="11.25" customHeight="1" x14ac:dyDescent="0.2">
      <c r="A374" s="1">
        <f>IF(F374=0,0,LOOKUP($C$9:$C$2507,Hoja1!$C$4:$C$118,Hoja1!$D$4:$D$118))</f>
        <v>0</v>
      </c>
      <c r="B374" s="1">
        <f t="shared" si="17"/>
        <v>15</v>
      </c>
      <c r="C374" s="1">
        <f t="array" ref="C374">SUM(IF(cuencatramo1=F374,Hoja1!$C$4:$C$118,0))</f>
        <v>0</v>
      </c>
      <c r="D374" s="1">
        <f t="shared" si="18"/>
        <v>56</v>
      </c>
      <c r="E374" s="46">
        <v>367</v>
      </c>
      <c r="F374" s="229"/>
      <c r="G374" s="4"/>
      <c r="H374" s="4"/>
      <c r="I374" s="79"/>
      <c r="J374" s="4"/>
      <c r="K374" s="80"/>
      <c r="L374" s="80"/>
      <c r="M374" s="80"/>
      <c r="N374" s="80"/>
      <c r="O374" s="80"/>
      <c r="P374" s="80"/>
      <c r="Q374" s="80"/>
      <c r="R374" s="80"/>
      <c r="S374" s="80"/>
      <c r="T374" s="80"/>
      <c r="U374" s="80"/>
      <c r="V374" s="80"/>
      <c r="W374" s="81">
        <f t="shared" si="19"/>
        <v>0</v>
      </c>
      <c r="X374" s="80"/>
      <c r="Y374" s="80"/>
      <c r="Z374" s="80"/>
      <c r="AA374" s="80"/>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82"/>
      <c r="BE374" s="1"/>
    </row>
    <row r="375" spans="1:57" ht="11.25" customHeight="1" x14ac:dyDescent="0.2">
      <c r="A375" s="1">
        <f>IF(F375=0,0,LOOKUP($C$9:$C$2507,Hoja1!$C$4:$C$118,Hoja1!$D$4:$D$118))</f>
        <v>0</v>
      </c>
      <c r="B375" s="1">
        <f t="shared" si="17"/>
        <v>16</v>
      </c>
      <c r="C375" s="1">
        <f t="array" ref="C375">SUM(IF(cuencatramo1=F375,Hoja1!$C$4:$C$118,0))</f>
        <v>0</v>
      </c>
      <c r="D375" s="1">
        <f t="shared" si="18"/>
        <v>57</v>
      </c>
      <c r="E375" s="46">
        <v>368</v>
      </c>
      <c r="F375" s="229"/>
      <c r="G375" s="4"/>
      <c r="H375" s="4"/>
      <c r="I375" s="79"/>
      <c r="J375" s="4"/>
      <c r="K375" s="80"/>
      <c r="L375" s="80"/>
      <c r="M375" s="80"/>
      <c r="N375" s="80"/>
      <c r="O375" s="80"/>
      <c r="P375" s="80"/>
      <c r="Q375" s="80"/>
      <c r="R375" s="80"/>
      <c r="S375" s="80"/>
      <c r="T375" s="80"/>
      <c r="U375" s="80"/>
      <c r="V375" s="80"/>
      <c r="W375" s="81">
        <f t="shared" si="19"/>
        <v>0</v>
      </c>
      <c r="X375" s="80"/>
      <c r="Y375" s="80"/>
      <c r="Z375" s="80"/>
      <c r="AA375" s="80"/>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82"/>
      <c r="BE375" s="1"/>
    </row>
    <row r="376" spans="1:57" ht="11.25" customHeight="1" x14ac:dyDescent="0.2">
      <c r="A376" s="1">
        <f>IF(F376=0,0,LOOKUP($C$9:$C$2507,Hoja1!$C$4:$C$118,Hoja1!$D$4:$D$118))</f>
        <v>0</v>
      </c>
      <c r="B376" s="1">
        <f t="shared" si="17"/>
        <v>17</v>
      </c>
      <c r="C376" s="1">
        <f t="array" ref="C376">SUM(IF(cuencatramo1=F376,Hoja1!$C$4:$C$118,0))</f>
        <v>0</v>
      </c>
      <c r="D376" s="1">
        <f t="shared" si="18"/>
        <v>58</v>
      </c>
      <c r="E376" s="46">
        <v>369</v>
      </c>
      <c r="F376" s="229"/>
      <c r="G376" s="4"/>
      <c r="H376" s="4"/>
      <c r="I376" s="79"/>
      <c r="J376" s="4"/>
      <c r="K376" s="80"/>
      <c r="L376" s="80"/>
      <c r="M376" s="80"/>
      <c r="N376" s="80"/>
      <c r="O376" s="80"/>
      <c r="P376" s="80"/>
      <c r="Q376" s="80"/>
      <c r="R376" s="80"/>
      <c r="S376" s="80"/>
      <c r="T376" s="80"/>
      <c r="U376" s="80"/>
      <c r="V376" s="80"/>
      <c r="W376" s="81">
        <f t="shared" si="19"/>
        <v>0</v>
      </c>
      <c r="X376" s="80"/>
      <c r="Y376" s="80"/>
      <c r="Z376" s="80"/>
      <c r="AA376" s="80"/>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82"/>
      <c r="BE376" s="1"/>
    </row>
    <row r="377" spans="1:57" ht="11.25" customHeight="1" x14ac:dyDescent="0.2">
      <c r="A377" s="1">
        <f>IF(F377=0,0,LOOKUP($C$9:$C$2507,Hoja1!$C$4:$C$118,Hoja1!$D$4:$D$118))</f>
        <v>0</v>
      </c>
      <c r="B377" s="1">
        <f t="shared" si="17"/>
        <v>18</v>
      </c>
      <c r="C377" s="1">
        <f t="array" ref="C377">SUM(IF(cuencatramo1=F377,Hoja1!$C$4:$C$118,0))</f>
        <v>0</v>
      </c>
      <c r="D377" s="1">
        <f t="shared" si="18"/>
        <v>59</v>
      </c>
      <c r="E377" s="46">
        <v>370</v>
      </c>
      <c r="F377" s="229"/>
      <c r="G377" s="4"/>
      <c r="H377" s="4"/>
      <c r="I377" s="79"/>
      <c r="J377" s="4"/>
      <c r="K377" s="80"/>
      <c r="L377" s="80"/>
      <c r="M377" s="80"/>
      <c r="N377" s="80"/>
      <c r="O377" s="80"/>
      <c r="P377" s="80"/>
      <c r="Q377" s="80"/>
      <c r="R377" s="80"/>
      <c r="S377" s="80"/>
      <c r="T377" s="80"/>
      <c r="U377" s="80"/>
      <c r="V377" s="80"/>
      <c r="W377" s="81">
        <f t="shared" si="19"/>
        <v>0</v>
      </c>
      <c r="X377" s="80"/>
      <c r="Y377" s="80"/>
      <c r="Z377" s="80"/>
      <c r="AA377" s="80"/>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82"/>
      <c r="BE377" s="1"/>
    </row>
    <row r="378" spans="1:57" ht="11.25" customHeight="1" x14ac:dyDescent="0.2">
      <c r="A378" s="1">
        <f>IF(F378=0,0,LOOKUP($C$9:$C$2507,Hoja1!$C$4:$C$118,Hoja1!$D$4:$D$118))</f>
        <v>0</v>
      </c>
      <c r="B378" s="1">
        <f t="shared" si="17"/>
        <v>19</v>
      </c>
      <c r="C378" s="1">
        <f t="array" ref="C378">SUM(IF(cuencatramo1=F378,Hoja1!$C$4:$C$118,0))</f>
        <v>0</v>
      </c>
      <c r="D378" s="1">
        <f t="shared" si="18"/>
        <v>60</v>
      </c>
      <c r="E378" s="46">
        <v>371</v>
      </c>
      <c r="F378" s="229"/>
      <c r="G378" s="4"/>
      <c r="H378" s="4"/>
      <c r="I378" s="79"/>
      <c r="J378" s="4"/>
      <c r="K378" s="80"/>
      <c r="L378" s="80"/>
      <c r="M378" s="80"/>
      <c r="N378" s="80"/>
      <c r="O378" s="80"/>
      <c r="P378" s="80"/>
      <c r="Q378" s="80"/>
      <c r="R378" s="80"/>
      <c r="S378" s="80"/>
      <c r="T378" s="80"/>
      <c r="U378" s="80"/>
      <c r="V378" s="80"/>
      <c r="W378" s="81">
        <f t="shared" si="19"/>
        <v>0</v>
      </c>
      <c r="X378" s="80"/>
      <c r="Y378" s="80"/>
      <c r="Z378" s="80"/>
      <c r="AA378" s="80"/>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82"/>
      <c r="BE378" s="1"/>
    </row>
    <row r="379" spans="1:57" ht="11.25" customHeight="1" x14ac:dyDescent="0.2">
      <c r="A379" s="1">
        <f>IF(F379=0,0,LOOKUP($C$9:$C$2507,Hoja1!$C$4:$C$118,Hoja1!$D$4:$D$118))</f>
        <v>0</v>
      </c>
      <c r="B379" s="1">
        <f t="shared" si="17"/>
        <v>20</v>
      </c>
      <c r="C379" s="1">
        <f t="array" ref="C379">SUM(IF(cuencatramo1=F379,Hoja1!$C$4:$C$118,0))</f>
        <v>0</v>
      </c>
      <c r="D379" s="1">
        <f t="shared" si="18"/>
        <v>61</v>
      </c>
      <c r="E379" s="46">
        <v>372</v>
      </c>
      <c r="F379" s="229"/>
      <c r="G379" s="4"/>
      <c r="H379" s="4"/>
      <c r="I379" s="79"/>
      <c r="J379" s="4"/>
      <c r="K379" s="80"/>
      <c r="L379" s="80"/>
      <c r="M379" s="80"/>
      <c r="N379" s="80"/>
      <c r="O379" s="80"/>
      <c r="P379" s="80"/>
      <c r="Q379" s="80"/>
      <c r="R379" s="80"/>
      <c r="S379" s="80"/>
      <c r="T379" s="80"/>
      <c r="U379" s="80"/>
      <c r="V379" s="80"/>
      <c r="W379" s="81">
        <f t="shared" si="19"/>
        <v>0</v>
      </c>
      <c r="X379" s="80"/>
      <c r="Y379" s="80"/>
      <c r="Z379" s="80"/>
      <c r="AA379" s="80"/>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82"/>
      <c r="BE379" s="1"/>
    </row>
    <row r="380" spans="1:57" ht="11.25" customHeight="1" x14ac:dyDescent="0.2">
      <c r="A380" s="1">
        <f>IF(F380=0,0,LOOKUP($C$9:$C$2507,Hoja1!$C$4:$C$118,Hoja1!$D$4:$D$118))</f>
        <v>0</v>
      </c>
      <c r="B380" s="1">
        <f t="shared" si="17"/>
        <v>21</v>
      </c>
      <c r="C380" s="1">
        <f t="array" ref="C380">SUM(IF(cuencatramo1=F380,Hoja1!$C$4:$C$118,0))</f>
        <v>0</v>
      </c>
      <c r="D380" s="1">
        <f t="shared" si="18"/>
        <v>62</v>
      </c>
      <c r="E380" s="46">
        <v>373</v>
      </c>
      <c r="F380" s="229"/>
      <c r="G380" s="4"/>
      <c r="H380" s="4"/>
      <c r="I380" s="79"/>
      <c r="J380" s="4"/>
      <c r="K380" s="80"/>
      <c r="L380" s="80"/>
      <c r="M380" s="80"/>
      <c r="N380" s="80"/>
      <c r="O380" s="80"/>
      <c r="P380" s="80"/>
      <c r="Q380" s="80"/>
      <c r="R380" s="80"/>
      <c r="S380" s="80"/>
      <c r="T380" s="80"/>
      <c r="U380" s="80"/>
      <c r="V380" s="80"/>
      <c r="W380" s="81">
        <f t="shared" si="19"/>
        <v>0</v>
      </c>
      <c r="X380" s="80"/>
      <c r="Y380" s="80"/>
      <c r="Z380" s="80"/>
      <c r="AA380" s="80"/>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82"/>
      <c r="BE380" s="1"/>
    </row>
    <row r="381" spans="1:57" ht="11.25" customHeight="1" x14ac:dyDescent="0.2">
      <c r="A381" s="1">
        <f>IF(F381=0,0,LOOKUP($C$9:$C$2507,Hoja1!$C$4:$C$118,Hoja1!$D$4:$D$118))</f>
        <v>0</v>
      </c>
      <c r="B381" s="1">
        <f t="shared" si="17"/>
        <v>22</v>
      </c>
      <c r="C381" s="1">
        <f t="array" ref="C381">SUM(IF(cuencatramo1=F381,Hoja1!$C$4:$C$118,0))</f>
        <v>0</v>
      </c>
      <c r="D381" s="1">
        <f t="shared" si="18"/>
        <v>63</v>
      </c>
      <c r="E381" s="46">
        <v>374</v>
      </c>
      <c r="F381" s="229"/>
      <c r="G381" s="4"/>
      <c r="H381" s="4"/>
      <c r="I381" s="79"/>
      <c r="J381" s="4"/>
      <c r="K381" s="80"/>
      <c r="L381" s="80"/>
      <c r="M381" s="80"/>
      <c r="N381" s="80"/>
      <c r="O381" s="80"/>
      <c r="P381" s="80"/>
      <c r="Q381" s="80"/>
      <c r="R381" s="80"/>
      <c r="S381" s="80"/>
      <c r="T381" s="80"/>
      <c r="U381" s="80"/>
      <c r="V381" s="80"/>
      <c r="W381" s="81">
        <f t="shared" si="19"/>
        <v>0</v>
      </c>
      <c r="X381" s="80"/>
      <c r="Y381" s="80"/>
      <c r="Z381" s="80"/>
      <c r="AA381" s="80"/>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82"/>
      <c r="BE381" s="1"/>
    </row>
    <row r="382" spans="1:57" ht="11.25" customHeight="1" x14ac:dyDescent="0.2">
      <c r="A382" s="1">
        <f>IF(F382=0,0,LOOKUP($C$9:$C$2507,Hoja1!$C$4:$C$118,Hoja1!$D$4:$D$118))</f>
        <v>0</v>
      </c>
      <c r="B382" s="1">
        <f t="shared" si="17"/>
        <v>23</v>
      </c>
      <c r="C382" s="1">
        <f t="array" ref="C382">SUM(IF(cuencatramo1=F382,Hoja1!$C$4:$C$118,0))</f>
        <v>0</v>
      </c>
      <c r="D382" s="1">
        <f t="shared" si="18"/>
        <v>64</v>
      </c>
      <c r="E382" s="46">
        <v>375</v>
      </c>
      <c r="F382" s="229"/>
      <c r="G382" s="4"/>
      <c r="H382" s="4"/>
      <c r="I382" s="79"/>
      <c r="J382" s="4"/>
      <c r="K382" s="80"/>
      <c r="L382" s="80"/>
      <c r="M382" s="80"/>
      <c r="N382" s="80"/>
      <c r="O382" s="80"/>
      <c r="P382" s="80"/>
      <c r="Q382" s="80"/>
      <c r="R382" s="80"/>
      <c r="S382" s="80"/>
      <c r="T382" s="80"/>
      <c r="U382" s="80"/>
      <c r="V382" s="80"/>
      <c r="W382" s="81">
        <f t="shared" si="19"/>
        <v>0</v>
      </c>
      <c r="X382" s="80"/>
      <c r="Y382" s="80"/>
      <c r="Z382" s="80"/>
      <c r="AA382" s="80"/>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82"/>
      <c r="BE382" s="1"/>
    </row>
    <row r="383" spans="1:57" ht="11.25" customHeight="1" x14ac:dyDescent="0.2">
      <c r="A383" s="1">
        <f>IF(F383=0,0,LOOKUP($C$9:$C$2507,Hoja1!$C$4:$C$118,Hoja1!$D$4:$D$118))</f>
        <v>0</v>
      </c>
      <c r="B383" s="1">
        <f t="shared" si="17"/>
        <v>24</v>
      </c>
      <c r="C383" s="1">
        <f t="array" ref="C383">SUM(IF(cuencatramo1=F383,Hoja1!$C$4:$C$118,0))</f>
        <v>0</v>
      </c>
      <c r="D383" s="1">
        <f t="shared" si="18"/>
        <v>65</v>
      </c>
      <c r="E383" s="46">
        <v>376</v>
      </c>
      <c r="F383" s="229"/>
      <c r="G383" s="4"/>
      <c r="H383" s="4"/>
      <c r="I383" s="79"/>
      <c r="J383" s="4"/>
      <c r="K383" s="80"/>
      <c r="L383" s="80"/>
      <c r="M383" s="80"/>
      <c r="N383" s="80"/>
      <c r="O383" s="80"/>
      <c r="P383" s="80"/>
      <c r="Q383" s="80"/>
      <c r="R383" s="80"/>
      <c r="S383" s="80"/>
      <c r="T383" s="80"/>
      <c r="U383" s="80"/>
      <c r="V383" s="80"/>
      <c r="W383" s="81">
        <f t="shared" si="19"/>
        <v>0</v>
      </c>
      <c r="X383" s="80"/>
      <c r="Y383" s="80"/>
      <c r="Z383" s="80"/>
      <c r="AA383" s="80"/>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82"/>
      <c r="BE383" s="1"/>
    </row>
    <row r="384" spans="1:57" ht="11.25" customHeight="1" x14ac:dyDescent="0.2">
      <c r="A384" s="1">
        <f>IF(F384=0,0,LOOKUP($C$9:$C$2507,Hoja1!$C$4:$C$118,Hoja1!$D$4:$D$118))</f>
        <v>0</v>
      </c>
      <c r="B384" s="1">
        <f t="shared" si="17"/>
        <v>25</v>
      </c>
      <c r="C384" s="1">
        <f t="array" ref="C384">SUM(IF(cuencatramo1=F384,Hoja1!$C$4:$C$118,0))</f>
        <v>0</v>
      </c>
      <c r="D384" s="1">
        <f t="shared" si="18"/>
        <v>66</v>
      </c>
      <c r="E384" s="46">
        <v>377</v>
      </c>
      <c r="F384" s="229"/>
      <c r="G384" s="4"/>
      <c r="H384" s="4"/>
      <c r="I384" s="79"/>
      <c r="J384" s="4"/>
      <c r="K384" s="80"/>
      <c r="L384" s="80"/>
      <c r="M384" s="80"/>
      <c r="N384" s="80"/>
      <c r="O384" s="80"/>
      <c r="P384" s="80"/>
      <c r="Q384" s="80"/>
      <c r="R384" s="80"/>
      <c r="S384" s="80"/>
      <c r="T384" s="80"/>
      <c r="U384" s="80"/>
      <c r="V384" s="80"/>
      <c r="W384" s="81">
        <f t="shared" si="19"/>
        <v>0</v>
      </c>
      <c r="X384" s="80"/>
      <c r="Y384" s="80"/>
      <c r="Z384" s="80"/>
      <c r="AA384" s="80"/>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82"/>
      <c r="BE384" s="1"/>
    </row>
    <row r="385" spans="1:57" ht="11.25" customHeight="1" x14ac:dyDescent="0.2">
      <c r="A385" s="1">
        <f>IF(F385=0,0,LOOKUP($C$9:$C$2507,Hoja1!$C$4:$C$118,Hoja1!$D$4:$D$118))</f>
        <v>0</v>
      </c>
      <c r="B385" s="1">
        <f t="shared" si="17"/>
        <v>26</v>
      </c>
      <c r="C385" s="1">
        <f t="array" ref="C385">SUM(IF(cuencatramo1=F385,Hoja1!$C$4:$C$118,0))</f>
        <v>0</v>
      </c>
      <c r="D385" s="1">
        <f t="shared" si="18"/>
        <v>67</v>
      </c>
      <c r="E385" s="46">
        <v>378</v>
      </c>
      <c r="F385" s="229"/>
      <c r="G385" s="4"/>
      <c r="H385" s="4"/>
      <c r="I385" s="79"/>
      <c r="J385" s="4"/>
      <c r="K385" s="80"/>
      <c r="L385" s="80"/>
      <c r="M385" s="80"/>
      <c r="N385" s="80"/>
      <c r="O385" s="80"/>
      <c r="P385" s="80"/>
      <c r="Q385" s="80"/>
      <c r="R385" s="80"/>
      <c r="S385" s="80"/>
      <c r="T385" s="80"/>
      <c r="U385" s="80"/>
      <c r="V385" s="80"/>
      <c r="W385" s="81">
        <f t="shared" si="19"/>
        <v>0</v>
      </c>
      <c r="X385" s="80"/>
      <c r="Y385" s="80"/>
      <c r="Z385" s="80"/>
      <c r="AA385" s="80"/>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82"/>
      <c r="BE385" s="1"/>
    </row>
    <row r="386" spans="1:57" ht="11.25" customHeight="1" x14ac:dyDescent="0.2">
      <c r="A386" s="1">
        <f>IF(F386=0,0,LOOKUP($C$9:$C$2507,Hoja1!$C$4:$C$118,Hoja1!$D$4:$D$118))</f>
        <v>0</v>
      </c>
      <c r="B386" s="1">
        <f t="shared" si="17"/>
        <v>27</v>
      </c>
      <c r="C386" s="1">
        <f t="array" ref="C386">SUM(IF(cuencatramo1=F386,Hoja1!$C$4:$C$118,0))</f>
        <v>0</v>
      </c>
      <c r="D386" s="1">
        <f t="shared" si="18"/>
        <v>68</v>
      </c>
      <c r="E386" s="46">
        <v>379</v>
      </c>
      <c r="F386" s="229"/>
      <c r="G386" s="4"/>
      <c r="H386" s="4"/>
      <c r="I386" s="79"/>
      <c r="J386" s="4"/>
      <c r="K386" s="80"/>
      <c r="L386" s="80"/>
      <c r="M386" s="80"/>
      <c r="N386" s="80"/>
      <c r="O386" s="80"/>
      <c r="P386" s="80"/>
      <c r="Q386" s="80"/>
      <c r="R386" s="80"/>
      <c r="S386" s="80"/>
      <c r="T386" s="80"/>
      <c r="U386" s="80"/>
      <c r="V386" s="80"/>
      <c r="W386" s="81">
        <f t="shared" si="19"/>
        <v>0</v>
      </c>
      <c r="X386" s="80"/>
      <c r="Y386" s="80"/>
      <c r="Z386" s="80"/>
      <c r="AA386" s="80"/>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82"/>
      <c r="BE386" s="1"/>
    </row>
    <row r="387" spans="1:57" ht="11.25" customHeight="1" x14ac:dyDescent="0.2">
      <c r="A387" s="1">
        <f>IF(F387=0,0,LOOKUP($C$9:$C$2507,Hoja1!$C$4:$C$118,Hoja1!$D$4:$D$118))</f>
        <v>0</v>
      </c>
      <c r="B387" s="1">
        <f t="shared" si="17"/>
        <v>28</v>
      </c>
      <c r="C387" s="1">
        <f t="array" ref="C387">SUM(IF(cuencatramo1=F387,Hoja1!$C$4:$C$118,0))</f>
        <v>0</v>
      </c>
      <c r="D387" s="1">
        <f t="shared" si="18"/>
        <v>69</v>
      </c>
      <c r="E387" s="46">
        <v>380</v>
      </c>
      <c r="F387" s="229"/>
      <c r="G387" s="4"/>
      <c r="H387" s="4"/>
      <c r="I387" s="79"/>
      <c r="J387" s="4"/>
      <c r="K387" s="80"/>
      <c r="L387" s="80"/>
      <c r="M387" s="80"/>
      <c r="N387" s="80"/>
      <c r="O387" s="80"/>
      <c r="P387" s="80"/>
      <c r="Q387" s="80"/>
      <c r="R387" s="80"/>
      <c r="S387" s="80"/>
      <c r="T387" s="80"/>
      <c r="U387" s="80"/>
      <c r="V387" s="80"/>
      <c r="W387" s="81">
        <f t="shared" si="19"/>
        <v>0</v>
      </c>
      <c r="X387" s="80"/>
      <c r="Y387" s="80"/>
      <c r="Z387" s="80"/>
      <c r="AA387" s="80"/>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82"/>
      <c r="BE387" s="1"/>
    </row>
    <row r="388" spans="1:57" ht="11.25" customHeight="1" x14ac:dyDescent="0.2">
      <c r="A388" s="1">
        <f>IF(F388=0,0,LOOKUP($C$9:$C$2507,Hoja1!$C$4:$C$118,Hoja1!$D$4:$D$118))</f>
        <v>0</v>
      </c>
      <c r="B388" s="1">
        <f t="shared" si="17"/>
        <v>29</v>
      </c>
      <c r="C388" s="1">
        <f t="array" ref="C388">SUM(IF(cuencatramo1=F388,Hoja1!$C$4:$C$118,0))</f>
        <v>0</v>
      </c>
      <c r="D388" s="1">
        <f t="shared" si="18"/>
        <v>70</v>
      </c>
      <c r="E388" s="46">
        <v>381</v>
      </c>
      <c r="F388" s="229"/>
      <c r="G388" s="4"/>
      <c r="H388" s="4"/>
      <c r="I388" s="79"/>
      <c r="J388" s="4"/>
      <c r="K388" s="80"/>
      <c r="L388" s="80"/>
      <c r="M388" s="80"/>
      <c r="N388" s="80"/>
      <c r="O388" s="80"/>
      <c r="P388" s="80"/>
      <c r="Q388" s="80"/>
      <c r="R388" s="80"/>
      <c r="S388" s="80"/>
      <c r="T388" s="80"/>
      <c r="U388" s="80"/>
      <c r="V388" s="80"/>
      <c r="W388" s="81">
        <f t="shared" si="19"/>
        <v>0</v>
      </c>
      <c r="X388" s="80"/>
      <c r="Y388" s="80"/>
      <c r="Z388" s="80"/>
      <c r="AA388" s="80"/>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82"/>
      <c r="BE388" s="1"/>
    </row>
    <row r="389" spans="1:57" ht="11.25" customHeight="1" x14ac:dyDescent="0.2">
      <c r="A389" s="1">
        <f>IF(F389=0,0,LOOKUP($C$9:$C$2507,Hoja1!$C$4:$C$118,Hoja1!$D$4:$D$118))</f>
        <v>0</v>
      </c>
      <c r="B389" s="1">
        <f t="shared" si="17"/>
        <v>30</v>
      </c>
      <c r="C389" s="1">
        <f t="array" ref="C389">SUM(IF(cuencatramo1=F389,Hoja1!$C$4:$C$118,0))</f>
        <v>0</v>
      </c>
      <c r="D389" s="1">
        <f t="shared" si="18"/>
        <v>71</v>
      </c>
      <c r="E389" s="46">
        <v>382</v>
      </c>
      <c r="F389" s="229"/>
      <c r="G389" s="4"/>
      <c r="H389" s="4"/>
      <c r="I389" s="79"/>
      <c r="J389" s="4"/>
      <c r="K389" s="80"/>
      <c r="L389" s="80"/>
      <c r="M389" s="80"/>
      <c r="N389" s="80"/>
      <c r="O389" s="80"/>
      <c r="P389" s="80"/>
      <c r="Q389" s="80"/>
      <c r="R389" s="80"/>
      <c r="S389" s="80"/>
      <c r="T389" s="80"/>
      <c r="U389" s="80"/>
      <c r="V389" s="80"/>
      <c r="W389" s="81">
        <f t="shared" si="19"/>
        <v>0</v>
      </c>
      <c r="X389" s="80"/>
      <c r="Y389" s="80"/>
      <c r="Z389" s="80"/>
      <c r="AA389" s="80"/>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82"/>
      <c r="BE389" s="1"/>
    </row>
    <row r="390" spans="1:57" ht="11.25" customHeight="1" x14ac:dyDescent="0.2">
      <c r="A390" s="1">
        <f>IF(F390=0,0,LOOKUP($C$9:$C$2507,Hoja1!$C$4:$C$118,Hoja1!$D$4:$D$118))</f>
        <v>0</v>
      </c>
      <c r="B390" s="1">
        <f t="shared" si="17"/>
        <v>31</v>
      </c>
      <c r="C390" s="1">
        <f t="array" ref="C390">SUM(IF(cuencatramo1=F390,Hoja1!$C$4:$C$118,0))</f>
        <v>0</v>
      </c>
      <c r="D390" s="1">
        <f t="shared" si="18"/>
        <v>72</v>
      </c>
      <c r="E390" s="46">
        <v>383</v>
      </c>
      <c r="F390" s="229"/>
      <c r="G390" s="4"/>
      <c r="H390" s="4"/>
      <c r="I390" s="79"/>
      <c r="J390" s="4"/>
      <c r="K390" s="80"/>
      <c r="L390" s="80"/>
      <c r="M390" s="80"/>
      <c r="N390" s="80"/>
      <c r="O390" s="80"/>
      <c r="P390" s="80"/>
      <c r="Q390" s="80"/>
      <c r="R390" s="80"/>
      <c r="S390" s="80"/>
      <c r="T390" s="80"/>
      <c r="U390" s="80"/>
      <c r="V390" s="80"/>
      <c r="W390" s="81">
        <f t="shared" si="19"/>
        <v>0</v>
      </c>
      <c r="X390" s="80"/>
      <c r="Y390" s="80"/>
      <c r="Z390" s="80"/>
      <c r="AA390" s="80"/>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82"/>
      <c r="BE390" s="1"/>
    </row>
    <row r="391" spans="1:57" ht="11.25" customHeight="1" x14ac:dyDescent="0.2">
      <c r="A391" s="1">
        <f>IF(F391=0,0,LOOKUP($C$9:$C$2507,Hoja1!$C$4:$C$118,Hoja1!$D$4:$D$118))</f>
        <v>0</v>
      </c>
      <c r="B391" s="1">
        <f t="shared" si="17"/>
        <v>32</v>
      </c>
      <c r="C391" s="1">
        <f t="array" ref="C391">SUM(IF(cuencatramo1=F391,Hoja1!$C$4:$C$118,0))</f>
        <v>0</v>
      </c>
      <c r="D391" s="1">
        <f t="shared" si="18"/>
        <v>73</v>
      </c>
      <c r="E391" s="46">
        <v>384</v>
      </c>
      <c r="F391" s="229"/>
      <c r="G391" s="4"/>
      <c r="H391" s="4"/>
      <c r="I391" s="79"/>
      <c r="J391" s="4"/>
      <c r="K391" s="80"/>
      <c r="L391" s="80"/>
      <c r="M391" s="80"/>
      <c r="N391" s="80"/>
      <c r="O391" s="80"/>
      <c r="P391" s="80"/>
      <c r="Q391" s="80"/>
      <c r="R391" s="80"/>
      <c r="S391" s="80"/>
      <c r="T391" s="80"/>
      <c r="U391" s="80"/>
      <c r="V391" s="80"/>
      <c r="W391" s="81">
        <f t="shared" si="19"/>
        <v>0</v>
      </c>
      <c r="X391" s="80"/>
      <c r="Y391" s="80"/>
      <c r="Z391" s="80"/>
      <c r="AA391" s="80"/>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82"/>
      <c r="BE391" s="1"/>
    </row>
    <row r="392" spans="1:57" ht="11.25" customHeight="1" x14ac:dyDescent="0.2">
      <c r="A392" s="1">
        <f>IF(F392=0,0,LOOKUP($C$9:$C$2507,Hoja1!$C$4:$C$118,Hoja1!$D$4:$D$118))</f>
        <v>0</v>
      </c>
      <c r="B392" s="1">
        <f t="shared" si="17"/>
        <v>33</v>
      </c>
      <c r="C392" s="1">
        <f t="array" ref="C392">SUM(IF(cuencatramo1=F392,Hoja1!$C$4:$C$118,0))</f>
        <v>0</v>
      </c>
      <c r="D392" s="1">
        <f t="shared" si="18"/>
        <v>74</v>
      </c>
      <c r="E392" s="46">
        <v>385</v>
      </c>
      <c r="F392" s="229"/>
      <c r="G392" s="4"/>
      <c r="H392" s="4"/>
      <c r="I392" s="79"/>
      <c r="J392" s="4"/>
      <c r="K392" s="80"/>
      <c r="L392" s="80"/>
      <c r="M392" s="80"/>
      <c r="N392" s="80"/>
      <c r="O392" s="80"/>
      <c r="P392" s="80"/>
      <c r="Q392" s="80"/>
      <c r="R392" s="80"/>
      <c r="S392" s="80"/>
      <c r="T392" s="80"/>
      <c r="U392" s="80"/>
      <c r="V392" s="80"/>
      <c r="W392" s="81">
        <f t="shared" si="19"/>
        <v>0</v>
      </c>
      <c r="X392" s="80"/>
      <c r="Y392" s="80"/>
      <c r="Z392" s="80"/>
      <c r="AA392" s="80"/>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82"/>
      <c r="BE392" s="1"/>
    </row>
    <row r="393" spans="1:57" ht="11.25" customHeight="1" x14ac:dyDescent="0.2">
      <c r="A393" s="1">
        <f>IF(F393=0,0,LOOKUP($C$9:$C$2507,Hoja1!$C$4:$C$118,Hoja1!$D$4:$D$118))</f>
        <v>0</v>
      </c>
      <c r="B393" s="1">
        <f t="shared" si="17"/>
        <v>34</v>
      </c>
      <c r="C393" s="1">
        <f t="array" ref="C393">SUM(IF(cuencatramo1=F393,Hoja1!$C$4:$C$118,0))</f>
        <v>0</v>
      </c>
      <c r="D393" s="1">
        <f t="shared" si="18"/>
        <v>75</v>
      </c>
      <c r="E393" s="46">
        <v>386</v>
      </c>
      <c r="F393" s="229"/>
      <c r="G393" s="4"/>
      <c r="H393" s="4"/>
      <c r="I393" s="79"/>
      <c r="J393" s="4"/>
      <c r="K393" s="80"/>
      <c r="L393" s="80"/>
      <c r="M393" s="80"/>
      <c r="N393" s="80"/>
      <c r="O393" s="80"/>
      <c r="P393" s="80"/>
      <c r="Q393" s="80"/>
      <c r="R393" s="80"/>
      <c r="S393" s="80"/>
      <c r="T393" s="80"/>
      <c r="U393" s="80"/>
      <c r="V393" s="80"/>
      <c r="W393" s="81">
        <f t="shared" si="19"/>
        <v>0</v>
      </c>
      <c r="X393" s="80"/>
      <c r="Y393" s="80"/>
      <c r="Z393" s="80"/>
      <c r="AA393" s="80"/>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82"/>
      <c r="BE393" s="1"/>
    </row>
    <row r="394" spans="1:57" ht="11.25" customHeight="1" x14ac:dyDescent="0.2">
      <c r="A394" s="1">
        <f>IF(F394=0,0,LOOKUP($C$9:$C$2507,Hoja1!$C$4:$C$118,Hoja1!$D$4:$D$118))</f>
        <v>0</v>
      </c>
      <c r="B394" s="1">
        <f t="shared" si="17"/>
        <v>35</v>
      </c>
      <c r="C394" s="1">
        <f t="array" ref="C394">SUM(IF(cuencatramo1=F394,Hoja1!$C$4:$C$118,0))</f>
        <v>0</v>
      </c>
      <c r="D394" s="1">
        <f t="shared" si="18"/>
        <v>76</v>
      </c>
      <c r="E394" s="46">
        <v>387</v>
      </c>
      <c r="F394" s="229"/>
      <c r="G394" s="4"/>
      <c r="H394" s="4"/>
      <c r="I394" s="79"/>
      <c r="J394" s="4"/>
      <c r="K394" s="80"/>
      <c r="L394" s="80"/>
      <c r="M394" s="80"/>
      <c r="N394" s="80"/>
      <c r="O394" s="80"/>
      <c r="P394" s="80"/>
      <c r="Q394" s="80"/>
      <c r="R394" s="80"/>
      <c r="S394" s="80"/>
      <c r="T394" s="80"/>
      <c r="U394" s="80"/>
      <c r="V394" s="80"/>
      <c r="W394" s="81">
        <f t="shared" si="19"/>
        <v>0</v>
      </c>
      <c r="X394" s="80"/>
      <c r="Y394" s="80"/>
      <c r="Z394" s="80"/>
      <c r="AA394" s="80"/>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82"/>
      <c r="BE394" s="1"/>
    </row>
    <row r="395" spans="1:57" ht="11.25" customHeight="1" x14ac:dyDescent="0.2">
      <c r="A395" s="1">
        <f>IF(F395=0,0,LOOKUP($C$9:$C$2507,Hoja1!$C$4:$C$118,Hoja1!$D$4:$D$118))</f>
        <v>0</v>
      </c>
      <c r="B395" s="1">
        <f t="shared" si="17"/>
        <v>36</v>
      </c>
      <c r="C395" s="1">
        <f t="array" ref="C395">SUM(IF(cuencatramo1=F395,Hoja1!$C$4:$C$118,0))</f>
        <v>0</v>
      </c>
      <c r="D395" s="1">
        <f t="shared" si="18"/>
        <v>77</v>
      </c>
      <c r="E395" s="46">
        <v>388</v>
      </c>
      <c r="F395" s="229"/>
      <c r="G395" s="4"/>
      <c r="H395" s="4"/>
      <c r="I395" s="79"/>
      <c r="J395" s="4"/>
      <c r="K395" s="80"/>
      <c r="L395" s="80"/>
      <c r="M395" s="80"/>
      <c r="N395" s="80"/>
      <c r="O395" s="80"/>
      <c r="P395" s="80"/>
      <c r="Q395" s="80"/>
      <c r="R395" s="80"/>
      <c r="S395" s="80"/>
      <c r="T395" s="80"/>
      <c r="U395" s="80"/>
      <c r="V395" s="80"/>
      <c r="W395" s="81">
        <f t="shared" si="19"/>
        <v>0</v>
      </c>
      <c r="X395" s="80"/>
      <c r="Y395" s="80"/>
      <c r="Z395" s="80"/>
      <c r="AA395" s="80"/>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82"/>
      <c r="BE395" s="1"/>
    </row>
    <row r="396" spans="1:57" ht="11.25" customHeight="1" x14ac:dyDescent="0.2">
      <c r="A396" s="1">
        <f>IF(F396=0,0,LOOKUP($C$9:$C$2507,Hoja1!$C$4:$C$118,Hoja1!$D$4:$D$118))</f>
        <v>0</v>
      </c>
      <c r="B396" s="1">
        <f t="shared" si="17"/>
        <v>37</v>
      </c>
      <c r="C396" s="1">
        <f t="array" ref="C396">SUM(IF(cuencatramo1=F396,Hoja1!$C$4:$C$118,0))</f>
        <v>0</v>
      </c>
      <c r="D396" s="1">
        <f t="shared" si="18"/>
        <v>78</v>
      </c>
      <c r="E396" s="46">
        <v>389</v>
      </c>
      <c r="F396" s="229"/>
      <c r="G396" s="4"/>
      <c r="H396" s="4"/>
      <c r="I396" s="79"/>
      <c r="J396" s="4"/>
      <c r="K396" s="80"/>
      <c r="L396" s="80"/>
      <c r="M396" s="80"/>
      <c r="N396" s="80"/>
      <c r="O396" s="80"/>
      <c r="P396" s="80"/>
      <c r="Q396" s="80"/>
      <c r="R396" s="80"/>
      <c r="S396" s="80"/>
      <c r="T396" s="80"/>
      <c r="U396" s="80"/>
      <c r="V396" s="80"/>
      <c r="W396" s="81">
        <f t="shared" si="19"/>
        <v>0</v>
      </c>
      <c r="X396" s="80"/>
      <c r="Y396" s="80"/>
      <c r="Z396" s="80"/>
      <c r="AA396" s="80"/>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82"/>
      <c r="BE396" s="1"/>
    </row>
    <row r="397" spans="1:57" ht="11.25" customHeight="1" x14ac:dyDescent="0.2">
      <c r="A397" s="1">
        <f>IF(F397=0,0,LOOKUP($C$9:$C$2507,Hoja1!$C$4:$C$118,Hoja1!$D$4:$D$118))</f>
        <v>0</v>
      </c>
      <c r="B397" s="1">
        <f t="shared" si="17"/>
        <v>38</v>
      </c>
      <c r="C397" s="1">
        <f t="array" ref="C397">SUM(IF(cuencatramo1=F397,Hoja1!$C$4:$C$118,0))</f>
        <v>0</v>
      </c>
      <c r="D397" s="1">
        <f t="shared" si="18"/>
        <v>79</v>
      </c>
      <c r="E397" s="46">
        <v>390</v>
      </c>
      <c r="F397" s="229"/>
      <c r="G397" s="4"/>
      <c r="H397" s="4"/>
      <c r="I397" s="79"/>
      <c r="J397" s="4"/>
      <c r="K397" s="80"/>
      <c r="L397" s="80"/>
      <c r="M397" s="80"/>
      <c r="N397" s="80"/>
      <c r="O397" s="80"/>
      <c r="P397" s="80"/>
      <c r="Q397" s="80"/>
      <c r="R397" s="80"/>
      <c r="S397" s="80"/>
      <c r="T397" s="80"/>
      <c r="U397" s="80"/>
      <c r="V397" s="80"/>
      <c r="W397" s="81">
        <f t="shared" si="19"/>
        <v>0</v>
      </c>
      <c r="X397" s="80"/>
      <c r="Y397" s="80"/>
      <c r="Z397" s="80"/>
      <c r="AA397" s="80"/>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82"/>
      <c r="BE397" s="1"/>
    </row>
    <row r="398" spans="1:57" ht="11.25" customHeight="1" x14ac:dyDescent="0.2">
      <c r="A398" s="1">
        <f>IF(F398=0,0,LOOKUP($C$9:$C$2507,Hoja1!$C$4:$C$118,Hoja1!$D$4:$D$118))</f>
        <v>0</v>
      </c>
      <c r="B398" s="1">
        <f t="shared" si="17"/>
        <v>39</v>
      </c>
      <c r="C398" s="1">
        <f t="array" ref="C398">SUM(IF(cuencatramo1=F398,Hoja1!$C$4:$C$118,0))</f>
        <v>0</v>
      </c>
      <c r="D398" s="1">
        <f t="shared" si="18"/>
        <v>80</v>
      </c>
      <c r="E398" s="46">
        <v>391</v>
      </c>
      <c r="F398" s="229"/>
      <c r="G398" s="4"/>
      <c r="H398" s="4"/>
      <c r="I398" s="79"/>
      <c r="J398" s="4"/>
      <c r="K398" s="80"/>
      <c r="L398" s="80"/>
      <c r="M398" s="80"/>
      <c r="N398" s="80"/>
      <c r="O398" s="80"/>
      <c r="P398" s="80"/>
      <c r="Q398" s="80"/>
      <c r="R398" s="80"/>
      <c r="S398" s="80"/>
      <c r="T398" s="80"/>
      <c r="U398" s="80"/>
      <c r="V398" s="80"/>
      <c r="W398" s="81">
        <f t="shared" si="19"/>
        <v>0</v>
      </c>
      <c r="X398" s="80"/>
      <c r="Y398" s="80"/>
      <c r="Z398" s="80"/>
      <c r="AA398" s="80"/>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82"/>
      <c r="BE398" s="1"/>
    </row>
    <row r="399" spans="1:57" ht="11.25" customHeight="1" x14ac:dyDescent="0.2">
      <c r="A399" s="1">
        <f>IF(F399=0,0,LOOKUP($C$9:$C$2507,Hoja1!$C$4:$C$118,Hoja1!$D$4:$D$118))</f>
        <v>0</v>
      </c>
      <c r="B399" s="1">
        <f t="shared" si="17"/>
        <v>40</v>
      </c>
      <c r="C399" s="1">
        <f t="array" ref="C399">SUM(IF(cuencatramo1=F399,Hoja1!$C$4:$C$118,0))</f>
        <v>0</v>
      </c>
      <c r="D399" s="1">
        <f t="shared" si="18"/>
        <v>81</v>
      </c>
      <c r="E399" s="46">
        <v>392</v>
      </c>
      <c r="F399" s="229"/>
      <c r="G399" s="4"/>
      <c r="H399" s="4"/>
      <c r="I399" s="79"/>
      <c r="J399" s="4"/>
      <c r="K399" s="80"/>
      <c r="L399" s="80"/>
      <c r="M399" s="80"/>
      <c r="N399" s="80"/>
      <c r="O399" s="80"/>
      <c r="P399" s="80"/>
      <c r="Q399" s="80"/>
      <c r="R399" s="80"/>
      <c r="S399" s="80"/>
      <c r="T399" s="80"/>
      <c r="U399" s="80"/>
      <c r="V399" s="80"/>
      <c r="W399" s="81">
        <f t="shared" si="19"/>
        <v>0</v>
      </c>
      <c r="X399" s="80"/>
      <c r="Y399" s="80"/>
      <c r="Z399" s="80"/>
      <c r="AA399" s="80"/>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82"/>
      <c r="BE399" s="1"/>
    </row>
    <row r="400" spans="1:57" ht="11.25" customHeight="1" x14ac:dyDescent="0.2">
      <c r="A400" s="1">
        <f>IF(F400=0,0,LOOKUP($C$9:$C$2507,Hoja1!$C$4:$C$118,Hoja1!$D$4:$D$118))</f>
        <v>0</v>
      </c>
      <c r="B400" s="1">
        <f t="shared" si="17"/>
        <v>41</v>
      </c>
      <c r="C400" s="1">
        <f t="array" ref="C400">SUM(IF(cuencatramo1=F400,Hoja1!$C$4:$C$118,0))</f>
        <v>0</v>
      </c>
      <c r="D400" s="1">
        <f t="shared" si="18"/>
        <v>82</v>
      </c>
      <c r="E400" s="46">
        <v>393</v>
      </c>
      <c r="F400" s="229"/>
      <c r="G400" s="4"/>
      <c r="H400" s="4"/>
      <c r="I400" s="79"/>
      <c r="J400" s="4"/>
      <c r="K400" s="80"/>
      <c r="L400" s="80"/>
      <c r="M400" s="80"/>
      <c r="N400" s="80"/>
      <c r="O400" s="80"/>
      <c r="P400" s="80"/>
      <c r="Q400" s="80"/>
      <c r="R400" s="80"/>
      <c r="S400" s="80"/>
      <c r="T400" s="80"/>
      <c r="U400" s="80"/>
      <c r="V400" s="80"/>
      <c r="W400" s="81">
        <f t="shared" si="19"/>
        <v>0</v>
      </c>
      <c r="X400" s="80"/>
      <c r="Y400" s="80"/>
      <c r="Z400" s="80"/>
      <c r="AA400" s="80"/>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82"/>
      <c r="BE400" s="1"/>
    </row>
    <row r="401" spans="1:57" ht="11.25" customHeight="1" x14ac:dyDescent="0.2">
      <c r="A401" s="1">
        <f>IF(F401=0,0,LOOKUP($C$9:$C$2507,Hoja1!$C$4:$C$118,Hoja1!$D$4:$D$118))</f>
        <v>0</v>
      </c>
      <c r="B401" s="1">
        <f t="shared" si="17"/>
        <v>42</v>
      </c>
      <c r="C401" s="1">
        <f t="array" ref="C401">SUM(IF(cuencatramo1=F401,Hoja1!$C$4:$C$118,0))</f>
        <v>0</v>
      </c>
      <c r="D401" s="1">
        <f t="shared" si="18"/>
        <v>83</v>
      </c>
      <c r="E401" s="46">
        <v>394</v>
      </c>
      <c r="F401" s="229"/>
      <c r="G401" s="4"/>
      <c r="H401" s="4"/>
      <c r="I401" s="79"/>
      <c r="J401" s="4"/>
      <c r="K401" s="80"/>
      <c r="L401" s="80"/>
      <c r="M401" s="80"/>
      <c r="N401" s="80"/>
      <c r="O401" s="80"/>
      <c r="P401" s="80"/>
      <c r="Q401" s="80"/>
      <c r="R401" s="80"/>
      <c r="S401" s="80"/>
      <c r="T401" s="80"/>
      <c r="U401" s="80"/>
      <c r="V401" s="80"/>
      <c r="W401" s="81">
        <f t="shared" si="19"/>
        <v>0</v>
      </c>
      <c r="X401" s="80"/>
      <c r="Y401" s="80"/>
      <c r="Z401" s="80"/>
      <c r="AA401" s="80"/>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82"/>
      <c r="BE401" s="1"/>
    </row>
    <row r="402" spans="1:57" ht="11.25" customHeight="1" x14ac:dyDescent="0.2">
      <c r="A402" s="1">
        <f>IF(F402=0,0,LOOKUP($C$9:$C$2507,Hoja1!$C$4:$C$118,Hoja1!$D$4:$D$118))</f>
        <v>0</v>
      </c>
      <c r="B402" s="1">
        <f t="shared" si="17"/>
        <v>43</v>
      </c>
      <c r="C402" s="1">
        <f t="array" ref="C402">SUM(IF(cuencatramo1=F402,Hoja1!$C$4:$C$118,0))</f>
        <v>0</v>
      </c>
      <c r="D402" s="1">
        <f t="shared" si="18"/>
        <v>84</v>
      </c>
      <c r="E402" s="46">
        <v>395</v>
      </c>
      <c r="F402" s="229"/>
      <c r="G402" s="4"/>
      <c r="H402" s="4"/>
      <c r="I402" s="79"/>
      <c r="J402" s="4"/>
      <c r="K402" s="80"/>
      <c r="L402" s="80"/>
      <c r="M402" s="80"/>
      <c r="N402" s="80"/>
      <c r="O402" s="80"/>
      <c r="P402" s="80"/>
      <c r="Q402" s="80"/>
      <c r="R402" s="80"/>
      <c r="S402" s="80"/>
      <c r="T402" s="80"/>
      <c r="U402" s="80"/>
      <c r="V402" s="80"/>
      <c r="W402" s="81">
        <f t="shared" si="19"/>
        <v>0</v>
      </c>
      <c r="X402" s="80"/>
      <c r="Y402" s="80"/>
      <c r="Z402" s="80"/>
      <c r="AA402" s="80"/>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82"/>
      <c r="BE402" s="1"/>
    </row>
    <row r="403" spans="1:57" ht="11.25" customHeight="1" x14ac:dyDescent="0.2">
      <c r="A403" s="1">
        <f>IF(F403=0,0,LOOKUP($C$9:$C$2507,Hoja1!$C$4:$C$118,Hoja1!$D$4:$D$118))</f>
        <v>0</v>
      </c>
      <c r="B403" s="1">
        <f t="shared" si="17"/>
        <v>44</v>
      </c>
      <c r="C403" s="1">
        <f t="array" ref="C403">SUM(IF(cuencatramo1=F403,Hoja1!$C$4:$C$118,0))</f>
        <v>0</v>
      </c>
      <c r="D403" s="1">
        <f t="shared" si="18"/>
        <v>85</v>
      </c>
      <c r="E403" s="46">
        <v>396</v>
      </c>
      <c r="F403" s="229"/>
      <c r="G403" s="4"/>
      <c r="H403" s="4"/>
      <c r="I403" s="79"/>
      <c r="J403" s="4"/>
      <c r="K403" s="80"/>
      <c r="L403" s="80"/>
      <c r="M403" s="80"/>
      <c r="N403" s="80"/>
      <c r="O403" s="80"/>
      <c r="P403" s="80"/>
      <c r="Q403" s="80"/>
      <c r="R403" s="80"/>
      <c r="S403" s="80"/>
      <c r="T403" s="80"/>
      <c r="U403" s="80"/>
      <c r="V403" s="80"/>
      <c r="W403" s="81">
        <f t="shared" si="19"/>
        <v>0</v>
      </c>
      <c r="X403" s="80"/>
      <c r="Y403" s="80"/>
      <c r="Z403" s="80"/>
      <c r="AA403" s="80"/>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82"/>
      <c r="BE403" s="1"/>
    </row>
    <row r="404" spans="1:57" ht="11.25" customHeight="1" x14ac:dyDescent="0.2">
      <c r="A404" s="1">
        <f>IF(F404=0,0,LOOKUP($C$9:$C$2507,Hoja1!$C$4:$C$118,Hoja1!$D$4:$D$118))</f>
        <v>0</v>
      </c>
      <c r="B404" s="1">
        <f t="shared" si="17"/>
        <v>45</v>
      </c>
      <c r="C404" s="1">
        <f t="array" ref="C404">SUM(IF(cuencatramo1=F404,Hoja1!$C$4:$C$118,0))</f>
        <v>0</v>
      </c>
      <c r="D404" s="1">
        <f t="shared" si="18"/>
        <v>86</v>
      </c>
      <c r="E404" s="46">
        <v>397</v>
      </c>
      <c r="F404" s="229"/>
      <c r="G404" s="4"/>
      <c r="H404" s="4"/>
      <c r="I404" s="79"/>
      <c r="J404" s="4"/>
      <c r="K404" s="80"/>
      <c r="L404" s="80"/>
      <c r="M404" s="80"/>
      <c r="N404" s="80"/>
      <c r="O404" s="80"/>
      <c r="P404" s="80"/>
      <c r="Q404" s="80"/>
      <c r="R404" s="80"/>
      <c r="S404" s="80"/>
      <c r="T404" s="80"/>
      <c r="U404" s="80"/>
      <c r="V404" s="80"/>
      <c r="W404" s="81">
        <f t="shared" si="19"/>
        <v>0</v>
      </c>
      <c r="X404" s="80"/>
      <c r="Y404" s="80"/>
      <c r="Z404" s="80"/>
      <c r="AA404" s="80"/>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82"/>
      <c r="BE404" s="1"/>
    </row>
    <row r="405" spans="1:57" ht="11.25" customHeight="1" x14ac:dyDescent="0.2">
      <c r="A405" s="1">
        <f>IF(F405=0,0,LOOKUP($C$9:$C$2507,Hoja1!$C$4:$C$118,Hoja1!$D$4:$D$118))</f>
        <v>0</v>
      </c>
      <c r="B405" s="1">
        <f t="shared" si="17"/>
        <v>46</v>
      </c>
      <c r="C405" s="1">
        <f t="array" ref="C405">SUM(IF(cuencatramo1=F405,Hoja1!$C$4:$C$118,0))</f>
        <v>0</v>
      </c>
      <c r="D405" s="1">
        <f t="shared" si="18"/>
        <v>87</v>
      </c>
      <c r="E405" s="46">
        <v>398</v>
      </c>
      <c r="F405" s="229"/>
      <c r="G405" s="4"/>
      <c r="H405" s="4"/>
      <c r="I405" s="79"/>
      <c r="J405" s="4"/>
      <c r="K405" s="80"/>
      <c r="L405" s="80"/>
      <c r="M405" s="80"/>
      <c r="N405" s="80"/>
      <c r="O405" s="80"/>
      <c r="P405" s="80"/>
      <c r="Q405" s="80"/>
      <c r="R405" s="80"/>
      <c r="S405" s="80"/>
      <c r="T405" s="80"/>
      <c r="U405" s="80"/>
      <c r="V405" s="80"/>
      <c r="W405" s="81">
        <f t="shared" si="19"/>
        <v>0</v>
      </c>
      <c r="X405" s="80"/>
      <c r="Y405" s="80"/>
      <c r="Z405" s="80"/>
      <c r="AA405" s="80"/>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82"/>
      <c r="BE405" s="1"/>
    </row>
    <row r="406" spans="1:57" ht="11.25" customHeight="1" x14ac:dyDescent="0.2">
      <c r="A406" s="1">
        <f>IF(F406=0,0,LOOKUP($C$9:$C$2507,Hoja1!$C$4:$C$118,Hoja1!$D$4:$D$118))</f>
        <v>0</v>
      </c>
      <c r="B406" s="1">
        <f t="shared" si="17"/>
        <v>47</v>
      </c>
      <c r="C406" s="1">
        <f t="array" ref="C406">SUM(IF(cuencatramo1=F406,Hoja1!$C$4:$C$118,0))</f>
        <v>0</v>
      </c>
      <c r="D406" s="1">
        <f t="shared" si="18"/>
        <v>88</v>
      </c>
      <c r="E406" s="46">
        <v>399</v>
      </c>
      <c r="F406" s="229"/>
      <c r="G406" s="4"/>
      <c r="H406" s="4"/>
      <c r="I406" s="79"/>
      <c r="J406" s="4"/>
      <c r="K406" s="80"/>
      <c r="L406" s="80"/>
      <c r="M406" s="80"/>
      <c r="N406" s="80"/>
      <c r="O406" s="80"/>
      <c r="P406" s="80"/>
      <c r="Q406" s="80"/>
      <c r="R406" s="80"/>
      <c r="S406" s="80"/>
      <c r="T406" s="80"/>
      <c r="U406" s="80"/>
      <c r="V406" s="80"/>
      <c r="W406" s="81">
        <f t="shared" si="19"/>
        <v>0</v>
      </c>
      <c r="X406" s="80"/>
      <c r="Y406" s="80"/>
      <c r="Z406" s="80"/>
      <c r="AA406" s="80"/>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82"/>
      <c r="BE406" s="1"/>
    </row>
    <row r="407" spans="1:57" ht="11.25" customHeight="1" x14ac:dyDescent="0.2">
      <c r="A407" s="1">
        <f>IF(F407=0,0,LOOKUP($C$9:$C$2507,Hoja1!$C$4:$C$118,Hoja1!$D$4:$D$118))</f>
        <v>0</v>
      </c>
      <c r="B407" s="1">
        <f t="shared" si="17"/>
        <v>48</v>
      </c>
      <c r="C407" s="1">
        <f t="array" ref="C407">SUM(IF(cuencatramo1=F407,Hoja1!$C$4:$C$118,0))</f>
        <v>0</v>
      </c>
      <c r="D407" s="1">
        <f t="shared" si="18"/>
        <v>89</v>
      </c>
      <c r="E407" s="46">
        <v>400</v>
      </c>
      <c r="F407" s="229"/>
      <c r="G407" s="4"/>
      <c r="H407" s="4"/>
      <c r="I407" s="79"/>
      <c r="J407" s="4"/>
      <c r="K407" s="80"/>
      <c r="L407" s="80"/>
      <c r="M407" s="80"/>
      <c r="N407" s="80"/>
      <c r="O407" s="80"/>
      <c r="P407" s="80"/>
      <c r="Q407" s="80"/>
      <c r="R407" s="80"/>
      <c r="S407" s="80"/>
      <c r="T407" s="80"/>
      <c r="U407" s="80"/>
      <c r="V407" s="80"/>
      <c r="W407" s="81">
        <f t="shared" si="19"/>
        <v>0</v>
      </c>
      <c r="X407" s="80"/>
      <c r="Y407" s="80"/>
      <c r="Z407" s="80"/>
      <c r="AA407" s="80"/>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82"/>
      <c r="BE407" s="1"/>
    </row>
    <row r="408" spans="1:57" ht="11.25" customHeight="1" x14ac:dyDescent="0.2">
      <c r="A408" s="1">
        <f>IF(F408=0,0,LOOKUP($C$9:$C$2507,Hoja1!$C$4:$C$118,Hoja1!$D$4:$D$118))</f>
        <v>0</v>
      </c>
      <c r="B408" s="1">
        <f t="shared" si="17"/>
        <v>49</v>
      </c>
      <c r="C408" s="1">
        <f t="array" ref="C408">SUM(IF(cuencatramo1=F408,Hoja1!$C$4:$C$118,0))</f>
        <v>0</v>
      </c>
      <c r="D408" s="1">
        <f t="shared" si="18"/>
        <v>90</v>
      </c>
      <c r="E408" s="46">
        <v>401</v>
      </c>
      <c r="F408" s="229"/>
      <c r="G408" s="4"/>
      <c r="H408" s="4"/>
      <c r="I408" s="79"/>
      <c r="J408" s="4"/>
      <c r="K408" s="80"/>
      <c r="L408" s="80"/>
      <c r="M408" s="80"/>
      <c r="N408" s="80"/>
      <c r="O408" s="80"/>
      <c r="P408" s="80"/>
      <c r="Q408" s="80"/>
      <c r="R408" s="80"/>
      <c r="S408" s="80"/>
      <c r="T408" s="80"/>
      <c r="U408" s="80"/>
      <c r="V408" s="80"/>
      <c r="W408" s="81">
        <f t="shared" si="19"/>
        <v>0</v>
      </c>
      <c r="X408" s="80"/>
      <c r="Y408" s="80"/>
      <c r="Z408" s="80"/>
      <c r="AA408" s="80"/>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82"/>
      <c r="BE408" s="1"/>
    </row>
    <row r="409" spans="1:57" ht="11.25" customHeight="1" x14ac:dyDescent="0.2">
      <c r="A409" s="1">
        <f>IF(F409=0,0,LOOKUP($C$9:$C$2507,Hoja1!$C$4:$C$118,Hoja1!$D$4:$D$118))</f>
        <v>0</v>
      </c>
      <c r="B409" s="1">
        <f t="shared" si="17"/>
        <v>50</v>
      </c>
      <c r="C409" s="1">
        <f t="array" ref="C409">SUM(IF(cuencatramo1=F409,Hoja1!$C$4:$C$118,0))</f>
        <v>0</v>
      </c>
      <c r="D409" s="1">
        <f t="shared" si="18"/>
        <v>91</v>
      </c>
      <c r="E409" s="46">
        <v>402</v>
      </c>
      <c r="F409" s="229"/>
      <c r="G409" s="4"/>
      <c r="H409" s="4"/>
      <c r="I409" s="79"/>
      <c r="J409" s="4"/>
      <c r="K409" s="80"/>
      <c r="L409" s="80"/>
      <c r="M409" s="80"/>
      <c r="N409" s="80"/>
      <c r="O409" s="80"/>
      <c r="P409" s="80"/>
      <c r="Q409" s="80"/>
      <c r="R409" s="80"/>
      <c r="S409" s="80"/>
      <c r="T409" s="80"/>
      <c r="U409" s="80"/>
      <c r="V409" s="80"/>
      <c r="W409" s="81">
        <f t="shared" si="19"/>
        <v>0</v>
      </c>
      <c r="X409" s="80"/>
      <c r="Y409" s="80"/>
      <c r="Z409" s="80"/>
      <c r="AA409" s="80"/>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82"/>
      <c r="BE409" s="1"/>
    </row>
    <row r="410" spans="1:57" ht="11.25" customHeight="1" x14ac:dyDescent="0.2">
      <c r="A410" s="1">
        <f>IF(F410=0,0,LOOKUP($C$9:$C$2507,Hoja1!$C$4:$C$118,Hoja1!$D$4:$D$118))</f>
        <v>0</v>
      </c>
      <c r="B410" s="1">
        <f t="shared" si="17"/>
        <v>51</v>
      </c>
      <c r="C410" s="1">
        <f t="array" ref="C410">SUM(IF(cuencatramo1=F410,Hoja1!$C$4:$C$118,0))</f>
        <v>0</v>
      </c>
      <c r="D410" s="1">
        <f t="shared" si="18"/>
        <v>92</v>
      </c>
      <c r="E410" s="46">
        <v>403</v>
      </c>
      <c r="F410" s="229"/>
      <c r="G410" s="4"/>
      <c r="H410" s="4"/>
      <c r="I410" s="79"/>
      <c r="J410" s="4"/>
      <c r="K410" s="80"/>
      <c r="L410" s="80"/>
      <c r="M410" s="80"/>
      <c r="N410" s="80"/>
      <c r="O410" s="80"/>
      <c r="P410" s="80"/>
      <c r="Q410" s="80"/>
      <c r="R410" s="80"/>
      <c r="S410" s="80"/>
      <c r="T410" s="80"/>
      <c r="U410" s="80"/>
      <c r="V410" s="80"/>
      <c r="W410" s="81">
        <f t="shared" si="19"/>
        <v>0</v>
      </c>
      <c r="X410" s="80"/>
      <c r="Y410" s="80"/>
      <c r="Z410" s="80"/>
      <c r="AA410" s="80"/>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82"/>
      <c r="BE410" s="1"/>
    </row>
    <row r="411" spans="1:57" ht="11.25" customHeight="1" x14ac:dyDescent="0.2">
      <c r="A411" s="1">
        <f>IF(F411=0,0,LOOKUP($C$9:$C$2507,Hoja1!$C$4:$C$118,Hoja1!$D$4:$D$118))</f>
        <v>0</v>
      </c>
      <c r="B411" s="1">
        <f t="shared" si="17"/>
        <v>52</v>
      </c>
      <c r="C411" s="1">
        <f t="array" ref="C411">SUM(IF(cuencatramo1=F411,Hoja1!$C$4:$C$118,0))</f>
        <v>0</v>
      </c>
      <c r="D411" s="1">
        <f t="shared" si="18"/>
        <v>93</v>
      </c>
      <c r="E411" s="46">
        <v>404</v>
      </c>
      <c r="F411" s="229"/>
      <c r="G411" s="4"/>
      <c r="H411" s="4"/>
      <c r="I411" s="79"/>
      <c r="J411" s="4"/>
      <c r="K411" s="80"/>
      <c r="L411" s="80"/>
      <c r="M411" s="80"/>
      <c r="N411" s="80"/>
      <c r="O411" s="80"/>
      <c r="P411" s="80"/>
      <c r="Q411" s="80"/>
      <c r="R411" s="80"/>
      <c r="S411" s="80"/>
      <c r="T411" s="80"/>
      <c r="U411" s="80"/>
      <c r="V411" s="80"/>
      <c r="W411" s="81">
        <f t="shared" si="19"/>
        <v>0</v>
      </c>
      <c r="X411" s="80"/>
      <c r="Y411" s="80"/>
      <c r="Z411" s="80"/>
      <c r="AA411" s="80"/>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82"/>
      <c r="BE411" s="1"/>
    </row>
    <row r="412" spans="1:57" ht="11.25" customHeight="1" x14ac:dyDescent="0.2">
      <c r="A412" s="1">
        <f>IF(F412=0,0,LOOKUP($C$9:$C$2507,Hoja1!$C$4:$C$118,Hoja1!$D$4:$D$118))</f>
        <v>0</v>
      </c>
      <c r="B412" s="1">
        <f t="shared" si="17"/>
        <v>53</v>
      </c>
      <c r="C412" s="1">
        <f t="array" ref="C412">SUM(IF(cuencatramo1=F412,Hoja1!$C$4:$C$118,0))</f>
        <v>0</v>
      </c>
      <c r="D412" s="1">
        <f t="shared" si="18"/>
        <v>94</v>
      </c>
      <c r="E412" s="46">
        <v>405</v>
      </c>
      <c r="F412" s="229"/>
      <c r="G412" s="4"/>
      <c r="H412" s="4"/>
      <c r="I412" s="79"/>
      <c r="J412" s="4"/>
      <c r="K412" s="80"/>
      <c r="L412" s="80"/>
      <c r="M412" s="80"/>
      <c r="N412" s="80"/>
      <c r="O412" s="80"/>
      <c r="P412" s="80"/>
      <c r="Q412" s="80"/>
      <c r="R412" s="80"/>
      <c r="S412" s="80"/>
      <c r="T412" s="80"/>
      <c r="U412" s="80"/>
      <c r="V412" s="80"/>
      <c r="W412" s="81">
        <f t="shared" si="19"/>
        <v>0</v>
      </c>
      <c r="X412" s="80"/>
      <c r="Y412" s="80"/>
      <c r="Z412" s="80"/>
      <c r="AA412" s="80"/>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82"/>
      <c r="BE412" s="1"/>
    </row>
    <row r="413" spans="1:57" ht="11.25" customHeight="1" x14ac:dyDescent="0.2">
      <c r="A413" s="1">
        <f>IF(F413=0,0,LOOKUP($C$9:$C$2507,Hoja1!$C$4:$C$118,Hoja1!$D$4:$D$118))</f>
        <v>0</v>
      </c>
      <c r="B413" s="1">
        <f t="shared" si="17"/>
        <v>54</v>
      </c>
      <c r="C413" s="1">
        <f t="array" ref="C413">SUM(IF(cuencatramo1=F413,Hoja1!$C$4:$C$118,0))</f>
        <v>0</v>
      </c>
      <c r="D413" s="1">
        <f t="shared" si="18"/>
        <v>95</v>
      </c>
      <c r="E413" s="46">
        <v>406</v>
      </c>
      <c r="F413" s="229"/>
      <c r="G413" s="4"/>
      <c r="H413" s="4"/>
      <c r="I413" s="79"/>
      <c r="J413" s="4"/>
      <c r="K413" s="80"/>
      <c r="L413" s="80"/>
      <c r="M413" s="80"/>
      <c r="N413" s="80"/>
      <c r="O413" s="80"/>
      <c r="P413" s="80"/>
      <c r="Q413" s="80"/>
      <c r="R413" s="80"/>
      <c r="S413" s="80"/>
      <c r="T413" s="80"/>
      <c r="U413" s="80"/>
      <c r="V413" s="80"/>
      <c r="W413" s="81">
        <f t="shared" si="19"/>
        <v>0</v>
      </c>
      <c r="X413" s="80"/>
      <c r="Y413" s="80"/>
      <c r="Z413" s="80"/>
      <c r="AA413" s="80"/>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82"/>
      <c r="BE413" s="1"/>
    </row>
    <row r="414" spans="1:57" ht="11.25" customHeight="1" x14ac:dyDescent="0.2">
      <c r="A414" s="1">
        <f>IF(F414=0,0,LOOKUP($C$9:$C$2507,Hoja1!$C$4:$C$118,Hoja1!$D$4:$D$118))</f>
        <v>0</v>
      </c>
      <c r="B414" s="1">
        <f t="shared" si="17"/>
        <v>55</v>
      </c>
      <c r="C414" s="1">
        <f t="array" ref="C414">SUM(IF(cuencatramo1=F414,Hoja1!$C$4:$C$118,0))</f>
        <v>0</v>
      </c>
      <c r="D414" s="1">
        <f t="shared" si="18"/>
        <v>96</v>
      </c>
      <c r="E414" s="46">
        <v>407</v>
      </c>
      <c r="F414" s="229"/>
      <c r="G414" s="4"/>
      <c r="H414" s="4"/>
      <c r="I414" s="79"/>
      <c r="J414" s="4"/>
      <c r="K414" s="80"/>
      <c r="L414" s="80"/>
      <c r="M414" s="80"/>
      <c r="N414" s="80"/>
      <c r="O414" s="80"/>
      <c r="P414" s="80"/>
      <c r="Q414" s="80"/>
      <c r="R414" s="80"/>
      <c r="S414" s="80"/>
      <c r="T414" s="80"/>
      <c r="U414" s="80"/>
      <c r="V414" s="80"/>
      <c r="W414" s="81">
        <f t="shared" si="19"/>
        <v>0</v>
      </c>
      <c r="X414" s="80"/>
      <c r="Y414" s="80"/>
      <c r="Z414" s="80"/>
      <c r="AA414" s="80"/>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82"/>
      <c r="BE414" s="1"/>
    </row>
    <row r="415" spans="1:57" ht="11.25" customHeight="1" x14ac:dyDescent="0.2">
      <c r="A415" s="1">
        <f>IF(F415=0,0,LOOKUP($C$9:$C$2507,Hoja1!$C$4:$C$118,Hoja1!$D$4:$D$118))</f>
        <v>0</v>
      </c>
      <c r="B415" s="1">
        <f t="shared" si="17"/>
        <v>56</v>
      </c>
      <c r="C415" s="1">
        <f t="array" ref="C415">SUM(IF(cuencatramo1=F415,Hoja1!$C$4:$C$118,0))</f>
        <v>0</v>
      </c>
      <c r="D415" s="1">
        <f t="shared" si="18"/>
        <v>97</v>
      </c>
      <c r="E415" s="46">
        <v>408</v>
      </c>
      <c r="F415" s="229"/>
      <c r="G415" s="4"/>
      <c r="H415" s="4"/>
      <c r="I415" s="79"/>
      <c r="J415" s="4"/>
      <c r="K415" s="80"/>
      <c r="L415" s="80"/>
      <c r="M415" s="80"/>
      <c r="N415" s="80"/>
      <c r="O415" s="80"/>
      <c r="P415" s="80"/>
      <c r="Q415" s="80"/>
      <c r="R415" s="80"/>
      <c r="S415" s="80"/>
      <c r="T415" s="80"/>
      <c r="U415" s="80"/>
      <c r="V415" s="80"/>
      <c r="W415" s="81">
        <f t="shared" si="19"/>
        <v>0</v>
      </c>
      <c r="X415" s="80"/>
      <c r="Y415" s="80"/>
      <c r="Z415" s="80"/>
      <c r="AA415" s="80"/>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82"/>
      <c r="BE415" s="1"/>
    </row>
    <row r="416" spans="1:57" ht="11.25" customHeight="1" x14ac:dyDescent="0.2">
      <c r="A416" s="1">
        <f>IF(F416=0,0,LOOKUP($C$9:$C$2507,Hoja1!$C$4:$C$118,Hoja1!$D$4:$D$118))</f>
        <v>0</v>
      </c>
      <c r="B416" s="1">
        <f t="shared" si="17"/>
        <v>57</v>
      </c>
      <c r="C416" s="1">
        <f t="array" ref="C416">SUM(IF(cuencatramo1=F416,Hoja1!$C$4:$C$118,0))</f>
        <v>0</v>
      </c>
      <c r="D416" s="1">
        <f t="shared" si="18"/>
        <v>98</v>
      </c>
      <c r="E416" s="46">
        <v>409</v>
      </c>
      <c r="F416" s="229"/>
      <c r="G416" s="4"/>
      <c r="H416" s="4"/>
      <c r="I416" s="79"/>
      <c r="J416" s="4"/>
      <c r="K416" s="80"/>
      <c r="L416" s="80"/>
      <c r="M416" s="80"/>
      <c r="N416" s="80"/>
      <c r="O416" s="80"/>
      <c r="P416" s="80"/>
      <c r="Q416" s="80"/>
      <c r="R416" s="80"/>
      <c r="S416" s="80"/>
      <c r="T416" s="80"/>
      <c r="U416" s="80"/>
      <c r="V416" s="80"/>
      <c r="W416" s="81">
        <f t="shared" si="19"/>
        <v>0</v>
      </c>
      <c r="X416" s="80"/>
      <c r="Y416" s="80"/>
      <c r="Z416" s="80"/>
      <c r="AA416" s="80"/>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82"/>
      <c r="BE416" s="1"/>
    </row>
    <row r="417" spans="1:57" ht="11.25" customHeight="1" x14ac:dyDescent="0.2">
      <c r="A417" s="1">
        <f>IF(F417=0,0,LOOKUP($C$9:$C$2507,Hoja1!$C$4:$C$118,Hoja1!$D$4:$D$118))</f>
        <v>0</v>
      </c>
      <c r="B417" s="1">
        <f t="shared" si="17"/>
        <v>58</v>
      </c>
      <c r="C417" s="1">
        <f t="array" ref="C417">SUM(IF(cuencatramo1=F417,Hoja1!$C$4:$C$118,0))</f>
        <v>0</v>
      </c>
      <c r="D417" s="1">
        <f t="shared" si="18"/>
        <v>99</v>
      </c>
      <c r="E417" s="46">
        <v>410</v>
      </c>
      <c r="F417" s="229"/>
      <c r="G417" s="4"/>
      <c r="H417" s="4"/>
      <c r="I417" s="79"/>
      <c r="J417" s="4"/>
      <c r="K417" s="80"/>
      <c r="L417" s="80"/>
      <c r="M417" s="80"/>
      <c r="N417" s="80"/>
      <c r="O417" s="80"/>
      <c r="P417" s="80"/>
      <c r="Q417" s="80"/>
      <c r="R417" s="80"/>
      <c r="S417" s="80"/>
      <c r="T417" s="80"/>
      <c r="U417" s="80"/>
      <c r="V417" s="80"/>
      <c r="W417" s="81">
        <f t="shared" si="19"/>
        <v>0</v>
      </c>
      <c r="X417" s="80"/>
      <c r="Y417" s="80"/>
      <c r="Z417" s="80"/>
      <c r="AA417" s="80"/>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82"/>
      <c r="BE417" s="1"/>
    </row>
    <row r="418" spans="1:57" ht="11.25" customHeight="1" x14ac:dyDescent="0.2">
      <c r="A418" s="1">
        <f>IF(F418=0,0,LOOKUP($C$9:$C$2507,Hoja1!$C$4:$C$118,Hoja1!$D$4:$D$118))</f>
        <v>0</v>
      </c>
      <c r="B418" s="1">
        <f t="shared" si="17"/>
        <v>59</v>
      </c>
      <c r="C418" s="1">
        <f t="array" ref="C418">SUM(IF(cuencatramo1=F418,Hoja1!$C$4:$C$118,0))</f>
        <v>0</v>
      </c>
      <c r="D418" s="1">
        <f t="shared" si="18"/>
        <v>100</v>
      </c>
      <c r="E418" s="46">
        <v>411</v>
      </c>
      <c r="F418" s="229"/>
      <c r="G418" s="4"/>
      <c r="H418" s="4"/>
      <c r="I418" s="79"/>
      <c r="J418" s="4"/>
      <c r="K418" s="80"/>
      <c r="L418" s="80"/>
      <c r="M418" s="80"/>
      <c r="N418" s="80"/>
      <c r="O418" s="80"/>
      <c r="P418" s="80"/>
      <c r="Q418" s="80"/>
      <c r="R418" s="80"/>
      <c r="S418" s="80"/>
      <c r="T418" s="80"/>
      <c r="U418" s="80"/>
      <c r="V418" s="80"/>
      <c r="W418" s="81">
        <f t="shared" si="19"/>
        <v>0</v>
      </c>
      <c r="X418" s="80"/>
      <c r="Y418" s="80"/>
      <c r="Z418" s="80"/>
      <c r="AA418" s="80"/>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82"/>
      <c r="BE418" s="1"/>
    </row>
    <row r="419" spans="1:57" ht="11.25" customHeight="1" x14ac:dyDescent="0.2">
      <c r="A419" s="1">
        <f>IF(F419=0,0,LOOKUP($C$9:$C$2507,Hoja1!$C$4:$C$118,Hoja1!$D$4:$D$118))</f>
        <v>0</v>
      </c>
      <c r="B419" s="1">
        <f t="shared" si="17"/>
        <v>60</v>
      </c>
      <c r="C419" s="1">
        <f t="array" ref="C419">SUM(IF(cuencatramo1=F419,Hoja1!$C$4:$C$118,0))</f>
        <v>0</v>
      </c>
      <c r="D419" s="1">
        <f t="shared" si="18"/>
        <v>101</v>
      </c>
      <c r="E419" s="46">
        <v>412</v>
      </c>
      <c r="F419" s="229"/>
      <c r="G419" s="4"/>
      <c r="H419" s="4"/>
      <c r="I419" s="79"/>
      <c r="J419" s="4"/>
      <c r="K419" s="80"/>
      <c r="L419" s="80"/>
      <c r="M419" s="80"/>
      <c r="N419" s="80"/>
      <c r="O419" s="80"/>
      <c r="P419" s="80"/>
      <c r="Q419" s="80"/>
      <c r="R419" s="80"/>
      <c r="S419" s="80"/>
      <c r="T419" s="80"/>
      <c r="U419" s="80"/>
      <c r="V419" s="80"/>
      <c r="W419" s="81">
        <f t="shared" si="19"/>
        <v>0</v>
      </c>
      <c r="X419" s="80"/>
      <c r="Y419" s="80"/>
      <c r="Z419" s="80"/>
      <c r="AA419" s="80"/>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82"/>
      <c r="BE419" s="1"/>
    </row>
    <row r="420" spans="1:57" ht="11.25" customHeight="1" x14ac:dyDescent="0.2">
      <c r="A420" s="1">
        <f>IF(F420=0,0,LOOKUP($C$9:$C$2507,Hoja1!$C$4:$C$118,Hoja1!$D$4:$D$118))</f>
        <v>0</v>
      </c>
      <c r="B420" s="1">
        <f t="shared" si="17"/>
        <v>61</v>
      </c>
      <c r="C420" s="1">
        <f t="array" ref="C420">SUM(IF(cuencatramo1=F420,Hoja1!$C$4:$C$118,0))</f>
        <v>0</v>
      </c>
      <c r="D420" s="1">
        <f t="shared" si="18"/>
        <v>102</v>
      </c>
      <c r="E420" s="46">
        <v>413</v>
      </c>
      <c r="F420" s="229"/>
      <c r="G420" s="4"/>
      <c r="H420" s="4"/>
      <c r="I420" s="79"/>
      <c r="J420" s="4"/>
      <c r="K420" s="80"/>
      <c r="L420" s="80"/>
      <c r="M420" s="80"/>
      <c r="N420" s="80"/>
      <c r="O420" s="80"/>
      <c r="P420" s="80"/>
      <c r="Q420" s="80"/>
      <c r="R420" s="80"/>
      <c r="S420" s="80"/>
      <c r="T420" s="80"/>
      <c r="U420" s="80"/>
      <c r="V420" s="80"/>
      <c r="W420" s="81">
        <f t="shared" si="19"/>
        <v>0</v>
      </c>
      <c r="X420" s="80"/>
      <c r="Y420" s="80"/>
      <c r="Z420" s="80"/>
      <c r="AA420" s="80"/>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82"/>
      <c r="BE420" s="1"/>
    </row>
    <row r="421" spans="1:57" ht="11.25" customHeight="1" x14ac:dyDescent="0.2">
      <c r="A421" s="1">
        <f>IF(F421=0,0,LOOKUP($C$9:$C$2507,Hoja1!$C$4:$C$118,Hoja1!$D$4:$D$118))</f>
        <v>0</v>
      </c>
      <c r="B421" s="1">
        <f t="shared" si="17"/>
        <v>62</v>
      </c>
      <c r="C421" s="1">
        <f t="array" ref="C421">SUM(IF(cuencatramo1=F421,Hoja1!$C$4:$C$118,0))</f>
        <v>0</v>
      </c>
      <c r="D421" s="1">
        <f t="shared" si="18"/>
        <v>103</v>
      </c>
      <c r="E421" s="46">
        <v>414</v>
      </c>
      <c r="F421" s="229"/>
      <c r="G421" s="4"/>
      <c r="H421" s="4"/>
      <c r="I421" s="79"/>
      <c r="J421" s="4"/>
      <c r="K421" s="80"/>
      <c r="L421" s="80"/>
      <c r="M421" s="80"/>
      <c r="N421" s="80"/>
      <c r="O421" s="80"/>
      <c r="P421" s="80"/>
      <c r="Q421" s="80"/>
      <c r="R421" s="80"/>
      <c r="S421" s="80"/>
      <c r="T421" s="80"/>
      <c r="U421" s="80"/>
      <c r="V421" s="80"/>
      <c r="W421" s="81">
        <f t="shared" si="19"/>
        <v>0</v>
      </c>
      <c r="X421" s="80"/>
      <c r="Y421" s="80"/>
      <c r="Z421" s="80"/>
      <c r="AA421" s="80"/>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82"/>
      <c r="BE421" s="1"/>
    </row>
    <row r="422" spans="1:57" ht="11.25" customHeight="1" x14ac:dyDescent="0.2">
      <c r="A422" s="1">
        <f>IF(F422=0,0,LOOKUP($C$9:$C$2507,Hoja1!$C$4:$C$118,Hoja1!$D$4:$D$118))</f>
        <v>0</v>
      </c>
      <c r="B422" s="1">
        <f t="shared" si="17"/>
        <v>63</v>
      </c>
      <c r="C422" s="1">
        <f t="array" ref="C422">SUM(IF(cuencatramo1=F422,Hoja1!$C$4:$C$118,0))</f>
        <v>0</v>
      </c>
      <c r="D422" s="1">
        <f t="shared" si="18"/>
        <v>104</v>
      </c>
      <c r="E422" s="46">
        <v>415</v>
      </c>
      <c r="F422" s="229"/>
      <c r="G422" s="4"/>
      <c r="H422" s="4"/>
      <c r="I422" s="79"/>
      <c r="J422" s="4"/>
      <c r="K422" s="80"/>
      <c r="L422" s="80"/>
      <c r="M422" s="80"/>
      <c r="N422" s="80"/>
      <c r="O422" s="80"/>
      <c r="P422" s="80"/>
      <c r="Q422" s="80"/>
      <c r="R422" s="80"/>
      <c r="S422" s="80"/>
      <c r="T422" s="80"/>
      <c r="U422" s="80"/>
      <c r="V422" s="80"/>
      <c r="W422" s="81">
        <f t="shared" si="19"/>
        <v>0</v>
      </c>
      <c r="X422" s="80"/>
      <c r="Y422" s="80"/>
      <c r="Z422" s="80"/>
      <c r="AA422" s="80"/>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82"/>
      <c r="BE422" s="1"/>
    </row>
    <row r="423" spans="1:57" ht="11.25" customHeight="1" x14ac:dyDescent="0.2">
      <c r="A423" s="1">
        <f>IF(F423=0,0,LOOKUP($C$9:$C$2507,Hoja1!$C$4:$C$118,Hoja1!$D$4:$D$118))</f>
        <v>0</v>
      </c>
      <c r="B423" s="1">
        <f t="shared" si="17"/>
        <v>64</v>
      </c>
      <c r="C423" s="1">
        <f t="array" ref="C423">SUM(IF(cuencatramo1=F423,Hoja1!$C$4:$C$118,0))</f>
        <v>0</v>
      </c>
      <c r="D423" s="1">
        <f t="shared" si="18"/>
        <v>105</v>
      </c>
      <c r="E423" s="46">
        <v>416</v>
      </c>
      <c r="F423" s="229"/>
      <c r="G423" s="4"/>
      <c r="H423" s="4"/>
      <c r="I423" s="79"/>
      <c r="J423" s="4"/>
      <c r="K423" s="80"/>
      <c r="L423" s="80"/>
      <c r="M423" s="80"/>
      <c r="N423" s="80"/>
      <c r="O423" s="80"/>
      <c r="P423" s="80"/>
      <c r="Q423" s="80"/>
      <c r="R423" s="80"/>
      <c r="S423" s="80"/>
      <c r="T423" s="80"/>
      <c r="U423" s="80"/>
      <c r="V423" s="80"/>
      <c r="W423" s="81">
        <f t="shared" si="19"/>
        <v>0</v>
      </c>
      <c r="X423" s="80"/>
      <c r="Y423" s="80"/>
      <c r="Z423" s="80"/>
      <c r="AA423" s="80"/>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82"/>
      <c r="BE423" s="1"/>
    </row>
    <row r="424" spans="1:57" ht="11.25" customHeight="1" x14ac:dyDescent="0.2">
      <c r="A424" s="1">
        <f>IF(F424=0,0,LOOKUP($C$9:$C$2507,Hoja1!$C$4:$C$118,Hoja1!$D$4:$D$118))</f>
        <v>0</v>
      </c>
      <c r="B424" s="1">
        <f t="shared" si="17"/>
        <v>65</v>
      </c>
      <c r="C424" s="1">
        <f t="array" ref="C424">SUM(IF(cuencatramo1=F424,Hoja1!$C$4:$C$118,0))</f>
        <v>0</v>
      </c>
      <c r="D424" s="1">
        <f t="shared" si="18"/>
        <v>106</v>
      </c>
      <c r="E424" s="46">
        <v>417</v>
      </c>
      <c r="F424" s="229"/>
      <c r="G424" s="4"/>
      <c r="H424" s="4"/>
      <c r="I424" s="79"/>
      <c r="J424" s="4"/>
      <c r="K424" s="80"/>
      <c r="L424" s="80"/>
      <c r="M424" s="80"/>
      <c r="N424" s="80"/>
      <c r="O424" s="80"/>
      <c r="P424" s="80"/>
      <c r="Q424" s="80"/>
      <c r="R424" s="80"/>
      <c r="S424" s="80"/>
      <c r="T424" s="80"/>
      <c r="U424" s="80"/>
      <c r="V424" s="80"/>
      <c r="W424" s="81">
        <f t="shared" si="19"/>
        <v>0</v>
      </c>
      <c r="X424" s="80"/>
      <c r="Y424" s="80"/>
      <c r="Z424" s="80"/>
      <c r="AA424" s="80"/>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82"/>
      <c r="BE424" s="1"/>
    </row>
    <row r="425" spans="1:57" ht="11.25" customHeight="1" x14ac:dyDescent="0.2">
      <c r="A425" s="1">
        <f>IF(F425=0,0,LOOKUP($C$9:$C$2507,Hoja1!$C$4:$C$118,Hoja1!$D$4:$D$118))</f>
        <v>0</v>
      </c>
      <c r="B425" s="1">
        <f t="shared" si="17"/>
        <v>66</v>
      </c>
      <c r="C425" s="1">
        <f t="array" ref="C425">SUM(IF(cuencatramo1=F425,Hoja1!$C$4:$C$118,0))</f>
        <v>0</v>
      </c>
      <c r="D425" s="1">
        <f t="shared" si="18"/>
        <v>107</v>
      </c>
      <c r="E425" s="46">
        <v>418</v>
      </c>
      <c r="F425" s="229"/>
      <c r="G425" s="4"/>
      <c r="H425" s="4"/>
      <c r="I425" s="79"/>
      <c r="J425" s="4"/>
      <c r="K425" s="80"/>
      <c r="L425" s="80"/>
      <c r="M425" s="80"/>
      <c r="N425" s="80"/>
      <c r="O425" s="80"/>
      <c r="P425" s="80"/>
      <c r="Q425" s="80"/>
      <c r="R425" s="80"/>
      <c r="S425" s="80"/>
      <c r="T425" s="80"/>
      <c r="U425" s="80"/>
      <c r="V425" s="80"/>
      <c r="W425" s="81">
        <f t="shared" si="19"/>
        <v>0</v>
      </c>
      <c r="X425" s="80"/>
      <c r="Y425" s="80"/>
      <c r="Z425" s="80"/>
      <c r="AA425" s="80"/>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82"/>
      <c r="BE425" s="1"/>
    </row>
    <row r="426" spans="1:57" ht="11.25" customHeight="1" x14ac:dyDescent="0.2">
      <c r="A426" s="1">
        <f>IF(F426=0,0,LOOKUP($C$9:$C$2507,Hoja1!$C$4:$C$118,Hoja1!$D$4:$D$118))</f>
        <v>0</v>
      </c>
      <c r="B426" s="1">
        <f t="shared" si="17"/>
        <v>67</v>
      </c>
      <c r="C426" s="1">
        <f t="array" ref="C426">SUM(IF(cuencatramo1=F426,Hoja1!$C$4:$C$118,0))</f>
        <v>0</v>
      </c>
      <c r="D426" s="1">
        <f t="shared" si="18"/>
        <v>108</v>
      </c>
      <c r="E426" s="46">
        <v>419</v>
      </c>
      <c r="F426" s="229"/>
      <c r="G426" s="4"/>
      <c r="H426" s="4"/>
      <c r="I426" s="79"/>
      <c r="J426" s="4"/>
      <c r="K426" s="80"/>
      <c r="L426" s="80"/>
      <c r="M426" s="80"/>
      <c r="N426" s="80"/>
      <c r="O426" s="80"/>
      <c r="P426" s="80"/>
      <c r="Q426" s="80"/>
      <c r="R426" s="80"/>
      <c r="S426" s="80"/>
      <c r="T426" s="80"/>
      <c r="U426" s="80"/>
      <c r="V426" s="80"/>
      <c r="W426" s="81">
        <f t="shared" si="19"/>
        <v>0</v>
      </c>
      <c r="X426" s="80"/>
      <c r="Y426" s="80"/>
      <c r="Z426" s="80"/>
      <c r="AA426" s="80"/>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82"/>
      <c r="BE426" s="1"/>
    </row>
    <row r="427" spans="1:57" ht="11.25" customHeight="1" x14ac:dyDescent="0.2">
      <c r="A427" s="1">
        <f>IF(F427=0,0,LOOKUP($C$9:$C$2507,Hoja1!$C$4:$C$118,Hoja1!$D$4:$D$118))</f>
        <v>0</v>
      </c>
      <c r="B427" s="1">
        <f t="shared" si="17"/>
        <v>68</v>
      </c>
      <c r="C427" s="1">
        <f t="array" ref="C427">SUM(IF(cuencatramo1=F427,Hoja1!$C$4:$C$118,0))</f>
        <v>0</v>
      </c>
      <c r="D427" s="1">
        <f t="shared" si="18"/>
        <v>109</v>
      </c>
      <c r="E427" s="46">
        <v>420</v>
      </c>
      <c r="F427" s="229"/>
      <c r="G427" s="4"/>
      <c r="H427" s="4"/>
      <c r="I427" s="79"/>
      <c r="J427" s="4"/>
      <c r="K427" s="80"/>
      <c r="L427" s="80"/>
      <c r="M427" s="80"/>
      <c r="N427" s="80"/>
      <c r="O427" s="80"/>
      <c r="P427" s="80"/>
      <c r="Q427" s="80"/>
      <c r="R427" s="80"/>
      <c r="S427" s="80"/>
      <c r="T427" s="80"/>
      <c r="U427" s="80"/>
      <c r="V427" s="80"/>
      <c r="W427" s="81">
        <f t="shared" si="19"/>
        <v>0</v>
      </c>
      <c r="X427" s="80"/>
      <c r="Y427" s="80"/>
      <c r="Z427" s="80"/>
      <c r="AA427" s="80"/>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82"/>
      <c r="BE427" s="1"/>
    </row>
    <row r="428" spans="1:57" ht="11.25" customHeight="1" x14ac:dyDescent="0.2">
      <c r="A428" s="1">
        <f>IF(F428=0,0,LOOKUP($C$9:$C$2507,Hoja1!$C$4:$C$118,Hoja1!$D$4:$D$118))</f>
        <v>0</v>
      </c>
      <c r="B428" s="1">
        <f t="shared" si="17"/>
        <v>69</v>
      </c>
      <c r="C428" s="1">
        <f t="array" ref="C428">SUM(IF(cuencatramo1=F428,Hoja1!$C$4:$C$118,0))</f>
        <v>0</v>
      </c>
      <c r="D428" s="1">
        <f t="shared" si="18"/>
        <v>110</v>
      </c>
      <c r="E428" s="46">
        <v>421</v>
      </c>
      <c r="F428" s="229"/>
      <c r="G428" s="4"/>
      <c r="H428" s="4"/>
      <c r="I428" s="79"/>
      <c r="J428" s="4"/>
      <c r="K428" s="80"/>
      <c r="L428" s="80"/>
      <c r="M428" s="80"/>
      <c r="N428" s="80"/>
      <c r="O428" s="80"/>
      <c r="P428" s="80"/>
      <c r="Q428" s="80"/>
      <c r="R428" s="80"/>
      <c r="S428" s="80"/>
      <c r="T428" s="80"/>
      <c r="U428" s="80"/>
      <c r="V428" s="80"/>
      <c r="W428" s="81">
        <f t="shared" si="19"/>
        <v>0</v>
      </c>
      <c r="X428" s="80"/>
      <c r="Y428" s="80"/>
      <c r="Z428" s="80"/>
      <c r="AA428" s="80"/>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82"/>
      <c r="BE428" s="1"/>
    </row>
    <row r="429" spans="1:57" ht="11.25" customHeight="1" x14ac:dyDescent="0.2">
      <c r="A429" s="1">
        <f>IF(F429=0,0,LOOKUP($C$9:$C$2507,Hoja1!$C$4:$C$118,Hoja1!$D$4:$D$118))</f>
        <v>0</v>
      </c>
      <c r="B429" s="1">
        <f t="shared" si="17"/>
        <v>70</v>
      </c>
      <c r="C429" s="1">
        <f t="array" ref="C429">SUM(IF(cuencatramo1=F429,Hoja1!$C$4:$C$118,0))</f>
        <v>0</v>
      </c>
      <c r="D429" s="1">
        <f t="shared" si="18"/>
        <v>111</v>
      </c>
      <c r="E429" s="46">
        <v>422</v>
      </c>
      <c r="F429" s="229"/>
      <c r="G429" s="4"/>
      <c r="H429" s="4"/>
      <c r="I429" s="79"/>
      <c r="J429" s="4"/>
      <c r="K429" s="80"/>
      <c r="L429" s="80"/>
      <c r="M429" s="80"/>
      <c r="N429" s="80"/>
      <c r="O429" s="80"/>
      <c r="P429" s="80"/>
      <c r="Q429" s="80"/>
      <c r="R429" s="80"/>
      <c r="S429" s="80"/>
      <c r="T429" s="80"/>
      <c r="U429" s="80"/>
      <c r="V429" s="80"/>
      <c r="W429" s="81">
        <f t="shared" si="19"/>
        <v>0</v>
      </c>
      <c r="X429" s="80"/>
      <c r="Y429" s="80"/>
      <c r="Z429" s="80"/>
      <c r="AA429" s="80"/>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82"/>
      <c r="BE429" s="1"/>
    </row>
    <row r="430" spans="1:57" ht="11.25" customHeight="1" x14ac:dyDescent="0.2">
      <c r="A430" s="1">
        <f>IF(F430=0,0,LOOKUP($C$9:$C$2507,Hoja1!$C$4:$C$118,Hoja1!$D$4:$D$118))</f>
        <v>0</v>
      </c>
      <c r="B430" s="1">
        <f t="shared" si="17"/>
        <v>71</v>
      </c>
      <c r="C430" s="1">
        <f t="array" ref="C430">SUM(IF(cuencatramo1=F430,Hoja1!$C$4:$C$118,0))</f>
        <v>0</v>
      </c>
      <c r="D430" s="1">
        <f t="shared" si="18"/>
        <v>112</v>
      </c>
      <c r="E430" s="46">
        <v>423</v>
      </c>
      <c r="F430" s="229"/>
      <c r="G430" s="4"/>
      <c r="H430" s="4"/>
      <c r="I430" s="79"/>
      <c r="J430" s="4"/>
      <c r="K430" s="80"/>
      <c r="L430" s="80"/>
      <c r="M430" s="80"/>
      <c r="N430" s="80"/>
      <c r="O430" s="80"/>
      <c r="P430" s="80"/>
      <c r="Q430" s="80"/>
      <c r="R430" s="80"/>
      <c r="S430" s="80"/>
      <c r="T430" s="80"/>
      <c r="U430" s="80"/>
      <c r="V430" s="80"/>
      <c r="W430" s="81">
        <f t="shared" si="19"/>
        <v>0</v>
      </c>
      <c r="X430" s="80"/>
      <c r="Y430" s="80"/>
      <c r="Z430" s="80"/>
      <c r="AA430" s="80"/>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82"/>
      <c r="BE430" s="1"/>
    </row>
    <row r="431" spans="1:57" ht="11.25" customHeight="1" x14ac:dyDescent="0.2">
      <c r="A431" s="1">
        <f>IF(F431=0,0,LOOKUP($C$9:$C$2507,Hoja1!$C$4:$C$118,Hoja1!$D$4:$D$118))</f>
        <v>0</v>
      </c>
      <c r="B431" s="1">
        <f t="shared" si="17"/>
        <v>72</v>
      </c>
      <c r="C431" s="1">
        <f t="array" ref="C431">SUM(IF(cuencatramo1=F431,Hoja1!$C$4:$C$118,0))</f>
        <v>0</v>
      </c>
      <c r="D431" s="1">
        <f t="shared" si="18"/>
        <v>113</v>
      </c>
      <c r="E431" s="46">
        <v>424</v>
      </c>
      <c r="F431" s="229"/>
      <c r="G431" s="4"/>
      <c r="H431" s="4"/>
      <c r="I431" s="79"/>
      <c r="J431" s="4"/>
      <c r="K431" s="80"/>
      <c r="L431" s="80"/>
      <c r="M431" s="80"/>
      <c r="N431" s="80"/>
      <c r="O431" s="80"/>
      <c r="P431" s="80"/>
      <c r="Q431" s="80"/>
      <c r="R431" s="80"/>
      <c r="S431" s="80"/>
      <c r="T431" s="80"/>
      <c r="U431" s="80"/>
      <c r="V431" s="80"/>
      <c r="W431" s="81">
        <f t="shared" si="19"/>
        <v>0</v>
      </c>
      <c r="X431" s="80"/>
      <c r="Y431" s="80"/>
      <c r="Z431" s="80"/>
      <c r="AA431" s="80"/>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82"/>
      <c r="BE431" s="1"/>
    </row>
    <row r="432" spans="1:57" ht="11.25" customHeight="1" x14ac:dyDescent="0.2">
      <c r="A432" s="1">
        <f>IF(F432=0,0,LOOKUP($C$9:$C$2507,Hoja1!$C$4:$C$118,Hoja1!$D$4:$D$118))</f>
        <v>0</v>
      </c>
      <c r="B432" s="1">
        <f t="shared" si="17"/>
        <v>73</v>
      </c>
      <c r="C432" s="1">
        <f t="array" ref="C432">SUM(IF(cuencatramo1=F432,Hoja1!$C$4:$C$118,0))</f>
        <v>0</v>
      </c>
      <c r="D432" s="1">
        <f t="shared" si="18"/>
        <v>114</v>
      </c>
      <c r="E432" s="46">
        <v>425</v>
      </c>
      <c r="F432" s="229"/>
      <c r="G432" s="4"/>
      <c r="H432" s="4"/>
      <c r="I432" s="79"/>
      <c r="J432" s="4"/>
      <c r="K432" s="80"/>
      <c r="L432" s="80"/>
      <c r="M432" s="80"/>
      <c r="N432" s="80"/>
      <c r="O432" s="80"/>
      <c r="P432" s="80"/>
      <c r="Q432" s="80"/>
      <c r="R432" s="80"/>
      <c r="S432" s="80"/>
      <c r="T432" s="80"/>
      <c r="U432" s="80"/>
      <c r="V432" s="80"/>
      <c r="W432" s="81">
        <f t="shared" si="19"/>
        <v>0</v>
      </c>
      <c r="X432" s="80"/>
      <c r="Y432" s="80"/>
      <c r="Z432" s="80"/>
      <c r="AA432" s="80"/>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82"/>
      <c r="BE432" s="1"/>
    </row>
    <row r="433" spans="1:57" ht="11.25" customHeight="1" x14ac:dyDescent="0.2">
      <c r="A433" s="1">
        <f>IF(F433=0,0,LOOKUP($C$9:$C$2507,Hoja1!$C$4:$C$118,Hoja1!$D$4:$D$118))</f>
        <v>0</v>
      </c>
      <c r="B433" s="1">
        <f t="shared" si="17"/>
        <v>74</v>
      </c>
      <c r="C433" s="1">
        <f t="array" ref="C433">SUM(IF(cuencatramo1=F433,Hoja1!$C$4:$C$118,0))</f>
        <v>0</v>
      </c>
      <c r="D433" s="1">
        <f t="shared" si="18"/>
        <v>115</v>
      </c>
      <c r="E433" s="46">
        <v>426</v>
      </c>
      <c r="F433" s="229"/>
      <c r="G433" s="4"/>
      <c r="H433" s="4"/>
      <c r="I433" s="79"/>
      <c r="J433" s="4"/>
      <c r="K433" s="80"/>
      <c r="L433" s="80"/>
      <c r="M433" s="80"/>
      <c r="N433" s="80"/>
      <c r="O433" s="80"/>
      <c r="P433" s="80"/>
      <c r="Q433" s="80"/>
      <c r="R433" s="80"/>
      <c r="S433" s="80"/>
      <c r="T433" s="80"/>
      <c r="U433" s="80"/>
      <c r="V433" s="80"/>
      <c r="W433" s="81">
        <f t="shared" si="19"/>
        <v>0</v>
      </c>
      <c r="X433" s="80"/>
      <c r="Y433" s="80"/>
      <c r="Z433" s="80"/>
      <c r="AA433" s="80"/>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82"/>
      <c r="BE433" s="1"/>
    </row>
    <row r="434" spans="1:57" ht="11.25" customHeight="1" x14ac:dyDescent="0.2">
      <c r="A434" s="1">
        <f>IF(F434=0,0,LOOKUP($C$9:$C$2507,Hoja1!$C$4:$C$118,Hoja1!$D$4:$D$118))</f>
        <v>0</v>
      </c>
      <c r="B434" s="1">
        <f t="shared" si="17"/>
        <v>75</v>
      </c>
      <c r="C434" s="1">
        <f t="array" ref="C434">SUM(IF(cuencatramo1=F434,Hoja1!$C$4:$C$118,0))</f>
        <v>0</v>
      </c>
      <c r="D434" s="1">
        <f t="shared" si="18"/>
        <v>116</v>
      </c>
      <c r="E434" s="46">
        <v>427</v>
      </c>
      <c r="F434" s="229"/>
      <c r="G434" s="4"/>
      <c r="H434" s="4"/>
      <c r="I434" s="79"/>
      <c r="J434" s="4"/>
      <c r="K434" s="80"/>
      <c r="L434" s="80"/>
      <c r="M434" s="80"/>
      <c r="N434" s="80"/>
      <c r="O434" s="80"/>
      <c r="P434" s="80"/>
      <c r="Q434" s="80"/>
      <c r="R434" s="80"/>
      <c r="S434" s="80"/>
      <c r="T434" s="80"/>
      <c r="U434" s="80"/>
      <c r="V434" s="80"/>
      <c r="W434" s="81">
        <f t="shared" si="19"/>
        <v>0</v>
      </c>
      <c r="X434" s="80"/>
      <c r="Y434" s="80"/>
      <c r="Z434" s="80"/>
      <c r="AA434" s="80"/>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82"/>
      <c r="BE434" s="1"/>
    </row>
    <row r="435" spans="1:57" ht="11.25" customHeight="1" x14ac:dyDescent="0.2">
      <c r="A435" s="1">
        <f>IF(F435=0,0,LOOKUP($C$9:$C$2507,Hoja1!$C$4:$C$118,Hoja1!$D$4:$D$118))</f>
        <v>0</v>
      </c>
      <c r="B435" s="1">
        <f t="shared" si="17"/>
        <v>76</v>
      </c>
      <c r="C435" s="1">
        <f t="array" ref="C435">SUM(IF(cuencatramo1=F435,Hoja1!$C$4:$C$118,0))</f>
        <v>0</v>
      </c>
      <c r="D435" s="1">
        <f t="shared" si="18"/>
        <v>117</v>
      </c>
      <c r="E435" s="46">
        <v>428</v>
      </c>
      <c r="F435" s="229"/>
      <c r="G435" s="4"/>
      <c r="H435" s="4"/>
      <c r="I435" s="79"/>
      <c r="J435" s="4"/>
      <c r="K435" s="80"/>
      <c r="L435" s="80"/>
      <c r="M435" s="80"/>
      <c r="N435" s="80"/>
      <c r="O435" s="80"/>
      <c r="P435" s="80"/>
      <c r="Q435" s="80"/>
      <c r="R435" s="80"/>
      <c r="S435" s="80"/>
      <c r="T435" s="80"/>
      <c r="U435" s="80"/>
      <c r="V435" s="80"/>
      <c r="W435" s="81">
        <f t="shared" si="19"/>
        <v>0</v>
      </c>
      <c r="X435" s="80"/>
      <c r="Y435" s="80"/>
      <c r="Z435" s="80"/>
      <c r="AA435" s="80"/>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82"/>
      <c r="BE435" s="1"/>
    </row>
    <row r="436" spans="1:57" ht="11.25" customHeight="1" x14ac:dyDescent="0.2">
      <c r="A436" s="1">
        <f>IF(F436=0,0,LOOKUP($C$9:$C$2507,Hoja1!$C$4:$C$118,Hoja1!$D$4:$D$118))</f>
        <v>0</v>
      </c>
      <c r="B436" s="1">
        <f t="shared" si="17"/>
        <v>77</v>
      </c>
      <c r="C436" s="1">
        <f t="array" ref="C436">SUM(IF(cuencatramo1=F436,Hoja1!$C$4:$C$118,0))</f>
        <v>0</v>
      </c>
      <c r="D436" s="1">
        <f t="shared" si="18"/>
        <v>118</v>
      </c>
      <c r="E436" s="46">
        <v>429</v>
      </c>
      <c r="F436" s="229"/>
      <c r="G436" s="4"/>
      <c r="H436" s="4"/>
      <c r="I436" s="79"/>
      <c r="J436" s="4"/>
      <c r="K436" s="80"/>
      <c r="L436" s="80"/>
      <c r="M436" s="80"/>
      <c r="N436" s="80"/>
      <c r="O436" s="80"/>
      <c r="P436" s="80"/>
      <c r="Q436" s="80"/>
      <c r="R436" s="80"/>
      <c r="S436" s="80"/>
      <c r="T436" s="80"/>
      <c r="U436" s="80"/>
      <c r="V436" s="80"/>
      <c r="W436" s="81">
        <f t="shared" si="19"/>
        <v>0</v>
      </c>
      <c r="X436" s="80"/>
      <c r="Y436" s="80"/>
      <c r="Z436" s="80"/>
      <c r="AA436" s="80"/>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82"/>
      <c r="BE436" s="1"/>
    </row>
    <row r="437" spans="1:57" ht="11.25" customHeight="1" x14ac:dyDescent="0.2">
      <c r="A437" s="1">
        <f>IF(F437=0,0,LOOKUP($C$9:$C$2507,Hoja1!$C$4:$C$118,Hoja1!$D$4:$D$118))</f>
        <v>0</v>
      </c>
      <c r="B437" s="1">
        <f t="shared" si="17"/>
        <v>78</v>
      </c>
      <c r="C437" s="1">
        <f t="array" ref="C437">SUM(IF(cuencatramo1=F437,Hoja1!$C$4:$C$118,0))</f>
        <v>0</v>
      </c>
      <c r="D437" s="1">
        <f t="shared" si="18"/>
        <v>119</v>
      </c>
      <c r="E437" s="46">
        <v>430</v>
      </c>
      <c r="F437" s="229"/>
      <c r="G437" s="4"/>
      <c r="H437" s="4"/>
      <c r="I437" s="79"/>
      <c r="J437" s="4"/>
      <c r="K437" s="80"/>
      <c r="L437" s="80"/>
      <c r="M437" s="80"/>
      <c r="N437" s="80"/>
      <c r="O437" s="80"/>
      <c r="P437" s="80"/>
      <c r="Q437" s="80"/>
      <c r="R437" s="80"/>
      <c r="S437" s="80"/>
      <c r="T437" s="80"/>
      <c r="U437" s="80"/>
      <c r="V437" s="80"/>
      <c r="W437" s="81">
        <f t="shared" si="19"/>
        <v>0</v>
      </c>
      <c r="X437" s="80"/>
      <c r="Y437" s="80"/>
      <c r="Z437" s="80"/>
      <c r="AA437" s="80"/>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82"/>
      <c r="BE437" s="1"/>
    </row>
    <row r="438" spans="1:57" ht="11.25" customHeight="1" x14ac:dyDescent="0.2">
      <c r="A438" s="1">
        <f>IF(F438=0,0,LOOKUP($C$9:$C$2507,Hoja1!$C$4:$C$118,Hoja1!$D$4:$D$118))</f>
        <v>0</v>
      </c>
      <c r="B438" s="1">
        <f t="shared" si="17"/>
        <v>79</v>
      </c>
      <c r="C438" s="1">
        <f t="array" ref="C438">SUM(IF(cuencatramo1=F438,Hoja1!$C$4:$C$118,0))</f>
        <v>0</v>
      </c>
      <c r="D438" s="1">
        <f t="shared" si="18"/>
        <v>120</v>
      </c>
      <c r="E438" s="46">
        <v>431</v>
      </c>
      <c r="F438" s="229"/>
      <c r="G438" s="4"/>
      <c r="H438" s="4"/>
      <c r="I438" s="79"/>
      <c r="J438" s="4"/>
      <c r="K438" s="80"/>
      <c r="L438" s="80"/>
      <c r="M438" s="80"/>
      <c r="N438" s="80"/>
      <c r="O438" s="80"/>
      <c r="P438" s="80"/>
      <c r="Q438" s="80"/>
      <c r="R438" s="80"/>
      <c r="S438" s="80"/>
      <c r="T438" s="80"/>
      <c r="U438" s="80"/>
      <c r="V438" s="80"/>
      <c r="W438" s="81">
        <f t="shared" si="19"/>
        <v>0</v>
      </c>
      <c r="X438" s="80"/>
      <c r="Y438" s="80"/>
      <c r="Z438" s="80"/>
      <c r="AA438" s="80"/>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82"/>
      <c r="BE438" s="1"/>
    </row>
    <row r="439" spans="1:57" ht="11.25" customHeight="1" x14ac:dyDescent="0.2">
      <c r="A439" s="1">
        <f>IF(F439=0,0,LOOKUP($C$9:$C$2507,Hoja1!$C$4:$C$118,Hoja1!$D$4:$D$118))</f>
        <v>0</v>
      </c>
      <c r="B439" s="1">
        <f t="shared" si="17"/>
        <v>80</v>
      </c>
      <c r="C439" s="1">
        <f t="array" ref="C439">SUM(IF(cuencatramo1=F439,Hoja1!$C$4:$C$118,0))</f>
        <v>0</v>
      </c>
      <c r="D439" s="1">
        <f t="shared" si="18"/>
        <v>121</v>
      </c>
      <c r="E439" s="46">
        <v>432</v>
      </c>
      <c r="F439" s="229"/>
      <c r="G439" s="4"/>
      <c r="H439" s="4"/>
      <c r="I439" s="79"/>
      <c r="J439" s="4"/>
      <c r="K439" s="80"/>
      <c r="L439" s="80"/>
      <c r="M439" s="80"/>
      <c r="N439" s="80"/>
      <c r="O439" s="80"/>
      <c r="P439" s="80"/>
      <c r="Q439" s="80"/>
      <c r="R439" s="80"/>
      <c r="S439" s="80"/>
      <c r="T439" s="80"/>
      <c r="U439" s="80"/>
      <c r="V439" s="80"/>
      <c r="W439" s="81">
        <f t="shared" si="19"/>
        <v>0</v>
      </c>
      <c r="X439" s="80"/>
      <c r="Y439" s="80"/>
      <c r="Z439" s="80"/>
      <c r="AA439" s="80"/>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82"/>
      <c r="BE439" s="1"/>
    </row>
    <row r="440" spans="1:57" ht="11.25" customHeight="1" x14ac:dyDescent="0.2">
      <c r="A440" s="1">
        <f>IF(F440=0,0,LOOKUP($C$9:$C$2507,Hoja1!$C$4:$C$118,Hoja1!$D$4:$D$118))</f>
        <v>0</v>
      </c>
      <c r="B440" s="1">
        <f t="shared" si="17"/>
        <v>81</v>
      </c>
      <c r="C440" s="1">
        <f t="array" ref="C440">SUM(IF(cuencatramo1=F440,Hoja1!$C$4:$C$118,0))</f>
        <v>0</v>
      </c>
      <c r="D440" s="1">
        <f t="shared" si="18"/>
        <v>122</v>
      </c>
      <c r="E440" s="46">
        <v>433</v>
      </c>
      <c r="F440" s="229"/>
      <c r="G440" s="4"/>
      <c r="H440" s="4"/>
      <c r="I440" s="79"/>
      <c r="J440" s="4"/>
      <c r="K440" s="80"/>
      <c r="L440" s="80"/>
      <c r="M440" s="80"/>
      <c r="N440" s="80"/>
      <c r="O440" s="80"/>
      <c r="P440" s="80"/>
      <c r="Q440" s="80"/>
      <c r="R440" s="80"/>
      <c r="S440" s="80"/>
      <c r="T440" s="80"/>
      <c r="U440" s="80"/>
      <c r="V440" s="80"/>
      <c r="W440" s="81">
        <f t="shared" si="19"/>
        <v>0</v>
      </c>
      <c r="X440" s="80"/>
      <c r="Y440" s="80"/>
      <c r="Z440" s="80"/>
      <c r="AA440" s="80"/>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82"/>
      <c r="BE440" s="1"/>
    </row>
    <row r="441" spans="1:57" ht="11.25" customHeight="1" x14ac:dyDescent="0.2">
      <c r="A441" s="1">
        <f>IF(F441=0,0,LOOKUP($C$9:$C$2507,Hoja1!$C$4:$C$118,Hoja1!$D$4:$D$118))</f>
        <v>0</v>
      </c>
      <c r="B441" s="1">
        <f t="shared" si="17"/>
        <v>82</v>
      </c>
      <c r="C441" s="1">
        <f t="array" ref="C441">SUM(IF(cuencatramo1=F441,Hoja1!$C$4:$C$118,0))</f>
        <v>0</v>
      </c>
      <c r="D441" s="1">
        <f t="shared" si="18"/>
        <v>123</v>
      </c>
      <c r="E441" s="46">
        <v>434</v>
      </c>
      <c r="F441" s="229"/>
      <c r="G441" s="4"/>
      <c r="H441" s="4"/>
      <c r="I441" s="79"/>
      <c r="J441" s="4"/>
      <c r="K441" s="80"/>
      <c r="L441" s="80"/>
      <c r="M441" s="80"/>
      <c r="N441" s="80"/>
      <c r="O441" s="80"/>
      <c r="P441" s="80"/>
      <c r="Q441" s="80"/>
      <c r="R441" s="80"/>
      <c r="S441" s="80"/>
      <c r="T441" s="80"/>
      <c r="U441" s="80"/>
      <c r="V441" s="80"/>
      <c r="W441" s="81">
        <f t="shared" si="19"/>
        <v>0</v>
      </c>
      <c r="X441" s="80"/>
      <c r="Y441" s="80"/>
      <c r="Z441" s="80"/>
      <c r="AA441" s="80"/>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82"/>
      <c r="BE441" s="1"/>
    </row>
    <row r="442" spans="1:57" ht="11.25" customHeight="1" x14ac:dyDescent="0.2">
      <c r="A442" s="1">
        <f>IF(F442=0,0,LOOKUP($C$9:$C$2507,Hoja1!$C$4:$C$118,Hoja1!$D$4:$D$118))</f>
        <v>0</v>
      </c>
      <c r="B442" s="1">
        <f t="shared" si="17"/>
        <v>83</v>
      </c>
      <c r="C442" s="1">
        <f t="array" ref="C442">SUM(IF(cuencatramo1=F442,Hoja1!$C$4:$C$118,0))</f>
        <v>0</v>
      </c>
      <c r="D442" s="1">
        <f t="shared" si="18"/>
        <v>124</v>
      </c>
      <c r="E442" s="46">
        <v>435</v>
      </c>
      <c r="F442" s="229"/>
      <c r="G442" s="4"/>
      <c r="H442" s="4"/>
      <c r="I442" s="79"/>
      <c r="J442" s="4"/>
      <c r="K442" s="80"/>
      <c r="L442" s="80"/>
      <c r="M442" s="80"/>
      <c r="N442" s="80"/>
      <c r="O442" s="80"/>
      <c r="P442" s="80"/>
      <c r="Q442" s="80"/>
      <c r="R442" s="80"/>
      <c r="S442" s="80"/>
      <c r="T442" s="80"/>
      <c r="U442" s="80"/>
      <c r="V442" s="80"/>
      <c r="W442" s="81">
        <f t="shared" si="19"/>
        <v>0</v>
      </c>
      <c r="X442" s="80"/>
      <c r="Y442" s="80"/>
      <c r="Z442" s="80"/>
      <c r="AA442" s="80"/>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82"/>
      <c r="BE442" s="1"/>
    </row>
    <row r="443" spans="1:57" ht="11.25" customHeight="1" x14ac:dyDescent="0.2">
      <c r="A443" s="1">
        <f>IF(F443=0,0,LOOKUP($C$9:$C$2507,Hoja1!$C$4:$C$118,Hoja1!$D$4:$D$118))</f>
        <v>0</v>
      </c>
      <c r="B443" s="1">
        <f t="shared" si="17"/>
        <v>84</v>
      </c>
      <c r="C443" s="1">
        <f t="array" ref="C443">SUM(IF(cuencatramo1=F443,Hoja1!$C$4:$C$118,0))</f>
        <v>0</v>
      </c>
      <c r="D443" s="1">
        <f t="shared" si="18"/>
        <v>125</v>
      </c>
      <c r="E443" s="46">
        <v>436</v>
      </c>
      <c r="F443" s="229"/>
      <c r="G443" s="4"/>
      <c r="H443" s="4"/>
      <c r="I443" s="79"/>
      <c r="J443" s="4"/>
      <c r="K443" s="80"/>
      <c r="L443" s="80"/>
      <c r="M443" s="80"/>
      <c r="N443" s="80"/>
      <c r="O443" s="80"/>
      <c r="P443" s="80"/>
      <c r="Q443" s="80"/>
      <c r="R443" s="80"/>
      <c r="S443" s="80"/>
      <c r="T443" s="80"/>
      <c r="U443" s="80"/>
      <c r="V443" s="80"/>
      <c r="W443" s="81">
        <f t="shared" si="19"/>
        <v>0</v>
      </c>
      <c r="X443" s="80"/>
      <c r="Y443" s="80"/>
      <c r="Z443" s="80"/>
      <c r="AA443" s="80"/>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82"/>
      <c r="BE443" s="1"/>
    </row>
    <row r="444" spans="1:57" ht="11.25" customHeight="1" x14ac:dyDescent="0.2">
      <c r="A444" s="1">
        <f>IF(F444=0,0,LOOKUP($C$9:$C$2507,Hoja1!$C$4:$C$118,Hoja1!$D$4:$D$118))</f>
        <v>0</v>
      </c>
      <c r="B444" s="1">
        <f t="shared" si="17"/>
        <v>85</v>
      </c>
      <c r="C444" s="1">
        <f t="array" ref="C444">SUM(IF(cuencatramo1=F444,Hoja1!$C$4:$C$118,0))</f>
        <v>0</v>
      </c>
      <c r="D444" s="1">
        <f t="shared" si="18"/>
        <v>126</v>
      </c>
      <c r="E444" s="46">
        <v>437</v>
      </c>
      <c r="F444" s="229"/>
      <c r="G444" s="4"/>
      <c r="H444" s="4"/>
      <c r="I444" s="79"/>
      <c r="J444" s="4"/>
      <c r="K444" s="80"/>
      <c r="L444" s="80"/>
      <c r="M444" s="80"/>
      <c r="N444" s="80"/>
      <c r="O444" s="80"/>
      <c r="P444" s="80"/>
      <c r="Q444" s="80"/>
      <c r="R444" s="80"/>
      <c r="S444" s="80"/>
      <c r="T444" s="80"/>
      <c r="U444" s="80"/>
      <c r="V444" s="80"/>
      <c r="W444" s="81">
        <f t="shared" si="19"/>
        <v>0</v>
      </c>
      <c r="X444" s="80"/>
      <c r="Y444" s="80"/>
      <c r="Z444" s="80"/>
      <c r="AA444" s="80"/>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82"/>
      <c r="BE444" s="1"/>
    </row>
    <row r="445" spans="1:57" ht="11.25" customHeight="1" x14ac:dyDescent="0.2">
      <c r="A445" s="1">
        <f>IF(F445=0,0,LOOKUP($C$9:$C$2507,Hoja1!$C$4:$C$118,Hoja1!$D$4:$D$118))</f>
        <v>0</v>
      </c>
      <c r="B445" s="1">
        <f t="shared" si="17"/>
        <v>86</v>
      </c>
      <c r="C445" s="1">
        <f t="array" ref="C445">SUM(IF(cuencatramo1=F445,Hoja1!$C$4:$C$118,0))</f>
        <v>0</v>
      </c>
      <c r="D445" s="1">
        <f t="shared" si="18"/>
        <v>127</v>
      </c>
      <c r="E445" s="46">
        <v>438</v>
      </c>
      <c r="F445" s="229"/>
      <c r="G445" s="4"/>
      <c r="H445" s="4"/>
      <c r="I445" s="79"/>
      <c r="J445" s="4"/>
      <c r="K445" s="80"/>
      <c r="L445" s="80"/>
      <c r="M445" s="80"/>
      <c r="N445" s="80"/>
      <c r="O445" s="80"/>
      <c r="P445" s="80"/>
      <c r="Q445" s="80"/>
      <c r="R445" s="80"/>
      <c r="S445" s="80"/>
      <c r="T445" s="80"/>
      <c r="U445" s="80"/>
      <c r="V445" s="80"/>
      <c r="W445" s="81">
        <f t="shared" si="19"/>
        <v>0</v>
      </c>
      <c r="X445" s="80"/>
      <c r="Y445" s="80"/>
      <c r="Z445" s="80"/>
      <c r="AA445" s="80"/>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82"/>
      <c r="BE445" s="1"/>
    </row>
    <row r="446" spans="1:57" ht="11.25" customHeight="1" x14ac:dyDescent="0.2">
      <c r="A446" s="1">
        <f>IF(F446=0,0,LOOKUP($C$9:$C$2507,Hoja1!$C$4:$C$118,Hoja1!$D$4:$D$118))</f>
        <v>0</v>
      </c>
      <c r="B446" s="1">
        <f t="shared" si="17"/>
        <v>87</v>
      </c>
      <c r="C446" s="1">
        <f t="array" ref="C446">SUM(IF(cuencatramo1=F446,Hoja1!$C$4:$C$118,0))</f>
        <v>0</v>
      </c>
      <c r="D446" s="1">
        <f t="shared" si="18"/>
        <v>128</v>
      </c>
      <c r="E446" s="46">
        <v>439</v>
      </c>
      <c r="F446" s="229"/>
      <c r="G446" s="4"/>
      <c r="H446" s="4"/>
      <c r="I446" s="79"/>
      <c r="J446" s="4"/>
      <c r="K446" s="80"/>
      <c r="L446" s="80"/>
      <c r="M446" s="80"/>
      <c r="N446" s="80"/>
      <c r="O446" s="80"/>
      <c r="P446" s="80"/>
      <c r="Q446" s="80"/>
      <c r="R446" s="80"/>
      <c r="S446" s="80"/>
      <c r="T446" s="80"/>
      <c r="U446" s="80"/>
      <c r="V446" s="80"/>
      <c r="W446" s="81">
        <f t="shared" si="19"/>
        <v>0</v>
      </c>
      <c r="X446" s="80"/>
      <c r="Y446" s="80"/>
      <c r="Z446" s="80"/>
      <c r="AA446" s="80"/>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82"/>
      <c r="BE446" s="1"/>
    </row>
    <row r="447" spans="1:57" ht="11.25" customHeight="1" x14ac:dyDescent="0.2">
      <c r="A447" s="1">
        <f>IF(F447=0,0,LOOKUP($C$9:$C$2507,Hoja1!$C$4:$C$118,Hoja1!$D$4:$D$118))</f>
        <v>0</v>
      </c>
      <c r="B447" s="1">
        <f t="shared" si="17"/>
        <v>88</v>
      </c>
      <c r="C447" s="1">
        <f t="array" ref="C447">SUM(IF(cuencatramo1=F447,Hoja1!$C$4:$C$118,0))</f>
        <v>0</v>
      </c>
      <c r="D447" s="1">
        <f t="shared" si="18"/>
        <v>129</v>
      </c>
      <c r="E447" s="46">
        <v>440</v>
      </c>
      <c r="F447" s="229"/>
      <c r="G447" s="4"/>
      <c r="H447" s="4"/>
      <c r="I447" s="79"/>
      <c r="J447" s="4"/>
      <c r="K447" s="80"/>
      <c r="L447" s="80"/>
      <c r="M447" s="80"/>
      <c r="N447" s="80"/>
      <c r="O447" s="80"/>
      <c r="P447" s="80"/>
      <c r="Q447" s="80"/>
      <c r="R447" s="80"/>
      <c r="S447" s="80"/>
      <c r="T447" s="80"/>
      <c r="U447" s="80"/>
      <c r="V447" s="80"/>
      <c r="W447" s="81">
        <f t="shared" si="19"/>
        <v>0</v>
      </c>
      <c r="X447" s="80"/>
      <c r="Y447" s="80"/>
      <c r="Z447" s="80"/>
      <c r="AA447" s="80"/>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82"/>
      <c r="BE447" s="1"/>
    </row>
    <row r="448" spans="1:57" ht="11.25" customHeight="1" x14ac:dyDescent="0.2">
      <c r="A448" s="1">
        <f>IF(F448=0,0,LOOKUP($C$9:$C$2507,Hoja1!$C$4:$C$118,Hoja1!$D$4:$D$118))</f>
        <v>0</v>
      </c>
      <c r="B448" s="1">
        <f t="shared" si="17"/>
        <v>89</v>
      </c>
      <c r="C448" s="1">
        <f t="array" ref="C448">SUM(IF(cuencatramo1=F448,Hoja1!$C$4:$C$118,0))</f>
        <v>0</v>
      </c>
      <c r="D448" s="1">
        <f t="shared" si="18"/>
        <v>130</v>
      </c>
      <c r="E448" s="46">
        <v>441</v>
      </c>
      <c r="F448" s="229"/>
      <c r="G448" s="4"/>
      <c r="H448" s="4"/>
      <c r="I448" s="79"/>
      <c r="J448" s="4"/>
      <c r="K448" s="80"/>
      <c r="L448" s="80"/>
      <c r="M448" s="80"/>
      <c r="N448" s="80"/>
      <c r="O448" s="80"/>
      <c r="P448" s="80"/>
      <c r="Q448" s="80"/>
      <c r="R448" s="80"/>
      <c r="S448" s="80"/>
      <c r="T448" s="80"/>
      <c r="U448" s="80"/>
      <c r="V448" s="80"/>
      <c r="W448" s="81">
        <f t="shared" si="19"/>
        <v>0</v>
      </c>
      <c r="X448" s="80"/>
      <c r="Y448" s="80"/>
      <c r="Z448" s="80"/>
      <c r="AA448" s="80"/>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82"/>
      <c r="BE448" s="1"/>
    </row>
    <row r="449" spans="1:57" ht="11.25" customHeight="1" x14ac:dyDescent="0.2">
      <c r="A449" s="1">
        <f>IF(F449=0,0,LOOKUP($C$9:$C$2507,Hoja1!$C$4:$C$118,Hoja1!$D$4:$D$118))</f>
        <v>0</v>
      </c>
      <c r="B449" s="1">
        <f t="shared" si="17"/>
        <v>90</v>
      </c>
      <c r="C449" s="1">
        <f t="array" ref="C449">SUM(IF(cuencatramo1=F449,Hoja1!$C$4:$C$118,0))</f>
        <v>0</v>
      </c>
      <c r="D449" s="1">
        <f t="shared" si="18"/>
        <v>131</v>
      </c>
      <c r="E449" s="46">
        <v>442</v>
      </c>
      <c r="F449" s="229"/>
      <c r="G449" s="4"/>
      <c r="H449" s="4"/>
      <c r="I449" s="79"/>
      <c r="J449" s="4"/>
      <c r="K449" s="80"/>
      <c r="L449" s="80"/>
      <c r="M449" s="80"/>
      <c r="N449" s="80"/>
      <c r="O449" s="80"/>
      <c r="P449" s="80"/>
      <c r="Q449" s="80"/>
      <c r="R449" s="80"/>
      <c r="S449" s="80"/>
      <c r="T449" s="80"/>
      <c r="U449" s="80"/>
      <c r="V449" s="80"/>
      <c r="W449" s="81">
        <f t="shared" si="19"/>
        <v>0</v>
      </c>
      <c r="X449" s="80"/>
      <c r="Y449" s="80"/>
      <c r="Z449" s="80"/>
      <c r="AA449" s="80"/>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82"/>
      <c r="BE449" s="1"/>
    </row>
    <row r="450" spans="1:57" ht="11.25" customHeight="1" x14ac:dyDescent="0.2">
      <c r="A450" s="1">
        <f>IF(F450=0,0,LOOKUP($C$9:$C$2507,Hoja1!$C$4:$C$118,Hoja1!$D$4:$D$118))</f>
        <v>0</v>
      </c>
      <c r="B450" s="1">
        <f t="shared" si="17"/>
        <v>91</v>
      </c>
      <c r="C450" s="1">
        <f t="array" ref="C450">SUM(IF(cuencatramo1=F450,Hoja1!$C$4:$C$118,0))</f>
        <v>0</v>
      </c>
      <c r="D450" s="1">
        <f t="shared" si="18"/>
        <v>132</v>
      </c>
      <c r="E450" s="46">
        <v>443</v>
      </c>
      <c r="F450" s="229"/>
      <c r="G450" s="4"/>
      <c r="H450" s="4"/>
      <c r="I450" s="79"/>
      <c r="J450" s="4"/>
      <c r="K450" s="80"/>
      <c r="L450" s="80"/>
      <c r="M450" s="80"/>
      <c r="N450" s="80"/>
      <c r="O450" s="80"/>
      <c r="P450" s="80"/>
      <c r="Q450" s="80"/>
      <c r="R450" s="80"/>
      <c r="S450" s="80"/>
      <c r="T450" s="80"/>
      <c r="U450" s="80"/>
      <c r="V450" s="80"/>
      <c r="W450" s="81">
        <f t="shared" si="19"/>
        <v>0</v>
      </c>
      <c r="X450" s="80"/>
      <c r="Y450" s="80"/>
      <c r="Z450" s="80"/>
      <c r="AA450" s="80"/>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82"/>
      <c r="BE450" s="1"/>
    </row>
    <row r="451" spans="1:57" ht="11.25" customHeight="1" x14ac:dyDescent="0.2">
      <c r="A451" s="1">
        <f>IF(F451=0,0,LOOKUP($C$9:$C$2507,Hoja1!$C$4:$C$118,Hoja1!$D$4:$D$118))</f>
        <v>0</v>
      </c>
      <c r="B451" s="1">
        <f t="shared" si="17"/>
        <v>92</v>
      </c>
      <c r="C451" s="1">
        <f t="array" ref="C451">SUM(IF(cuencatramo1=F451,Hoja1!$C$4:$C$118,0))</f>
        <v>0</v>
      </c>
      <c r="D451" s="1">
        <f t="shared" si="18"/>
        <v>133</v>
      </c>
      <c r="E451" s="46">
        <v>444</v>
      </c>
      <c r="F451" s="229"/>
      <c r="G451" s="4"/>
      <c r="H451" s="4"/>
      <c r="I451" s="79"/>
      <c r="J451" s="4"/>
      <c r="K451" s="80"/>
      <c r="L451" s="80"/>
      <c r="M451" s="80"/>
      <c r="N451" s="80"/>
      <c r="O451" s="80"/>
      <c r="P451" s="80"/>
      <c r="Q451" s="80"/>
      <c r="R451" s="80"/>
      <c r="S451" s="80"/>
      <c r="T451" s="80"/>
      <c r="U451" s="80"/>
      <c r="V451" s="80"/>
      <c r="W451" s="81">
        <f t="shared" si="19"/>
        <v>0</v>
      </c>
      <c r="X451" s="80"/>
      <c r="Y451" s="80"/>
      <c r="Z451" s="80"/>
      <c r="AA451" s="80"/>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82"/>
      <c r="BE451" s="1"/>
    </row>
    <row r="452" spans="1:57" ht="11.25" customHeight="1" x14ac:dyDescent="0.2">
      <c r="A452" s="1">
        <f>IF(F452=0,0,LOOKUP($C$9:$C$2507,Hoja1!$C$4:$C$118,Hoja1!$D$4:$D$118))</f>
        <v>0</v>
      </c>
      <c r="B452" s="1">
        <f t="shared" si="17"/>
        <v>93</v>
      </c>
      <c r="C452" s="1">
        <f t="array" ref="C452">SUM(IF(cuencatramo1=F452,Hoja1!$C$4:$C$118,0))</f>
        <v>0</v>
      </c>
      <c r="D452" s="1">
        <f t="shared" si="18"/>
        <v>134</v>
      </c>
      <c r="E452" s="46">
        <v>445</v>
      </c>
      <c r="F452" s="229"/>
      <c r="G452" s="4"/>
      <c r="H452" s="4"/>
      <c r="I452" s="79"/>
      <c r="J452" s="4"/>
      <c r="K452" s="80"/>
      <c r="L452" s="80"/>
      <c r="M452" s="80"/>
      <c r="N452" s="80"/>
      <c r="O452" s="80"/>
      <c r="P452" s="80"/>
      <c r="Q452" s="80"/>
      <c r="R452" s="80"/>
      <c r="S452" s="80"/>
      <c r="T452" s="80"/>
      <c r="U452" s="80"/>
      <c r="V452" s="80"/>
      <c r="W452" s="81">
        <f t="shared" si="19"/>
        <v>0</v>
      </c>
      <c r="X452" s="80"/>
      <c r="Y452" s="80"/>
      <c r="Z452" s="80"/>
      <c r="AA452" s="80"/>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82"/>
      <c r="BE452" s="1"/>
    </row>
    <row r="453" spans="1:57" ht="11.25" customHeight="1" x14ac:dyDescent="0.2">
      <c r="A453" s="1">
        <f>IF(F453=0,0,LOOKUP($C$9:$C$2507,Hoja1!$C$4:$C$118,Hoja1!$D$4:$D$118))</f>
        <v>0</v>
      </c>
      <c r="B453" s="1">
        <f t="shared" si="17"/>
        <v>94</v>
      </c>
      <c r="C453" s="1">
        <f t="array" ref="C453">SUM(IF(cuencatramo1=F453,Hoja1!$C$4:$C$118,0))</f>
        <v>0</v>
      </c>
      <c r="D453" s="1">
        <f t="shared" si="18"/>
        <v>135</v>
      </c>
      <c r="E453" s="46">
        <v>446</v>
      </c>
      <c r="F453" s="229"/>
      <c r="G453" s="4"/>
      <c r="H453" s="4"/>
      <c r="I453" s="79"/>
      <c r="J453" s="4"/>
      <c r="K453" s="80"/>
      <c r="L453" s="80"/>
      <c r="M453" s="80"/>
      <c r="N453" s="80"/>
      <c r="O453" s="80"/>
      <c r="P453" s="80"/>
      <c r="Q453" s="80"/>
      <c r="R453" s="80"/>
      <c r="S453" s="80"/>
      <c r="T453" s="80"/>
      <c r="U453" s="80"/>
      <c r="V453" s="80"/>
      <c r="W453" s="81">
        <f t="shared" si="19"/>
        <v>0</v>
      </c>
      <c r="X453" s="80"/>
      <c r="Y453" s="80"/>
      <c r="Z453" s="80"/>
      <c r="AA453" s="80"/>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82"/>
      <c r="BE453" s="1"/>
    </row>
    <row r="454" spans="1:57" ht="11.25" customHeight="1" x14ac:dyDescent="0.2">
      <c r="A454" s="1">
        <f>IF(F454=0,0,LOOKUP($C$9:$C$2507,Hoja1!$C$4:$C$118,Hoja1!$D$4:$D$118))</f>
        <v>0</v>
      </c>
      <c r="B454" s="1">
        <f t="shared" si="17"/>
        <v>95</v>
      </c>
      <c r="C454" s="1">
        <f t="array" ref="C454">SUM(IF(cuencatramo1=F454,Hoja1!$C$4:$C$118,0))</f>
        <v>0</v>
      </c>
      <c r="D454" s="1">
        <f t="shared" si="18"/>
        <v>136</v>
      </c>
      <c r="E454" s="46">
        <v>447</v>
      </c>
      <c r="F454" s="229"/>
      <c r="G454" s="4"/>
      <c r="H454" s="4"/>
      <c r="I454" s="79"/>
      <c r="J454" s="4"/>
      <c r="K454" s="80"/>
      <c r="L454" s="80"/>
      <c r="M454" s="80"/>
      <c r="N454" s="80"/>
      <c r="O454" s="80"/>
      <c r="P454" s="80"/>
      <c r="Q454" s="80"/>
      <c r="R454" s="80"/>
      <c r="S454" s="80"/>
      <c r="T454" s="80"/>
      <c r="U454" s="80"/>
      <c r="V454" s="80"/>
      <c r="W454" s="81">
        <f t="shared" si="19"/>
        <v>0</v>
      </c>
      <c r="X454" s="80"/>
      <c r="Y454" s="80"/>
      <c r="Z454" s="80"/>
      <c r="AA454" s="80"/>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82"/>
      <c r="BE454" s="1"/>
    </row>
    <row r="455" spans="1:57" ht="11.25" customHeight="1" x14ac:dyDescent="0.2">
      <c r="A455" s="1">
        <f>IF(F455=0,0,LOOKUP($C$9:$C$2507,Hoja1!$C$4:$C$118,Hoja1!$D$4:$D$118))</f>
        <v>0</v>
      </c>
      <c r="B455" s="1">
        <f t="shared" si="17"/>
        <v>96</v>
      </c>
      <c r="C455" s="1">
        <f t="array" ref="C455">SUM(IF(cuencatramo1=F455,Hoja1!$C$4:$C$118,0))</f>
        <v>0</v>
      </c>
      <c r="D455" s="1">
        <f t="shared" si="18"/>
        <v>137</v>
      </c>
      <c r="E455" s="46">
        <v>448</v>
      </c>
      <c r="F455" s="229"/>
      <c r="G455" s="4"/>
      <c r="H455" s="4"/>
      <c r="I455" s="79"/>
      <c r="J455" s="4"/>
      <c r="K455" s="80"/>
      <c r="L455" s="80"/>
      <c r="M455" s="80"/>
      <c r="N455" s="80"/>
      <c r="O455" s="80"/>
      <c r="P455" s="80"/>
      <c r="Q455" s="80"/>
      <c r="R455" s="80"/>
      <c r="S455" s="80"/>
      <c r="T455" s="80"/>
      <c r="U455" s="80"/>
      <c r="V455" s="80"/>
      <c r="W455" s="81">
        <f t="shared" si="19"/>
        <v>0</v>
      </c>
      <c r="X455" s="80"/>
      <c r="Y455" s="80"/>
      <c r="Z455" s="80"/>
      <c r="AA455" s="80"/>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82"/>
      <c r="BE455" s="1"/>
    </row>
    <row r="456" spans="1:57" ht="11.25" customHeight="1" x14ac:dyDescent="0.2">
      <c r="A456" s="1">
        <f>IF(F456=0,0,LOOKUP($C$9:$C$2507,Hoja1!$C$4:$C$118,Hoja1!$D$4:$D$118))</f>
        <v>0</v>
      </c>
      <c r="B456" s="1">
        <f t="shared" si="17"/>
        <v>97</v>
      </c>
      <c r="C456" s="1">
        <f t="array" ref="C456">SUM(IF(cuencatramo1=F456,Hoja1!$C$4:$C$118,0))</f>
        <v>0</v>
      </c>
      <c r="D456" s="1">
        <f t="shared" si="18"/>
        <v>138</v>
      </c>
      <c r="E456" s="46">
        <v>449</v>
      </c>
      <c r="F456" s="229"/>
      <c r="G456" s="4"/>
      <c r="H456" s="4"/>
      <c r="I456" s="79"/>
      <c r="J456" s="4"/>
      <c r="K456" s="80"/>
      <c r="L456" s="80"/>
      <c r="M456" s="80"/>
      <c r="N456" s="80"/>
      <c r="O456" s="80"/>
      <c r="P456" s="80"/>
      <c r="Q456" s="80"/>
      <c r="R456" s="80"/>
      <c r="S456" s="80"/>
      <c r="T456" s="80"/>
      <c r="U456" s="80"/>
      <c r="V456" s="80"/>
      <c r="W456" s="81">
        <f t="shared" si="19"/>
        <v>0</v>
      </c>
      <c r="X456" s="80"/>
      <c r="Y456" s="80"/>
      <c r="Z456" s="80"/>
      <c r="AA456" s="80"/>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82"/>
      <c r="BE456" s="1"/>
    </row>
    <row r="457" spans="1:57" ht="11.25" customHeight="1" x14ac:dyDescent="0.2">
      <c r="A457" s="1">
        <f>IF(F457=0,0,LOOKUP($C$9:$C$2507,Hoja1!$C$4:$C$118,Hoja1!$D$4:$D$118))</f>
        <v>0</v>
      </c>
      <c r="B457" s="1">
        <f t="shared" si="17"/>
        <v>98</v>
      </c>
      <c r="C457" s="1">
        <f t="array" ref="C457">SUM(IF(cuencatramo1=F457,Hoja1!$C$4:$C$118,0))</f>
        <v>0</v>
      </c>
      <c r="D457" s="1">
        <f t="shared" si="18"/>
        <v>139</v>
      </c>
      <c r="E457" s="46">
        <v>450</v>
      </c>
      <c r="F457" s="229"/>
      <c r="G457" s="4"/>
      <c r="H457" s="4"/>
      <c r="I457" s="79"/>
      <c r="J457" s="4"/>
      <c r="K457" s="80"/>
      <c r="L457" s="80"/>
      <c r="M457" s="80"/>
      <c r="N457" s="80"/>
      <c r="O457" s="80"/>
      <c r="P457" s="80"/>
      <c r="Q457" s="80"/>
      <c r="R457" s="80"/>
      <c r="S457" s="80"/>
      <c r="T457" s="80"/>
      <c r="U457" s="80"/>
      <c r="V457" s="80"/>
      <c r="W457" s="81">
        <f t="shared" si="19"/>
        <v>0</v>
      </c>
      <c r="X457" s="80"/>
      <c r="Y457" s="80"/>
      <c r="Z457" s="80"/>
      <c r="AA457" s="80"/>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82"/>
      <c r="BE457" s="1"/>
    </row>
    <row r="458" spans="1:57" ht="11.25" customHeight="1" x14ac:dyDescent="0.2">
      <c r="A458" s="1">
        <f>IF(F458=0,0,LOOKUP($C$9:$C$2507,Hoja1!$C$4:$C$118,Hoja1!$D$4:$D$118))</f>
        <v>0</v>
      </c>
      <c r="B458" s="1">
        <f t="shared" si="17"/>
        <v>99</v>
      </c>
      <c r="C458" s="1">
        <f t="array" ref="C458">SUM(IF(cuencatramo1=F458,Hoja1!$C$4:$C$118,0))</f>
        <v>0</v>
      </c>
      <c r="D458" s="1">
        <f t="shared" si="18"/>
        <v>140</v>
      </c>
      <c r="E458" s="46">
        <v>451</v>
      </c>
      <c r="F458" s="229"/>
      <c r="G458" s="4"/>
      <c r="H458" s="4"/>
      <c r="I458" s="79"/>
      <c r="J458" s="4"/>
      <c r="K458" s="80"/>
      <c r="L458" s="80"/>
      <c r="M458" s="80"/>
      <c r="N458" s="80"/>
      <c r="O458" s="80"/>
      <c r="P458" s="80"/>
      <c r="Q458" s="80"/>
      <c r="R458" s="80"/>
      <c r="S458" s="80"/>
      <c r="T458" s="80"/>
      <c r="U458" s="80"/>
      <c r="V458" s="80"/>
      <c r="W458" s="81">
        <f t="shared" si="19"/>
        <v>0</v>
      </c>
      <c r="X458" s="80"/>
      <c r="Y458" s="80"/>
      <c r="Z458" s="80"/>
      <c r="AA458" s="80"/>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82"/>
      <c r="BE458" s="1"/>
    </row>
    <row r="459" spans="1:57" ht="11.25" customHeight="1" x14ac:dyDescent="0.2">
      <c r="A459" s="1">
        <f>IF(F459=0,0,LOOKUP($C$9:$C$2507,Hoja1!$C$4:$C$118,Hoja1!$D$4:$D$118))</f>
        <v>0</v>
      </c>
      <c r="B459" s="1">
        <f t="shared" si="17"/>
        <v>100</v>
      </c>
      <c r="C459" s="1">
        <f t="array" ref="C459">SUM(IF(cuencatramo1=F459,Hoja1!$C$4:$C$118,0))</f>
        <v>0</v>
      </c>
      <c r="D459" s="1">
        <f t="shared" si="18"/>
        <v>141</v>
      </c>
      <c r="E459" s="46">
        <v>452</v>
      </c>
      <c r="F459" s="229"/>
      <c r="G459" s="4"/>
      <c r="H459" s="4"/>
      <c r="I459" s="79"/>
      <c r="J459" s="4"/>
      <c r="K459" s="80"/>
      <c r="L459" s="80"/>
      <c r="M459" s="80"/>
      <c r="N459" s="80"/>
      <c r="O459" s="80"/>
      <c r="P459" s="80"/>
      <c r="Q459" s="80"/>
      <c r="R459" s="80"/>
      <c r="S459" s="80"/>
      <c r="T459" s="80"/>
      <c r="U459" s="80"/>
      <c r="V459" s="80"/>
      <c r="W459" s="81">
        <f t="shared" si="19"/>
        <v>0</v>
      </c>
      <c r="X459" s="80"/>
      <c r="Y459" s="80"/>
      <c r="Z459" s="80"/>
      <c r="AA459" s="80"/>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82"/>
      <c r="BE459" s="1"/>
    </row>
    <row r="460" spans="1:57" ht="11.25" customHeight="1" x14ac:dyDescent="0.2">
      <c r="A460" s="1">
        <f>IF(F460=0,0,LOOKUP($C$9:$C$2507,Hoja1!$C$4:$C$118,Hoja1!$D$4:$D$118))</f>
        <v>0</v>
      </c>
      <c r="B460" s="1">
        <f t="shared" si="17"/>
        <v>101</v>
      </c>
      <c r="C460" s="1">
        <f t="array" ref="C460">SUM(IF(cuencatramo1=F460,Hoja1!$C$4:$C$118,0))</f>
        <v>0</v>
      </c>
      <c r="D460" s="1">
        <f t="shared" si="18"/>
        <v>142</v>
      </c>
      <c r="E460" s="46">
        <v>453</v>
      </c>
      <c r="F460" s="229"/>
      <c r="G460" s="4"/>
      <c r="H460" s="4"/>
      <c r="I460" s="79"/>
      <c r="J460" s="4"/>
      <c r="K460" s="80"/>
      <c r="L460" s="80"/>
      <c r="M460" s="80"/>
      <c r="N460" s="80"/>
      <c r="O460" s="80"/>
      <c r="P460" s="80"/>
      <c r="Q460" s="80"/>
      <c r="R460" s="80"/>
      <c r="S460" s="80"/>
      <c r="T460" s="80"/>
      <c r="U460" s="80"/>
      <c r="V460" s="80"/>
      <c r="W460" s="81">
        <f t="shared" si="19"/>
        <v>0</v>
      </c>
      <c r="X460" s="80"/>
      <c r="Y460" s="80"/>
      <c r="Z460" s="80"/>
      <c r="AA460" s="80"/>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82"/>
      <c r="BE460" s="1"/>
    </row>
    <row r="461" spans="1:57" ht="11.25" customHeight="1" x14ac:dyDescent="0.2">
      <c r="A461" s="1">
        <f>IF(F461=0,0,LOOKUP($C$9:$C$2507,Hoja1!$C$4:$C$118,Hoja1!$D$4:$D$118))</f>
        <v>0</v>
      </c>
      <c r="B461" s="1">
        <f t="shared" si="17"/>
        <v>102</v>
      </c>
      <c r="C461" s="1">
        <f t="array" ref="C461">SUM(IF(cuencatramo1=F461,Hoja1!$C$4:$C$118,0))</f>
        <v>0</v>
      </c>
      <c r="D461" s="1">
        <f t="shared" si="18"/>
        <v>143</v>
      </c>
      <c r="E461" s="46">
        <v>454</v>
      </c>
      <c r="F461" s="229"/>
      <c r="G461" s="4"/>
      <c r="H461" s="4"/>
      <c r="I461" s="79"/>
      <c r="J461" s="4"/>
      <c r="K461" s="80"/>
      <c r="L461" s="80"/>
      <c r="M461" s="80"/>
      <c r="N461" s="80"/>
      <c r="O461" s="80"/>
      <c r="P461" s="80"/>
      <c r="Q461" s="80"/>
      <c r="R461" s="80"/>
      <c r="S461" s="80"/>
      <c r="T461" s="80"/>
      <c r="U461" s="80"/>
      <c r="V461" s="80"/>
      <c r="W461" s="81">
        <f t="shared" si="19"/>
        <v>0</v>
      </c>
      <c r="X461" s="80"/>
      <c r="Y461" s="80"/>
      <c r="Z461" s="80"/>
      <c r="AA461" s="80"/>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82"/>
      <c r="BE461" s="1"/>
    </row>
    <row r="462" spans="1:57" ht="11.25" customHeight="1" x14ac:dyDescent="0.2">
      <c r="A462" s="1">
        <f>IF(F462=0,0,LOOKUP($C$9:$C$2507,Hoja1!$C$4:$C$118,Hoja1!$D$4:$D$118))</f>
        <v>0</v>
      </c>
      <c r="B462" s="1">
        <f t="shared" si="17"/>
        <v>103</v>
      </c>
      <c r="C462" s="1">
        <f t="array" ref="C462">SUM(IF(cuencatramo1=F462,Hoja1!$C$4:$C$118,0))</f>
        <v>0</v>
      </c>
      <c r="D462" s="1">
        <f t="shared" si="18"/>
        <v>144</v>
      </c>
      <c r="E462" s="46">
        <v>455</v>
      </c>
      <c r="F462" s="229"/>
      <c r="G462" s="4"/>
      <c r="H462" s="4"/>
      <c r="I462" s="79"/>
      <c r="J462" s="4"/>
      <c r="K462" s="80"/>
      <c r="L462" s="80"/>
      <c r="M462" s="80"/>
      <c r="N462" s="80"/>
      <c r="O462" s="80"/>
      <c r="P462" s="80"/>
      <c r="Q462" s="80"/>
      <c r="R462" s="80"/>
      <c r="S462" s="80"/>
      <c r="T462" s="80"/>
      <c r="U462" s="80"/>
      <c r="V462" s="80"/>
      <c r="W462" s="81">
        <f t="shared" si="19"/>
        <v>0</v>
      </c>
      <c r="X462" s="80"/>
      <c r="Y462" s="80"/>
      <c r="Z462" s="80"/>
      <c r="AA462" s="80"/>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82"/>
      <c r="BE462" s="1"/>
    </row>
    <row r="463" spans="1:57" ht="11.25" customHeight="1" x14ac:dyDescent="0.2">
      <c r="A463" s="1">
        <f>IF(F463=0,0,LOOKUP($C$9:$C$2507,Hoja1!$C$4:$C$118,Hoja1!$D$4:$D$118))</f>
        <v>0</v>
      </c>
      <c r="B463" s="1">
        <f t="shared" si="17"/>
        <v>104</v>
      </c>
      <c r="C463" s="1">
        <f t="array" ref="C463">SUM(IF(cuencatramo1=F463,Hoja1!$C$4:$C$118,0))</f>
        <v>0</v>
      </c>
      <c r="D463" s="1">
        <f t="shared" si="18"/>
        <v>145</v>
      </c>
      <c r="E463" s="46">
        <v>456</v>
      </c>
      <c r="F463" s="229"/>
      <c r="G463" s="4"/>
      <c r="H463" s="4"/>
      <c r="I463" s="79"/>
      <c r="J463" s="4"/>
      <c r="K463" s="80"/>
      <c r="L463" s="80"/>
      <c r="M463" s="80"/>
      <c r="N463" s="80"/>
      <c r="O463" s="80"/>
      <c r="P463" s="80"/>
      <c r="Q463" s="80"/>
      <c r="R463" s="80"/>
      <c r="S463" s="80"/>
      <c r="T463" s="80"/>
      <c r="U463" s="80"/>
      <c r="V463" s="80"/>
      <c r="W463" s="81">
        <f t="shared" si="19"/>
        <v>0</v>
      </c>
      <c r="X463" s="80"/>
      <c r="Y463" s="80"/>
      <c r="Z463" s="80"/>
      <c r="AA463" s="80"/>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82"/>
      <c r="BE463" s="1"/>
    </row>
    <row r="464" spans="1:57" ht="11.25" customHeight="1" x14ac:dyDescent="0.2">
      <c r="A464" s="1">
        <f>IF(F464=0,0,LOOKUP($C$9:$C$2507,Hoja1!$C$4:$C$118,Hoja1!$D$4:$D$118))</f>
        <v>0</v>
      </c>
      <c r="B464" s="1">
        <f t="shared" si="17"/>
        <v>105</v>
      </c>
      <c r="C464" s="1">
        <f t="array" ref="C464">SUM(IF(cuencatramo1=F464,Hoja1!$C$4:$C$118,0))</f>
        <v>0</v>
      </c>
      <c r="D464" s="1">
        <f t="shared" si="18"/>
        <v>146</v>
      </c>
      <c r="E464" s="46">
        <v>457</v>
      </c>
      <c r="F464" s="229"/>
      <c r="G464" s="4"/>
      <c r="H464" s="4"/>
      <c r="I464" s="79"/>
      <c r="J464" s="4"/>
      <c r="K464" s="80"/>
      <c r="L464" s="80"/>
      <c r="M464" s="80"/>
      <c r="N464" s="80"/>
      <c r="O464" s="80"/>
      <c r="P464" s="80"/>
      <c r="Q464" s="80"/>
      <c r="R464" s="80"/>
      <c r="S464" s="80"/>
      <c r="T464" s="80"/>
      <c r="U464" s="80"/>
      <c r="V464" s="80"/>
      <c r="W464" s="81">
        <f t="shared" si="19"/>
        <v>0</v>
      </c>
      <c r="X464" s="80"/>
      <c r="Y464" s="80"/>
      <c r="Z464" s="80"/>
      <c r="AA464" s="80"/>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82"/>
      <c r="BE464" s="1"/>
    </row>
    <row r="465" spans="1:57" ht="11.25" customHeight="1" x14ac:dyDescent="0.2">
      <c r="A465" s="1">
        <f>IF(F465=0,0,LOOKUP($C$9:$C$2507,Hoja1!$C$4:$C$118,Hoja1!$D$4:$D$118))</f>
        <v>0</v>
      </c>
      <c r="B465" s="1">
        <f t="shared" si="17"/>
        <v>106</v>
      </c>
      <c r="C465" s="1">
        <f t="array" ref="C465">SUM(IF(cuencatramo1=F465,Hoja1!$C$4:$C$118,0))</f>
        <v>0</v>
      </c>
      <c r="D465" s="1">
        <f t="shared" si="18"/>
        <v>147</v>
      </c>
      <c r="E465" s="46">
        <v>458</v>
      </c>
      <c r="F465" s="229"/>
      <c r="G465" s="4"/>
      <c r="H465" s="4"/>
      <c r="I465" s="79"/>
      <c r="J465" s="4"/>
      <c r="K465" s="80"/>
      <c r="L465" s="80"/>
      <c r="M465" s="80"/>
      <c r="N465" s="80"/>
      <c r="O465" s="80"/>
      <c r="P465" s="80"/>
      <c r="Q465" s="80"/>
      <c r="R465" s="80"/>
      <c r="S465" s="80"/>
      <c r="T465" s="80"/>
      <c r="U465" s="80"/>
      <c r="V465" s="80"/>
      <c r="W465" s="81">
        <f t="shared" si="19"/>
        <v>0</v>
      </c>
      <c r="X465" s="80"/>
      <c r="Y465" s="80"/>
      <c r="Z465" s="80"/>
      <c r="AA465" s="80"/>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82"/>
      <c r="BE465" s="1"/>
    </row>
    <row r="466" spans="1:57" ht="11.25" customHeight="1" x14ac:dyDescent="0.2">
      <c r="A466" s="1">
        <f>IF(F466=0,0,LOOKUP($C$9:$C$2507,Hoja1!$C$4:$C$118,Hoja1!$D$4:$D$118))</f>
        <v>0</v>
      </c>
      <c r="B466" s="1">
        <f t="shared" si="17"/>
        <v>107</v>
      </c>
      <c r="C466" s="1">
        <f t="array" ref="C466">SUM(IF(cuencatramo1=F466,Hoja1!$C$4:$C$118,0))</f>
        <v>0</v>
      </c>
      <c r="D466" s="1">
        <f t="shared" si="18"/>
        <v>148</v>
      </c>
      <c r="E466" s="46">
        <v>459</v>
      </c>
      <c r="F466" s="229"/>
      <c r="G466" s="4"/>
      <c r="H466" s="4"/>
      <c r="I466" s="79"/>
      <c r="J466" s="4"/>
      <c r="K466" s="80"/>
      <c r="L466" s="80"/>
      <c r="M466" s="80"/>
      <c r="N466" s="80"/>
      <c r="O466" s="80"/>
      <c r="P466" s="80"/>
      <c r="Q466" s="80"/>
      <c r="R466" s="80"/>
      <c r="S466" s="80"/>
      <c r="T466" s="80"/>
      <c r="U466" s="80"/>
      <c r="V466" s="80"/>
      <c r="W466" s="81">
        <f t="shared" si="19"/>
        <v>0</v>
      </c>
      <c r="X466" s="80"/>
      <c r="Y466" s="80"/>
      <c r="Z466" s="80"/>
      <c r="AA466" s="80"/>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82"/>
      <c r="BE466" s="1"/>
    </row>
    <row r="467" spans="1:57" ht="11.25" customHeight="1" x14ac:dyDescent="0.2">
      <c r="A467" s="1">
        <f>IF(F467=0,0,LOOKUP($C$9:$C$2507,Hoja1!$C$4:$C$118,Hoja1!$D$4:$D$118))</f>
        <v>0</v>
      </c>
      <c r="B467" s="1">
        <f t="shared" si="17"/>
        <v>108</v>
      </c>
      <c r="C467" s="1">
        <f t="array" ref="C467">SUM(IF(cuencatramo1=F467,Hoja1!$C$4:$C$118,0))</f>
        <v>0</v>
      </c>
      <c r="D467" s="1">
        <f t="shared" si="18"/>
        <v>149</v>
      </c>
      <c r="E467" s="46">
        <v>460</v>
      </c>
      <c r="F467" s="229"/>
      <c r="G467" s="4"/>
      <c r="H467" s="4"/>
      <c r="I467" s="79"/>
      <c r="J467" s="4"/>
      <c r="K467" s="80"/>
      <c r="L467" s="80"/>
      <c r="M467" s="80"/>
      <c r="N467" s="80"/>
      <c r="O467" s="80"/>
      <c r="P467" s="80"/>
      <c r="Q467" s="80"/>
      <c r="R467" s="80"/>
      <c r="S467" s="80"/>
      <c r="T467" s="80"/>
      <c r="U467" s="80"/>
      <c r="V467" s="80"/>
      <c r="W467" s="81">
        <f t="shared" si="19"/>
        <v>0</v>
      </c>
      <c r="X467" s="80"/>
      <c r="Y467" s="80"/>
      <c r="Z467" s="80"/>
      <c r="AA467" s="80"/>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82"/>
      <c r="BE467" s="1"/>
    </row>
    <row r="468" spans="1:57" ht="11.25" customHeight="1" x14ac:dyDescent="0.2">
      <c r="A468" s="1">
        <f>IF(F468=0,0,LOOKUP($C$9:$C$2507,Hoja1!$C$4:$C$118,Hoja1!$D$4:$D$118))</f>
        <v>0</v>
      </c>
      <c r="B468" s="1">
        <f t="shared" si="17"/>
        <v>109</v>
      </c>
      <c r="C468" s="1">
        <f t="array" ref="C468">SUM(IF(cuencatramo1=F468,Hoja1!$C$4:$C$118,0))</f>
        <v>0</v>
      </c>
      <c r="D468" s="1">
        <f t="shared" si="18"/>
        <v>150</v>
      </c>
      <c r="E468" s="46">
        <v>461</v>
      </c>
      <c r="F468" s="229"/>
      <c r="G468" s="4"/>
      <c r="H468" s="4"/>
      <c r="I468" s="79"/>
      <c r="J468" s="4"/>
      <c r="K468" s="80"/>
      <c r="L468" s="80"/>
      <c r="M468" s="80"/>
      <c r="N468" s="80"/>
      <c r="O468" s="80"/>
      <c r="P468" s="80"/>
      <c r="Q468" s="80"/>
      <c r="R468" s="80"/>
      <c r="S468" s="80"/>
      <c r="T468" s="80"/>
      <c r="U468" s="80"/>
      <c r="V468" s="80"/>
      <c r="W468" s="81">
        <f t="shared" si="19"/>
        <v>0</v>
      </c>
      <c r="X468" s="80"/>
      <c r="Y468" s="80"/>
      <c r="Z468" s="80"/>
      <c r="AA468" s="80"/>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82"/>
      <c r="BE468" s="1"/>
    </row>
    <row r="469" spans="1:57" ht="11.25" customHeight="1" x14ac:dyDescent="0.2">
      <c r="A469" s="1">
        <f>IF(F469=0,0,LOOKUP($C$9:$C$2507,Hoja1!$C$4:$C$118,Hoja1!$D$4:$D$118))</f>
        <v>0</v>
      </c>
      <c r="B469" s="1">
        <f t="shared" si="17"/>
        <v>110</v>
      </c>
      <c r="C469" s="1">
        <f t="array" ref="C469">SUM(IF(cuencatramo1=F469,Hoja1!$C$4:$C$118,0))</f>
        <v>0</v>
      </c>
      <c r="D469" s="1">
        <f t="shared" si="18"/>
        <v>151</v>
      </c>
      <c r="E469" s="46">
        <v>462</v>
      </c>
      <c r="F469" s="229"/>
      <c r="G469" s="4"/>
      <c r="H469" s="4"/>
      <c r="I469" s="79"/>
      <c r="J469" s="4"/>
      <c r="K469" s="80"/>
      <c r="L469" s="80"/>
      <c r="M469" s="80"/>
      <c r="N469" s="80"/>
      <c r="O469" s="80"/>
      <c r="P469" s="80"/>
      <c r="Q469" s="80"/>
      <c r="R469" s="80"/>
      <c r="S469" s="80"/>
      <c r="T469" s="80"/>
      <c r="U469" s="80"/>
      <c r="V469" s="80"/>
      <c r="W469" s="81">
        <f t="shared" si="19"/>
        <v>0</v>
      </c>
      <c r="X469" s="80"/>
      <c r="Y469" s="80"/>
      <c r="Z469" s="80"/>
      <c r="AA469" s="80"/>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82"/>
      <c r="BE469" s="1"/>
    </row>
    <row r="470" spans="1:57" ht="11.25" customHeight="1" x14ac:dyDescent="0.2">
      <c r="A470" s="1">
        <f>IF(F470=0,0,LOOKUP($C$9:$C$2507,Hoja1!$C$4:$C$118,Hoja1!$D$4:$D$118))</f>
        <v>0</v>
      </c>
      <c r="B470" s="1">
        <f t="shared" si="17"/>
        <v>111</v>
      </c>
      <c r="C470" s="1">
        <f t="array" ref="C470">SUM(IF(cuencatramo1=F470,Hoja1!$C$4:$C$118,0))</f>
        <v>0</v>
      </c>
      <c r="D470" s="1">
        <f t="shared" si="18"/>
        <v>152</v>
      </c>
      <c r="E470" s="46">
        <v>463</v>
      </c>
      <c r="F470" s="229"/>
      <c r="G470" s="4"/>
      <c r="H470" s="4"/>
      <c r="I470" s="79"/>
      <c r="J470" s="4"/>
      <c r="K470" s="80"/>
      <c r="L470" s="80"/>
      <c r="M470" s="80"/>
      <c r="N470" s="80"/>
      <c r="O470" s="80"/>
      <c r="P470" s="80"/>
      <c r="Q470" s="80"/>
      <c r="R470" s="80"/>
      <c r="S470" s="80"/>
      <c r="T470" s="80"/>
      <c r="U470" s="80"/>
      <c r="V470" s="80"/>
      <c r="W470" s="81">
        <f t="shared" si="19"/>
        <v>0</v>
      </c>
      <c r="X470" s="80"/>
      <c r="Y470" s="80"/>
      <c r="Z470" s="80"/>
      <c r="AA470" s="80"/>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82"/>
      <c r="BE470" s="1"/>
    </row>
    <row r="471" spans="1:57" ht="11.25" customHeight="1" x14ac:dyDescent="0.2">
      <c r="A471" s="1">
        <f>IF(F471=0,0,LOOKUP($C$9:$C$2507,Hoja1!$C$4:$C$118,Hoja1!$D$4:$D$118))</f>
        <v>0</v>
      </c>
      <c r="B471" s="1">
        <f t="shared" si="17"/>
        <v>112</v>
      </c>
      <c r="C471" s="1">
        <f t="array" ref="C471">SUM(IF(cuencatramo1=F471,Hoja1!$C$4:$C$118,0))</f>
        <v>0</v>
      </c>
      <c r="D471" s="1">
        <f t="shared" si="18"/>
        <v>153</v>
      </c>
      <c r="E471" s="46">
        <v>464</v>
      </c>
      <c r="F471" s="229"/>
      <c r="G471" s="4"/>
      <c r="H471" s="4"/>
      <c r="I471" s="79"/>
      <c r="J471" s="4"/>
      <c r="K471" s="80"/>
      <c r="L471" s="80"/>
      <c r="M471" s="80"/>
      <c r="N471" s="80"/>
      <c r="O471" s="80"/>
      <c r="P471" s="80"/>
      <c r="Q471" s="80"/>
      <c r="R471" s="80"/>
      <c r="S471" s="80"/>
      <c r="T471" s="80"/>
      <c r="U471" s="80"/>
      <c r="V471" s="80"/>
      <c r="W471" s="81">
        <f t="shared" si="19"/>
        <v>0</v>
      </c>
      <c r="X471" s="80"/>
      <c r="Y471" s="80"/>
      <c r="Z471" s="80"/>
      <c r="AA471" s="80"/>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82"/>
      <c r="BE471" s="1"/>
    </row>
    <row r="472" spans="1:57" ht="11.25" customHeight="1" x14ac:dyDescent="0.2">
      <c r="A472" s="1">
        <f>IF(F472=0,0,LOOKUP($C$9:$C$2507,Hoja1!$C$4:$C$118,Hoja1!$D$4:$D$118))</f>
        <v>0</v>
      </c>
      <c r="B472" s="1">
        <f t="shared" si="17"/>
        <v>113</v>
      </c>
      <c r="C472" s="1">
        <f t="array" ref="C472">SUM(IF(cuencatramo1=F472,Hoja1!$C$4:$C$118,0))</f>
        <v>0</v>
      </c>
      <c r="D472" s="1">
        <f t="shared" si="18"/>
        <v>154</v>
      </c>
      <c r="E472" s="46">
        <v>465</v>
      </c>
      <c r="F472" s="229"/>
      <c r="G472" s="4"/>
      <c r="H472" s="4"/>
      <c r="I472" s="79"/>
      <c r="J472" s="4"/>
      <c r="K472" s="80"/>
      <c r="L472" s="80"/>
      <c r="M472" s="80"/>
      <c r="N472" s="80"/>
      <c r="O472" s="80"/>
      <c r="P472" s="80"/>
      <c r="Q472" s="80"/>
      <c r="R472" s="80"/>
      <c r="S472" s="80"/>
      <c r="T472" s="80"/>
      <c r="U472" s="80"/>
      <c r="V472" s="80"/>
      <c r="W472" s="81">
        <f t="shared" si="19"/>
        <v>0</v>
      </c>
      <c r="X472" s="80"/>
      <c r="Y472" s="80"/>
      <c r="Z472" s="80"/>
      <c r="AA472" s="80"/>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82"/>
      <c r="BE472" s="1"/>
    </row>
    <row r="473" spans="1:57" ht="11.25" customHeight="1" x14ac:dyDescent="0.2">
      <c r="A473" s="1">
        <f>IF(F473=0,0,LOOKUP($C$9:$C$2507,Hoja1!$C$4:$C$118,Hoja1!$D$4:$D$118))</f>
        <v>0</v>
      </c>
      <c r="B473" s="1">
        <f t="shared" si="17"/>
        <v>114</v>
      </c>
      <c r="C473" s="1">
        <f t="array" ref="C473">SUM(IF(cuencatramo1=F473,Hoja1!$C$4:$C$118,0))</f>
        <v>0</v>
      </c>
      <c r="D473" s="1">
        <f t="shared" si="18"/>
        <v>155</v>
      </c>
      <c r="E473" s="46">
        <v>466</v>
      </c>
      <c r="F473" s="229"/>
      <c r="G473" s="4"/>
      <c r="H473" s="4"/>
      <c r="I473" s="79"/>
      <c r="J473" s="4"/>
      <c r="K473" s="80"/>
      <c r="L473" s="80"/>
      <c r="M473" s="80"/>
      <c r="N473" s="80"/>
      <c r="O473" s="80"/>
      <c r="P473" s="80"/>
      <c r="Q473" s="80"/>
      <c r="R473" s="80"/>
      <c r="S473" s="80"/>
      <c r="T473" s="80"/>
      <c r="U473" s="80"/>
      <c r="V473" s="80"/>
      <c r="W473" s="81">
        <f t="shared" si="19"/>
        <v>0</v>
      </c>
      <c r="X473" s="80"/>
      <c r="Y473" s="80"/>
      <c r="Z473" s="80"/>
      <c r="AA473" s="80"/>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82"/>
      <c r="BE473" s="1"/>
    </row>
    <row r="474" spans="1:57" ht="11.25" customHeight="1" x14ac:dyDescent="0.2">
      <c r="A474" s="1">
        <f>IF(F474=0,0,LOOKUP($C$9:$C$2507,Hoja1!$C$4:$C$118,Hoja1!$D$4:$D$118))</f>
        <v>0</v>
      </c>
      <c r="B474" s="1">
        <f t="shared" si="17"/>
        <v>115</v>
      </c>
      <c r="C474" s="1">
        <f t="array" ref="C474">SUM(IF(cuencatramo1=F474,Hoja1!$C$4:$C$118,0))</f>
        <v>0</v>
      </c>
      <c r="D474" s="1">
        <f t="shared" si="18"/>
        <v>156</v>
      </c>
      <c r="E474" s="46">
        <v>467</v>
      </c>
      <c r="F474" s="229"/>
      <c r="G474" s="4"/>
      <c r="H474" s="4"/>
      <c r="I474" s="79"/>
      <c r="J474" s="4"/>
      <c r="K474" s="80"/>
      <c r="L474" s="80"/>
      <c r="M474" s="80"/>
      <c r="N474" s="80"/>
      <c r="O474" s="80"/>
      <c r="P474" s="80"/>
      <c r="Q474" s="80"/>
      <c r="R474" s="80"/>
      <c r="S474" s="80"/>
      <c r="T474" s="80"/>
      <c r="U474" s="80"/>
      <c r="V474" s="80"/>
      <c r="W474" s="81">
        <f t="shared" si="19"/>
        <v>0</v>
      </c>
      <c r="X474" s="80"/>
      <c r="Y474" s="80"/>
      <c r="Z474" s="80"/>
      <c r="AA474" s="80"/>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82"/>
      <c r="BE474" s="1"/>
    </row>
    <row r="475" spans="1:57" ht="11.25" customHeight="1" x14ac:dyDescent="0.2">
      <c r="A475" s="1">
        <f>IF(F475=0,0,LOOKUP($C$9:$C$2507,Hoja1!$C$4:$C$118,Hoja1!$D$4:$D$118))</f>
        <v>0</v>
      </c>
      <c r="B475" s="1">
        <f t="shared" si="17"/>
        <v>116</v>
      </c>
      <c r="C475" s="1">
        <f t="array" ref="C475">SUM(IF(cuencatramo1=F475,Hoja1!$C$4:$C$118,0))</f>
        <v>0</v>
      </c>
      <c r="D475" s="1">
        <f t="shared" si="18"/>
        <v>157</v>
      </c>
      <c r="E475" s="46">
        <v>468</v>
      </c>
      <c r="F475" s="229"/>
      <c r="G475" s="4"/>
      <c r="H475" s="4"/>
      <c r="I475" s="79"/>
      <c r="J475" s="4"/>
      <c r="K475" s="80"/>
      <c r="L475" s="80"/>
      <c r="M475" s="80"/>
      <c r="N475" s="80"/>
      <c r="O475" s="80"/>
      <c r="P475" s="80"/>
      <c r="Q475" s="80"/>
      <c r="R475" s="80"/>
      <c r="S475" s="80"/>
      <c r="T475" s="80"/>
      <c r="U475" s="80"/>
      <c r="V475" s="80"/>
      <c r="W475" s="81">
        <f t="shared" si="19"/>
        <v>0</v>
      </c>
      <c r="X475" s="80"/>
      <c r="Y475" s="80"/>
      <c r="Z475" s="80"/>
      <c r="AA475" s="80"/>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82"/>
      <c r="BE475" s="1"/>
    </row>
    <row r="476" spans="1:57" ht="11.25" customHeight="1" x14ac:dyDescent="0.2">
      <c r="A476" s="1">
        <f>IF(F476=0,0,LOOKUP($C$9:$C$2507,Hoja1!$C$4:$C$118,Hoja1!$D$4:$D$118))</f>
        <v>0</v>
      </c>
      <c r="B476" s="1">
        <f t="shared" si="17"/>
        <v>117</v>
      </c>
      <c r="C476" s="1">
        <f t="array" ref="C476">SUM(IF(cuencatramo1=F476,Hoja1!$C$4:$C$118,0))</f>
        <v>0</v>
      </c>
      <c r="D476" s="1">
        <f t="shared" si="18"/>
        <v>158</v>
      </c>
      <c r="E476" s="46">
        <v>469</v>
      </c>
      <c r="F476" s="229"/>
      <c r="G476" s="4"/>
      <c r="H476" s="4"/>
      <c r="I476" s="79"/>
      <c r="J476" s="4"/>
      <c r="K476" s="80"/>
      <c r="L476" s="80"/>
      <c r="M476" s="80"/>
      <c r="N476" s="80"/>
      <c r="O476" s="80"/>
      <c r="P476" s="80"/>
      <c r="Q476" s="80"/>
      <c r="R476" s="80"/>
      <c r="S476" s="80"/>
      <c r="T476" s="80"/>
      <c r="U476" s="80"/>
      <c r="V476" s="80"/>
      <c r="W476" s="81">
        <f t="shared" si="19"/>
        <v>0</v>
      </c>
      <c r="X476" s="80"/>
      <c r="Y476" s="80"/>
      <c r="Z476" s="80"/>
      <c r="AA476" s="80"/>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82"/>
      <c r="BE476" s="1"/>
    </row>
    <row r="477" spans="1:57" ht="11.25" customHeight="1" x14ac:dyDescent="0.2">
      <c r="A477" s="1">
        <f>IF(F477=0,0,LOOKUP($C$9:$C$2507,Hoja1!$C$4:$C$118,Hoja1!$D$4:$D$118))</f>
        <v>0</v>
      </c>
      <c r="B477" s="1">
        <f t="shared" si="17"/>
        <v>118</v>
      </c>
      <c r="C477" s="1">
        <f t="array" ref="C477">SUM(IF(cuencatramo1=F477,Hoja1!$C$4:$C$118,0))</f>
        <v>0</v>
      </c>
      <c r="D477" s="1">
        <f t="shared" si="18"/>
        <v>159</v>
      </c>
      <c r="E477" s="46">
        <v>470</v>
      </c>
      <c r="F477" s="229"/>
      <c r="G477" s="4"/>
      <c r="H477" s="4"/>
      <c r="I477" s="79"/>
      <c r="J477" s="4"/>
      <c r="K477" s="80"/>
      <c r="L477" s="80"/>
      <c r="M477" s="80"/>
      <c r="N477" s="80"/>
      <c r="O477" s="80"/>
      <c r="P477" s="80"/>
      <c r="Q477" s="80"/>
      <c r="R477" s="80"/>
      <c r="S477" s="80"/>
      <c r="T477" s="80"/>
      <c r="U477" s="80"/>
      <c r="V477" s="80"/>
      <c r="W477" s="81">
        <f t="shared" si="19"/>
        <v>0</v>
      </c>
      <c r="X477" s="80"/>
      <c r="Y477" s="80"/>
      <c r="Z477" s="80"/>
      <c r="AA477" s="80"/>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82"/>
      <c r="BE477" s="1"/>
    </row>
    <row r="478" spans="1:57" ht="11.25" customHeight="1" x14ac:dyDescent="0.2">
      <c r="A478" s="1">
        <f>IF(F478=0,0,LOOKUP($C$9:$C$2507,Hoja1!$C$4:$C$118,Hoja1!$D$4:$D$118))</f>
        <v>0</v>
      </c>
      <c r="B478" s="1">
        <f t="shared" si="17"/>
        <v>119</v>
      </c>
      <c r="C478" s="1">
        <f t="array" ref="C478">SUM(IF(cuencatramo1=F478,Hoja1!$C$4:$C$118,0))</f>
        <v>0</v>
      </c>
      <c r="D478" s="1">
        <f t="shared" si="18"/>
        <v>160</v>
      </c>
      <c r="E478" s="46">
        <v>471</v>
      </c>
      <c r="F478" s="229"/>
      <c r="G478" s="4"/>
      <c r="H478" s="4"/>
      <c r="I478" s="79"/>
      <c r="J478" s="4"/>
      <c r="K478" s="80"/>
      <c r="L478" s="80"/>
      <c r="M478" s="80"/>
      <c r="N478" s="80"/>
      <c r="O478" s="80"/>
      <c r="P478" s="80"/>
      <c r="Q478" s="80"/>
      <c r="R478" s="80"/>
      <c r="S478" s="80"/>
      <c r="T478" s="80"/>
      <c r="U478" s="80"/>
      <c r="V478" s="80"/>
      <c r="W478" s="81">
        <f t="shared" si="19"/>
        <v>0</v>
      </c>
      <c r="X478" s="80"/>
      <c r="Y478" s="80"/>
      <c r="Z478" s="80"/>
      <c r="AA478" s="80"/>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82"/>
      <c r="BE478" s="1"/>
    </row>
    <row r="479" spans="1:57" ht="11.25" customHeight="1" x14ac:dyDescent="0.2">
      <c r="A479" s="1">
        <f>IF(F479=0,0,LOOKUP($C$9:$C$2507,Hoja1!$C$4:$C$118,Hoja1!$D$4:$D$118))</f>
        <v>0</v>
      </c>
      <c r="B479" s="1">
        <f t="shared" si="17"/>
        <v>120</v>
      </c>
      <c r="C479" s="1">
        <f t="array" ref="C479">SUM(IF(cuencatramo1=F479,Hoja1!$C$4:$C$118,0))</f>
        <v>0</v>
      </c>
      <c r="D479" s="1">
        <f t="shared" si="18"/>
        <v>161</v>
      </c>
      <c r="E479" s="46">
        <v>472</v>
      </c>
      <c r="F479" s="229"/>
      <c r="G479" s="4"/>
      <c r="H479" s="4"/>
      <c r="I479" s="79"/>
      <c r="J479" s="4"/>
      <c r="K479" s="80"/>
      <c r="L479" s="80"/>
      <c r="M479" s="80"/>
      <c r="N479" s="80"/>
      <c r="O479" s="80"/>
      <c r="P479" s="80"/>
      <c r="Q479" s="80"/>
      <c r="R479" s="80"/>
      <c r="S479" s="80"/>
      <c r="T479" s="80"/>
      <c r="U479" s="80"/>
      <c r="V479" s="80"/>
      <c r="W479" s="81">
        <f t="shared" si="19"/>
        <v>0</v>
      </c>
      <c r="X479" s="80"/>
      <c r="Y479" s="80"/>
      <c r="Z479" s="80"/>
      <c r="AA479" s="80"/>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82"/>
      <c r="BE479" s="1"/>
    </row>
    <row r="480" spans="1:57" ht="11.25" customHeight="1" x14ac:dyDescent="0.2">
      <c r="A480" s="1">
        <f>IF(F480=0,0,LOOKUP($C$9:$C$2507,Hoja1!$C$4:$C$118,Hoja1!$D$4:$D$118))</f>
        <v>0</v>
      </c>
      <c r="B480" s="1">
        <f t="shared" si="17"/>
        <v>121</v>
      </c>
      <c r="C480" s="1">
        <f t="array" ref="C480">SUM(IF(cuencatramo1=F480,Hoja1!$C$4:$C$118,0))</f>
        <v>0</v>
      </c>
      <c r="D480" s="1">
        <f t="shared" si="18"/>
        <v>162</v>
      </c>
      <c r="E480" s="46">
        <v>473</v>
      </c>
      <c r="F480" s="229"/>
      <c r="G480" s="4"/>
      <c r="H480" s="4"/>
      <c r="I480" s="79"/>
      <c r="J480" s="4"/>
      <c r="K480" s="80"/>
      <c r="L480" s="80"/>
      <c r="M480" s="80"/>
      <c r="N480" s="80"/>
      <c r="O480" s="80"/>
      <c r="P480" s="80"/>
      <c r="Q480" s="80"/>
      <c r="R480" s="80"/>
      <c r="S480" s="80"/>
      <c r="T480" s="80"/>
      <c r="U480" s="80"/>
      <c r="V480" s="80"/>
      <c r="W480" s="81">
        <f t="shared" si="19"/>
        <v>0</v>
      </c>
      <c r="X480" s="80"/>
      <c r="Y480" s="80"/>
      <c r="Z480" s="80"/>
      <c r="AA480" s="80"/>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82"/>
      <c r="BE480" s="1"/>
    </row>
    <row r="481" spans="1:57" ht="11.25" customHeight="1" x14ac:dyDescent="0.2">
      <c r="A481" s="1">
        <f>IF(F481=0,0,LOOKUP($C$9:$C$2507,Hoja1!$C$4:$C$118,Hoja1!$D$4:$D$118))</f>
        <v>0</v>
      </c>
      <c r="B481" s="1">
        <f t="shared" si="17"/>
        <v>122</v>
      </c>
      <c r="C481" s="1">
        <f t="array" ref="C481">SUM(IF(cuencatramo1=F481,Hoja1!$C$4:$C$118,0))</f>
        <v>0</v>
      </c>
      <c r="D481" s="1">
        <f t="shared" si="18"/>
        <v>163</v>
      </c>
      <c r="E481" s="46">
        <v>474</v>
      </c>
      <c r="F481" s="229"/>
      <c r="G481" s="4"/>
      <c r="H481" s="4"/>
      <c r="I481" s="79"/>
      <c r="J481" s="4"/>
      <c r="K481" s="80"/>
      <c r="L481" s="80"/>
      <c r="M481" s="80"/>
      <c r="N481" s="80"/>
      <c r="O481" s="80"/>
      <c r="P481" s="80"/>
      <c r="Q481" s="80"/>
      <c r="R481" s="80"/>
      <c r="S481" s="80"/>
      <c r="T481" s="80"/>
      <c r="U481" s="80"/>
      <c r="V481" s="80"/>
      <c r="W481" s="81">
        <f t="shared" si="19"/>
        <v>0</v>
      </c>
      <c r="X481" s="80"/>
      <c r="Y481" s="80"/>
      <c r="Z481" s="80"/>
      <c r="AA481" s="80"/>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82"/>
      <c r="BE481" s="1"/>
    </row>
    <row r="482" spans="1:57" ht="11.25" customHeight="1" x14ac:dyDescent="0.2">
      <c r="A482" s="1">
        <f>IF(F482=0,0,LOOKUP($C$9:$C$2507,Hoja1!$C$4:$C$118,Hoja1!$D$4:$D$118))</f>
        <v>0</v>
      </c>
      <c r="B482" s="1">
        <f t="shared" si="17"/>
        <v>123</v>
      </c>
      <c r="C482" s="1">
        <f t="array" ref="C482">SUM(IF(cuencatramo1=F482,Hoja1!$C$4:$C$118,0))</f>
        <v>0</v>
      </c>
      <c r="D482" s="1">
        <f t="shared" si="18"/>
        <v>164</v>
      </c>
      <c r="E482" s="46">
        <v>475</v>
      </c>
      <c r="F482" s="229"/>
      <c r="G482" s="4"/>
      <c r="H482" s="4"/>
      <c r="I482" s="79"/>
      <c r="J482" s="4"/>
      <c r="K482" s="80"/>
      <c r="L482" s="80"/>
      <c r="M482" s="80"/>
      <c r="N482" s="80"/>
      <c r="O482" s="80"/>
      <c r="P482" s="80"/>
      <c r="Q482" s="80"/>
      <c r="R482" s="80"/>
      <c r="S482" s="80"/>
      <c r="T482" s="80"/>
      <c r="U482" s="80"/>
      <c r="V482" s="80"/>
      <c r="W482" s="81">
        <f t="shared" si="19"/>
        <v>0</v>
      </c>
      <c r="X482" s="80"/>
      <c r="Y482" s="80"/>
      <c r="Z482" s="80"/>
      <c r="AA482" s="80"/>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82"/>
      <c r="BE482" s="1"/>
    </row>
    <row r="483" spans="1:57" ht="11.25" customHeight="1" x14ac:dyDescent="0.2">
      <c r="A483" s="1">
        <f>IF(F483=0,0,LOOKUP($C$9:$C$2507,Hoja1!$C$4:$C$118,Hoja1!$D$4:$D$118))</f>
        <v>0</v>
      </c>
      <c r="B483" s="1">
        <f t="shared" si="17"/>
        <v>124</v>
      </c>
      <c r="C483" s="1">
        <f t="array" ref="C483">SUM(IF(cuencatramo1=F483,Hoja1!$C$4:$C$118,0))</f>
        <v>0</v>
      </c>
      <c r="D483" s="1">
        <f t="shared" si="18"/>
        <v>165</v>
      </c>
      <c r="E483" s="46">
        <v>476</v>
      </c>
      <c r="F483" s="229"/>
      <c r="G483" s="4"/>
      <c r="H483" s="4"/>
      <c r="I483" s="79"/>
      <c r="J483" s="4"/>
      <c r="K483" s="80"/>
      <c r="L483" s="80"/>
      <c r="M483" s="80"/>
      <c r="N483" s="80"/>
      <c r="O483" s="80"/>
      <c r="P483" s="80"/>
      <c r="Q483" s="80"/>
      <c r="R483" s="80"/>
      <c r="S483" s="80"/>
      <c r="T483" s="80"/>
      <c r="U483" s="80"/>
      <c r="V483" s="80"/>
      <c r="W483" s="81">
        <f t="shared" si="19"/>
        <v>0</v>
      </c>
      <c r="X483" s="80"/>
      <c r="Y483" s="80"/>
      <c r="Z483" s="80"/>
      <c r="AA483" s="80"/>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82"/>
      <c r="BE483" s="1"/>
    </row>
    <row r="484" spans="1:57" ht="11.25" customHeight="1" x14ac:dyDescent="0.2">
      <c r="A484" s="1">
        <f>IF(F484=0,0,LOOKUP($C$9:$C$2507,Hoja1!$C$4:$C$118,Hoja1!$D$4:$D$118))</f>
        <v>0</v>
      </c>
      <c r="B484" s="1">
        <f t="shared" si="17"/>
        <v>125</v>
      </c>
      <c r="C484" s="1">
        <f t="array" ref="C484">SUM(IF(cuencatramo1=F484,Hoja1!$C$4:$C$118,0))</f>
        <v>0</v>
      </c>
      <c r="D484" s="1">
        <f t="shared" si="18"/>
        <v>166</v>
      </c>
      <c r="E484" s="46">
        <v>477</v>
      </c>
      <c r="F484" s="229"/>
      <c r="G484" s="4"/>
      <c r="H484" s="4"/>
      <c r="I484" s="79"/>
      <c r="J484" s="4"/>
      <c r="K484" s="80"/>
      <c r="L484" s="80"/>
      <c r="M484" s="80"/>
      <c r="N484" s="80"/>
      <c r="O484" s="80"/>
      <c r="P484" s="80"/>
      <c r="Q484" s="80"/>
      <c r="R484" s="80"/>
      <c r="S484" s="80"/>
      <c r="T484" s="80"/>
      <c r="U484" s="80"/>
      <c r="V484" s="80"/>
      <c r="W484" s="81">
        <f t="shared" si="19"/>
        <v>0</v>
      </c>
      <c r="X484" s="80"/>
      <c r="Y484" s="80"/>
      <c r="Z484" s="80"/>
      <c r="AA484" s="80"/>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82"/>
      <c r="BE484" s="1"/>
    </row>
    <row r="485" spans="1:57" ht="11.25" customHeight="1" x14ac:dyDescent="0.2">
      <c r="A485" s="1">
        <f>IF(F485=0,0,LOOKUP($C$9:$C$2507,Hoja1!$C$4:$C$118,Hoja1!$D$4:$D$118))</f>
        <v>0</v>
      </c>
      <c r="B485" s="1">
        <f t="shared" si="17"/>
        <v>126</v>
      </c>
      <c r="C485" s="1">
        <f t="array" ref="C485">SUM(IF(cuencatramo1=F485,Hoja1!$C$4:$C$118,0))</f>
        <v>0</v>
      </c>
      <c r="D485" s="1">
        <f t="shared" si="18"/>
        <v>167</v>
      </c>
      <c r="E485" s="46">
        <v>478</v>
      </c>
      <c r="F485" s="229"/>
      <c r="G485" s="4"/>
      <c r="H485" s="4"/>
      <c r="I485" s="79"/>
      <c r="J485" s="4"/>
      <c r="K485" s="80"/>
      <c r="L485" s="80"/>
      <c r="M485" s="80"/>
      <c r="N485" s="80"/>
      <c r="O485" s="80"/>
      <c r="P485" s="80"/>
      <c r="Q485" s="80"/>
      <c r="R485" s="80"/>
      <c r="S485" s="80"/>
      <c r="T485" s="80"/>
      <c r="U485" s="80"/>
      <c r="V485" s="80"/>
      <c r="W485" s="81">
        <f t="shared" si="19"/>
        <v>0</v>
      </c>
      <c r="X485" s="80"/>
      <c r="Y485" s="80"/>
      <c r="Z485" s="80"/>
      <c r="AA485" s="80"/>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82"/>
      <c r="BE485" s="1"/>
    </row>
    <row r="486" spans="1:57" ht="11.25" customHeight="1" x14ac:dyDescent="0.2">
      <c r="A486" s="1">
        <f>IF(F486=0,0,LOOKUP($C$9:$C$2507,Hoja1!$C$4:$C$118,Hoja1!$D$4:$D$118))</f>
        <v>0</v>
      </c>
      <c r="B486" s="1">
        <f t="shared" si="17"/>
        <v>127</v>
      </c>
      <c r="C486" s="1">
        <f t="array" ref="C486">SUM(IF(cuencatramo1=F486,Hoja1!$C$4:$C$118,0))</f>
        <v>0</v>
      </c>
      <c r="D486" s="1">
        <f t="shared" si="18"/>
        <v>168</v>
      </c>
      <c r="E486" s="46">
        <v>479</v>
      </c>
      <c r="F486" s="229"/>
      <c r="G486" s="4"/>
      <c r="H486" s="4"/>
      <c r="I486" s="79"/>
      <c r="J486" s="4"/>
      <c r="K486" s="80"/>
      <c r="L486" s="80"/>
      <c r="M486" s="80"/>
      <c r="N486" s="80"/>
      <c r="O486" s="80"/>
      <c r="P486" s="80"/>
      <c r="Q486" s="80"/>
      <c r="R486" s="80"/>
      <c r="S486" s="80"/>
      <c r="T486" s="80"/>
      <c r="U486" s="80"/>
      <c r="V486" s="80"/>
      <c r="W486" s="81">
        <f t="shared" si="19"/>
        <v>0</v>
      </c>
      <c r="X486" s="80"/>
      <c r="Y486" s="80"/>
      <c r="Z486" s="80"/>
      <c r="AA486" s="80"/>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82"/>
      <c r="BE486" s="1"/>
    </row>
    <row r="487" spans="1:57" ht="11.25" customHeight="1" x14ac:dyDescent="0.2">
      <c r="A487" s="1">
        <f>IF(F487=0,0,LOOKUP($C$9:$C$2507,Hoja1!$C$4:$C$118,Hoja1!$D$4:$D$118))</f>
        <v>0</v>
      </c>
      <c r="B487" s="1">
        <f t="shared" si="17"/>
        <v>128</v>
      </c>
      <c r="C487" s="1">
        <f t="array" ref="C487">SUM(IF(cuencatramo1=F487,Hoja1!$C$4:$C$118,0))</f>
        <v>0</v>
      </c>
      <c r="D487" s="1">
        <f t="shared" si="18"/>
        <v>169</v>
      </c>
      <c r="E487" s="46">
        <v>480</v>
      </c>
      <c r="F487" s="229"/>
      <c r="G487" s="4"/>
      <c r="H487" s="4"/>
      <c r="I487" s="79"/>
      <c r="J487" s="4"/>
      <c r="K487" s="80"/>
      <c r="L487" s="80"/>
      <c r="M487" s="80"/>
      <c r="N487" s="80"/>
      <c r="O487" s="80"/>
      <c r="P487" s="80"/>
      <c r="Q487" s="80"/>
      <c r="R487" s="80"/>
      <c r="S487" s="80"/>
      <c r="T487" s="80"/>
      <c r="U487" s="80"/>
      <c r="V487" s="80"/>
      <c r="W487" s="81">
        <f t="shared" si="19"/>
        <v>0</v>
      </c>
      <c r="X487" s="80"/>
      <c r="Y487" s="80"/>
      <c r="Z487" s="80"/>
      <c r="AA487" s="80"/>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82"/>
      <c r="BE487" s="1"/>
    </row>
    <row r="488" spans="1:57" ht="11.25" customHeight="1" x14ac:dyDescent="0.2">
      <c r="A488" s="1">
        <f>IF(F488=0,0,LOOKUP($C$9:$C$2507,Hoja1!$C$4:$C$118,Hoja1!$D$4:$D$118))</f>
        <v>0</v>
      </c>
      <c r="B488" s="1">
        <f t="shared" si="17"/>
        <v>129</v>
      </c>
      <c r="C488" s="1">
        <f t="array" ref="C488">SUM(IF(cuencatramo1=F488,Hoja1!$C$4:$C$118,0))</f>
        <v>0</v>
      </c>
      <c r="D488" s="1">
        <f t="shared" si="18"/>
        <v>170</v>
      </c>
      <c r="E488" s="46">
        <v>481</v>
      </c>
      <c r="F488" s="229"/>
      <c r="G488" s="4"/>
      <c r="H488" s="4"/>
      <c r="I488" s="79"/>
      <c r="J488" s="4"/>
      <c r="K488" s="80"/>
      <c r="L488" s="80"/>
      <c r="M488" s="80"/>
      <c r="N488" s="80"/>
      <c r="O488" s="80"/>
      <c r="P488" s="80"/>
      <c r="Q488" s="80"/>
      <c r="R488" s="80"/>
      <c r="S488" s="80"/>
      <c r="T488" s="80"/>
      <c r="U488" s="80"/>
      <c r="V488" s="80"/>
      <c r="W488" s="81">
        <f t="shared" si="19"/>
        <v>0</v>
      </c>
      <c r="X488" s="80"/>
      <c r="Y488" s="80"/>
      <c r="Z488" s="80"/>
      <c r="AA488" s="80"/>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82"/>
      <c r="BE488" s="1"/>
    </row>
    <row r="489" spans="1:57" ht="11.25" customHeight="1" x14ac:dyDescent="0.2">
      <c r="A489" s="1">
        <f>IF(F489=0,0,LOOKUP($C$9:$C$2507,Hoja1!$C$4:$C$118,Hoja1!$D$4:$D$118))</f>
        <v>0</v>
      </c>
      <c r="B489" s="1">
        <f t="shared" si="17"/>
        <v>130</v>
      </c>
      <c r="C489" s="1">
        <f t="array" ref="C489">SUM(IF(cuencatramo1=F489,Hoja1!$C$4:$C$118,0))</f>
        <v>0</v>
      </c>
      <c r="D489" s="1">
        <f t="shared" si="18"/>
        <v>171</v>
      </c>
      <c r="E489" s="46">
        <v>482</v>
      </c>
      <c r="F489" s="229"/>
      <c r="G489" s="4"/>
      <c r="H489" s="4"/>
      <c r="I489" s="79"/>
      <c r="J489" s="4"/>
      <c r="K489" s="80"/>
      <c r="L489" s="80"/>
      <c r="M489" s="80"/>
      <c r="N489" s="80"/>
      <c r="O489" s="80"/>
      <c r="P489" s="80"/>
      <c r="Q489" s="80"/>
      <c r="R489" s="80"/>
      <c r="S489" s="80"/>
      <c r="T489" s="80"/>
      <c r="U489" s="80"/>
      <c r="V489" s="80"/>
      <c r="W489" s="81">
        <f t="shared" si="19"/>
        <v>0</v>
      </c>
      <c r="X489" s="80"/>
      <c r="Y489" s="80"/>
      <c r="Z489" s="80"/>
      <c r="AA489" s="80"/>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82"/>
      <c r="BE489" s="1"/>
    </row>
    <row r="490" spans="1:57" ht="11.25" customHeight="1" x14ac:dyDescent="0.2">
      <c r="A490" s="1">
        <f>IF(F490=0,0,LOOKUP($C$9:$C$2507,Hoja1!$C$4:$C$118,Hoja1!$D$4:$D$118))</f>
        <v>0</v>
      </c>
      <c r="B490" s="1">
        <f t="shared" si="17"/>
        <v>131</v>
      </c>
      <c r="C490" s="1">
        <f t="array" ref="C490">SUM(IF(cuencatramo1=F490,Hoja1!$C$4:$C$118,0))</f>
        <v>0</v>
      </c>
      <c r="D490" s="1">
        <f t="shared" si="18"/>
        <v>172</v>
      </c>
      <c r="E490" s="46">
        <v>483</v>
      </c>
      <c r="F490" s="229"/>
      <c r="G490" s="4"/>
      <c r="H490" s="4"/>
      <c r="I490" s="79"/>
      <c r="J490" s="4"/>
      <c r="K490" s="80"/>
      <c r="L490" s="80"/>
      <c r="M490" s="80"/>
      <c r="N490" s="80"/>
      <c r="O490" s="80"/>
      <c r="P490" s="80"/>
      <c r="Q490" s="80"/>
      <c r="R490" s="80"/>
      <c r="S490" s="80"/>
      <c r="T490" s="80"/>
      <c r="U490" s="80"/>
      <c r="V490" s="80"/>
      <c r="W490" s="81">
        <f t="shared" si="19"/>
        <v>0</v>
      </c>
      <c r="X490" s="80"/>
      <c r="Y490" s="80"/>
      <c r="Z490" s="80"/>
      <c r="AA490" s="80"/>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82"/>
      <c r="BE490" s="1"/>
    </row>
    <row r="491" spans="1:57" ht="11.25" customHeight="1" x14ac:dyDescent="0.2">
      <c r="A491" s="1">
        <f>IF(F491=0,0,LOOKUP($C$9:$C$2507,Hoja1!$C$4:$C$118,Hoja1!$D$4:$D$118))</f>
        <v>0</v>
      </c>
      <c r="B491" s="1">
        <f t="shared" si="17"/>
        <v>132</v>
      </c>
      <c r="C491" s="1">
        <f t="array" ref="C491">SUM(IF(cuencatramo1=F491,Hoja1!$C$4:$C$118,0))</f>
        <v>0</v>
      </c>
      <c r="D491" s="1">
        <f t="shared" si="18"/>
        <v>173</v>
      </c>
      <c r="E491" s="46">
        <v>484</v>
      </c>
      <c r="F491" s="229"/>
      <c r="G491" s="4"/>
      <c r="H491" s="4"/>
      <c r="I491" s="79"/>
      <c r="J491" s="4"/>
      <c r="K491" s="80"/>
      <c r="L491" s="80"/>
      <c r="M491" s="80"/>
      <c r="N491" s="80"/>
      <c r="O491" s="80"/>
      <c r="P491" s="80"/>
      <c r="Q491" s="80"/>
      <c r="R491" s="80"/>
      <c r="S491" s="80"/>
      <c r="T491" s="80"/>
      <c r="U491" s="80"/>
      <c r="V491" s="80"/>
      <c r="W491" s="81">
        <f t="shared" si="19"/>
        <v>0</v>
      </c>
      <c r="X491" s="80"/>
      <c r="Y491" s="80"/>
      <c r="Z491" s="80"/>
      <c r="AA491" s="80"/>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82"/>
      <c r="BE491" s="1"/>
    </row>
    <row r="492" spans="1:57" ht="11.25" customHeight="1" x14ac:dyDescent="0.2">
      <c r="A492" s="1">
        <f>IF(F492=0,0,LOOKUP($C$9:$C$2507,Hoja1!$C$4:$C$118,Hoja1!$D$4:$D$118))</f>
        <v>0</v>
      </c>
      <c r="B492" s="1">
        <f t="shared" si="17"/>
        <v>133</v>
      </c>
      <c r="C492" s="1">
        <f t="array" ref="C492">SUM(IF(cuencatramo1=F492,Hoja1!$C$4:$C$118,0))</f>
        <v>0</v>
      </c>
      <c r="D492" s="1">
        <f t="shared" si="18"/>
        <v>174</v>
      </c>
      <c r="E492" s="46">
        <v>485</v>
      </c>
      <c r="F492" s="229"/>
      <c r="G492" s="4"/>
      <c r="H492" s="4"/>
      <c r="I492" s="79"/>
      <c r="J492" s="4"/>
      <c r="K492" s="80"/>
      <c r="L492" s="80"/>
      <c r="M492" s="80"/>
      <c r="N492" s="80"/>
      <c r="O492" s="80"/>
      <c r="P492" s="80"/>
      <c r="Q492" s="80"/>
      <c r="R492" s="80"/>
      <c r="S492" s="80"/>
      <c r="T492" s="80"/>
      <c r="U492" s="80"/>
      <c r="V492" s="80"/>
      <c r="W492" s="81">
        <f t="shared" si="19"/>
        <v>0</v>
      </c>
      <c r="X492" s="80"/>
      <c r="Y492" s="80"/>
      <c r="Z492" s="80"/>
      <c r="AA492" s="80"/>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82"/>
      <c r="BE492" s="1"/>
    </row>
    <row r="493" spans="1:57" ht="11.25" customHeight="1" x14ac:dyDescent="0.2">
      <c r="A493" s="1">
        <f>IF(F493=0,0,LOOKUP($C$9:$C$2507,Hoja1!$C$4:$C$118,Hoja1!$D$4:$D$118))</f>
        <v>0</v>
      </c>
      <c r="B493" s="1">
        <f t="shared" si="17"/>
        <v>134</v>
      </c>
      <c r="C493" s="1">
        <f t="array" ref="C493">SUM(IF(cuencatramo1=F493,Hoja1!$C$4:$C$118,0))</f>
        <v>0</v>
      </c>
      <c r="D493" s="1">
        <f t="shared" si="18"/>
        <v>175</v>
      </c>
      <c r="E493" s="46">
        <v>486</v>
      </c>
      <c r="F493" s="229"/>
      <c r="G493" s="4"/>
      <c r="H493" s="4"/>
      <c r="I493" s="79"/>
      <c r="J493" s="4"/>
      <c r="K493" s="80"/>
      <c r="L493" s="80"/>
      <c r="M493" s="80"/>
      <c r="N493" s="80"/>
      <c r="O493" s="80"/>
      <c r="P493" s="80"/>
      <c r="Q493" s="80"/>
      <c r="R493" s="80"/>
      <c r="S493" s="80"/>
      <c r="T493" s="80"/>
      <c r="U493" s="80"/>
      <c r="V493" s="80"/>
      <c r="W493" s="81">
        <f t="shared" si="19"/>
        <v>0</v>
      </c>
      <c r="X493" s="80"/>
      <c r="Y493" s="80"/>
      <c r="Z493" s="80"/>
      <c r="AA493" s="80"/>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82"/>
      <c r="BE493" s="1"/>
    </row>
    <row r="494" spans="1:57" ht="11.25" customHeight="1" x14ac:dyDescent="0.2">
      <c r="A494" s="1">
        <f>IF(F494=0,0,LOOKUP($C$9:$C$2507,Hoja1!$C$4:$C$118,Hoja1!$D$4:$D$118))</f>
        <v>0</v>
      </c>
      <c r="B494" s="1">
        <f t="shared" si="17"/>
        <v>135</v>
      </c>
      <c r="C494" s="1">
        <f t="array" ref="C494">SUM(IF(cuencatramo1=F494,Hoja1!$C$4:$C$118,0))</f>
        <v>0</v>
      </c>
      <c r="D494" s="1">
        <f t="shared" si="18"/>
        <v>176</v>
      </c>
      <c r="E494" s="46">
        <v>487</v>
      </c>
      <c r="F494" s="229"/>
      <c r="G494" s="4"/>
      <c r="H494" s="4"/>
      <c r="I494" s="79"/>
      <c r="J494" s="4"/>
      <c r="K494" s="80"/>
      <c r="L494" s="80"/>
      <c r="M494" s="80"/>
      <c r="N494" s="80"/>
      <c r="O494" s="80"/>
      <c r="P494" s="80"/>
      <c r="Q494" s="80"/>
      <c r="R494" s="80"/>
      <c r="S494" s="80"/>
      <c r="T494" s="80"/>
      <c r="U494" s="80"/>
      <c r="V494" s="80"/>
      <c r="W494" s="81">
        <f t="shared" si="19"/>
        <v>0</v>
      </c>
      <c r="X494" s="80"/>
      <c r="Y494" s="80"/>
      <c r="Z494" s="80"/>
      <c r="AA494" s="80"/>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82"/>
      <c r="BE494" s="1"/>
    </row>
    <row r="495" spans="1:57" ht="11.25" customHeight="1" x14ac:dyDescent="0.2">
      <c r="A495" s="1">
        <f>IF(F495=0,0,LOOKUP($C$9:$C$2507,Hoja1!$C$4:$C$118,Hoja1!$D$4:$D$118))</f>
        <v>0</v>
      </c>
      <c r="B495" s="1">
        <f t="shared" si="17"/>
        <v>136</v>
      </c>
      <c r="C495" s="1">
        <f t="array" ref="C495">SUM(IF(cuencatramo1=F495,Hoja1!$C$4:$C$118,0))</f>
        <v>0</v>
      </c>
      <c r="D495" s="1">
        <f t="shared" si="18"/>
        <v>177</v>
      </c>
      <c r="E495" s="46">
        <v>488</v>
      </c>
      <c r="F495" s="229"/>
      <c r="G495" s="4"/>
      <c r="H495" s="4"/>
      <c r="I495" s="79"/>
      <c r="J495" s="4"/>
      <c r="K495" s="80"/>
      <c r="L495" s="80"/>
      <c r="M495" s="80"/>
      <c r="N495" s="80"/>
      <c r="O495" s="80"/>
      <c r="P495" s="80"/>
      <c r="Q495" s="80"/>
      <c r="R495" s="80"/>
      <c r="S495" s="80"/>
      <c r="T495" s="80"/>
      <c r="U495" s="80"/>
      <c r="V495" s="80"/>
      <c r="W495" s="81">
        <f t="shared" si="19"/>
        <v>0</v>
      </c>
      <c r="X495" s="80"/>
      <c r="Y495" s="80"/>
      <c r="Z495" s="80"/>
      <c r="AA495" s="80"/>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82"/>
      <c r="BE495" s="1"/>
    </row>
    <row r="496" spans="1:57" ht="11.25" customHeight="1" x14ac:dyDescent="0.2">
      <c r="A496" s="1">
        <f>IF(F496=0,0,LOOKUP($C$9:$C$2507,Hoja1!$C$4:$C$118,Hoja1!$D$4:$D$118))</f>
        <v>0</v>
      </c>
      <c r="B496" s="1">
        <f t="shared" si="17"/>
        <v>137</v>
      </c>
      <c r="C496" s="1">
        <f t="array" ref="C496">SUM(IF(cuencatramo1=F496,Hoja1!$C$4:$C$118,0))</f>
        <v>0</v>
      </c>
      <c r="D496" s="1">
        <f t="shared" si="18"/>
        <v>178</v>
      </c>
      <c r="E496" s="46">
        <v>489</v>
      </c>
      <c r="F496" s="229"/>
      <c r="G496" s="4"/>
      <c r="H496" s="4"/>
      <c r="I496" s="79"/>
      <c r="J496" s="4"/>
      <c r="K496" s="80"/>
      <c r="L496" s="80"/>
      <c r="M496" s="80"/>
      <c r="N496" s="80"/>
      <c r="O496" s="80"/>
      <c r="P496" s="80"/>
      <c r="Q496" s="80"/>
      <c r="R496" s="80"/>
      <c r="S496" s="80"/>
      <c r="T496" s="80"/>
      <c r="U496" s="80"/>
      <c r="V496" s="80"/>
      <c r="W496" s="81">
        <f t="shared" si="19"/>
        <v>0</v>
      </c>
      <c r="X496" s="80"/>
      <c r="Y496" s="80"/>
      <c r="Z496" s="80"/>
      <c r="AA496" s="80"/>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82"/>
      <c r="BE496" s="1"/>
    </row>
    <row r="497" spans="1:57" ht="11.25" customHeight="1" x14ac:dyDescent="0.2">
      <c r="A497" s="1">
        <f>IF(F497=0,0,LOOKUP($C$9:$C$2507,Hoja1!$C$4:$C$118,Hoja1!$D$4:$D$118))</f>
        <v>0</v>
      </c>
      <c r="B497" s="1">
        <f t="shared" si="17"/>
        <v>138</v>
      </c>
      <c r="C497" s="1">
        <f t="array" ref="C497">SUM(IF(cuencatramo1=F497,Hoja1!$C$4:$C$118,0))</f>
        <v>0</v>
      </c>
      <c r="D497" s="1">
        <f t="shared" si="18"/>
        <v>179</v>
      </c>
      <c r="E497" s="46">
        <v>490</v>
      </c>
      <c r="F497" s="229"/>
      <c r="G497" s="4"/>
      <c r="H497" s="4"/>
      <c r="I497" s="79"/>
      <c r="J497" s="4"/>
      <c r="K497" s="80"/>
      <c r="L497" s="80"/>
      <c r="M497" s="80"/>
      <c r="N497" s="80"/>
      <c r="O497" s="80"/>
      <c r="P497" s="80"/>
      <c r="Q497" s="80"/>
      <c r="R497" s="80"/>
      <c r="S497" s="80"/>
      <c r="T497" s="80"/>
      <c r="U497" s="80"/>
      <c r="V497" s="80"/>
      <c r="W497" s="81">
        <f t="shared" si="19"/>
        <v>0</v>
      </c>
      <c r="X497" s="80"/>
      <c r="Y497" s="80"/>
      <c r="Z497" s="80"/>
      <c r="AA497" s="80"/>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82"/>
      <c r="BE497" s="1"/>
    </row>
    <row r="498" spans="1:57" ht="11.25" customHeight="1" x14ac:dyDescent="0.2">
      <c r="A498" s="1">
        <f>IF(F498=0,0,LOOKUP($C$9:$C$2507,Hoja1!$C$4:$C$118,Hoja1!$D$4:$D$118))</f>
        <v>0</v>
      </c>
      <c r="B498" s="1">
        <f t="shared" si="17"/>
        <v>139</v>
      </c>
      <c r="C498" s="1">
        <f t="array" ref="C498">SUM(IF(cuencatramo1=F498,Hoja1!$C$4:$C$118,0))</f>
        <v>0</v>
      </c>
      <c r="D498" s="1">
        <f t="shared" si="18"/>
        <v>180</v>
      </c>
      <c r="E498" s="46">
        <v>491</v>
      </c>
      <c r="F498" s="229"/>
      <c r="G498" s="4"/>
      <c r="H498" s="4"/>
      <c r="I498" s="79"/>
      <c r="J498" s="4"/>
      <c r="K498" s="80"/>
      <c r="L498" s="80"/>
      <c r="M498" s="80"/>
      <c r="N498" s="80"/>
      <c r="O498" s="80"/>
      <c r="P498" s="80"/>
      <c r="Q498" s="80"/>
      <c r="R498" s="80"/>
      <c r="S498" s="80"/>
      <c r="T498" s="80"/>
      <c r="U498" s="80"/>
      <c r="V498" s="80"/>
      <c r="W498" s="81">
        <f t="shared" si="19"/>
        <v>0</v>
      </c>
      <c r="X498" s="80"/>
      <c r="Y498" s="80"/>
      <c r="Z498" s="80"/>
      <c r="AA498" s="80"/>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82"/>
      <c r="BE498" s="1"/>
    </row>
    <row r="499" spans="1:57" ht="11.25" customHeight="1" x14ac:dyDescent="0.2">
      <c r="A499" s="1">
        <f>IF(F499=0,0,LOOKUP($C$9:$C$2507,Hoja1!$C$4:$C$118,Hoja1!$D$4:$D$118))</f>
        <v>0</v>
      </c>
      <c r="B499" s="1">
        <f t="shared" si="17"/>
        <v>140</v>
      </c>
      <c r="C499" s="1">
        <f t="array" ref="C499">SUM(IF(cuencatramo1=F499,Hoja1!$C$4:$C$118,0))</f>
        <v>0</v>
      </c>
      <c r="D499" s="1">
        <f t="shared" si="18"/>
        <v>181</v>
      </c>
      <c r="E499" s="46">
        <v>492</v>
      </c>
      <c r="F499" s="229"/>
      <c r="G499" s="4"/>
      <c r="H499" s="4"/>
      <c r="I499" s="79"/>
      <c r="J499" s="4"/>
      <c r="K499" s="80"/>
      <c r="L499" s="80"/>
      <c r="M499" s="80"/>
      <c r="N499" s="80"/>
      <c r="O499" s="80"/>
      <c r="P499" s="80"/>
      <c r="Q499" s="80"/>
      <c r="R499" s="80"/>
      <c r="S499" s="80"/>
      <c r="T499" s="80"/>
      <c r="U499" s="80"/>
      <c r="V499" s="80"/>
      <c r="W499" s="81">
        <f t="shared" si="19"/>
        <v>0</v>
      </c>
      <c r="X499" s="80"/>
      <c r="Y499" s="80"/>
      <c r="Z499" s="80"/>
      <c r="AA499" s="80"/>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82"/>
      <c r="BE499" s="1"/>
    </row>
    <row r="500" spans="1:57" ht="11.25" customHeight="1" x14ac:dyDescent="0.2">
      <c r="A500" s="1">
        <f>IF(F500=0,0,LOOKUP($C$9:$C$2507,Hoja1!$C$4:$C$118,Hoja1!$D$4:$D$118))</f>
        <v>0</v>
      </c>
      <c r="B500" s="1">
        <f t="shared" si="17"/>
        <v>141</v>
      </c>
      <c r="C500" s="1">
        <f t="array" ref="C500">SUM(IF(cuencatramo1=F500,Hoja1!$C$4:$C$118,0))</f>
        <v>0</v>
      </c>
      <c r="D500" s="1">
        <f t="shared" si="18"/>
        <v>182</v>
      </c>
      <c r="E500" s="46">
        <v>493</v>
      </c>
      <c r="F500" s="229"/>
      <c r="G500" s="4"/>
      <c r="H500" s="4"/>
      <c r="I500" s="79"/>
      <c r="J500" s="4"/>
      <c r="K500" s="80"/>
      <c r="L500" s="80"/>
      <c r="M500" s="80"/>
      <c r="N500" s="80"/>
      <c r="O500" s="80"/>
      <c r="P500" s="80"/>
      <c r="Q500" s="80"/>
      <c r="R500" s="80"/>
      <c r="S500" s="80"/>
      <c r="T500" s="80"/>
      <c r="U500" s="80"/>
      <c r="V500" s="80"/>
      <c r="W500" s="81">
        <f t="shared" si="19"/>
        <v>0</v>
      </c>
      <c r="X500" s="80"/>
      <c r="Y500" s="80"/>
      <c r="Z500" s="80"/>
      <c r="AA500" s="80"/>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82"/>
      <c r="BE500" s="1"/>
    </row>
    <row r="501" spans="1:57" ht="11.25" customHeight="1" x14ac:dyDescent="0.2">
      <c r="A501" s="1">
        <f>IF(F501=0,0,LOOKUP($C$9:$C$2507,Hoja1!$C$4:$C$118,Hoja1!$D$4:$D$118))</f>
        <v>0</v>
      </c>
      <c r="B501" s="1">
        <f t="shared" si="17"/>
        <v>142</v>
      </c>
      <c r="C501" s="1">
        <f t="array" ref="C501">SUM(IF(cuencatramo1=F501,Hoja1!$C$4:$C$118,0))</f>
        <v>0</v>
      </c>
      <c r="D501" s="1">
        <f t="shared" si="18"/>
        <v>183</v>
      </c>
      <c r="E501" s="46">
        <v>494</v>
      </c>
      <c r="F501" s="229"/>
      <c r="G501" s="4"/>
      <c r="H501" s="4"/>
      <c r="I501" s="79"/>
      <c r="J501" s="4"/>
      <c r="K501" s="80"/>
      <c r="L501" s="80"/>
      <c r="M501" s="80"/>
      <c r="N501" s="80"/>
      <c r="O501" s="80"/>
      <c r="P501" s="80"/>
      <c r="Q501" s="80"/>
      <c r="R501" s="80"/>
      <c r="S501" s="80"/>
      <c r="T501" s="80"/>
      <c r="U501" s="80"/>
      <c r="V501" s="80"/>
      <c r="W501" s="81">
        <f t="shared" si="19"/>
        <v>0</v>
      </c>
      <c r="X501" s="80"/>
      <c r="Y501" s="80"/>
      <c r="Z501" s="80"/>
      <c r="AA501" s="80"/>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82"/>
      <c r="BE501" s="1"/>
    </row>
    <row r="502" spans="1:57" ht="11.25" customHeight="1" x14ac:dyDescent="0.2">
      <c r="A502" s="1">
        <f>IF(F502=0,0,LOOKUP($C$9:$C$2507,Hoja1!$C$4:$C$118,Hoja1!$D$4:$D$118))</f>
        <v>0</v>
      </c>
      <c r="B502" s="1">
        <f t="shared" si="17"/>
        <v>143</v>
      </c>
      <c r="C502" s="1">
        <f t="array" ref="C502">SUM(IF(cuencatramo1=F502,Hoja1!$C$4:$C$118,0))</f>
        <v>0</v>
      </c>
      <c r="D502" s="1">
        <f t="shared" si="18"/>
        <v>184</v>
      </c>
      <c r="E502" s="46">
        <v>495</v>
      </c>
      <c r="F502" s="229"/>
      <c r="G502" s="4"/>
      <c r="H502" s="4"/>
      <c r="I502" s="79"/>
      <c r="J502" s="4"/>
      <c r="K502" s="80"/>
      <c r="L502" s="80"/>
      <c r="M502" s="80"/>
      <c r="N502" s="80"/>
      <c r="O502" s="80"/>
      <c r="P502" s="80"/>
      <c r="Q502" s="80"/>
      <c r="R502" s="80"/>
      <c r="S502" s="80"/>
      <c r="T502" s="80"/>
      <c r="U502" s="80"/>
      <c r="V502" s="80"/>
      <c r="W502" s="81">
        <f t="shared" si="19"/>
        <v>0</v>
      </c>
      <c r="X502" s="80"/>
      <c r="Y502" s="80"/>
      <c r="Z502" s="80"/>
      <c r="AA502" s="80"/>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82"/>
      <c r="BE502" s="1"/>
    </row>
    <row r="503" spans="1:57" ht="11.25" customHeight="1" x14ac:dyDescent="0.2">
      <c r="A503" s="1">
        <f>IF(F503=0,0,LOOKUP($C$9:$C$2507,Hoja1!$C$4:$C$118,Hoja1!$D$4:$D$118))</f>
        <v>0</v>
      </c>
      <c r="B503" s="1">
        <f t="shared" si="17"/>
        <v>144</v>
      </c>
      <c r="C503" s="1">
        <f t="array" ref="C503">SUM(IF(cuencatramo1=F503,Hoja1!$C$4:$C$118,0))</f>
        <v>0</v>
      </c>
      <c r="D503" s="1">
        <f t="shared" si="18"/>
        <v>185</v>
      </c>
      <c r="E503" s="46">
        <v>496</v>
      </c>
      <c r="F503" s="229"/>
      <c r="G503" s="4"/>
      <c r="H503" s="4"/>
      <c r="I503" s="79"/>
      <c r="J503" s="4"/>
      <c r="K503" s="80"/>
      <c r="L503" s="80"/>
      <c r="M503" s="80"/>
      <c r="N503" s="80"/>
      <c r="O503" s="80"/>
      <c r="P503" s="80"/>
      <c r="Q503" s="80"/>
      <c r="R503" s="80"/>
      <c r="S503" s="80"/>
      <c r="T503" s="80"/>
      <c r="U503" s="80"/>
      <c r="V503" s="80"/>
      <c r="W503" s="81">
        <f t="shared" si="19"/>
        <v>0</v>
      </c>
      <c r="X503" s="80"/>
      <c r="Y503" s="80"/>
      <c r="Z503" s="80"/>
      <c r="AA503" s="80"/>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82"/>
      <c r="BE503" s="1"/>
    </row>
    <row r="504" spans="1:57" ht="11.25" customHeight="1" x14ac:dyDescent="0.2">
      <c r="A504" s="1">
        <f>IF(F504=0,0,LOOKUP($C$9:$C$2507,Hoja1!$C$4:$C$118,Hoja1!$D$4:$D$118))</f>
        <v>0</v>
      </c>
      <c r="B504" s="1">
        <f t="shared" si="17"/>
        <v>145</v>
      </c>
      <c r="C504" s="1">
        <f t="array" ref="C504">SUM(IF(cuencatramo1=F504,Hoja1!$C$4:$C$118,0))</f>
        <v>0</v>
      </c>
      <c r="D504" s="1">
        <f t="shared" si="18"/>
        <v>186</v>
      </c>
      <c r="E504" s="46">
        <v>497</v>
      </c>
      <c r="F504" s="229"/>
      <c r="G504" s="4"/>
      <c r="H504" s="4"/>
      <c r="I504" s="79"/>
      <c r="J504" s="4"/>
      <c r="K504" s="80"/>
      <c r="L504" s="80"/>
      <c r="M504" s="80"/>
      <c r="N504" s="80"/>
      <c r="O504" s="80"/>
      <c r="P504" s="80"/>
      <c r="Q504" s="80"/>
      <c r="R504" s="80"/>
      <c r="S504" s="80"/>
      <c r="T504" s="80"/>
      <c r="U504" s="80"/>
      <c r="V504" s="80"/>
      <c r="W504" s="81">
        <f t="shared" si="19"/>
        <v>0</v>
      </c>
      <c r="X504" s="80"/>
      <c r="Y504" s="80"/>
      <c r="Z504" s="80"/>
      <c r="AA504" s="80"/>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82"/>
      <c r="BE504" s="1"/>
    </row>
    <row r="505" spans="1:57" ht="11.25" customHeight="1" x14ac:dyDescent="0.2">
      <c r="A505" s="1">
        <f>IF(F505=0,0,LOOKUP($C$9:$C$2507,Hoja1!$C$4:$C$118,Hoja1!$D$4:$D$118))</f>
        <v>0</v>
      </c>
      <c r="B505" s="1">
        <f t="shared" si="17"/>
        <v>146</v>
      </c>
      <c r="C505" s="1">
        <f t="array" ref="C505">SUM(IF(cuencatramo1=F505,Hoja1!$C$4:$C$118,0))</f>
        <v>0</v>
      </c>
      <c r="D505" s="1">
        <f t="shared" si="18"/>
        <v>187</v>
      </c>
      <c r="E505" s="46">
        <v>498</v>
      </c>
      <c r="F505" s="229"/>
      <c r="G505" s="4"/>
      <c r="H505" s="4"/>
      <c r="I505" s="79"/>
      <c r="J505" s="4"/>
      <c r="K505" s="80"/>
      <c r="L505" s="80"/>
      <c r="M505" s="80"/>
      <c r="N505" s="80"/>
      <c r="O505" s="80"/>
      <c r="P505" s="80"/>
      <c r="Q505" s="80"/>
      <c r="R505" s="80"/>
      <c r="S505" s="80"/>
      <c r="T505" s="80"/>
      <c r="U505" s="80"/>
      <c r="V505" s="80"/>
      <c r="W505" s="81">
        <f t="shared" si="19"/>
        <v>0</v>
      </c>
      <c r="X505" s="80"/>
      <c r="Y505" s="80"/>
      <c r="Z505" s="80"/>
      <c r="AA505" s="80"/>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82"/>
      <c r="BE505" s="1"/>
    </row>
    <row r="506" spans="1:57" ht="11.25" customHeight="1" x14ac:dyDescent="0.2">
      <c r="A506" s="1">
        <f>IF(F506=0,0,LOOKUP($C$9:$C$2507,Hoja1!$C$4:$C$118,Hoja1!$D$4:$D$118))</f>
        <v>0</v>
      </c>
      <c r="B506" s="1">
        <f t="shared" si="17"/>
        <v>147</v>
      </c>
      <c r="C506" s="1">
        <f t="array" ref="C506">SUM(IF(cuencatramo1=F506,Hoja1!$C$4:$C$118,0))</f>
        <v>0</v>
      </c>
      <c r="D506" s="1">
        <f t="shared" si="18"/>
        <v>188</v>
      </c>
      <c r="E506" s="46">
        <v>499</v>
      </c>
      <c r="F506" s="229"/>
      <c r="G506" s="4"/>
      <c r="H506" s="4"/>
      <c r="I506" s="79"/>
      <c r="J506" s="4"/>
      <c r="K506" s="80"/>
      <c r="L506" s="80"/>
      <c r="M506" s="80"/>
      <c r="N506" s="80"/>
      <c r="O506" s="80"/>
      <c r="P506" s="80"/>
      <c r="Q506" s="80"/>
      <c r="R506" s="80"/>
      <c r="S506" s="80"/>
      <c r="T506" s="80"/>
      <c r="U506" s="80"/>
      <c r="V506" s="80"/>
      <c r="W506" s="81">
        <f t="shared" si="19"/>
        <v>0</v>
      </c>
      <c r="X506" s="80"/>
      <c r="Y506" s="80"/>
      <c r="Z506" s="80"/>
      <c r="AA506" s="80"/>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82"/>
      <c r="BE506" s="1"/>
    </row>
    <row r="507" spans="1:57" ht="11.25" customHeight="1" x14ac:dyDescent="0.2">
      <c r="A507" s="1">
        <f>IF(F507=0,0,LOOKUP($C$9:$C$2507,Hoja1!$C$4:$C$118,Hoja1!$D$4:$D$118))</f>
        <v>0</v>
      </c>
      <c r="B507" s="1">
        <f t="shared" si="17"/>
        <v>148</v>
      </c>
      <c r="C507" s="1">
        <f t="array" ref="C507">SUM(IF(cuencatramo1=F507,Hoja1!$C$4:$C$118,0))</f>
        <v>0</v>
      </c>
      <c r="D507" s="1">
        <f t="shared" si="18"/>
        <v>189</v>
      </c>
      <c r="E507" s="46">
        <v>500</v>
      </c>
      <c r="F507" s="229"/>
      <c r="G507" s="4"/>
      <c r="H507" s="4"/>
      <c r="I507" s="79"/>
      <c r="J507" s="4"/>
      <c r="K507" s="80"/>
      <c r="L507" s="80"/>
      <c r="M507" s="80"/>
      <c r="N507" s="80"/>
      <c r="O507" s="80"/>
      <c r="P507" s="80"/>
      <c r="Q507" s="80"/>
      <c r="R507" s="80"/>
      <c r="S507" s="80"/>
      <c r="T507" s="80"/>
      <c r="U507" s="80"/>
      <c r="V507" s="80"/>
      <c r="W507" s="81">
        <f t="shared" si="19"/>
        <v>0</v>
      </c>
      <c r="X507" s="80"/>
      <c r="Y507" s="80"/>
      <c r="Z507" s="80"/>
      <c r="AA507" s="80"/>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82"/>
      <c r="BE507" s="1"/>
    </row>
    <row r="508" spans="1:57" ht="11.25" customHeight="1" x14ac:dyDescent="0.2">
      <c r="A508" s="1">
        <f>IF(F508=0,0,LOOKUP($C$9:$C$2507,Hoja1!$C$4:$C$118,Hoja1!$D$4:$D$118))</f>
        <v>0</v>
      </c>
      <c r="B508" s="1">
        <f t="shared" si="17"/>
        <v>149</v>
      </c>
      <c r="C508" s="1">
        <f t="array" ref="C508">SUM(IF(cuencatramo1=F508,Hoja1!$C$4:$C$118,0))</f>
        <v>0</v>
      </c>
      <c r="D508" s="1">
        <f t="shared" si="18"/>
        <v>190</v>
      </c>
      <c r="E508" s="46">
        <v>501</v>
      </c>
      <c r="F508" s="229"/>
      <c r="G508" s="4"/>
      <c r="H508" s="4"/>
      <c r="I508" s="79"/>
      <c r="J508" s="4"/>
      <c r="K508" s="80"/>
      <c r="L508" s="80"/>
      <c r="M508" s="80"/>
      <c r="N508" s="80"/>
      <c r="O508" s="80"/>
      <c r="P508" s="80"/>
      <c r="Q508" s="80"/>
      <c r="R508" s="80"/>
      <c r="S508" s="80"/>
      <c r="T508" s="80"/>
      <c r="U508" s="80"/>
      <c r="V508" s="80"/>
      <c r="W508" s="81">
        <f t="shared" si="19"/>
        <v>0</v>
      </c>
      <c r="X508" s="80"/>
      <c r="Y508" s="80"/>
      <c r="Z508" s="80"/>
      <c r="AA508" s="80"/>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82"/>
      <c r="BE508" s="1"/>
    </row>
    <row r="509" spans="1:57" ht="11.25" customHeight="1" x14ac:dyDescent="0.2">
      <c r="A509" s="1">
        <f>IF(F509=0,0,LOOKUP($C$9:$C$2507,Hoja1!$C$4:$C$118,Hoja1!$D$4:$D$118))</f>
        <v>0</v>
      </c>
      <c r="B509" s="1">
        <f t="shared" si="17"/>
        <v>150</v>
      </c>
      <c r="C509" s="1">
        <f t="array" ref="C509">SUM(IF(cuencatramo1=F509,Hoja1!$C$4:$C$118,0))</f>
        <v>0</v>
      </c>
      <c r="D509" s="1">
        <f t="shared" si="18"/>
        <v>191</v>
      </c>
      <c r="E509" s="46">
        <v>502</v>
      </c>
      <c r="F509" s="229"/>
      <c r="G509" s="4"/>
      <c r="H509" s="4"/>
      <c r="I509" s="79"/>
      <c r="J509" s="4"/>
      <c r="K509" s="80"/>
      <c r="L509" s="80"/>
      <c r="M509" s="80"/>
      <c r="N509" s="80"/>
      <c r="O509" s="80"/>
      <c r="P509" s="80"/>
      <c r="Q509" s="80"/>
      <c r="R509" s="80"/>
      <c r="S509" s="80"/>
      <c r="T509" s="80"/>
      <c r="U509" s="80"/>
      <c r="V509" s="80"/>
      <c r="W509" s="81">
        <f t="shared" si="19"/>
        <v>0</v>
      </c>
      <c r="X509" s="80"/>
      <c r="Y509" s="80"/>
      <c r="Z509" s="80"/>
      <c r="AA509" s="80"/>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82"/>
      <c r="BE509" s="1"/>
    </row>
    <row r="510" spans="1:57" ht="11.25" customHeight="1" x14ac:dyDescent="0.2">
      <c r="A510" s="1">
        <f>IF(F510=0,0,LOOKUP($C$9:$C$2507,Hoja1!$C$4:$C$118,Hoja1!$D$4:$D$118))</f>
        <v>0</v>
      </c>
      <c r="B510" s="1">
        <f t="shared" si="17"/>
        <v>151</v>
      </c>
      <c r="C510" s="1">
        <f t="array" ref="C510">SUM(IF(cuencatramo1=F510,Hoja1!$C$4:$C$118,0))</f>
        <v>0</v>
      </c>
      <c r="D510" s="1">
        <f t="shared" si="18"/>
        <v>192</v>
      </c>
      <c r="E510" s="46">
        <v>503</v>
      </c>
      <c r="F510" s="229"/>
      <c r="G510" s="4"/>
      <c r="H510" s="4"/>
      <c r="I510" s="79"/>
      <c r="J510" s="4"/>
      <c r="K510" s="80"/>
      <c r="L510" s="80"/>
      <c r="M510" s="80"/>
      <c r="N510" s="80"/>
      <c r="O510" s="80"/>
      <c r="P510" s="80"/>
      <c r="Q510" s="80"/>
      <c r="R510" s="80"/>
      <c r="S510" s="80"/>
      <c r="T510" s="80"/>
      <c r="U510" s="80"/>
      <c r="V510" s="80"/>
      <c r="W510" s="81">
        <f t="shared" si="19"/>
        <v>0</v>
      </c>
      <c r="X510" s="80"/>
      <c r="Y510" s="80"/>
      <c r="Z510" s="80"/>
      <c r="AA510" s="80"/>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82"/>
      <c r="BE510" s="1"/>
    </row>
    <row r="511" spans="1:57" ht="11.25" customHeight="1" x14ac:dyDescent="0.2">
      <c r="A511" s="1">
        <f>IF(F511=0,0,LOOKUP($C$9:$C$2507,Hoja1!$C$4:$C$118,Hoja1!$D$4:$D$118))</f>
        <v>0</v>
      </c>
      <c r="B511" s="1">
        <f t="shared" si="17"/>
        <v>152</v>
      </c>
      <c r="C511" s="1">
        <f t="array" ref="C511">SUM(IF(cuencatramo1=F511,Hoja1!$C$4:$C$118,0))</f>
        <v>0</v>
      </c>
      <c r="D511" s="1">
        <f t="shared" si="18"/>
        <v>193</v>
      </c>
      <c r="E511" s="46">
        <v>504</v>
      </c>
      <c r="F511" s="229"/>
      <c r="G511" s="4"/>
      <c r="H511" s="4"/>
      <c r="I511" s="79"/>
      <c r="J511" s="4"/>
      <c r="K511" s="80"/>
      <c r="L511" s="80"/>
      <c r="M511" s="80"/>
      <c r="N511" s="80"/>
      <c r="O511" s="80"/>
      <c r="P511" s="80"/>
      <c r="Q511" s="80"/>
      <c r="R511" s="80"/>
      <c r="S511" s="80"/>
      <c r="T511" s="80"/>
      <c r="U511" s="80"/>
      <c r="V511" s="80"/>
      <c r="W511" s="81">
        <f t="shared" si="19"/>
        <v>0</v>
      </c>
      <c r="X511" s="80"/>
      <c r="Y511" s="80"/>
      <c r="Z511" s="80"/>
      <c r="AA511" s="80"/>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82"/>
      <c r="BE511" s="1"/>
    </row>
    <row r="512" spans="1:57" ht="11.25" customHeight="1" x14ac:dyDescent="0.2">
      <c r="A512" s="1">
        <f>IF(F512=0,0,LOOKUP($C$9:$C$2507,Hoja1!$C$4:$C$118,Hoja1!$D$4:$D$118))</f>
        <v>0</v>
      </c>
      <c r="B512" s="1">
        <f t="shared" si="17"/>
        <v>153</v>
      </c>
      <c r="C512" s="1">
        <f t="array" ref="C512">SUM(IF(cuencatramo1=F512,Hoja1!$C$4:$C$118,0))</f>
        <v>0</v>
      </c>
      <c r="D512" s="1">
        <f t="shared" si="18"/>
        <v>194</v>
      </c>
      <c r="E512" s="46">
        <v>505</v>
      </c>
      <c r="F512" s="229"/>
      <c r="G512" s="4"/>
      <c r="H512" s="4"/>
      <c r="I512" s="79"/>
      <c r="J512" s="4"/>
      <c r="K512" s="80"/>
      <c r="L512" s="80"/>
      <c r="M512" s="80"/>
      <c r="N512" s="80"/>
      <c r="O512" s="80"/>
      <c r="P512" s="80"/>
      <c r="Q512" s="80"/>
      <c r="R512" s="80"/>
      <c r="S512" s="80"/>
      <c r="T512" s="80"/>
      <c r="U512" s="80"/>
      <c r="V512" s="80"/>
      <c r="W512" s="81">
        <f t="shared" si="19"/>
        <v>0</v>
      </c>
      <c r="X512" s="80"/>
      <c r="Y512" s="80"/>
      <c r="Z512" s="80"/>
      <c r="AA512" s="80"/>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82"/>
      <c r="BE512" s="1"/>
    </row>
    <row r="513" spans="1:57" ht="11.25" customHeight="1" x14ac:dyDescent="0.2">
      <c r="A513" s="1">
        <f>IF(F513=0,0,LOOKUP($C$9:$C$2507,Hoja1!$C$4:$C$118,Hoja1!$D$4:$D$118))</f>
        <v>0</v>
      </c>
      <c r="B513" s="1">
        <f t="shared" si="17"/>
        <v>154</v>
      </c>
      <c r="C513" s="1">
        <f t="array" ref="C513">SUM(IF(cuencatramo1=F513,Hoja1!$C$4:$C$118,0))</f>
        <v>0</v>
      </c>
      <c r="D513" s="1">
        <f t="shared" si="18"/>
        <v>195</v>
      </c>
      <c r="E513" s="46">
        <v>506</v>
      </c>
      <c r="F513" s="229"/>
      <c r="G513" s="4"/>
      <c r="H513" s="4"/>
      <c r="I513" s="79"/>
      <c r="J513" s="4"/>
      <c r="K513" s="80"/>
      <c r="L513" s="80"/>
      <c r="M513" s="80"/>
      <c r="N513" s="80"/>
      <c r="O513" s="80"/>
      <c r="P513" s="80"/>
      <c r="Q513" s="80"/>
      <c r="R513" s="80"/>
      <c r="S513" s="80"/>
      <c r="T513" s="80"/>
      <c r="U513" s="80"/>
      <c r="V513" s="80"/>
      <c r="W513" s="81">
        <f t="shared" si="19"/>
        <v>0</v>
      </c>
      <c r="X513" s="80"/>
      <c r="Y513" s="80"/>
      <c r="Z513" s="80"/>
      <c r="AA513" s="80"/>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82"/>
      <c r="BE513" s="1"/>
    </row>
    <row r="514" spans="1:57" ht="11.25" customHeight="1" x14ac:dyDescent="0.2">
      <c r="A514" s="1">
        <f>IF(F514=0,0,LOOKUP($C$9:$C$2507,Hoja1!$C$4:$C$118,Hoja1!$D$4:$D$118))</f>
        <v>0</v>
      </c>
      <c r="B514" s="1">
        <f t="shared" si="17"/>
        <v>155</v>
      </c>
      <c r="C514" s="1">
        <f t="array" ref="C514">SUM(IF(cuencatramo1=F514,Hoja1!$C$4:$C$118,0))</f>
        <v>0</v>
      </c>
      <c r="D514" s="1">
        <f t="shared" si="18"/>
        <v>196</v>
      </c>
      <c r="E514" s="46">
        <v>507</v>
      </c>
      <c r="F514" s="229"/>
      <c r="G514" s="4"/>
      <c r="H514" s="4"/>
      <c r="I514" s="79"/>
      <c r="J514" s="4"/>
      <c r="K514" s="80"/>
      <c r="L514" s="80"/>
      <c r="M514" s="80"/>
      <c r="N514" s="80"/>
      <c r="O514" s="80"/>
      <c r="P514" s="80"/>
      <c r="Q514" s="80"/>
      <c r="R514" s="80"/>
      <c r="S514" s="80"/>
      <c r="T514" s="80"/>
      <c r="U514" s="80"/>
      <c r="V514" s="80"/>
      <c r="W514" s="81">
        <f t="shared" si="19"/>
        <v>0</v>
      </c>
      <c r="X514" s="80"/>
      <c r="Y514" s="80"/>
      <c r="Z514" s="80"/>
      <c r="AA514" s="80"/>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82"/>
      <c r="BE514" s="1"/>
    </row>
    <row r="515" spans="1:57" ht="11.25" customHeight="1" x14ac:dyDescent="0.2">
      <c r="A515" s="1">
        <f>IF(F515=0,0,LOOKUP($C$9:$C$2507,Hoja1!$C$4:$C$118,Hoja1!$D$4:$D$118))</f>
        <v>0</v>
      </c>
      <c r="B515" s="1">
        <f t="shared" si="17"/>
        <v>156</v>
      </c>
      <c r="C515" s="1">
        <f t="array" ref="C515">SUM(IF(cuencatramo1=F515,Hoja1!$C$4:$C$118,0))</f>
        <v>0</v>
      </c>
      <c r="D515" s="1">
        <f t="shared" si="18"/>
        <v>197</v>
      </c>
      <c r="E515" s="46">
        <v>508</v>
      </c>
      <c r="F515" s="229"/>
      <c r="G515" s="4"/>
      <c r="H515" s="4"/>
      <c r="I515" s="79"/>
      <c r="J515" s="4"/>
      <c r="K515" s="80"/>
      <c r="L515" s="80"/>
      <c r="M515" s="80"/>
      <c r="N515" s="80"/>
      <c r="O515" s="80"/>
      <c r="P515" s="80"/>
      <c r="Q515" s="80"/>
      <c r="R515" s="80"/>
      <c r="S515" s="80"/>
      <c r="T515" s="80"/>
      <c r="U515" s="80"/>
      <c r="V515" s="80"/>
      <c r="W515" s="81">
        <f t="shared" si="19"/>
        <v>0</v>
      </c>
      <c r="X515" s="80"/>
      <c r="Y515" s="80"/>
      <c r="Z515" s="80"/>
      <c r="AA515" s="80"/>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82"/>
      <c r="BE515" s="1"/>
    </row>
    <row r="516" spans="1:57" ht="11.25" customHeight="1" x14ac:dyDescent="0.2">
      <c r="A516" s="1">
        <f>IF(F516=0,0,LOOKUP($C$9:$C$2507,Hoja1!$C$4:$C$118,Hoja1!$D$4:$D$118))</f>
        <v>0</v>
      </c>
      <c r="B516" s="1">
        <f t="shared" si="17"/>
        <v>157</v>
      </c>
      <c r="C516" s="1">
        <f t="array" ref="C516">SUM(IF(cuencatramo1=F516,Hoja1!$C$4:$C$118,0))</f>
        <v>0</v>
      </c>
      <c r="D516" s="1">
        <f t="shared" si="18"/>
        <v>198</v>
      </c>
      <c r="E516" s="46">
        <v>509</v>
      </c>
      <c r="F516" s="229"/>
      <c r="G516" s="4"/>
      <c r="H516" s="4"/>
      <c r="I516" s="79"/>
      <c r="J516" s="4"/>
      <c r="K516" s="80"/>
      <c r="L516" s="80"/>
      <c r="M516" s="80"/>
      <c r="N516" s="80"/>
      <c r="O516" s="80"/>
      <c r="P516" s="80"/>
      <c r="Q516" s="80"/>
      <c r="R516" s="80"/>
      <c r="S516" s="80"/>
      <c r="T516" s="80"/>
      <c r="U516" s="80"/>
      <c r="V516" s="80"/>
      <c r="W516" s="81">
        <f t="shared" si="19"/>
        <v>0</v>
      </c>
      <c r="X516" s="80"/>
      <c r="Y516" s="80"/>
      <c r="Z516" s="80"/>
      <c r="AA516" s="80"/>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82"/>
      <c r="BE516" s="1"/>
    </row>
    <row r="517" spans="1:57" ht="11.25" customHeight="1" x14ac:dyDescent="0.2">
      <c r="A517" s="1">
        <f>IF(F517=0,0,LOOKUP($C$9:$C$2507,Hoja1!$C$4:$C$118,Hoja1!$D$4:$D$118))</f>
        <v>0</v>
      </c>
      <c r="B517" s="1">
        <f t="shared" si="17"/>
        <v>158</v>
      </c>
      <c r="C517" s="1">
        <f t="array" ref="C517">SUM(IF(cuencatramo1=F517,Hoja1!$C$4:$C$118,0))</f>
        <v>0</v>
      </c>
      <c r="D517" s="1">
        <f t="shared" si="18"/>
        <v>199</v>
      </c>
      <c r="E517" s="46">
        <v>510</v>
      </c>
      <c r="F517" s="229"/>
      <c r="G517" s="4"/>
      <c r="H517" s="4"/>
      <c r="I517" s="79"/>
      <c r="J517" s="4"/>
      <c r="K517" s="80"/>
      <c r="L517" s="80"/>
      <c r="M517" s="80"/>
      <c r="N517" s="80"/>
      <c r="O517" s="80"/>
      <c r="P517" s="80"/>
      <c r="Q517" s="80"/>
      <c r="R517" s="80"/>
      <c r="S517" s="80"/>
      <c r="T517" s="80"/>
      <c r="U517" s="80"/>
      <c r="V517" s="80"/>
      <c r="W517" s="81">
        <f t="shared" si="19"/>
        <v>0</v>
      </c>
      <c r="X517" s="80"/>
      <c r="Y517" s="80"/>
      <c r="Z517" s="80"/>
      <c r="AA517" s="80"/>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82"/>
      <c r="BE517" s="1"/>
    </row>
    <row r="518" spans="1:57" ht="11.25" customHeight="1" x14ac:dyDescent="0.2">
      <c r="A518" s="1">
        <f>IF(F518=0,0,LOOKUP($C$9:$C$2507,Hoja1!$C$4:$C$118,Hoja1!$D$4:$D$118))</f>
        <v>0</v>
      </c>
      <c r="B518" s="1">
        <f t="shared" ref="B518:B772" si="20">IF(A518=0,B517+1,A518)</f>
        <v>159</v>
      </c>
      <c r="C518" s="1">
        <f t="array" ref="C518">SUM(IF(cuencatramo1=F518,Hoja1!$C$4:$C$118,0))</f>
        <v>0</v>
      </c>
      <c r="D518" s="1">
        <f t="shared" ref="D518:D772" si="21">IF(C518=0,D517+1,C518)</f>
        <v>200</v>
      </c>
      <c r="E518" s="46">
        <v>511</v>
      </c>
      <c r="F518" s="229"/>
      <c r="G518" s="4"/>
      <c r="H518" s="4"/>
      <c r="I518" s="79"/>
      <c r="J518" s="4"/>
      <c r="K518" s="80"/>
      <c r="L518" s="80"/>
      <c r="M518" s="80"/>
      <c r="N518" s="80"/>
      <c r="O518" s="80"/>
      <c r="P518" s="80"/>
      <c r="Q518" s="80"/>
      <c r="R518" s="80"/>
      <c r="S518" s="80"/>
      <c r="T518" s="80"/>
      <c r="U518" s="80"/>
      <c r="V518" s="80"/>
      <c r="W518" s="81">
        <f t="shared" ref="W518:W772" si="22">SUM(U518:V518)</f>
        <v>0</v>
      </c>
      <c r="X518" s="80"/>
      <c r="Y518" s="80"/>
      <c r="Z518" s="80"/>
      <c r="AA518" s="80"/>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82"/>
      <c r="BE518" s="1"/>
    </row>
    <row r="519" spans="1:57" ht="11.25" customHeight="1" x14ac:dyDescent="0.2">
      <c r="A519" s="1">
        <f>IF(F519=0,0,LOOKUP($C$9:$C$2507,Hoja1!$C$4:$C$118,Hoja1!$D$4:$D$118))</f>
        <v>0</v>
      </c>
      <c r="B519" s="1">
        <f t="shared" si="20"/>
        <v>160</v>
      </c>
      <c r="C519" s="1">
        <f t="array" ref="C519">SUM(IF(cuencatramo1=F519,Hoja1!$C$4:$C$118,0))</f>
        <v>0</v>
      </c>
      <c r="D519" s="1">
        <f t="shared" si="21"/>
        <v>201</v>
      </c>
      <c r="E519" s="46">
        <v>512</v>
      </c>
      <c r="F519" s="229"/>
      <c r="G519" s="4"/>
      <c r="H519" s="4"/>
      <c r="I519" s="79"/>
      <c r="J519" s="4"/>
      <c r="K519" s="80"/>
      <c r="L519" s="80"/>
      <c r="M519" s="80"/>
      <c r="N519" s="80"/>
      <c r="O519" s="80"/>
      <c r="P519" s="80"/>
      <c r="Q519" s="80"/>
      <c r="R519" s="80"/>
      <c r="S519" s="80"/>
      <c r="T519" s="80"/>
      <c r="U519" s="80"/>
      <c r="V519" s="80"/>
      <c r="W519" s="81">
        <f t="shared" si="22"/>
        <v>0</v>
      </c>
      <c r="X519" s="80"/>
      <c r="Y519" s="80"/>
      <c r="Z519" s="80"/>
      <c r="AA519" s="80"/>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82"/>
      <c r="BE519" s="1"/>
    </row>
    <row r="520" spans="1:57" ht="11.25" customHeight="1" x14ac:dyDescent="0.2">
      <c r="A520" s="1">
        <f>IF(F520=0,0,LOOKUP($C$9:$C$2507,Hoja1!$C$4:$C$118,Hoja1!$D$4:$D$118))</f>
        <v>0</v>
      </c>
      <c r="B520" s="1">
        <f t="shared" si="20"/>
        <v>161</v>
      </c>
      <c r="C520" s="1">
        <f t="array" ref="C520">SUM(IF(cuencatramo1=F520,Hoja1!$C$4:$C$118,0))</f>
        <v>0</v>
      </c>
      <c r="D520" s="1">
        <f t="shared" si="21"/>
        <v>202</v>
      </c>
      <c r="E520" s="46">
        <v>513</v>
      </c>
      <c r="F520" s="229"/>
      <c r="G520" s="4"/>
      <c r="H520" s="4"/>
      <c r="I520" s="79"/>
      <c r="J520" s="4"/>
      <c r="K520" s="80"/>
      <c r="L520" s="80"/>
      <c r="M520" s="80"/>
      <c r="N520" s="80"/>
      <c r="O520" s="80"/>
      <c r="P520" s="80"/>
      <c r="Q520" s="80"/>
      <c r="R520" s="80"/>
      <c r="S520" s="80"/>
      <c r="T520" s="80"/>
      <c r="U520" s="80"/>
      <c r="V520" s="80"/>
      <c r="W520" s="81">
        <f t="shared" si="22"/>
        <v>0</v>
      </c>
      <c r="X520" s="80"/>
      <c r="Y520" s="80"/>
      <c r="Z520" s="80"/>
      <c r="AA520" s="80"/>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82"/>
      <c r="BE520" s="1"/>
    </row>
    <row r="521" spans="1:57" ht="11.25" customHeight="1" x14ac:dyDescent="0.2">
      <c r="A521" s="1">
        <f>IF(F521=0,0,LOOKUP($C$9:$C$2507,Hoja1!$C$4:$C$118,Hoja1!$D$4:$D$118))</f>
        <v>0</v>
      </c>
      <c r="B521" s="1">
        <f t="shared" si="20"/>
        <v>162</v>
      </c>
      <c r="C521" s="1">
        <f t="array" ref="C521">SUM(IF(cuencatramo1=F521,Hoja1!$C$4:$C$118,0))</f>
        <v>0</v>
      </c>
      <c r="D521" s="1">
        <f t="shared" si="21"/>
        <v>203</v>
      </c>
      <c r="E521" s="46">
        <v>514</v>
      </c>
      <c r="F521" s="229"/>
      <c r="G521" s="4"/>
      <c r="H521" s="4"/>
      <c r="I521" s="79"/>
      <c r="J521" s="4"/>
      <c r="K521" s="80"/>
      <c r="L521" s="80"/>
      <c r="M521" s="80"/>
      <c r="N521" s="80"/>
      <c r="O521" s="80"/>
      <c r="P521" s="80"/>
      <c r="Q521" s="80"/>
      <c r="R521" s="80"/>
      <c r="S521" s="80"/>
      <c r="T521" s="80"/>
      <c r="U521" s="80"/>
      <c r="V521" s="80"/>
      <c r="W521" s="81">
        <f t="shared" si="22"/>
        <v>0</v>
      </c>
      <c r="X521" s="80"/>
      <c r="Y521" s="80"/>
      <c r="Z521" s="80"/>
      <c r="AA521" s="80"/>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82"/>
      <c r="BE521" s="1"/>
    </row>
    <row r="522" spans="1:57" ht="11.25" customHeight="1" x14ac:dyDescent="0.2">
      <c r="A522" s="1">
        <f>IF(F522=0,0,LOOKUP($C$9:$C$2507,Hoja1!$C$4:$C$118,Hoja1!$D$4:$D$118))</f>
        <v>0</v>
      </c>
      <c r="B522" s="1">
        <f t="shared" si="20"/>
        <v>163</v>
      </c>
      <c r="C522" s="1">
        <f t="array" ref="C522">SUM(IF(cuencatramo1=F522,Hoja1!$C$4:$C$118,0))</f>
        <v>0</v>
      </c>
      <c r="D522" s="1">
        <f t="shared" si="21"/>
        <v>204</v>
      </c>
      <c r="E522" s="46">
        <v>515</v>
      </c>
      <c r="F522" s="229"/>
      <c r="G522" s="4"/>
      <c r="H522" s="4"/>
      <c r="I522" s="79"/>
      <c r="J522" s="4"/>
      <c r="K522" s="80"/>
      <c r="L522" s="80"/>
      <c r="M522" s="80"/>
      <c r="N522" s="80"/>
      <c r="O522" s="80"/>
      <c r="P522" s="80"/>
      <c r="Q522" s="80"/>
      <c r="R522" s="80"/>
      <c r="S522" s="80"/>
      <c r="T522" s="80"/>
      <c r="U522" s="80"/>
      <c r="V522" s="80"/>
      <c r="W522" s="81">
        <f t="shared" si="22"/>
        <v>0</v>
      </c>
      <c r="X522" s="80"/>
      <c r="Y522" s="80"/>
      <c r="Z522" s="80"/>
      <c r="AA522" s="80"/>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82"/>
      <c r="BE522" s="1"/>
    </row>
    <row r="523" spans="1:57" ht="11.25" customHeight="1" x14ac:dyDescent="0.2">
      <c r="A523" s="1">
        <f>IF(F523=0,0,LOOKUP($C$9:$C$2507,Hoja1!$C$4:$C$118,Hoja1!$D$4:$D$118))</f>
        <v>0</v>
      </c>
      <c r="B523" s="1">
        <f t="shared" si="20"/>
        <v>164</v>
      </c>
      <c r="C523" s="1">
        <f t="array" ref="C523">SUM(IF(cuencatramo1=F523,Hoja1!$C$4:$C$118,0))</f>
        <v>0</v>
      </c>
      <c r="D523" s="1">
        <f t="shared" si="21"/>
        <v>205</v>
      </c>
      <c r="E523" s="46">
        <v>516</v>
      </c>
      <c r="F523" s="229"/>
      <c r="G523" s="4"/>
      <c r="H523" s="4"/>
      <c r="I523" s="79"/>
      <c r="J523" s="4"/>
      <c r="K523" s="80"/>
      <c r="L523" s="80"/>
      <c r="M523" s="80"/>
      <c r="N523" s="80"/>
      <c r="O523" s="80"/>
      <c r="P523" s="80"/>
      <c r="Q523" s="80"/>
      <c r="R523" s="80"/>
      <c r="S523" s="80"/>
      <c r="T523" s="80"/>
      <c r="U523" s="80"/>
      <c r="V523" s="80"/>
      <c r="W523" s="81">
        <f t="shared" si="22"/>
        <v>0</v>
      </c>
      <c r="X523" s="80"/>
      <c r="Y523" s="80"/>
      <c r="Z523" s="80"/>
      <c r="AA523" s="80"/>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82"/>
      <c r="BE523" s="1"/>
    </row>
    <row r="524" spans="1:57" ht="11.25" customHeight="1" x14ac:dyDescent="0.2">
      <c r="A524" s="1">
        <f>IF(F524=0,0,LOOKUP($C$9:$C$2507,Hoja1!$C$4:$C$118,Hoja1!$D$4:$D$118))</f>
        <v>0</v>
      </c>
      <c r="B524" s="1">
        <f t="shared" si="20"/>
        <v>165</v>
      </c>
      <c r="C524" s="1">
        <f t="array" ref="C524">SUM(IF(cuencatramo1=F524,Hoja1!$C$4:$C$118,0))</f>
        <v>0</v>
      </c>
      <c r="D524" s="1">
        <f t="shared" si="21"/>
        <v>206</v>
      </c>
      <c r="E524" s="46">
        <v>517</v>
      </c>
      <c r="F524" s="229"/>
      <c r="G524" s="4"/>
      <c r="H524" s="4"/>
      <c r="I524" s="79"/>
      <c r="J524" s="4"/>
      <c r="K524" s="80"/>
      <c r="L524" s="80"/>
      <c r="M524" s="80"/>
      <c r="N524" s="80"/>
      <c r="O524" s="80"/>
      <c r="P524" s="80"/>
      <c r="Q524" s="80"/>
      <c r="R524" s="80"/>
      <c r="S524" s="80"/>
      <c r="T524" s="80"/>
      <c r="U524" s="80"/>
      <c r="V524" s="80"/>
      <c r="W524" s="81">
        <f t="shared" si="22"/>
        <v>0</v>
      </c>
      <c r="X524" s="80"/>
      <c r="Y524" s="80"/>
      <c r="Z524" s="80"/>
      <c r="AA524" s="80"/>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82"/>
      <c r="BE524" s="1"/>
    </row>
    <row r="525" spans="1:57" ht="11.25" customHeight="1" x14ac:dyDescent="0.2">
      <c r="A525" s="1">
        <f>IF(F525=0,0,LOOKUP($C$9:$C$2507,Hoja1!$C$4:$C$118,Hoja1!$D$4:$D$118))</f>
        <v>0</v>
      </c>
      <c r="B525" s="1">
        <f t="shared" si="20"/>
        <v>166</v>
      </c>
      <c r="C525" s="1">
        <f t="array" ref="C525">SUM(IF(cuencatramo1=F525,Hoja1!$C$4:$C$118,0))</f>
        <v>0</v>
      </c>
      <c r="D525" s="1">
        <f t="shared" si="21"/>
        <v>207</v>
      </c>
      <c r="E525" s="46">
        <v>518</v>
      </c>
      <c r="F525" s="229"/>
      <c r="G525" s="4"/>
      <c r="H525" s="4"/>
      <c r="I525" s="79"/>
      <c r="J525" s="4"/>
      <c r="K525" s="80"/>
      <c r="L525" s="80"/>
      <c r="M525" s="80"/>
      <c r="N525" s="80"/>
      <c r="O525" s="80"/>
      <c r="P525" s="80"/>
      <c r="Q525" s="80"/>
      <c r="R525" s="80"/>
      <c r="S525" s="80"/>
      <c r="T525" s="80"/>
      <c r="U525" s="80"/>
      <c r="V525" s="80"/>
      <c r="W525" s="81">
        <f t="shared" si="22"/>
        <v>0</v>
      </c>
      <c r="X525" s="80"/>
      <c r="Y525" s="80"/>
      <c r="Z525" s="80"/>
      <c r="AA525" s="80"/>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82"/>
      <c r="BE525" s="1"/>
    </row>
    <row r="526" spans="1:57" ht="11.25" customHeight="1" x14ac:dyDescent="0.2">
      <c r="A526" s="1">
        <f>IF(F526=0,0,LOOKUP($C$9:$C$2507,Hoja1!$C$4:$C$118,Hoja1!$D$4:$D$118))</f>
        <v>0</v>
      </c>
      <c r="B526" s="1">
        <f t="shared" si="20"/>
        <v>167</v>
      </c>
      <c r="C526" s="1">
        <f t="array" ref="C526">SUM(IF(cuencatramo1=F526,Hoja1!$C$4:$C$118,0))</f>
        <v>0</v>
      </c>
      <c r="D526" s="1">
        <f t="shared" si="21"/>
        <v>208</v>
      </c>
      <c r="E526" s="46">
        <v>519</v>
      </c>
      <c r="F526" s="229"/>
      <c r="G526" s="4"/>
      <c r="H526" s="4"/>
      <c r="I526" s="79"/>
      <c r="J526" s="4"/>
      <c r="K526" s="80"/>
      <c r="L526" s="80"/>
      <c r="M526" s="80"/>
      <c r="N526" s="80"/>
      <c r="O526" s="80"/>
      <c r="P526" s="80"/>
      <c r="Q526" s="80"/>
      <c r="R526" s="80"/>
      <c r="S526" s="80"/>
      <c r="T526" s="80"/>
      <c r="U526" s="80"/>
      <c r="V526" s="80"/>
      <c r="W526" s="81">
        <f t="shared" si="22"/>
        <v>0</v>
      </c>
      <c r="X526" s="80"/>
      <c r="Y526" s="80"/>
      <c r="Z526" s="80"/>
      <c r="AA526" s="80"/>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82"/>
      <c r="BE526" s="1"/>
    </row>
    <row r="527" spans="1:57" ht="11.25" customHeight="1" x14ac:dyDescent="0.2">
      <c r="A527" s="1">
        <f>IF(F527=0,0,LOOKUP($C$9:$C$2507,Hoja1!$C$4:$C$118,Hoja1!$D$4:$D$118))</f>
        <v>0</v>
      </c>
      <c r="B527" s="1">
        <f t="shared" si="20"/>
        <v>168</v>
      </c>
      <c r="C527" s="1">
        <f t="array" ref="C527">SUM(IF(cuencatramo1=F527,Hoja1!$C$4:$C$118,0))</f>
        <v>0</v>
      </c>
      <c r="D527" s="1">
        <f t="shared" si="21"/>
        <v>209</v>
      </c>
      <c r="E527" s="46">
        <v>520</v>
      </c>
      <c r="F527" s="229"/>
      <c r="G527" s="4"/>
      <c r="H527" s="4"/>
      <c r="I527" s="79"/>
      <c r="J527" s="4"/>
      <c r="K527" s="80"/>
      <c r="L527" s="80"/>
      <c r="M527" s="80"/>
      <c r="N527" s="80"/>
      <c r="O527" s="80"/>
      <c r="P527" s="80"/>
      <c r="Q527" s="80"/>
      <c r="R527" s="80"/>
      <c r="S527" s="80"/>
      <c r="T527" s="80"/>
      <c r="U527" s="80"/>
      <c r="V527" s="80"/>
      <c r="W527" s="81">
        <f t="shared" si="22"/>
        <v>0</v>
      </c>
      <c r="X527" s="80"/>
      <c r="Y527" s="80"/>
      <c r="Z527" s="80"/>
      <c r="AA527" s="80"/>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82"/>
      <c r="BE527" s="1"/>
    </row>
    <row r="528" spans="1:57" ht="11.25" customHeight="1" x14ac:dyDescent="0.2">
      <c r="A528" s="1">
        <f>IF(F528=0,0,LOOKUP($C$9:$C$2507,Hoja1!$C$4:$C$118,Hoja1!$D$4:$D$118))</f>
        <v>0</v>
      </c>
      <c r="B528" s="1">
        <f t="shared" si="20"/>
        <v>169</v>
      </c>
      <c r="C528" s="1">
        <f t="array" ref="C528">SUM(IF(cuencatramo1=F528,Hoja1!$C$4:$C$118,0))</f>
        <v>0</v>
      </c>
      <c r="D528" s="1">
        <f t="shared" si="21"/>
        <v>210</v>
      </c>
      <c r="E528" s="46">
        <v>521</v>
      </c>
      <c r="F528" s="229"/>
      <c r="G528" s="4"/>
      <c r="H528" s="4"/>
      <c r="I528" s="79"/>
      <c r="J528" s="4"/>
      <c r="K528" s="80"/>
      <c r="L528" s="80"/>
      <c r="M528" s="80"/>
      <c r="N528" s="80"/>
      <c r="O528" s="80"/>
      <c r="P528" s="80"/>
      <c r="Q528" s="80"/>
      <c r="R528" s="80"/>
      <c r="S528" s="80"/>
      <c r="T528" s="80"/>
      <c r="U528" s="80"/>
      <c r="V528" s="80"/>
      <c r="W528" s="81">
        <f t="shared" si="22"/>
        <v>0</v>
      </c>
      <c r="X528" s="80"/>
      <c r="Y528" s="80"/>
      <c r="Z528" s="80"/>
      <c r="AA528" s="80"/>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82"/>
      <c r="BE528" s="1"/>
    </row>
    <row r="529" spans="1:57" ht="11.25" customHeight="1" x14ac:dyDescent="0.2">
      <c r="A529" s="1">
        <f>IF(F529=0,0,LOOKUP($C$9:$C$2507,Hoja1!$C$4:$C$118,Hoja1!$D$4:$D$118))</f>
        <v>0</v>
      </c>
      <c r="B529" s="1">
        <f t="shared" si="20"/>
        <v>170</v>
      </c>
      <c r="C529" s="1">
        <f t="array" ref="C529">SUM(IF(cuencatramo1=F529,Hoja1!$C$4:$C$118,0))</f>
        <v>0</v>
      </c>
      <c r="D529" s="1">
        <f t="shared" si="21"/>
        <v>211</v>
      </c>
      <c r="E529" s="46">
        <v>522</v>
      </c>
      <c r="F529" s="229"/>
      <c r="G529" s="4"/>
      <c r="H529" s="4"/>
      <c r="I529" s="79"/>
      <c r="J529" s="4"/>
      <c r="K529" s="80"/>
      <c r="L529" s="80"/>
      <c r="M529" s="80"/>
      <c r="N529" s="80"/>
      <c r="O529" s="80"/>
      <c r="P529" s="80"/>
      <c r="Q529" s="80"/>
      <c r="R529" s="80"/>
      <c r="S529" s="80"/>
      <c r="T529" s="80"/>
      <c r="U529" s="80"/>
      <c r="V529" s="80"/>
      <c r="W529" s="81">
        <f t="shared" si="22"/>
        <v>0</v>
      </c>
      <c r="X529" s="80"/>
      <c r="Y529" s="80"/>
      <c r="Z529" s="80"/>
      <c r="AA529" s="80"/>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82"/>
      <c r="BE529" s="1"/>
    </row>
    <row r="530" spans="1:57" ht="11.25" customHeight="1" x14ac:dyDescent="0.2">
      <c r="A530" s="1">
        <f>IF(F530=0,0,LOOKUP($C$9:$C$2507,Hoja1!$C$4:$C$118,Hoja1!$D$4:$D$118))</f>
        <v>0</v>
      </c>
      <c r="B530" s="1">
        <f t="shared" si="20"/>
        <v>171</v>
      </c>
      <c r="C530" s="1">
        <f t="array" ref="C530">SUM(IF(cuencatramo1=F530,Hoja1!$C$4:$C$118,0))</f>
        <v>0</v>
      </c>
      <c r="D530" s="1">
        <f t="shared" si="21"/>
        <v>212</v>
      </c>
      <c r="E530" s="46">
        <v>523</v>
      </c>
      <c r="F530" s="229"/>
      <c r="G530" s="4"/>
      <c r="H530" s="4"/>
      <c r="I530" s="79"/>
      <c r="J530" s="4"/>
      <c r="K530" s="80"/>
      <c r="L530" s="80"/>
      <c r="M530" s="80"/>
      <c r="N530" s="80"/>
      <c r="O530" s="80"/>
      <c r="P530" s="80"/>
      <c r="Q530" s="80"/>
      <c r="R530" s="80"/>
      <c r="S530" s="80"/>
      <c r="T530" s="80"/>
      <c r="U530" s="80"/>
      <c r="V530" s="80"/>
      <c r="W530" s="81">
        <f t="shared" si="22"/>
        <v>0</v>
      </c>
      <c r="X530" s="80"/>
      <c r="Y530" s="80"/>
      <c r="Z530" s="80"/>
      <c r="AA530" s="80"/>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82"/>
      <c r="BE530" s="1"/>
    </row>
    <row r="531" spans="1:57" ht="11.25" customHeight="1" x14ac:dyDescent="0.2">
      <c r="A531" s="1">
        <f>IF(F531=0,0,LOOKUP($C$9:$C$2507,Hoja1!$C$4:$C$118,Hoja1!$D$4:$D$118))</f>
        <v>0</v>
      </c>
      <c r="B531" s="1">
        <f t="shared" si="20"/>
        <v>172</v>
      </c>
      <c r="C531" s="1">
        <f t="array" ref="C531">SUM(IF(cuencatramo1=F531,Hoja1!$C$4:$C$118,0))</f>
        <v>0</v>
      </c>
      <c r="D531" s="1">
        <f t="shared" si="21"/>
        <v>213</v>
      </c>
      <c r="E531" s="46">
        <v>524</v>
      </c>
      <c r="F531" s="229"/>
      <c r="G531" s="4"/>
      <c r="H531" s="4"/>
      <c r="I531" s="79"/>
      <c r="J531" s="4"/>
      <c r="K531" s="80"/>
      <c r="L531" s="80"/>
      <c r="M531" s="80"/>
      <c r="N531" s="80"/>
      <c r="O531" s="80"/>
      <c r="P531" s="80"/>
      <c r="Q531" s="80"/>
      <c r="R531" s="80"/>
      <c r="S531" s="80"/>
      <c r="T531" s="80"/>
      <c r="U531" s="80"/>
      <c r="V531" s="80"/>
      <c r="W531" s="81">
        <f t="shared" si="22"/>
        <v>0</v>
      </c>
      <c r="X531" s="80"/>
      <c r="Y531" s="80"/>
      <c r="Z531" s="80"/>
      <c r="AA531" s="80"/>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82"/>
      <c r="BE531" s="1"/>
    </row>
    <row r="532" spans="1:57" ht="11.25" customHeight="1" x14ac:dyDescent="0.2">
      <c r="A532" s="1">
        <f>IF(F532=0,0,LOOKUP($C$9:$C$2507,Hoja1!$C$4:$C$118,Hoja1!$D$4:$D$118))</f>
        <v>0</v>
      </c>
      <c r="B532" s="1">
        <f t="shared" si="20"/>
        <v>173</v>
      </c>
      <c r="C532" s="1">
        <f t="array" ref="C532">SUM(IF(cuencatramo1=F532,Hoja1!$C$4:$C$118,0))</f>
        <v>0</v>
      </c>
      <c r="D532" s="1">
        <f t="shared" si="21"/>
        <v>214</v>
      </c>
      <c r="E532" s="46">
        <v>525</v>
      </c>
      <c r="F532" s="229"/>
      <c r="G532" s="4"/>
      <c r="H532" s="4"/>
      <c r="I532" s="79"/>
      <c r="J532" s="4"/>
      <c r="K532" s="80"/>
      <c r="L532" s="80"/>
      <c r="M532" s="80"/>
      <c r="N532" s="80"/>
      <c r="O532" s="80"/>
      <c r="P532" s="80"/>
      <c r="Q532" s="80"/>
      <c r="R532" s="80"/>
      <c r="S532" s="80"/>
      <c r="T532" s="80"/>
      <c r="U532" s="80"/>
      <c r="V532" s="80"/>
      <c r="W532" s="81">
        <f t="shared" si="22"/>
        <v>0</v>
      </c>
      <c r="X532" s="80"/>
      <c r="Y532" s="80"/>
      <c r="Z532" s="80"/>
      <c r="AA532" s="80"/>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82"/>
      <c r="BE532" s="1"/>
    </row>
    <row r="533" spans="1:57" ht="11.25" customHeight="1" x14ac:dyDescent="0.2">
      <c r="A533" s="1">
        <f>IF(F533=0,0,LOOKUP($C$9:$C$2507,Hoja1!$C$4:$C$118,Hoja1!$D$4:$D$118))</f>
        <v>0</v>
      </c>
      <c r="B533" s="1">
        <f t="shared" si="20"/>
        <v>174</v>
      </c>
      <c r="C533" s="1">
        <f t="array" ref="C533">SUM(IF(cuencatramo1=F533,Hoja1!$C$4:$C$118,0))</f>
        <v>0</v>
      </c>
      <c r="D533" s="1">
        <f t="shared" si="21"/>
        <v>215</v>
      </c>
      <c r="E533" s="46">
        <v>526</v>
      </c>
      <c r="F533" s="229"/>
      <c r="G533" s="4"/>
      <c r="H533" s="4"/>
      <c r="I533" s="79"/>
      <c r="J533" s="4"/>
      <c r="K533" s="80"/>
      <c r="L533" s="80"/>
      <c r="M533" s="80"/>
      <c r="N533" s="80"/>
      <c r="O533" s="80"/>
      <c r="P533" s="80"/>
      <c r="Q533" s="80"/>
      <c r="R533" s="80"/>
      <c r="S533" s="80"/>
      <c r="T533" s="80"/>
      <c r="U533" s="80"/>
      <c r="V533" s="80"/>
      <c r="W533" s="81">
        <f t="shared" si="22"/>
        <v>0</v>
      </c>
      <c r="X533" s="80"/>
      <c r="Y533" s="80"/>
      <c r="Z533" s="80"/>
      <c r="AA533" s="80"/>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82"/>
      <c r="BE533" s="1"/>
    </row>
    <row r="534" spans="1:57" ht="11.25" customHeight="1" x14ac:dyDescent="0.2">
      <c r="A534" s="1">
        <f>IF(F534=0,0,LOOKUP($C$9:$C$2507,Hoja1!$C$4:$C$118,Hoja1!$D$4:$D$118))</f>
        <v>0</v>
      </c>
      <c r="B534" s="1">
        <f t="shared" si="20"/>
        <v>175</v>
      </c>
      <c r="C534" s="1">
        <f t="array" ref="C534">SUM(IF(cuencatramo1=F534,Hoja1!$C$4:$C$118,0))</f>
        <v>0</v>
      </c>
      <c r="D534" s="1">
        <f t="shared" si="21"/>
        <v>216</v>
      </c>
      <c r="E534" s="46">
        <v>527</v>
      </c>
      <c r="F534" s="229"/>
      <c r="G534" s="4"/>
      <c r="H534" s="4"/>
      <c r="I534" s="79"/>
      <c r="J534" s="4"/>
      <c r="K534" s="80"/>
      <c r="L534" s="80"/>
      <c r="M534" s="80"/>
      <c r="N534" s="80"/>
      <c r="O534" s="80"/>
      <c r="P534" s="80"/>
      <c r="Q534" s="80"/>
      <c r="R534" s="80"/>
      <c r="S534" s="80"/>
      <c r="T534" s="80"/>
      <c r="U534" s="80"/>
      <c r="V534" s="80"/>
      <c r="W534" s="81">
        <f t="shared" si="22"/>
        <v>0</v>
      </c>
      <c r="X534" s="80"/>
      <c r="Y534" s="80"/>
      <c r="Z534" s="80"/>
      <c r="AA534" s="80"/>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82"/>
      <c r="BE534" s="1"/>
    </row>
    <row r="535" spans="1:57" ht="11.25" customHeight="1" x14ac:dyDescent="0.2">
      <c r="A535" s="1">
        <f>IF(F535=0,0,LOOKUP($C$9:$C$2507,Hoja1!$C$4:$C$118,Hoja1!$D$4:$D$118))</f>
        <v>0</v>
      </c>
      <c r="B535" s="1">
        <f t="shared" si="20"/>
        <v>176</v>
      </c>
      <c r="C535" s="1">
        <f t="array" ref="C535">SUM(IF(cuencatramo1=F535,Hoja1!$C$4:$C$118,0))</f>
        <v>0</v>
      </c>
      <c r="D535" s="1">
        <f t="shared" si="21"/>
        <v>217</v>
      </c>
      <c r="E535" s="46">
        <v>528</v>
      </c>
      <c r="F535" s="229"/>
      <c r="G535" s="4"/>
      <c r="H535" s="4"/>
      <c r="I535" s="79"/>
      <c r="J535" s="4"/>
      <c r="K535" s="80"/>
      <c r="L535" s="80"/>
      <c r="M535" s="80"/>
      <c r="N535" s="80"/>
      <c r="O535" s="80"/>
      <c r="P535" s="80"/>
      <c r="Q535" s="80"/>
      <c r="R535" s="80"/>
      <c r="S535" s="80"/>
      <c r="T535" s="80"/>
      <c r="U535" s="80"/>
      <c r="V535" s="80"/>
      <c r="W535" s="81">
        <f t="shared" si="22"/>
        <v>0</v>
      </c>
      <c r="X535" s="80"/>
      <c r="Y535" s="80"/>
      <c r="Z535" s="80"/>
      <c r="AA535" s="80"/>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82"/>
      <c r="BE535" s="1"/>
    </row>
    <row r="536" spans="1:57" ht="11.25" customHeight="1" x14ac:dyDescent="0.2">
      <c r="A536" s="1">
        <f>IF(F536=0,0,LOOKUP($C$9:$C$2507,Hoja1!$C$4:$C$118,Hoja1!$D$4:$D$118))</f>
        <v>0</v>
      </c>
      <c r="B536" s="1">
        <f t="shared" si="20"/>
        <v>177</v>
      </c>
      <c r="C536" s="1">
        <f t="array" ref="C536">SUM(IF(cuencatramo1=F536,Hoja1!$C$4:$C$118,0))</f>
        <v>0</v>
      </c>
      <c r="D536" s="1">
        <f t="shared" si="21"/>
        <v>218</v>
      </c>
      <c r="E536" s="46">
        <v>529</v>
      </c>
      <c r="F536" s="229"/>
      <c r="G536" s="4"/>
      <c r="H536" s="4"/>
      <c r="I536" s="79"/>
      <c r="J536" s="4"/>
      <c r="K536" s="80"/>
      <c r="L536" s="80"/>
      <c r="M536" s="80"/>
      <c r="N536" s="80"/>
      <c r="O536" s="80"/>
      <c r="P536" s="80"/>
      <c r="Q536" s="80"/>
      <c r="R536" s="80"/>
      <c r="S536" s="80"/>
      <c r="T536" s="80"/>
      <c r="U536" s="80"/>
      <c r="V536" s="80"/>
      <c r="W536" s="81">
        <f t="shared" si="22"/>
        <v>0</v>
      </c>
      <c r="X536" s="80"/>
      <c r="Y536" s="80"/>
      <c r="Z536" s="80"/>
      <c r="AA536" s="80"/>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82"/>
      <c r="BE536" s="1"/>
    </row>
    <row r="537" spans="1:57" ht="11.25" customHeight="1" x14ac:dyDescent="0.2">
      <c r="A537" s="1">
        <f>IF(F537=0,0,LOOKUP($C$9:$C$2507,Hoja1!$C$4:$C$118,Hoja1!$D$4:$D$118))</f>
        <v>0</v>
      </c>
      <c r="B537" s="1">
        <f t="shared" si="20"/>
        <v>178</v>
      </c>
      <c r="C537" s="1">
        <f t="array" ref="C537">SUM(IF(cuencatramo1=F537,Hoja1!$C$4:$C$118,0))</f>
        <v>0</v>
      </c>
      <c r="D537" s="1">
        <f t="shared" si="21"/>
        <v>219</v>
      </c>
      <c r="E537" s="46">
        <v>530</v>
      </c>
      <c r="F537" s="229"/>
      <c r="G537" s="4"/>
      <c r="H537" s="4"/>
      <c r="I537" s="79"/>
      <c r="J537" s="4"/>
      <c r="K537" s="80"/>
      <c r="L537" s="80"/>
      <c r="M537" s="80"/>
      <c r="N537" s="80"/>
      <c r="O537" s="80"/>
      <c r="P537" s="80"/>
      <c r="Q537" s="80"/>
      <c r="R537" s="80"/>
      <c r="S537" s="80"/>
      <c r="T537" s="80"/>
      <c r="U537" s="80"/>
      <c r="V537" s="80"/>
      <c r="W537" s="81">
        <f t="shared" si="22"/>
        <v>0</v>
      </c>
      <c r="X537" s="80"/>
      <c r="Y537" s="80"/>
      <c r="Z537" s="80"/>
      <c r="AA537" s="80"/>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82"/>
      <c r="BE537" s="1"/>
    </row>
    <row r="538" spans="1:57" ht="11.25" customHeight="1" x14ac:dyDescent="0.2">
      <c r="A538" s="1">
        <f>IF(F538=0,0,LOOKUP($C$9:$C$2507,Hoja1!$C$4:$C$118,Hoja1!$D$4:$D$118))</f>
        <v>0</v>
      </c>
      <c r="B538" s="1">
        <f t="shared" si="20"/>
        <v>179</v>
      </c>
      <c r="C538" s="1">
        <f t="array" ref="C538">SUM(IF(cuencatramo1=F538,Hoja1!$C$4:$C$118,0))</f>
        <v>0</v>
      </c>
      <c r="D538" s="1">
        <f t="shared" si="21"/>
        <v>220</v>
      </c>
      <c r="E538" s="46">
        <v>531</v>
      </c>
      <c r="F538" s="229"/>
      <c r="G538" s="4"/>
      <c r="H538" s="4"/>
      <c r="I538" s="79"/>
      <c r="J538" s="4"/>
      <c r="K538" s="80"/>
      <c r="L538" s="80"/>
      <c r="M538" s="80"/>
      <c r="N538" s="80"/>
      <c r="O538" s="80"/>
      <c r="P538" s="80"/>
      <c r="Q538" s="80"/>
      <c r="R538" s="80"/>
      <c r="S538" s="80"/>
      <c r="T538" s="80"/>
      <c r="U538" s="80"/>
      <c r="V538" s="80"/>
      <c r="W538" s="81">
        <f t="shared" si="22"/>
        <v>0</v>
      </c>
      <c r="X538" s="80"/>
      <c r="Y538" s="80"/>
      <c r="Z538" s="80"/>
      <c r="AA538" s="80"/>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82"/>
      <c r="BE538" s="1"/>
    </row>
    <row r="539" spans="1:57" ht="11.25" customHeight="1" x14ac:dyDescent="0.2">
      <c r="A539" s="1">
        <f>IF(F539=0,0,LOOKUP($C$9:$C$2507,Hoja1!$C$4:$C$118,Hoja1!$D$4:$D$118))</f>
        <v>0</v>
      </c>
      <c r="B539" s="1">
        <f t="shared" si="20"/>
        <v>180</v>
      </c>
      <c r="C539" s="1">
        <f t="array" ref="C539">SUM(IF(cuencatramo1=F539,Hoja1!$C$4:$C$118,0))</f>
        <v>0</v>
      </c>
      <c r="D539" s="1">
        <f t="shared" si="21"/>
        <v>221</v>
      </c>
      <c r="E539" s="46">
        <v>532</v>
      </c>
      <c r="F539" s="229"/>
      <c r="G539" s="4"/>
      <c r="H539" s="4"/>
      <c r="I539" s="79"/>
      <c r="J539" s="4"/>
      <c r="K539" s="80"/>
      <c r="L539" s="80"/>
      <c r="M539" s="80"/>
      <c r="N539" s="80"/>
      <c r="O539" s="80"/>
      <c r="P539" s="80"/>
      <c r="Q539" s="80"/>
      <c r="R539" s="80"/>
      <c r="S539" s="80"/>
      <c r="T539" s="80"/>
      <c r="U539" s="80"/>
      <c r="V539" s="80"/>
      <c r="W539" s="81">
        <f t="shared" si="22"/>
        <v>0</v>
      </c>
      <c r="X539" s="80"/>
      <c r="Y539" s="80"/>
      <c r="Z539" s="80"/>
      <c r="AA539" s="80"/>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82"/>
      <c r="BE539" s="1"/>
    </row>
    <row r="540" spans="1:57" ht="11.25" customHeight="1" x14ac:dyDescent="0.2">
      <c r="A540" s="1">
        <f>IF(F540=0,0,LOOKUP($C$9:$C$2507,Hoja1!$C$4:$C$118,Hoja1!$D$4:$D$118))</f>
        <v>0</v>
      </c>
      <c r="B540" s="1">
        <f t="shared" si="20"/>
        <v>181</v>
      </c>
      <c r="C540" s="1">
        <f t="array" ref="C540">SUM(IF(cuencatramo1=F540,Hoja1!$C$4:$C$118,0))</f>
        <v>0</v>
      </c>
      <c r="D540" s="1">
        <f t="shared" si="21"/>
        <v>222</v>
      </c>
      <c r="E540" s="46">
        <v>533</v>
      </c>
      <c r="F540" s="229"/>
      <c r="G540" s="4"/>
      <c r="H540" s="4"/>
      <c r="I540" s="79"/>
      <c r="J540" s="4"/>
      <c r="K540" s="80"/>
      <c r="L540" s="80"/>
      <c r="M540" s="80"/>
      <c r="N540" s="80"/>
      <c r="O540" s="80"/>
      <c r="P540" s="80"/>
      <c r="Q540" s="80"/>
      <c r="R540" s="80"/>
      <c r="S540" s="80"/>
      <c r="T540" s="80"/>
      <c r="U540" s="80"/>
      <c r="V540" s="80"/>
      <c r="W540" s="81">
        <f t="shared" si="22"/>
        <v>0</v>
      </c>
      <c r="X540" s="80"/>
      <c r="Y540" s="80"/>
      <c r="Z540" s="80"/>
      <c r="AA540" s="80"/>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82"/>
      <c r="BE540" s="1"/>
    </row>
    <row r="541" spans="1:57" ht="11.25" customHeight="1" x14ac:dyDescent="0.2">
      <c r="A541" s="1">
        <f>IF(F541=0,0,LOOKUP($C$9:$C$2507,Hoja1!$C$4:$C$118,Hoja1!$D$4:$D$118))</f>
        <v>0</v>
      </c>
      <c r="B541" s="1">
        <f t="shared" si="20"/>
        <v>182</v>
      </c>
      <c r="C541" s="1">
        <f t="array" ref="C541">SUM(IF(cuencatramo1=F541,Hoja1!$C$4:$C$118,0))</f>
        <v>0</v>
      </c>
      <c r="D541" s="1">
        <f t="shared" si="21"/>
        <v>223</v>
      </c>
      <c r="E541" s="46">
        <v>534</v>
      </c>
      <c r="F541" s="229"/>
      <c r="G541" s="4"/>
      <c r="H541" s="4"/>
      <c r="I541" s="79"/>
      <c r="J541" s="4"/>
      <c r="K541" s="80"/>
      <c r="L541" s="80"/>
      <c r="M541" s="80"/>
      <c r="N541" s="80"/>
      <c r="O541" s="80"/>
      <c r="P541" s="80"/>
      <c r="Q541" s="80"/>
      <c r="R541" s="80"/>
      <c r="S541" s="80"/>
      <c r="T541" s="80"/>
      <c r="U541" s="80"/>
      <c r="V541" s="80"/>
      <c r="W541" s="81">
        <f t="shared" si="22"/>
        <v>0</v>
      </c>
      <c r="X541" s="80"/>
      <c r="Y541" s="80"/>
      <c r="Z541" s="80"/>
      <c r="AA541" s="80"/>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82"/>
      <c r="BE541" s="1"/>
    </row>
    <row r="542" spans="1:57" ht="11.25" customHeight="1" x14ac:dyDescent="0.2">
      <c r="A542" s="1">
        <f>IF(F542=0,0,LOOKUP($C$9:$C$2507,Hoja1!$C$4:$C$118,Hoja1!$D$4:$D$118))</f>
        <v>0</v>
      </c>
      <c r="B542" s="1">
        <f t="shared" si="20"/>
        <v>183</v>
      </c>
      <c r="C542" s="1">
        <f t="array" ref="C542">SUM(IF(cuencatramo1=F542,Hoja1!$C$4:$C$118,0))</f>
        <v>0</v>
      </c>
      <c r="D542" s="1">
        <f t="shared" si="21"/>
        <v>224</v>
      </c>
      <c r="E542" s="46">
        <v>535</v>
      </c>
      <c r="F542" s="229"/>
      <c r="G542" s="4"/>
      <c r="H542" s="4"/>
      <c r="I542" s="79"/>
      <c r="J542" s="4"/>
      <c r="K542" s="80"/>
      <c r="L542" s="80"/>
      <c r="M542" s="80"/>
      <c r="N542" s="80"/>
      <c r="O542" s="80"/>
      <c r="P542" s="80"/>
      <c r="Q542" s="80"/>
      <c r="R542" s="80"/>
      <c r="S542" s="80"/>
      <c r="T542" s="80"/>
      <c r="U542" s="80"/>
      <c r="V542" s="80"/>
      <c r="W542" s="81">
        <f t="shared" si="22"/>
        <v>0</v>
      </c>
      <c r="X542" s="80"/>
      <c r="Y542" s="80"/>
      <c r="Z542" s="80"/>
      <c r="AA542" s="80"/>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82"/>
      <c r="BE542" s="1"/>
    </row>
    <row r="543" spans="1:57" ht="11.25" customHeight="1" x14ac:dyDescent="0.2">
      <c r="A543" s="1">
        <f>IF(F543=0,0,LOOKUP($C$9:$C$2507,Hoja1!$C$4:$C$118,Hoja1!$D$4:$D$118))</f>
        <v>0</v>
      </c>
      <c r="B543" s="1">
        <f t="shared" si="20"/>
        <v>184</v>
      </c>
      <c r="C543" s="1">
        <f t="array" ref="C543">SUM(IF(cuencatramo1=F543,Hoja1!$C$4:$C$118,0))</f>
        <v>0</v>
      </c>
      <c r="D543" s="1">
        <f t="shared" si="21"/>
        <v>225</v>
      </c>
      <c r="E543" s="46">
        <v>536</v>
      </c>
      <c r="F543" s="229"/>
      <c r="G543" s="4"/>
      <c r="H543" s="4"/>
      <c r="I543" s="79"/>
      <c r="J543" s="4"/>
      <c r="K543" s="80"/>
      <c r="L543" s="80"/>
      <c r="M543" s="80"/>
      <c r="N543" s="80"/>
      <c r="O543" s="80"/>
      <c r="P543" s="80"/>
      <c r="Q543" s="80"/>
      <c r="R543" s="80"/>
      <c r="S543" s="80"/>
      <c r="T543" s="80"/>
      <c r="U543" s="80"/>
      <c r="V543" s="80"/>
      <c r="W543" s="81">
        <f t="shared" si="22"/>
        <v>0</v>
      </c>
      <c r="X543" s="80"/>
      <c r="Y543" s="80"/>
      <c r="Z543" s="80"/>
      <c r="AA543" s="80"/>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82"/>
      <c r="BE543" s="1"/>
    </row>
    <row r="544" spans="1:57" ht="11.25" customHeight="1" x14ac:dyDescent="0.2">
      <c r="A544" s="1">
        <f>IF(F544=0,0,LOOKUP($C$9:$C$2507,Hoja1!$C$4:$C$118,Hoja1!$D$4:$D$118))</f>
        <v>0</v>
      </c>
      <c r="B544" s="1">
        <f t="shared" si="20"/>
        <v>185</v>
      </c>
      <c r="C544" s="1">
        <f t="array" ref="C544">SUM(IF(cuencatramo1=F544,Hoja1!$C$4:$C$118,0))</f>
        <v>0</v>
      </c>
      <c r="D544" s="1">
        <f t="shared" si="21"/>
        <v>226</v>
      </c>
      <c r="E544" s="46">
        <v>537</v>
      </c>
      <c r="F544" s="229"/>
      <c r="G544" s="4"/>
      <c r="H544" s="4"/>
      <c r="I544" s="79"/>
      <c r="J544" s="4"/>
      <c r="K544" s="80"/>
      <c r="L544" s="80"/>
      <c r="M544" s="80"/>
      <c r="N544" s="80"/>
      <c r="O544" s="80"/>
      <c r="P544" s="80"/>
      <c r="Q544" s="80"/>
      <c r="R544" s="80"/>
      <c r="S544" s="80"/>
      <c r="T544" s="80"/>
      <c r="U544" s="80"/>
      <c r="V544" s="80"/>
      <c r="W544" s="81">
        <f t="shared" si="22"/>
        <v>0</v>
      </c>
      <c r="X544" s="80"/>
      <c r="Y544" s="80"/>
      <c r="Z544" s="80"/>
      <c r="AA544" s="80"/>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82"/>
      <c r="BE544" s="1"/>
    </row>
    <row r="545" spans="1:57" ht="11.25" customHeight="1" x14ac:dyDescent="0.2">
      <c r="A545" s="1">
        <f>IF(F545=0,0,LOOKUP($C$9:$C$2507,Hoja1!$C$4:$C$118,Hoja1!$D$4:$D$118))</f>
        <v>0</v>
      </c>
      <c r="B545" s="1">
        <f t="shared" si="20"/>
        <v>186</v>
      </c>
      <c r="C545" s="1">
        <f t="array" ref="C545">SUM(IF(cuencatramo1=F545,Hoja1!$C$4:$C$118,0))</f>
        <v>0</v>
      </c>
      <c r="D545" s="1">
        <f t="shared" si="21"/>
        <v>227</v>
      </c>
      <c r="E545" s="46">
        <v>538</v>
      </c>
      <c r="F545" s="229"/>
      <c r="G545" s="4"/>
      <c r="H545" s="4"/>
      <c r="I545" s="79"/>
      <c r="J545" s="4"/>
      <c r="K545" s="80"/>
      <c r="L545" s="80"/>
      <c r="M545" s="80"/>
      <c r="N545" s="80"/>
      <c r="O545" s="80"/>
      <c r="P545" s="80"/>
      <c r="Q545" s="80"/>
      <c r="R545" s="80"/>
      <c r="S545" s="80"/>
      <c r="T545" s="80"/>
      <c r="U545" s="80"/>
      <c r="V545" s="80"/>
      <c r="W545" s="81">
        <f t="shared" si="22"/>
        <v>0</v>
      </c>
      <c r="X545" s="80"/>
      <c r="Y545" s="80"/>
      <c r="Z545" s="80"/>
      <c r="AA545" s="80"/>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82"/>
      <c r="BE545" s="1"/>
    </row>
    <row r="546" spans="1:57" ht="11.25" customHeight="1" x14ac:dyDescent="0.2">
      <c r="A546" s="1">
        <f>IF(F546=0,0,LOOKUP($C$9:$C$2507,Hoja1!$C$4:$C$118,Hoja1!$D$4:$D$118))</f>
        <v>0</v>
      </c>
      <c r="B546" s="1">
        <f t="shared" si="20"/>
        <v>187</v>
      </c>
      <c r="C546" s="1">
        <f t="array" ref="C546">SUM(IF(cuencatramo1=F546,Hoja1!$C$4:$C$118,0))</f>
        <v>0</v>
      </c>
      <c r="D546" s="1">
        <f t="shared" si="21"/>
        <v>228</v>
      </c>
      <c r="E546" s="46">
        <v>539</v>
      </c>
      <c r="F546" s="229"/>
      <c r="G546" s="4"/>
      <c r="H546" s="4"/>
      <c r="I546" s="79"/>
      <c r="J546" s="4"/>
      <c r="K546" s="80"/>
      <c r="L546" s="80"/>
      <c r="M546" s="80"/>
      <c r="N546" s="80"/>
      <c r="O546" s="80"/>
      <c r="P546" s="80"/>
      <c r="Q546" s="80"/>
      <c r="R546" s="80"/>
      <c r="S546" s="80"/>
      <c r="T546" s="80"/>
      <c r="U546" s="80"/>
      <c r="V546" s="80"/>
      <c r="W546" s="81">
        <f t="shared" si="22"/>
        <v>0</v>
      </c>
      <c r="X546" s="80"/>
      <c r="Y546" s="80"/>
      <c r="Z546" s="80"/>
      <c r="AA546" s="80"/>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82"/>
      <c r="BE546" s="1"/>
    </row>
    <row r="547" spans="1:57" ht="11.25" customHeight="1" x14ac:dyDescent="0.2">
      <c r="A547" s="1">
        <f>IF(F547=0,0,LOOKUP($C$9:$C$2507,Hoja1!$C$4:$C$118,Hoja1!$D$4:$D$118))</f>
        <v>0</v>
      </c>
      <c r="B547" s="1">
        <f t="shared" si="20"/>
        <v>188</v>
      </c>
      <c r="C547" s="1">
        <f t="array" ref="C547">SUM(IF(cuencatramo1=F547,Hoja1!$C$4:$C$118,0))</f>
        <v>0</v>
      </c>
      <c r="D547" s="1">
        <f t="shared" si="21"/>
        <v>229</v>
      </c>
      <c r="E547" s="46">
        <v>540</v>
      </c>
      <c r="F547" s="229"/>
      <c r="G547" s="4"/>
      <c r="H547" s="4"/>
      <c r="I547" s="79"/>
      <c r="J547" s="4"/>
      <c r="K547" s="80"/>
      <c r="L547" s="80"/>
      <c r="M547" s="80"/>
      <c r="N547" s="80"/>
      <c r="O547" s="80"/>
      <c r="P547" s="80"/>
      <c r="Q547" s="80"/>
      <c r="R547" s="80"/>
      <c r="S547" s="80"/>
      <c r="T547" s="80"/>
      <c r="U547" s="80"/>
      <c r="V547" s="80"/>
      <c r="W547" s="81">
        <f t="shared" si="22"/>
        <v>0</v>
      </c>
      <c r="X547" s="80"/>
      <c r="Y547" s="80"/>
      <c r="Z547" s="80"/>
      <c r="AA547" s="80"/>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82"/>
      <c r="BE547" s="1"/>
    </row>
    <row r="548" spans="1:57" ht="11.25" customHeight="1" x14ac:dyDescent="0.2">
      <c r="A548" s="1">
        <f>IF(F548=0,0,LOOKUP($C$9:$C$2507,Hoja1!$C$4:$C$118,Hoja1!$D$4:$D$118))</f>
        <v>0</v>
      </c>
      <c r="B548" s="1">
        <f t="shared" si="20"/>
        <v>189</v>
      </c>
      <c r="C548" s="1">
        <f t="array" ref="C548">SUM(IF(cuencatramo1=F548,Hoja1!$C$4:$C$118,0))</f>
        <v>0</v>
      </c>
      <c r="D548" s="1">
        <f t="shared" si="21"/>
        <v>230</v>
      </c>
      <c r="E548" s="46">
        <v>541</v>
      </c>
      <c r="F548" s="229"/>
      <c r="G548" s="4"/>
      <c r="H548" s="4"/>
      <c r="I548" s="79"/>
      <c r="J548" s="4"/>
      <c r="K548" s="80"/>
      <c r="L548" s="80"/>
      <c r="M548" s="80"/>
      <c r="N548" s="80"/>
      <c r="O548" s="80"/>
      <c r="P548" s="80"/>
      <c r="Q548" s="80"/>
      <c r="R548" s="80"/>
      <c r="S548" s="80"/>
      <c r="T548" s="80"/>
      <c r="U548" s="80"/>
      <c r="V548" s="80"/>
      <c r="W548" s="81">
        <f t="shared" si="22"/>
        <v>0</v>
      </c>
      <c r="X548" s="80"/>
      <c r="Y548" s="80"/>
      <c r="Z548" s="80"/>
      <c r="AA548" s="80"/>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82"/>
      <c r="BE548" s="1"/>
    </row>
    <row r="549" spans="1:57" ht="11.25" customHeight="1" x14ac:dyDescent="0.2">
      <c r="A549" s="1">
        <f>IF(F549=0,0,LOOKUP($C$9:$C$2507,Hoja1!$C$4:$C$118,Hoja1!$D$4:$D$118))</f>
        <v>0</v>
      </c>
      <c r="B549" s="1">
        <f t="shared" si="20"/>
        <v>190</v>
      </c>
      <c r="C549" s="1">
        <f t="array" ref="C549">SUM(IF(cuencatramo1=F549,Hoja1!$C$4:$C$118,0))</f>
        <v>0</v>
      </c>
      <c r="D549" s="1">
        <f t="shared" si="21"/>
        <v>231</v>
      </c>
      <c r="E549" s="46">
        <v>542</v>
      </c>
      <c r="F549" s="229"/>
      <c r="G549" s="4"/>
      <c r="H549" s="4"/>
      <c r="I549" s="79"/>
      <c r="J549" s="4"/>
      <c r="K549" s="80"/>
      <c r="L549" s="80"/>
      <c r="M549" s="80"/>
      <c r="N549" s="80"/>
      <c r="O549" s="80"/>
      <c r="P549" s="80"/>
      <c r="Q549" s="80"/>
      <c r="R549" s="80"/>
      <c r="S549" s="80"/>
      <c r="T549" s="80"/>
      <c r="U549" s="80"/>
      <c r="V549" s="80"/>
      <c r="W549" s="81">
        <f t="shared" si="22"/>
        <v>0</v>
      </c>
      <c r="X549" s="80"/>
      <c r="Y549" s="80"/>
      <c r="Z549" s="80"/>
      <c r="AA549" s="80"/>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82"/>
      <c r="BE549" s="1"/>
    </row>
    <row r="550" spans="1:57" ht="11.25" customHeight="1" x14ac:dyDescent="0.2">
      <c r="A550" s="1">
        <f>IF(F550=0,0,LOOKUP($C$9:$C$2507,Hoja1!$C$4:$C$118,Hoja1!$D$4:$D$118))</f>
        <v>0</v>
      </c>
      <c r="B550" s="1">
        <f t="shared" si="20"/>
        <v>191</v>
      </c>
      <c r="C550" s="1">
        <f t="array" ref="C550">SUM(IF(cuencatramo1=F550,Hoja1!$C$4:$C$118,0))</f>
        <v>0</v>
      </c>
      <c r="D550" s="1">
        <f t="shared" si="21"/>
        <v>232</v>
      </c>
      <c r="E550" s="46">
        <v>543</v>
      </c>
      <c r="F550" s="229"/>
      <c r="G550" s="4"/>
      <c r="H550" s="4"/>
      <c r="I550" s="79"/>
      <c r="J550" s="4"/>
      <c r="K550" s="80"/>
      <c r="L550" s="80"/>
      <c r="M550" s="80"/>
      <c r="N550" s="80"/>
      <c r="O550" s="80"/>
      <c r="P550" s="80"/>
      <c r="Q550" s="80"/>
      <c r="R550" s="80"/>
      <c r="S550" s="80"/>
      <c r="T550" s="80"/>
      <c r="U550" s="80"/>
      <c r="V550" s="80"/>
      <c r="W550" s="81">
        <f t="shared" si="22"/>
        <v>0</v>
      </c>
      <c r="X550" s="80"/>
      <c r="Y550" s="80"/>
      <c r="Z550" s="80"/>
      <c r="AA550" s="80"/>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82"/>
      <c r="BE550" s="1"/>
    </row>
    <row r="551" spans="1:57" ht="11.25" customHeight="1" x14ac:dyDescent="0.2">
      <c r="A551" s="1">
        <f>IF(F551=0,0,LOOKUP($C$9:$C$2507,Hoja1!$C$4:$C$118,Hoja1!$D$4:$D$118))</f>
        <v>0</v>
      </c>
      <c r="B551" s="1">
        <f t="shared" si="20"/>
        <v>192</v>
      </c>
      <c r="C551" s="1">
        <f t="array" ref="C551">SUM(IF(cuencatramo1=F551,Hoja1!$C$4:$C$118,0))</f>
        <v>0</v>
      </c>
      <c r="D551" s="1">
        <f t="shared" si="21"/>
        <v>233</v>
      </c>
      <c r="E551" s="46">
        <v>544</v>
      </c>
      <c r="F551" s="229"/>
      <c r="G551" s="4"/>
      <c r="H551" s="4"/>
      <c r="I551" s="79"/>
      <c r="J551" s="4"/>
      <c r="K551" s="80"/>
      <c r="L551" s="80"/>
      <c r="M551" s="80"/>
      <c r="N551" s="80"/>
      <c r="O551" s="80"/>
      <c r="P551" s="80"/>
      <c r="Q551" s="80"/>
      <c r="R551" s="80"/>
      <c r="S551" s="80"/>
      <c r="T551" s="80"/>
      <c r="U551" s="80"/>
      <c r="V551" s="80"/>
      <c r="W551" s="81">
        <f t="shared" si="22"/>
        <v>0</v>
      </c>
      <c r="X551" s="80"/>
      <c r="Y551" s="80"/>
      <c r="Z551" s="80"/>
      <c r="AA551" s="80"/>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82"/>
      <c r="BE551" s="1"/>
    </row>
    <row r="552" spans="1:57" ht="11.25" customHeight="1" x14ac:dyDescent="0.2">
      <c r="A552" s="1">
        <f>IF(F552=0,0,LOOKUP($C$9:$C$2507,Hoja1!$C$4:$C$118,Hoja1!$D$4:$D$118))</f>
        <v>0</v>
      </c>
      <c r="B552" s="1">
        <f t="shared" si="20"/>
        <v>193</v>
      </c>
      <c r="C552" s="1">
        <f t="array" ref="C552">SUM(IF(cuencatramo1=F552,Hoja1!$C$4:$C$118,0))</f>
        <v>0</v>
      </c>
      <c r="D552" s="1">
        <f t="shared" si="21"/>
        <v>234</v>
      </c>
      <c r="E552" s="46">
        <v>545</v>
      </c>
      <c r="F552" s="229"/>
      <c r="G552" s="4"/>
      <c r="H552" s="4"/>
      <c r="I552" s="79"/>
      <c r="J552" s="4"/>
      <c r="K552" s="80"/>
      <c r="L552" s="80"/>
      <c r="M552" s="80"/>
      <c r="N552" s="80"/>
      <c r="O552" s="80"/>
      <c r="P552" s="80"/>
      <c r="Q552" s="80"/>
      <c r="R552" s="80"/>
      <c r="S552" s="80"/>
      <c r="T552" s="80"/>
      <c r="U552" s="80"/>
      <c r="V552" s="80"/>
      <c r="W552" s="81">
        <f t="shared" si="22"/>
        <v>0</v>
      </c>
      <c r="X552" s="80"/>
      <c r="Y552" s="80"/>
      <c r="Z552" s="80"/>
      <c r="AA552" s="80"/>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82"/>
      <c r="BE552" s="1"/>
    </row>
    <row r="553" spans="1:57" ht="11.25" customHeight="1" x14ac:dyDescent="0.2">
      <c r="A553" s="1">
        <f>IF(F553=0,0,LOOKUP($C$9:$C$2507,Hoja1!$C$4:$C$118,Hoja1!$D$4:$D$118))</f>
        <v>0</v>
      </c>
      <c r="B553" s="1">
        <f t="shared" si="20"/>
        <v>194</v>
      </c>
      <c r="C553" s="1">
        <f t="array" ref="C553">SUM(IF(cuencatramo1=F553,Hoja1!$C$4:$C$118,0))</f>
        <v>0</v>
      </c>
      <c r="D553" s="1">
        <f t="shared" si="21"/>
        <v>235</v>
      </c>
      <c r="E553" s="46">
        <v>546</v>
      </c>
      <c r="F553" s="229"/>
      <c r="G553" s="4"/>
      <c r="H553" s="4"/>
      <c r="I553" s="79"/>
      <c r="J553" s="4"/>
      <c r="K553" s="80"/>
      <c r="L553" s="80"/>
      <c r="M553" s="80"/>
      <c r="N553" s="80"/>
      <c r="O553" s="80"/>
      <c r="P553" s="80"/>
      <c r="Q553" s="80"/>
      <c r="R553" s="80"/>
      <c r="S553" s="80"/>
      <c r="T553" s="80"/>
      <c r="U553" s="80"/>
      <c r="V553" s="80"/>
      <c r="W553" s="81">
        <f t="shared" si="22"/>
        <v>0</v>
      </c>
      <c r="X553" s="80"/>
      <c r="Y553" s="80"/>
      <c r="Z553" s="80"/>
      <c r="AA553" s="80"/>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82"/>
      <c r="BE553" s="1"/>
    </row>
    <row r="554" spans="1:57" ht="11.25" customHeight="1" x14ac:dyDescent="0.2">
      <c r="A554" s="1">
        <f>IF(F554=0,0,LOOKUP($C$9:$C$2507,Hoja1!$C$4:$C$118,Hoja1!$D$4:$D$118))</f>
        <v>0</v>
      </c>
      <c r="B554" s="1">
        <f t="shared" si="20"/>
        <v>195</v>
      </c>
      <c r="C554" s="1">
        <f t="array" ref="C554">SUM(IF(cuencatramo1=F554,Hoja1!$C$4:$C$118,0))</f>
        <v>0</v>
      </c>
      <c r="D554" s="1">
        <f t="shared" si="21"/>
        <v>236</v>
      </c>
      <c r="E554" s="46">
        <v>547</v>
      </c>
      <c r="F554" s="229"/>
      <c r="G554" s="4"/>
      <c r="H554" s="4"/>
      <c r="I554" s="79"/>
      <c r="J554" s="4"/>
      <c r="K554" s="80"/>
      <c r="L554" s="80"/>
      <c r="M554" s="80"/>
      <c r="N554" s="80"/>
      <c r="O554" s="80"/>
      <c r="P554" s="80"/>
      <c r="Q554" s="80"/>
      <c r="R554" s="80"/>
      <c r="S554" s="80"/>
      <c r="T554" s="80"/>
      <c r="U554" s="80"/>
      <c r="V554" s="80"/>
      <c r="W554" s="81">
        <f t="shared" si="22"/>
        <v>0</v>
      </c>
      <c r="X554" s="80"/>
      <c r="Y554" s="80"/>
      <c r="Z554" s="80"/>
      <c r="AA554" s="80"/>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82"/>
      <c r="BE554" s="1"/>
    </row>
    <row r="555" spans="1:57" ht="11.25" customHeight="1" x14ac:dyDescent="0.2">
      <c r="A555" s="1">
        <f>IF(F555=0,0,LOOKUP($C$9:$C$2507,Hoja1!$C$4:$C$118,Hoja1!$D$4:$D$118))</f>
        <v>0</v>
      </c>
      <c r="B555" s="1">
        <f t="shared" si="20"/>
        <v>196</v>
      </c>
      <c r="C555" s="1">
        <f t="array" ref="C555">SUM(IF(cuencatramo1=F555,Hoja1!$C$4:$C$118,0))</f>
        <v>0</v>
      </c>
      <c r="D555" s="1">
        <f t="shared" si="21"/>
        <v>237</v>
      </c>
      <c r="E555" s="46">
        <v>548</v>
      </c>
      <c r="F555" s="229"/>
      <c r="G555" s="4"/>
      <c r="H555" s="4"/>
      <c r="I555" s="79"/>
      <c r="J555" s="4"/>
      <c r="K555" s="80"/>
      <c r="L555" s="80"/>
      <c r="M555" s="80"/>
      <c r="N555" s="80"/>
      <c r="O555" s="80"/>
      <c r="P555" s="80"/>
      <c r="Q555" s="80"/>
      <c r="R555" s="80"/>
      <c r="S555" s="80"/>
      <c r="T555" s="80"/>
      <c r="U555" s="80"/>
      <c r="V555" s="80"/>
      <c r="W555" s="81">
        <f t="shared" si="22"/>
        <v>0</v>
      </c>
      <c r="X555" s="80"/>
      <c r="Y555" s="80"/>
      <c r="Z555" s="80"/>
      <c r="AA555" s="80"/>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82"/>
      <c r="BE555" s="1"/>
    </row>
    <row r="556" spans="1:57" ht="11.25" customHeight="1" x14ac:dyDescent="0.2">
      <c r="A556" s="1">
        <f>IF(F556=0,0,LOOKUP($C$9:$C$2507,Hoja1!$C$4:$C$118,Hoja1!$D$4:$D$118))</f>
        <v>0</v>
      </c>
      <c r="B556" s="1">
        <f t="shared" si="20"/>
        <v>197</v>
      </c>
      <c r="C556" s="1">
        <f t="array" ref="C556">SUM(IF(cuencatramo1=F556,Hoja1!$C$4:$C$118,0))</f>
        <v>0</v>
      </c>
      <c r="D556" s="1">
        <f t="shared" si="21"/>
        <v>238</v>
      </c>
      <c r="E556" s="46">
        <v>549</v>
      </c>
      <c r="F556" s="229"/>
      <c r="G556" s="4"/>
      <c r="H556" s="4"/>
      <c r="I556" s="79"/>
      <c r="J556" s="4"/>
      <c r="K556" s="80"/>
      <c r="L556" s="80"/>
      <c r="M556" s="80"/>
      <c r="N556" s="80"/>
      <c r="O556" s="80"/>
      <c r="P556" s="80"/>
      <c r="Q556" s="80"/>
      <c r="R556" s="80"/>
      <c r="S556" s="80"/>
      <c r="T556" s="80"/>
      <c r="U556" s="80"/>
      <c r="V556" s="80"/>
      <c r="W556" s="81">
        <f t="shared" si="22"/>
        <v>0</v>
      </c>
      <c r="X556" s="80"/>
      <c r="Y556" s="80"/>
      <c r="Z556" s="80"/>
      <c r="AA556" s="80"/>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82"/>
      <c r="BE556" s="1"/>
    </row>
    <row r="557" spans="1:57" ht="11.25" customHeight="1" x14ac:dyDescent="0.2">
      <c r="A557" s="1">
        <f>IF(F557=0,0,LOOKUP($C$9:$C$2507,Hoja1!$C$4:$C$118,Hoja1!$D$4:$D$118))</f>
        <v>0</v>
      </c>
      <c r="B557" s="1">
        <f t="shared" si="20"/>
        <v>198</v>
      </c>
      <c r="C557" s="1">
        <f t="array" ref="C557">SUM(IF(cuencatramo1=F557,Hoja1!$C$4:$C$118,0))</f>
        <v>0</v>
      </c>
      <c r="D557" s="1">
        <f t="shared" si="21"/>
        <v>239</v>
      </c>
      <c r="E557" s="46">
        <v>550</v>
      </c>
      <c r="F557" s="229"/>
      <c r="G557" s="4"/>
      <c r="H557" s="4"/>
      <c r="I557" s="79"/>
      <c r="J557" s="4"/>
      <c r="K557" s="80"/>
      <c r="L557" s="80"/>
      <c r="M557" s="80"/>
      <c r="N557" s="80"/>
      <c r="O557" s="80"/>
      <c r="P557" s="80"/>
      <c r="Q557" s="80"/>
      <c r="R557" s="80"/>
      <c r="S557" s="80"/>
      <c r="T557" s="80"/>
      <c r="U557" s="80"/>
      <c r="V557" s="80"/>
      <c r="W557" s="81">
        <f t="shared" si="22"/>
        <v>0</v>
      </c>
      <c r="X557" s="80"/>
      <c r="Y557" s="80"/>
      <c r="Z557" s="80"/>
      <c r="AA557" s="80"/>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82"/>
      <c r="BE557" s="1"/>
    </row>
    <row r="558" spans="1:57" ht="11.25" customHeight="1" x14ac:dyDescent="0.2">
      <c r="A558" s="1">
        <f>IF(F558=0,0,LOOKUP($C$9:$C$2507,Hoja1!$C$4:$C$118,Hoja1!$D$4:$D$118))</f>
        <v>0</v>
      </c>
      <c r="B558" s="1">
        <f t="shared" si="20"/>
        <v>199</v>
      </c>
      <c r="C558" s="1">
        <f t="array" ref="C558">SUM(IF(cuencatramo1=F558,Hoja1!$C$4:$C$118,0))</f>
        <v>0</v>
      </c>
      <c r="D558" s="1">
        <f t="shared" si="21"/>
        <v>240</v>
      </c>
      <c r="E558" s="46">
        <v>551</v>
      </c>
      <c r="F558" s="229"/>
      <c r="G558" s="4"/>
      <c r="H558" s="4"/>
      <c r="I558" s="79"/>
      <c r="J558" s="4"/>
      <c r="K558" s="80"/>
      <c r="L558" s="80"/>
      <c r="M558" s="80"/>
      <c r="N558" s="80"/>
      <c r="O558" s="80"/>
      <c r="P558" s="80"/>
      <c r="Q558" s="80"/>
      <c r="R558" s="80"/>
      <c r="S558" s="80"/>
      <c r="T558" s="80"/>
      <c r="U558" s="80"/>
      <c r="V558" s="80"/>
      <c r="W558" s="81">
        <f t="shared" si="22"/>
        <v>0</v>
      </c>
      <c r="X558" s="80"/>
      <c r="Y558" s="80"/>
      <c r="Z558" s="80"/>
      <c r="AA558" s="80"/>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82"/>
      <c r="BE558" s="1"/>
    </row>
    <row r="559" spans="1:57" ht="11.25" customHeight="1" x14ac:dyDescent="0.2">
      <c r="A559" s="1">
        <f>IF(F559=0,0,LOOKUP($C$9:$C$2507,Hoja1!$C$4:$C$118,Hoja1!$D$4:$D$118))</f>
        <v>0</v>
      </c>
      <c r="B559" s="1">
        <f t="shared" si="20"/>
        <v>200</v>
      </c>
      <c r="C559" s="1">
        <f t="array" ref="C559">SUM(IF(cuencatramo1=F559,Hoja1!$C$4:$C$118,0))</f>
        <v>0</v>
      </c>
      <c r="D559" s="1">
        <f t="shared" si="21"/>
        <v>241</v>
      </c>
      <c r="E559" s="46">
        <v>552</v>
      </c>
      <c r="F559" s="229"/>
      <c r="G559" s="4"/>
      <c r="H559" s="4"/>
      <c r="I559" s="79"/>
      <c r="J559" s="4"/>
      <c r="K559" s="80"/>
      <c r="L559" s="80"/>
      <c r="M559" s="80"/>
      <c r="N559" s="80"/>
      <c r="O559" s="80"/>
      <c r="P559" s="80"/>
      <c r="Q559" s="80"/>
      <c r="R559" s="80"/>
      <c r="S559" s="80"/>
      <c r="T559" s="80"/>
      <c r="U559" s="80"/>
      <c r="V559" s="80"/>
      <c r="W559" s="81">
        <f t="shared" si="22"/>
        <v>0</v>
      </c>
      <c r="X559" s="80"/>
      <c r="Y559" s="80"/>
      <c r="Z559" s="80"/>
      <c r="AA559" s="80"/>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82"/>
      <c r="BE559" s="1"/>
    </row>
    <row r="560" spans="1:57" ht="11.25" customHeight="1" x14ac:dyDescent="0.2">
      <c r="A560" s="1">
        <f>IF(F560=0,0,LOOKUP($C$9:$C$2507,Hoja1!$C$4:$C$118,Hoja1!$D$4:$D$118))</f>
        <v>0</v>
      </c>
      <c r="B560" s="1">
        <f t="shared" si="20"/>
        <v>201</v>
      </c>
      <c r="C560" s="1">
        <f t="array" ref="C560">SUM(IF(cuencatramo1=F560,Hoja1!$C$4:$C$118,0))</f>
        <v>0</v>
      </c>
      <c r="D560" s="1">
        <f t="shared" si="21"/>
        <v>242</v>
      </c>
      <c r="E560" s="46">
        <v>553</v>
      </c>
      <c r="F560" s="229"/>
      <c r="G560" s="4"/>
      <c r="H560" s="4"/>
      <c r="I560" s="79"/>
      <c r="J560" s="4"/>
      <c r="K560" s="80"/>
      <c r="L560" s="80"/>
      <c r="M560" s="80"/>
      <c r="N560" s="80"/>
      <c r="O560" s="80"/>
      <c r="P560" s="80"/>
      <c r="Q560" s="80"/>
      <c r="R560" s="80"/>
      <c r="S560" s="80"/>
      <c r="T560" s="80"/>
      <c r="U560" s="80"/>
      <c r="V560" s="80"/>
      <c r="W560" s="81">
        <f t="shared" si="22"/>
        <v>0</v>
      </c>
      <c r="X560" s="80"/>
      <c r="Y560" s="80"/>
      <c r="Z560" s="80"/>
      <c r="AA560" s="80"/>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82"/>
      <c r="BE560" s="1"/>
    </row>
    <row r="561" spans="1:57" ht="11.25" customHeight="1" x14ac:dyDescent="0.2">
      <c r="A561" s="1">
        <f>IF(F561=0,0,LOOKUP($C$9:$C$2507,Hoja1!$C$4:$C$118,Hoja1!$D$4:$D$118))</f>
        <v>0</v>
      </c>
      <c r="B561" s="1">
        <f t="shared" si="20"/>
        <v>202</v>
      </c>
      <c r="C561" s="1">
        <f t="array" ref="C561">SUM(IF(cuencatramo1=F561,Hoja1!$C$4:$C$118,0))</f>
        <v>0</v>
      </c>
      <c r="D561" s="1">
        <f t="shared" si="21"/>
        <v>243</v>
      </c>
      <c r="E561" s="46">
        <v>554</v>
      </c>
      <c r="F561" s="229"/>
      <c r="G561" s="4"/>
      <c r="H561" s="4"/>
      <c r="I561" s="79"/>
      <c r="J561" s="4"/>
      <c r="K561" s="80"/>
      <c r="L561" s="80"/>
      <c r="M561" s="80"/>
      <c r="N561" s="80"/>
      <c r="O561" s="80"/>
      <c r="P561" s="80"/>
      <c r="Q561" s="80"/>
      <c r="R561" s="80"/>
      <c r="S561" s="80"/>
      <c r="T561" s="80"/>
      <c r="U561" s="80"/>
      <c r="V561" s="80"/>
      <c r="W561" s="81">
        <f t="shared" si="22"/>
        <v>0</v>
      </c>
      <c r="X561" s="80"/>
      <c r="Y561" s="80"/>
      <c r="Z561" s="80"/>
      <c r="AA561" s="80"/>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82"/>
      <c r="BE561" s="1"/>
    </row>
    <row r="562" spans="1:57" ht="11.25" customHeight="1" x14ac:dyDescent="0.2">
      <c r="A562" s="1">
        <f>IF(F562=0,0,LOOKUP($C$9:$C$2507,Hoja1!$C$4:$C$118,Hoja1!$D$4:$D$118))</f>
        <v>0</v>
      </c>
      <c r="B562" s="1">
        <f t="shared" si="20"/>
        <v>203</v>
      </c>
      <c r="C562" s="1">
        <f t="array" ref="C562">SUM(IF(cuencatramo1=F562,Hoja1!$C$4:$C$118,0))</f>
        <v>0</v>
      </c>
      <c r="D562" s="1">
        <f t="shared" si="21"/>
        <v>244</v>
      </c>
      <c r="E562" s="46">
        <v>555</v>
      </c>
      <c r="F562" s="229"/>
      <c r="G562" s="4"/>
      <c r="H562" s="4"/>
      <c r="I562" s="79"/>
      <c r="J562" s="4"/>
      <c r="K562" s="80"/>
      <c r="L562" s="80"/>
      <c r="M562" s="80"/>
      <c r="N562" s="80"/>
      <c r="O562" s="80"/>
      <c r="P562" s="80"/>
      <c r="Q562" s="80"/>
      <c r="R562" s="80"/>
      <c r="S562" s="80"/>
      <c r="T562" s="80"/>
      <c r="U562" s="80"/>
      <c r="V562" s="80"/>
      <c r="W562" s="81">
        <f t="shared" si="22"/>
        <v>0</v>
      </c>
      <c r="X562" s="80"/>
      <c r="Y562" s="80"/>
      <c r="Z562" s="80"/>
      <c r="AA562" s="80"/>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82"/>
      <c r="BE562" s="1"/>
    </row>
    <row r="563" spans="1:57" ht="11.25" customHeight="1" x14ac:dyDescent="0.2">
      <c r="A563" s="1">
        <f>IF(F563=0,0,LOOKUP($C$9:$C$2507,Hoja1!$C$4:$C$118,Hoja1!$D$4:$D$118))</f>
        <v>0</v>
      </c>
      <c r="B563" s="1">
        <f t="shared" si="20"/>
        <v>204</v>
      </c>
      <c r="C563" s="1">
        <f t="array" ref="C563">SUM(IF(cuencatramo1=F563,Hoja1!$C$4:$C$118,0))</f>
        <v>0</v>
      </c>
      <c r="D563" s="1">
        <f t="shared" si="21"/>
        <v>245</v>
      </c>
      <c r="E563" s="46">
        <v>556</v>
      </c>
      <c r="F563" s="229"/>
      <c r="G563" s="4"/>
      <c r="H563" s="4"/>
      <c r="I563" s="79"/>
      <c r="J563" s="4"/>
      <c r="K563" s="80"/>
      <c r="L563" s="80"/>
      <c r="M563" s="80"/>
      <c r="N563" s="80"/>
      <c r="O563" s="80"/>
      <c r="P563" s="80"/>
      <c r="Q563" s="80"/>
      <c r="R563" s="80"/>
      <c r="S563" s="80"/>
      <c r="T563" s="80"/>
      <c r="U563" s="80"/>
      <c r="V563" s="80"/>
      <c r="W563" s="81">
        <f t="shared" si="22"/>
        <v>0</v>
      </c>
      <c r="X563" s="80"/>
      <c r="Y563" s="80"/>
      <c r="Z563" s="80"/>
      <c r="AA563" s="80"/>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82"/>
      <c r="BE563" s="1"/>
    </row>
    <row r="564" spans="1:57" ht="11.25" customHeight="1" x14ac:dyDescent="0.2">
      <c r="A564" s="1">
        <f>IF(F564=0,0,LOOKUP($C$9:$C$2507,Hoja1!$C$4:$C$118,Hoja1!$D$4:$D$118))</f>
        <v>0</v>
      </c>
      <c r="B564" s="1">
        <f t="shared" si="20"/>
        <v>205</v>
      </c>
      <c r="C564" s="1">
        <f t="array" ref="C564">SUM(IF(cuencatramo1=F564,Hoja1!$C$4:$C$118,0))</f>
        <v>0</v>
      </c>
      <c r="D564" s="1">
        <f t="shared" si="21"/>
        <v>246</v>
      </c>
      <c r="E564" s="46">
        <v>557</v>
      </c>
      <c r="F564" s="229"/>
      <c r="G564" s="4"/>
      <c r="H564" s="4"/>
      <c r="I564" s="79"/>
      <c r="J564" s="4"/>
      <c r="K564" s="80"/>
      <c r="L564" s="80"/>
      <c r="M564" s="80"/>
      <c r="N564" s="80"/>
      <c r="O564" s="80"/>
      <c r="P564" s="80"/>
      <c r="Q564" s="80"/>
      <c r="R564" s="80"/>
      <c r="S564" s="80"/>
      <c r="T564" s="80"/>
      <c r="U564" s="80"/>
      <c r="V564" s="80"/>
      <c r="W564" s="81">
        <f t="shared" si="22"/>
        <v>0</v>
      </c>
      <c r="X564" s="80"/>
      <c r="Y564" s="80"/>
      <c r="Z564" s="80"/>
      <c r="AA564" s="80"/>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82"/>
      <c r="BE564" s="1"/>
    </row>
    <row r="565" spans="1:57" ht="11.25" customHeight="1" x14ac:dyDescent="0.2">
      <c r="A565" s="1">
        <f>IF(F565=0,0,LOOKUP($C$9:$C$2507,Hoja1!$C$4:$C$118,Hoja1!$D$4:$D$118))</f>
        <v>0</v>
      </c>
      <c r="B565" s="1">
        <f t="shared" si="20"/>
        <v>206</v>
      </c>
      <c r="C565" s="1">
        <f t="array" ref="C565">SUM(IF(cuencatramo1=F565,Hoja1!$C$4:$C$118,0))</f>
        <v>0</v>
      </c>
      <c r="D565" s="1">
        <f t="shared" si="21"/>
        <v>247</v>
      </c>
      <c r="E565" s="46">
        <v>558</v>
      </c>
      <c r="F565" s="229"/>
      <c r="G565" s="4"/>
      <c r="H565" s="4"/>
      <c r="I565" s="79"/>
      <c r="J565" s="4"/>
      <c r="K565" s="80"/>
      <c r="L565" s="80"/>
      <c r="M565" s="80"/>
      <c r="N565" s="80"/>
      <c r="O565" s="80"/>
      <c r="P565" s="80"/>
      <c r="Q565" s="80"/>
      <c r="R565" s="80"/>
      <c r="S565" s="80"/>
      <c r="T565" s="80"/>
      <c r="U565" s="80"/>
      <c r="V565" s="80"/>
      <c r="W565" s="81">
        <f t="shared" si="22"/>
        <v>0</v>
      </c>
      <c r="X565" s="80"/>
      <c r="Y565" s="80"/>
      <c r="Z565" s="80"/>
      <c r="AA565" s="80"/>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82"/>
      <c r="BE565" s="1"/>
    </row>
    <row r="566" spans="1:57" ht="11.25" customHeight="1" x14ac:dyDescent="0.2">
      <c r="A566" s="1">
        <f>IF(F566=0,0,LOOKUP($C$9:$C$2507,Hoja1!$C$4:$C$118,Hoja1!$D$4:$D$118))</f>
        <v>0</v>
      </c>
      <c r="B566" s="1">
        <f t="shared" si="20"/>
        <v>207</v>
      </c>
      <c r="C566" s="1">
        <f t="array" ref="C566">SUM(IF(cuencatramo1=F566,Hoja1!$C$4:$C$118,0))</f>
        <v>0</v>
      </c>
      <c r="D566" s="1">
        <f t="shared" si="21"/>
        <v>248</v>
      </c>
      <c r="E566" s="46">
        <v>559</v>
      </c>
      <c r="F566" s="229"/>
      <c r="G566" s="4"/>
      <c r="H566" s="4"/>
      <c r="I566" s="79"/>
      <c r="J566" s="4"/>
      <c r="K566" s="80"/>
      <c r="L566" s="80"/>
      <c r="M566" s="80"/>
      <c r="N566" s="80"/>
      <c r="O566" s="80"/>
      <c r="P566" s="80"/>
      <c r="Q566" s="80"/>
      <c r="R566" s="80"/>
      <c r="S566" s="80"/>
      <c r="T566" s="80"/>
      <c r="U566" s="80"/>
      <c r="V566" s="80"/>
      <c r="W566" s="81">
        <f t="shared" si="22"/>
        <v>0</v>
      </c>
      <c r="X566" s="80"/>
      <c r="Y566" s="80"/>
      <c r="Z566" s="80"/>
      <c r="AA566" s="80"/>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82"/>
      <c r="BE566" s="1"/>
    </row>
    <row r="567" spans="1:57" ht="11.25" customHeight="1" x14ac:dyDescent="0.2">
      <c r="A567" s="1">
        <f>IF(F567=0,0,LOOKUP($C$9:$C$2507,Hoja1!$C$4:$C$118,Hoja1!$D$4:$D$118))</f>
        <v>0</v>
      </c>
      <c r="B567" s="1">
        <f t="shared" si="20"/>
        <v>208</v>
      </c>
      <c r="C567" s="1">
        <f t="array" ref="C567">SUM(IF(cuencatramo1=F567,Hoja1!$C$4:$C$118,0))</f>
        <v>0</v>
      </c>
      <c r="D567" s="1">
        <f t="shared" si="21"/>
        <v>249</v>
      </c>
      <c r="E567" s="46">
        <v>560</v>
      </c>
      <c r="F567" s="229"/>
      <c r="G567" s="4"/>
      <c r="H567" s="4"/>
      <c r="I567" s="79"/>
      <c r="J567" s="4"/>
      <c r="K567" s="80"/>
      <c r="L567" s="80"/>
      <c r="M567" s="80"/>
      <c r="N567" s="80"/>
      <c r="O567" s="80"/>
      <c r="P567" s="80"/>
      <c r="Q567" s="80"/>
      <c r="R567" s="80"/>
      <c r="S567" s="80"/>
      <c r="T567" s="80"/>
      <c r="U567" s="80"/>
      <c r="V567" s="80"/>
      <c r="W567" s="81">
        <f t="shared" si="22"/>
        <v>0</v>
      </c>
      <c r="X567" s="80"/>
      <c r="Y567" s="80"/>
      <c r="Z567" s="80"/>
      <c r="AA567" s="80"/>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82"/>
      <c r="BE567" s="1"/>
    </row>
    <row r="568" spans="1:57" ht="11.25" customHeight="1" x14ac:dyDescent="0.2">
      <c r="A568" s="1">
        <f>IF(F568=0,0,LOOKUP($C$9:$C$2507,Hoja1!$C$4:$C$118,Hoja1!$D$4:$D$118))</f>
        <v>0</v>
      </c>
      <c r="B568" s="1">
        <f t="shared" si="20"/>
        <v>209</v>
      </c>
      <c r="C568" s="1">
        <f t="array" ref="C568">SUM(IF(cuencatramo1=F568,Hoja1!$C$4:$C$118,0))</f>
        <v>0</v>
      </c>
      <c r="D568" s="1">
        <f t="shared" si="21"/>
        <v>250</v>
      </c>
      <c r="E568" s="46">
        <v>561</v>
      </c>
      <c r="F568" s="229"/>
      <c r="G568" s="4"/>
      <c r="H568" s="4"/>
      <c r="I568" s="79"/>
      <c r="J568" s="4"/>
      <c r="K568" s="80"/>
      <c r="L568" s="80"/>
      <c r="M568" s="80"/>
      <c r="N568" s="80"/>
      <c r="O568" s="80"/>
      <c r="P568" s="80"/>
      <c r="Q568" s="80"/>
      <c r="R568" s="80"/>
      <c r="S568" s="80"/>
      <c r="T568" s="80"/>
      <c r="U568" s="80"/>
      <c r="V568" s="80"/>
      <c r="W568" s="81">
        <f t="shared" si="22"/>
        <v>0</v>
      </c>
      <c r="X568" s="80"/>
      <c r="Y568" s="80"/>
      <c r="Z568" s="80"/>
      <c r="AA568" s="80"/>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82"/>
      <c r="BE568" s="1"/>
    </row>
    <row r="569" spans="1:57" ht="11.25" customHeight="1" x14ac:dyDescent="0.2">
      <c r="A569" s="1">
        <f>IF(F569=0,0,LOOKUP($C$9:$C$2507,Hoja1!$C$4:$C$118,Hoja1!$D$4:$D$118))</f>
        <v>0</v>
      </c>
      <c r="B569" s="1">
        <f t="shared" si="20"/>
        <v>210</v>
      </c>
      <c r="C569" s="1">
        <f t="array" ref="C569">SUM(IF(cuencatramo1=F569,Hoja1!$C$4:$C$118,0))</f>
        <v>0</v>
      </c>
      <c r="D569" s="1">
        <f t="shared" si="21"/>
        <v>251</v>
      </c>
      <c r="E569" s="46">
        <v>562</v>
      </c>
      <c r="F569" s="229"/>
      <c r="G569" s="4"/>
      <c r="H569" s="4"/>
      <c r="I569" s="79"/>
      <c r="J569" s="4"/>
      <c r="K569" s="80"/>
      <c r="L569" s="80"/>
      <c r="M569" s="80"/>
      <c r="N569" s="80"/>
      <c r="O569" s="80"/>
      <c r="P569" s="80"/>
      <c r="Q569" s="80"/>
      <c r="R569" s="80"/>
      <c r="S569" s="80"/>
      <c r="T569" s="80"/>
      <c r="U569" s="80"/>
      <c r="V569" s="80"/>
      <c r="W569" s="81">
        <f t="shared" si="22"/>
        <v>0</v>
      </c>
      <c r="X569" s="80"/>
      <c r="Y569" s="80"/>
      <c r="Z569" s="80"/>
      <c r="AA569" s="80"/>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82"/>
      <c r="BE569" s="1"/>
    </row>
    <row r="570" spans="1:57" ht="11.25" customHeight="1" x14ac:dyDescent="0.2">
      <c r="A570" s="1">
        <f>IF(F570=0,0,LOOKUP($C$9:$C$2507,Hoja1!$C$4:$C$118,Hoja1!$D$4:$D$118))</f>
        <v>0</v>
      </c>
      <c r="B570" s="1">
        <f t="shared" si="20"/>
        <v>211</v>
      </c>
      <c r="C570" s="1">
        <f t="array" ref="C570">SUM(IF(cuencatramo1=F570,Hoja1!$C$4:$C$118,0))</f>
        <v>0</v>
      </c>
      <c r="D570" s="1">
        <f t="shared" si="21"/>
        <v>252</v>
      </c>
      <c r="E570" s="46">
        <v>563</v>
      </c>
      <c r="F570" s="229"/>
      <c r="G570" s="4"/>
      <c r="H570" s="4"/>
      <c r="I570" s="79"/>
      <c r="J570" s="4"/>
      <c r="K570" s="80"/>
      <c r="L570" s="80"/>
      <c r="M570" s="80"/>
      <c r="N570" s="80"/>
      <c r="O570" s="80"/>
      <c r="P570" s="80"/>
      <c r="Q570" s="80"/>
      <c r="R570" s="80"/>
      <c r="S570" s="80"/>
      <c r="T570" s="80"/>
      <c r="U570" s="80"/>
      <c r="V570" s="80"/>
      <c r="W570" s="81">
        <f t="shared" si="22"/>
        <v>0</v>
      </c>
      <c r="X570" s="80"/>
      <c r="Y570" s="80"/>
      <c r="Z570" s="80"/>
      <c r="AA570" s="80"/>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82"/>
      <c r="BE570" s="1"/>
    </row>
    <row r="571" spans="1:57" ht="11.25" customHeight="1" x14ac:dyDescent="0.2">
      <c r="A571" s="1">
        <f>IF(F571=0,0,LOOKUP($C$9:$C$2507,Hoja1!$C$4:$C$118,Hoja1!$D$4:$D$118))</f>
        <v>0</v>
      </c>
      <c r="B571" s="1">
        <f t="shared" si="20"/>
        <v>212</v>
      </c>
      <c r="C571" s="1">
        <f t="array" ref="C571">SUM(IF(cuencatramo1=F571,Hoja1!$C$4:$C$118,0))</f>
        <v>0</v>
      </c>
      <c r="D571" s="1">
        <f t="shared" si="21"/>
        <v>253</v>
      </c>
      <c r="E571" s="46">
        <v>564</v>
      </c>
      <c r="F571" s="229"/>
      <c r="G571" s="4"/>
      <c r="H571" s="4"/>
      <c r="I571" s="79"/>
      <c r="J571" s="4"/>
      <c r="K571" s="80"/>
      <c r="L571" s="80"/>
      <c r="M571" s="80"/>
      <c r="N571" s="80"/>
      <c r="O571" s="80"/>
      <c r="P571" s="80"/>
      <c r="Q571" s="80"/>
      <c r="R571" s="80"/>
      <c r="S571" s="80"/>
      <c r="T571" s="80"/>
      <c r="U571" s="80"/>
      <c r="V571" s="80"/>
      <c r="W571" s="81">
        <f t="shared" si="22"/>
        <v>0</v>
      </c>
      <c r="X571" s="80"/>
      <c r="Y571" s="80"/>
      <c r="Z571" s="80"/>
      <c r="AA571" s="80"/>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82"/>
      <c r="BE571" s="1"/>
    </row>
    <row r="572" spans="1:57" ht="11.25" customHeight="1" x14ac:dyDescent="0.2">
      <c r="A572" s="1">
        <f>IF(F572=0,0,LOOKUP($C$9:$C$2507,Hoja1!$C$4:$C$118,Hoja1!$D$4:$D$118))</f>
        <v>0</v>
      </c>
      <c r="B572" s="1">
        <f t="shared" si="20"/>
        <v>213</v>
      </c>
      <c r="C572" s="1">
        <f t="array" ref="C572">SUM(IF(cuencatramo1=F572,Hoja1!$C$4:$C$118,0))</f>
        <v>0</v>
      </c>
      <c r="D572" s="1">
        <f t="shared" si="21"/>
        <v>254</v>
      </c>
      <c r="E572" s="46">
        <v>565</v>
      </c>
      <c r="F572" s="229"/>
      <c r="G572" s="4"/>
      <c r="H572" s="4"/>
      <c r="I572" s="79"/>
      <c r="J572" s="4"/>
      <c r="K572" s="80"/>
      <c r="L572" s="80"/>
      <c r="M572" s="80"/>
      <c r="N572" s="80"/>
      <c r="O572" s="80"/>
      <c r="P572" s="80"/>
      <c r="Q572" s="80"/>
      <c r="R572" s="80"/>
      <c r="S572" s="80"/>
      <c r="T572" s="80"/>
      <c r="U572" s="80"/>
      <c r="V572" s="80"/>
      <c r="W572" s="81">
        <f t="shared" si="22"/>
        <v>0</v>
      </c>
      <c r="X572" s="80"/>
      <c r="Y572" s="80"/>
      <c r="Z572" s="80"/>
      <c r="AA572" s="80"/>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82"/>
      <c r="BE572" s="1"/>
    </row>
    <row r="573" spans="1:57" ht="11.25" customHeight="1" x14ac:dyDescent="0.2">
      <c r="A573" s="1">
        <f>IF(F573=0,0,LOOKUP($C$9:$C$2507,Hoja1!$C$4:$C$118,Hoja1!$D$4:$D$118))</f>
        <v>0</v>
      </c>
      <c r="B573" s="1">
        <f t="shared" si="20"/>
        <v>214</v>
      </c>
      <c r="C573" s="1">
        <f t="array" ref="C573">SUM(IF(cuencatramo1=F573,Hoja1!$C$4:$C$118,0))</f>
        <v>0</v>
      </c>
      <c r="D573" s="1">
        <f t="shared" si="21"/>
        <v>255</v>
      </c>
      <c r="E573" s="46">
        <v>566</v>
      </c>
      <c r="F573" s="229"/>
      <c r="G573" s="4"/>
      <c r="H573" s="4"/>
      <c r="I573" s="79"/>
      <c r="J573" s="4"/>
      <c r="K573" s="80"/>
      <c r="L573" s="80"/>
      <c r="M573" s="80"/>
      <c r="N573" s="80"/>
      <c r="O573" s="80"/>
      <c r="P573" s="80"/>
      <c r="Q573" s="80"/>
      <c r="R573" s="80"/>
      <c r="S573" s="80"/>
      <c r="T573" s="80"/>
      <c r="U573" s="80"/>
      <c r="V573" s="80"/>
      <c r="W573" s="81">
        <f t="shared" si="22"/>
        <v>0</v>
      </c>
      <c r="X573" s="80"/>
      <c r="Y573" s="80"/>
      <c r="Z573" s="80"/>
      <c r="AA573" s="80"/>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82"/>
      <c r="BE573" s="1"/>
    </row>
    <row r="574" spans="1:57" ht="11.25" customHeight="1" x14ac:dyDescent="0.2">
      <c r="A574" s="1">
        <f>IF(F574=0,0,LOOKUP($C$9:$C$2507,Hoja1!$C$4:$C$118,Hoja1!$D$4:$D$118))</f>
        <v>0</v>
      </c>
      <c r="B574" s="1">
        <f t="shared" si="20"/>
        <v>215</v>
      </c>
      <c r="C574" s="1">
        <f t="array" ref="C574">SUM(IF(cuencatramo1=F574,Hoja1!$C$4:$C$118,0))</f>
        <v>0</v>
      </c>
      <c r="D574" s="1">
        <f t="shared" si="21"/>
        <v>256</v>
      </c>
      <c r="E574" s="46">
        <v>567</v>
      </c>
      <c r="F574" s="229"/>
      <c r="G574" s="4"/>
      <c r="H574" s="4"/>
      <c r="I574" s="79"/>
      <c r="J574" s="4"/>
      <c r="K574" s="80"/>
      <c r="L574" s="80"/>
      <c r="M574" s="80"/>
      <c r="N574" s="80"/>
      <c r="O574" s="80"/>
      <c r="P574" s="80"/>
      <c r="Q574" s="80"/>
      <c r="R574" s="80"/>
      <c r="S574" s="80"/>
      <c r="T574" s="80"/>
      <c r="U574" s="80"/>
      <c r="V574" s="80"/>
      <c r="W574" s="81">
        <f t="shared" si="22"/>
        <v>0</v>
      </c>
      <c r="X574" s="80"/>
      <c r="Y574" s="80"/>
      <c r="Z574" s="80"/>
      <c r="AA574" s="80"/>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82"/>
      <c r="BE574" s="1"/>
    </row>
    <row r="575" spans="1:57" ht="11.25" customHeight="1" x14ac:dyDescent="0.2">
      <c r="A575" s="1">
        <f>IF(F575=0,0,LOOKUP($C$9:$C$2507,Hoja1!$C$4:$C$118,Hoja1!$D$4:$D$118))</f>
        <v>0</v>
      </c>
      <c r="B575" s="1">
        <f t="shared" si="20"/>
        <v>216</v>
      </c>
      <c r="C575" s="1">
        <f t="array" ref="C575">SUM(IF(cuencatramo1=F575,Hoja1!$C$4:$C$118,0))</f>
        <v>0</v>
      </c>
      <c r="D575" s="1">
        <f t="shared" si="21"/>
        <v>257</v>
      </c>
      <c r="E575" s="46">
        <v>568</v>
      </c>
      <c r="F575" s="229"/>
      <c r="G575" s="4"/>
      <c r="H575" s="4"/>
      <c r="I575" s="79"/>
      <c r="J575" s="4"/>
      <c r="K575" s="80"/>
      <c r="L575" s="80"/>
      <c r="M575" s="80"/>
      <c r="N575" s="80"/>
      <c r="O575" s="80"/>
      <c r="P575" s="80"/>
      <c r="Q575" s="80"/>
      <c r="R575" s="80"/>
      <c r="S575" s="80"/>
      <c r="T575" s="80"/>
      <c r="U575" s="80"/>
      <c r="V575" s="80"/>
      <c r="W575" s="81">
        <f t="shared" si="22"/>
        <v>0</v>
      </c>
      <c r="X575" s="80"/>
      <c r="Y575" s="80"/>
      <c r="Z575" s="80"/>
      <c r="AA575" s="80"/>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82"/>
      <c r="BE575" s="1"/>
    </row>
    <row r="576" spans="1:57" ht="11.25" customHeight="1" x14ac:dyDescent="0.2">
      <c r="A576" s="1">
        <f>IF(F576=0,0,LOOKUP($C$9:$C$2507,Hoja1!$C$4:$C$118,Hoja1!$D$4:$D$118))</f>
        <v>0</v>
      </c>
      <c r="B576" s="1">
        <f t="shared" si="20"/>
        <v>217</v>
      </c>
      <c r="C576" s="1">
        <f t="array" ref="C576">SUM(IF(cuencatramo1=F576,Hoja1!$C$4:$C$118,0))</f>
        <v>0</v>
      </c>
      <c r="D576" s="1">
        <f t="shared" si="21"/>
        <v>258</v>
      </c>
      <c r="E576" s="46">
        <v>569</v>
      </c>
      <c r="F576" s="229"/>
      <c r="G576" s="4"/>
      <c r="H576" s="4"/>
      <c r="I576" s="79"/>
      <c r="J576" s="4"/>
      <c r="K576" s="80"/>
      <c r="L576" s="80"/>
      <c r="M576" s="80"/>
      <c r="N576" s="80"/>
      <c r="O576" s="80"/>
      <c r="P576" s="80"/>
      <c r="Q576" s="80"/>
      <c r="R576" s="80"/>
      <c r="S576" s="80"/>
      <c r="T576" s="80"/>
      <c r="U576" s="80"/>
      <c r="V576" s="80"/>
      <c r="W576" s="81">
        <f t="shared" si="22"/>
        <v>0</v>
      </c>
      <c r="X576" s="80"/>
      <c r="Y576" s="80"/>
      <c r="Z576" s="80"/>
      <c r="AA576" s="80"/>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82"/>
      <c r="BE576" s="1"/>
    </row>
    <row r="577" spans="1:57" ht="11.25" customHeight="1" x14ac:dyDescent="0.2">
      <c r="A577" s="1">
        <f>IF(F577=0,0,LOOKUP($C$9:$C$2507,Hoja1!$C$4:$C$118,Hoja1!$D$4:$D$118))</f>
        <v>0</v>
      </c>
      <c r="B577" s="1">
        <f t="shared" si="20"/>
        <v>218</v>
      </c>
      <c r="C577" s="1">
        <f t="array" ref="C577">SUM(IF(cuencatramo1=F577,Hoja1!$C$4:$C$118,0))</f>
        <v>0</v>
      </c>
      <c r="D577" s="1">
        <f t="shared" si="21"/>
        <v>259</v>
      </c>
      <c r="E577" s="46">
        <v>570</v>
      </c>
      <c r="F577" s="229"/>
      <c r="G577" s="4"/>
      <c r="H577" s="4"/>
      <c r="I577" s="79"/>
      <c r="J577" s="4"/>
      <c r="K577" s="80"/>
      <c r="L577" s="80"/>
      <c r="M577" s="80"/>
      <c r="N577" s="80"/>
      <c r="O577" s="80"/>
      <c r="P577" s="80"/>
      <c r="Q577" s="80"/>
      <c r="R577" s="80"/>
      <c r="S577" s="80"/>
      <c r="T577" s="80"/>
      <c r="U577" s="80"/>
      <c r="V577" s="80"/>
      <c r="W577" s="81">
        <f t="shared" si="22"/>
        <v>0</v>
      </c>
      <c r="X577" s="80"/>
      <c r="Y577" s="80"/>
      <c r="Z577" s="80"/>
      <c r="AA577" s="80"/>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82"/>
      <c r="BE577" s="1"/>
    </row>
    <row r="578" spans="1:57" ht="11.25" customHeight="1" x14ac:dyDescent="0.2">
      <c r="A578" s="1">
        <f>IF(F578=0,0,LOOKUP($C$9:$C$2507,Hoja1!$C$4:$C$118,Hoja1!$D$4:$D$118))</f>
        <v>0</v>
      </c>
      <c r="B578" s="1">
        <f t="shared" si="20"/>
        <v>219</v>
      </c>
      <c r="C578" s="1">
        <f t="array" ref="C578">SUM(IF(cuencatramo1=F578,Hoja1!$C$4:$C$118,0))</f>
        <v>0</v>
      </c>
      <c r="D578" s="1">
        <f t="shared" si="21"/>
        <v>260</v>
      </c>
      <c r="E578" s="46">
        <v>571</v>
      </c>
      <c r="F578" s="229"/>
      <c r="G578" s="4"/>
      <c r="H578" s="4"/>
      <c r="I578" s="79"/>
      <c r="J578" s="4"/>
      <c r="K578" s="80"/>
      <c r="L578" s="80"/>
      <c r="M578" s="80"/>
      <c r="N578" s="80"/>
      <c r="O578" s="80"/>
      <c r="P578" s="80"/>
      <c r="Q578" s="80"/>
      <c r="R578" s="80"/>
      <c r="S578" s="80"/>
      <c r="T578" s="80"/>
      <c r="U578" s="80"/>
      <c r="V578" s="80"/>
      <c r="W578" s="81">
        <f t="shared" si="22"/>
        <v>0</v>
      </c>
      <c r="X578" s="80"/>
      <c r="Y578" s="80"/>
      <c r="Z578" s="80"/>
      <c r="AA578" s="80"/>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82"/>
      <c r="BE578" s="1"/>
    </row>
    <row r="579" spans="1:57" ht="11.25" customHeight="1" x14ac:dyDescent="0.2">
      <c r="A579" s="1">
        <f>IF(F579=0,0,LOOKUP($C$9:$C$2507,Hoja1!$C$4:$C$118,Hoja1!$D$4:$D$118))</f>
        <v>0</v>
      </c>
      <c r="B579" s="1">
        <f t="shared" si="20"/>
        <v>220</v>
      </c>
      <c r="C579" s="1">
        <f t="array" ref="C579">SUM(IF(cuencatramo1=F579,Hoja1!$C$4:$C$118,0))</f>
        <v>0</v>
      </c>
      <c r="D579" s="1">
        <f t="shared" si="21"/>
        <v>261</v>
      </c>
      <c r="E579" s="46">
        <v>572</v>
      </c>
      <c r="F579" s="229"/>
      <c r="G579" s="4"/>
      <c r="H579" s="4"/>
      <c r="I579" s="79"/>
      <c r="J579" s="4"/>
      <c r="K579" s="80"/>
      <c r="L579" s="80"/>
      <c r="M579" s="80"/>
      <c r="N579" s="80"/>
      <c r="O579" s="80"/>
      <c r="P579" s="80"/>
      <c r="Q579" s="80"/>
      <c r="R579" s="80"/>
      <c r="S579" s="80"/>
      <c r="T579" s="80"/>
      <c r="U579" s="80"/>
      <c r="V579" s="80"/>
      <c r="W579" s="81">
        <f t="shared" si="22"/>
        <v>0</v>
      </c>
      <c r="X579" s="80"/>
      <c r="Y579" s="80"/>
      <c r="Z579" s="80"/>
      <c r="AA579" s="80"/>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82"/>
      <c r="BE579" s="1"/>
    </row>
    <row r="580" spans="1:57" ht="11.25" customHeight="1" x14ac:dyDescent="0.2">
      <c r="A580" s="1">
        <f>IF(F580=0,0,LOOKUP($C$9:$C$2507,Hoja1!$C$4:$C$118,Hoja1!$D$4:$D$118))</f>
        <v>0</v>
      </c>
      <c r="B580" s="1">
        <f t="shared" si="20"/>
        <v>221</v>
      </c>
      <c r="C580" s="1">
        <f t="array" ref="C580">SUM(IF(cuencatramo1=F580,Hoja1!$C$4:$C$118,0))</f>
        <v>0</v>
      </c>
      <c r="D580" s="1">
        <f t="shared" si="21"/>
        <v>262</v>
      </c>
      <c r="E580" s="46">
        <v>573</v>
      </c>
      <c r="F580" s="229"/>
      <c r="G580" s="4"/>
      <c r="H580" s="4"/>
      <c r="I580" s="79"/>
      <c r="J580" s="4"/>
      <c r="K580" s="80"/>
      <c r="L580" s="80"/>
      <c r="M580" s="80"/>
      <c r="N580" s="80"/>
      <c r="O580" s="80"/>
      <c r="P580" s="80"/>
      <c r="Q580" s="80"/>
      <c r="R580" s="80"/>
      <c r="S580" s="80"/>
      <c r="T580" s="80"/>
      <c r="U580" s="80"/>
      <c r="V580" s="80"/>
      <c r="W580" s="81">
        <f t="shared" si="22"/>
        <v>0</v>
      </c>
      <c r="X580" s="80"/>
      <c r="Y580" s="80"/>
      <c r="Z580" s="80"/>
      <c r="AA580" s="80"/>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82"/>
      <c r="BE580" s="1"/>
    </row>
    <row r="581" spans="1:57" ht="11.25" customHeight="1" x14ac:dyDescent="0.2">
      <c r="A581" s="1">
        <f>IF(F581=0,0,LOOKUP($C$9:$C$2507,Hoja1!$C$4:$C$118,Hoja1!$D$4:$D$118))</f>
        <v>0</v>
      </c>
      <c r="B581" s="1">
        <f t="shared" si="20"/>
        <v>222</v>
      </c>
      <c r="C581" s="1">
        <f t="array" ref="C581">SUM(IF(cuencatramo1=F581,Hoja1!$C$4:$C$118,0))</f>
        <v>0</v>
      </c>
      <c r="D581" s="1">
        <f t="shared" si="21"/>
        <v>263</v>
      </c>
      <c r="E581" s="46">
        <v>574</v>
      </c>
      <c r="F581" s="229"/>
      <c r="G581" s="4"/>
      <c r="H581" s="4"/>
      <c r="I581" s="79"/>
      <c r="J581" s="4"/>
      <c r="K581" s="80"/>
      <c r="L581" s="80"/>
      <c r="M581" s="80"/>
      <c r="N581" s="80"/>
      <c r="O581" s="80"/>
      <c r="P581" s="80"/>
      <c r="Q581" s="80"/>
      <c r="R581" s="80"/>
      <c r="S581" s="80"/>
      <c r="T581" s="80"/>
      <c r="U581" s="80"/>
      <c r="V581" s="80"/>
      <c r="W581" s="81">
        <f t="shared" si="22"/>
        <v>0</v>
      </c>
      <c r="X581" s="80"/>
      <c r="Y581" s="80"/>
      <c r="Z581" s="80"/>
      <c r="AA581" s="80"/>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82"/>
      <c r="BE581" s="1"/>
    </row>
    <row r="582" spans="1:57" ht="11.25" customHeight="1" x14ac:dyDescent="0.2">
      <c r="A582" s="1">
        <f>IF(F582=0,0,LOOKUP($C$9:$C$2507,Hoja1!$C$4:$C$118,Hoja1!$D$4:$D$118))</f>
        <v>0</v>
      </c>
      <c r="B582" s="1">
        <f t="shared" si="20"/>
        <v>223</v>
      </c>
      <c r="C582" s="1">
        <f t="array" ref="C582">SUM(IF(cuencatramo1=F582,Hoja1!$C$4:$C$118,0))</f>
        <v>0</v>
      </c>
      <c r="D582" s="1">
        <f t="shared" si="21"/>
        <v>264</v>
      </c>
      <c r="E582" s="46">
        <v>575</v>
      </c>
      <c r="F582" s="229"/>
      <c r="G582" s="4"/>
      <c r="H582" s="4"/>
      <c r="I582" s="79"/>
      <c r="J582" s="4"/>
      <c r="K582" s="80"/>
      <c r="L582" s="80"/>
      <c r="M582" s="80"/>
      <c r="N582" s="80"/>
      <c r="O582" s="80"/>
      <c r="P582" s="80"/>
      <c r="Q582" s="80"/>
      <c r="R582" s="80"/>
      <c r="S582" s="80"/>
      <c r="T582" s="80"/>
      <c r="U582" s="80"/>
      <c r="V582" s="80"/>
      <c r="W582" s="81">
        <f t="shared" si="22"/>
        <v>0</v>
      </c>
      <c r="X582" s="80"/>
      <c r="Y582" s="80"/>
      <c r="Z582" s="80"/>
      <c r="AA582" s="80"/>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82"/>
      <c r="BE582" s="1"/>
    </row>
    <row r="583" spans="1:57" ht="11.25" customHeight="1" x14ac:dyDescent="0.2">
      <c r="A583" s="1">
        <f>IF(F583=0,0,LOOKUP($C$9:$C$2507,Hoja1!$C$4:$C$118,Hoja1!$D$4:$D$118))</f>
        <v>0</v>
      </c>
      <c r="B583" s="1">
        <f t="shared" si="20"/>
        <v>224</v>
      </c>
      <c r="C583" s="1">
        <f t="array" ref="C583">SUM(IF(cuencatramo1=F583,Hoja1!$C$4:$C$118,0))</f>
        <v>0</v>
      </c>
      <c r="D583" s="1">
        <f t="shared" si="21"/>
        <v>265</v>
      </c>
      <c r="E583" s="46">
        <v>576</v>
      </c>
      <c r="F583" s="229"/>
      <c r="G583" s="4"/>
      <c r="H583" s="4"/>
      <c r="I583" s="79"/>
      <c r="J583" s="4"/>
      <c r="K583" s="80"/>
      <c r="L583" s="80"/>
      <c r="M583" s="80"/>
      <c r="N583" s="80"/>
      <c r="O583" s="80"/>
      <c r="P583" s="80"/>
      <c r="Q583" s="80"/>
      <c r="R583" s="80"/>
      <c r="S583" s="80"/>
      <c r="T583" s="80"/>
      <c r="U583" s="80"/>
      <c r="V583" s="80"/>
      <c r="W583" s="81">
        <f t="shared" si="22"/>
        <v>0</v>
      </c>
      <c r="X583" s="80"/>
      <c r="Y583" s="80"/>
      <c r="Z583" s="80"/>
      <c r="AA583" s="80"/>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82"/>
      <c r="BE583" s="1"/>
    </row>
    <row r="584" spans="1:57" ht="11.25" customHeight="1" x14ac:dyDescent="0.2">
      <c r="A584" s="1">
        <f>IF(F584=0,0,LOOKUP($C$9:$C$2507,Hoja1!$C$4:$C$118,Hoja1!$D$4:$D$118))</f>
        <v>0</v>
      </c>
      <c r="B584" s="1">
        <f t="shared" si="20"/>
        <v>225</v>
      </c>
      <c r="C584" s="1">
        <f t="array" ref="C584">SUM(IF(cuencatramo1=F584,Hoja1!$C$4:$C$118,0))</f>
        <v>0</v>
      </c>
      <c r="D584" s="1">
        <f t="shared" si="21"/>
        <v>266</v>
      </c>
      <c r="E584" s="46">
        <v>577</v>
      </c>
      <c r="F584" s="229"/>
      <c r="G584" s="4"/>
      <c r="H584" s="4"/>
      <c r="I584" s="79"/>
      <c r="J584" s="4"/>
      <c r="K584" s="80"/>
      <c r="L584" s="80"/>
      <c r="M584" s="80"/>
      <c r="N584" s="80"/>
      <c r="O584" s="80"/>
      <c r="P584" s="80"/>
      <c r="Q584" s="80"/>
      <c r="R584" s="80"/>
      <c r="S584" s="80"/>
      <c r="T584" s="80"/>
      <c r="U584" s="80"/>
      <c r="V584" s="80"/>
      <c r="W584" s="81">
        <f t="shared" si="22"/>
        <v>0</v>
      </c>
      <c r="X584" s="80"/>
      <c r="Y584" s="80"/>
      <c r="Z584" s="80"/>
      <c r="AA584" s="80"/>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82"/>
      <c r="BE584" s="1"/>
    </row>
    <row r="585" spans="1:57" ht="11.25" customHeight="1" x14ac:dyDescent="0.2">
      <c r="A585" s="1">
        <f>IF(F585=0,0,LOOKUP($C$9:$C$2507,Hoja1!$C$4:$C$118,Hoja1!$D$4:$D$118))</f>
        <v>0</v>
      </c>
      <c r="B585" s="1">
        <f t="shared" si="20"/>
        <v>226</v>
      </c>
      <c r="C585" s="1">
        <f t="array" ref="C585">SUM(IF(cuencatramo1=F585,Hoja1!$C$4:$C$118,0))</f>
        <v>0</v>
      </c>
      <c r="D585" s="1">
        <f t="shared" si="21"/>
        <v>267</v>
      </c>
      <c r="E585" s="46">
        <v>578</v>
      </c>
      <c r="F585" s="229"/>
      <c r="G585" s="4"/>
      <c r="H585" s="4"/>
      <c r="I585" s="79"/>
      <c r="J585" s="4"/>
      <c r="K585" s="80"/>
      <c r="L585" s="80"/>
      <c r="M585" s="80"/>
      <c r="N585" s="80"/>
      <c r="O585" s="80"/>
      <c r="P585" s="80"/>
      <c r="Q585" s="80"/>
      <c r="R585" s="80"/>
      <c r="S585" s="80"/>
      <c r="T585" s="80"/>
      <c r="U585" s="80"/>
      <c r="V585" s="80"/>
      <c r="W585" s="81">
        <f t="shared" si="22"/>
        <v>0</v>
      </c>
      <c r="X585" s="80"/>
      <c r="Y585" s="80"/>
      <c r="Z585" s="80"/>
      <c r="AA585" s="80"/>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82"/>
      <c r="BE585" s="1"/>
    </row>
    <row r="586" spans="1:57" ht="11.25" customHeight="1" x14ac:dyDescent="0.2">
      <c r="A586" s="1">
        <f>IF(F586=0,0,LOOKUP($C$9:$C$2507,Hoja1!$C$4:$C$118,Hoja1!$D$4:$D$118))</f>
        <v>0</v>
      </c>
      <c r="B586" s="1">
        <f t="shared" si="20"/>
        <v>227</v>
      </c>
      <c r="C586" s="1">
        <f t="array" ref="C586">SUM(IF(cuencatramo1=F586,Hoja1!$C$4:$C$118,0))</f>
        <v>0</v>
      </c>
      <c r="D586" s="1">
        <f t="shared" si="21"/>
        <v>268</v>
      </c>
      <c r="E586" s="46">
        <v>579</v>
      </c>
      <c r="F586" s="229"/>
      <c r="G586" s="4"/>
      <c r="H586" s="4"/>
      <c r="I586" s="79"/>
      <c r="J586" s="4"/>
      <c r="K586" s="80"/>
      <c r="L586" s="80"/>
      <c r="M586" s="80"/>
      <c r="N586" s="80"/>
      <c r="O586" s="80"/>
      <c r="P586" s="80"/>
      <c r="Q586" s="80"/>
      <c r="R586" s="80"/>
      <c r="S586" s="80"/>
      <c r="T586" s="80"/>
      <c r="U586" s="80"/>
      <c r="V586" s="80"/>
      <c r="W586" s="81">
        <f t="shared" si="22"/>
        <v>0</v>
      </c>
      <c r="X586" s="80"/>
      <c r="Y586" s="80"/>
      <c r="Z586" s="80"/>
      <c r="AA586" s="80"/>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82"/>
      <c r="BE586" s="1"/>
    </row>
    <row r="587" spans="1:57" ht="11.25" customHeight="1" x14ac:dyDescent="0.2">
      <c r="A587" s="1">
        <f>IF(F587=0,0,LOOKUP($C$9:$C$2507,Hoja1!$C$4:$C$118,Hoja1!$D$4:$D$118))</f>
        <v>0</v>
      </c>
      <c r="B587" s="1">
        <f t="shared" si="20"/>
        <v>228</v>
      </c>
      <c r="C587" s="1">
        <f t="array" ref="C587">SUM(IF(cuencatramo1=F587,Hoja1!$C$4:$C$118,0))</f>
        <v>0</v>
      </c>
      <c r="D587" s="1">
        <f t="shared" si="21"/>
        <v>269</v>
      </c>
      <c r="E587" s="46">
        <v>580</v>
      </c>
      <c r="F587" s="229"/>
      <c r="G587" s="4"/>
      <c r="H587" s="4"/>
      <c r="I587" s="79"/>
      <c r="J587" s="4"/>
      <c r="K587" s="80"/>
      <c r="L587" s="80"/>
      <c r="M587" s="80"/>
      <c r="N587" s="80"/>
      <c r="O587" s="80"/>
      <c r="P587" s="80"/>
      <c r="Q587" s="80"/>
      <c r="R587" s="80"/>
      <c r="S587" s="80"/>
      <c r="T587" s="80"/>
      <c r="U587" s="80"/>
      <c r="V587" s="80"/>
      <c r="W587" s="81">
        <f t="shared" si="22"/>
        <v>0</v>
      </c>
      <c r="X587" s="80"/>
      <c r="Y587" s="80"/>
      <c r="Z587" s="80"/>
      <c r="AA587" s="80"/>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82"/>
      <c r="BE587" s="1"/>
    </row>
    <row r="588" spans="1:57" ht="11.25" customHeight="1" x14ac:dyDescent="0.2">
      <c r="A588" s="1">
        <f>IF(F588=0,0,LOOKUP($C$9:$C$2507,Hoja1!$C$4:$C$118,Hoja1!$D$4:$D$118))</f>
        <v>0</v>
      </c>
      <c r="B588" s="1">
        <f t="shared" si="20"/>
        <v>229</v>
      </c>
      <c r="C588" s="1">
        <f t="array" ref="C588">SUM(IF(cuencatramo1=F588,Hoja1!$C$4:$C$118,0))</f>
        <v>0</v>
      </c>
      <c r="D588" s="1">
        <f t="shared" si="21"/>
        <v>270</v>
      </c>
      <c r="E588" s="46">
        <v>581</v>
      </c>
      <c r="F588" s="229"/>
      <c r="G588" s="4"/>
      <c r="H588" s="4"/>
      <c r="I588" s="79"/>
      <c r="J588" s="4"/>
      <c r="K588" s="80"/>
      <c r="L588" s="80"/>
      <c r="M588" s="80"/>
      <c r="N588" s="80"/>
      <c r="O588" s="80"/>
      <c r="P588" s="80"/>
      <c r="Q588" s="80"/>
      <c r="R588" s="80"/>
      <c r="S588" s="80"/>
      <c r="T588" s="80"/>
      <c r="U588" s="80"/>
      <c r="V588" s="80"/>
      <c r="W588" s="81">
        <f t="shared" si="22"/>
        <v>0</v>
      </c>
      <c r="X588" s="80"/>
      <c r="Y588" s="80"/>
      <c r="Z588" s="80"/>
      <c r="AA588" s="80"/>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82"/>
      <c r="BE588" s="1"/>
    </row>
    <row r="589" spans="1:57" ht="11.25" customHeight="1" x14ac:dyDescent="0.2">
      <c r="A589" s="1">
        <f>IF(F589=0,0,LOOKUP($C$9:$C$2507,Hoja1!$C$4:$C$118,Hoja1!$D$4:$D$118))</f>
        <v>0</v>
      </c>
      <c r="B589" s="1">
        <f t="shared" si="20"/>
        <v>230</v>
      </c>
      <c r="C589" s="1">
        <f t="array" ref="C589">SUM(IF(cuencatramo1=F589,Hoja1!$C$4:$C$118,0))</f>
        <v>0</v>
      </c>
      <c r="D589" s="1">
        <f t="shared" si="21"/>
        <v>271</v>
      </c>
      <c r="E589" s="46">
        <v>582</v>
      </c>
      <c r="F589" s="229"/>
      <c r="G589" s="4"/>
      <c r="H589" s="4"/>
      <c r="I589" s="79"/>
      <c r="J589" s="4"/>
      <c r="K589" s="80"/>
      <c r="L589" s="80"/>
      <c r="M589" s="80"/>
      <c r="N589" s="80"/>
      <c r="O589" s="80"/>
      <c r="P589" s="80"/>
      <c r="Q589" s="80"/>
      <c r="R589" s="80"/>
      <c r="S589" s="80"/>
      <c r="T589" s="80"/>
      <c r="U589" s="80"/>
      <c r="V589" s="80"/>
      <c r="W589" s="81">
        <f t="shared" si="22"/>
        <v>0</v>
      </c>
      <c r="X589" s="80"/>
      <c r="Y589" s="80"/>
      <c r="Z589" s="80"/>
      <c r="AA589" s="80"/>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82"/>
      <c r="BE589" s="1"/>
    </row>
    <row r="590" spans="1:57" ht="11.25" customHeight="1" x14ac:dyDescent="0.2">
      <c r="A590" s="1">
        <f>IF(F590=0,0,LOOKUP($C$9:$C$2507,Hoja1!$C$4:$C$118,Hoja1!$D$4:$D$118))</f>
        <v>0</v>
      </c>
      <c r="B590" s="1">
        <f t="shared" si="20"/>
        <v>231</v>
      </c>
      <c r="C590" s="1">
        <f t="array" ref="C590">SUM(IF(cuencatramo1=F590,Hoja1!$C$4:$C$118,0))</f>
        <v>0</v>
      </c>
      <c r="D590" s="1">
        <f t="shared" si="21"/>
        <v>272</v>
      </c>
      <c r="E590" s="46">
        <v>583</v>
      </c>
      <c r="F590" s="229"/>
      <c r="G590" s="4"/>
      <c r="H590" s="4"/>
      <c r="I590" s="79"/>
      <c r="J590" s="4"/>
      <c r="K590" s="80"/>
      <c r="L590" s="80"/>
      <c r="M590" s="80"/>
      <c r="N590" s="80"/>
      <c r="O590" s="80"/>
      <c r="P590" s="80"/>
      <c r="Q590" s="80"/>
      <c r="R590" s="80"/>
      <c r="S590" s="80"/>
      <c r="T590" s="80"/>
      <c r="U590" s="80"/>
      <c r="V590" s="80"/>
      <c r="W590" s="81">
        <f t="shared" si="22"/>
        <v>0</v>
      </c>
      <c r="X590" s="80"/>
      <c r="Y590" s="80"/>
      <c r="Z590" s="80"/>
      <c r="AA590" s="80"/>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82"/>
      <c r="BE590" s="1"/>
    </row>
    <row r="591" spans="1:57" ht="11.25" customHeight="1" x14ac:dyDescent="0.2">
      <c r="A591" s="1">
        <f>IF(F591=0,0,LOOKUP($C$9:$C$2507,Hoja1!$C$4:$C$118,Hoja1!$D$4:$D$118))</f>
        <v>0</v>
      </c>
      <c r="B591" s="1">
        <f t="shared" si="20"/>
        <v>232</v>
      </c>
      <c r="C591" s="1">
        <f t="array" ref="C591">SUM(IF(cuencatramo1=F591,Hoja1!$C$4:$C$118,0))</f>
        <v>0</v>
      </c>
      <c r="D591" s="1">
        <f t="shared" si="21"/>
        <v>273</v>
      </c>
      <c r="E591" s="46">
        <v>584</v>
      </c>
      <c r="F591" s="229"/>
      <c r="G591" s="4"/>
      <c r="H591" s="4"/>
      <c r="I591" s="79"/>
      <c r="J591" s="4"/>
      <c r="K591" s="80"/>
      <c r="L591" s="80"/>
      <c r="M591" s="80"/>
      <c r="N591" s="80"/>
      <c r="O591" s="80"/>
      <c r="P591" s="80"/>
      <c r="Q591" s="80"/>
      <c r="R591" s="80"/>
      <c r="S591" s="80"/>
      <c r="T591" s="80"/>
      <c r="U591" s="80"/>
      <c r="V591" s="80"/>
      <c r="W591" s="81">
        <f t="shared" si="22"/>
        <v>0</v>
      </c>
      <c r="X591" s="80"/>
      <c r="Y591" s="80"/>
      <c r="Z591" s="80"/>
      <c r="AA591" s="80"/>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82"/>
      <c r="BE591" s="1"/>
    </row>
    <row r="592" spans="1:57" ht="11.25" customHeight="1" x14ac:dyDescent="0.2">
      <c r="A592" s="1">
        <f>IF(F592=0,0,LOOKUP($C$9:$C$2507,Hoja1!$C$4:$C$118,Hoja1!$D$4:$D$118))</f>
        <v>0</v>
      </c>
      <c r="B592" s="1">
        <f t="shared" si="20"/>
        <v>233</v>
      </c>
      <c r="C592" s="1">
        <f t="array" ref="C592">SUM(IF(cuencatramo1=F592,Hoja1!$C$4:$C$118,0))</f>
        <v>0</v>
      </c>
      <c r="D592" s="1">
        <f t="shared" si="21"/>
        <v>274</v>
      </c>
      <c r="E592" s="46">
        <v>585</v>
      </c>
      <c r="F592" s="229"/>
      <c r="G592" s="4"/>
      <c r="H592" s="4"/>
      <c r="I592" s="79"/>
      <c r="J592" s="4"/>
      <c r="K592" s="80"/>
      <c r="L592" s="80"/>
      <c r="M592" s="80"/>
      <c r="N592" s="80"/>
      <c r="O592" s="80"/>
      <c r="P592" s="80"/>
      <c r="Q592" s="80"/>
      <c r="R592" s="80"/>
      <c r="S592" s="80"/>
      <c r="T592" s="80"/>
      <c r="U592" s="80"/>
      <c r="V592" s="80"/>
      <c r="W592" s="81">
        <f t="shared" si="22"/>
        <v>0</v>
      </c>
      <c r="X592" s="80"/>
      <c r="Y592" s="80"/>
      <c r="Z592" s="80"/>
      <c r="AA592" s="80"/>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82"/>
      <c r="BE592" s="1"/>
    </row>
    <row r="593" spans="1:57" ht="11.25" customHeight="1" x14ac:dyDescent="0.2">
      <c r="A593" s="1">
        <f>IF(F593=0,0,LOOKUP($C$9:$C$2507,Hoja1!$C$4:$C$118,Hoja1!$D$4:$D$118))</f>
        <v>0</v>
      </c>
      <c r="B593" s="1">
        <f t="shared" si="20"/>
        <v>234</v>
      </c>
      <c r="C593" s="1">
        <f t="array" ref="C593">SUM(IF(cuencatramo1=F593,Hoja1!$C$4:$C$118,0))</f>
        <v>0</v>
      </c>
      <c r="D593" s="1">
        <f t="shared" si="21"/>
        <v>275</v>
      </c>
      <c r="E593" s="46">
        <v>586</v>
      </c>
      <c r="F593" s="229"/>
      <c r="G593" s="4"/>
      <c r="H593" s="4"/>
      <c r="I593" s="79"/>
      <c r="J593" s="4"/>
      <c r="K593" s="80"/>
      <c r="L593" s="80"/>
      <c r="M593" s="80"/>
      <c r="N593" s="80"/>
      <c r="O593" s="80"/>
      <c r="P593" s="80"/>
      <c r="Q593" s="80"/>
      <c r="R593" s="80"/>
      <c r="S593" s="80"/>
      <c r="T593" s="80"/>
      <c r="U593" s="80"/>
      <c r="V593" s="80"/>
      <c r="W593" s="81">
        <f t="shared" si="22"/>
        <v>0</v>
      </c>
      <c r="X593" s="80"/>
      <c r="Y593" s="80"/>
      <c r="Z593" s="80"/>
      <c r="AA593" s="80"/>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82"/>
      <c r="BE593" s="1"/>
    </row>
    <row r="594" spans="1:57" ht="11.25" customHeight="1" x14ac:dyDescent="0.2">
      <c r="A594" s="1">
        <f>IF(F594=0,0,LOOKUP($C$9:$C$2507,Hoja1!$C$4:$C$118,Hoja1!$D$4:$D$118))</f>
        <v>0</v>
      </c>
      <c r="B594" s="1">
        <f t="shared" si="20"/>
        <v>235</v>
      </c>
      <c r="C594" s="1">
        <f t="array" ref="C594">SUM(IF(cuencatramo1=F594,Hoja1!$C$4:$C$118,0))</f>
        <v>0</v>
      </c>
      <c r="D594" s="1">
        <f t="shared" si="21"/>
        <v>276</v>
      </c>
      <c r="E594" s="46">
        <v>587</v>
      </c>
      <c r="F594" s="229"/>
      <c r="G594" s="4"/>
      <c r="H594" s="4"/>
      <c r="I594" s="79"/>
      <c r="J594" s="4"/>
      <c r="K594" s="80"/>
      <c r="L594" s="80"/>
      <c r="M594" s="80"/>
      <c r="N594" s="80"/>
      <c r="O594" s="80"/>
      <c r="P594" s="80"/>
      <c r="Q594" s="80"/>
      <c r="R594" s="80"/>
      <c r="S594" s="80"/>
      <c r="T594" s="80"/>
      <c r="U594" s="80"/>
      <c r="V594" s="80"/>
      <c r="W594" s="81">
        <f t="shared" si="22"/>
        <v>0</v>
      </c>
      <c r="X594" s="80"/>
      <c r="Y594" s="80"/>
      <c r="Z594" s="80"/>
      <c r="AA594" s="80"/>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82"/>
      <c r="BE594" s="1"/>
    </row>
    <row r="595" spans="1:57" ht="11.25" customHeight="1" x14ac:dyDescent="0.2">
      <c r="A595" s="1">
        <f>IF(F595=0,0,LOOKUP($C$9:$C$2507,Hoja1!$C$4:$C$118,Hoja1!$D$4:$D$118))</f>
        <v>0</v>
      </c>
      <c r="B595" s="1">
        <f t="shared" si="20"/>
        <v>236</v>
      </c>
      <c r="C595" s="1">
        <f t="array" ref="C595">SUM(IF(cuencatramo1=F595,Hoja1!$C$4:$C$118,0))</f>
        <v>0</v>
      </c>
      <c r="D595" s="1">
        <f t="shared" si="21"/>
        <v>277</v>
      </c>
      <c r="E595" s="46">
        <v>588</v>
      </c>
      <c r="F595" s="229"/>
      <c r="G595" s="4"/>
      <c r="H595" s="4"/>
      <c r="I595" s="79"/>
      <c r="J595" s="4"/>
      <c r="K595" s="80"/>
      <c r="L595" s="80"/>
      <c r="M595" s="80"/>
      <c r="N595" s="80"/>
      <c r="O595" s="80"/>
      <c r="P595" s="80"/>
      <c r="Q595" s="80"/>
      <c r="R595" s="80"/>
      <c r="S595" s="80"/>
      <c r="T595" s="80"/>
      <c r="U595" s="80"/>
      <c r="V595" s="80"/>
      <c r="W595" s="81">
        <f t="shared" si="22"/>
        <v>0</v>
      </c>
      <c r="X595" s="80"/>
      <c r="Y595" s="80"/>
      <c r="Z595" s="80"/>
      <c r="AA595" s="80"/>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82"/>
      <c r="BE595" s="1"/>
    </row>
    <row r="596" spans="1:57" ht="11.25" customHeight="1" x14ac:dyDescent="0.2">
      <c r="A596" s="1">
        <f>IF(F596=0,0,LOOKUP($C$9:$C$2507,Hoja1!$C$4:$C$118,Hoja1!$D$4:$D$118))</f>
        <v>0</v>
      </c>
      <c r="B596" s="1">
        <f t="shared" si="20"/>
        <v>237</v>
      </c>
      <c r="C596" s="1">
        <f t="array" ref="C596">SUM(IF(cuencatramo1=F596,Hoja1!$C$4:$C$118,0))</f>
        <v>0</v>
      </c>
      <c r="D596" s="1">
        <f t="shared" si="21"/>
        <v>278</v>
      </c>
      <c r="E596" s="46">
        <v>589</v>
      </c>
      <c r="F596" s="229"/>
      <c r="G596" s="4"/>
      <c r="H596" s="4"/>
      <c r="I596" s="79"/>
      <c r="J596" s="4"/>
      <c r="K596" s="80"/>
      <c r="L596" s="80"/>
      <c r="M596" s="80"/>
      <c r="N596" s="80"/>
      <c r="O596" s="80"/>
      <c r="P596" s="80"/>
      <c r="Q596" s="80"/>
      <c r="R596" s="80"/>
      <c r="S596" s="80"/>
      <c r="T596" s="80"/>
      <c r="U596" s="80"/>
      <c r="V596" s="80"/>
      <c r="W596" s="81">
        <f t="shared" si="22"/>
        <v>0</v>
      </c>
      <c r="X596" s="80"/>
      <c r="Y596" s="80"/>
      <c r="Z596" s="80"/>
      <c r="AA596" s="80"/>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82"/>
      <c r="BE596" s="1"/>
    </row>
    <row r="597" spans="1:57" ht="11.25" customHeight="1" x14ac:dyDescent="0.2">
      <c r="A597" s="1">
        <f>IF(F597=0,0,LOOKUP($C$9:$C$2507,Hoja1!$C$4:$C$118,Hoja1!$D$4:$D$118))</f>
        <v>0</v>
      </c>
      <c r="B597" s="1">
        <f t="shared" si="20"/>
        <v>238</v>
      </c>
      <c r="C597" s="1">
        <f t="array" ref="C597">SUM(IF(cuencatramo1=F597,Hoja1!$C$4:$C$118,0))</f>
        <v>0</v>
      </c>
      <c r="D597" s="1">
        <f t="shared" si="21"/>
        <v>279</v>
      </c>
      <c r="E597" s="46">
        <v>590</v>
      </c>
      <c r="F597" s="229"/>
      <c r="G597" s="4"/>
      <c r="H597" s="4"/>
      <c r="I597" s="79"/>
      <c r="J597" s="4"/>
      <c r="K597" s="80"/>
      <c r="L597" s="80"/>
      <c r="M597" s="80"/>
      <c r="N597" s="80"/>
      <c r="O597" s="80"/>
      <c r="P597" s="80"/>
      <c r="Q597" s="80"/>
      <c r="R597" s="80"/>
      <c r="S597" s="80"/>
      <c r="T597" s="80"/>
      <c r="U597" s="80"/>
      <c r="V597" s="80"/>
      <c r="W597" s="81">
        <f t="shared" si="22"/>
        <v>0</v>
      </c>
      <c r="X597" s="80"/>
      <c r="Y597" s="80"/>
      <c r="Z597" s="80"/>
      <c r="AA597" s="80"/>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82"/>
      <c r="BE597" s="1"/>
    </row>
    <row r="598" spans="1:57" ht="11.25" customHeight="1" x14ac:dyDescent="0.2">
      <c r="A598" s="1">
        <f>IF(F598=0,0,LOOKUP($C$9:$C$2507,Hoja1!$C$4:$C$118,Hoja1!$D$4:$D$118))</f>
        <v>0</v>
      </c>
      <c r="B598" s="1">
        <f t="shared" si="20"/>
        <v>239</v>
      </c>
      <c r="C598" s="1">
        <f t="array" ref="C598">SUM(IF(cuencatramo1=F598,Hoja1!$C$4:$C$118,0))</f>
        <v>0</v>
      </c>
      <c r="D598" s="1">
        <f t="shared" si="21"/>
        <v>280</v>
      </c>
      <c r="E598" s="46">
        <v>591</v>
      </c>
      <c r="F598" s="229"/>
      <c r="G598" s="4"/>
      <c r="H598" s="4"/>
      <c r="I598" s="79"/>
      <c r="J598" s="4"/>
      <c r="K598" s="80"/>
      <c r="L598" s="80"/>
      <c r="M598" s="80"/>
      <c r="N598" s="80"/>
      <c r="O598" s="80"/>
      <c r="P598" s="80"/>
      <c r="Q598" s="80"/>
      <c r="R598" s="80"/>
      <c r="S598" s="80"/>
      <c r="T598" s="80"/>
      <c r="U598" s="80"/>
      <c r="V598" s="80"/>
      <c r="W598" s="81">
        <f t="shared" si="22"/>
        <v>0</v>
      </c>
      <c r="X598" s="80"/>
      <c r="Y598" s="80"/>
      <c r="Z598" s="80"/>
      <c r="AA598" s="80"/>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82"/>
      <c r="BE598" s="1"/>
    </row>
    <row r="599" spans="1:57" ht="11.25" customHeight="1" x14ac:dyDescent="0.2">
      <c r="A599" s="1">
        <f>IF(F599=0,0,LOOKUP($C$9:$C$2507,Hoja1!$C$4:$C$118,Hoja1!$D$4:$D$118))</f>
        <v>0</v>
      </c>
      <c r="B599" s="1">
        <f t="shared" si="20"/>
        <v>240</v>
      </c>
      <c r="C599" s="1">
        <f t="array" ref="C599">SUM(IF(cuencatramo1=F599,Hoja1!$C$4:$C$118,0))</f>
        <v>0</v>
      </c>
      <c r="D599" s="1">
        <f t="shared" si="21"/>
        <v>281</v>
      </c>
      <c r="E599" s="46">
        <v>592</v>
      </c>
      <c r="F599" s="229"/>
      <c r="G599" s="4"/>
      <c r="H599" s="4"/>
      <c r="I599" s="79"/>
      <c r="J599" s="4"/>
      <c r="K599" s="80"/>
      <c r="L599" s="80"/>
      <c r="M599" s="80"/>
      <c r="N599" s="80"/>
      <c r="O599" s="80"/>
      <c r="P599" s="80"/>
      <c r="Q599" s="80"/>
      <c r="R599" s="80"/>
      <c r="S599" s="80"/>
      <c r="T599" s="80"/>
      <c r="U599" s="80"/>
      <c r="V599" s="80"/>
      <c r="W599" s="81">
        <f t="shared" si="22"/>
        <v>0</v>
      </c>
      <c r="X599" s="80"/>
      <c r="Y599" s="80"/>
      <c r="Z599" s="80"/>
      <c r="AA599" s="80"/>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82"/>
      <c r="BE599" s="1"/>
    </row>
    <row r="600" spans="1:57" ht="11.25" customHeight="1" x14ac:dyDescent="0.2">
      <c r="A600" s="1">
        <f>IF(F600=0,0,LOOKUP($C$9:$C$2507,Hoja1!$C$4:$C$118,Hoja1!$D$4:$D$118))</f>
        <v>0</v>
      </c>
      <c r="B600" s="1">
        <f t="shared" si="20"/>
        <v>241</v>
      </c>
      <c r="C600" s="1">
        <f t="array" ref="C600">SUM(IF(cuencatramo1=F600,Hoja1!$C$4:$C$118,0))</f>
        <v>0</v>
      </c>
      <c r="D600" s="1">
        <f t="shared" si="21"/>
        <v>282</v>
      </c>
      <c r="E600" s="46">
        <v>593</v>
      </c>
      <c r="F600" s="229"/>
      <c r="G600" s="4"/>
      <c r="H600" s="4"/>
      <c r="I600" s="79"/>
      <c r="J600" s="4"/>
      <c r="K600" s="80"/>
      <c r="L600" s="80"/>
      <c r="M600" s="80"/>
      <c r="N600" s="80"/>
      <c r="O600" s="80"/>
      <c r="P600" s="80"/>
      <c r="Q600" s="80"/>
      <c r="R600" s="80"/>
      <c r="S600" s="80"/>
      <c r="T600" s="80"/>
      <c r="U600" s="80"/>
      <c r="V600" s="80"/>
      <c r="W600" s="81">
        <f t="shared" si="22"/>
        <v>0</v>
      </c>
      <c r="X600" s="80"/>
      <c r="Y600" s="80"/>
      <c r="Z600" s="80"/>
      <c r="AA600" s="80"/>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82"/>
      <c r="BE600" s="1"/>
    </row>
    <row r="601" spans="1:57" ht="11.25" customHeight="1" x14ac:dyDescent="0.2">
      <c r="A601" s="1">
        <f>IF(F601=0,0,LOOKUP($C$9:$C$2507,Hoja1!$C$4:$C$118,Hoja1!$D$4:$D$118))</f>
        <v>0</v>
      </c>
      <c r="B601" s="1">
        <f t="shared" si="20"/>
        <v>242</v>
      </c>
      <c r="C601" s="1">
        <f t="array" ref="C601">SUM(IF(cuencatramo1=F601,Hoja1!$C$4:$C$118,0))</f>
        <v>0</v>
      </c>
      <c r="D601" s="1">
        <f t="shared" si="21"/>
        <v>283</v>
      </c>
      <c r="E601" s="46">
        <v>594</v>
      </c>
      <c r="F601" s="229"/>
      <c r="G601" s="4"/>
      <c r="H601" s="4"/>
      <c r="I601" s="79"/>
      <c r="J601" s="4"/>
      <c r="K601" s="80"/>
      <c r="L601" s="80"/>
      <c r="M601" s="80"/>
      <c r="N601" s="80"/>
      <c r="O601" s="80"/>
      <c r="P601" s="80"/>
      <c r="Q601" s="80"/>
      <c r="R601" s="80"/>
      <c r="S601" s="80"/>
      <c r="T601" s="80"/>
      <c r="U601" s="80"/>
      <c r="V601" s="80"/>
      <c r="W601" s="81">
        <f t="shared" si="22"/>
        <v>0</v>
      </c>
      <c r="X601" s="80"/>
      <c r="Y601" s="80"/>
      <c r="Z601" s="80"/>
      <c r="AA601" s="80"/>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82"/>
      <c r="BE601" s="1"/>
    </row>
    <row r="602" spans="1:57" ht="11.25" customHeight="1" x14ac:dyDescent="0.2">
      <c r="A602" s="1">
        <f>IF(F602=0,0,LOOKUP($C$9:$C$2507,Hoja1!$C$4:$C$118,Hoja1!$D$4:$D$118))</f>
        <v>0</v>
      </c>
      <c r="B602" s="1">
        <f t="shared" si="20"/>
        <v>243</v>
      </c>
      <c r="C602" s="1">
        <f t="array" ref="C602">SUM(IF(cuencatramo1=F602,Hoja1!$C$4:$C$118,0))</f>
        <v>0</v>
      </c>
      <c r="D602" s="1">
        <f t="shared" si="21"/>
        <v>284</v>
      </c>
      <c r="E602" s="46">
        <v>595</v>
      </c>
      <c r="F602" s="229"/>
      <c r="G602" s="4"/>
      <c r="H602" s="4"/>
      <c r="I602" s="79"/>
      <c r="J602" s="4"/>
      <c r="K602" s="80"/>
      <c r="L602" s="80"/>
      <c r="M602" s="80"/>
      <c r="N602" s="80"/>
      <c r="O602" s="80"/>
      <c r="P602" s="80"/>
      <c r="Q602" s="80"/>
      <c r="R602" s="80"/>
      <c r="S602" s="80"/>
      <c r="T602" s="80"/>
      <c r="U602" s="80"/>
      <c r="V602" s="80"/>
      <c r="W602" s="81">
        <f t="shared" si="22"/>
        <v>0</v>
      </c>
      <c r="X602" s="80"/>
      <c r="Y602" s="80"/>
      <c r="Z602" s="80"/>
      <c r="AA602" s="80"/>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82"/>
      <c r="BE602" s="1"/>
    </row>
    <row r="603" spans="1:57" ht="11.25" customHeight="1" x14ac:dyDescent="0.2">
      <c r="A603" s="1">
        <f>IF(F603=0,0,LOOKUP($C$9:$C$2507,Hoja1!$C$4:$C$118,Hoja1!$D$4:$D$118))</f>
        <v>0</v>
      </c>
      <c r="B603" s="1">
        <f t="shared" si="20"/>
        <v>244</v>
      </c>
      <c r="C603" s="1">
        <f t="array" ref="C603">SUM(IF(cuencatramo1=F603,Hoja1!$C$4:$C$118,0))</f>
        <v>0</v>
      </c>
      <c r="D603" s="1">
        <f t="shared" si="21"/>
        <v>285</v>
      </c>
      <c r="E603" s="46">
        <v>596</v>
      </c>
      <c r="F603" s="229"/>
      <c r="G603" s="4"/>
      <c r="H603" s="4"/>
      <c r="I603" s="79"/>
      <c r="J603" s="4"/>
      <c r="K603" s="80"/>
      <c r="L603" s="80"/>
      <c r="M603" s="80"/>
      <c r="N603" s="80"/>
      <c r="O603" s="80"/>
      <c r="P603" s="80"/>
      <c r="Q603" s="80"/>
      <c r="R603" s="80"/>
      <c r="S603" s="80"/>
      <c r="T603" s="80"/>
      <c r="U603" s="80"/>
      <c r="V603" s="80"/>
      <c r="W603" s="81">
        <f t="shared" si="22"/>
        <v>0</v>
      </c>
      <c r="X603" s="80"/>
      <c r="Y603" s="80"/>
      <c r="Z603" s="80"/>
      <c r="AA603" s="80"/>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82"/>
      <c r="BE603" s="1"/>
    </row>
    <row r="604" spans="1:57" ht="11.25" customHeight="1" x14ac:dyDescent="0.2">
      <c r="A604" s="1">
        <f>IF(F604=0,0,LOOKUP($C$9:$C$2507,Hoja1!$C$4:$C$118,Hoja1!$D$4:$D$118))</f>
        <v>0</v>
      </c>
      <c r="B604" s="1">
        <f t="shared" si="20"/>
        <v>245</v>
      </c>
      <c r="C604" s="1">
        <f t="array" ref="C604">SUM(IF(cuencatramo1=F604,Hoja1!$C$4:$C$118,0))</f>
        <v>0</v>
      </c>
      <c r="D604" s="1">
        <f t="shared" si="21"/>
        <v>286</v>
      </c>
      <c r="E604" s="46">
        <v>597</v>
      </c>
      <c r="F604" s="229"/>
      <c r="G604" s="4"/>
      <c r="H604" s="4"/>
      <c r="I604" s="79"/>
      <c r="J604" s="4"/>
      <c r="K604" s="80"/>
      <c r="L604" s="80"/>
      <c r="M604" s="80"/>
      <c r="N604" s="80"/>
      <c r="O604" s="80"/>
      <c r="P604" s="80"/>
      <c r="Q604" s="80"/>
      <c r="R604" s="80"/>
      <c r="S604" s="80"/>
      <c r="T604" s="80"/>
      <c r="U604" s="80"/>
      <c r="V604" s="80"/>
      <c r="W604" s="81">
        <f t="shared" si="22"/>
        <v>0</v>
      </c>
      <c r="X604" s="80"/>
      <c r="Y604" s="80"/>
      <c r="Z604" s="80"/>
      <c r="AA604" s="80"/>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82"/>
      <c r="BE604" s="1"/>
    </row>
    <row r="605" spans="1:57" ht="11.25" customHeight="1" x14ac:dyDescent="0.2">
      <c r="A605" s="1">
        <f>IF(F605=0,0,LOOKUP($C$9:$C$2507,Hoja1!$C$4:$C$118,Hoja1!$D$4:$D$118))</f>
        <v>0</v>
      </c>
      <c r="B605" s="1">
        <f t="shared" si="20"/>
        <v>246</v>
      </c>
      <c r="C605" s="1">
        <f t="array" ref="C605">SUM(IF(cuencatramo1=F605,Hoja1!$C$4:$C$118,0))</f>
        <v>0</v>
      </c>
      <c r="D605" s="1">
        <f t="shared" si="21"/>
        <v>287</v>
      </c>
      <c r="E605" s="46">
        <v>598</v>
      </c>
      <c r="F605" s="229"/>
      <c r="G605" s="4"/>
      <c r="H605" s="4"/>
      <c r="I605" s="79"/>
      <c r="J605" s="4"/>
      <c r="K605" s="80"/>
      <c r="L605" s="80"/>
      <c r="M605" s="80"/>
      <c r="N605" s="80"/>
      <c r="O605" s="80"/>
      <c r="P605" s="80"/>
      <c r="Q605" s="80"/>
      <c r="R605" s="80"/>
      <c r="S605" s="80"/>
      <c r="T605" s="80"/>
      <c r="U605" s="80"/>
      <c r="V605" s="80"/>
      <c r="W605" s="81">
        <f t="shared" si="22"/>
        <v>0</v>
      </c>
      <c r="X605" s="80"/>
      <c r="Y605" s="80"/>
      <c r="Z605" s="80"/>
      <c r="AA605" s="80"/>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82"/>
      <c r="BE605" s="1"/>
    </row>
    <row r="606" spans="1:57" ht="11.25" customHeight="1" x14ac:dyDescent="0.2">
      <c r="A606" s="1">
        <f>IF(F606=0,0,LOOKUP($C$9:$C$2507,Hoja1!$C$4:$C$118,Hoja1!$D$4:$D$118))</f>
        <v>0</v>
      </c>
      <c r="B606" s="1">
        <f t="shared" si="20"/>
        <v>247</v>
      </c>
      <c r="C606" s="1">
        <f t="array" ref="C606">SUM(IF(cuencatramo1=F606,Hoja1!$C$4:$C$118,0))</f>
        <v>0</v>
      </c>
      <c r="D606" s="1">
        <f t="shared" si="21"/>
        <v>288</v>
      </c>
      <c r="E606" s="46">
        <v>599</v>
      </c>
      <c r="F606" s="229"/>
      <c r="G606" s="4"/>
      <c r="H606" s="4"/>
      <c r="I606" s="79"/>
      <c r="J606" s="4"/>
      <c r="K606" s="80"/>
      <c r="L606" s="80"/>
      <c r="M606" s="80"/>
      <c r="N606" s="80"/>
      <c r="O606" s="80"/>
      <c r="P606" s="80"/>
      <c r="Q606" s="80"/>
      <c r="R606" s="80"/>
      <c r="S606" s="80"/>
      <c r="T606" s="80"/>
      <c r="U606" s="80"/>
      <c r="V606" s="80"/>
      <c r="W606" s="81">
        <f t="shared" si="22"/>
        <v>0</v>
      </c>
      <c r="X606" s="80"/>
      <c r="Y606" s="80"/>
      <c r="Z606" s="80"/>
      <c r="AA606" s="80"/>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82"/>
      <c r="BE606" s="1"/>
    </row>
    <row r="607" spans="1:57" ht="11.25" customHeight="1" x14ac:dyDescent="0.2">
      <c r="A607" s="1">
        <f>IF(F607=0,0,LOOKUP($C$9:$C$2507,Hoja1!$C$4:$C$118,Hoja1!$D$4:$D$118))</f>
        <v>0</v>
      </c>
      <c r="B607" s="1">
        <f t="shared" si="20"/>
        <v>248</v>
      </c>
      <c r="C607" s="1">
        <f t="array" ref="C607">SUM(IF(cuencatramo1=F607,Hoja1!$C$4:$C$118,0))</f>
        <v>0</v>
      </c>
      <c r="D607" s="1">
        <f t="shared" si="21"/>
        <v>289</v>
      </c>
      <c r="E607" s="46">
        <v>600</v>
      </c>
      <c r="F607" s="229"/>
      <c r="G607" s="4"/>
      <c r="H607" s="4"/>
      <c r="I607" s="79"/>
      <c r="J607" s="4"/>
      <c r="K607" s="80"/>
      <c r="L607" s="80"/>
      <c r="M607" s="80"/>
      <c r="N607" s="80"/>
      <c r="O607" s="80"/>
      <c r="P607" s="80"/>
      <c r="Q607" s="80"/>
      <c r="R607" s="80"/>
      <c r="S607" s="80"/>
      <c r="T607" s="80"/>
      <c r="U607" s="80"/>
      <c r="V607" s="80"/>
      <c r="W607" s="81">
        <f t="shared" si="22"/>
        <v>0</v>
      </c>
      <c r="X607" s="80"/>
      <c r="Y607" s="80"/>
      <c r="Z607" s="80"/>
      <c r="AA607" s="80"/>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82"/>
      <c r="BE607" s="1"/>
    </row>
    <row r="608" spans="1:57" ht="11.25" customHeight="1" x14ac:dyDescent="0.2">
      <c r="A608" s="1">
        <f>IF(F608=0,0,LOOKUP($C$9:$C$2507,Hoja1!$C$4:$C$118,Hoja1!$D$4:$D$118))</f>
        <v>0</v>
      </c>
      <c r="B608" s="1">
        <f t="shared" si="20"/>
        <v>249</v>
      </c>
      <c r="C608" s="1">
        <f t="array" ref="C608">SUM(IF(cuencatramo1=F608,Hoja1!$C$4:$C$118,0))</f>
        <v>0</v>
      </c>
      <c r="D608" s="1">
        <f t="shared" si="21"/>
        <v>290</v>
      </c>
      <c r="E608" s="46">
        <v>601</v>
      </c>
      <c r="F608" s="229"/>
      <c r="G608" s="4"/>
      <c r="H608" s="4"/>
      <c r="I608" s="79"/>
      <c r="J608" s="4"/>
      <c r="K608" s="80"/>
      <c r="L608" s="80"/>
      <c r="M608" s="80"/>
      <c r="N608" s="80"/>
      <c r="O608" s="80"/>
      <c r="P608" s="80"/>
      <c r="Q608" s="80"/>
      <c r="R608" s="80"/>
      <c r="S608" s="80"/>
      <c r="T608" s="80"/>
      <c r="U608" s="80"/>
      <c r="V608" s="80"/>
      <c r="W608" s="81">
        <f t="shared" si="22"/>
        <v>0</v>
      </c>
      <c r="X608" s="80"/>
      <c r="Y608" s="80"/>
      <c r="Z608" s="80"/>
      <c r="AA608" s="80"/>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82"/>
      <c r="BE608" s="1"/>
    </row>
    <row r="609" spans="1:57" ht="11.25" customHeight="1" x14ac:dyDescent="0.2">
      <c r="A609" s="1">
        <f>IF(F609=0,0,LOOKUP($C$9:$C$2507,Hoja1!$C$4:$C$118,Hoja1!$D$4:$D$118))</f>
        <v>0</v>
      </c>
      <c r="B609" s="1">
        <f t="shared" si="20"/>
        <v>250</v>
      </c>
      <c r="C609" s="1">
        <f t="array" ref="C609">SUM(IF(cuencatramo1=F609,Hoja1!$C$4:$C$118,0))</f>
        <v>0</v>
      </c>
      <c r="D609" s="1">
        <f t="shared" si="21"/>
        <v>291</v>
      </c>
      <c r="E609" s="46">
        <v>602</v>
      </c>
      <c r="F609" s="229"/>
      <c r="G609" s="4"/>
      <c r="H609" s="4"/>
      <c r="I609" s="79"/>
      <c r="J609" s="4"/>
      <c r="K609" s="80"/>
      <c r="L609" s="80"/>
      <c r="M609" s="80"/>
      <c r="N609" s="80"/>
      <c r="O609" s="80"/>
      <c r="P609" s="80"/>
      <c r="Q609" s="80"/>
      <c r="R609" s="80"/>
      <c r="S609" s="80"/>
      <c r="T609" s="80"/>
      <c r="U609" s="80"/>
      <c r="V609" s="80"/>
      <c r="W609" s="81">
        <f t="shared" si="22"/>
        <v>0</v>
      </c>
      <c r="X609" s="80"/>
      <c r="Y609" s="80"/>
      <c r="Z609" s="80"/>
      <c r="AA609" s="80"/>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82"/>
      <c r="BE609" s="1"/>
    </row>
    <row r="610" spans="1:57" ht="11.25" customHeight="1" x14ac:dyDescent="0.2">
      <c r="A610" s="1">
        <f>IF(F610=0,0,LOOKUP($C$9:$C$2507,Hoja1!$C$4:$C$118,Hoja1!$D$4:$D$118))</f>
        <v>0</v>
      </c>
      <c r="B610" s="1">
        <f t="shared" si="20"/>
        <v>251</v>
      </c>
      <c r="C610" s="1">
        <f t="array" ref="C610">SUM(IF(cuencatramo1=F610,Hoja1!$C$4:$C$118,0))</f>
        <v>0</v>
      </c>
      <c r="D610" s="1">
        <f t="shared" si="21"/>
        <v>292</v>
      </c>
      <c r="E610" s="46">
        <v>603</v>
      </c>
      <c r="F610" s="229"/>
      <c r="G610" s="4"/>
      <c r="H610" s="4"/>
      <c r="I610" s="79"/>
      <c r="J610" s="4"/>
      <c r="K610" s="80"/>
      <c r="L610" s="80"/>
      <c r="M610" s="80"/>
      <c r="N610" s="80"/>
      <c r="O610" s="80"/>
      <c r="P610" s="80"/>
      <c r="Q610" s="80"/>
      <c r="R610" s="80"/>
      <c r="S610" s="80"/>
      <c r="T610" s="80"/>
      <c r="U610" s="80"/>
      <c r="V610" s="80"/>
      <c r="W610" s="81">
        <f t="shared" si="22"/>
        <v>0</v>
      </c>
      <c r="X610" s="80"/>
      <c r="Y610" s="80"/>
      <c r="Z610" s="80"/>
      <c r="AA610" s="80"/>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82"/>
      <c r="BE610" s="1"/>
    </row>
    <row r="611" spans="1:57" ht="11.25" customHeight="1" x14ac:dyDescent="0.2">
      <c r="A611" s="1">
        <f>IF(F611=0,0,LOOKUP($C$9:$C$2507,Hoja1!$C$4:$C$118,Hoja1!$D$4:$D$118))</f>
        <v>0</v>
      </c>
      <c r="B611" s="1">
        <f t="shared" si="20"/>
        <v>252</v>
      </c>
      <c r="C611" s="1">
        <f t="array" ref="C611">SUM(IF(cuencatramo1=F611,Hoja1!$C$4:$C$118,0))</f>
        <v>0</v>
      </c>
      <c r="D611" s="1">
        <f t="shared" si="21"/>
        <v>293</v>
      </c>
      <c r="E611" s="46">
        <v>604</v>
      </c>
      <c r="F611" s="229"/>
      <c r="G611" s="4"/>
      <c r="H611" s="4"/>
      <c r="I611" s="79"/>
      <c r="J611" s="4"/>
      <c r="K611" s="80"/>
      <c r="L611" s="80"/>
      <c r="M611" s="80"/>
      <c r="N611" s="80"/>
      <c r="O611" s="80"/>
      <c r="P611" s="80"/>
      <c r="Q611" s="80"/>
      <c r="R611" s="80"/>
      <c r="S611" s="80"/>
      <c r="T611" s="80"/>
      <c r="U611" s="80"/>
      <c r="V611" s="80"/>
      <c r="W611" s="81">
        <f t="shared" si="22"/>
        <v>0</v>
      </c>
      <c r="X611" s="80"/>
      <c r="Y611" s="80"/>
      <c r="Z611" s="80"/>
      <c r="AA611" s="80"/>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82"/>
      <c r="BE611" s="1"/>
    </row>
    <row r="612" spans="1:57" ht="11.25" customHeight="1" x14ac:dyDescent="0.2">
      <c r="A612" s="1">
        <f>IF(F612=0,0,LOOKUP($C$9:$C$2507,Hoja1!$C$4:$C$118,Hoja1!$D$4:$D$118))</f>
        <v>0</v>
      </c>
      <c r="B612" s="1">
        <f t="shared" si="20"/>
        <v>253</v>
      </c>
      <c r="C612" s="1">
        <f t="array" ref="C612">SUM(IF(cuencatramo1=F612,Hoja1!$C$4:$C$118,0))</f>
        <v>0</v>
      </c>
      <c r="D612" s="1">
        <f t="shared" si="21"/>
        <v>294</v>
      </c>
      <c r="E612" s="46">
        <v>605</v>
      </c>
      <c r="F612" s="229"/>
      <c r="G612" s="4"/>
      <c r="H612" s="4"/>
      <c r="I612" s="79"/>
      <c r="J612" s="4"/>
      <c r="K612" s="80"/>
      <c r="L612" s="80"/>
      <c r="M612" s="80"/>
      <c r="N612" s="80"/>
      <c r="O612" s="80"/>
      <c r="P612" s="80"/>
      <c r="Q612" s="80"/>
      <c r="R612" s="80"/>
      <c r="S612" s="80"/>
      <c r="T612" s="80"/>
      <c r="U612" s="80"/>
      <c r="V612" s="80"/>
      <c r="W612" s="81">
        <f t="shared" si="22"/>
        <v>0</v>
      </c>
      <c r="X612" s="80"/>
      <c r="Y612" s="80"/>
      <c r="Z612" s="80"/>
      <c r="AA612" s="80"/>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82"/>
      <c r="BE612" s="1"/>
    </row>
    <row r="613" spans="1:57" ht="11.25" customHeight="1" x14ac:dyDescent="0.2">
      <c r="A613" s="1">
        <f>IF(F613=0,0,LOOKUP($C$9:$C$2507,Hoja1!$C$4:$C$118,Hoja1!$D$4:$D$118))</f>
        <v>0</v>
      </c>
      <c r="B613" s="1">
        <f t="shared" si="20"/>
        <v>254</v>
      </c>
      <c r="C613" s="1">
        <f t="array" ref="C613">SUM(IF(cuencatramo1=F613,Hoja1!$C$4:$C$118,0))</f>
        <v>0</v>
      </c>
      <c r="D613" s="1">
        <f t="shared" si="21"/>
        <v>295</v>
      </c>
      <c r="E613" s="46">
        <v>606</v>
      </c>
      <c r="F613" s="229"/>
      <c r="G613" s="4"/>
      <c r="H613" s="4"/>
      <c r="I613" s="79"/>
      <c r="J613" s="4"/>
      <c r="K613" s="80"/>
      <c r="L613" s="80"/>
      <c r="M613" s="80"/>
      <c r="N613" s="80"/>
      <c r="O613" s="80"/>
      <c r="P613" s="80"/>
      <c r="Q613" s="80"/>
      <c r="R613" s="80"/>
      <c r="S613" s="80"/>
      <c r="T613" s="80"/>
      <c r="U613" s="80"/>
      <c r="V613" s="80"/>
      <c r="W613" s="81">
        <f t="shared" si="22"/>
        <v>0</v>
      </c>
      <c r="X613" s="80"/>
      <c r="Y613" s="80"/>
      <c r="Z613" s="80"/>
      <c r="AA613" s="80"/>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82"/>
      <c r="BE613" s="1"/>
    </row>
    <row r="614" spans="1:57" ht="11.25" customHeight="1" x14ac:dyDescent="0.2">
      <c r="A614" s="1">
        <f>IF(F614=0,0,LOOKUP($C$9:$C$2507,Hoja1!$C$4:$C$118,Hoja1!$D$4:$D$118))</f>
        <v>0</v>
      </c>
      <c r="B614" s="1">
        <f t="shared" si="20"/>
        <v>255</v>
      </c>
      <c r="C614" s="1">
        <f t="array" ref="C614">SUM(IF(cuencatramo1=F614,Hoja1!$C$4:$C$118,0))</f>
        <v>0</v>
      </c>
      <c r="D614" s="1">
        <f t="shared" si="21"/>
        <v>296</v>
      </c>
      <c r="E614" s="46">
        <v>607</v>
      </c>
      <c r="F614" s="229"/>
      <c r="G614" s="4"/>
      <c r="H614" s="4"/>
      <c r="I614" s="79"/>
      <c r="J614" s="4"/>
      <c r="K614" s="80"/>
      <c r="L614" s="80"/>
      <c r="M614" s="80"/>
      <c r="N614" s="80"/>
      <c r="O614" s="80"/>
      <c r="P614" s="80"/>
      <c r="Q614" s="80"/>
      <c r="R614" s="80"/>
      <c r="S614" s="80"/>
      <c r="T614" s="80"/>
      <c r="U614" s="80"/>
      <c r="V614" s="80"/>
      <c r="W614" s="81">
        <f t="shared" si="22"/>
        <v>0</v>
      </c>
      <c r="X614" s="80"/>
      <c r="Y614" s="80"/>
      <c r="Z614" s="80"/>
      <c r="AA614" s="80"/>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82"/>
      <c r="BE614" s="1"/>
    </row>
    <row r="615" spans="1:57" ht="11.25" customHeight="1" x14ac:dyDescent="0.2">
      <c r="A615" s="1">
        <f>IF(F615=0,0,LOOKUP($C$9:$C$2507,Hoja1!$C$4:$C$118,Hoja1!$D$4:$D$118))</f>
        <v>0</v>
      </c>
      <c r="B615" s="1">
        <f t="shared" si="20"/>
        <v>256</v>
      </c>
      <c r="C615" s="1">
        <f t="array" ref="C615">SUM(IF(cuencatramo1=F615,Hoja1!$C$4:$C$118,0))</f>
        <v>0</v>
      </c>
      <c r="D615" s="1">
        <f t="shared" si="21"/>
        <v>297</v>
      </c>
      <c r="E615" s="46">
        <v>608</v>
      </c>
      <c r="F615" s="229"/>
      <c r="G615" s="4"/>
      <c r="H615" s="4"/>
      <c r="I615" s="79"/>
      <c r="J615" s="4"/>
      <c r="K615" s="80"/>
      <c r="L615" s="80"/>
      <c r="M615" s="80"/>
      <c r="N615" s="80"/>
      <c r="O615" s="80"/>
      <c r="P615" s="80"/>
      <c r="Q615" s="80"/>
      <c r="R615" s="80"/>
      <c r="S615" s="80"/>
      <c r="T615" s="80"/>
      <c r="U615" s="80"/>
      <c r="V615" s="80"/>
      <c r="W615" s="81">
        <f t="shared" si="22"/>
        <v>0</v>
      </c>
      <c r="X615" s="80"/>
      <c r="Y615" s="80"/>
      <c r="Z615" s="80"/>
      <c r="AA615" s="80"/>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82"/>
      <c r="BE615" s="1"/>
    </row>
    <row r="616" spans="1:57" ht="11.25" customHeight="1" x14ac:dyDescent="0.2">
      <c r="A616" s="1">
        <f>IF(F616=0,0,LOOKUP($C$9:$C$2507,Hoja1!$C$4:$C$118,Hoja1!$D$4:$D$118))</f>
        <v>0</v>
      </c>
      <c r="B616" s="1">
        <f t="shared" si="20"/>
        <v>257</v>
      </c>
      <c r="C616" s="1">
        <f t="array" ref="C616">SUM(IF(cuencatramo1=F616,Hoja1!$C$4:$C$118,0))</f>
        <v>0</v>
      </c>
      <c r="D616" s="1">
        <f t="shared" si="21"/>
        <v>298</v>
      </c>
      <c r="E616" s="46">
        <v>609</v>
      </c>
      <c r="F616" s="229"/>
      <c r="G616" s="4"/>
      <c r="H616" s="4"/>
      <c r="I616" s="79"/>
      <c r="J616" s="4"/>
      <c r="K616" s="80"/>
      <c r="L616" s="80"/>
      <c r="M616" s="80"/>
      <c r="N616" s="80"/>
      <c r="O616" s="80"/>
      <c r="P616" s="80"/>
      <c r="Q616" s="80"/>
      <c r="R616" s="80"/>
      <c r="S616" s="80"/>
      <c r="T616" s="80"/>
      <c r="U616" s="80"/>
      <c r="V616" s="80"/>
      <c r="W616" s="81">
        <f t="shared" si="22"/>
        <v>0</v>
      </c>
      <c r="X616" s="80"/>
      <c r="Y616" s="80"/>
      <c r="Z616" s="80"/>
      <c r="AA616" s="80"/>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82"/>
      <c r="BE616" s="1"/>
    </row>
    <row r="617" spans="1:57" ht="11.25" customHeight="1" x14ac:dyDescent="0.2">
      <c r="A617" s="1">
        <f>IF(F617=0,0,LOOKUP($C$9:$C$2507,Hoja1!$C$4:$C$118,Hoja1!$D$4:$D$118))</f>
        <v>0</v>
      </c>
      <c r="B617" s="1">
        <f t="shared" si="20"/>
        <v>258</v>
      </c>
      <c r="C617" s="1">
        <f t="array" ref="C617">SUM(IF(cuencatramo1=F617,Hoja1!$C$4:$C$118,0))</f>
        <v>0</v>
      </c>
      <c r="D617" s="1">
        <f t="shared" si="21"/>
        <v>299</v>
      </c>
      <c r="E617" s="46">
        <v>610</v>
      </c>
      <c r="F617" s="229"/>
      <c r="G617" s="4"/>
      <c r="H617" s="4"/>
      <c r="I617" s="79"/>
      <c r="J617" s="4"/>
      <c r="K617" s="80"/>
      <c r="L617" s="80"/>
      <c r="M617" s="80"/>
      <c r="N617" s="80"/>
      <c r="O617" s="80"/>
      <c r="P617" s="80"/>
      <c r="Q617" s="80"/>
      <c r="R617" s="80"/>
      <c r="S617" s="80"/>
      <c r="T617" s="80"/>
      <c r="U617" s="80"/>
      <c r="V617" s="80"/>
      <c r="W617" s="81">
        <f t="shared" si="22"/>
        <v>0</v>
      </c>
      <c r="X617" s="80"/>
      <c r="Y617" s="80"/>
      <c r="Z617" s="80"/>
      <c r="AA617" s="80"/>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82"/>
      <c r="BE617" s="1"/>
    </row>
    <row r="618" spans="1:57" ht="11.25" customHeight="1" x14ac:dyDescent="0.2">
      <c r="A618" s="1">
        <f>IF(F618=0,0,LOOKUP($C$9:$C$2507,Hoja1!$C$4:$C$118,Hoja1!$D$4:$D$118))</f>
        <v>0</v>
      </c>
      <c r="B618" s="1">
        <f t="shared" si="20"/>
        <v>259</v>
      </c>
      <c r="C618" s="1">
        <f t="array" ref="C618">SUM(IF(cuencatramo1=F618,Hoja1!$C$4:$C$118,0))</f>
        <v>0</v>
      </c>
      <c r="D618" s="1">
        <f t="shared" si="21"/>
        <v>300</v>
      </c>
      <c r="E618" s="46">
        <v>611</v>
      </c>
      <c r="F618" s="229"/>
      <c r="G618" s="4"/>
      <c r="H618" s="4"/>
      <c r="I618" s="79"/>
      <c r="J618" s="4"/>
      <c r="K618" s="80"/>
      <c r="L618" s="80"/>
      <c r="M618" s="80"/>
      <c r="N618" s="80"/>
      <c r="O618" s="80"/>
      <c r="P618" s="80"/>
      <c r="Q618" s="80"/>
      <c r="R618" s="80"/>
      <c r="S618" s="80"/>
      <c r="T618" s="80"/>
      <c r="U618" s="80"/>
      <c r="V618" s="80"/>
      <c r="W618" s="81">
        <f t="shared" si="22"/>
        <v>0</v>
      </c>
      <c r="X618" s="80"/>
      <c r="Y618" s="80"/>
      <c r="Z618" s="80"/>
      <c r="AA618" s="80"/>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82"/>
      <c r="BE618" s="1"/>
    </row>
    <row r="619" spans="1:57" ht="11.25" customHeight="1" x14ac:dyDescent="0.2">
      <c r="A619" s="1">
        <f>IF(F619=0,0,LOOKUP($C$9:$C$2507,Hoja1!$C$4:$C$118,Hoja1!$D$4:$D$118))</f>
        <v>0</v>
      </c>
      <c r="B619" s="1">
        <f t="shared" si="20"/>
        <v>260</v>
      </c>
      <c r="C619" s="1">
        <f t="array" ref="C619">SUM(IF(cuencatramo1=F619,Hoja1!$C$4:$C$118,0))</f>
        <v>0</v>
      </c>
      <c r="D619" s="1">
        <f t="shared" si="21"/>
        <v>301</v>
      </c>
      <c r="E619" s="46">
        <v>612</v>
      </c>
      <c r="F619" s="229"/>
      <c r="G619" s="4"/>
      <c r="H619" s="4"/>
      <c r="I619" s="79"/>
      <c r="J619" s="4"/>
      <c r="K619" s="80"/>
      <c r="L619" s="80"/>
      <c r="M619" s="80"/>
      <c r="N619" s="80"/>
      <c r="O619" s="80"/>
      <c r="P619" s="80"/>
      <c r="Q619" s="80"/>
      <c r="R619" s="80"/>
      <c r="S619" s="80"/>
      <c r="T619" s="80"/>
      <c r="U619" s="80"/>
      <c r="V619" s="80"/>
      <c r="W619" s="81">
        <f t="shared" si="22"/>
        <v>0</v>
      </c>
      <c r="X619" s="80"/>
      <c r="Y619" s="80"/>
      <c r="Z619" s="80"/>
      <c r="AA619" s="80"/>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82"/>
      <c r="BE619" s="1"/>
    </row>
    <row r="620" spans="1:57" ht="11.25" customHeight="1" x14ac:dyDescent="0.2">
      <c r="A620" s="1">
        <f>IF(F620=0,0,LOOKUP($C$9:$C$2507,Hoja1!$C$4:$C$118,Hoja1!$D$4:$D$118))</f>
        <v>0</v>
      </c>
      <c r="B620" s="1">
        <f t="shared" si="20"/>
        <v>261</v>
      </c>
      <c r="C620" s="1">
        <f t="array" ref="C620">SUM(IF(cuencatramo1=F620,Hoja1!$C$4:$C$118,0))</f>
        <v>0</v>
      </c>
      <c r="D620" s="1">
        <f t="shared" si="21"/>
        <v>302</v>
      </c>
      <c r="E620" s="46">
        <v>613</v>
      </c>
      <c r="F620" s="229"/>
      <c r="G620" s="4"/>
      <c r="H620" s="4"/>
      <c r="I620" s="79"/>
      <c r="J620" s="4"/>
      <c r="K620" s="80"/>
      <c r="L620" s="80"/>
      <c r="M620" s="80"/>
      <c r="N620" s="80"/>
      <c r="O620" s="80"/>
      <c r="P620" s="80"/>
      <c r="Q620" s="80"/>
      <c r="R620" s="80"/>
      <c r="S620" s="80"/>
      <c r="T620" s="80"/>
      <c r="U620" s="80"/>
      <c r="V620" s="80"/>
      <c r="W620" s="81">
        <f t="shared" si="22"/>
        <v>0</v>
      </c>
      <c r="X620" s="80"/>
      <c r="Y620" s="80"/>
      <c r="Z620" s="80"/>
      <c r="AA620" s="80"/>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82"/>
      <c r="BE620" s="1"/>
    </row>
    <row r="621" spans="1:57" ht="11.25" customHeight="1" x14ac:dyDescent="0.2">
      <c r="A621" s="1">
        <f>IF(F621=0,0,LOOKUP($C$9:$C$2507,Hoja1!$C$4:$C$118,Hoja1!$D$4:$D$118))</f>
        <v>0</v>
      </c>
      <c r="B621" s="1">
        <f t="shared" si="20"/>
        <v>262</v>
      </c>
      <c r="C621" s="1">
        <f t="array" ref="C621">SUM(IF(cuencatramo1=F621,Hoja1!$C$4:$C$118,0))</f>
        <v>0</v>
      </c>
      <c r="D621" s="1">
        <f t="shared" si="21"/>
        <v>303</v>
      </c>
      <c r="E621" s="46">
        <v>614</v>
      </c>
      <c r="F621" s="229"/>
      <c r="G621" s="4"/>
      <c r="H621" s="4"/>
      <c r="I621" s="79"/>
      <c r="J621" s="4"/>
      <c r="K621" s="80"/>
      <c r="L621" s="80"/>
      <c r="M621" s="80"/>
      <c r="N621" s="80"/>
      <c r="O621" s="80"/>
      <c r="P621" s="80"/>
      <c r="Q621" s="80"/>
      <c r="R621" s="80"/>
      <c r="S621" s="80"/>
      <c r="T621" s="80"/>
      <c r="U621" s="80"/>
      <c r="V621" s="80"/>
      <c r="W621" s="81">
        <f t="shared" si="22"/>
        <v>0</v>
      </c>
      <c r="X621" s="80"/>
      <c r="Y621" s="80"/>
      <c r="Z621" s="80"/>
      <c r="AA621" s="80"/>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82"/>
      <c r="BE621" s="1"/>
    </row>
    <row r="622" spans="1:57" ht="11.25" customHeight="1" x14ac:dyDescent="0.2">
      <c r="A622" s="1">
        <f>IF(F622=0,0,LOOKUP($C$9:$C$2507,Hoja1!$C$4:$C$118,Hoja1!$D$4:$D$118))</f>
        <v>0</v>
      </c>
      <c r="B622" s="1">
        <f t="shared" si="20"/>
        <v>263</v>
      </c>
      <c r="C622" s="1">
        <f t="array" ref="C622">SUM(IF(cuencatramo1=F622,Hoja1!$C$4:$C$118,0))</f>
        <v>0</v>
      </c>
      <c r="D622" s="1">
        <f t="shared" si="21"/>
        <v>304</v>
      </c>
      <c r="E622" s="46">
        <v>615</v>
      </c>
      <c r="F622" s="229"/>
      <c r="G622" s="4"/>
      <c r="H622" s="4"/>
      <c r="I622" s="79"/>
      <c r="J622" s="4"/>
      <c r="K622" s="80"/>
      <c r="L622" s="80"/>
      <c r="M622" s="80"/>
      <c r="N622" s="80"/>
      <c r="O622" s="80"/>
      <c r="P622" s="80"/>
      <c r="Q622" s="80"/>
      <c r="R622" s="80"/>
      <c r="S622" s="80"/>
      <c r="T622" s="80"/>
      <c r="U622" s="80"/>
      <c r="V622" s="80"/>
      <c r="W622" s="81">
        <f t="shared" si="22"/>
        <v>0</v>
      </c>
      <c r="X622" s="80"/>
      <c r="Y622" s="80"/>
      <c r="Z622" s="80"/>
      <c r="AA622" s="80"/>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82"/>
      <c r="BE622" s="1"/>
    </row>
    <row r="623" spans="1:57" ht="11.25" customHeight="1" x14ac:dyDescent="0.2">
      <c r="A623" s="1">
        <f>IF(F623=0,0,LOOKUP($C$9:$C$2507,Hoja1!$C$4:$C$118,Hoja1!$D$4:$D$118))</f>
        <v>0</v>
      </c>
      <c r="B623" s="1">
        <f t="shared" si="20"/>
        <v>264</v>
      </c>
      <c r="C623" s="1">
        <f t="array" ref="C623">SUM(IF(cuencatramo1=F623,Hoja1!$C$4:$C$118,0))</f>
        <v>0</v>
      </c>
      <c r="D623" s="1">
        <f t="shared" si="21"/>
        <v>305</v>
      </c>
      <c r="E623" s="46">
        <v>616</v>
      </c>
      <c r="F623" s="229"/>
      <c r="G623" s="4"/>
      <c r="H623" s="4"/>
      <c r="I623" s="79"/>
      <c r="J623" s="4"/>
      <c r="K623" s="80"/>
      <c r="L623" s="80"/>
      <c r="M623" s="80"/>
      <c r="N623" s="80"/>
      <c r="O623" s="80"/>
      <c r="P623" s="80"/>
      <c r="Q623" s="80"/>
      <c r="R623" s="80"/>
      <c r="S623" s="80"/>
      <c r="T623" s="80"/>
      <c r="U623" s="80"/>
      <c r="V623" s="80"/>
      <c r="W623" s="81">
        <f t="shared" si="22"/>
        <v>0</v>
      </c>
      <c r="X623" s="80"/>
      <c r="Y623" s="80"/>
      <c r="Z623" s="80"/>
      <c r="AA623" s="80"/>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82"/>
      <c r="BE623" s="1"/>
    </row>
    <row r="624" spans="1:57" ht="11.25" customHeight="1" x14ac:dyDescent="0.2">
      <c r="A624" s="1">
        <f>IF(F624=0,0,LOOKUP($C$9:$C$2507,Hoja1!$C$4:$C$118,Hoja1!$D$4:$D$118))</f>
        <v>0</v>
      </c>
      <c r="B624" s="1">
        <f t="shared" si="20"/>
        <v>265</v>
      </c>
      <c r="C624" s="1">
        <f t="array" ref="C624">SUM(IF(cuencatramo1=F624,Hoja1!$C$4:$C$118,0))</f>
        <v>0</v>
      </c>
      <c r="D624" s="1">
        <f t="shared" si="21"/>
        <v>306</v>
      </c>
      <c r="E624" s="46">
        <v>617</v>
      </c>
      <c r="F624" s="229"/>
      <c r="G624" s="4"/>
      <c r="H624" s="4"/>
      <c r="I624" s="79"/>
      <c r="J624" s="4"/>
      <c r="K624" s="80"/>
      <c r="L624" s="80"/>
      <c r="M624" s="80"/>
      <c r="N624" s="80"/>
      <c r="O624" s="80"/>
      <c r="P624" s="80"/>
      <c r="Q624" s="80"/>
      <c r="R624" s="80"/>
      <c r="S624" s="80"/>
      <c r="T624" s="80"/>
      <c r="U624" s="80"/>
      <c r="V624" s="80"/>
      <c r="W624" s="81">
        <f t="shared" si="22"/>
        <v>0</v>
      </c>
      <c r="X624" s="80"/>
      <c r="Y624" s="80"/>
      <c r="Z624" s="80"/>
      <c r="AA624" s="80"/>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82"/>
      <c r="BE624" s="1"/>
    </row>
    <row r="625" spans="1:57" ht="11.25" customHeight="1" x14ac:dyDescent="0.2">
      <c r="A625" s="1">
        <f>IF(F625=0,0,LOOKUP($C$9:$C$2507,Hoja1!$C$4:$C$118,Hoja1!$D$4:$D$118))</f>
        <v>0</v>
      </c>
      <c r="B625" s="1">
        <f t="shared" si="20"/>
        <v>266</v>
      </c>
      <c r="C625" s="1">
        <f t="array" ref="C625">SUM(IF(cuencatramo1=F625,Hoja1!$C$4:$C$118,0))</f>
        <v>0</v>
      </c>
      <c r="D625" s="1">
        <f t="shared" si="21"/>
        <v>307</v>
      </c>
      <c r="E625" s="46">
        <v>618</v>
      </c>
      <c r="F625" s="229"/>
      <c r="G625" s="4"/>
      <c r="H625" s="4"/>
      <c r="I625" s="79"/>
      <c r="J625" s="4"/>
      <c r="K625" s="80"/>
      <c r="L625" s="80"/>
      <c r="M625" s="80"/>
      <c r="N625" s="80"/>
      <c r="O625" s="80"/>
      <c r="P625" s="80"/>
      <c r="Q625" s="80"/>
      <c r="R625" s="80"/>
      <c r="S625" s="80"/>
      <c r="T625" s="80"/>
      <c r="U625" s="80"/>
      <c r="V625" s="80"/>
      <c r="W625" s="81">
        <f t="shared" si="22"/>
        <v>0</v>
      </c>
      <c r="X625" s="80"/>
      <c r="Y625" s="80"/>
      <c r="Z625" s="80"/>
      <c r="AA625" s="80"/>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82"/>
      <c r="BE625" s="1"/>
    </row>
    <row r="626" spans="1:57" ht="11.25" customHeight="1" x14ac:dyDescent="0.2">
      <c r="A626" s="1">
        <f>IF(F626=0,0,LOOKUP($C$9:$C$2507,Hoja1!$C$4:$C$118,Hoja1!$D$4:$D$118))</f>
        <v>0</v>
      </c>
      <c r="B626" s="1">
        <f t="shared" si="20"/>
        <v>267</v>
      </c>
      <c r="C626" s="1">
        <f t="array" ref="C626">SUM(IF(cuencatramo1=F626,Hoja1!$C$4:$C$118,0))</f>
        <v>0</v>
      </c>
      <c r="D626" s="1">
        <f t="shared" si="21"/>
        <v>308</v>
      </c>
      <c r="E626" s="46">
        <v>619</v>
      </c>
      <c r="F626" s="229"/>
      <c r="G626" s="4"/>
      <c r="H626" s="4"/>
      <c r="I626" s="79"/>
      <c r="J626" s="4"/>
      <c r="K626" s="80"/>
      <c r="L626" s="80"/>
      <c r="M626" s="80"/>
      <c r="N626" s="80"/>
      <c r="O626" s="80"/>
      <c r="P626" s="80"/>
      <c r="Q626" s="80"/>
      <c r="R626" s="80"/>
      <c r="S626" s="80"/>
      <c r="T626" s="80"/>
      <c r="U626" s="80"/>
      <c r="V626" s="80"/>
      <c r="W626" s="81">
        <f t="shared" si="22"/>
        <v>0</v>
      </c>
      <c r="X626" s="80"/>
      <c r="Y626" s="80"/>
      <c r="Z626" s="80"/>
      <c r="AA626" s="80"/>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82"/>
      <c r="BE626" s="1"/>
    </row>
    <row r="627" spans="1:57" ht="11.25" customHeight="1" x14ac:dyDescent="0.2">
      <c r="A627" s="1">
        <f>IF(F627=0,0,LOOKUP($C$9:$C$2507,Hoja1!$C$4:$C$118,Hoja1!$D$4:$D$118))</f>
        <v>0</v>
      </c>
      <c r="B627" s="1">
        <f t="shared" si="20"/>
        <v>268</v>
      </c>
      <c r="C627" s="1">
        <f t="array" ref="C627">SUM(IF(cuencatramo1=F627,Hoja1!$C$4:$C$118,0))</f>
        <v>0</v>
      </c>
      <c r="D627" s="1">
        <f t="shared" si="21"/>
        <v>309</v>
      </c>
      <c r="E627" s="46">
        <v>620</v>
      </c>
      <c r="F627" s="229"/>
      <c r="G627" s="4"/>
      <c r="H627" s="4"/>
      <c r="I627" s="79"/>
      <c r="J627" s="4"/>
      <c r="K627" s="80"/>
      <c r="L627" s="80"/>
      <c r="M627" s="80"/>
      <c r="N627" s="80"/>
      <c r="O627" s="80"/>
      <c r="P627" s="80"/>
      <c r="Q627" s="80"/>
      <c r="R627" s="80"/>
      <c r="S627" s="80"/>
      <c r="T627" s="80"/>
      <c r="U627" s="80"/>
      <c r="V627" s="80"/>
      <c r="W627" s="81">
        <f t="shared" si="22"/>
        <v>0</v>
      </c>
      <c r="X627" s="80"/>
      <c r="Y627" s="80"/>
      <c r="Z627" s="80"/>
      <c r="AA627" s="80"/>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82"/>
      <c r="BE627" s="1"/>
    </row>
    <row r="628" spans="1:57" ht="11.25" customHeight="1" x14ac:dyDescent="0.2">
      <c r="A628" s="1">
        <f>IF(F628=0,0,LOOKUP($C$9:$C$2507,Hoja1!$C$4:$C$118,Hoja1!$D$4:$D$118))</f>
        <v>0</v>
      </c>
      <c r="B628" s="1">
        <f t="shared" si="20"/>
        <v>269</v>
      </c>
      <c r="C628" s="1">
        <f t="array" ref="C628">SUM(IF(cuencatramo1=F628,Hoja1!$C$4:$C$118,0))</f>
        <v>0</v>
      </c>
      <c r="D628" s="1">
        <f t="shared" si="21"/>
        <v>310</v>
      </c>
      <c r="E628" s="46">
        <v>621</v>
      </c>
      <c r="F628" s="229"/>
      <c r="G628" s="4"/>
      <c r="H628" s="4"/>
      <c r="I628" s="79"/>
      <c r="J628" s="4"/>
      <c r="K628" s="80"/>
      <c r="L628" s="80"/>
      <c r="M628" s="80"/>
      <c r="N628" s="80"/>
      <c r="O628" s="80"/>
      <c r="P628" s="80"/>
      <c r="Q628" s="80"/>
      <c r="R628" s="80"/>
      <c r="S628" s="80"/>
      <c r="T628" s="80"/>
      <c r="U628" s="80"/>
      <c r="V628" s="80"/>
      <c r="W628" s="81">
        <f t="shared" si="22"/>
        <v>0</v>
      </c>
      <c r="X628" s="80"/>
      <c r="Y628" s="80"/>
      <c r="Z628" s="80"/>
      <c r="AA628" s="80"/>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82"/>
      <c r="BE628" s="1"/>
    </row>
    <row r="629" spans="1:57" ht="11.25" customHeight="1" x14ac:dyDescent="0.2">
      <c r="A629" s="1">
        <f>IF(F629=0,0,LOOKUP($C$9:$C$2507,Hoja1!$C$4:$C$118,Hoja1!$D$4:$D$118))</f>
        <v>0</v>
      </c>
      <c r="B629" s="1">
        <f t="shared" si="20"/>
        <v>270</v>
      </c>
      <c r="C629" s="1">
        <f t="array" ref="C629">SUM(IF(cuencatramo1=F629,Hoja1!$C$4:$C$118,0))</f>
        <v>0</v>
      </c>
      <c r="D629" s="1">
        <f t="shared" si="21"/>
        <v>311</v>
      </c>
      <c r="E629" s="46">
        <v>622</v>
      </c>
      <c r="F629" s="229"/>
      <c r="G629" s="4"/>
      <c r="H629" s="4"/>
      <c r="I629" s="79"/>
      <c r="J629" s="4"/>
      <c r="K629" s="80"/>
      <c r="L629" s="80"/>
      <c r="M629" s="80"/>
      <c r="N629" s="80"/>
      <c r="O629" s="80"/>
      <c r="P629" s="80"/>
      <c r="Q629" s="80"/>
      <c r="R629" s="80"/>
      <c r="S629" s="80"/>
      <c r="T629" s="80"/>
      <c r="U629" s="80"/>
      <c r="V629" s="80"/>
      <c r="W629" s="81">
        <f t="shared" si="22"/>
        <v>0</v>
      </c>
      <c r="X629" s="80"/>
      <c r="Y629" s="80"/>
      <c r="Z629" s="80"/>
      <c r="AA629" s="80"/>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82"/>
      <c r="BE629" s="1"/>
    </row>
    <row r="630" spans="1:57" ht="11.25" customHeight="1" x14ac:dyDescent="0.2">
      <c r="A630" s="1">
        <f>IF(F630=0,0,LOOKUP($C$9:$C$2507,Hoja1!$C$4:$C$118,Hoja1!$D$4:$D$118))</f>
        <v>0</v>
      </c>
      <c r="B630" s="1">
        <f t="shared" si="20"/>
        <v>271</v>
      </c>
      <c r="C630" s="1">
        <f t="array" ref="C630">SUM(IF(cuencatramo1=F630,Hoja1!$C$4:$C$118,0))</f>
        <v>0</v>
      </c>
      <c r="D630" s="1">
        <f t="shared" si="21"/>
        <v>312</v>
      </c>
      <c r="E630" s="46">
        <v>623</v>
      </c>
      <c r="F630" s="229"/>
      <c r="G630" s="4"/>
      <c r="H630" s="4"/>
      <c r="I630" s="79"/>
      <c r="J630" s="4"/>
      <c r="K630" s="80"/>
      <c r="L630" s="80"/>
      <c r="M630" s="80"/>
      <c r="N630" s="80"/>
      <c r="O630" s="80"/>
      <c r="P630" s="80"/>
      <c r="Q630" s="80"/>
      <c r="R630" s="80"/>
      <c r="S630" s="80"/>
      <c r="T630" s="80"/>
      <c r="U630" s="80"/>
      <c r="V630" s="80"/>
      <c r="W630" s="81">
        <f t="shared" si="22"/>
        <v>0</v>
      </c>
      <c r="X630" s="80"/>
      <c r="Y630" s="80"/>
      <c r="Z630" s="80"/>
      <c r="AA630" s="80"/>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82"/>
      <c r="BE630" s="1"/>
    </row>
    <row r="631" spans="1:57" ht="11.25" customHeight="1" x14ac:dyDescent="0.2">
      <c r="A631" s="1">
        <f>IF(F631=0,0,LOOKUP($C$9:$C$2507,Hoja1!$C$4:$C$118,Hoja1!$D$4:$D$118))</f>
        <v>0</v>
      </c>
      <c r="B631" s="1">
        <f t="shared" si="20"/>
        <v>272</v>
      </c>
      <c r="C631" s="1">
        <f t="array" ref="C631">SUM(IF(cuencatramo1=F631,Hoja1!$C$4:$C$118,0))</f>
        <v>0</v>
      </c>
      <c r="D631" s="1">
        <f t="shared" si="21"/>
        <v>313</v>
      </c>
      <c r="E631" s="46">
        <v>624</v>
      </c>
      <c r="F631" s="229"/>
      <c r="G631" s="4"/>
      <c r="H631" s="4"/>
      <c r="I631" s="79"/>
      <c r="J631" s="4"/>
      <c r="K631" s="80"/>
      <c r="L631" s="80"/>
      <c r="M631" s="80"/>
      <c r="N631" s="80"/>
      <c r="O631" s="80"/>
      <c r="P631" s="80"/>
      <c r="Q631" s="80"/>
      <c r="R631" s="80"/>
      <c r="S631" s="80"/>
      <c r="T631" s="80"/>
      <c r="U631" s="80"/>
      <c r="V631" s="80"/>
      <c r="W631" s="81">
        <f t="shared" si="22"/>
        <v>0</v>
      </c>
      <c r="X631" s="80"/>
      <c r="Y631" s="80"/>
      <c r="Z631" s="80"/>
      <c r="AA631" s="80"/>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82"/>
      <c r="BE631" s="1"/>
    </row>
    <row r="632" spans="1:57" ht="11.25" customHeight="1" x14ac:dyDescent="0.2">
      <c r="A632" s="1">
        <f>IF(F632=0,0,LOOKUP($C$9:$C$2507,Hoja1!$C$4:$C$118,Hoja1!$D$4:$D$118))</f>
        <v>0</v>
      </c>
      <c r="B632" s="1">
        <f t="shared" si="20"/>
        <v>273</v>
      </c>
      <c r="C632" s="1">
        <f t="array" ref="C632">SUM(IF(cuencatramo1=F632,Hoja1!$C$4:$C$118,0))</f>
        <v>0</v>
      </c>
      <c r="D632" s="1">
        <f t="shared" si="21"/>
        <v>314</v>
      </c>
      <c r="E632" s="46">
        <v>625</v>
      </c>
      <c r="F632" s="229"/>
      <c r="G632" s="4"/>
      <c r="H632" s="4"/>
      <c r="I632" s="79"/>
      <c r="J632" s="4"/>
      <c r="K632" s="80"/>
      <c r="L632" s="80"/>
      <c r="M632" s="80"/>
      <c r="N632" s="80"/>
      <c r="O632" s="80"/>
      <c r="P632" s="80"/>
      <c r="Q632" s="80"/>
      <c r="R632" s="80"/>
      <c r="S632" s="80"/>
      <c r="T632" s="80"/>
      <c r="U632" s="80"/>
      <c r="V632" s="80"/>
      <c r="W632" s="81">
        <f t="shared" si="22"/>
        <v>0</v>
      </c>
      <c r="X632" s="80"/>
      <c r="Y632" s="80"/>
      <c r="Z632" s="80"/>
      <c r="AA632" s="80"/>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82"/>
      <c r="BE632" s="1"/>
    </row>
    <row r="633" spans="1:57" ht="11.25" customHeight="1" x14ac:dyDescent="0.2">
      <c r="A633" s="1">
        <f>IF(F633=0,0,LOOKUP($C$9:$C$2507,Hoja1!$C$4:$C$118,Hoja1!$D$4:$D$118))</f>
        <v>0</v>
      </c>
      <c r="B633" s="1">
        <f t="shared" si="20"/>
        <v>274</v>
      </c>
      <c r="C633" s="1">
        <f t="array" ref="C633">SUM(IF(cuencatramo1=F633,Hoja1!$C$4:$C$118,0))</f>
        <v>0</v>
      </c>
      <c r="D633" s="1">
        <f t="shared" si="21"/>
        <v>315</v>
      </c>
      <c r="E633" s="46">
        <v>626</v>
      </c>
      <c r="F633" s="229"/>
      <c r="G633" s="4"/>
      <c r="H633" s="4"/>
      <c r="I633" s="79"/>
      <c r="J633" s="4"/>
      <c r="K633" s="80"/>
      <c r="L633" s="80"/>
      <c r="M633" s="80"/>
      <c r="N633" s="80"/>
      <c r="O633" s="80"/>
      <c r="P633" s="80"/>
      <c r="Q633" s="80"/>
      <c r="R633" s="80"/>
      <c r="S633" s="80"/>
      <c r="T633" s="80"/>
      <c r="U633" s="80"/>
      <c r="V633" s="80"/>
      <c r="W633" s="81">
        <f t="shared" si="22"/>
        <v>0</v>
      </c>
      <c r="X633" s="80"/>
      <c r="Y633" s="80"/>
      <c r="Z633" s="80"/>
      <c r="AA633" s="80"/>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82"/>
      <c r="BE633" s="1"/>
    </row>
    <row r="634" spans="1:57" ht="11.25" customHeight="1" x14ac:dyDescent="0.2">
      <c r="A634" s="1">
        <f>IF(F634=0,0,LOOKUP($C$9:$C$2507,Hoja1!$C$4:$C$118,Hoja1!$D$4:$D$118))</f>
        <v>0</v>
      </c>
      <c r="B634" s="1">
        <f t="shared" si="20"/>
        <v>275</v>
      </c>
      <c r="C634" s="1">
        <f t="array" ref="C634">SUM(IF(cuencatramo1=F634,Hoja1!$C$4:$C$118,0))</f>
        <v>0</v>
      </c>
      <c r="D634" s="1">
        <f t="shared" si="21"/>
        <v>316</v>
      </c>
      <c r="E634" s="46">
        <v>627</v>
      </c>
      <c r="F634" s="229"/>
      <c r="G634" s="4"/>
      <c r="H634" s="4"/>
      <c r="I634" s="79"/>
      <c r="J634" s="4"/>
      <c r="K634" s="80"/>
      <c r="L634" s="80"/>
      <c r="M634" s="80"/>
      <c r="N634" s="80"/>
      <c r="O634" s="80"/>
      <c r="P634" s="80"/>
      <c r="Q634" s="80"/>
      <c r="R634" s="80"/>
      <c r="S634" s="80"/>
      <c r="T634" s="80"/>
      <c r="U634" s="80"/>
      <c r="V634" s="80"/>
      <c r="W634" s="81">
        <f t="shared" si="22"/>
        <v>0</v>
      </c>
      <c r="X634" s="80"/>
      <c r="Y634" s="80"/>
      <c r="Z634" s="80"/>
      <c r="AA634" s="80"/>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82"/>
      <c r="BE634" s="1"/>
    </row>
    <row r="635" spans="1:57" ht="11.25" customHeight="1" x14ac:dyDescent="0.2">
      <c r="A635" s="1">
        <f>IF(F635=0,0,LOOKUP($C$9:$C$2507,Hoja1!$C$4:$C$118,Hoja1!$D$4:$D$118))</f>
        <v>0</v>
      </c>
      <c r="B635" s="1">
        <f t="shared" si="20"/>
        <v>276</v>
      </c>
      <c r="C635" s="1">
        <f t="array" ref="C635">SUM(IF(cuencatramo1=F635,Hoja1!$C$4:$C$118,0))</f>
        <v>0</v>
      </c>
      <c r="D635" s="1">
        <f t="shared" si="21"/>
        <v>317</v>
      </c>
      <c r="E635" s="46">
        <v>628</v>
      </c>
      <c r="F635" s="229"/>
      <c r="G635" s="4"/>
      <c r="H635" s="4"/>
      <c r="I635" s="79"/>
      <c r="J635" s="4"/>
      <c r="K635" s="80"/>
      <c r="L635" s="80"/>
      <c r="M635" s="80"/>
      <c r="N635" s="80"/>
      <c r="O635" s="80"/>
      <c r="P635" s="80"/>
      <c r="Q635" s="80"/>
      <c r="R635" s="80"/>
      <c r="S635" s="80"/>
      <c r="T635" s="80"/>
      <c r="U635" s="80"/>
      <c r="V635" s="80"/>
      <c r="W635" s="81">
        <f t="shared" si="22"/>
        <v>0</v>
      </c>
      <c r="X635" s="80"/>
      <c r="Y635" s="80"/>
      <c r="Z635" s="80"/>
      <c r="AA635" s="80"/>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82"/>
      <c r="BE635" s="1"/>
    </row>
    <row r="636" spans="1:57" ht="11.25" customHeight="1" x14ac:dyDescent="0.2">
      <c r="A636" s="1">
        <f>IF(F636=0,0,LOOKUP($C$9:$C$2507,Hoja1!$C$4:$C$118,Hoja1!$D$4:$D$118))</f>
        <v>0</v>
      </c>
      <c r="B636" s="1">
        <f t="shared" si="20"/>
        <v>277</v>
      </c>
      <c r="C636" s="1">
        <f t="array" ref="C636">SUM(IF(cuencatramo1=F636,Hoja1!$C$4:$C$118,0))</f>
        <v>0</v>
      </c>
      <c r="D636" s="1">
        <f t="shared" si="21"/>
        <v>318</v>
      </c>
      <c r="E636" s="46">
        <v>629</v>
      </c>
      <c r="F636" s="229"/>
      <c r="G636" s="4"/>
      <c r="H636" s="4"/>
      <c r="I636" s="79"/>
      <c r="J636" s="4"/>
      <c r="K636" s="80"/>
      <c r="L636" s="80"/>
      <c r="M636" s="80"/>
      <c r="N636" s="80"/>
      <c r="O636" s="80"/>
      <c r="P636" s="80"/>
      <c r="Q636" s="80"/>
      <c r="R636" s="80"/>
      <c r="S636" s="80"/>
      <c r="T636" s="80"/>
      <c r="U636" s="80"/>
      <c r="V636" s="80"/>
      <c r="W636" s="81">
        <f t="shared" si="22"/>
        <v>0</v>
      </c>
      <c r="X636" s="80"/>
      <c r="Y636" s="80"/>
      <c r="Z636" s="80"/>
      <c r="AA636" s="80"/>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82"/>
      <c r="BE636" s="1"/>
    </row>
    <row r="637" spans="1:57" ht="11.25" customHeight="1" x14ac:dyDescent="0.2">
      <c r="A637" s="1">
        <f>IF(F637=0,0,LOOKUP($C$9:$C$2507,Hoja1!$C$4:$C$118,Hoja1!$D$4:$D$118))</f>
        <v>0</v>
      </c>
      <c r="B637" s="1">
        <f t="shared" si="20"/>
        <v>278</v>
      </c>
      <c r="C637" s="1">
        <f t="array" ref="C637">SUM(IF(cuencatramo1=F637,Hoja1!$C$4:$C$118,0))</f>
        <v>0</v>
      </c>
      <c r="D637" s="1">
        <f t="shared" si="21"/>
        <v>319</v>
      </c>
      <c r="E637" s="46">
        <v>630</v>
      </c>
      <c r="F637" s="229"/>
      <c r="G637" s="4"/>
      <c r="H637" s="4"/>
      <c r="I637" s="79"/>
      <c r="J637" s="4"/>
      <c r="K637" s="80"/>
      <c r="L637" s="80"/>
      <c r="M637" s="80"/>
      <c r="N637" s="80"/>
      <c r="O637" s="80"/>
      <c r="P637" s="80"/>
      <c r="Q637" s="80"/>
      <c r="R637" s="80"/>
      <c r="S637" s="80"/>
      <c r="T637" s="80"/>
      <c r="U637" s="80"/>
      <c r="V637" s="80"/>
      <c r="W637" s="81">
        <f t="shared" si="22"/>
        <v>0</v>
      </c>
      <c r="X637" s="80"/>
      <c r="Y637" s="80"/>
      <c r="Z637" s="80"/>
      <c r="AA637" s="80"/>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82"/>
      <c r="BE637" s="1"/>
    </row>
    <row r="638" spans="1:57" ht="11.25" customHeight="1" x14ac:dyDescent="0.2">
      <c r="A638" s="1">
        <f>IF(F638=0,0,LOOKUP($C$9:$C$2507,Hoja1!$C$4:$C$118,Hoja1!$D$4:$D$118))</f>
        <v>0</v>
      </c>
      <c r="B638" s="1">
        <f t="shared" si="20"/>
        <v>279</v>
      </c>
      <c r="C638" s="1">
        <f t="array" ref="C638">SUM(IF(cuencatramo1=F638,Hoja1!$C$4:$C$118,0))</f>
        <v>0</v>
      </c>
      <c r="D638" s="1">
        <f t="shared" si="21"/>
        <v>320</v>
      </c>
      <c r="E638" s="46">
        <v>631</v>
      </c>
      <c r="F638" s="229"/>
      <c r="G638" s="4"/>
      <c r="H638" s="4"/>
      <c r="I638" s="79"/>
      <c r="J638" s="4"/>
      <c r="K638" s="80"/>
      <c r="L638" s="80"/>
      <c r="M638" s="80"/>
      <c r="N638" s="80"/>
      <c r="O638" s="80"/>
      <c r="P638" s="80"/>
      <c r="Q638" s="80"/>
      <c r="R638" s="80"/>
      <c r="S638" s="80"/>
      <c r="T638" s="80"/>
      <c r="U638" s="80"/>
      <c r="V638" s="80"/>
      <c r="W638" s="81">
        <f t="shared" si="22"/>
        <v>0</v>
      </c>
      <c r="X638" s="80"/>
      <c r="Y638" s="80"/>
      <c r="Z638" s="80"/>
      <c r="AA638" s="80"/>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82"/>
      <c r="BE638" s="1"/>
    </row>
    <row r="639" spans="1:57" ht="11.25" customHeight="1" x14ac:dyDescent="0.2">
      <c r="A639" s="1">
        <f>IF(F639=0,0,LOOKUP($C$9:$C$2507,Hoja1!$C$4:$C$118,Hoja1!$D$4:$D$118))</f>
        <v>0</v>
      </c>
      <c r="B639" s="1">
        <f t="shared" si="20"/>
        <v>280</v>
      </c>
      <c r="C639" s="1">
        <f t="array" ref="C639">SUM(IF(cuencatramo1=F639,Hoja1!$C$4:$C$118,0))</f>
        <v>0</v>
      </c>
      <c r="D639" s="1">
        <f t="shared" si="21"/>
        <v>321</v>
      </c>
      <c r="E639" s="46">
        <v>632</v>
      </c>
      <c r="F639" s="229"/>
      <c r="G639" s="4"/>
      <c r="H639" s="4"/>
      <c r="I639" s="79"/>
      <c r="J639" s="4"/>
      <c r="K639" s="80"/>
      <c r="L639" s="80"/>
      <c r="M639" s="80"/>
      <c r="N639" s="80"/>
      <c r="O639" s="80"/>
      <c r="P639" s="80"/>
      <c r="Q639" s="80"/>
      <c r="R639" s="80"/>
      <c r="S639" s="80"/>
      <c r="T639" s="80"/>
      <c r="U639" s="80"/>
      <c r="V639" s="80"/>
      <c r="W639" s="81">
        <f t="shared" si="22"/>
        <v>0</v>
      </c>
      <c r="X639" s="80"/>
      <c r="Y639" s="80"/>
      <c r="Z639" s="80"/>
      <c r="AA639" s="80"/>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82"/>
      <c r="BE639" s="1"/>
    </row>
    <row r="640" spans="1:57" ht="11.25" customHeight="1" x14ac:dyDescent="0.2">
      <c r="A640" s="1">
        <f>IF(F640=0,0,LOOKUP($C$9:$C$2507,Hoja1!$C$4:$C$118,Hoja1!$D$4:$D$118))</f>
        <v>0</v>
      </c>
      <c r="B640" s="1">
        <f t="shared" si="20"/>
        <v>281</v>
      </c>
      <c r="C640" s="1">
        <f t="array" ref="C640">SUM(IF(cuencatramo1=F640,Hoja1!$C$4:$C$118,0))</f>
        <v>0</v>
      </c>
      <c r="D640" s="1">
        <f t="shared" si="21"/>
        <v>322</v>
      </c>
      <c r="E640" s="46">
        <v>633</v>
      </c>
      <c r="F640" s="229"/>
      <c r="G640" s="4"/>
      <c r="H640" s="4"/>
      <c r="I640" s="79"/>
      <c r="J640" s="4"/>
      <c r="K640" s="80"/>
      <c r="L640" s="80"/>
      <c r="M640" s="80"/>
      <c r="N640" s="80"/>
      <c r="O640" s="80"/>
      <c r="P640" s="80"/>
      <c r="Q640" s="80"/>
      <c r="R640" s="80"/>
      <c r="S640" s="80"/>
      <c r="T640" s="80"/>
      <c r="U640" s="80"/>
      <c r="V640" s="80"/>
      <c r="W640" s="81">
        <f t="shared" si="22"/>
        <v>0</v>
      </c>
      <c r="X640" s="80"/>
      <c r="Y640" s="80"/>
      <c r="Z640" s="80"/>
      <c r="AA640" s="80"/>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82"/>
      <c r="BE640" s="1"/>
    </row>
    <row r="641" spans="1:57" ht="11.25" customHeight="1" x14ac:dyDescent="0.2">
      <c r="A641" s="1">
        <f>IF(F641=0,0,LOOKUP($C$9:$C$2507,Hoja1!$C$4:$C$118,Hoja1!$D$4:$D$118))</f>
        <v>0</v>
      </c>
      <c r="B641" s="1">
        <f t="shared" si="20"/>
        <v>282</v>
      </c>
      <c r="C641" s="1">
        <f t="array" ref="C641">SUM(IF(cuencatramo1=F641,Hoja1!$C$4:$C$118,0))</f>
        <v>0</v>
      </c>
      <c r="D641" s="1">
        <f t="shared" si="21"/>
        <v>323</v>
      </c>
      <c r="E641" s="46">
        <v>634</v>
      </c>
      <c r="F641" s="229"/>
      <c r="G641" s="4"/>
      <c r="H641" s="4"/>
      <c r="I641" s="79"/>
      <c r="J641" s="4"/>
      <c r="K641" s="80"/>
      <c r="L641" s="80"/>
      <c r="M641" s="80"/>
      <c r="N641" s="80"/>
      <c r="O641" s="80"/>
      <c r="P641" s="80"/>
      <c r="Q641" s="80"/>
      <c r="R641" s="80"/>
      <c r="S641" s="80"/>
      <c r="T641" s="80"/>
      <c r="U641" s="80"/>
      <c r="V641" s="80"/>
      <c r="W641" s="81">
        <f t="shared" si="22"/>
        <v>0</v>
      </c>
      <c r="X641" s="80"/>
      <c r="Y641" s="80"/>
      <c r="Z641" s="80"/>
      <c r="AA641" s="80"/>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82"/>
      <c r="BE641" s="1"/>
    </row>
    <row r="642" spans="1:57" ht="11.25" customHeight="1" x14ac:dyDescent="0.2">
      <c r="A642" s="1">
        <f>IF(F642=0,0,LOOKUP($C$9:$C$2507,Hoja1!$C$4:$C$118,Hoja1!$D$4:$D$118))</f>
        <v>0</v>
      </c>
      <c r="B642" s="1">
        <f t="shared" si="20"/>
        <v>283</v>
      </c>
      <c r="C642" s="1">
        <f t="array" ref="C642">SUM(IF(cuencatramo1=F642,Hoja1!$C$4:$C$118,0))</f>
        <v>0</v>
      </c>
      <c r="D642" s="1">
        <f t="shared" si="21"/>
        <v>324</v>
      </c>
      <c r="E642" s="46">
        <v>635</v>
      </c>
      <c r="F642" s="229"/>
      <c r="G642" s="4"/>
      <c r="H642" s="4"/>
      <c r="I642" s="79"/>
      <c r="J642" s="4"/>
      <c r="K642" s="80"/>
      <c r="L642" s="80"/>
      <c r="M642" s="80"/>
      <c r="N642" s="80"/>
      <c r="O642" s="80"/>
      <c r="P642" s="80"/>
      <c r="Q642" s="80"/>
      <c r="R642" s="80"/>
      <c r="S642" s="80"/>
      <c r="T642" s="80"/>
      <c r="U642" s="80"/>
      <c r="V642" s="80"/>
      <c r="W642" s="81">
        <f t="shared" si="22"/>
        <v>0</v>
      </c>
      <c r="X642" s="80"/>
      <c r="Y642" s="80"/>
      <c r="Z642" s="80"/>
      <c r="AA642" s="80"/>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82"/>
      <c r="BE642" s="1"/>
    </row>
    <row r="643" spans="1:57" ht="11.25" customHeight="1" x14ac:dyDescent="0.2">
      <c r="A643" s="1">
        <f>IF(F643=0,0,LOOKUP($C$9:$C$2507,Hoja1!$C$4:$C$118,Hoja1!$D$4:$D$118))</f>
        <v>0</v>
      </c>
      <c r="B643" s="1">
        <f t="shared" si="20"/>
        <v>284</v>
      </c>
      <c r="C643" s="1">
        <f t="array" ref="C643">SUM(IF(cuencatramo1=F643,Hoja1!$C$4:$C$118,0))</f>
        <v>0</v>
      </c>
      <c r="D643" s="1">
        <f t="shared" si="21"/>
        <v>325</v>
      </c>
      <c r="E643" s="46">
        <v>636</v>
      </c>
      <c r="F643" s="229"/>
      <c r="G643" s="4"/>
      <c r="H643" s="4"/>
      <c r="I643" s="79"/>
      <c r="J643" s="4"/>
      <c r="K643" s="80"/>
      <c r="L643" s="80"/>
      <c r="M643" s="80"/>
      <c r="N643" s="80"/>
      <c r="O643" s="80"/>
      <c r="P643" s="80"/>
      <c r="Q643" s="80"/>
      <c r="R643" s="80"/>
      <c r="S643" s="80"/>
      <c r="T643" s="80"/>
      <c r="U643" s="80"/>
      <c r="V643" s="80"/>
      <c r="W643" s="81">
        <f t="shared" si="22"/>
        <v>0</v>
      </c>
      <c r="X643" s="80"/>
      <c r="Y643" s="80"/>
      <c r="Z643" s="80"/>
      <c r="AA643" s="80"/>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82"/>
      <c r="BE643" s="1"/>
    </row>
    <row r="644" spans="1:57" ht="11.25" customHeight="1" x14ac:dyDescent="0.2">
      <c r="A644" s="1">
        <f>IF(F644=0,0,LOOKUP($C$9:$C$2507,Hoja1!$C$4:$C$118,Hoja1!$D$4:$D$118))</f>
        <v>0</v>
      </c>
      <c r="B644" s="1">
        <f t="shared" si="20"/>
        <v>285</v>
      </c>
      <c r="C644" s="1">
        <f t="array" ref="C644">SUM(IF(cuencatramo1=F644,Hoja1!$C$4:$C$118,0))</f>
        <v>0</v>
      </c>
      <c r="D644" s="1">
        <f t="shared" si="21"/>
        <v>326</v>
      </c>
      <c r="E644" s="46">
        <v>637</v>
      </c>
      <c r="F644" s="229"/>
      <c r="G644" s="4"/>
      <c r="H644" s="4"/>
      <c r="I644" s="79"/>
      <c r="J644" s="4"/>
      <c r="K644" s="80"/>
      <c r="L644" s="80"/>
      <c r="M644" s="80"/>
      <c r="N644" s="80"/>
      <c r="O644" s="80"/>
      <c r="P644" s="80"/>
      <c r="Q644" s="80"/>
      <c r="R644" s="80"/>
      <c r="S644" s="80"/>
      <c r="T644" s="80"/>
      <c r="U644" s="80"/>
      <c r="V644" s="80"/>
      <c r="W644" s="81">
        <f t="shared" si="22"/>
        <v>0</v>
      </c>
      <c r="X644" s="80"/>
      <c r="Y644" s="80"/>
      <c r="Z644" s="80"/>
      <c r="AA644" s="80"/>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82"/>
      <c r="BE644" s="1"/>
    </row>
    <row r="645" spans="1:57" ht="11.25" customHeight="1" x14ac:dyDescent="0.2">
      <c r="A645" s="1">
        <f>IF(F645=0,0,LOOKUP($C$9:$C$2507,Hoja1!$C$4:$C$118,Hoja1!$D$4:$D$118))</f>
        <v>0</v>
      </c>
      <c r="B645" s="1">
        <f t="shared" si="20"/>
        <v>286</v>
      </c>
      <c r="C645" s="1">
        <f t="array" ref="C645">SUM(IF(cuencatramo1=F645,Hoja1!$C$4:$C$118,0))</f>
        <v>0</v>
      </c>
      <c r="D645" s="1">
        <f t="shared" si="21"/>
        <v>327</v>
      </c>
      <c r="E645" s="46">
        <v>638</v>
      </c>
      <c r="F645" s="229"/>
      <c r="G645" s="4"/>
      <c r="H645" s="4"/>
      <c r="I645" s="79"/>
      <c r="J645" s="4"/>
      <c r="K645" s="80"/>
      <c r="L645" s="80"/>
      <c r="M645" s="80"/>
      <c r="N645" s="80"/>
      <c r="O645" s="80"/>
      <c r="P645" s="80"/>
      <c r="Q645" s="80"/>
      <c r="R645" s="80"/>
      <c r="S645" s="80"/>
      <c r="T645" s="80"/>
      <c r="U645" s="80"/>
      <c r="V645" s="80"/>
      <c r="W645" s="81">
        <f t="shared" si="22"/>
        <v>0</v>
      </c>
      <c r="X645" s="80"/>
      <c r="Y645" s="80"/>
      <c r="Z645" s="80"/>
      <c r="AA645" s="80"/>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82"/>
      <c r="BE645" s="1"/>
    </row>
    <row r="646" spans="1:57" ht="11.25" customHeight="1" x14ac:dyDescent="0.2">
      <c r="A646" s="1">
        <f>IF(F646=0,0,LOOKUP($C$9:$C$2507,Hoja1!$C$4:$C$118,Hoja1!$D$4:$D$118))</f>
        <v>0</v>
      </c>
      <c r="B646" s="1">
        <f t="shared" si="20"/>
        <v>287</v>
      </c>
      <c r="C646" s="1">
        <f t="array" ref="C646">SUM(IF(cuencatramo1=F646,Hoja1!$C$4:$C$118,0))</f>
        <v>0</v>
      </c>
      <c r="D646" s="1">
        <f t="shared" si="21"/>
        <v>328</v>
      </c>
      <c r="E646" s="46">
        <v>639</v>
      </c>
      <c r="F646" s="229"/>
      <c r="G646" s="4"/>
      <c r="H646" s="4"/>
      <c r="I646" s="79"/>
      <c r="J646" s="4"/>
      <c r="K646" s="80"/>
      <c r="L646" s="80"/>
      <c r="M646" s="80"/>
      <c r="N646" s="80"/>
      <c r="O646" s="80"/>
      <c r="P646" s="80"/>
      <c r="Q646" s="80"/>
      <c r="R646" s="80"/>
      <c r="S646" s="80"/>
      <c r="T646" s="80"/>
      <c r="U646" s="80"/>
      <c r="V646" s="80"/>
      <c r="W646" s="81">
        <f t="shared" si="22"/>
        <v>0</v>
      </c>
      <c r="X646" s="80"/>
      <c r="Y646" s="80"/>
      <c r="Z646" s="80"/>
      <c r="AA646" s="80"/>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82"/>
      <c r="BE646" s="1"/>
    </row>
    <row r="647" spans="1:57" ht="11.25" customHeight="1" x14ac:dyDescent="0.2">
      <c r="A647" s="1">
        <f>IF(F647=0,0,LOOKUP($C$9:$C$2507,Hoja1!$C$4:$C$118,Hoja1!$D$4:$D$118))</f>
        <v>0</v>
      </c>
      <c r="B647" s="1">
        <f t="shared" si="20"/>
        <v>288</v>
      </c>
      <c r="C647" s="1">
        <f t="array" ref="C647">SUM(IF(cuencatramo1=F647,Hoja1!$C$4:$C$118,0))</f>
        <v>0</v>
      </c>
      <c r="D647" s="1">
        <f t="shared" si="21"/>
        <v>329</v>
      </c>
      <c r="E647" s="46">
        <v>640</v>
      </c>
      <c r="F647" s="229"/>
      <c r="G647" s="4"/>
      <c r="H647" s="4"/>
      <c r="I647" s="79"/>
      <c r="J647" s="4"/>
      <c r="K647" s="80"/>
      <c r="L647" s="80"/>
      <c r="M647" s="80"/>
      <c r="N647" s="80"/>
      <c r="O647" s="80"/>
      <c r="P647" s="80"/>
      <c r="Q647" s="80"/>
      <c r="R647" s="80"/>
      <c r="S647" s="80"/>
      <c r="T647" s="80"/>
      <c r="U647" s="80"/>
      <c r="V647" s="80"/>
      <c r="W647" s="81">
        <f t="shared" si="22"/>
        <v>0</v>
      </c>
      <c r="X647" s="80"/>
      <c r="Y647" s="80"/>
      <c r="Z647" s="80"/>
      <c r="AA647" s="80"/>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82"/>
      <c r="BE647" s="1"/>
    </row>
    <row r="648" spans="1:57" ht="11.25" customHeight="1" x14ac:dyDescent="0.2">
      <c r="A648" s="1">
        <f>IF(F648=0,0,LOOKUP($C$9:$C$2507,Hoja1!$C$4:$C$118,Hoja1!$D$4:$D$118))</f>
        <v>0</v>
      </c>
      <c r="B648" s="1">
        <f t="shared" si="20"/>
        <v>289</v>
      </c>
      <c r="C648" s="1">
        <f t="array" ref="C648">SUM(IF(cuencatramo1=F648,Hoja1!$C$4:$C$118,0))</f>
        <v>0</v>
      </c>
      <c r="D648" s="1">
        <f t="shared" si="21"/>
        <v>330</v>
      </c>
      <c r="E648" s="46">
        <v>641</v>
      </c>
      <c r="F648" s="229"/>
      <c r="G648" s="4"/>
      <c r="H648" s="4"/>
      <c r="I648" s="79"/>
      <c r="J648" s="4"/>
      <c r="K648" s="80"/>
      <c r="L648" s="80"/>
      <c r="M648" s="80"/>
      <c r="N648" s="80"/>
      <c r="O648" s="80"/>
      <c r="P648" s="80"/>
      <c r="Q648" s="80"/>
      <c r="R648" s="80"/>
      <c r="S648" s="80"/>
      <c r="T648" s="80"/>
      <c r="U648" s="80"/>
      <c r="V648" s="80"/>
      <c r="W648" s="81">
        <f t="shared" si="22"/>
        <v>0</v>
      </c>
      <c r="X648" s="80"/>
      <c r="Y648" s="80"/>
      <c r="Z648" s="80"/>
      <c r="AA648" s="80"/>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82"/>
      <c r="BE648" s="1"/>
    </row>
    <row r="649" spans="1:57" ht="11.25" customHeight="1" x14ac:dyDescent="0.2">
      <c r="A649" s="1">
        <f>IF(F649=0,0,LOOKUP($C$9:$C$2507,Hoja1!$C$4:$C$118,Hoja1!$D$4:$D$118))</f>
        <v>0</v>
      </c>
      <c r="B649" s="1">
        <f t="shared" si="20"/>
        <v>290</v>
      </c>
      <c r="C649" s="1">
        <f t="array" ref="C649">SUM(IF(cuencatramo1=F649,Hoja1!$C$4:$C$118,0))</f>
        <v>0</v>
      </c>
      <c r="D649" s="1">
        <f t="shared" si="21"/>
        <v>331</v>
      </c>
      <c r="E649" s="46">
        <v>642</v>
      </c>
      <c r="F649" s="229"/>
      <c r="G649" s="4"/>
      <c r="H649" s="4"/>
      <c r="I649" s="79"/>
      <c r="J649" s="4"/>
      <c r="K649" s="80"/>
      <c r="L649" s="80"/>
      <c r="M649" s="80"/>
      <c r="N649" s="80"/>
      <c r="O649" s="80"/>
      <c r="P649" s="80"/>
      <c r="Q649" s="80"/>
      <c r="R649" s="80"/>
      <c r="S649" s="80"/>
      <c r="T649" s="80"/>
      <c r="U649" s="80"/>
      <c r="V649" s="80"/>
      <c r="W649" s="81">
        <f t="shared" si="22"/>
        <v>0</v>
      </c>
      <c r="X649" s="80"/>
      <c r="Y649" s="80"/>
      <c r="Z649" s="80"/>
      <c r="AA649" s="80"/>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82"/>
      <c r="BE649" s="1"/>
    </row>
    <row r="650" spans="1:57" ht="11.25" customHeight="1" x14ac:dyDescent="0.2">
      <c r="A650" s="1">
        <f>IF(F650=0,0,LOOKUP($C$9:$C$2507,Hoja1!$C$4:$C$118,Hoja1!$D$4:$D$118))</f>
        <v>0</v>
      </c>
      <c r="B650" s="1">
        <f t="shared" si="20"/>
        <v>291</v>
      </c>
      <c r="C650" s="1">
        <f t="array" ref="C650">SUM(IF(cuencatramo1=F650,Hoja1!$C$4:$C$118,0))</f>
        <v>0</v>
      </c>
      <c r="D650" s="1">
        <f t="shared" si="21"/>
        <v>332</v>
      </c>
      <c r="E650" s="46">
        <v>643</v>
      </c>
      <c r="F650" s="229"/>
      <c r="G650" s="4"/>
      <c r="H650" s="4"/>
      <c r="I650" s="79"/>
      <c r="J650" s="4"/>
      <c r="K650" s="80"/>
      <c r="L650" s="80"/>
      <c r="M650" s="80"/>
      <c r="N650" s="80"/>
      <c r="O650" s="80"/>
      <c r="P650" s="80"/>
      <c r="Q650" s="80"/>
      <c r="R650" s="80"/>
      <c r="S650" s="80"/>
      <c r="T650" s="80"/>
      <c r="U650" s="80"/>
      <c r="V650" s="80"/>
      <c r="W650" s="81">
        <f t="shared" si="22"/>
        <v>0</v>
      </c>
      <c r="X650" s="80"/>
      <c r="Y650" s="80"/>
      <c r="Z650" s="80"/>
      <c r="AA650" s="80"/>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82"/>
      <c r="BE650" s="1"/>
    </row>
    <row r="651" spans="1:57" ht="11.25" customHeight="1" x14ac:dyDescent="0.2">
      <c r="A651" s="1">
        <f>IF(F651=0,0,LOOKUP($C$9:$C$2507,Hoja1!$C$4:$C$118,Hoja1!$D$4:$D$118))</f>
        <v>0</v>
      </c>
      <c r="B651" s="1">
        <f t="shared" si="20"/>
        <v>292</v>
      </c>
      <c r="C651" s="1">
        <f t="array" ref="C651">SUM(IF(cuencatramo1=F651,Hoja1!$C$4:$C$118,0))</f>
        <v>0</v>
      </c>
      <c r="D651" s="1">
        <f t="shared" si="21"/>
        <v>333</v>
      </c>
      <c r="E651" s="46">
        <v>644</v>
      </c>
      <c r="F651" s="229"/>
      <c r="G651" s="4"/>
      <c r="H651" s="4"/>
      <c r="I651" s="79"/>
      <c r="J651" s="4"/>
      <c r="K651" s="80"/>
      <c r="L651" s="80"/>
      <c r="M651" s="80"/>
      <c r="N651" s="80"/>
      <c r="O651" s="80"/>
      <c r="P651" s="80"/>
      <c r="Q651" s="80"/>
      <c r="R651" s="80"/>
      <c r="S651" s="80"/>
      <c r="T651" s="80"/>
      <c r="U651" s="80"/>
      <c r="V651" s="80"/>
      <c r="W651" s="81">
        <f t="shared" si="22"/>
        <v>0</v>
      </c>
      <c r="X651" s="80"/>
      <c r="Y651" s="80"/>
      <c r="Z651" s="80"/>
      <c r="AA651" s="80"/>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82"/>
      <c r="BE651" s="1"/>
    </row>
    <row r="652" spans="1:57" ht="11.25" customHeight="1" x14ac:dyDescent="0.2">
      <c r="A652" s="1">
        <f>IF(F652=0,0,LOOKUP($C$9:$C$2507,Hoja1!$C$4:$C$118,Hoja1!$D$4:$D$118))</f>
        <v>0</v>
      </c>
      <c r="B652" s="1">
        <f t="shared" si="20"/>
        <v>293</v>
      </c>
      <c r="C652" s="1">
        <f t="array" ref="C652">SUM(IF(cuencatramo1=F652,Hoja1!$C$4:$C$118,0))</f>
        <v>0</v>
      </c>
      <c r="D652" s="1">
        <f t="shared" si="21"/>
        <v>334</v>
      </c>
      <c r="E652" s="46">
        <v>645</v>
      </c>
      <c r="F652" s="229"/>
      <c r="G652" s="4"/>
      <c r="H652" s="4"/>
      <c r="I652" s="79"/>
      <c r="J652" s="4"/>
      <c r="K652" s="80"/>
      <c r="L652" s="80"/>
      <c r="M652" s="80"/>
      <c r="N652" s="80"/>
      <c r="O652" s="80"/>
      <c r="P652" s="80"/>
      <c r="Q652" s="80"/>
      <c r="R652" s="80"/>
      <c r="S652" s="80"/>
      <c r="T652" s="80"/>
      <c r="U652" s="80"/>
      <c r="V652" s="80"/>
      <c r="W652" s="81">
        <f t="shared" si="22"/>
        <v>0</v>
      </c>
      <c r="X652" s="80"/>
      <c r="Y652" s="80"/>
      <c r="Z652" s="80"/>
      <c r="AA652" s="80"/>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82"/>
      <c r="BE652" s="1"/>
    </row>
    <row r="653" spans="1:57" ht="11.25" customHeight="1" x14ac:dyDescent="0.2">
      <c r="A653" s="1">
        <f>IF(F653=0,0,LOOKUP($C$9:$C$2507,Hoja1!$C$4:$C$118,Hoja1!$D$4:$D$118))</f>
        <v>0</v>
      </c>
      <c r="B653" s="1">
        <f t="shared" si="20"/>
        <v>294</v>
      </c>
      <c r="C653" s="1">
        <f t="array" ref="C653">SUM(IF(cuencatramo1=F653,Hoja1!$C$4:$C$118,0))</f>
        <v>0</v>
      </c>
      <c r="D653" s="1">
        <f t="shared" si="21"/>
        <v>335</v>
      </c>
      <c r="E653" s="46">
        <v>646</v>
      </c>
      <c r="F653" s="229"/>
      <c r="G653" s="4"/>
      <c r="H653" s="4"/>
      <c r="I653" s="79"/>
      <c r="J653" s="4"/>
      <c r="K653" s="80"/>
      <c r="L653" s="80"/>
      <c r="M653" s="80"/>
      <c r="N653" s="80"/>
      <c r="O653" s="80"/>
      <c r="P653" s="80"/>
      <c r="Q653" s="80"/>
      <c r="R653" s="80"/>
      <c r="S653" s="80"/>
      <c r="T653" s="80"/>
      <c r="U653" s="80"/>
      <c r="V653" s="80"/>
      <c r="W653" s="81">
        <f t="shared" si="22"/>
        <v>0</v>
      </c>
      <c r="X653" s="80"/>
      <c r="Y653" s="80"/>
      <c r="Z653" s="80"/>
      <c r="AA653" s="80"/>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82"/>
      <c r="BE653" s="1"/>
    </row>
    <row r="654" spans="1:57" ht="11.25" customHeight="1" x14ac:dyDescent="0.2">
      <c r="A654" s="1">
        <f>IF(F654=0,0,LOOKUP($C$9:$C$2507,Hoja1!$C$4:$C$118,Hoja1!$D$4:$D$118))</f>
        <v>0</v>
      </c>
      <c r="B654" s="1">
        <f t="shared" si="20"/>
        <v>295</v>
      </c>
      <c r="C654" s="1">
        <f t="array" ref="C654">SUM(IF(cuencatramo1=F654,Hoja1!$C$4:$C$118,0))</f>
        <v>0</v>
      </c>
      <c r="D654" s="1">
        <f t="shared" si="21"/>
        <v>336</v>
      </c>
      <c r="E654" s="46">
        <v>647</v>
      </c>
      <c r="F654" s="229"/>
      <c r="G654" s="4"/>
      <c r="H654" s="4"/>
      <c r="I654" s="79"/>
      <c r="J654" s="4"/>
      <c r="K654" s="80"/>
      <c r="L654" s="80"/>
      <c r="M654" s="80"/>
      <c r="N654" s="80"/>
      <c r="O654" s="80"/>
      <c r="P654" s="80"/>
      <c r="Q654" s="80"/>
      <c r="R654" s="80"/>
      <c r="S654" s="80"/>
      <c r="T654" s="80"/>
      <c r="U654" s="80"/>
      <c r="V654" s="80"/>
      <c r="W654" s="81">
        <f t="shared" si="22"/>
        <v>0</v>
      </c>
      <c r="X654" s="80"/>
      <c r="Y654" s="80"/>
      <c r="Z654" s="80"/>
      <c r="AA654" s="80"/>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82"/>
      <c r="BE654" s="1"/>
    </row>
    <row r="655" spans="1:57" ht="11.25" customHeight="1" x14ac:dyDescent="0.2">
      <c r="A655" s="1">
        <f>IF(F655=0,0,LOOKUP($C$9:$C$2507,Hoja1!$C$4:$C$118,Hoja1!$D$4:$D$118))</f>
        <v>0</v>
      </c>
      <c r="B655" s="1">
        <f t="shared" si="20"/>
        <v>296</v>
      </c>
      <c r="C655" s="1">
        <f t="array" ref="C655">SUM(IF(cuencatramo1=F655,Hoja1!$C$4:$C$118,0))</f>
        <v>0</v>
      </c>
      <c r="D655" s="1">
        <f t="shared" si="21"/>
        <v>337</v>
      </c>
      <c r="E655" s="46">
        <v>648</v>
      </c>
      <c r="F655" s="229"/>
      <c r="G655" s="4"/>
      <c r="H655" s="4"/>
      <c r="I655" s="79"/>
      <c r="J655" s="4"/>
      <c r="K655" s="80"/>
      <c r="L655" s="80"/>
      <c r="M655" s="80"/>
      <c r="N655" s="80"/>
      <c r="O655" s="80"/>
      <c r="P655" s="80"/>
      <c r="Q655" s="80"/>
      <c r="R655" s="80"/>
      <c r="S655" s="80"/>
      <c r="T655" s="80"/>
      <c r="U655" s="80"/>
      <c r="V655" s="80"/>
      <c r="W655" s="81">
        <f t="shared" si="22"/>
        <v>0</v>
      </c>
      <c r="X655" s="80"/>
      <c r="Y655" s="80"/>
      <c r="Z655" s="80"/>
      <c r="AA655" s="80"/>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82"/>
      <c r="BE655" s="1"/>
    </row>
    <row r="656" spans="1:57" ht="11.25" customHeight="1" x14ac:dyDescent="0.2">
      <c r="A656" s="1">
        <f>IF(F656=0,0,LOOKUP($C$9:$C$2507,Hoja1!$C$4:$C$118,Hoja1!$D$4:$D$118))</f>
        <v>0</v>
      </c>
      <c r="B656" s="1">
        <f t="shared" si="20"/>
        <v>297</v>
      </c>
      <c r="C656" s="1">
        <f t="array" ref="C656">SUM(IF(cuencatramo1=F656,Hoja1!$C$4:$C$118,0))</f>
        <v>0</v>
      </c>
      <c r="D656" s="1">
        <f t="shared" si="21"/>
        <v>338</v>
      </c>
      <c r="E656" s="46">
        <v>649</v>
      </c>
      <c r="F656" s="229"/>
      <c r="G656" s="4"/>
      <c r="H656" s="4"/>
      <c r="I656" s="79"/>
      <c r="J656" s="4"/>
      <c r="K656" s="80"/>
      <c r="L656" s="80"/>
      <c r="M656" s="80"/>
      <c r="N656" s="80"/>
      <c r="O656" s="80"/>
      <c r="P656" s="80"/>
      <c r="Q656" s="80"/>
      <c r="R656" s="80"/>
      <c r="S656" s="80"/>
      <c r="T656" s="80"/>
      <c r="U656" s="80"/>
      <c r="V656" s="80"/>
      <c r="W656" s="81">
        <f t="shared" si="22"/>
        <v>0</v>
      </c>
      <c r="X656" s="80"/>
      <c r="Y656" s="80"/>
      <c r="Z656" s="80"/>
      <c r="AA656" s="80"/>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82"/>
      <c r="BE656" s="1"/>
    </row>
    <row r="657" spans="1:57" ht="11.25" customHeight="1" x14ac:dyDescent="0.2">
      <c r="A657" s="1">
        <f>IF(F657=0,0,LOOKUP($C$9:$C$2507,Hoja1!$C$4:$C$118,Hoja1!$D$4:$D$118))</f>
        <v>0</v>
      </c>
      <c r="B657" s="1">
        <f t="shared" si="20"/>
        <v>298</v>
      </c>
      <c r="C657" s="1">
        <f t="array" ref="C657">SUM(IF(cuencatramo1=F657,Hoja1!$C$4:$C$118,0))</f>
        <v>0</v>
      </c>
      <c r="D657" s="1">
        <f t="shared" si="21"/>
        <v>339</v>
      </c>
      <c r="E657" s="46">
        <v>650</v>
      </c>
      <c r="F657" s="229"/>
      <c r="G657" s="4"/>
      <c r="H657" s="4"/>
      <c r="I657" s="79"/>
      <c r="J657" s="4"/>
      <c r="K657" s="80"/>
      <c r="L657" s="80"/>
      <c r="M657" s="80"/>
      <c r="N657" s="80"/>
      <c r="O657" s="80"/>
      <c r="P657" s="80"/>
      <c r="Q657" s="80"/>
      <c r="R657" s="80"/>
      <c r="S657" s="80"/>
      <c r="T657" s="80"/>
      <c r="U657" s="80"/>
      <c r="V657" s="80"/>
      <c r="W657" s="81">
        <f t="shared" si="22"/>
        <v>0</v>
      </c>
      <c r="X657" s="80"/>
      <c r="Y657" s="80"/>
      <c r="Z657" s="80"/>
      <c r="AA657" s="80"/>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82"/>
      <c r="BE657" s="1"/>
    </row>
    <row r="658" spans="1:57" ht="11.25" customHeight="1" x14ac:dyDescent="0.2">
      <c r="A658" s="1">
        <f>IF(F658=0,0,LOOKUP($C$9:$C$2507,Hoja1!$C$4:$C$118,Hoja1!$D$4:$D$118))</f>
        <v>0</v>
      </c>
      <c r="B658" s="1">
        <f t="shared" si="20"/>
        <v>299</v>
      </c>
      <c r="C658" s="1">
        <f t="array" ref="C658">SUM(IF(cuencatramo1=F658,Hoja1!$C$4:$C$118,0))</f>
        <v>0</v>
      </c>
      <c r="D658" s="1">
        <f t="shared" si="21"/>
        <v>340</v>
      </c>
      <c r="E658" s="46">
        <v>651</v>
      </c>
      <c r="F658" s="229"/>
      <c r="G658" s="4"/>
      <c r="H658" s="4"/>
      <c r="I658" s="79"/>
      <c r="J658" s="4"/>
      <c r="K658" s="80"/>
      <c r="L658" s="80"/>
      <c r="M658" s="80"/>
      <c r="N658" s="80"/>
      <c r="O658" s="80"/>
      <c r="P658" s="80"/>
      <c r="Q658" s="80"/>
      <c r="R658" s="80"/>
      <c r="S658" s="80"/>
      <c r="T658" s="80"/>
      <c r="U658" s="80"/>
      <c r="V658" s="80"/>
      <c r="W658" s="81">
        <f t="shared" si="22"/>
        <v>0</v>
      </c>
      <c r="X658" s="80"/>
      <c r="Y658" s="80"/>
      <c r="Z658" s="80"/>
      <c r="AA658" s="80"/>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82"/>
      <c r="BE658" s="1"/>
    </row>
    <row r="659" spans="1:57" ht="11.25" customHeight="1" x14ac:dyDescent="0.2">
      <c r="A659" s="1">
        <f>IF(F659=0,0,LOOKUP($C$9:$C$2507,Hoja1!$C$4:$C$118,Hoja1!$D$4:$D$118))</f>
        <v>0</v>
      </c>
      <c r="B659" s="1">
        <f t="shared" si="20"/>
        <v>300</v>
      </c>
      <c r="C659" s="1">
        <f t="array" ref="C659">SUM(IF(cuencatramo1=F659,Hoja1!$C$4:$C$118,0))</f>
        <v>0</v>
      </c>
      <c r="D659" s="1">
        <f t="shared" si="21"/>
        <v>341</v>
      </c>
      <c r="E659" s="46">
        <v>652</v>
      </c>
      <c r="F659" s="229"/>
      <c r="G659" s="4"/>
      <c r="H659" s="4"/>
      <c r="I659" s="79"/>
      <c r="J659" s="4"/>
      <c r="K659" s="80"/>
      <c r="L659" s="80"/>
      <c r="M659" s="80"/>
      <c r="N659" s="80"/>
      <c r="O659" s="80"/>
      <c r="P659" s="80"/>
      <c r="Q659" s="80"/>
      <c r="R659" s="80"/>
      <c r="S659" s="80"/>
      <c r="T659" s="80"/>
      <c r="U659" s="80"/>
      <c r="V659" s="80"/>
      <c r="W659" s="81">
        <f t="shared" si="22"/>
        <v>0</v>
      </c>
      <c r="X659" s="80"/>
      <c r="Y659" s="80"/>
      <c r="Z659" s="80"/>
      <c r="AA659" s="80"/>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82"/>
      <c r="BE659" s="1"/>
    </row>
    <row r="660" spans="1:57" ht="11.25" customHeight="1" x14ac:dyDescent="0.2">
      <c r="A660" s="1">
        <f>IF(F660=0,0,LOOKUP($C$9:$C$2507,Hoja1!$C$4:$C$118,Hoja1!$D$4:$D$118))</f>
        <v>0</v>
      </c>
      <c r="B660" s="1">
        <f t="shared" si="20"/>
        <v>301</v>
      </c>
      <c r="C660" s="1">
        <f t="array" ref="C660">SUM(IF(cuencatramo1=F660,Hoja1!$C$4:$C$118,0))</f>
        <v>0</v>
      </c>
      <c r="D660" s="1">
        <f t="shared" si="21"/>
        <v>342</v>
      </c>
      <c r="E660" s="46">
        <v>653</v>
      </c>
      <c r="F660" s="229"/>
      <c r="G660" s="4"/>
      <c r="H660" s="4"/>
      <c r="I660" s="79"/>
      <c r="J660" s="4"/>
      <c r="K660" s="80"/>
      <c r="L660" s="80"/>
      <c r="M660" s="80"/>
      <c r="N660" s="80"/>
      <c r="O660" s="80"/>
      <c r="P660" s="80"/>
      <c r="Q660" s="80"/>
      <c r="R660" s="80"/>
      <c r="S660" s="80"/>
      <c r="T660" s="80"/>
      <c r="U660" s="80"/>
      <c r="V660" s="80"/>
      <c r="W660" s="81">
        <f t="shared" si="22"/>
        <v>0</v>
      </c>
      <c r="X660" s="80"/>
      <c r="Y660" s="80"/>
      <c r="Z660" s="80"/>
      <c r="AA660" s="80"/>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82"/>
      <c r="BE660" s="1"/>
    </row>
    <row r="661" spans="1:57" ht="11.25" customHeight="1" x14ac:dyDescent="0.2">
      <c r="A661" s="1">
        <f>IF(F661=0,0,LOOKUP($C$9:$C$2507,Hoja1!$C$4:$C$118,Hoja1!$D$4:$D$118))</f>
        <v>0</v>
      </c>
      <c r="B661" s="1">
        <f t="shared" si="20"/>
        <v>302</v>
      </c>
      <c r="C661" s="1">
        <f t="array" ref="C661">SUM(IF(cuencatramo1=F661,Hoja1!$C$4:$C$118,0))</f>
        <v>0</v>
      </c>
      <c r="D661" s="1">
        <f t="shared" si="21"/>
        <v>343</v>
      </c>
      <c r="E661" s="46">
        <v>654</v>
      </c>
      <c r="F661" s="229"/>
      <c r="G661" s="4"/>
      <c r="H661" s="4"/>
      <c r="I661" s="79"/>
      <c r="J661" s="4"/>
      <c r="K661" s="80"/>
      <c r="L661" s="80"/>
      <c r="M661" s="80"/>
      <c r="N661" s="80"/>
      <c r="O661" s="80"/>
      <c r="P661" s="80"/>
      <c r="Q661" s="80"/>
      <c r="R661" s="80"/>
      <c r="S661" s="80"/>
      <c r="T661" s="80"/>
      <c r="U661" s="80"/>
      <c r="V661" s="80"/>
      <c r="W661" s="81">
        <f t="shared" si="22"/>
        <v>0</v>
      </c>
      <c r="X661" s="80"/>
      <c r="Y661" s="80"/>
      <c r="Z661" s="80"/>
      <c r="AA661" s="80"/>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82"/>
      <c r="BE661" s="1"/>
    </row>
    <row r="662" spans="1:57" ht="11.25" customHeight="1" x14ac:dyDescent="0.2">
      <c r="A662" s="1">
        <f>IF(F662=0,0,LOOKUP($C$9:$C$2507,Hoja1!$C$4:$C$118,Hoja1!$D$4:$D$118))</f>
        <v>0</v>
      </c>
      <c r="B662" s="1">
        <f t="shared" si="20"/>
        <v>303</v>
      </c>
      <c r="C662" s="1">
        <f t="array" ref="C662">SUM(IF(cuencatramo1=F662,Hoja1!$C$4:$C$118,0))</f>
        <v>0</v>
      </c>
      <c r="D662" s="1">
        <f t="shared" si="21"/>
        <v>344</v>
      </c>
      <c r="E662" s="46">
        <v>655</v>
      </c>
      <c r="F662" s="229"/>
      <c r="G662" s="4"/>
      <c r="H662" s="4"/>
      <c r="I662" s="79"/>
      <c r="J662" s="4"/>
      <c r="K662" s="80"/>
      <c r="L662" s="80"/>
      <c r="M662" s="80"/>
      <c r="N662" s="80"/>
      <c r="O662" s="80"/>
      <c r="P662" s="80"/>
      <c r="Q662" s="80"/>
      <c r="R662" s="80"/>
      <c r="S662" s="80"/>
      <c r="T662" s="80"/>
      <c r="U662" s="80"/>
      <c r="V662" s="80"/>
      <c r="W662" s="81">
        <f t="shared" si="22"/>
        <v>0</v>
      </c>
      <c r="X662" s="80"/>
      <c r="Y662" s="80"/>
      <c r="Z662" s="80"/>
      <c r="AA662" s="80"/>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82"/>
      <c r="BE662" s="1"/>
    </row>
    <row r="663" spans="1:57" ht="11.25" customHeight="1" x14ac:dyDescent="0.2">
      <c r="A663" s="1">
        <f>IF(F663=0,0,LOOKUP($C$9:$C$2507,Hoja1!$C$4:$C$118,Hoja1!$D$4:$D$118))</f>
        <v>0</v>
      </c>
      <c r="B663" s="1">
        <f t="shared" si="20"/>
        <v>304</v>
      </c>
      <c r="C663" s="1">
        <f t="array" ref="C663">SUM(IF(cuencatramo1=F663,Hoja1!$C$4:$C$118,0))</f>
        <v>0</v>
      </c>
      <c r="D663" s="1">
        <f t="shared" si="21"/>
        <v>345</v>
      </c>
      <c r="E663" s="46">
        <v>656</v>
      </c>
      <c r="F663" s="229"/>
      <c r="G663" s="4"/>
      <c r="H663" s="4"/>
      <c r="I663" s="79"/>
      <c r="J663" s="4"/>
      <c r="K663" s="80"/>
      <c r="L663" s="80"/>
      <c r="M663" s="80"/>
      <c r="N663" s="80"/>
      <c r="O663" s="80"/>
      <c r="P663" s="80"/>
      <c r="Q663" s="80"/>
      <c r="R663" s="80"/>
      <c r="S663" s="80"/>
      <c r="T663" s="80"/>
      <c r="U663" s="80"/>
      <c r="V663" s="80"/>
      <c r="W663" s="81">
        <f t="shared" si="22"/>
        <v>0</v>
      </c>
      <c r="X663" s="80"/>
      <c r="Y663" s="80"/>
      <c r="Z663" s="80"/>
      <c r="AA663" s="80"/>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82"/>
      <c r="BE663" s="1"/>
    </row>
    <row r="664" spans="1:57" ht="11.25" customHeight="1" x14ac:dyDescent="0.2">
      <c r="A664" s="1">
        <f>IF(F664=0,0,LOOKUP($C$9:$C$2507,Hoja1!$C$4:$C$118,Hoja1!$D$4:$D$118))</f>
        <v>0</v>
      </c>
      <c r="B664" s="1">
        <f t="shared" si="20"/>
        <v>305</v>
      </c>
      <c r="C664" s="1">
        <f t="array" ref="C664">SUM(IF(cuencatramo1=F664,Hoja1!$C$4:$C$118,0))</f>
        <v>0</v>
      </c>
      <c r="D664" s="1">
        <f t="shared" si="21"/>
        <v>346</v>
      </c>
      <c r="E664" s="46">
        <v>657</v>
      </c>
      <c r="F664" s="229"/>
      <c r="G664" s="4"/>
      <c r="H664" s="4"/>
      <c r="I664" s="79"/>
      <c r="J664" s="4"/>
      <c r="K664" s="80"/>
      <c r="L664" s="80"/>
      <c r="M664" s="80"/>
      <c r="N664" s="80"/>
      <c r="O664" s="80"/>
      <c r="P664" s="80"/>
      <c r="Q664" s="80"/>
      <c r="R664" s="80"/>
      <c r="S664" s="80"/>
      <c r="T664" s="80"/>
      <c r="U664" s="80"/>
      <c r="V664" s="80"/>
      <c r="W664" s="81">
        <f t="shared" si="22"/>
        <v>0</v>
      </c>
      <c r="X664" s="80"/>
      <c r="Y664" s="80"/>
      <c r="Z664" s="80"/>
      <c r="AA664" s="80"/>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82"/>
      <c r="BE664" s="1"/>
    </row>
    <row r="665" spans="1:57" ht="11.25" customHeight="1" x14ac:dyDescent="0.2">
      <c r="A665" s="1">
        <f>IF(F665=0,0,LOOKUP($C$9:$C$2507,Hoja1!$C$4:$C$118,Hoja1!$D$4:$D$118))</f>
        <v>0</v>
      </c>
      <c r="B665" s="1">
        <f t="shared" si="20"/>
        <v>306</v>
      </c>
      <c r="C665" s="1">
        <f t="array" ref="C665">SUM(IF(cuencatramo1=F665,Hoja1!$C$4:$C$118,0))</f>
        <v>0</v>
      </c>
      <c r="D665" s="1">
        <f t="shared" si="21"/>
        <v>347</v>
      </c>
      <c r="E665" s="46">
        <v>658</v>
      </c>
      <c r="F665" s="229"/>
      <c r="G665" s="4"/>
      <c r="H665" s="4"/>
      <c r="I665" s="79"/>
      <c r="J665" s="4"/>
      <c r="K665" s="80"/>
      <c r="L665" s="80"/>
      <c r="M665" s="80"/>
      <c r="N665" s="80"/>
      <c r="O665" s="80"/>
      <c r="P665" s="80"/>
      <c r="Q665" s="80"/>
      <c r="R665" s="80"/>
      <c r="S665" s="80"/>
      <c r="T665" s="80"/>
      <c r="U665" s="80"/>
      <c r="V665" s="80"/>
      <c r="W665" s="81">
        <f t="shared" si="22"/>
        <v>0</v>
      </c>
      <c r="X665" s="80"/>
      <c r="Y665" s="80"/>
      <c r="Z665" s="80"/>
      <c r="AA665" s="80"/>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82"/>
      <c r="BE665" s="1"/>
    </row>
    <row r="666" spans="1:57" ht="11.25" customHeight="1" x14ac:dyDescent="0.2">
      <c r="A666" s="1">
        <f>IF(F666=0,0,LOOKUP($C$9:$C$2507,Hoja1!$C$4:$C$118,Hoja1!$D$4:$D$118))</f>
        <v>0</v>
      </c>
      <c r="B666" s="1">
        <f t="shared" si="20"/>
        <v>307</v>
      </c>
      <c r="C666" s="1">
        <f t="array" ref="C666">SUM(IF(cuencatramo1=F666,Hoja1!$C$4:$C$118,0))</f>
        <v>0</v>
      </c>
      <c r="D666" s="1">
        <f t="shared" si="21"/>
        <v>348</v>
      </c>
      <c r="E666" s="46">
        <v>659</v>
      </c>
      <c r="F666" s="229"/>
      <c r="G666" s="4"/>
      <c r="H666" s="4"/>
      <c r="I666" s="79"/>
      <c r="J666" s="4"/>
      <c r="K666" s="80"/>
      <c r="L666" s="80"/>
      <c r="M666" s="80"/>
      <c r="N666" s="80"/>
      <c r="O666" s="80"/>
      <c r="P666" s="80"/>
      <c r="Q666" s="80"/>
      <c r="R666" s="80"/>
      <c r="S666" s="80"/>
      <c r="T666" s="80"/>
      <c r="U666" s="80"/>
      <c r="V666" s="80"/>
      <c r="W666" s="81">
        <f t="shared" si="22"/>
        <v>0</v>
      </c>
      <c r="X666" s="80"/>
      <c r="Y666" s="80"/>
      <c r="Z666" s="80"/>
      <c r="AA666" s="80"/>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82"/>
      <c r="BE666" s="1"/>
    </row>
    <row r="667" spans="1:57" ht="11.25" customHeight="1" x14ac:dyDescent="0.2">
      <c r="A667" s="1">
        <f>IF(F667=0,0,LOOKUP($C$9:$C$2507,Hoja1!$C$4:$C$118,Hoja1!$D$4:$D$118))</f>
        <v>0</v>
      </c>
      <c r="B667" s="1">
        <f t="shared" si="20"/>
        <v>308</v>
      </c>
      <c r="C667" s="1">
        <f t="array" ref="C667">SUM(IF(cuencatramo1=F667,Hoja1!$C$4:$C$118,0))</f>
        <v>0</v>
      </c>
      <c r="D667" s="1">
        <f t="shared" si="21"/>
        <v>349</v>
      </c>
      <c r="E667" s="46">
        <v>660</v>
      </c>
      <c r="F667" s="229"/>
      <c r="G667" s="4"/>
      <c r="H667" s="4"/>
      <c r="I667" s="79"/>
      <c r="J667" s="4"/>
      <c r="K667" s="80"/>
      <c r="L667" s="80"/>
      <c r="M667" s="80"/>
      <c r="N667" s="80"/>
      <c r="O667" s="80"/>
      <c r="P667" s="80"/>
      <c r="Q667" s="80"/>
      <c r="R667" s="80"/>
      <c r="S667" s="80"/>
      <c r="T667" s="80"/>
      <c r="U667" s="80"/>
      <c r="V667" s="80"/>
      <c r="W667" s="81">
        <f t="shared" si="22"/>
        <v>0</v>
      </c>
      <c r="X667" s="80"/>
      <c r="Y667" s="80"/>
      <c r="Z667" s="80"/>
      <c r="AA667" s="80"/>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82"/>
      <c r="BE667" s="1"/>
    </row>
    <row r="668" spans="1:57" ht="11.25" customHeight="1" x14ac:dyDescent="0.2">
      <c r="A668" s="1">
        <f>IF(F668=0,0,LOOKUP($C$9:$C$2507,Hoja1!$C$4:$C$118,Hoja1!$D$4:$D$118))</f>
        <v>0</v>
      </c>
      <c r="B668" s="1">
        <f t="shared" si="20"/>
        <v>309</v>
      </c>
      <c r="C668" s="1">
        <f t="array" ref="C668">SUM(IF(cuencatramo1=F668,Hoja1!$C$4:$C$118,0))</f>
        <v>0</v>
      </c>
      <c r="D668" s="1">
        <f t="shared" si="21"/>
        <v>350</v>
      </c>
      <c r="E668" s="46">
        <v>661</v>
      </c>
      <c r="F668" s="229"/>
      <c r="G668" s="4"/>
      <c r="H668" s="4"/>
      <c r="I668" s="79"/>
      <c r="J668" s="4"/>
      <c r="K668" s="80"/>
      <c r="L668" s="80"/>
      <c r="M668" s="80"/>
      <c r="N668" s="80"/>
      <c r="O668" s="80"/>
      <c r="P668" s="80"/>
      <c r="Q668" s="80"/>
      <c r="R668" s="80"/>
      <c r="S668" s="80"/>
      <c r="T668" s="80"/>
      <c r="U668" s="80"/>
      <c r="V668" s="80"/>
      <c r="W668" s="81">
        <f t="shared" si="22"/>
        <v>0</v>
      </c>
      <c r="X668" s="80"/>
      <c r="Y668" s="80"/>
      <c r="Z668" s="80"/>
      <c r="AA668" s="80"/>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82"/>
      <c r="BE668" s="1"/>
    </row>
    <row r="669" spans="1:57" ht="11.25" customHeight="1" x14ac:dyDescent="0.2">
      <c r="A669" s="1">
        <f>IF(F669=0,0,LOOKUP($C$9:$C$2507,Hoja1!$C$4:$C$118,Hoja1!$D$4:$D$118))</f>
        <v>0</v>
      </c>
      <c r="B669" s="1">
        <f t="shared" si="20"/>
        <v>310</v>
      </c>
      <c r="C669" s="1">
        <f t="array" ref="C669">SUM(IF(cuencatramo1=F669,Hoja1!$C$4:$C$118,0))</f>
        <v>0</v>
      </c>
      <c r="D669" s="1">
        <f t="shared" si="21"/>
        <v>351</v>
      </c>
      <c r="E669" s="46">
        <v>662</v>
      </c>
      <c r="F669" s="229"/>
      <c r="G669" s="4"/>
      <c r="H669" s="4"/>
      <c r="I669" s="79"/>
      <c r="J669" s="4"/>
      <c r="K669" s="80"/>
      <c r="L669" s="80"/>
      <c r="M669" s="80"/>
      <c r="N669" s="80"/>
      <c r="O669" s="80"/>
      <c r="P669" s="80"/>
      <c r="Q669" s="80"/>
      <c r="R669" s="80"/>
      <c r="S669" s="80"/>
      <c r="T669" s="80"/>
      <c r="U669" s="80"/>
      <c r="V669" s="80"/>
      <c r="W669" s="81">
        <f t="shared" si="22"/>
        <v>0</v>
      </c>
      <c r="X669" s="80"/>
      <c r="Y669" s="80"/>
      <c r="Z669" s="80"/>
      <c r="AA669" s="80"/>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82"/>
      <c r="BE669" s="1"/>
    </row>
    <row r="670" spans="1:57" ht="11.25" customHeight="1" x14ac:dyDescent="0.2">
      <c r="A670" s="1">
        <f>IF(F670=0,0,LOOKUP($C$9:$C$2507,Hoja1!$C$4:$C$118,Hoja1!$D$4:$D$118))</f>
        <v>0</v>
      </c>
      <c r="B670" s="1">
        <f t="shared" si="20"/>
        <v>311</v>
      </c>
      <c r="C670" s="1">
        <f t="array" ref="C670">SUM(IF(cuencatramo1=F670,Hoja1!$C$4:$C$118,0))</f>
        <v>0</v>
      </c>
      <c r="D670" s="1">
        <f t="shared" si="21"/>
        <v>352</v>
      </c>
      <c r="E670" s="46">
        <v>663</v>
      </c>
      <c r="F670" s="229"/>
      <c r="G670" s="4"/>
      <c r="H670" s="4"/>
      <c r="I670" s="79"/>
      <c r="J670" s="4"/>
      <c r="K670" s="80"/>
      <c r="L670" s="80"/>
      <c r="M670" s="80"/>
      <c r="N670" s="80"/>
      <c r="O670" s="80"/>
      <c r="P670" s="80"/>
      <c r="Q670" s="80"/>
      <c r="R670" s="80"/>
      <c r="S670" s="80"/>
      <c r="T670" s="80"/>
      <c r="U670" s="80"/>
      <c r="V670" s="80"/>
      <c r="W670" s="81">
        <f t="shared" si="22"/>
        <v>0</v>
      </c>
      <c r="X670" s="80"/>
      <c r="Y670" s="80"/>
      <c r="Z670" s="80"/>
      <c r="AA670" s="80"/>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82"/>
      <c r="BE670" s="1"/>
    </row>
    <row r="671" spans="1:57" ht="11.25" customHeight="1" x14ac:dyDescent="0.2">
      <c r="A671" s="1">
        <f>IF(F671=0,0,LOOKUP($C$9:$C$2507,Hoja1!$C$4:$C$118,Hoja1!$D$4:$D$118))</f>
        <v>0</v>
      </c>
      <c r="B671" s="1">
        <f t="shared" si="20"/>
        <v>312</v>
      </c>
      <c r="C671" s="1">
        <f t="array" ref="C671">SUM(IF(cuencatramo1=F671,Hoja1!$C$4:$C$118,0))</f>
        <v>0</v>
      </c>
      <c r="D671" s="1">
        <f t="shared" si="21"/>
        <v>353</v>
      </c>
      <c r="E671" s="46">
        <v>664</v>
      </c>
      <c r="F671" s="229"/>
      <c r="G671" s="4"/>
      <c r="H671" s="4"/>
      <c r="I671" s="79"/>
      <c r="J671" s="4"/>
      <c r="K671" s="80"/>
      <c r="L671" s="80"/>
      <c r="M671" s="80"/>
      <c r="N671" s="80"/>
      <c r="O671" s="80"/>
      <c r="P671" s="80"/>
      <c r="Q671" s="80"/>
      <c r="R671" s="80"/>
      <c r="S671" s="80"/>
      <c r="T671" s="80"/>
      <c r="U671" s="80"/>
      <c r="V671" s="80"/>
      <c r="W671" s="81">
        <f t="shared" si="22"/>
        <v>0</v>
      </c>
      <c r="X671" s="80"/>
      <c r="Y671" s="80"/>
      <c r="Z671" s="80"/>
      <c r="AA671" s="80"/>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82"/>
      <c r="BE671" s="1"/>
    </row>
    <row r="672" spans="1:57" ht="11.25" customHeight="1" x14ac:dyDescent="0.2">
      <c r="A672" s="1">
        <f>IF(F672=0,0,LOOKUP($C$9:$C$2507,Hoja1!$C$4:$C$118,Hoja1!$D$4:$D$118))</f>
        <v>0</v>
      </c>
      <c r="B672" s="1">
        <f t="shared" si="20"/>
        <v>313</v>
      </c>
      <c r="C672" s="1">
        <f t="array" ref="C672">SUM(IF(cuencatramo1=F672,Hoja1!$C$4:$C$118,0))</f>
        <v>0</v>
      </c>
      <c r="D672" s="1">
        <f t="shared" si="21"/>
        <v>354</v>
      </c>
      <c r="E672" s="46">
        <v>665</v>
      </c>
      <c r="F672" s="229"/>
      <c r="G672" s="4"/>
      <c r="H672" s="4"/>
      <c r="I672" s="79"/>
      <c r="J672" s="4"/>
      <c r="K672" s="80"/>
      <c r="L672" s="80"/>
      <c r="M672" s="80"/>
      <c r="N672" s="80"/>
      <c r="O672" s="80"/>
      <c r="P672" s="80"/>
      <c r="Q672" s="80"/>
      <c r="R672" s="80"/>
      <c r="S672" s="80"/>
      <c r="T672" s="80"/>
      <c r="U672" s="80"/>
      <c r="V672" s="80"/>
      <c r="W672" s="81">
        <f t="shared" si="22"/>
        <v>0</v>
      </c>
      <c r="X672" s="80"/>
      <c r="Y672" s="80"/>
      <c r="Z672" s="80"/>
      <c r="AA672" s="80"/>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82"/>
      <c r="BE672" s="1"/>
    </row>
    <row r="673" spans="1:57" ht="11.25" customHeight="1" x14ac:dyDescent="0.2">
      <c r="A673" s="1">
        <f>IF(F673=0,0,LOOKUP($C$9:$C$2507,Hoja1!$C$4:$C$118,Hoja1!$D$4:$D$118))</f>
        <v>0</v>
      </c>
      <c r="B673" s="1">
        <f t="shared" si="20"/>
        <v>314</v>
      </c>
      <c r="C673" s="1">
        <f t="array" ref="C673">SUM(IF(cuencatramo1=F673,Hoja1!$C$4:$C$118,0))</f>
        <v>0</v>
      </c>
      <c r="D673" s="1">
        <f t="shared" si="21"/>
        <v>355</v>
      </c>
      <c r="E673" s="46">
        <v>666</v>
      </c>
      <c r="F673" s="229"/>
      <c r="G673" s="4"/>
      <c r="H673" s="4"/>
      <c r="I673" s="79"/>
      <c r="J673" s="4"/>
      <c r="K673" s="80"/>
      <c r="L673" s="80"/>
      <c r="M673" s="80"/>
      <c r="N673" s="80"/>
      <c r="O673" s="80"/>
      <c r="P673" s="80"/>
      <c r="Q673" s="80"/>
      <c r="R673" s="80"/>
      <c r="S673" s="80"/>
      <c r="T673" s="80"/>
      <c r="U673" s="80"/>
      <c r="V673" s="80"/>
      <c r="W673" s="81">
        <f t="shared" si="22"/>
        <v>0</v>
      </c>
      <c r="X673" s="80"/>
      <c r="Y673" s="80"/>
      <c r="Z673" s="80"/>
      <c r="AA673" s="80"/>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82"/>
      <c r="BE673" s="1"/>
    </row>
    <row r="674" spans="1:57" ht="11.25" customHeight="1" x14ac:dyDescent="0.2">
      <c r="A674" s="1">
        <f>IF(F674=0,0,LOOKUP($C$9:$C$2507,Hoja1!$C$4:$C$118,Hoja1!$D$4:$D$118))</f>
        <v>0</v>
      </c>
      <c r="B674" s="1">
        <f t="shared" si="20"/>
        <v>315</v>
      </c>
      <c r="C674" s="1">
        <f t="array" ref="C674">SUM(IF(cuencatramo1=F674,Hoja1!$C$4:$C$118,0))</f>
        <v>0</v>
      </c>
      <c r="D674" s="1">
        <f t="shared" si="21"/>
        <v>356</v>
      </c>
      <c r="E674" s="46">
        <v>667</v>
      </c>
      <c r="F674" s="229"/>
      <c r="G674" s="4"/>
      <c r="H674" s="4"/>
      <c r="I674" s="79"/>
      <c r="J674" s="4"/>
      <c r="K674" s="80"/>
      <c r="L674" s="80"/>
      <c r="M674" s="80"/>
      <c r="N674" s="80"/>
      <c r="O674" s="80"/>
      <c r="P674" s="80"/>
      <c r="Q674" s="80"/>
      <c r="R674" s="80"/>
      <c r="S674" s="80"/>
      <c r="T674" s="80"/>
      <c r="U674" s="80"/>
      <c r="V674" s="80"/>
      <c r="W674" s="81">
        <f t="shared" si="22"/>
        <v>0</v>
      </c>
      <c r="X674" s="80"/>
      <c r="Y674" s="80"/>
      <c r="Z674" s="80"/>
      <c r="AA674" s="80"/>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82"/>
      <c r="BE674" s="1"/>
    </row>
    <row r="675" spans="1:57" ht="11.25" customHeight="1" x14ac:dyDescent="0.2">
      <c r="A675" s="1">
        <f>IF(F675=0,0,LOOKUP($C$9:$C$2507,Hoja1!$C$4:$C$118,Hoja1!$D$4:$D$118))</f>
        <v>0</v>
      </c>
      <c r="B675" s="1">
        <f t="shared" si="20"/>
        <v>316</v>
      </c>
      <c r="C675" s="1">
        <f t="array" ref="C675">SUM(IF(cuencatramo1=F675,Hoja1!$C$4:$C$118,0))</f>
        <v>0</v>
      </c>
      <c r="D675" s="1">
        <f t="shared" si="21"/>
        <v>357</v>
      </c>
      <c r="E675" s="46">
        <v>668</v>
      </c>
      <c r="F675" s="229"/>
      <c r="G675" s="4"/>
      <c r="H675" s="4"/>
      <c r="I675" s="79"/>
      <c r="J675" s="4"/>
      <c r="K675" s="80"/>
      <c r="L675" s="80"/>
      <c r="M675" s="80"/>
      <c r="N675" s="80"/>
      <c r="O675" s="80"/>
      <c r="P675" s="80"/>
      <c r="Q675" s="80"/>
      <c r="R675" s="80"/>
      <c r="S675" s="80"/>
      <c r="T675" s="80"/>
      <c r="U675" s="80"/>
      <c r="V675" s="80"/>
      <c r="W675" s="81">
        <f t="shared" si="22"/>
        <v>0</v>
      </c>
      <c r="X675" s="80"/>
      <c r="Y675" s="80"/>
      <c r="Z675" s="80"/>
      <c r="AA675" s="80"/>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82"/>
      <c r="BE675" s="1"/>
    </row>
    <row r="676" spans="1:57" ht="11.25" customHeight="1" x14ac:dyDescent="0.2">
      <c r="A676" s="1">
        <f>IF(F676=0,0,LOOKUP($C$9:$C$2507,Hoja1!$C$4:$C$118,Hoja1!$D$4:$D$118))</f>
        <v>0</v>
      </c>
      <c r="B676" s="1">
        <f t="shared" si="20"/>
        <v>317</v>
      </c>
      <c r="C676" s="1">
        <f t="array" ref="C676">SUM(IF(cuencatramo1=F676,Hoja1!$C$4:$C$118,0))</f>
        <v>0</v>
      </c>
      <c r="D676" s="1">
        <f t="shared" si="21"/>
        <v>358</v>
      </c>
      <c r="E676" s="46">
        <v>669</v>
      </c>
      <c r="F676" s="229"/>
      <c r="G676" s="4"/>
      <c r="H676" s="4"/>
      <c r="I676" s="79"/>
      <c r="J676" s="4"/>
      <c r="K676" s="80"/>
      <c r="L676" s="80"/>
      <c r="M676" s="80"/>
      <c r="N676" s="80"/>
      <c r="O676" s="80"/>
      <c r="P676" s="80"/>
      <c r="Q676" s="80"/>
      <c r="R676" s="80"/>
      <c r="S676" s="80"/>
      <c r="T676" s="80"/>
      <c r="U676" s="80"/>
      <c r="V676" s="80"/>
      <c r="W676" s="81">
        <f t="shared" si="22"/>
        <v>0</v>
      </c>
      <c r="X676" s="80"/>
      <c r="Y676" s="80"/>
      <c r="Z676" s="80"/>
      <c r="AA676" s="80"/>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82"/>
      <c r="BE676" s="1"/>
    </row>
    <row r="677" spans="1:57" ht="11.25" customHeight="1" x14ac:dyDescent="0.2">
      <c r="A677" s="1">
        <f>IF(F677=0,0,LOOKUP($C$9:$C$2507,Hoja1!$C$4:$C$118,Hoja1!$D$4:$D$118))</f>
        <v>0</v>
      </c>
      <c r="B677" s="1">
        <f t="shared" si="20"/>
        <v>318</v>
      </c>
      <c r="C677" s="1">
        <f t="array" ref="C677">SUM(IF(cuencatramo1=F677,Hoja1!$C$4:$C$118,0))</f>
        <v>0</v>
      </c>
      <c r="D677" s="1">
        <f t="shared" si="21"/>
        <v>359</v>
      </c>
      <c r="E677" s="46">
        <v>670</v>
      </c>
      <c r="F677" s="229"/>
      <c r="G677" s="4"/>
      <c r="H677" s="4"/>
      <c r="I677" s="79"/>
      <c r="J677" s="4"/>
      <c r="K677" s="80"/>
      <c r="L677" s="80"/>
      <c r="M677" s="80"/>
      <c r="N677" s="80"/>
      <c r="O677" s="80"/>
      <c r="P677" s="80"/>
      <c r="Q677" s="80"/>
      <c r="R677" s="80"/>
      <c r="S677" s="80"/>
      <c r="T677" s="80"/>
      <c r="U677" s="80"/>
      <c r="V677" s="80"/>
      <c r="W677" s="81">
        <f t="shared" si="22"/>
        <v>0</v>
      </c>
      <c r="X677" s="80"/>
      <c r="Y677" s="80"/>
      <c r="Z677" s="80"/>
      <c r="AA677" s="80"/>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82"/>
      <c r="BE677" s="1"/>
    </row>
    <row r="678" spans="1:57" ht="11.25" customHeight="1" x14ac:dyDescent="0.2">
      <c r="A678" s="1">
        <f>IF(F678=0,0,LOOKUP($C$9:$C$2507,Hoja1!$C$4:$C$118,Hoja1!$D$4:$D$118))</f>
        <v>0</v>
      </c>
      <c r="B678" s="1">
        <f t="shared" si="20"/>
        <v>319</v>
      </c>
      <c r="C678" s="1">
        <f t="array" ref="C678">SUM(IF(cuencatramo1=F678,Hoja1!$C$4:$C$118,0))</f>
        <v>0</v>
      </c>
      <c r="D678" s="1">
        <f t="shared" si="21"/>
        <v>360</v>
      </c>
      <c r="E678" s="46">
        <v>671</v>
      </c>
      <c r="F678" s="229"/>
      <c r="G678" s="4"/>
      <c r="H678" s="4"/>
      <c r="I678" s="79"/>
      <c r="J678" s="4"/>
      <c r="K678" s="80"/>
      <c r="L678" s="80"/>
      <c r="M678" s="80"/>
      <c r="N678" s="80"/>
      <c r="O678" s="80"/>
      <c r="P678" s="80"/>
      <c r="Q678" s="80"/>
      <c r="R678" s="80"/>
      <c r="S678" s="80"/>
      <c r="T678" s="80"/>
      <c r="U678" s="80"/>
      <c r="V678" s="80"/>
      <c r="W678" s="81">
        <f t="shared" si="22"/>
        <v>0</v>
      </c>
      <c r="X678" s="80"/>
      <c r="Y678" s="80"/>
      <c r="Z678" s="80"/>
      <c r="AA678" s="80"/>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82"/>
      <c r="BE678" s="1"/>
    </row>
    <row r="679" spans="1:57" ht="11.25" customHeight="1" x14ac:dyDescent="0.2">
      <c r="A679" s="1">
        <f>IF(F679=0,0,LOOKUP($C$9:$C$2507,Hoja1!$C$4:$C$118,Hoja1!$D$4:$D$118))</f>
        <v>0</v>
      </c>
      <c r="B679" s="1">
        <f t="shared" si="20"/>
        <v>320</v>
      </c>
      <c r="C679" s="1">
        <f t="array" ref="C679">SUM(IF(cuencatramo1=F679,Hoja1!$C$4:$C$118,0))</f>
        <v>0</v>
      </c>
      <c r="D679" s="1">
        <f t="shared" si="21"/>
        <v>361</v>
      </c>
      <c r="E679" s="46">
        <v>672</v>
      </c>
      <c r="F679" s="229"/>
      <c r="G679" s="4"/>
      <c r="H679" s="4"/>
      <c r="I679" s="79"/>
      <c r="J679" s="4"/>
      <c r="K679" s="80"/>
      <c r="L679" s="80"/>
      <c r="M679" s="80"/>
      <c r="N679" s="80"/>
      <c r="O679" s="80"/>
      <c r="P679" s="80"/>
      <c r="Q679" s="80"/>
      <c r="R679" s="80"/>
      <c r="S679" s="80"/>
      <c r="T679" s="80"/>
      <c r="U679" s="80"/>
      <c r="V679" s="80"/>
      <c r="W679" s="81">
        <f t="shared" si="22"/>
        <v>0</v>
      </c>
      <c r="X679" s="80"/>
      <c r="Y679" s="80"/>
      <c r="Z679" s="80"/>
      <c r="AA679" s="80"/>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82"/>
      <c r="BE679" s="1"/>
    </row>
    <row r="680" spans="1:57" ht="11.25" customHeight="1" x14ac:dyDescent="0.2">
      <c r="A680" s="1">
        <f>IF(F680=0,0,LOOKUP($C$9:$C$2507,Hoja1!$C$4:$C$118,Hoja1!$D$4:$D$118))</f>
        <v>0</v>
      </c>
      <c r="B680" s="1">
        <f t="shared" si="20"/>
        <v>321</v>
      </c>
      <c r="C680" s="1">
        <f t="array" ref="C680">SUM(IF(cuencatramo1=F680,Hoja1!$C$4:$C$118,0))</f>
        <v>0</v>
      </c>
      <c r="D680" s="1">
        <f t="shared" si="21"/>
        <v>362</v>
      </c>
      <c r="E680" s="46">
        <v>673</v>
      </c>
      <c r="F680" s="229"/>
      <c r="G680" s="4"/>
      <c r="H680" s="4"/>
      <c r="I680" s="79"/>
      <c r="J680" s="4"/>
      <c r="K680" s="80"/>
      <c r="L680" s="80"/>
      <c r="M680" s="80"/>
      <c r="N680" s="80"/>
      <c r="O680" s="80"/>
      <c r="P680" s="80"/>
      <c r="Q680" s="80"/>
      <c r="R680" s="80"/>
      <c r="S680" s="80"/>
      <c r="T680" s="80"/>
      <c r="U680" s="80"/>
      <c r="V680" s="80"/>
      <c r="W680" s="81">
        <f t="shared" si="22"/>
        <v>0</v>
      </c>
      <c r="X680" s="80"/>
      <c r="Y680" s="80"/>
      <c r="Z680" s="80"/>
      <c r="AA680" s="80"/>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82"/>
      <c r="BE680" s="1"/>
    </row>
    <row r="681" spans="1:57" ht="11.25" customHeight="1" x14ac:dyDescent="0.2">
      <c r="A681" s="1">
        <f>IF(F681=0,0,LOOKUP($C$9:$C$2507,Hoja1!$C$4:$C$118,Hoja1!$D$4:$D$118))</f>
        <v>0</v>
      </c>
      <c r="B681" s="1">
        <f t="shared" si="20"/>
        <v>322</v>
      </c>
      <c r="C681" s="1">
        <f t="array" ref="C681">SUM(IF(cuencatramo1=F681,Hoja1!$C$4:$C$118,0))</f>
        <v>0</v>
      </c>
      <c r="D681" s="1">
        <f t="shared" si="21"/>
        <v>363</v>
      </c>
      <c r="E681" s="46">
        <v>674</v>
      </c>
      <c r="F681" s="229"/>
      <c r="G681" s="4"/>
      <c r="H681" s="4"/>
      <c r="I681" s="79"/>
      <c r="J681" s="4"/>
      <c r="K681" s="80"/>
      <c r="L681" s="80"/>
      <c r="M681" s="80"/>
      <c r="N681" s="80"/>
      <c r="O681" s="80"/>
      <c r="P681" s="80"/>
      <c r="Q681" s="80"/>
      <c r="R681" s="80"/>
      <c r="S681" s="80"/>
      <c r="T681" s="80"/>
      <c r="U681" s="80"/>
      <c r="V681" s="80"/>
      <c r="W681" s="81">
        <f t="shared" si="22"/>
        <v>0</v>
      </c>
      <c r="X681" s="80"/>
      <c r="Y681" s="80"/>
      <c r="Z681" s="80"/>
      <c r="AA681" s="80"/>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82"/>
      <c r="BE681" s="1"/>
    </row>
    <row r="682" spans="1:57" ht="11.25" customHeight="1" x14ac:dyDescent="0.2">
      <c r="A682" s="1">
        <f>IF(F682=0,0,LOOKUP($C$9:$C$2507,Hoja1!$C$4:$C$118,Hoja1!$D$4:$D$118))</f>
        <v>0</v>
      </c>
      <c r="B682" s="1">
        <f t="shared" si="20"/>
        <v>323</v>
      </c>
      <c r="C682" s="1">
        <f t="array" ref="C682">SUM(IF(cuencatramo1=F682,Hoja1!$C$4:$C$118,0))</f>
        <v>0</v>
      </c>
      <c r="D682" s="1">
        <f t="shared" si="21"/>
        <v>364</v>
      </c>
      <c r="E682" s="46">
        <v>675</v>
      </c>
      <c r="F682" s="229"/>
      <c r="G682" s="4"/>
      <c r="H682" s="4"/>
      <c r="I682" s="79"/>
      <c r="J682" s="4"/>
      <c r="K682" s="80"/>
      <c r="L682" s="80"/>
      <c r="M682" s="80"/>
      <c r="N682" s="80"/>
      <c r="O682" s="80"/>
      <c r="P682" s="80"/>
      <c r="Q682" s="80"/>
      <c r="R682" s="80"/>
      <c r="S682" s="80"/>
      <c r="T682" s="80"/>
      <c r="U682" s="80"/>
      <c r="V682" s="80"/>
      <c r="W682" s="81">
        <f t="shared" si="22"/>
        <v>0</v>
      </c>
      <c r="X682" s="80"/>
      <c r="Y682" s="80"/>
      <c r="Z682" s="80"/>
      <c r="AA682" s="80"/>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82"/>
      <c r="BE682" s="1"/>
    </row>
    <row r="683" spans="1:57" ht="11.25" customHeight="1" x14ac:dyDescent="0.2">
      <c r="A683" s="1">
        <f>IF(F683=0,0,LOOKUP($C$9:$C$2507,Hoja1!$C$4:$C$118,Hoja1!$D$4:$D$118))</f>
        <v>0</v>
      </c>
      <c r="B683" s="1">
        <f t="shared" si="20"/>
        <v>324</v>
      </c>
      <c r="C683" s="1">
        <f t="array" ref="C683">SUM(IF(cuencatramo1=F683,Hoja1!$C$4:$C$118,0))</f>
        <v>0</v>
      </c>
      <c r="D683" s="1">
        <f t="shared" si="21"/>
        <v>365</v>
      </c>
      <c r="E683" s="46">
        <v>676</v>
      </c>
      <c r="F683" s="229"/>
      <c r="G683" s="4"/>
      <c r="H683" s="4"/>
      <c r="I683" s="79"/>
      <c r="J683" s="4"/>
      <c r="K683" s="80"/>
      <c r="L683" s="80"/>
      <c r="M683" s="80"/>
      <c r="N683" s="80"/>
      <c r="O683" s="80"/>
      <c r="P683" s="80"/>
      <c r="Q683" s="80"/>
      <c r="R683" s="80"/>
      <c r="S683" s="80"/>
      <c r="T683" s="80"/>
      <c r="U683" s="80"/>
      <c r="V683" s="80"/>
      <c r="W683" s="81">
        <f t="shared" si="22"/>
        <v>0</v>
      </c>
      <c r="X683" s="80"/>
      <c r="Y683" s="80"/>
      <c r="Z683" s="80"/>
      <c r="AA683" s="80"/>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82"/>
      <c r="BE683" s="1"/>
    </row>
    <row r="684" spans="1:57" ht="11.25" customHeight="1" x14ac:dyDescent="0.2">
      <c r="A684" s="1">
        <f>IF(F684=0,0,LOOKUP($C$9:$C$2507,Hoja1!$C$4:$C$118,Hoja1!$D$4:$D$118))</f>
        <v>0</v>
      </c>
      <c r="B684" s="1">
        <f t="shared" si="20"/>
        <v>325</v>
      </c>
      <c r="C684" s="1">
        <f t="array" ref="C684">SUM(IF(cuencatramo1=F684,Hoja1!$C$4:$C$118,0))</f>
        <v>0</v>
      </c>
      <c r="D684" s="1">
        <f t="shared" si="21"/>
        <v>366</v>
      </c>
      <c r="E684" s="46">
        <v>677</v>
      </c>
      <c r="F684" s="229"/>
      <c r="G684" s="4"/>
      <c r="H684" s="4"/>
      <c r="I684" s="79"/>
      <c r="J684" s="4"/>
      <c r="K684" s="80"/>
      <c r="L684" s="80"/>
      <c r="M684" s="80"/>
      <c r="N684" s="80"/>
      <c r="O684" s="80"/>
      <c r="P684" s="80"/>
      <c r="Q684" s="80"/>
      <c r="R684" s="80"/>
      <c r="S684" s="80"/>
      <c r="T684" s="80"/>
      <c r="U684" s="80"/>
      <c r="V684" s="80"/>
      <c r="W684" s="81">
        <f t="shared" si="22"/>
        <v>0</v>
      </c>
      <c r="X684" s="80"/>
      <c r="Y684" s="80"/>
      <c r="Z684" s="80"/>
      <c r="AA684" s="80"/>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82"/>
      <c r="BE684" s="1"/>
    </row>
    <row r="685" spans="1:57" ht="11.25" customHeight="1" x14ac:dyDescent="0.2">
      <c r="A685" s="1">
        <f>IF(F685=0,0,LOOKUP($C$9:$C$2507,Hoja1!$C$4:$C$118,Hoja1!$D$4:$D$118))</f>
        <v>0</v>
      </c>
      <c r="B685" s="1">
        <f t="shared" si="20"/>
        <v>326</v>
      </c>
      <c r="C685" s="1">
        <f t="array" ref="C685">SUM(IF(cuencatramo1=F685,Hoja1!$C$4:$C$118,0))</f>
        <v>0</v>
      </c>
      <c r="D685" s="1">
        <f t="shared" si="21"/>
        <v>367</v>
      </c>
      <c r="E685" s="46">
        <v>678</v>
      </c>
      <c r="F685" s="229"/>
      <c r="G685" s="4"/>
      <c r="H685" s="4"/>
      <c r="I685" s="79"/>
      <c r="J685" s="4"/>
      <c r="K685" s="80"/>
      <c r="L685" s="80"/>
      <c r="M685" s="80"/>
      <c r="N685" s="80"/>
      <c r="O685" s="80"/>
      <c r="P685" s="80"/>
      <c r="Q685" s="80"/>
      <c r="R685" s="80"/>
      <c r="S685" s="80"/>
      <c r="T685" s="80"/>
      <c r="U685" s="80"/>
      <c r="V685" s="80"/>
      <c r="W685" s="81">
        <f t="shared" si="22"/>
        <v>0</v>
      </c>
      <c r="X685" s="80"/>
      <c r="Y685" s="80"/>
      <c r="Z685" s="80"/>
      <c r="AA685" s="80"/>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82"/>
      <c r="BE685" s="1"/>
    </row>
    <row r="686" spans="1:57" ht="11.25" customHeight="1" x14ac:dyDescent="0.2">
      <c r="A686" s="1">
        <f>IF(F686=0,0,LOOKUP($C$9:$C$2507,Hoja1!$C$4:$C$118,Hoja1!$D$4:$D$118))</f>
        <v>0</v>
      </c>
      <c r="B686" s="1">
        <f t="shared" si="20"/>
        <v>327</v>
      </c>
      <c r="C686" s="1">
        <f t="array" ref="C686">SUM(IF(cuencatramo1=F686,Hoja1!$C$4:$C$118,0))</f>
        <v>0</v>
      </c>
      <c r="D686" s="1">
        <f t="shared" si="21"/>
        <v>368</v>
      </c>
      <c r="E686" s="46">
        <v>679</v>
      </c>
      <c r="F686" s="229"/>
      <c r="G686" s="4"/>
      <c r="H686" s="4"/>
      <c r="I686" s="79"/>
      <c r="J686" s="4"/>
      <c r="K686" s="80"/>
      <c r="L686" s="80"/>
      <c r="M686" s="80"/>
      <c r="N686" s="80"/>
      <c r="O686" s="80"/>
      <c r="P686" s="80"/>
      <c r="Q686" s="80"/>
      <c r="R686" s="80"/>
      <c r="S686" s="80"/>
      <c r="T686" s="80"/>
      <c r="U686" s="80"/>
      <c r="V686" s="80"/>
      <c r="W686" s="81">
        <f t="shared" si="22"/>
        <v>0</v>
      </c>
      <c r="X686" s="80"/>
      <c r="Y686" s="80"/>
      <c r="Z686" s="80"/>
      <c r="AA686" s="80"/>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82"/>
      <c r="BE686" s="1"/>
    </row>
    <row r="687" spans="1:57" ht="11.25" customHeight="1" x14ac:dyDescent="0.2">
      <c r="A687" s="1">
        <f>IF(F687=0,0,LOOKUP($C$9:$C$2507,Hoja1!$C$4:$C$118,Hoja1!$D$4:$D$118))</f>
        <v>0</v>
      </c>
      <c r="B687" s="1">
        <f t="shared" si="20"/>
        <v>328</v>
      </c>
      <c r="C687" s="1">
        <f t="array" ref="C687">SUM(IF(cuencatramo1=F687,Hoja1!$C$4:$C$118,0))</f>
        <v>0</v>
      </c>
      <c r="D687" s="1">
        <f t="shared" si="21"/>
        <v>369</v>
      </c>
      <c r="E687" s="46">
        <v>680</v>
      </c>
      <c r="F687" s="229"/>
      <c r="G687" s="4"/>
      <c r="H687" s="4"/>
      <c r="I687" s="79"/>
      <c r="J687" s="4"/>
      <c r="K687" s="80"/>
      <c r="L687" s="80"/>
      <c r="M687" s="80"/>
      <c r="N687" s="80"/>
      <c r="O687" s="80"/>
      <c r="P687" s="80"/>
      <c r="Q687" s="80"/>
      <c r="R687" s="80"/>
      <c r="S687" s="80"/>
      <c r="T687" s="80"/>
      <c r="U687" s="80"/>
      <c r="V687" s="80"/>
      <c r="W687" s="81">
        <f t="shared" si="22"/>
        <v>0</v>
      </c>
      <c r="X687" s="80"/>
      <c r="Y687" s="80"/>
      <c r="Z687" s="80"/>
      <c r="AA687" s="80"/>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82"/>
      <c r="BE687" s="1"/>
    </row>
    <row r="688" spans="1:57" ht="11.25" customHeight="1" x14ac:dyDescent="0.2">
      <c r="A688" s="1">
        <f>IF(F688=0,0,LOOKUP($C$9:$C$2507,Hoja1!$C$4:$C$118,Hoja1!$D$4:$D$118))</f>
        <v>0</v>
      </c>
      <c r="B688" s="1">
        <f t="shared" si="20"/>
        <v>329</v>
      </c>
      <c r="C688" s="1">
        <f t="array" ref="C688">SUM(IF(cuencatramo1=F688,Hoja1!$C$4:$C$118,0))</f>
        <v>0</v>
      </c>
      <c r="D688" s="1">
        <f t="shared" si="21"/>
        <v>370</v>
      </c>
      <c r="E688" s="46">
        <v>681</v>
      </c>
      <c r="F688" s="229"/>
      <c r="G688" s="4"/>
      <c r="H688" s="4"/>
      <c r="I688" s="79"/>
      <c r="J688" s="4"/>
      <c r="K688" s="80"/>
      <c r="L688" s="80"/>
      <c r="M688" s="80"/>
      <c r="N688" s="80"/>
      <c r="O688" s="80"/>
      <c r="P688" s="80"/>
      <c r="Q688" s="80"/>
      <c r="R688" s="80"/>
      <c r="S688" s="80"/>
      <c r="T688" s="80"/>
      <c r="U688" s="80"/>
      <c r="V688" s="80"/>
      <c r="W688" s="81">
        <f t="shared" si="22"/>
        <v>0</v>
      </c>
      <c r="X688" s="80"/>
      <c r="Y688" s="80"/>
      <c r="Z688" s="80"/>
      <c r="AA688" s="80"/>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82"/>
      <c r="BE688" s="1"/>
    </row>
    <row r="689" spans="1:57" ht="11.25" customHeight="1" x14ac:dyDescent="0.2">
      <c r="A689" s="1">
        <f>IF(F689=0,0,LOOKUP($C$9:$C$2507,Hoja1!$C$4:$C$118,Hoja1!$D$4:$D$118))</f>
        <v>0</v>
      </c>
      <c r="B689" s="1">
        <f t="shared" si="20"/>
        <v>330</v>
      </c>
      <c r="C689" s="1">
        <f t="array" ref="C689">SUM(IF(cuencatramo1=F689,Hoja1!$C$4:$C$118,0))</f>
        <v>0</v>
      </c>
      <c r="D689" s="1">
        <f t="shared" si="21"/>
        <v>371</v>
      </c>
      <c r="E689" s="46">
        <v>682</v>
      </c>
      <c r="F689" s="229"/>
      <c r="G689" s="4"/>
      <c r="H689" s="4"/>
      <c r="I689" s="79"/>
      <c r="J689" s="4"/>
      <c r="K689" s="80"/>
      <c r="L689" s="80"/>
      <c r="M689" s="80"/>
      <c r="N689" s="80"/>
      <c r="O689" s="80"/>
      <c r="P689" s="80"/>
      <c r="Q689" s="80"/>
      <c r="R689" s="80"/>
      <c r="S689" s="80"/>
      <c r="T689" s="80"/>
      <c r="U689" s="80"/>
      <c r="V689" s="80"/>
      <c r="W689" s="81">
        <f t="shared" si="22"/>
        <v>0</v>
      </c>
      <c r="X689" s="80"/>
      <c r="Y689" s="80"/>
      <c r="Z689" s="80"/>
      <c r="AA689" s="80"/>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82"/>
      <c r="BE689" s="1"/>
    </row>
    <row r="690" spans="1:57" ht="11.25" customHeight="1" x14ac:dyDescent="0.2">
      <c r="A690" s="1">
        <f>IF(F690=0,0,LOOKUP($C$9:$C$2507,Hoja1!$C$4:$C$118,Hoja1!$D$4:$D$118))</f>
        <v>0</v>
      </c>
      <c r="B690" s="1">
        <f t="shared" si="20"/>
        <v>331</v>
      </c>
      <c r="C690" s="1">
        <f t="array" ref="C690">SUM(IF(cuencatramo1=F690,Hoja1!$C$4:$C$118,0))</f>
        <v>0</v>
      </c>
      <c r="D690" s="1">
        <f t="shared" si="21"/>
        <v>372</v>
      </c>
      <c r="E690" s="46">
        <v>683</v>
      </c>
      <c r="F690" s="229"/>
      <c r="G690" s="4"/>
      <c r="H690" s="4"/>
      <c r="I690" s="79"/>
      <c r="J690" s="4"/>
      <c r="K690" s="80"/>
      <c r="L690" s="80"/>
      <c r="M690" s="80"/>
      <c r="N690" s="80"/>
      <c r="O690" s="80"/>
      <c r="P690" s="80"/>
      <c r="Q690" s="80"/>
      <c r="R690" s="80"/>
      <c r="S690" s="80"/>
      <c r="T690" s="80"/>
      <c r="U690" s="80"/>
      <c r="V690" s="80"/>
      <c r="W690" s="81">
        <f t="shared" si="22"/>
        <v>0</v>
      </c>
      <c r="X690" s="80"/>
      <c r="Y690" s="80"/>
      <c r="Z690" s="80"/>
      <c r="AA690" s="80"/>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82"/>
      <c r="BE690" s="1"/>
    </row>
    <row r="691" spans="1:57" ht="11.25" customHeight="1" x14ac:dyDescent="0.2">
      <c r="A691" s="1">
        <f>IF(F691=0,0,LOOKUP($C$9:$C$2507,Hoja1!$C$4:$C$118,Hoja1!$D$4:$D$118))</f>
        <v>0</v>
      </c>
      <c r="B691" s="1">
        <f t="shared" si="20"/>
        <v>332</v>
      </c>
      <c r="C691" s="1">
        <f t="array" ref="C691">SUM(IF(cuencatramo1=F691,Hoja1!$C$4:$C$118,0))</f>
        <v>0</v>
      </c>
      <c r="D691" s="1">
        <f t="shared" si="21"/>
        <v>373</v>
      </c>
      <c r="E691" s="46">
        <v>684</v>
      </c>
      <c r="F691" s="229"/>
      <c r="G691" s="4"/>
      <c r="H691" s="4"/>
      <c r="I691" s="79"/>
      <c r="J691" s="4"/>
      <c r="K691" s="80"/>
      <c r="L691" s="80"/>
      <c r="M691" s="80"/>
      <c r="N691" s="80"/>
      <c r="O691" s="80"/>
      <c r="P691" s="80"/>
      <c r="Q691" s="80"/>
      <c r="R691" s="80"/>
      <c r="S691" s="80"/>
      <c r="T691" s="80"/>
      <c r="U691" s="80"/>
      <c r="V691" s="80"/>
      <c r="W691" s="81">
        <f t="shared" si="22"/>
        <v>0</v>
      </c>
      <c r="X691" s="80"/>
      <c r="Y691" s="80"/>
      <c r="Z691" s="80"/>
      <c r="AA691" s="80"/>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82"/>
      <c r="BE691" s="1"/>
    </row>
    <row r="692" spans="1:57" ht="11.25" customHeight="1" x14ac:dyDescent="0.2">
      <c r="A692" s="1">
        <f>IF(F692=0,0,LOOKUP($C$9:$C$2507,Hoja1!$C$4:$C$118,Hoja1!$D$4:$D$118))</f>
        <v>0</v>
      </c>
      <c r="B692" s="1">
        <f t="shared" si="20"/>
        <v>333</v>
      </c>
      <c r="C692" s="1">
        <f t="array" ref="C692">SUM(IF(cuencatramo1=F692,Hoja1!$C$4:$C$118,0))</f>
        <v>0</v>
      </c>
      <c r="D692" s="1">
        <f t="shared" si="21"/>
        <v>374</v>
      </c>
      <c r="E692" s="46">
        <v>685</v>
      </c>
      <c r="F692" s="229"/>
      <c r="G692" s="4"/>
      <c r="H692" s="4"/>
      <c r="I692" s="79"/>
      <c r="J692" s="4"/>
      <c r="K692" s="80"/>
      <c r="L692" s="80"/>
      <c r="M692" s="80"/>
      <c r="N692" s="80"/>
      <c r="O692" s="80"/>
      <c r="P692" s="80"/>
      <c r="Q692" s="80"/>
      <c r="R692" s="80"/>
      <c r="S692" s="80"/>
      <c r="T692" s="80"/>
      <c r="U692" s="80"/>
      <c r="V692" s="80"/>
      <c r="W692" s="81">
        <f t="shared" si="22"/>
        <v>0</v>
      </c>
      <c r="X692" s="80"/>
      <c r="Y692" s="80"/>
      <c r="Z692" s="80"/>
      <c r="AA692" s="80"/>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82"/>
      <c r="BE692" s="1"/>
    </row>
    <row r="693" spans="1:57" ht="11.25" customHeight="1" x14ac:dyDescent="0.2">
      <c r="A693" s="1">
        <f>IF(F693=0,0,LOOKUP($C$9:$C$2507,Hoja1!$C$4:$C$118,Hoja1!$D$4:$D$118))</f>
        <v>0</v>
      </c>
      <c r="B693" s="1">
        <f t="shared" si="20"/>
        <v>334</v>
      </c>
      <c r="C693" s="1">
        <f t="array" ref="C693">SUM(IF(cuencatramo1=F693,Hoja1!$C$4:$C$118,0))</f>
        <v>0</v>
      </c>
      <c r="D693" s="1">
        <f t="shared" si="21"/>
        <v>375</v>
      </c>
      <c r="E693" s="46">
        <v>686</v>
      </c>
      <c r="F693" s="229"/>
      <c r="G693" s="4"/>
      <c r="H693" s="4"/>
      <c r="I693" s="79"/>
      <c r="J693" s="4"/>
      <c r="K693" s="80"/>
      <c r="L693" s="80"/>
      <c r="M693" s="80"/>
      <c r="N693" s="80"/>
      <c r="O693" s="80"/>
      <c r="P693" s="80"/>
      <c r="Q693" s="80"/>
      <c r="R693" s="80"/>
      <c r="S693" s="80"/>
      <c r="T693" s="80"/>
      <c r="U693" s="80"/>
      <c r="V693" s="80"/>
      <c r="W693" s="81">
        <f t="shared" si="22"/>
        <v>0</v>
      </c>
      <c r="X693" s="80"/>
      <c r="Y693" s="80"/>
      <c r="Z693" s="80"/>
      <c r="AA693" s="80"/>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82"/>
      <c r="BE693" s="1"/>
    </row>
    <row r="694" spans="1:57" ht="11.25" customHeight="1" x14ac:dyDescent="0.2">
      <c r="A694" s="1">
        <f>IF(F694=0,0,LOOKUP($C$9:$C$2507,Hoja1!$C$4:$C$118,Hoja1!$D$4:$D$118))</f>
        <v>0</v>
      </c>
      <c r="B694" s="1">
        <f t="shared" si="20"/>
        <v>335</v>
      </c>
      <c r="C694" s="1">
        <f t="array" ref="C694">SUM(IF(cuencatramo1=F694,Hoja1!$C$4:$C$118,0))</f>
        <v>0</v>
      </c>
      <c r="D694" s="1">
        <f t="shared" si="21"/>
        <v>376</v>
      </c>
      <c r="E694" s="46">
        <v>687</v>
      </c>
      <c r="F694" s="229"/>
      <c r="G694" s="4"/>
      <c r="H694" s="4"/>
      <c r="I694" s="79"/>
      <c r="J694" s="4"/>
      <c r="K694" s="80"/>
      <c r="L694" s="80"/>
      <c r="M694" s="80"/>
      <c r="N694" s="80"/>
      <c r="O694" s="80"/>
      <c r="P694" s="80"/>
      <c r="Q694" s="80"/>
      <c r="R694" s="80"/>
      <c r="S694" s="80"/>
      <c r="T694" s="80"/>
      <c r="U694" s="80"/>
      <c r="V694" s="80"/>
      <c r="W694" s="81">
        <f t="shared" si="22"/>
        <v>0</v>
      </c>
      <c r="X694" s="80"/>
      <c r="Y694" s="80"/>
      <c r="Z694" s="80"/>
      <c r="AA694" s="80"/>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82"/>
      <c r="BE694" s="1"/>
    </row>
    <row r="695" spans="1:57" ht="11.25" customHeight="1" x14ac:dyDescent="0.2">
      <c r="A695" s="1">
        <f>IF(F695=0,0,LOOKUP($C$9:$C$2507,Hoja1!$C$4:$C$118,Hoja1!$D$4:$D$118))</f>
        <v>0</v>
      </c>
      <c r="B695" s="1">
        <f t="shared" si="20"/>
        <v>336</v>
      </c>
      <c r="C695" s="1">
        <f t="array" ref="C695">SUM(IF(cuencatramo1=F695,Hoja1!$C$4:$C$118,0))</f>
        <v>0</v>
      </c>
      <c r="D695" s="1">
        <f t="shared" si="21"/>
        <v>377</v>
      </c>
      <c r="E695" s="46">
        <v>688</v>
      </c>
      <c r="F695" s="229"/>
      <c r="G695" s="4"/>
      <c r="H695" s="4"/>
      <c r="I695" s="79"/>
      <c r="J695" s="4"/>
      <c r="K695" s="80"/>
      <c r="L695" s="80"/>
      <c r="M695" s="80"/>
      <c r="N695" s="80"/>
      <c r="O695" s="80"/>
      <c r="P695" s="80"/>
      <c r="Q695" s="80"/>
      <c r="R695" s="80"/>
      <c r="S695" s="80"/>
      <c r="T695" s="80"/>
      <c r="U695" s="80"/>
      <c r="V695" s="80"/>
      <c r="W695" s="81">
        <f t="shared" si="22"/>
        <v>0</v>
      </c>
      <c r="X695" s="80"/>
      <c r="Y695" s="80"/>
      <c r="Z695" s="80"/>
      <c r="AA695" s="80"/>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82"/>
      <c r="BE695" s="1"/>
    </row>
    <row r="696" spans="1:57" ht="11.25" customHeight="1" x14ac:dyDescent="0.2">
      <c r="A696" s="1">
        <f>IF(F696=0,0,LOOKUP($C$9:$C$2507,Hoja1!$C$4:$C$118,Hoja1!$D$4:$D$118))</f>
        <v>0</v>
      </c>
      <c r="B696" s="1">
        <f t="shared" si="20"/>
        <v>337</v>
      </c>
      <c r="C696" s="1">
        <f t="array" ref="C696">SUM(IF(cuencatramo1=F696,Hoja1!$C$4:$C$118,0))</f>
        <v>0</v>
      </c>
      <c r="D696" s="1">
        <f t="shared" si="21"/>
        <v>378</v>
      </c>
      <c r="E696" s="46">
        <v>689</v>
      </c>
      <c r="F696" s="229"/>
      <c r="G696" s="4"/>
      <c r="H696" s="4"/>
      <c r="I696" s="79"/>
      <c r="J696" s="4"/>
      <c r="K696" s="80"/>
      <c r="L696" s="80"/>
      <c r="M696" s="80"/>
      <c r="N696" s="80"/>
      <c r="O696" s="80"/>
      <c r="P696" s="80"/>
      <c r="Q696" s="80"/>
      <c r="R696" s="80"/>
      <c r="S696" s="80"/>
      <c r="T696" s="80"/>
      <c r="U696" s="80"/>
      <c r="V696" s="80"/>
      <c r="W696" s="81">
        <f t="shared" si="22"/>
        <v>0</v>
      </c>
      <c r="X696" s="80"/>
      <c r="Y696" s="80"/>
      <c r="Z696" s="80"/>
      <c r="AA696" s="80"/>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82"/>
      <c r="BE696" s="1"/>
    </row>
    <row r="697" spans="1:57" ht="11.25" customHeight="1" x14ac:dyDescent="0.2">
      <c r="A697" s="1">
        <f>IF(F697=0,0,LOOKUP($C$9:$C$2507,Hoja1!$C$4:$C$118,Hoja1!$D$4:$D$118))</f>
        <v>0</v>
      </c>
      <c r="B697" s="1">
        <f t="shared" si="20"/>
        <v>338</v>
      </c>
      <c r="C697" s="1">
        <f t="array" ref="C697">SUM(IF(cuencatramo1=F697,Hoja1!$C$4:$C$118,0))</f>
        <v>0</v>
      </c>
      <c r="D697" s="1">
        <f t="shared" si="21"/>
        <v>379</v>
      </c>
      <c r="E697" s="46">
        <v>690</v>
      </c>
      <c r="F697" s="229"/>
      <c r="G697" s="4"/>
      <c r="H697" s="4"/>
      <c r="I697" s="79"/>
      <c r="J697" s="4"/>
      <c r="K697" s="80"/>
      <c r="L697" s="80"/>
      <c r="M697" s="80"/>
      <c r="N697" s="80"/>
      <c r="O697" s="80"/>
      <c r="P697" s="80"/>
      <c r="Q697" s="80"/>
      <c r="R697" s="80"/>
      <c r="S697" s="80"/>
      <c r="T697" s="80"/>
      <c r="U697" s="80"/>
      <c r="V697" s="80"/>
      <c r="W697" s="81">
        <f t="shared" si="22"/>
        <v>0</v>
      </c>
      <c r="X697" s="80"/>
      <c r="Y697" s="80"/>
      <c r="Z697" s="80"/>
      <c r="AA697" s="80"/>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82"/>
      <c r="BE697" s="1"/>
    </row>
    <row r="698" spans="1:57" ht="11.25" customHeight="1" x14ac:dyDescent="0.2">
      <c r="A698" s="1">
        <f>IF(F698=0,0,LOOKUP($C$9:$C$2507,Hoja1!$C$4:$C$118,Hoja1!$D$4:$D$118))</f>
        <v>0</v>
      </c>
      <c r="B698" s="1">
        <f t="shared" si="20"/>
        <v>339</v>
      </c>
      <c r="C698" s="1">
        <f t="array" ref="C698">SUM(IF(cuencatramo1=F698,Hoja1!$C$4:$C$118,0))</f>
        <v>0</v>
      </c>
      <c r="D698" s="1">
        <f t="shared" si="21"/>
        <v>380</v>
      </c>
      <c r="E698" s="46">
        <v>691</v>
      </c>
      <c r="F698" s="229"/>
      <c r="G698" s="4"/>
      <c r="H698" s="4"/>
      <c r="I698" s="79"/>
      <c r="J698" s="4"/>
      <c r="K698" s="80"/>
      <c r="L698" s="80"/>
      <c r="M698" s="80"/>
      <c r="N698" s="80"/>
      <c r="O698" s="80"/>
      <c r="P698" s="80"/>
      <c r="Q698" s="80"/>
      <c r="R698" s="80"/>
      <c r="S698" s="80"/>
      <c r="T698" s="80"/>
      <c r="U698" s="80"/>
      <c r="V698" s="80"/>
      <c r="W698" s="81">
        <f t="shared" si="22"/>
        <v>0</v>
      </c>
      <c r="X698" s="80"/>
      <c r="Y698" s="80"/>
      <c r="Z698" s="80"/>
      <c r="AA698" s="80"/>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82"/>
      <c r="BE698" s="1"/>
    </row>
    <row r="699" spans="1:57" ht="11.25" customHeight="1" x14ac:dyDescent="0.2">
      <c r="A699" s="1">
        <f>IF(F699=0,0,LOOKUP($C$9:$C$2507,Hoja1!$C$4:$C$118,Hoja1!$D$4:$D$118))</f>
        <v>0</v>
      </c>
      <c r="B699" s="1">
        <f t="shared" si="20"/>
        <v>340</v>
      </c>
      <c r="C699" s="1">
        <f t="array" ref="C699">SUM(IF(cuencatramo1=F699,Hoja1!$C$4:$C$118,0))</f>
        <v>0</v>
      </c>
      <c r="D699" s="1">
        <f t="shared" si="21"/>
        <v>381</v>
      </c>
      <c r="E699" s="46">
        <v>692</v>
      </c>
      <c r="F699" s="229"/>
      <c r="G699" s="4"/>
      <c r="H699" s="4"/>
      <c r="I699" s="79"/>
      <c r="J699" s="4"/>
      <c r="K699" s="80"/>
      <c r="L699" s="80"/>
      <c r="M699" s="80"/>
      <c r="N699" s="80"/>
      <c r="O699" s="80"/>
      <c r="P699" s="80"/>
      <c r="Q699" s="80"/>
      <c r="R699" s="80"/>
      <c r="S699" s="80"/>
      <c r="T699" s="80"/>
      <c r="U699" s="80"/>
      <c r="V699" s="80"/>
      <c r="W699" s="81">
        <f t="shared" si="22"/>
        <v>0</v>
      </c>
      <c r="X699" s="80"/>
      <c r="Y699" s="80"/>
      <c r="Z699" s="80"/>
      <c r="AA699" s="80"/>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82"/>
      <c r="BE699" s="1"/>
    </row>
    <row r="700" spans="1:57" ht="11.25" customHeight="1" x14ac:dyDescent="0.2">
      <c r="A700" s="1">
        <f>IF(F700=0,0,LOOKUP($C$9:$C$2507,Hoja1!$C$4:$C$118,Hoja1!$D$4:$D$118))</f>
        <v>0</v>
      </c>
      <c r="B700" s="1">
        <f t="shared" si="20"/>
        <v>341</v>
      </c>
      <c r="C700" s="1">
        <f t="array" ref="C700">SUM(IF(cuencatramo1=F700,Hoja1!$C$4:$C$118,0))</f>
        <v>0</v>
      </c>
      <c r="D700" s="1">
        <f t="shared" si="21"/>
        <v>382</v>
      </c>
      <c r="E700" s="46">
        <v>693</v>
      </c>
      <c r="F700" s="229"/>
      <c r="G700" s="4"/>
      <c r="H700" s="4"/>
      <c r="I700" s="79"/>
      <c r="J700" s="4"/>
      <c r="K700" s="80"/>
      <c r="L700" s="80"/>
      <c r="M700" s="80"/>
      <c r="N700" s="80"/>
      <c r="O700" s="80"/>
      <c r="P700" s="80"/>
      <c r="Q700" s="80"/>
      <c r="R700" s="80"/>
      <c r="S700" s="80"/>
      <c r="T700" s="80"/>
      <c r="U700" s="80"/>
      <c r="V700" s="80"/>
      <c r="W700" s="81">
        <f t="shared" si="22"/>
        <v>0</v>
      </c>
      <c r="X700" s="80"/>
      <c r="Y700" s="80"/>
      <c r="Z700" s="80"/>
      <c r="AA700" s="80"/>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82"/>
      <c r="BE700" s="1"/>
    </row>
    <row r="701" spans="1:57" ht="11.25" customHeight="1" x14ac:dyDescent="0.2">
      <c r="A701" s="1">
        <f>IF(F701=0,0,LOOKUP($C$9:$C$2507,Hoja1!$C$4:$C$118,Hoja1!$D$4:$D$118))</f>
        <v>0</v>
      </c>
      <c r="B701" s="1">
        <f t="shared" si="20"/>
        <v>342</v>
      </c>
      <c r="C701" s="1">
        <f t="array" ref="C701">SUM(IF(cuencatramo1=F701,Hoja1!$C$4:$C$118,0))</f>
        <v>0</v>
      </c>
      <c r="D701" s="1">
        <f t="shared" si="21"/>
        <v>383</v>
      </c>
      <c r="E701" s="46">
        <v>694</v>
      </c>
      <c r="F701" s="229"/>
      <c r="G701" s="4"/>
      <c r="H701" s="4"/>
      <c r="I701" s="79"/>
      <c r="J701" s="4"/>
      <c r="K701" s="80"/>
      <c r="L701" s="80"/>
      <c r="M701" s="80"/>
      <c r="N701" s="80"/>
      <c r="O701" s="80"/>
      <c r="P701" s="80"/>
      <c r="Q701" s="80"/>
      <c r="R701" s="80"/>
      <c r="S701" s="80"/>
      <c r="T701" s="80"/>
      <c r="U701" s="80"/>
      <c r="V701" s="80"/>
      <c r="W701" s="81">
        <f t="shared" si="22"/>
        <v>0</v>
      </c>
      <c r="X701" s="80"/>
      <c r="Y701" s="80"/>
      <c r="Z701" s="80"/>
      <c r="AA701" s="80"/>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82"/>
      <c r="BE701" s="1"/>
    </row>
    <row r="702" spans="1:57" ht="11.25" customHeight="1" x14ac:dyDescent="0.2">
      <c r="A702" s="1">
        <f>IF(F702=0,0,LOOKUP($C$9:$C$2507,Hoja1!$C$4:$C$118,Hoja1!$D$4:$D$118))</f>
        <v>0</v>
      </c>
      <c r="B702" s="1">
        <f t="shared" si="20"/>
        <v>343</v>
      </c>
      <c r="C702" s="1">
        <f t="array" ref="C702">SUM(IF(cuencatramo1=F702,Hoja1!$C$4:$C$118,0))</f>
        <v>0</v>
      </c>
      <c r="D702" s="1">
        <f t="shared" si="21"/>
        <v>384</v>
      </c>
      <c r="E702" s="46">
        <v>695</v>
      </c>
      <c r="F702" s="229"/>
      <c r="G702" s="4"/>
      <c r="H702" s="4"/>
      <c r="I702" s="79"/>
      <c r="J702" s="4"/>
      <c r="K702" s="80"/>
      <c r="L702" s="80"/>
      <c r="M702" s="80"/>
      <c r="N702" s="80"/>
      <c r="O702" s="80"/>
      <c r="P702" s="80"/>
      <c r="Q702" s="80"/>
      <c r="R702" s="80"/>
      <c r="S702" s="80"/>
      <c r="T702" s="80"/>
      <c r="U702" s="80"/>
      <c r="V702" s="80"/>
      <c r="W702" s="81">
        <f t="shared" si="22"/>
        <v>0</v>
      </c>
      <c r="X702" s="80"/>
      <c r="Y702" s="80"/>
      <c r="Z702" s="80"/>
      <c r="AA702" s="80"/>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82"/>
      <c r="BE702" s="1"/>
    </row>
    <row r="703" spans="1:57" ht="11.25" customHeight="1" x14ac:dyDescent="0.2">
      <c r="A703" s="1">
        <f>IF(F703=0,0,LOOKUP($C$9:$C$2507,Hoja1!$C$4:$C$118,Hoja1!$D$4:$D$118))</f>
        <v>0</v>
      </c>
      <c r="B703" s="1">
        <f t="shared" si="20"/>
        <v>344</v>
      </c>
      <c r="C703" s="1">
        <f t="array" ref="C703">SUM(IF(cuencatramo1=F703,Hoja1!$C$4:$C$118,0))</f>
        <v>0</v>
      </c>
      <c r="D703" s="1">
        <f t="shared" si="21"/>
        <v>385</v>
      </c>
      <c r="E703" s="46">
        <v>696</v>
      </c>
      <c r="F703" s="229"/>
      <c r="G703" s="4"/>
      <c r="H703" s="4"/>
      <c r="I703" s="79"/>
      <c r="J703" s="4"/>
      <c r="K703" s="80"/>
      <c r="L703" s="80"/>
      <c r="M703" s="80"/>
      <c r="N703" s="80"/>
      <c r="O703" s="80"/>
      <c r="P703" s="80"/>
      <c r="Q703" s="80"/>
      <c r="R703" s="80"/>
      <c r="S703" s="80"/>
      <c r="T703" s="80"/>
      <c r="U703" s="80"/>
      <c r="V703" s="80"/>
      <c r="W703" s="81">
        <f t="shared" si="22"/>
        <v>0</v>
      </c>
      <c r="X703" s="80"/>
      <c r="Y703" s="80"/>
      <c r="Z703" s="80"/>
      <c r="AA703" s="80"/>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82"/>
      <c r="BE703" s="1"/>
    </row>
    <row r="704" spans="1:57" ht="11.25" customHeight="1" x14ac:dyDescent="0.2">
      <c r="A704" s="1">
        <f>IF(F704=0,0,LOOKUP($C$9:$C$2507,Hoja1!$C$4:$C$118,Hoja1!$D$4:$D$118))</f>
        <v>0</v>
      </c>
      <c r="B704" s="1">
        <f t="shared" si="20"/>
        <v>345</v>
      </c>
      <c r="C704" s="1">
        <f t="array" ref="C704">SUM(IF(cuencatramo1=F704,Hoja1!$C$4:$C$118,0))</f>
        <v>0</v>
      </c>
      <c r="D704" s="1">
        <f t="shared" si="21"/>
        <v>386</v>
      </c>
      <c r="E704" s="46">
        <v>697</v>
      </c>
      <c r="F704" s="229"/>
      <c r="G704" s="4"/>
      <c r="H704" s="4"/>
      <c r="I704" s="79"/>
      <c r="J704" s="4"/>
      <c r="K704" s="80"/>
      <c r="L704" s="80"/>
      <c r="M704" s="80"/>
      <c r="N704" s="80"/>
      <c r="O704" s="80"/>
      <c r="P704" s="80"/>
      <c r="Q704" s="80"/>
      <c r="R704" s="80"/>
      <c r="S704" s="80"/>
      <c r="T704" s="80"/>
      <c r="U704" s="80"/>
      <c r="V704" s="80"/>
      <c r="W704" s="81">
        <f t="shared" si="22"/>
        <v>0</v>
      </c>
      <c r="X704" s="80"/>
      <c r="Y704" s="80"/>
      <c r="Z704" s="80"/>
      <c r="AA704" s="80"/>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82"/>
      <c r="BE704" s="1"/>
    </row>
    <row r="705" spans="1:57" ht="11.25" customHeight="1" x14ac:dyDescent="0.2">
      <c r="A705" s="1">
        <f>IF(F705=0,0,LOOKUP($C$9:$C$2507,Hoja1!$C$4:$C$118,Hoja1!$D$4:$D$118))</f>
        <v>0</v>
      </c>
      <c r="B705" s="1">
        <f t="shared" si="20"/>
        <v>346</v>
      </c>
      <c r="C705" s="1">
        <f t="array" ref="C705">SUM(IF(cuencatramo1=F705,Hoja1!$C$4:$C$118,0))</f>
        <v>0</v>
      </c>
      <c r="D705" s="1">
        <f t="shared" si="21"/>
        <v>387</v>
      </c>
      <c r="E705" s="46">
        <v>698</v>
      </c>
      <c r="F705" s="229"/>
      <c r="G705" s="4"/>
      <c r="H705" s="4"/>
      <c r="I705" s="79"/>
      <c r="J705" s="4"/>
      <c r="K705" s="80"/>
      <c r="L705" s="80"/>
      <c r="M705" s="80"/>
      <c r="N705" s="80"/>
      <c r="O705" s="80"/>
      <c r="P705" s="80"/>
      <c r="Q705" s="80"/>
      <c r="R705" s="80"/>
      <c r="S705" s="80"/>
      <c r="T705" s="80"/>
      <c r="U705" s="80"/>
      <c r="V705" s="80"/>
      <c r="W705" s="81">
        <f t="shared" si="22"/>
        <v>0</v>
      </c>
      <c r="X705" s="80"/>
      <c r="Y705" s="80"/>
      <c r="Z705" s="80"/>
      <c r="AA705" s="80"/>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82"/>
      <c r="BE705" s="1"/>
    </row>
    <row r="706" spans="1:57" ht="11.25" customHeight="1" x14ac:dyDescent="0.2">
      <c r="A706" s="1">
        <f>IF(F706=0,0,LOOKUP($C$9:$C$2507,Hoja1!$C$4:$C$118,Hoja1!$D$4:$D$118))</f>
        <v>0</v>
      </c>
      <c r="B706" s="1">
        <f t="shared" si="20"/>
        <v>347</v>
      </c>
      <c r="C706" s="1">
        <f t="array" ref="C706">SUM(IF(cuencatramo1=F706,Hoja1!$C$4:$C$118,0))</f>
        <v>0</v>
      </c>
      <c r="D706" s="1">
        <f t="shared" si="21"/>
        <v>388</v>
      </c>
      <c r="E706" s="46">
        <v>699</v>
      </c>
      <c r="F706" s="229"/>
      <c r="G706" s="4"/>
      <c r="H706" s="4"/>
      <c r="I706" s="79"/>
      <c r="J706" s="4"/>
      <c r="K706" s="80"/>
      <c r="L706" s="80"/>
      <c r="M706" s="80"/>
      <c r="N706" s="80"/>
      <c r="O706" s="80"/>
      <c r="P706" s="80"/>
      <c r="Q706" s="80"/>
      <c r="R706" s="80"/>
      <c r="S706" s="80"/>
      <c r="T706" s="80"/>
      <c r="U706" s="80"/>
      <c r="V706" s="80"/>
      <c r="W706" s="81">
        <f t="shared" si="22"/>
        <v>0</v>
      </c>
      <c r="X706" s="80"/>
      <c r="Y706" s="80"/>
      <c r="Z706" s="80"/>
      <c r="AA706" s="80"/>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82"/>
      <c r="BE706" s="1"/>
    </row>
    <row r="707" spans="1:57" ht="11.25" customHeight="1" x14ac:dyDescent="0.2">
      <c r="A707" s="1">
        <f>IF(F707=0,0,LOOKUP($C$9:$C$2507,Hoja1!$C$4:$C$118,Hoja1!$D$4:$D$118))</f>
        <v>0</v>
      </c>
      <c r="B707" s="1">
        <f t="shared" si="20"/>
        <v>348</v>
      </c>
      <c r="C707" s="1">
        <f t="array" ref="C707">SUM(IF(cuencatramo1=F707,Hoja1!$C$4:$C$118,0))</f>
        <v>0</v>
      </c>
      <c r="D707" s="1">
        <f t="shared" si="21"/>
        <v>389</v>
      </c>
      <c r="E707" s="46">
        <v>700</v>
      </c>
      <c r="F707" s="229"/>
      <c r="G707" s="4"/>
      <c r="H707" s="4"/>
      <c r="I707" s="79"/>
      <c r="J707" s="4"/>
      <c r="K707" s="80"/>
      <c r="L707" s="80"/>
      <c r="M707" s="80"/>
      <c r="N707" s="80"/>
      <c r="O707" s="80"/>
      <c r="P707" s="80"/>
      <c r="Q707" s="80"/>
      <c r="R707" s="80"/>
      <c r="S707" s="80"/>
      <c r="T707" s="80"/>
      <c r="U707" s="80"/>
      <c r="V707" s="80"/>
      <c r="W707" s="81">
        <f t="shared" si="22"/>
        <v>0</v>
      </c>
      <c r="X707" s="80"/>
      <c r="Y707" s="80"/>
      <c r="Z707" s="80"/>
      <c r="AA707" s="80"/>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82"/>
      <c r="BE707" s="1"/>
    </row>
    <row r="708" spans="1:57" ht="11.25" customHeight="1" x14ac:dyDescent="0.2">
      <c r="A708" s="1">
        <f>IF(F708=0,0,LOOKUP($C$9:$C$2507,Hoja1!$C$4:$C$118,Hoja1!$D$4:$D$118))</f>
        <v>0</v>
      </c>
      <c r="B708" s="1">
        <f t="shared" si="20"/>
        <v>349</v>
      </c>
      <c r="C708" s="1">
        <f t="array" ref="C708">SUM(IF(cuencatramo1=F708,Hoja1!$C$4:$C$118,0))</f>
        <v>0</v>
      </c>
      <c r="D708" s="1">
        <f t="shared" si="21"/>
        <v>390</v>
      </c>
      <c r="E708" s="46">
        <v>701</v>
      </c>
      <c r="F708" s="229"/>
      <c r="G708" s="4"/>
      <c r="H708" s="4"/>
      <c r="I708" s="79"/>
      <c r="J708" s="4"/>
      <c r="K708" s="80"/>
      <c r="L708" s="80"/>
      <c r="M708" s="80"/>
      <c r="N708" s="80"/>
      <c r="O708" s="80"/>
      <c r="P708" s="80"/>
      <c r="Q708" s="80"/>
      <c r="R708" s="80"/>
      <c r="S708" s="80"/>
      <c r="T708" s="80"/>
      <c r="U708" s="80"/>
      <c r="V708" s="80"/>
      <c r="W708" s="81">
        <f t="shared" si="22"/>
        <v>0</v>
      </c>
      <c r="X708" s="80"/>
      <c r="Y708" s="80"/>
      <c r="Z708" s="80"/>
      <c r="AA708" s="80"/>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82"/>
      <c r="BE708" s="1"/>
    </row>
    <row r="709" spans="1:57" ht="11.25" customHeight="1" x14ac:dyDescent="0.2">
      <c r="A709" s="1">
        <f>IF(F709=0,0,LOOKUP($C$9:$C$2507,Hoja1!$C$4:$C$118,Hoja1!$D$4:$D$118))</f>
        <v>0</v>
      </c>
      <c r="B709" s="1">
        <f t="shared" si="20"/>
        <v>350</v>
      </c>
      <c r="C709" s="1">
        <f t="array" ref="C709">SUM(IF(cuencatramo1=F709,Hoja1!$C$4:$C$118,0))</f>
        <v>0</v>
      </c>
      <c r="D709" s="1">
        <f t="shared" si="21"/>
        <v>391</v>
      </c>
      <c r="E709" s="46">
        <v>702</v>
      </c>
      <c r="F709" s="229"/>
      <c r="G709" s="4"/>
      <c r="H709" s="4"/>
      <c r="I709" s="79"/>
      <c r="J709" s="4"/>
      <c r="K709" s="80"/>
      <c r="L709" s="80"/>
      <c r="M709" s="80"/>
      <c r="N709" s="80"/>
      <c r="O709" s="80"/>
      <c r="P709" s="80"/>
      <c r="Q709" s="80"/>
      <c r="R709" s="80"/>
      <c r="S709" s="80"/>
      <c r="T709" s="80"/>
      <c r="U709" s="80"/>
      <c r="V709" s="80"/>
      <c r="W709" s="81">
        <f t="shared" si="22"/>
        <v>0</v>
      </c>
      <c r="X709" s="80"/>
      <c r="Y709" s="80"/>
      <c r="Z709" s="80"/>
      <c r="AA709" s="80"/>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82"/>
      <c r="BE709" s="1"/>
    </row>
    <row r="710" spans="1:57" ht="11.25" customHeight="1" x14ac:dyDescent="0.2">
      <c r="A710" s="1">
        <f>IF(F710=0,0,LOOKUP($C$9:$C$2507,Hoja1!$C$4:$C$118,Hoja1!$D$4:$D$118))</f>
        <v>0</v>
      </c>
      <c r="B710" s="1">
        <f t="shared" si="20"/>
        <v>351</v>
      </c>
      <c r="C710" s="1">
        <f t="array" ref="C710">SUM(IF(cuencatramo1=F710,Hoja1!$C$4:$C$118,0))</f>
        <v>0</v>
      </c>
      <c r="D710" s="1">
        <f t="shared" si="21"/>
        <v>392</v>
      </c>
      <c r="E710" s="46">
        <v>703</v>
      </c>
      <c r="F710" s="229"/>
      <c r="G710" s="4"/>
      <c r="H710" s="4"/>
      <c r="I710" s="79"/>
      <c r="J710" s="4"/>
      <c r="K710" s="80"/>
      <c r="L710" s="80"/>
      <c r="M710" s="80"/>
      <c r="N710" s="80"/>
      <c r="O710" s="80"/>
      <c r="P710" s="80"/>
      <c r="Q710" s="80"/>
      <c r="R710" s="80"/>
      <c r="S710" s="80"/>
      <c r="T710" s="80"/>
      <c r="U710" s="80"/>
      <c r="V710" s="80"/>
      <c r="W710" s="81">
        <f t="shared" si="22"/>
        <v>0</v>
      </c>
      <c r="X710" s="80"/>
      <c r="Y710" s="80"/>
      <c r="Z710" s="80"/>
      <c r="AA710" s="80"/>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82"/>
      <c r="BE710" s="1"/>
    </row>
    <row r="711" spans="1:57" ht="11.25" customHeight="1" x14ac:dyDescent="0.2">
      <c r="A711" s="1">
        <f>IF(F711=0,0,LOOKUP($C$9:$C$2507,Hoja1!$C$4:$C$118,Hoja1!$D$4:$D$118))</f>
        <v>0</v>
      </c>
      <c r="B711" s="1">
        <f t="shared" si="20"/>
        <v>352</v>
      </c>
      <c r="C711" s="1">
        <f t="array" ref="C711">SUM(IF(cuencatramo1=F711,Hoja1!$C$4:$C$118,0))</f>
        <v>0</v>
      </c>
      <c r="D711" s="1">
        <f t="shared" si="21"/>
        <v>393</v>
      </c>
      <c r="E711" s="46">
        <v>704</v>
      </c>
      <c r="F711" s="229"/>
      <c r="G711" s="4"/>
      <c r="H711" s="4"/>
      <c r="I711" s="79"/>
      <c r="J711" s="4"/>
      <c r="K711" s="80"/>
      <c r="L711" s="80"/>
      <c r="M711" s="80"/>
      <c r="N711" s="80"/>
      <c r="O711" s="80"/>
      <c r="P711" s="80"/>
      <c r="Q711" s="80"/>
      <c r="R711" s="80"/>
      <c r="S711" s="80"/>
      <c r="T711" s="80"/>
      <c r="U711" s="80"/>
      <c r="V711" s="80"/>
      <c r="W711" s="81">
        <f t="shared" si="22"/>
        <v>0</v>
      </c>
      <c r="X711" s="80"/>
      <c r="Y711" s="80"/>
      <c r="Z711" s="80"/>
      <c r="AA711" s="80"/>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82"/>
      <c r="BE711" s="1"/>
    </row>
    <row r="712" spans="1:57" ht="11.25" customHeight="1" x14ac:dyDescent="0.2">
      <c r="A712" s="1">
        <f>IF(F712=0,0,LOOKUP($C$9:$C$2507,Hoja1!$C$4:$C$118,Hoja1!$D$4:$D$118))</f>
        <v>0</v>
      </c>
      <c r="B712" s="1">
        <f t="shared" si="20"/>
        <v>353</v>
      </c>
      <c r="C712" s="1">
        <f t="array" ref="C712">SUM(IF(cuencatramo1=F712,Hoja1!$C$4:$C$118,0))</f>
        <v>0</v>
      </c>
      <c r="D712" s="1">
        <f t="shared" si="21"/>
        <v>394</v>
      </c>
      <c r="E712" s="46">
        <v>705</v>
      </c>
      <c r="F712" s="229"/>
      <c r="G712" s="4"/>
      <c r="H712" s="4"/>
      <c r="I712" s="79"/>
      <c r="J712" s="4"/>
      <c r="K712" s="80"/>
      <c r="L712" s="80"/>
      <c r="M712" s="80"/>
      <c r="N712" s="80"/>
      <c r="O712" s="80"/>
      <c r="P712" s="80"/>
      <c r="Q712" s="80"/>
      <c r="R712" s="80"/>
      <c r="S712" s="80"/>
      <c r="T712" s="80"/>
      <c r="U712" s="80"/>
      <c r="V712" s="80"/>
      <c r="W712" s="81">
        <f t="shared" si="22"/>
        <v>0</v>
      </c>
      <c r="X712" s="80"/>
      <c r="Y712" s="80"/>
      <c r="Z712" s="80"/>
      <c r="AA712" s="80"/>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82"/>
      <c r="BE712" s="1"/>
    </row>
    <row r="713" spans="1:57" ht="11.25" customHeight="1" x14ac:dyDescent="0.2">
      <c r="A713" s="1">
        <f>IF(F713=0,0,LOOKUP($C$9:$C$2507,Hoja1!$C$4:$C$118,Hoja1!$D$4:$D$118))</f>
        <v>0</v>
      </c>
      <c r="B713" s="1">
        <f t="shared" si="20"/>
        <v>354</v>
      </c>
      <c r="C713" s="1">
        <f t="array" ref="C713">SUM(IF(cuencatramo1=F713,Hoja1!$C$4:$C$118,0))</f>
        <v>0</v>
      </c>
      <c r="D713" s="1">
        <f t="shared" si="21"/>
        <v>395</v>
      </c>
      <c r="E713" s="46">
        <v>706</v>
      </c>
      <c r="F713" s="229"/>
      <c r="G713" s="4"/>
      <c r="H713" s="4"/>
      <c r="I713" s="79"/>
      <c r="J713" s="4"/>
      <c r="K713" s="80"/>
      <c r="L713" s="80"/>
      <c r="M713" s="80"/>
      <c r="N713" s="80"/>
      <c r="O713" s="80"/>
      <c r="P713" s="80"/>
      <c r="Q713" s="80"/>
      <c r="R713" s="80"/>
      <c r="S713" s="80"/>
      <c r="T713" s="80"/>
      <c r="U713" s="80"/>
      <c r="V713" s="80"/>
      <c r="W713" s="81">
        <f t="shared" si="22"/>
        <v>0</v>
      </c>
      <c r="X713" s="80"/>
      <c r="Y713" s="80"/>
      <c r="Z713" s="80"/>
      <c r="AA713" s="80"/>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82"/>
      <c r="BE713" s="1"/>
    </row>
    <row r="714" spans="1:57" ht="11.25" customHeight="1" x14ac:dyDescent="0.2">
      <c r="A714" s="1">
        <f>IF(F714=0,0,LOOKUP($C$9:$C$2507,Hoja1!$C$4:$C$118,Hoja1!$D$4:$D$118))</f>
        <v>0</v>
      </c>
      <c r="B714" s="1">
        <f t="shared" si="20"/>
        <v>355</v>
      </c>
      <c r="C714" s="1">
        <f t="array" ref="C714">SUM(IF(cuencatramo1=F714,Hoja1!$C$4:$C$118,0))</f>
        <v>0</v>
      </c>
      <c r="D714" s="1">
        <f t="shared" si="21"/>
        <v>396</v>
      </c>
      <c r="E714" s="46">
        <v>707</v>
      </c>
      <c r="F714" s="229"/>
      <c r="G714" s="4"/>
      <c r="H714" s="4"/>
      <c r="I714" s="79"/>
      <c r="J714" s="4"/>
      <c r="K714" s="80"/>
      <c r="L714" s="80"/>
      <c r="M714" s="80"/>
      <c r="N714" s="80"/>
      <c r="O714" s="80"/>
      <c r="P714" s="80"/>
      <c r="Q714" s="80"/>
      <c r="R714" s="80"/>
      <c r="S714" s="80"/>
      <c r="T714" s="80"/>
      <c r="U714" s="80"/>
      <c r="V714" s="80"/>
      <c r="W714" s="81">
        <f t="shared" si="22"/>
        <v>0</v>
      </c>
      <c r="X714" s="80"/>
      <c r="Y714" s="80"/>
      <c r="Z714" s="80"/>
      <c r="AA714" s="80"/>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82"/>
      <c r="BE714" s="1"/>
    </row>
    <row r="715" spans="1:57" ht="11.25" customHeight="1" x14ac:dyDescent="0.2">
      <c r="A715" s="1">
        <f>IF(F715=0,0,LOOKUP($C$9:$C$2507,Hoja1!$C$4:$C$118,Hoja1!$D$4:$D$118))</f>
        <v>0</v>
      </c>
      <c r="B715" s="1">
        <f t="shared" si="20"/>
        <v>356</v>
      </c>
      <c r="C715" s="1">
        <f t="array" ref="C715">SUM(IF(cuencatramo1=F715,Hoja1!$C$4:$C$118,0))</f>
        <v>0</v>
      </c>
      <c r="D715" s="1">
        <f t="shared" si="21"/>
        <v>397</v>
      </c>
      <c r="E715" s="46">
        <v>708</v>
      </c>
      <c r="F715" s="229"/>
      <c r="G715" s="4"/>
      <c r="H715" s="4"/>
      <c r="I715" s="79"/>
      <c r="J715" s="4"/>
      <c r="K715" s="80"/>
      <c r="L715" s="80"/>
      <c r="M715" s="80"/>
      <c r="N715" s="80"/>
      <c r="O715" s="80"/>
      <c r="P715" s="80"/>
      <c r="Q715" s="80"/>
      <c r="R715" s="80"/>
      <c r="S715" s="80"/>
      <c r="T715" s="80"/>
      <c r="U715" s="80"/>
      <c r="V715" s="80"/>
      <c r="W715" s="81">
        <f t="shared" si="22"/>
        <v>0</v>
      </c>
      <c r="X715" s="80"/>
      <c r="Y715" s="80"/>
      <c r="Z715" s="80"/>
      <c r="AA715" s="80"/>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82"/>
      <c r="BE715" s="1"/>
    </row>
    <row r="716" spans="1:57" ht="11.25" customHeight="1" x14ac:dyDescent="0.2">
      <c r="A716" s="1">
        <f>IF(F716=0,0,LOOKUP($C$9:$C$2507,Hoja1!$C$4:$C$118,Hoja1!$D$4:$D$118))</f>
        <v>0</v>
      </c>
      <c r="B716" s="1">
        <f t="shared" si="20"/>
        <v>357</v>
      </c>
      <c r="C716" s="1">
        <f t="array" ref="C716">SUM(IF(cuencatramo1=F716,Hoja1!$C$4:$C$118,0))</f>
        <v>0</v>
      </c>
      <c r="D716" s="1">
        <f t="shared" si="21"/>
        <v>398</v>
      </c>
      <c r="E716" s="46">
        <v>709</v>
      </c>
      <c r="F716" s="229"/>
      <c r="G716" s="4"/>
      <c r="H716" s="4"/>
      <c r="I716" s="79"/>
      <c r="J716" s="4"/>
      <c r="K716" s="80"/>
      <c r="L716" s="80"/>
      <c r="M716" s="80"/>
      <c r="N716" s="80"/>
      <c r="O716" s="80"/>
      <c r="P716" s="80"/>
      <c r="Q716" s="80"/>
      <c r="R716" s="80"/>
      <c r="S716" s="80"/>
      <c r="T716" s="80"/>
      <c r="U716" s="80"/>
      <c r="V716" s="80"/>
      <c r="W716" s="81">
        <f t="shared" si="22"/>
        <v>0</v>
      </c>
      <c r="X716" s="80"/>
      <c r="Y716" s="80"/>
      <c r="Z716" s="80"/>
      <c r="AA716" s="80"/>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82"/>
      <c r="BE716" s="1"/>
    </row>
    <row r="717" spans="1:57" ht="11.25" customHeight="1" x14ac:dyDescent="0.2">
      <c r="A717" s="1">
        <f>IF(F717=0,0,LOOKUP($C$9:$C$2507,Hoja1!$C$4:$C$118,Hoja1!$D$4:$D$118))</f>
        <v>0</v>
      </c>
      <c r="B717" s="1">
        <f t="shared" si="20"/>
        <v>358</v>
      </c>
      <c r="C717" s="1">
        <f t="array" ref="C717">SUM(IF(cuencatramo1=F717,Hoja1!$C$4:$C$118,0))</f>
        <v>0</v>
      </c>
      <c r="D717" s="1">
        <f t="shared" si="21"/>
        <v>399</v>
      </c>
      <c r="E717" s="46">
        <v>710</v>
      </c>
      <c r="F717" s="229"/>
      <c r="G717" s="4"/>
      <c r="H717" s="4"/>
      <c r="I717" s="79"/>
      <c r="J717" s="4"/>
      <c r="K717" s="80"/>
      <c r="L717" s="80"/>
      <c r="M717" s="80"/>
      <c r="N717" s="80"/>
      <c r="O717" s="80"/>
      <c r="P717" s="80"/>
      <c r="Q717" s="80"/>
      <c r="R717" s="80"/>
      <c r="S717" s="80"/>
      <c r="T717" s="80"/>
      <c r="U717" s="80"/>
      <c r="V717" s="80"/>
      <c r="W717" s="81">
        <f t="shared" si="22"/>
        <v>0</v>
      </c>
      <c r="X717" s="80"/>
      <c r="Y717" s="80"/>
      <c r="Z717" s="80"/>
      <c r="AA717" s="80"/>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82"/>
      <c r="BE717" s="1"/>
    </row>
    <row r="718" spans="1:57" ht="11.25" customHeight="1" x14ac:dyDescent="0.2">
      <c r="A718" s="1">
        <f>IF(F718=0,0,LOOKUP($C$9:$C$2507,Hoja1!$C$4:$C$118,Hoja1!$D$4:$D$118))</f>
        <v>0</v>
      </c>
      <c r="B718" s="1">
        <f t="shared" si="20"/>
        <v>359</v>
      </c>
      <c r="C718" s="1">
        <f t="array" ref="C718">SUM(IF(cuencatramo1=F718,Hoja1!$C$4:$C$118,0))</f>
        <v>0</v>
      </c>
      <c r="D718" s="1">
        <f t="shared" si="21"/>
        <v>400</v>
      </c>
      <c r="E718" s="46">
        <v>711</v>
      </c>
      <c r="F718" s="229"/>
      <c r="G718" s="4"/>
      <c r="H718" s="4"/>
      <c r="I718" s="79"/>
      <c r="J718" s="4"/>
      <c r="K718" s="80"/>
      <c r="L718" s="80"/>
      <c r="M718" s="80"/>
      <c r="N718" s="80"/>
      <c r="O718" s="80"/>
      <c r="P718" s="80"/>
      <c r="Q718" s="80"/>
      <c r="R718" s="80"/>
      <c r="S718" s="80"/>
      <c r="T718" s="80"/>
      <c r="U718" s="80"/>
      <c r="V718" s="80"/>
      <c r="W718" s="81">
        <f t="shared" si="22"/>
        <v>0</v>
      </c>
      <c r="X718" s="80"/>
      <c r="Y718" s="80"/>
      <c r="Z718" s="80"/>
      <c r="AA718" s="80"/>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82"/>
      <c r="BE718" s="1"/>
    </row>
    <row r="719" spans="1:57" ht="11.25" customHeight="1" x14ac:dyDescent="0.2">
      <c r="A719" s="1">
        <f>IF(F719=0,0,LOOKUP($C$9:$C$2507,Hoja1!$C$4:$C$118,Hoja1!$D$4:$D$118))</f>
        <v>0</v>
      </c>
      <c r="B719" s="1">
        <f t="shared" si="20"/>
        <v>360</v>
      </c>
      <c r="C719" s="1">
        <f t="array" ref="C719">SUM(IF(cuencatramo1=F719,Hoja1!$C$4:$C$118,0))</f>
        <v>0</v>
      </c>
      <c r="D719" s="1">
        <f t="shared" si="21"/>
        <v>401</v>
      </c>
      <c r="E719" s="46">
        <v>712</v>
      </c>
      <c r="F719" s="229"/>
      <c r="G719" s="4"/>
      <c r="H719" s="4"/>
      <c r="I719" s="79"/>
      <c r="J719" s="4"/>
      <c r="K719" s="80"/>
      <c r="L719" s="80"/>
      <c r="M719" s="80"/>
      <c r="N719" s="80"/>
      <c r="O719" s="80"/>
      <c r="P719" s="80"/>
      <c r="Q719" s="80"/>
      <c r="R719" s="80"/>
      <c r="S719" s="80"/>
      <c r="T719" s="80"/>
      <c r="U719" s="80"/>
      <c r="V719" s="80"/>
      <c r="W719" s="81">
        <f t="shared" si="22"/>
        <v>0</v>
      </c>
      <c r="X719" s="80"/>
      <c r="Y719" s="80"/>
      <c r="Z719" s="80"/>
      <c r="AA719" s="80"/>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82"/>
      <c r="BE719" s="1"/>
    </row>
    <row r="720" spans="1:57" ht="11.25" customHeight="1" x14ac:dyDescent="0.2">
      <c r="A720" s="1">
        <f>IF(F720=0,0,LOOKUP($C$9:$C$2507,Hoja1!$C$4:$C$118,Hoja1!$D$4:$D$118))</f>
        <v>0</v>
      </c>
      <c r="B720" s="1">
        <f t="shared" si="20"/>
        <v>361</v>
      </c>
      <c r="C720" s="1">
        <f t="array" ref="C720">SUM(IF(cuencatramo1=F720,Hoja1!$C$4:$C$118,0))</f>
        <v>0</v>
      </c>
      <c r="D720" s="1">
        <f t="shared" si="21"/>
        <v>402</v>
      </c>
      <c r="E720" s="46">
        <v>713</v>
      </c>
      <c r="F720" s="229"/>
      <c r="G720" s="4"/>
      <c r="H720" s="4"/>
      <c r="I720" s="79"/>
      <c r="J720" s="4"/>
      <c r="K720" s="80"/>
      <c r="L720" s="80"/>
      <c r="M720" s="80"/>
      <c r="N720" s="80"/>
      <c r="O720" s="80"/>
      <c r="P720" s="80"/>
      <c r="Q720" s="80"/>
      <c r="R720" s="80"/>
      <c r="S720" s="80"/>
      <c r="T720" s="80"/>
      <c r="U720" s="80"/>
      <c r="V720" s="80"/>
      <c r="W720" s="81">
        <f t="shared" si="22"/>
        <v>0</v>
      </c>
      <c r="X720" s="80"/>
      <c r="Y720" s="80"/>
      <c r="Z720" s="80"/>
      <c r="AA720" s="80"/>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82"/>
      <c r="BE720" s="1"/>
    </row>
    <row r="721" spans="1:57" ht="11.25" customHeight="1" x14ac:dyDescent="0.2">
      <c r="A721" s="1">
        <f>IF(F721=0,0,LOOKUP($C$9:$C$2507,Hoja1!$C$4:$C$118,Hoja1!$D$4:$D$118))</f>
        <v>0</v>
      </c>
      <c r="B721" s="1">
        <f t="shared" si="20"/>
        <v>362</v>
      </c>
      <c r="C721" s="1">
        <f t="array" ref="C721">SUM(IF(cuencatramo1=F721,Hoja1!$C$4:$C$118,0))</f>
        <v>0</v>
      </c>
      <c r="D721" s="1">
        <f t="shared" si="21"/>
        <v>403</v>
      </c>
      <c r="E721" s="46">
        <v>714</v>
      </c>
      <c r="F721" s="229"/>
      <c r="G721" s="4"/>
      <c r="H721" s="4"/>
      <c r="I721" s="79"/>
      <c r="J721" s="4"/>
      <c r="K721" s="80"/>
      <c r="L721" s="80"/>
      <c r="M721" s="80"/>
      <c r="N721" s="80"/>
      <c r="O721" s="80"/>
      <c r="P721" s="80"/>
      <c r="Q721" s="80"/>
      <c r="R721" s="80"/>
      <c r="S721" s="80"/>
      <c r="T721" s="80"/>
      <c r="U721" s="80"/>
      <c r="V721" s="80"/>
      <c r="W721" s="81">
        <f t="shared" si="22"/>
        <v>0</v>
      </c>
      <c r="X721" s="80"/>
      <c r="Y721" s="80"/>
      <c r="Z721" s="80"/>
      <c r="AA721" s="80"/>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82"/>
      <c r="BE721" s="1"/>
    </row>
    <row r="722" spans="1:57" ht="11.25" customHeight="1" x14ac:dyDescent="0.2">
      <c r="A722" s="1">
        <f>IF(F722=0,0,LOOKUP($C$9:$C$2507,Hoja1!$C$4:$C$118,Hoja1!$D$4:$D$118))</f>
        <v>0</v>
      </c>
      <c r="B722" s="1">
        <f t="shared" si="20"/>
        <v>363</v>
      </c>
      <c r="C722" s="1">
        <f t="array" ref="C722">SUM(IF(cuencatramo1=F722,Hoja1!$C$4:$C$118,0))</f>
        <v>0</v>
      </c>
      <c r="D722" s="1">
        <f t="shared" si="21"/>
        <v>404</v>
      </c>
      <c r="E722" s="46">
        <v>715</v>
      </c>
      <c r="F722" s="229"/>
      <c r="G722" s="4"/>
      <c r="H722" s="4"/>
      <c r="I722" s="79"/>
      <c r="J722" s="4"/>
      <c r="K722" s="80"/>
      <c r="L722" s="80"/>
      <c r="M722" s="80"/>
      <c r="N722" s="80"/>
      <c r="O722" s="80"/>
      <c r="P722" s="80"/>
      <c r="Q722" s="80"/>
      <c r="R722" s="80"/>
      <c r="S722" s="80"/>
      <c r="T722" s="80"/>
      <c r="U722" s="80"/>
      <c r="V722" s="80"/>
      <c r="W722" s="81">
        <f t="shared" si="22"/>
        <v>0</v>
      </c>
      <c r="X722" s="80"/>
      <c r="Y722" s="80"/>
      <c r="Z722" s="80"/>
      <c r="AA722" s="80"/>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82"/>
      <c r="BE722" s="1"/>
    </row>
    <row r="723" spans="1:57" ht="11.25" customHeight="1" x14ac:dyDescent="0.2">
      <c r="A723" s="1">
        <f>IF(F723=0,0,LOOKUP($C$9:$C$2507,Hoja1!$C$4:$C$118,Hoja1!$D$4:$D$118))</f>
        <v>0</v>
      </c>
      <c r="B723" s="1">
        <f t="shared" si="20"/>
        <v>364</v>
      </c>
      <c r="C723" s="1">
        <f t="array" ref="C723">SUM(IF(cuencatramo1=F723,Hoja1!$C$4:$C$118,0))</f>
        <v>0</v>
      </c>
      <c r="D723" s="1">
        <f t="shared" si="21"/>
        <v>405</v>
      </c>
      <c r="E723" s="46">
        <v>716</v>
      </c>
      <c r="F723" s="229"/>
      <c r="G723" s="4"/>
      <c r="H723" s="4"/>
      <c r="I723" s="79"/>
      <c r="J723" s="4"/>
      <c r="K723" s="80"/>
      <c r="L723" s="80"/>
      <c r="M723" s="80"/>
      <c r="N723" s="80"/>
      <c r="O723" s="80"/>
      <c r="P723" s="80"/>
      <c r="Q723" s="80"/>
      <c r="R723" s="80"/>
      <c r="S723" s="80"/>
      <c r="T723" s="80"/>
      <c r="U723" s="80"/>
      <c r="V723" s="80"/>
      <c r="W723" s="81">
        <f t="shared" si="22"/>
        <v>0</v>
      </c>
      <c r="X723" s="80"/>
      <c r="Y723" s="80"/>
      <c r="Z723" s="80"/>
      <c r="AA723" s="80"/>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82"/>
      <c r="BE723" s="1"/>
    </row>
    <row r="724" spans="1:57" ht="11.25" customHeight="1" x14ac:dyDescent="0.2">
      <c r="A724" s="1">
        <f>IF(F724=0,0,LOOKUP($C$9:$C$2507,Hoja1!$C$4:$C$118,Hoja1!$D$4:$D$118))</f>
        <v>0</v>
      </c>
      <c r="B724" s="1">
        <f t="shared" si="20"/>
        <v>365</v>
      </c>
      <c r="C724" s="1">
        <f t="array" ref="C724">SUM(IF(cuencatramo1=F724,Hoja1!$C$4:$C$118,0))</f>
        <v>0</v>
      </c>
      <c r="D724" s="1">
        <f t="shared" si="21"/>
        <v>406</v>
      </c>
      <c r="E724" s="46">
        <v>717</v>
      </c>
      <c r="F724" s="229"/>
      <c r="G724" s="4"/>
      <c r="H724" s="4"/>
      <c r="I724" s="79"/>
      <c r="J724" s="4"/>
      <c r="K724" s="80"/>
      <c r="L724" s="80"/>
      <c r="M724" s="80"/>
      <c r="N724" s="80"/>
      <c r="O724" s="80"/>
      <c r="P724" s="80"/>
      <c r="Q724" s="80"/>
      <c r="R724" s="80"/>
      <c r="S724" s="80"/>
      <c r="T724" s="80"/>
      <c r="U724" s="80"/>
      <c r="V724" s="80"/>
      <c r="W724" s="81">
        <f t="shared" si="22"/>
        <v>0</v>
      </c>
      <c r="X724" s="80"/>
      <c r="Y724" s="80"/>
      <c r="Z724" s="80"/>
      <c r="AA724" s="80"/>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82"/>
      <c r="BE724" s="1"/>
    </row>
    <row r="725" spans="1:57" ht="11.25" customHeight="1" x14ac:dyDescent="0.2">
      <c r="A725" s="1">
        <f>IF(F725=0,0,LOOKUP($C$9:$C$2507,Hoja1!$C$4:$C$118,Hoja1!$D$4:$D$118))</f>
        <v>0</v>
      </c>
      <c r="B725" s="1">
        <f t="shared" si="20"/>
        <v>366</v>
      </c>
      <c r="C725" s="1">
        <f t="array" ref="C725">SUM(IF(cuencatramo1=F725,Hoja1!$C$4:$C$118,0))</f>
        <v>0</v>
      </c>
      <c r="D725" s="1">
        <f t="shared" si="21"/>
        <v>407</v>
      </c>
      <c r="E725" s="46">
        <v>718</v>
      </c>
      <c r="F725" s="229"/>
      <c r="G725" s="4"/>
      <c r="H725" s="4"/>
      <c r="I725" s="79"/>
      <c r="J725" s="4"/>
      <c r="K725" s="80"/>
      <c r="L725" s="80"/>
      <c r="M725" s="80"/>
      <c r="N725" s="80"/>
      <c r="O725" s="80"/>
      <c r="P725" s="80"/>
      <c r="Q725" s="80"/>
      <c r="R725" s="80"/>
      <c r="S725" s="80"/>
      <c r="T725" s="80"/>
      <c r="U725" s="80"/>
      <c r="V725" s="80"/>
      <c r="W725" s="81">
        <f t="shared" si="22"/>
        <v>0</v>
      </c>
      <c r="X725" s="80"/>
      <c r="Y725" s="80"/>
      <c r="Z725" s="80"/>
      <c r="AA725" s="80"/>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82"/>
      <c r="BE725" s="1"/>
    </row>
    <row r="726" spans="1:57" ht="11.25" customHeight="1" x14ac:dyDescent="0.2">
      <c r="A726" s="1">
        <f>IF(F726=0,0,LOOKUP($C$9:$C$2507,Hoja1!$C$4:$C$118,Hoja1!$D$4:$D$118))</f>
        <v>0</v>
      </c>
      <c r="B726" s="1">
        <f t="shared" si="20"/>
        <v>367</v>
      </c>
      <c r="C726" s="1">
        <f t="array" ref="C726">SUM(IF(cuencatramo1=F726,Hoja1!$C$4:$C$118,0))</f>
        <v>0</v>
      </c>
      <c r="D726" s="1">
        <f t="shared" si="21"/>
        <v>408</v>
      </c>
      <c r="E726" s="46">
        <v>719</v>
      </c>
      <c r="F726" s="229"/>
      <c r="G726" s="4"/>
      <c r="H726" s="4"/>
      <c r="I726" s="79"/>
      <c r="J726" s="4"/>
      <c r="K726" s="80"/>
      <c r="L726" s="80"/>
      <c r="M726" s="80"/>
      <c r="N726" s="80"/>
      <c r="O726" s="80"/>
      <c r="P726" s="80"/>
      <c r="Q726" s="80"/>
      <c r="R726" s="80"/>
      <c r="S726" s="80"/>
      <c r="T726" s="80"/>
      <c r="U726" s="80"/>
      <c r="V726" s="80"/>
      <c r="W726" s="81">
        <f t="shared" si="22"/>
        <v>0</v>
      </c>
      <c r="X726" s="80"/>
      <c r="Y726" s="80"/>
      <c r="Z726" s="80"/>
      <c r="AA726" s="80"/>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82"/>
      <c r="BE726" s="1"/>
    </row>
    <row r="727" spans="1:57" ht="11.25" customHeight="1" x14ac:dyDescent="0.2">
      <c r="A727" s="1">
        <f>IF(F727=0,0,LOOKUP($C$9:$C$2507,Hoja1!$C$4:$C$118,Hoja1!$D$4:$D$118))</f>
        <v>0</v>
      </c>
      <c r="B727" s="1">
        <f t="shared" si="20"/>
        <v>368</v>
      </c>
      <c r="C727" s="1">
        <f t="array" ref="C727">SUM(IF(cuencatramo1=F727,Hoja1!$C$4:$C$118,0))</f>
        <v>0</v>
      </c>
      <c r="D727" s="1">
        <f t="shared" si="21"/>
        <v>409</v>
      </c>
      <c r="E727" s="46">
        <v>720</v>
      </c>
      <c r="F727" s="229"/>
      <c r="G727" s="4"/>
      <c r="H727" s="4"/>
      <c r="I727" s="79"/>
      <c r="J727" s="4"/>
      <c r="K727" s="80"/>
      <c r="L727" s="80"/>
      <c r="M727" s="80"/>
      <c r="N727" s="80"/>
      <c r="O727" s="80"/>
      <c r="P727" s="80"/>
      <c r="Q727" s="80"/>
      <c r="R727" s="80"/>
      <c r="S727" s="80"/>
      <c r="T727" s="80"/>
      <c r="U727" s="80"/>
      <c r="V727" s="80"/>
      <c r="W727" s="81">
        <f t="shared" si="22"/>
        <v>0</v>
      </c>
      <c r="X727" s="80"/>
      <c r="Y727" s="80"/>
      <c r="Z727" s="80"/>
      <c r="AA727" s="80"/>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82"/>
      <c r="BE727" s="1"/>
    </row>
    <row r="728" spans="1:57" ht="11.25" customHeight="1" x14ac:dyDescent="0.2">
      <c r="A728" s="1">
        <f>IF(F728=0,0,LOOKUP($C$9:$C$2507,Hoja1!$C$4:$C$118,Hoja1!$D$4:$D$118))</f>
        <v>0</v>
      </c>
      <c r="B728" s="1">
        <f t="shared" si="20"/>
        <v>369</v>
      </c>
      <c r="C728" s="1">
        <f t="array" ref="C728">SUM(IF(cuencatramo1=F728,Hoja1!$C$4:$C$118,0))</f>
        <v>0</v>
      </c>
      <c r="D728" s="1">
        <f t="shared" si="21"/>
        <v>410</v>
      </c>
      <c r="E728" s="46">
        <v>721</v>
      </c>
      <c r="F728" s="229"/>
      <c r="G728" s="4"/>
      <c r="H728" s="4"/>
      <c r="I728" s="79"/>
      <c r="J728" s="4"/>
      <c r="K728" s="80"/>
      <c r="L728" s="80"/>
      <c r="M728" s="80"/>
      <c r="N728" s="80"/>
      <c r="O728" s="80"/>
      <c r="P728" s="80"/>
      <c r="Q728" s="80"/>
      <c r="R728" s="80"/>
      <c r="S728" s="80"/>
      <c r="T728" s="80"/>
      <c r="U728" s="80"/>
      <c r="V728" s="80"/>
      <c r="W728" s="81">
        <f t="shared" si="22"/>
        <v>0</v>
      </c>
      <c r="X728" s="80"/>
      <c r="Y728" s="80"/>
      <c r="Z728" s="80"/>
      <c r="AA728" s="80"/>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82"/>
      <c r="BE728" s="1"/>
    </row>
    <row r="729" spans="1:57" ht="11.25" customHeight="1" x14ac:dyDescent="0.2">
      <c r="A729" s="1">
        <f>IF(F729=0,0,LOOKUP($C$9:$C$2507,Hoja1!$C$4:$C$118,Hoja1!$D$4:$D$118))</f>
        <v>0</v>
      </c>
      <c r="B729" s="1">
        <f t="shared" si="20"/>
        <v>370</v>
      </c>
      <c r="C729" s="1">
        <f t="array" ref="C729">SUM(IF(cuencatramo1=F729,Hoja1!$C$4:$C$118,0))</f>
        <v>0</v>
      </c>
      <c r="D729" s="1">
        <f t="shared" si="21"/>
        <v>411</v>
      </c>
      <c r="E729" s="46">
        <v>722</v>
      </c>
      <c r="F729" s="229"/>
      <c r="G729" s="4"/>
      <c r="H729" s="4"/>
      <c r="I729" s="79"/>
      <c r="J729" s="4"/>
      <c r="K729" s="80"/>
      <c r="L729" s="80"/>
      <c r="M729" s="80"/>
      <c r="N729" s="80"/>
      <c r="O729" s="80"/>
      <c r="P729" s="80"/>
      <c r="Q729" s="80"/>
      <c r="R729" s="80"/>
      <c r="S729" s="80"/>
      <c r="T729" s="80"/>
      <c r="U729" s="80"/>
      <c r="V729" s="80"/>
      <c r="W729" s="81">
        <f t="shared" si="22"/>
        <v>0</v>
      </c>
      <c r="X729" s="80"/>
      <c r="Y729" s="80"/>
      <c r="Z729" s="80"/>
      <c r="AA729" s="80"/>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82"/>
      <c r="BE729" s="1"/>
    </row>
    <row r="730" spans="1:57" ht="11.25" customHeight="1" x14ac:dyDescent="0.2">
      <c r="A730" s="1">
        <f>IF(F730=0,0,LOOKUP($C$9:$C$2507,Hoja1!$C$4:$C$118,Hoja1!$D$4:$D$118))</f>
        <v>0</v>
      </c>
      <c r="B730" s="1">
        <f t="shared" si="20"/>
        <v>371</v>
      </c>
      <c r="C730" s="1">
        <f t="array" ref="C730">SUM(IF(cuencatramo1=F730,Hoja1!$C$4:$C$118,0))</f>
        <v>0</v>
      </c>
      <c r="D730" s="1">
        <f t="shared" si="21"/>
        <v>412</v>
      </c>
      <c r="E730" s="46">
        <v>723</v>
      </c>
      <c r="F730" s="229"/>
      <c r="G730" s="4"/>
      <c r="H730" s="4"/>
      <c r="I730" s="79"/>
      <c r="J730" s="4"/>
      <c r="K730" s="80"/>
      <c r="L730" s="80"/>
      <c r="M730" s="80"/>
      <c r="N730" s="80"/>
      <c r="O730" s="80"/>
      <c r="P730" s="80"/>
      <c r="Q730" s="80"/>
      <c r="R730" s="80"/>
      <c r="S730" s="80"/>
      <c r="T730" s="80"/>
      <c r="U730" s="80"/>
      <c r="V730" s="80"/>
      <c r="W730" s="81">
        <f t="shared" si="22"/>
        <v>0</v>
      </c>
      <c r="X730" s="80"/>
      <c r="Y730" s="80"/>
      <c r="Z730" s="80"/>
      <c r="AA730" s="80"/>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82"/>
      <c r="BE730" s="1"/>
    </row>
    <row r="731" spans="1:57" ht="11.25" customHeight="1" x14ac:dyDescent="0.2">
      <c r="A731" s="1">
        <f>IF(F731=0,0,LOOKUP($C$9:$C$2507,Hoja1!$C$4:$C$118,Hoja1!$D$4:$D$118))</f>
        <v>0</v>
      </c>
      <c r="B731" s="1">
        <f t="shared" si="20"/>
        <v>372</v>
      </c>
      <c r="C731" s="1">
        <f t="array" ref="C731">SUM(IF(cuencatramo1=F731,Hoja1!$C$4:$C$118,0))</f>
        <v>0</v>
      </c>
      <c r="D731" s="1">
        <f t="shared" si="21"/>
        <v>413</v>
      </c>
      <c r="E731" s="46">
        <v>724</v>
      </c>
      <c r="F731" s="229"/>
      <c r="G731" s="4"/>
      <c r="H731" s="4"/>
      <c r="I731" s="79"/>
      <c r="J731" s="4"/>
      <c r="K731" s="80"/>
      <c r="L731" s="80"/>
      <c r="M731" s="80"/>
      <c r="N731" s="80"/>
      <c r="O731" s="80"/>
      <c r="P731" s="80"/>
      <c r="Q731" s="80"/>
      <c r="R731" s="80"/>
      <c r="S731" s="80"/>
      <c r="T731" s="80"/>
      <c r="U731" s="80"/>
      <c r="V731" s="80"/>
      <c r="W731" s="81">
        <f t="shared" si="22"/>
        <v>0</v>
      </c>
      <c r="X731" s="80"/>
      <c r="Y731" s="80"/>
      <c r="Z731" s="80"/>
      <c r="AA731" s="80"/>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82"/>
      <c r="BE731" s="1"/>
    </row>
    <row r="732" spans="1:57" ht="11.25" customHeight="1" x14ac:dyDescent="0.2">
      <c r="A732" s="1">
        <f>IF(F732=0,0,LOOKUP($C$9:$C$2507,Hoja1!$C$4:$C$118,Hoja1!$D$4:$D$118))</f>
        <v>0</v>
      </c>
      <c r="B732" s="1">
        <f t="shared" si="20"/>
        <v>373</v>
      </c>
      <c r="C732" s="1">
        <f t="array" ref="C732">SUM(IF(cuencatramo1=F732,Hoja1!$C$4:$C$118,0))</f>
        <v>0</v>
      </c>
      <c r="D732" s="1">
        <f t="shared" si="21"/>
        <v>414</v>
      </c>
      <c r="E732" s="46">
        <v>725</v>
      </c>
      <c r="F732" s="229"/>
      <c r="G732" s="4"/>
      <c r="H732" s="4"/>
      <c r="I732" s="79"/>
      <c r="J732" s="4"/>
      <c r="K732" s="80"/>
      <c r="L732" s="80"/>
      <c r="M732" s="80"/>
      <c r="N732" s="80"/>
      <c r="O732" s="80"/>
      <c r="P732" s="80"/>
      <c r="Q732" s="80"/>
      <c r="R732" s="80"/>
      <c r="S732" s="80"/>
      <c r="T732" s="80"/>
      <c r="U732" s="80"/>
      <c r="V732" s="80"/>
      <c r="W732" s="81">
        <f t="shared" si="22"/>
        <v>0</v>
      </c>
      <c r="X732" s="80"/>
      <c r="Y732" s="80"/>
      <c r="Z732" s="80"/>
      <c r="AA732" s="80"/>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82"/>
      <c r="BE732" s="1"/>
    </row>
    <row r="733" spans="1:57" ht="11.25" customHeight="1" x14ac:dyDescent="0.2">
      <c r="A733" s="1">
        <f>IF(F733=0,0,LOOKUP($C$9:$C$2507,Hoja1!$C$4:$C$118,Hoja1!$D$4:$D$118))</f>
        <v>0</v>
      </c>
      <c r="B733" s="1">
        <f t="shared" si="20"/>
        <v>374</v>
      </c>
      <c r="C733" s="1">
        <f t="array" ref="C733">SUM(IF(cuencatramo1=F733,Hoja1!$C$4:$C$118,0))</f>
        <v>0</v>
      </c>
      <c r="D733" s="1">
        <f t="shared" si="21"/>
        <v>415</v>
      </c>
      <c r="E733" s="46">
        <v>726</v>
      </c>
      <c r="F733" s="229"/>
      <c r="G733" s="4"/>
      <c r="H733" s="4"/>
      <c r="I733" s="79"/>
      <c r="J733" s="4"/>
      <c r="K733" s="80"/>
      <c r="L733" s="80"/>
      <c r="M733" s="80"/>
      <c r="N733" s="80"/>
      <c r="O733" s="80"/>
      <c r="P733" s="80"/>
      <c r="Q733" s="80"/>
      <c r="R733" s="80"/>
      <c r="S733" s="80"/>
      <c r="T733" s="80"/>
      <c r="U733" s="80"/>
      <c r="V733" s="80"/>
      <c r="W733" s="81">
        <f t="shared" si="22"/>
        <v>0</v>
      </c>
      <c r="X733" s="80"/>
      <c r="Y733" s="80"/>
      <c r="Z733" s="80"/>
      <c r="AA733" s="80"/>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82"/>
      <c r="BE733" s="1"/>
    </row>
    <row r="734" spans="1:57" ht="11.25" customHeight="1" x14ac:dyDescent="0.2">
      <c r="A734" s="1">
        <f>IF(F734=0,0,LOOKUP($C$9:$C$2507,Hoja1!$C$4:$C$118,Hoja1!$D$4:$D$118))</f>
        <v>0</v>
      </c>
      <c r="B734" s="1">
        <f t="shared" si="20"/>
        <v>375</v>
      </c>
      <c r="C734" s="1">
        <f t="array" ref="C734">SUM(IF(cuencatramo1=F734,Hoja1!$C$4:$C$118,0))</f>
        <v>0</v>
      </c>
      <c r="D734" s="1">
        <f t="shared" si="21"/>
        <v>416</v>
      </c>
      <c r="E734" s="46">
        <v>727</v>
      </c>
      <c r="F734" s="229"/>
      <c r="G734" s="4"/>
      <c r="H734" s="4"/>
      <c r="I734" s="79"/>
      <c r="J734" s="4"/>
      <c r="K734" s="80"/>
      <c r="L734" s="80"/>
      <c r="M734" s="80"/>
      <c r="N734" s="80"/>
      <c r="O734" s="80"/>
      <c r="P734" s="80"/>
      <c r="Q734" s="80"/>
      <c r="R734" s="80"/>
      <c r="S734" s="80"/>
      <c r="T734" s="80"/>
      <c r="U734" s="80"/>
      <c r="V734" s="80"/>
      <c r="W734" s="81">
        <f t="shared" si="22"/>
        <v>0</v>
      </c>
      <c r="X734" s="80"/>
      <c r="Y734" s="80"/>
      <c r="Z734" s="80"/>
      <c r="AA734" s="80"/>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82"/>
      <c r="BE734" s="1"/>
    </row>
    <row r="735" spans="1:57" ht="11.25" customHeight="1" x14ac:dyDescent="0.2">
      <c r="A735" s="1">
        <f>IF(F735=0,0,LOOKUP($C$9:$C$2507,Hoja1!$C$4:$C$118,Hoja1!$D$4:$D$118))</f>
        <v>0</v>
      </c>
      <c r="B735" s="1">
        <f t="shared" si="20"/>
        <v>376</v>
      </c>
      <c r="C735" s="1">
        <f t="array" ref="C735">SUM(IF(cuencatramo1=F735,Hoja1!$C$4:$C$118,0))</f>
        <v>0</v>
      </c>
      <c r="D735" s="1">
        <f t="shared" si="21"/>
        <v>417</v>
      </c>
      <c r="E735" s="46">
        <v>728</v>
      </c>
      <c r="F735" s="229"/>
      <c r="G735" s="4"/>
      <c r="H735" s="4"/>
      <c r="I735" s="79"/>
      <c r="J735" s="4"/>
      <c r="K735" s="80"/>
      <c r="L735" s="80"/>
      <c r="M735" s="80"/>
      <c r="N735" s="80"/>
      <c r="O735" s="80"/>
      <c r="P735" s="80"/>
      <c r="Q735" s="80"/>
      <c r="R735" s="80"/>
      <c r="S735" s="80"/>
      <c r="T735" s="80"/>
      <c r="U735" s="80"/>
      <c r="V735" s="80"/>
      <c r="W735" s="81">
        <f t="shared" si="22"/>
        <v>0</v>
      </c>
      <c r="X735" s="80"/>
      <c r="Y735" s="80"/>
      <c r="Z735" s="80"/>
      <c r="AA735" s="80"/>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82"/>
      <c r="BE735" s="1"/>
    </row>
    <row r="736" spans="1:57" ht="11.25" customHeight="1" x14ac:dyDescent="0.2">
      <c r="A736" s="1">
        <f>IF(F736=0,0,LOOKUP($C$9:$C$2507,Hoja1!$C$4:$C$118,Hoja1!$D$4:$D$118))</f>
        <v>0</v>
      </c>
      <c r="B736" s="1">
        <f t="shared" si="20"/>
        <v>377</v>
      </c>
      <c r="C736" s="1">
        <f t="array" ref="C736">SUM(IF(cuencatramo1=F736,Hoja1!$C$4:$C$118,0))</f>
        <v>0</v>
      </c>
      <c r="D736" s="1">
        <f t="shared" si="21"/>
        <v>418</v>
      </c>
      <c r="E736" s="46">
        <v>729</v>
      </c>
      <c r="F736" s="229"/>
      <c r="G736" s="4"/>
      <c r="H736" s="4"/>
      <c r="I736" s="79"/>
      <c r="J736" s="4"/>
      <c r="K736" s="80"/>
      <c r="L736" s="80"/>
      <c r="M736" s="80"/>
      <c r="N736" s="80"/>
      <c r="O736" s="80"/>
      <c r="P736" s="80"/>
      <c r="Q736" s="80"/>
      <c r="R736" s="80"/>
      <c r="S736" s="80"/>
      <c r="T736" s="80"/>
      <c r="U736" s="80"/>
      <c r="V736" s="80"/>
      <c r="W736" s="81">
        <f t="shared" si="22"/>
        <v>0</v>
      </c>
      <c r="X736" s="80"/>
      <c r="Y736" s="80"/>
      <c r="Z736" s="80"/>
      <c r="AA736" s="80"/>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82"/>
      <c r="BE736" s="1"/>
    </row>
    <row r="737" spans="1:57" ht="11.25" customHeight="1" x14ac:dyDescent="0.2">
      <c r="A737" s="1">
        <f>IF(F737=0,0,LOOKUP($C$9:$C$2507,Hoja1!$C$4:$C$118,Hoja1!$D$4:$D$118))</f>
        <v>0</v>
      </c>
      <c r="B737" s="1">
        <f t="shared" si="20"/>
        <v>378</v>
      </c>
      <c r="C737" s="1">
        <f t="array" ref="C737">SUM(IF(cuencatramo1=F737,Hoja1!$C$4:$C$118,0))</f>
        <v>0</v>
      </c>
      <c r="D737" s="1">
        <f t="shared" si="21"/>
        <v>419</v>
      </c>
      <c r="E737" s="46">
        <v>730</v>
      </c>
      <c r="F737" s="229"/>
      <c r="G737" s="4"/>
      <c r="H737" s="4"/>
      <c r="I737" s="79"/>
      <c r="J737" s="4"/>
      <c r="K737" s="80"/>
      <c r="L737" s="80"/>
      <c r="M737" s="80"/>
      <c r="N737" s="80"/>
      <c r="O737" s="80"/>
      <c r="P737" s="80"/>
      <c r="Q737" s="80"/>
      <c r="R737" s="80"/>
      <c r="S737" s="80"/>
      <c r="T737" s="80"/>
      <c r="U737" s="80"/>
      <c r="V737" s="80"/>
      <c r="W737" s="81">
        <f t="shared" si="22"/>
        <v>0</v>
      </c>
      <c r="X737" s="80"/>
      <c r="Y737" s="80"/>
      <c r="Z737" s="80"/>
      <c r="AA737" s="80"/>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82"/>
      <c r="BE737" s="1"/>
    </row>
    <row r="738" spans="1:57" ht="11.25" customHeight="1" x14ac:dyDescent="0.2">
      <c r="A738" s="1">
        <f>IF(F738=0,0,LOOKUP($C$9:$C$2507,Hoja1!$C$4:$C$118,Hoja1!$D$4:$D$118))</f>
        <v>0</v>
      </c>
      <c r="B738" s="1">
        <f t="shared" si="20"/>
        <v>379</v>
      </c>
      <c r="C738" s="1">
        <f t="array" ref="C738">SUM(IF(cuencatramo1=F738,Hoja1!$C$4:$C$118,0))</f>
        <v>0</v>
      </c>
      <c r="D738" s="1">
        <f t="shared" si="21"/>
        <v>420</v>
      </c>
      <c r="E738" s="46">
        <v>731</v>
      </c>
      <c r="F738" s="229"/>
      <c r="G738" s="4"/>
      <c r="H738" s="4"/>
      <c r="I738" s="79"/>
      <c r="J738" s="4"/>
      <c r="K738" s="80"/>
      <c r="L738" s="80"/>
      <c r="M738" s="80"/>
      <c r="N738" s="80"/>
      <c r="O738" s="80"/>
      <c r="P738" s="80"/>
      <c r="Q738" s="80"/>
      <c r="R738" s="80"/>
      <c r="S738" s="80"/>
      <c r="T738" s="80"/>
      <c r="U738" s="80"/>
      <c r="V738" s="80"/>
      <c r="W738" s="81">
        <f t="shared" si="22"/>
        <v>0</v>
      </c>
      <c r="X738" s="80"/>
      <c r="Y738" s="80"/>
      <c r="Z738" s="80"/>
      <c r="AA738" s="80"/>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82"/>
      <c r="BE738" s="1"/>
    </row>
    <row r="739" spans="1:57" ht="11.25" customHeight="1" x14ac:dyDescent="0.2">
      <c r="A739" s="1">
        <f>IF(F739=0,0,LOOKUP($C$9:$C$2507,Hoja1!$C$4:$C$118,Hoja1!$D$4:$D$118))</f>
        <v>0</v>
      </c>
      <c r="B739" s="1">
        <f t="shared" si="20"/>
        <v>380</v>
      </c>
      <c r="C739" s="1">
        <f t="array" ref="C739">SUM(IF(cuencatramo1=F739,Hoja1!$C$4:$C$118,0))</f>
        <v>0</v>
      </c>
      <c r="D739" s="1">
        <f t="shared" si="21"/>
        <v>421</v>
      </c>
      <c r="E739" s="46">
        <v>732</v>
      </c>
      <c r="F739" s="229"/>
      <c r="G739" s="4"/>
      <c r="H739" s="4"/>
      <c r="I739" s="79"/>
      <c r="J739" s="4"/>
      <c r="K739" s="80"/>
      <c r="L739" s="80"/>
      <c r="M739" s="80"/>
      <c r="N739" s="80"/>
      <c r="O739" s="80"/>
      <c r="P739" s="80"/>
      <c r="Q739" s="80"/>
      <c r="R739" s="80"/>
      <c r="S739" s="80"/>
      <c r="T739" s="80"/>
      <c r="U739" s="80"/>
      <c r="V739" s="80"/>
      <c r="W739" s="81">
        <f t="shared" si="22"/>
        <v>0</v>
      </c>
      <c r="X739" s="80"/>
      <c r="Y739" s="80"/>
      <c r="Z739" s="80"/>
      <c r="AA739" s="80"/>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82"/>
      <c r="BE739" s="1"/>
    </row>
    <row r="740" spans="1:57" ht="11.25" customHeight="1" x14ac:dyDescent="0.2">
      <c r="A740" s="1">
        <f>IF(F740=0,0,LOOKUP($C$9:$C$2507,Hoja1!$C$4:$C$118,Hoja1!$D$4:$D$118))</f>
        <v>0</v>
      </c>
      <c r="B740" s="1">
        <f t="shared" si="20"/>
        <v>381</v>
      </c>
      <c r="C740" s="1">
        <f t="array" ref="C740">SUM(IF(cuencatramo1=F740,Hoja1!$C$4:$C$118,0))</f>
        <v>0</v>
      </c>
      <c r="D740" s="1">
        <f t="shared" si="21"/>
        <v>422</v>
      </c>
      <c r="E740" s="46">
        <v>733</v>
      </c>
      <c r="F740" s="229"/>
      <c r="G740" s="4"/>
      <c r="H740" s="4"/>
      <c r="I740" s="79"/>
      <c r="J740" s="4"/>
      <c r="K740" s="80"/>
      <c r="L740" s="80"/>
      <c r="M740" s="80"/>
      <c r="N740" s="80"/>
      <c r="O740" s="80"/>
      <c r="P740" s="80"/>
      <c r="Q740" s="80"/>
      <c r="R740" s="80"/>
      <c r="S740" s="80"/>
      <c r="T740" s="80"/>
      <c r="U740" s="80"/>
      <c r="V740" s="80"/>
      <c r="W740" s="81">
        <f t="shared" si="22"/>
        <v>0</v>
      </c>
      <c r="X740" s="80"/>
      <c r="Y740" s="80"/>
      <c r="Z740" s="80"/>
      <c r="AA740" s="80"/>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82"/>
      <c r="BE740" s="1"/>
    </row>
    <row r="741" spans="1:57" ht="11.25" customHeight="1" x14ac:dyDescent="0.2">
      <c r="A741" s="1">
        <f>IF(F741=0,0,LOOKUP($C$9:$C$2507,Hoja1!$C$4:$C$118,Hoja1!$D$4:$D$118))</f>
        <v>0</v>
      </c>
      <c r="B741" s="1">
        <f t="shared" si="20"/>
        <v>382</v>
      </c>
      <c r="C741" s="1">
        <f t="array" ref="C741">SUM(IF(cuencatramo1=F741,Hoja1!$C$4:$C$118,0))</f>
        <v>0</v>
      </c>
      <c r="D741" s="1">
        <f t="shared" si="21"/>
        <v>423</v>
      </c>
      <c r="E741" s="46">
        <v>734</v>
      </c>
      <c r="F741" s="229"/>
      <c r="G741" s="4"/>
      <c r="H741" s="4"/>
      <c r="I741" s="79"/>
      <c r="J741" s="4"/>
      <c r="K741" s="80"/>
      <c r="L741" s="80"/>
      <c r="M741" s="80"/>
      <c r="N741" s="80"/>
      <c r="O741" s="80"/>
      <c r="P741" s="80"/>
      <c r="Q741" s="80"/>
      <c r="R741" s="80"/>
      <c r="S741" s="80"/>
      <c r="T741" s="80"/>
      <c r="U741" s="80"/>
      <c r="V741" s="80"/>
      <c r="W741" s="81">
        <f t="shared" si="22"/>
        <v>0</v>
      </c>
      <c r="X741" s="80"/>
      <c r="Y741" s="80"/>
      <c r="Z741" s="80"/>
      <c r="AA741" s="80"/>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82"/>
      <c r="BE741" s="1"/>
    </row>
    <row r="742" spans="1:57" ht="11.25" customHeight="1" x14ac:dyDescent="0.2">
      <c r="A742" s="1">
        <f>IF(F742=0,0,LOOKUP($C$9:$C$2507,Hoja1!$C$4:$C$118,Hoja1!$D$4:$D$118))</f>
        <v>0</v>
      </c>
      <c r="B742" s="1">
        <f t="shared" si="20"/>
        <v>383</v>
      </c>
      <c r="C742" s="1">
        <f t="array" ref="C742">SUM(IF(cuencatramo1=F742,Hoja1!$C$4:$C$118,0))</f>
        <v>0</v>
      </c>
      <c r="D742" s="1">
        <f t="shared" si="21"/>
        <v>424</v>
      </c>
      <c r="E742" s="46">
        <v>735</v>
      </c>
      <c r="F742" s="229"/>
      <c r="G742" s="4"/>
      <c r="H742" s="4"/>
      <c r="I742" s="79"/>
      <c r="J742" s="4"/>
      <c r="K742" s="80"/>
      <c r="L742" s="80"/>
      <c r="M742" s="80"/>
      <c r="N742" s="80"/>
      <c r="O742" s="80"/>
      <c r="P742" s="80"/>
      <c r="Q742" s="80"/>
      <c r="R742" s="80"/>
      <c r="S742" s="80"/>
      <c r="T742" s="80"/>
      <c r="U742" s="80"/>
      <c r="V742" s="80"/>
      <c r="W742" s="81">
        <f t="shared" si="22"/>
        <v>0</v>
      </c>
      <c r="X742" s="80"/>
      <c r="Y742" s="80"/>
      <c r="Z742" s="80"/>
      <c r="AA742" s="80"/>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82"/>
      <c r="BE742" s="1"/>
    </row>
    <row r="743" spans="1:57" ht="11.25" customHeight="1" x14ac:dyDescent="0.2">
      <c r="A743" s="1">
        <f>IF(F743=0,0,LOOKUP($C$9:$C$2507,Hoja1!$C$4:$C$118,Hoja1!$D$4:$D$118))</f>
        <v>0</v>
      </c>
      <c r="B743" s="1">
        <f t="shared" si="20"/>
        <v>384</v>
      </c>
      <c r="C743" s="1">
        <f t="array" ref="C743">SUM(IF(cuencatramo1=F743,Hoja1!$C$4:$C$118,0))</f>
        <v>0</v>
      </c>
      <c r="D743" s="1">
        <f t="shared" si="21"/>
        <v>425</v>
      </c>
      <c r="E743" s="46">
        <v>736</v>
      </c>
      <c r="F743" s="229"/>
      <c r="G743" s="4"/>
      <c r="H743" s="4"/>
      <c r="I743" s="79"/>
      <c r="J743" s="4"/>
      <c r="K743" s="80"/>
      <c r="L743" s="80"/>
      <c r="M743" s="80"/>
      <c r="N743" s="80"/>
      <c r="O743" s="80"/>
      <c r="P743" s="80"/>
      <c r="Q743" s="80"/>
      <c r="R743" s="80"/>
      <c r="S743" s="80"/>
      <c r="T743" s="80"/>
      <c r="U743" s="80"/>
      <c r="V743" s="80"/>
      <c r="W743" s="81">
        <f t="shared" si="22"/>
        <v>0</v>
      </c>
      <c r="X743" s="80"/>
      <c r="Y743" s="80"/>
      <c r="Z743" s="80"/>
      <c r="AA743" s="80"/>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82"/>
      <c r="BE743" s="1"/>
    </row>
    <row r="744" spans="1:57" ht="11.25" customHeight="1" x14ac:dyDescent="0.2">
      <c r="A744" s="1">
        <f>IF(F744=0,0,LOOKUP($C$9:$C$2507,Hoja1!$C$4:$C$118,Hoja1!$D$4:$D$118))</f>
        <v>0</v>
      </c>
      <c r="B744" s="1">
        <f t="shared" si="20"/>
        <v>385</v>
      </c>
      <c r="C744" s="1">
        <f t="array" ref="C744">SUM(IF(cuencatramo1=F744,Hoja1!$C$4:$C$118,0))</f>
        <v>0</v>
      </c>
      <c r="D744" s="1">
        <f t="shared" si="21"/>
        <v>426</v>
      </c>
      <c r="E744" s="46">
        <v>737</v>
      </c>
      <c r="F744" s="229"/>
      <c r="G744" s="4"/>
      <c r="H744" s="4"/>
      <c r="I744" s="79"/>
      <c r="J744" s="4"/>
      <c r="K744" s="80"/>
      <c r="L744" s="80"/>
      <c r="M744" s="80"/>
      <c r="N744" s="80"/>
      <c r="O744" s="80"/>
      <c r="P744" s="80"/>
      <c r="Q744" s="80"/>
      <c r="R744" s="80"/>
      <c r="S744" s="80"/>
      <c r="T744" s="80"/>
      <c r="U744" s="80"/>
      <c r="V744" s="80"/>
      <c r="W744" s="81">
        <f t="shared" si="22"/>
        <v>0</v>
      </c>
      <c r="X744" s="80"/>
      <c r="Y744" s="80"/>
      <c r="Z744" s="80"/>
      <c r="AA744" s="80"/>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82"/>
      <c r="BE744" s="1"/>
    </row>
    <row r="745" spans="1:57" ht="11.25" customHeight="1" x14ac:dyDescent="0.2">
      <c r="A745" s="1">
        <f>IF(F745=0,0,LOOKUP($C$9:$C$2507,Hoja1!$C$4:$C$118,Hoja1!$D$4:$D$118))</f>
        <v>0</v>
      </c>
      <c r="B745" s="1">
        <f t="shared" si="20"/>
        <v>386</v>
      </c>
      <c r="C745" s="1">
        <f t="array" ref="C745">SUM(IF(cuencatramo1=F745,Hoja1!$C$4:$C$118,0))</f>
        <v>0</v>
      </c>
      <c r="D745" s="1">
        <f t="shared" si="21"/>
        <v>427</v>
      </c>
      <c r="E745" s="46">
        <v>738</v>
      </c>
      <c r="F745" s="229"/>
      <c r="G745" s="4"/>
      <c r="H745" s="4"/>
      <c r="I745" s="79"/>
      <c r="J745" s="4"/>
      <c r="K745" s="80"/>
      <c r="L745" s="80"/>
      <c r="M745" s="80"/>
      <c r="N745" s="80"/>
      <c r="O745" s="80"/>
      <c r="P745" s="80"/>
      <c r="Q745" s="80"/>
      <c r="R745" s="80"/>
      <c r="S745" s="80"/>
      <c r="T745" s="80"/>
      <c r="U745" s="80"/>
      <c r="V745" s="80"/>
      <c r="W745" s="81">
        <f t="shared" si="22"/>
        <v>0</v>
      </c>
      <c r="X745" s="80"/>
      <c r="Y745" s="80"/>
      <c r="Z745" s="80"/>
      <c r="AA745" s="80"/>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82"/>
      <c r="BE745" s="1"/>
    </row>
    <row r="746" spans="1:57" ht="11.25" customHeight="1" x14ac:dyDescent="0.2">
      <c r="A746" s="1">
        <f>IF(F746=0,0,LOOKUP($C$9:$C$2507,Hoja1!$C$4:$C$118,Hoja1!$D$4:$D$118))</f>
        <v>0</v>
      </c>
      <c r="B746" s="1">
        <f t="shared" si="20"/>
        <v>387</v>
      </c>
      <c r="C746" s="1">
        <f t="array" ref="C746">SUM(IF(cuencatramo1=F746,Hoja1!$C$4:$C$118,0))</f>
        <v>0</v>
      </c>
      <c r="D746" s="1">
        <f t="shared" si="21"/>
        <v>428</v>
      </c>
      <c r="E746" s="46">
        <v>739</v>
      </c>
      <c r="F746" s="229"/>
      <c r="G746" s="4"/>
      <c r="H746" s="4"/>
      <c r="I746" s="79"/>
      <c r="J746" s="4"/>
      <c r="K746" s="80"/>
      <c r="L746" s="80"/>
      <c r="M746" s="80"/>
      <c r="N746" s="80"/>
      <c r="O746" s="80"/>
      <c r="P746" s="80"/>
      <c r="Q746" s="80"/>
      <c r="R746" s="80"/>
      <c r="S746" s="80"/>
      <c r="T746" s="80"/>
      <c r="U746" s="80"/>
      <c r="V746" s="80"/>
      <c r="W746" s="81">
        <f t="shared" si="22"/>
        <v>0</v>
      </c>
      <c r="X746" s="80"/>
      <c r="Y746" s="80"/>
      <c r="Z746" s="80"/>
      <c r="AA746" s="80"/>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82"/>
      <c r="BE746" s="1"/>
    </row>
    <row r="747" spans="1:57" ht="11.25" customHeight="1" x14ac:dyDescent="0.2">
      <c r="A747" s="1">
        <f>IF(F747=0,0,LOOKUP($C$9:$C$2507,Hoja1!$C$4:$C$118,Hoja1!$D$4:$D$118))</f>
        <v>0</v>
      </c>
      <c r="B747" s="1">
        <f t="shared" si="20"/>
        <v>388</v>
      </c>
      <c r="C747" s="1">
        <f t="array" ref="C747">SUM(IF(cuencatramo1=F747,Hoja1!$C$4:$C$118,0))</f>
        <v>0</v>
      </c>
      <c r="D747" s="1">
        <f t="shared" si="21"/>
        <v>429</v>
      </c>
      <c r="E747" s="46">
        <v>740</v>
      </c>
      <c r="F747" s="229"/>
      <c r="G747" s="4"/>
      <c r="H747" s="4"/>
      <c r="I747" s="79"/>
      <c r="J747" s="4"/>
      <c r="K747" s="80"/>
      <c r="L747" s="80"/>
      <c r="M747" s="80"/>
      <c r="N747" s="80"/>
      <c r="O747" s="80"/>
      <c r="P747" s="80"/>
      <c r="Q747" s="80"/>
      <c r="R747" s="80"/>
      <c r="S747" s="80"/>
      <c r="T747" s="80"/>
      <c r="U747" s="80"/>
      <c r="V747" s="80"/>
      <c r="W747" s="81">
        <f t="shared" si="22"/>
        <v>0</v>
      </c>
      <c r="X747" s="80"/>
      <c r="Y747" s="80"/>
      <c r="Z747" s="80"/>
      <c r="AA747" s="80"/>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82"/>
      <c r="BE747" s="1"/>
    </row>
    <row r="748" spans="1:57" ht="11.25" customHeight="1" x14ac:dyDescent="0.2">
      <c r="A748" s="1">
        <f>IF(F748=0,0,LOOKUP($C$9:$C$2507,Hoja1!$C$4:$C$118,Hoja1!$D$4:$D$118))</f>
        <v>0</v>
      </c>
      <c r="B748" s="1">
        <f t="shared" si="20"/>
        <v>389</v>
      </c>
      <c r="C748" s="1">
        <f t="array" ref="C748">SUM(IF(cuencatramo1=F748,Hoja1!$C$4:$C$118,0))</f>
        <v>0</v>
      </c>
      <c r="D748" s="1">
        <f t="shared" si="21"/>
        <v>430</v>
      </c>
      <c r="E748" s="46">
        <v>741</v>
      </c>
      <c r="F748" s="229"/>
      <c r="G748" s="4"/>
      <c r="H748" s="4"/>
      <c r="I748" s="79"/>
      <c r="J748" s="4"/>
      <c r="K748" s="80"/>
      <c r="L748" s="80"/>
      <c r="M748" s="80"/>
      <c r="N748" s="80"/>
      <c r="O748" s="80"/>
      <c r="P748" s="80"/>
      <c r="Q748" s="80"/>
      <c r="R748" s="80"/>
      <c r="S748" s="80"/>
      <c r="T748" s="80"/>
      <c r="U748" s="80"/>
      <c r="V748" s="80"/>
      <c r="W748" s="81">
        <f t="shared" si="22"/>
        <v>0</v>
      </c>
      <c r="X748" s="80"/>
      <c r="Y748" s="80"/>
      <c r="Z748" s="80"/>
      <c r="AA748" s="80"/>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82"/>
      <c r="BE748" s="1"/>
    </row>
    <row r="749" spans="1:57" ht="11.25" customHeight="1" x14ac:dyDescent="0.2">
      <c r="A749" s="1">
        <f>IF(F749=0,0,LOOKUP($C$9:$C$2507,Hoja1!$C$4:$C$118,Hoja1!$D$4:$D$118))</f>
        <v>0</v>
      </c>
      <c r="B749" s="1">
        <f t="shared" si="20"/>
        <v>390</v>
      </c>
      <c r="C749" s="1">
        <f t="array" ref="C749">SUM(IF(cuencatramo1=F749,Hoja1!$C$4:$C$118,0))</f>
        <v>0</v>
      </c>
      <c r="D749" s="1">
        <f t="shared" si="21"/>
        <v>431</v>
      </c>
      <c r="E749" s="46">
        <v>742</v>
      </c>
      <c r="F749" s="229"/>
      <c r="G749" s="4"/>
      <c r="H749" s="4"/>
      <c r="I749" s="79"/>
      <c r="J749" s="4"/>
      <c r="K749" s="80"/>
      <c r="L749" s="80"/>
      <c r="M749" s="80"/>
      <c r="N749" s="80"/>
      <c r="O749" s="80"/>
      <c r="P749" s="80"/>
      <c r="Q749" s="80"/>
      <c r="R749" s="80"/>
      <c r="S749" s="80"/>
      <c r="T749" s="80"/>
      <c r="U749" s="80"/>
      <c r="V749" s="80"/>
      <c r="W749" s="81">
        <f t="shared" si="22"/>
        <v>0</v>
      </c>
      <c r="X749" s="80"/>
      <c r="Y749" s="80"/>
      <c r="Z749" s="80"/>
      <c r="AA749" s="80"/>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82"/>
      <c r="BE749" s="1"/>
    </row>
    <row r="750" spans="1:57" ht="11.25" customHeight="1" x14ac:dyDescent="0.2">
      <c r="A750" s="1">
        <f>IF(F750=0,0,LOOKUP($C$9:$C$2507,Hoja1!$C$4:$C$118,Hoja1!$D$4:$D$118))</f>
        <v>0</v>
      </c>
      <c r="B750" s="1">
        <f t="shared" si="20"/>
        <v>391</v>
      </c>
      <c r="C750" s="1">
        <f t="array" ref="C750">SUM(IF(cuencatramo1=F750,Hoja1!$C$4:$C$118,0))</f>
        <v>0</v>
      </c>
      <c r="D750" s="1">
        <f t="shared" si="21"/>
        <v>432</v>
      </c>
      <c r="E750" s="46">
        <v>743</v>
      </c>
      <c r="F750" s="229"/>
      <c r="G750" s="4"/>
      <c r="H750" s="4"/>
      <c r="I750" s="79"/>
      <c r="J750" s="4"/>
      <c r="K750" s="80"/>
      <c r="L750" s="80"/>
      <c r="M750" s="80"/>
      <c r="N750" s="80"/>
      <c r="O750" s="80"/>
      <c r="P750" s="80"/>
      <c r="Q750" s="80"/>
      <c r="R750" s="80"/>
      <c r="S750" s="80"/>
      <c r="T750" s="80"/>
      <c r="U750" s="80"/>
      <c r="V750" s="80"/>
      <c r="W750" s="81">
        <f t="shared" si="22"/>
        <v>0</v>
      </c>
      <c r="X750" s="80"/>
      <c r="Y750" s="80"/>
      <c r="Z750" s="80"/>
      <c r="AA750" s="80"/>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82"/>
      <c r="BE750" s="1"/>
    </row>
    <row r="751" spans="1:57" ht="11.25" customHeight="1" x14ac:dyDescent="0.2">
      <c r="A751" s="1">
        <f>IF(F751=0,0,LOOKUP($C$9:$C$2507,Hoja1!$C$4:$C$118,Hoja1!$D$4:$D$118))</f>
        <v>0</v>
      </c>
      <c r="B751" s="1">
        <f t="shared" si="20"/>
        <v>392</v>
      </c>
      <c r="C751" s="1">
        <f t="array" ref="C751">SUM(IF(cuencatramo1=F751,Hoja1!$C$4:$C$118,0))</f>
        <v>0</v>
      </c>
      <c r="D751" s="1">
        <f t="shared" si="21"/>
        <v>433</v>
      </c>
      <c r="E751" s="46">
        <v>744</v>
      </c>
      <c r="F751" s="229"/>
      <c r="G751" s="4"/>
      <c r="H751" s="4"/>
      <c r="I751" s="79"/>
      <c r="J751" s="4"/>
      <c r="K751" s="80"/>
      <c r="L751" s="80"/>
      <c r="M751" s="80"/>
      <c r="N751" s="80"/>
      <c r="O751" s="80"/>
      <c r="P751" s="80"/>
      <c r="Q751" s="80"/>
      <c r="R751" s="80"/>
      <c r="S751" s="80"/>
      <c r="T751" s="80"/>
      <c r="U751" s="80"/>
      <c r="V751" s="80"/>
      <c r="W751" s="81">
        <f t="shared" si="22"/>
        <v>0</v>
      </c>
      <c r="X751" s="80"/>
      <c r="Y751" s="80"/>
      <c r="Z751" s="80"/>
      <c r="AA751" s="80"/>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82"/>
      <c r="BE751" s="1"/>
    </row>
    <row r="752" spans="1:57" ht="11.25" customHeight="1" x14ac:dyDescent="0.2">
      <c r="A752" s="1">
        <f>IF(F752=0,0,LOOKUP($C$9:$C$2507,Hoja1!$C$4:$C$118,Hoja1!$D$4:$D$118))</f>
        <v>0</v>
      </c>
      <c r="B752" s="1">
        <f t="shared" si="20"/>
        <v>393</v>
      </c>
      <c r="C752" s="1">
        <f t="array" ref="C752">SUM(IF(cuencatramo1=F752,Hoja1!$C$4:$C$118,0))</f>
        <v>0</v>
      </c>
      <c r="D752" s="1">
        <f t="shared" si="21"/>
        <v>434</v>
      </c>
      <c r="E752" s="46">
        <v>745</v>
      </c>
      <c r="F752" s="229"/>
      <c r="G752" s="4"/>
      <c r="H752" s="4"/>
      <c r="I752" s="79"/>
      <c r="J752" s="4"/>
      <c r="K752" s="80"/>
      <c r="L752" s="80"/>
      <c r="M752" s="80"/>
      <c r="N752" s="80"/>
      <c r="O752" s="80"/>
      <c r="P752" s="80"/>
      <c r="Q752" s="80"/>
      <c r="R752" s="80"/>
      <c r="S752" s="80"/>
      <c r="T752" s="80"/>
      <c r="U752" s="80"/>
      <c r="V752" s="80"/>
      <c r="W752" s="81">
        <f t="shared" si="22"/>
        <v>0</v>
      </c>
      <c r="X752" s="80"/>
      <c r="Y752" s="80"/>
      <c r="Z752" s="80"/>
      <c r="AA752" s="80"/>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82"/>
      <c r="BE752" s="1"/>
    </row>
    <row r="753" spans="1:57" ht="11.25" customHeight="1" x14ac:dyDescent="0.2">
      <c r="A753" s="1">
        <f>IF(F753=0,0,LOOKUP($C$9:$C$2507,Hoja1!$C$4:$C$118,Hoja1!$D$4:$D$118))</f>
        <v>0</v>
      </c>
      <c r="B753" s="1">
        <f t="shared" si="20"/>
        <v>394</v>
      </c>
      <c r="C753" s="1">
        <f t="array" ref="C753">SUM(IF(cuencatramo1=F753,Hoja1!$C$4:$C$118,0))</f>
        <v>0</v>
      </c>
      <c r="D753" s="1">
        <f t="shared" si="21"/>
        <v>435</v>
      </c>
      <c r="E753" s="46">
        <v>746</v>
      </c>
      <c r="F753" s="229"/>
      <c r="G753" s="4"/>
      <c r="H753" s="4"/>
      <c r="I753" s="79"/>
      <c r="J753" s="4"/>
      <c r="K753" s="80"/>
      <c r="L753" s="80"/>
      <c r="M753" s="80"/>
      <c r="N753" s="80"/>
      <c r="O753" s="80"/>
      <c r="P753" s="80"/>
      <c r="Q753" s="80"/>
      <c r="R753" s="80"/>
      <c r="S753" s="80"/>
      <c r="T753" s="80"/>
      <c r="U753" s="80"/>
      <c r="V753" s="80"/>
      <c r="W753" s="81">
        <f t="shared" si="22"/>
        <v>0</v>
      </c>
      <c r="X753" s="80"/>
      <c r="Y753" s="80"/>
      <c r="Z753" s="80"/>
      <c r="AA753" s="80"/>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82"/>
      <c r="BE753" s="1"/>
    </row>
    <row r="754" spans="1:57" ht="11.25" customHeight="1" x14ac:dyDescent="0.2">
      <c r="A754" s="1">
        <f>IF(F754=0,0,LOOKUP($C$9:$C$2507,Hoja1!$C$4:$C$118,Hoja1!$D$4:$D$118))</f>
        <v>0</v>
      </c>
      <c r="B754" s="1">
        <f t="shared" si="20"/>
        <v>395</v>
      </c>
      <c r="C754" s="1">
        <f t="array" ref="C754">SUM(IF(cuencatramo1=F754,Hoja1!$C$4:$C$118,0))</f>
        <v>0</v>
      </c>
      <c r="D754" s="1">
        <f t="shared" si="21"/>
        <v>436</v>
      </c>
      <c r="E754" s="46">
        <v>747</v>
      </c>
      <c r="F754" s="229"/>
      <c r="G754" s="4"/>
      <c r="H754" s="4"/>
      <c r="I754" s="79"/>
      <c r="J754" s="4"/>
      <c r="K754" s="80"/>
      <c r="L754" s="80"/>
      <c r="M754" s="80"/>
      <c r="N754" s="80"/>
      <c r="O754" s="80"/>
      <c r="P754" s="80"/>
      <c r="Q754" s="80"/>
      <c r="R754" s="80"/>
      <c r="S754" s="80"/>
      <c r="T754" s="80"/>
      <c r="U754" s="80"/>
      <c r="V754" s="80"/>
      <c r="W754" s="81">
        <f t="shared" si="22"/>
        <v>0</v>
      </c>
      <c r="X754" s="80"/>
      <c r="Y754" s="80"/>
      <c r="Z754" s="80"/>
      <c r="AA754" s="80"/>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82"/>
      <c r="BE754" s="1"/>
    </row>
    <row r="755" spans="1:57" ht="11.25" customHeight="1" x14ac:dyDescent="0.2">
      <c r="A755" s="1">
        <f>IF(F755=0,0,LOOKUP($C$9:$C$2507,Hoja1!$C$4:$C$118,Hoja1!$D$4:$D$118))</f>
        <v>0</v>
      </c>
      <c r="B755" s="1">
        <f t="shared" si="20"/>
        <v>396</v>
      </c>
      <c r="C755" s="1">
        <f t="array" ref="C755">SUM(IF(cuencatramo1=F755,Hoja1!$C$4:$C$118,0))</f>
        <v>0</v>
      </c>
      <c r="D755" s="1">
        <f t="shared" si="21"/>
        <v>437</v>
      </c>
      <c r="E755" s="46">
        <v>748</v>
      </c>
      <c r="F755" s="229"/>
      <c r="G755" s="4"/>
      <c r="H755" s="4"/>
      <c r="I755" s="79"/>
      <c r="J755" s="4"/>
      <c r="K755" s="80"/>
      <c r="L755" s="80"/>
      <c r="M755" s="80"/>
      <c r="N755" s="80"/>
      <c r="O755" s="80"/>
      <c r="P755" s="80"/>
      <c r="Q755" s="80"/>
      <c r="R755" s="80"/>
      <c r="S755" s="80"/>
      <c r="T755" s="80"/>
      <c r="U755" s="80"/>
      <c r="V755" s="80"/>
      <c r="W755" s="81">
        <f t="shared" si="22"/>
        <v>0</v>
      </c>
      <c r="X755" s="80"/>
      <c r="Y755" s="80"/>
      <c r="Z755" s="80"/>
      <c r="AA755" s="80"/>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82"/>
      <c r="BE755" s="1"/>
    </row>
    <row r="756" spans="1:57" ht="11.25" customHeight="1" x14ac:dyDescent="0.2">
      <c r="A756" s="1">
        <f>IF(F756=0,0,LOOKUP($C$9:$C$2507,Hoja1!$C$4:$C$118,Hoja1!$D$4:$D$118))</f>
        <v>0</v>
      </c>
      <c r="B756" s="1">
        <f t="shared" si="20"/>
        <v>397</v>
      </c>
      <c r="C756" s="1">
        <f t="array" ref="C756">SUM(IF(cuencatramo1=F756,Hoja1!$C$4:$C$118,0))</f>
        <v>0</v>
      </c>
      <c r="D756" s="1">
        <f t="shared" si="21"/>
        <v>438</v>
      </c>
      <c r="E756" s="46">
        <v>749</v>
      </c>
      <c r="F756" s="229"/>
      <c r="G756" s="4"/>
      <c r="H756" s="4"/>
      <c r="I756" s="79"/>
      <c r="J756" s="4"/>
      <c r="K756" s="80"/>
      <c r="L756" s="80"/>
      <c r="M756" s="80"/>
      <c r="N756" s="80"/>
      <c r="O756" s="80"/>
      <c r="P756" s="80"/>
      <c r="Q756" s="80"/>
      <c r="R756" s="80"/>
      <c r="S756" s="80"/>
      <c r="T756" s="80"/>
      <c r="U756" s="80"/>
      <c r="V756" s="80"/>
      <c r="W756" s="81">
        <f t="shared" si="22"/>
        <v>0</v>
      </c>
      <c r="X756" s="80"/>
      <c r="Y756" s="80"/>
      <c r="Z756" s="80"/>
      <c r="AA756" s="80"/>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82"/>
      <c r="BE756" s="1"/>
    </row>
    <row r="757" spans="1:57" ht="11.25" customHeight="1" x14ac:dyDescent="0.2">
      <c r="A757" s="1">
        <f>IF(F757=0,0,LOOKUP($C$9:$C$2507,Hoja1!$C$4:$C$118,Hoja1!$D$4:$D$118))</f>
        <v>0</v>
      </c>
      <c r="B757" s="1">
        <f t="shared" si="20"/>
        <v>398</v>
      </c>
      <c r="C757" s="1">
        <f t="array" ref="C757">SUM(IF(cuencatramo1=F757,Hoja1!$C$4:$C$118,0))</f>
        <v>0</v>
      </c>
      <c r="D757" s="1">
        <f t="shared" si="21"/>
        <v>439</v>
      </c>
      <c r="E757" s="46">
        <v>750</v>
      </c>
      <c r="F757" s="229"/>
      <c r="G757" s="4"/>
      <c r="H757" s="4"/>
      <c r="I757" s="79"/>
      <c r="J757" s="4"/>
      <c r="K757" s="80"/>
      <c r="L757" s="80"/>
      <c r="M757" s="80"/>
      <c r="N757" s="80"/>
      <c r="O757" s="80"/>
      <c r="P757" s="80"/>
      <c r="Q757" s="80"/>
      <c r="R757" s="80"/>
      <c r="S757" s="80"/>
      <c r="T757" s="80"/>
      <c r="U757" s="80"/>
      <c r="V757" s="80"/>
      <c r="W757" s="81">
        <f t="shared" si="22"/>
        <v>0</v>
      </c>
      <c r="X757" s="80"/>
      <c r="Y757" s="80"/>
      <c r="Z757" s="80"/>
      <c r="AA757" s="80"/>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82"/>
      <c r="BE757" s="1"/>
    </row>
    <row r="758" spans="1:57" ht="11.25" customHeight="1" x14ac:dyDescent="0.2">
      <c r="A758" s="1">
        <f>IF(F758=0,0,LOOKUP($C$9:$C$2507,Hoja1!$C$4:$C$118,Hoja1!$D$4:$D$118))</f>
        <v>0</v>
      </c>
      <c r="B758" s="1">
        <f t="shared" si="20"/>
        <v>399</v>
      </c>
      <c r="C758" s="1">
        <f t="array" ref="C758">SUM(IF(cuencatramo1=F758,Hoja1!$C$4:$C$118,0))</f>
        <v>0</v>
      </c>
      <c r="D758" s="1">
        <f t="shared" si="21"/>
        <v>440</v>
      </c>
      <c r="E758" s="46">
        <v>751</v>
      </c>
      <c r="F758" s="229"/>
      <c r="G758" s="4"/>
      <c r="H758" s="4"/>
      <c r="I758" s="79"/>
      <c r="J758" s="4"/>
      <c r="K758" s="80"/>
      <c r="L758" s="80"/>
      <c r="M758" s="80"/>
      <c r="N758" s="80"/>
      <c r="O758" s="80"/>
      <c r="P758" s="80"/>
      <c r="Q758" s="80"/>
      <c r="R758" s="80"/>
      <c r="S758" s="80"/>
      <c r="T758" s="80"/>
      <c r="U758" s="80"/>
      <c r="V758" s="80"/>
      <c r="W758" s="81">
        <f t="shared" si="22"/>
        <v>0</v>
      </c>
      <c r="X758" s="80"/>
      <c r="Y758" s="80"/>
      <c r="Z758" s="80"/>
      <c r="AA758" s="80"/>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82"/>
      <c r="BE758" s="1"/>
    </row>
    <row r="759" spans="1:57" ht="11.25" customHeight="1" x14ac:dyDescent="0.2">
      <c r="A759" s="1">
        <f>IF(F759=0,0,LOOKUP($C$9:$C$2507,Hoja1!$C$4:$C$118,Hoja1!$D$4:$D$118))</f>
        <v>0</v>
      </c>
      <c r="B759" s="1">
        <f t="shared" si="20"/>
        <v>400</v>
      </c>
      <c r="C759" s="1">
        <f t="array" ref="C759">SUM(IF(cuencatramo1=F759,Hoja1!$C$4:$C$118,0))</f>
        <v>0</v>
      </c>
      <c r="D759" s="1">
        <f t="shared" si="21"/>
        <v>441</v>
      </c>
      <c r="E759" s="46">
        <v>752</v>
      </c>
      <c r="F759" s="229"/>
      <c r="G759" s="4"/>
      <c r="H759" s="4"/>
      <c r="I759" s="79"/>
      <c r="J759" s="4"/>
      <c r="K759" s="80"/>
      <c r="L759" s="80"/>
      <c r="M759" s="80"/>
      <c r="N759" s="80"/>
      <c r="O759" s="80"/>
      <c r="P759" s="80"/>
      <c r="Q759" s="80"/>
      <c r="R759" s="80"/>
      <c r="S759" s="80"/>
      <c r="T759" s="80"/>
      <c r="U759" s="80"/>
      <c r="V759" s="80"/>
      <c r="W759" s="81">
        <f t="shared" si="22"/>
        <v>0</v>
      </c>
      <c r="X759" s="80"/>
      <c r="Y759" s="80"/>
      <c r="Z759" s="80"/>
      <c r="AA759" s="80"/>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82"/>
      <c r="BE759" s="1"/>
    </row>
    <row r="760" spans="1:57" ht="11.25" customHeight="1" x14ac:dyDescent="0.2">
      <c r="A760" s="1">
        <f>IF(F760=0,0,LOOKUP($C$9:$C$2507,Hoja1!$C$4:$C$118,Hoja1!$D$4:$D$118))</f>
        <v>0</v>
      </c>
      <c r="B760" s="1">
        <f t="shared" si="20"/>
        <v>401</v>
      </c>
      <c r="C760" s="1">
        <f t="array" ref="C760">SUM(IF(cuencatramo1=F760,Hoja1!$C$4:$C$118,0))</f>
        <v>0</v>
      </c>
      <c r="D760" s="1">
        <f t="shared" si="21"/>
        <v>442</v>
      </c>
      <c r="E760" s="46">
        <v>753</v>
      </c>
      <c r="F760" s="229"/>
      <c r="G760" s="4"/>
      <c r="H760" s="4"/>
      <c r="I760" s="79"/>
      <c r="J760" s="4"/>
      <c r="K760" s="80"/>
      <c r="L760" s="80"/>
      <c r="M760" s="80"/>
      <c r="N760" s="80"/>
      <c r="O760" s="80"/>
      <c r="P760" s="80"/>
      <c r="Q760" s="80"/>
      <c r="R760" s="80"/>
      <c r="S760" s="80"/>
      <c r="T760" s="80"/>
      <c r="U760" s="80"/>
      <c r="V760" s="80"/>
      <c r="W760" s="81">
        <f t="shared" si="22"/>
        <v>0</v>
      </c>
      <c r="X760" s="80"/>
      <c r="Y760" s="80"/>
      <c r="Z760" s="80"/>
      <c r="AA760" s="80"/>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82"/>
      <c r="BE760" s="1"/>
    </row>
    <row r="761" spans="1:57" ht="11.25" customHeight="1" x14ac:dyDescent="0.2">
      <c r="A761" s="1">
        <f>IF(F761=0,0,LOOKUP($C$9:$C$2507,Hoja1!$C$4:$C$118,Hoja1!$D$4:$D$118))</f>
        <v>0</v>
      </c>
      <c r="B761" s="1">
        <f t="shared" si="20"/>
        <v>402</v>
      </c>
      <c r="C761" s="1">
        <f t="array" ref="C761">SUM(IF(cuencatramo1=F761,Hoja1!$C$4:$C$118,0))</f>
        <v>0</v>
      </c>
      <c r="D761" s="1">
        <f t="shared" si="21"/>
        <v>443</v>
      </c>
      <c r="E761" s="46">
        <v>754</v>
      </c>
      <c r="F761" s="229"/>
      <c r="G761" s="4"/>
      <c r="H761" s="4"/>
      <c r="I761" s="79"/>
      <c r="J761" s="4"/>
      <c r="K761" s="80"/>
      <c r="L761" s="80"/>
      <c r="M761" s="80"/>
      <c r="N761" s="80"/>
      <c r="O761" s="80"/>
      <c r="P761" s="80"/>
      <c r="Q761" s="80"/>
      <c r="R761" s="80"/>
      <c r="S761" s="80"/>
      <c r="T761" s="80"/>
      <c r="U761" s="80"/>
      <c r="V761" s="80"/>
      <c r="W761" s="81">
        <f t="shared" si="22"/>
        <v>0</v>
      </c>
      <c r="X761" s="80"/>
      <c r="Y761" s="80"/>
      <c r="Z761" s="80"/>
      <c r="AA761" s="80"/>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82"/>
      <c r="BE761" s="1"/>
    </row>
    <row r="762" spans="1:57" ht="11.25" customHeight="1" x14ac:dyDescent="0.2">
      <c r="A762" s="1">
        <f>IF(F762=0,0,LOOKUP($C$9:$C$2507,Hoja1!$C$4:$C$118,Hoja1!$D$4:$D$118))</f>
        <v>0</v>
      </c>
      <c r="B762" s="1">
        <f t="shared" si="20"/>
        <v>403</v>
      </c>
      <c r="C762" s="1">
        <f t="array" ref="C762">SUM(IF(cuencatramo1=F762,Hoja1!$C$4:$C$118,0))</f>
        <v>0</v>
      </c>
      <c r="D762" s="1">
        <f t="shared" si="21"/>
        <v>444</v>
      </c>
      <c r="E762" s="46">
        <v>755</v>
      </c>
      <c r="F762" s="229"/>
      <c r="G762" s="4"/>
      <c r="H762" s="4"/>
      <c r="I762" s="79"/>
      <c r="J762" s="4"/>
      <c r="K762" s="80"/>
      <c r="L762" s="80"/>
      <c r="M762" s="80"/>
      <c r="N762" s="80"/>
      <c r="O762" s="80"/>
      <c r="P762" s="80"/>
      <c r="Q762" s="80"/>
      <c r="R762" s="80"/>
      <c r="S762" s="80"/>
      <c r="T762" s="80"/>
      <c r="U762" s="80"/>
      <c r="V762" s="80"/>
      <c r="W762" s="81">
        <f t="shared" si="22"/>
        <v>0</v>
      </c>
      <c r="X762" s="80"/>
      <c r="Y762" s="80"/>
      <c r="Z762" s="80"/>
      <c r="AA762" s="80"/>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82"/>
      <c r="BE762" s="1"/>
    </row>
    <row r="763" spans="1:57" ht="11.25" customHeight="1" x14ac:dyDescent="0.2">
      <c r="A763" s="1">
        <f>IF(F763=0,0,LOOKUP($C$9:$C$2507,Hoja1!$C$4:$C$118,Hoja1!$D$4:$D$118))</f>
        <v>0</v>
      </c>
      <c r="B763" s="1">
        <f t="shared" si="20"/>
        <v>404</v>
      </c>
      <c r="C763" s="1">
        <f t="array" ref="C763">SUM(IF(cuencatramo1=F763,Hoja1!$C$4:$C$118,0))</f>
        <v>0</v>
      </c>
      <c r="D763" s="1">
        <f t="shared" si="21"/>
        <v>445</v>
      </c>
      <c r="E763" s="46">
        <v>756</v>
      </c>
      <c r="F763" s="229"/>
      <c r="G763" s="4"/>
      <c r="H763" s="4"/>
      <c r="I763" s="79"/>
      <c r="J763" s="4"/>
      <c r="K763" s="80"/>
      <c r="L763" s="80"/>
      <c r="M763" s="80"/>
      <c r="N763" s="80"/>
      <c r="O763" s="80"/>
      <c r="P763" s="80"/>
      <c r="Q763" s="80"/>
      <c r="R763" s="80"/>
      <c r="S763" s="80"/>
      <c r="T763" s="80"/>
      <c r="U763" s="80"/>
      <c r="V763" s="80"/>
      <c r="W763" s="81">
        <f t="shared" si="22"/>
        <v>0</v>
      </c>
      <c r="X763" s="80"/>
      <c r="Y763" s="80"/>
      <c r="Z763" s="80"/>
      <c r="AA763" s="80"/>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82"/>
      <c r="BE763" s="1"/>
    </row>
    <row r="764" spans="1:57" ht="11.25" customHeight="1" x14ac:dyDescent="0.2">
      <c r="A764" s="1">
        <f>IF(F764=0,0,LOOKUP($C$9:$C$2507,Hoja1!$C$4:$C$118,Hoja1!$D$4:$D$118))</f>
        <v>0</v>
      </c>
      <c r="B764" s="1">
        <f t="shared" si="20"/>
        <v>405</v>
      </c>
      <c r="C764" s="1">
        <f t="array" ref="C764">SUM(IF(cuencatramo1=F764,Hoja1!$C$4:$C$118,0))</f>
        <v>0</v>
      </c>
      <c r="D764" s="1">
        <f t="shared" si="21"/>
        <v>446</v>
      </c>
      <c r="E764" s="46">
        <v>757</v>
      </c>
      <c r="F764" s="229"/>
      <c r="G764" s="4"/>
      <c r="H764" s="4"/>
      <c r="I764" s="79"/>
      <c r="J764" s="4"/>
      <c r="K764" s="80"/>
      <c r="L764" s="80"/>
      <c r="M764" s="80"/>
      <c r="N764" s="80"/>
      <c r="O764" s="80"/>
      <c r="P764" s="80"/>
      <c r="Q764" s="80"/>
      <c r="R764" s="80"/>
      <c r="S764" s="80"/>
      <c r="T764" s="80"/>
      <c r="U764" s="80"/>
      <c r="V764" s="80"/>
      <c r="W764" s="81">
        <f t="shared" si="22"/>
        <v>0</v>
      </c>
      <c r="X764" s="80"/>
      <c r="Y764" s="80"/>
      <c r="Z764" s="80"/>
      <c r="AA764" s="80"/>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82"/>
      <c r="BE764" s="1"/>
    </row>
    <row r="765" spans="1:57" ht="11.25" customHeight="1" x14ac:dyDescent="0.2">
      <c r="A765" s="1">
        <f>IF(F765=0,0,LOOKUP($C$9:$C$2507,Hoja1!$C$4:$C$118,Hoja1!$D$4:$D$118))</f>
        <v>0</v>
      </c>
      <c r="B765" s="1">
        <f t="shared" si="20"/>
        <v>406</v>
      </c>
      <c r="C765" s="1">
        <f t="array" ref="C765">SUM(IF(cuencatramo1=F765,Hoja1!$C$4:$C$118,0))</f>
        <v>0</v>
      </c>
      <c r="D765" s="1">
        <f t="shared" si="21"/>
        <v>447</v>
      </c>
      <c r="E765" s="46">
        <v>758</v>
      </c>
      <c r="F765" s="229"/>
      <c r="G765" s="4"/>
      <c r="H765" s="4"/>
      <c r="I765" s="79"/>
      <c r="J765" s="4"/>
      <c r="K765" s="80"/>
      <c r="L765" s="80"/>
      <c r="M765" s="80"/>
      <c r="N765" s="80"/>
      <c r="O765" s="80"/>
      <c r="P765" s="80"/>
      <c r="Q765" s="80"/>
      <c r="R765" s="80"/>
      <c r="S765" s="80"/>
      <c r="T765" s="80"/>
      <c r="U765" s="80"/>
      <c r="V765" s="80"/>
      <c r="W765" s="81">
        <f t="shared" si="22"/>
        <v>0</v>
      </c>
      <c r="X765" s="80"/>
      <c r="Y765" s="80"/>
      <c r="Z765" s="80"/>
      <c r="AA765" s="80"/>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82"/>
      <c r="BE765" s="1"/>
    </row>
    <row r="766" spans="1:57" ht="11.25" customHeight="1" x14ac:dyDescent="0.2">
      <c r="A766" s="1">
        <f>IF(F766=0,0,LOOKUP($C$9:$C$2507,Hoja1!$C$4:$C$118,Hoja1!$D$4:$D$118))</f>
        <v>0</v>
      </c>
      <c r="B766" s="1">
        <f t="shared" si="20"/>
        <v>407</v>
      </c>
      <c r="C766" s="1">
        <f t="array" ref="C766">SUM(IF(cuencatramo1=F766,Hoja1!$C$4:$C$118,0))</f>
        <v>0</v>
      </c>
      <c r="D766" s="1">
        <f t="shared" si="21"/>
        <v>448</v>
      </c>
      <c r="E766" s="46">
        <v>759</v>
      </c>
      <c r="F766" s="229"/>
      <c r="G766" s="4"/>
      <c r="H766" s="4"/>
      <c r="I766" s="79"/>
      <c r="J766" s="4"/>
      <c r="K766" s="80"/>
      <c r="L766" s="80"/>
      <c r="M766" s="80"/>
      <c r="N766" s="80"/>
      <c r="O766" s="80"/>
      <c r="P766" s="80"/>
      <c r="Q766" s="80"/>
      <c r="R766" s="80"/>
      <c r="S766" s="80"/>
      <c r="T766" s="80"/>
      <c r="U766" s="80"/>
      <c r="V766" s="80"/>
      <c r="W766" s="81">
        <f t="shared" si="22"/>
        <v>0</v>
      </c>
      <c r="X766" s="80"/>
      <c r="Y766" s="80"/>
      <c r="Z766" s="80"/>
      <c r="AA766" s="80"/>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82"/>
      <c r="BE766" s="1"/>
    </row>
    <row r="767" spans="1:57" ht="11.25" customHeight="1" x14ac:dyDescent="0.2">
      <c r="A767" s="1">
        <f>IF(F767=0,0,LOOKUP($C$9:$C$2507,Hoja1!$C$4:$C$118,Hoja1!$D$4:$D$118))</f>
        <v>0</v>
      </c>
      <c r="B767" s="1">
        <f t="shared" si="20"/>
        <v>408</v>
      </c>
      <c r="C767" s="1">
        <f t="array" ref="C767">SUM(IF(cuencatramo1=F767,Hoja1!$C$4:$C$118,0))</f>
        <v>0</v>
      </c>
      <c r="D767" s="1">
        <f t="shared" si="21"/>
        <v>449</v>
      </c>
      <c r="E767" s="46">
        <v>760</v>
      </c>
      <c r="F767" s="229"/>
      <c r="G767" s="4"/>
      <c r="H767" s="4"/>
      <c r="I767" s="79"/>
      <c r="J767" s="4"/>
      <c r="K767" s="80"/>
      <c r="L767" s="80"/>
      <c r="M767" s="80"/>
      <c r="N767" s="80"/>
      <c r="O767" s="80"/>
      <c r="P767" s="80"/>
      <c r="Q767" s="80"/>
      <c r="R767" s="80"/>
      <c r="S767" s="80"/>
      <c r="T767" s="80"/>
      <c r="U767" s="80"/>
      <c r="V767" s="80"/>
      <c r="W767" s="81">
        <f t="shared" si="22"/>
        <v>0</v>
      </c>
      <c r="X767" s="80"/>
      <c r="Y767" s="80"/>
      <c r="Z767" s="80"/>
      <c r="AA767" s="80"/>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82"/>
      <c r="BE767" s="1"/>
    </row>
    <row r="768" spans="1:57" ht="11.25" customHeight="1" x14ac:dyDescent="0.2">
      <c r="A768" s="1">
        <f>IF(F768=0,0,LOOKUP($C$9:$C$2507,Hoja1!$C$4:$C$118,Hoja1!$D$4:$D$118))</f>
        <v>0</v>
      </c>
      <c r="B768" s="1">
        <f t="shared" si="20"/>
        <v>409</v>
      </c>
      <c r="C768" s="1">
        <f t="array" ref="C768">SUM(IF(cuencatramo1=F768,Hoja1!$C$4:$C$118,0))</f>
        <v>0</v>
      </c>
      <c r="D768" s="1">
        <f t="shared" si="21"/>
        <v>450</v>
      </c>
      <c r="E768" s="46">
        <v>761</v>
      </c>
      <c r="F768" s="229"/>
      <c r="G768" s="4"/>
      <c r="H768" s="4"/>
      <c r="I768" s="79"/>
      <c r="J768" s="4"/>
      <c r="K768" s="80"/>
      <c r="L768" s="80"/>
      <c r="M768" s="80"/>
      <c r="N768" s="80"/>
      <c r="O768" s="80"/>
      <c r="P768" s="80"/>
      <c r="Q768" s="80"/>
      <c r="R768" s="80"/>
      <c r="S768" s="80"/>
      <c r="T768" s="80"/>
      <c r="U768" s="80"/>
      <c r="V768" s="80"/>
      <c r="W768" s="81">
        <f t="shared" si="22"/>
        <v>0</v>
      </c>
      <c r="X768" s="80"/>
      <c r="Y768" s="80"/>
      <c r="Z768" s="80"/>
      <c r="AA768" s="80"/>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82"/>
      <c r="BE768" s="1"/>
    </row>
    <row r="769" spans="1:57" ht="11.25" customHeight="1" x14ac:dyDescent="0.2">
      <c r="A769" s="1">
        <f>IF(F769=0,0,LOOKUP($C$9:$C$2507,Hoja1!$C$4:$C$118,Hoja1!$D$4:$D$118))</f>
        <v>0</v>
      </c>
      <c r="B769" s="1">
        <f t="shared" si="20"/>
        <v>410</v>
      </c>
      <c r="C769" s="1">
        <f t="array" ref="C769">SUM(IF(cuencatramo1=F769,Hoja1!$C$4:$C$118,0))</f>
        <v>0</v>
      </c>
      <c r="D769" s="1">
        <f t="shared" si="21"/>
        <v>451</v>
      </c>
      <c r="E769" s="46">
        <v>762</v>
      </c>
      <c r="F769" s="229"/>
      <c r="G769" s="4"/>
      <c r="H769" s="4"/>
      <c r="I769" s="79"/>
      <c r="J769" s="4"/>
      <c r="K769" s="80"/>
      <c r="L769" s="80"/>
      <c r="M769" s="80"/>
      <c r="N769" s="80"/>
      <c r="O769" s="80"/>
      <c r="P769" s="80"/>
      <c r="Q769" s="80"/>
      <c r="R769" s="80"/>
      <c r="S769" s="80"/>
      <c r="T769" s="80"/>
      <c r="U769" s="80"/>
      <c r="V769" s="80"/>
      <c r="W769" s="81">
        <f t="shared" si="22"/>
        <v>0</v>
      </c>
      <c r="X769" s="80"/>
      <c r="Y769" s="80"/>
      <c r="Z769" s="80"/>
      <c r="AA769" s="80"/>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82"/>
      <c r="BE769" s="1"/>
    </row>
    <row r="770" spans="1:57" ht="11.25" customHeight="1" x14ac:dyDescent="0.2">
      <c r="A770" s="1">
        <f>IF(F770=0,0,LOOKUP($C$9:$C$2507,Hoja1!$C$4:$C$118,Hoja1!$D$4:$D$118))</f>
        <v>0</v>
      </c>
      <c r="B770" s="1">
        <f t="shared" si="20"/>
        <v>411</v>
      </c>
      <c r="C770" s="1">
        <f t="array" ref="C770">SUM(IF(cuencatramo1=F770,Hoja1!$C$4:$C$118,0))</f>
        <v>0</v>
      </c>
      <c r="D770" s="1">
        <f t="shared" si="21"/>
        <v>452</v>
      </c>
      <c r="E770" s="46">
        <v>763</v>
      </c>
      <c r="F770" s="229"/>
      <c r="G770" s="4"/>
      <c r="H770" s="4"/>
      <c r="I770" s="79"/>
      <c r="J770" s="4"/>
      <c r="K770" s="80"/>
      <c r="L770" s="80"/>
      <c r="M770" s="80"/>
      <c r="N770" s="80"/>
      <c r="O770" s="80"/>
      <c r="P770" s="80"/>
      <c r="Q770" s="80"/>
      <c r="R770" s="80"/>
      <c r="S770" s="80"/>
      <c r="T770" s="80"/>
      <c r="U770" s="80"/>
      <c r="V770" s="80"/>
      <c r="W770" s="81">
        <f t="shared" si="22"/>
        <v>0</v>
      </c>
      <c r="X770" s="80"/>
      <c r="Y770" s="80"/>
      <c r="Z770" s="80"/>
      <c r="AA770" s="80"/>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82"/>
      <c r="BE770" s="1"/>
    </row>
    <row r="771" spans="1:57" ht="11.25" customHeight="1" x14ac:dyDescent="0.2">
      <c r="A771" s="1">
        <f>IF(F771=0,0,LOOKUP($C$9:$C$2507,Hoja1!$C$4:$C$118,Hoja1!$D$4:$D$118))</f>
        <v>0</v>
      </c>
      <c r="B771" s="1">
        <f t="shared" si="20"/>
        <v>412</v>
      </c>
      <c r="C771" s="1">
        <f t="array" ref="C771">SUM(IF(cuencatramo1=F771,Hoja1!$C$4:$C$118,0))</f>
        <v>0</v>
      </c>
      <c r="D771" s="1">
        <f t="shared" si="21"/>
        <v>453</v>
      </c>
      <c r="E771" s="46">
        <v>764</v>
      </c>
      <c r="F771" s="229"/>
      <c r="G771" s="4"/>
      <c r="H771" s="4"/>
      <c r="I771" s="79"/>
      <c r="J771" s="4"/>
      <c r="K771" s="80"/>
      <c r="L771" s="80"/>
      <c r="M771" s="80"/>
      <c r="N771" s="80"/>
      <c r="O771" s="80"/>
      <c r="P771" s="80"/>
      <c r="Q771" s="80"/>
      <c r="R771" s="80"/>
      <c r="S771" s="80"/>
      <c r="T771" s="80"/>
      <c r="U771" s="80"/>
      <c r="V771" s="80"/>
      <c r="W771" s="81">
        <f t="shared" si="22"/>
        <v>0</v>
      </c>
      <c r="X771" s="80"/>
      <c r="Y771" s="80"/>
      <c r="Z771" s="80"/>
      <c r="AA771" s="80"/>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82"/>
      <c r="BE771" s="1"/>
    </row>
    <row r="772" spans="1:57" ht="11.25" customHeight="1" x14ac:dyDescent="0.2">
      <c r="A772" s="1">
        <f>IF(F772=0,0,LOOKUP($C$9:$C$2507,Hoja1!$C$4:$C$118,Hoja1!$D$4:$D$118))</f>
        <v>0</v>
      </c>
      <c r="B772" s="1">
        <f t="shared" si="20"/>
        <v>413</v>
      </c>
      <c r="C772" s="1">
        <f t="array" ref="C772">SUM(IF(cuencatramo1=F772,Hoja1!$C$4:$C$118,0))</f>
        <v>0</v>
      </c>
      <c r="D772" s="1">
        <f t="shared" si="21"/>
        <v>454</v>
      </c>
      <c r="E772" s="46">
        <v>765</v>
      </c>
      <c r="F772" s="229"/>
      <c r="G772" s="4"/>
      <c r="H772" s="4"/>
      <c r="I772" s="79"/>
      <c r="J772" s="4"/>
      <c r="K772" s="80"/>
      <c r="L772" s="80"/>
      <c r="M772" s="80"/>
      <c r="N772" s="80"/>
      <c r="O772" s="80"/>
      <c r="P772" s="80"/>
      <c r="Q772" s="80"/>
      <c r="R772" s="80"/>
      <c r="S772" s="80"/>
      <c r="T772" s="80"/>
      <c r="U772" s="80"/>
      <c r="V772" s="80"/>
      <c r="W772" s="81">
        <f t="shared" si="22"/>
        <v>0</v>
      </c>
      <c r="X772" s="80"/>
      <c r="Y772" s="80"/>
      <c r="Z772" s="80"/>
      <c r="AA772" s="80"/>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82"/>
      <c r="BE772" s="1"/>
    </row>
    <row r="773" spans="1:57" ht="11.25" customHeight="1" x14ac:dyDescent="0.2">
      <c r="A773" s="1">
        <f>IF(F773=0,0,LOOKUP($C$9:$C$2507,Hoja1!$C$4:$C$118,Hoja1!$D$4:$D$118))</f>
        <v>0</v>
      </c>
      <c r="B773" s="1">
        <f t="shared" ref="B773:B1027" si="23">IF(A773=0,B772+1,A773)</f>
        <v>414</v>
      </c>
      <c r="C773" s="1">
        <f t="array" ref="C773">SUM(IF(cuencatramo1=F773,Hoja1!$C$4:$C$118,0))</f>
        <v>0</v>
      </c>
      <c r="D773" s="1">
        <f t="shared" ref="D773:D1027" si="24">IF(C773=0,D772+1,C773)</f>
        <v>455</v>
      </c>
      <c r="E773" s="46">
        <v>766</v>
      </c>
      <c r="F773" s="229"/>
      <c r="G773" s="4"/>
      <c r="H773" s="4"/>
      <c r="I773" s="79"/>
      <c r="J773" s="4"/>
      <c r="K773" s="80"/>
      <c r="L773" s="80"/>
      <c r="M773" s="80"/>
      <c r="N773" s="80"/>
      <c r="O773" s="80"/>
      <c r="P773" s="80"/>
      <c r="Q773" s="80"/>
      <c r="R773" s="80"/>
      <c r="S773" s="80"/>
      <c r="T773" s="80"/>
      <c r="U773" s="80"/>
      <c r="V773" s="80"/>
      <c r="W773" s="81">
        <f t="shared" ref="W773:W1027" si="25">SUM(U773:V773)</f>
        <v>0</v>
      </c>
      <c r="X773" s="80"/>
      <c r="Y773" s="80"/>
      <c r="Z773" s="80"/>
      <c r="AA773" s="80"/>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82"/>
      <c r="BE773" s="1"/>
    </row>
    <row r="774" spans="1:57" ht="11.25" customHeight="1" x14ac:dyDescent="0.2">
      <c r="A774" s="1">
        <f>IF(F774=0,0,LOOKUP($C$9:$C$2507,Hoja1!$C$4:$C$118,Hoja1!$D$4:$D$118))</f>
        <v>0</v>
      </c>
      <c r="B774" s="1">
        <f t="shared" si="23"/>
        <v>415</v>
      </c>
      <c r="C774" s="1">
        <f t="array" ref="C774">SUM(IF(cuencatramo1=F774,Hoja1!$C$4:$C$118,0))</f>
        <v>0</v>
      </c>
      <c r="D774" s="1">
        <f t="shared" si="24"/>
        <v>456</v>
      </c>
      <c r="E774" s="46">
        <v>767</v>
      </c>
      <c r="F774" s="229"/>
      <c r="G774" s="4"/>
      <c r="H774" s="4"/>
      <c r="I774" s="79"/>
      <c r="J774" s="4"/>
      <c r="K774" s="80"/>
      <c r="L774" s="80"/>
      <c r="M774" s="80"/>
      <c r="N774" s="80"/>
      <c r="O774" s="80"/>
      <c r="P774" s="80"/>
      <c r="Q774" s="80"/>
      <c r="R774" s="80"/>
      <c r="S774" s="80"/>
      <c r="T774" s="80"/>
      <c r="U774" s="80"/>
      <c r="V774" s="80"/>
      <c r="W774" s="81">
        <f t="shared" si="25"/>
        <v>0</v>
      </c>
      <c r="X774" s="80"/>
      <c r="Y774" s="80"/>
      <c r="Z774" s="80"/>
      <c r="AA774" s="80"/>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82"/>
      <c r="BE774" s="1"/>
    </row>
    <row r="775" spans="1:57" ht="11.25" customHeight="1" x14ac:dyDescent="0.2">
      <c r="A775" s="1">
        <f>IF(F775=0,0,LOOKUP($C$9:$C$2507,Hoja1!$C$4:$C$118,Hoja1!$D$4:$D$118))</f>
        <v>0</v>
      </c>
      <c r="B775" s="1">
        <f t="shared" si="23"/>
        <v>416</v>
      </c>
      <c r="C775" s="1">
        <f t="array" ref="C775">SUM(IF(cuencatramo1=F775,Hoja1!$C$4:$C$118,0))</f>
        <v>0</v>
      </c>
      <c r="D775" s="1">
        <f t="shared" si="24"/>
        <v>457</v>
      </c>
      <c r="E775" s="46">
        <v>768</v>
      </c>
      <c r="F775" s="229"/>
      <c r="G775" s="4"/>
      <c r="H775" s="4"/>
      <c r="I775" s="79"/>
      <c r="J775" s="4"/>
      <c r="K775" s="80"/>
      <c r="L775" s="80"/>
      <c r="M775" s="80"/>
      <c r="N775" s="80"/>
      <c r="O775" s="80"/>
      <c r="P775" s="80"/>
      <c r="Q775" s="80"/>
      <c r="R775" s="80"/>
      <c r="S775" s="80"/>
      <c r="T775" s="80"/>
      <c r="U775" s="80"/>
      <c r="V775" s="80"/>
      <c r="W775" s="81">
        <f t="shared" si="25"/>
        <v>0</v>
      </c>
      <c r="X775" s="80"/>
      <c r="Y775" s="80"/>
      <c r="Z775" s="80"/>
      <c r="AA775" s="80"/>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82"/>
      <c r="BE775" s="1"/>
    </row>
    <row r="776" spans="1:57" ht="11.25" customHeight="1" x14ac:dyDescent="0.2">
      <c r="A776" s="1">
        <f>IF(F776=0,0,LOOKUP($C$9:$C$2507,Hoja1!$C$4:$C$118,Hoja1!$D$4:$D$118))</f>
        <v>0</v>
      </c>
      <c r="B776" s="1">
        <f t="shared" si="23"/>
        <v>417</v>
      </c>
      <c r="C776" s="1">
        <f t="array" ref="C776">SUM(IF(cuencatramo1=F776,Hoja1!$C$4:$C$118,0))</f>
        <v>0</v>
      </c>
      <c r="D776" s="1">
        <f t="shared" si="24"/>
        <v>458</v>
      </c>
      <c r="E776" s="46">
        <v>769</v>
      </c>
      <c r="F776" s="229"/>
      <c r="G776" s="4"/>
      <c r="H776" s="4"/>
      <c r="I776" s="79"/>
      <c r="J776" s="4"/>
      <c r="K776" s="80"/>
      <c r="L776" s="80"/>
      <c r="M776" s="80"/>
      <c r="N776" s="80"/>
      <c r="O776" s="80"/>
      <c r="P776" s="80"/>
      <c r="Q776" s="80"/>
      <c r="R776" s="80"/>
      <c r="S776" s="80"/>
      <c r="T776" s="80"/>
      <c r="U776" s="80"/>
      <c r="V776" s="80"/>
      <c r="W776" s="81">
        <f t="shared" si="25"/>
        <v>0</v>
      </c>
      <c r="X776" s="80"/>
      <c r="Y776" s="80"/>
      <c r="Z776" s="80"/>
      <c r="AA776" s="80"/>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82"/>
      <c r="BE776" s="1"/>
    </row>
    <row r="777" spans="1:57" ht="11.25" customHeight="1" x14ac:dyDescent="0.2">
      <c r="A777" s="1">
        <f>IF(F777=0,0,LOOKUP($C$9:$C$2507,Hoja1!$C$4:$C$118,Hoja1!$D$4:$D$118))</f>
        <v>0</v>
      </c>
      <c r="B777" s="1">
        <f t="shared" si="23"/>
        <v>418</v>
      </c>
      <c r="C777" s="1">
        <f t="array" ref="C777">SUM(IF(cuencatramo1=F777,Hoja1!$C$4:$C$118,0))</f>
        <v>0</v>
      </c>
      <c r="D777" s="1">
        <f t="shared" si="24"/>
        <v>459</v>
      </c>
      <c r="E777" s="46">
        <v>770</v>
      </c>
      <c r="F777" s="229"/>
      <c r="G777" s="4"/>
      <c r="H777" s="4"/>
      <c r="I777" s="79"/>
      <c r="J777" s="4"/>
      <c r="K777" s="80"/>
      <c r="L777" s="80"/>
      <c r="M777" s="80"/>
      <c r="N777" s="80"/>
      <c r="O777" s="80"/>
      <c r="P777" s="80"/>
      <c r="Q777" s="80"/>
      <c r="R777" s="80"/>
      <c r="S777" s="80"/>
      <c r="T777" s="80"/>
      <c r="U777" s="80"/>
      <c r="V777" s="80"/>
      <c r="W777" s="81">
        <f t="shared" si="25"/>
        <v>0</v>
      </c>
      <c r="X777" s="80"/>
      <c r="Y777" s="80"/>
      <c r="Z777" s="80"/>
      <c r="AA777" s="80"/>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82"/>
      <c r="BE777" s="1"/>
    </row>
    <row r="778" spans="1:57" ht="11.25" customHeight="1" x14ac:dyDescent="0.2">
      <c r="A778" s="1">
        <f>IF(F778=0,0,LOOKUP($C$9:$C$2507,Hoja1!$C$4:$C$118,Hoja1!$D$4:$D$118))</f>
        <v>0</v>
      </c>
      <c r="B778" s="1">
        <f t="shared" si="23"/>
        <v>419</v>
      </c>
      <c r="C778" s="1">
        <f t="array" ref="C778">SUM(IF(cuencatramo1=F778,Hoja1!$C$4:$C$118,0))</f>
        <v>0</v>
      </c>
      <c r="D778" s="1">
        <f t="shared" si="24"/>
        <v>460</v>
      </c>
      <c r="E778" s="46">
        <v>771</v>
      </c>
      <c r="F778" s="229"/>
      <c r="G778" s="4"/>
      <c r="H778" s="4"/>
      <c r="I778" s="79"/>
      <c r="J778" s="4"/>
      <c r="K778" s="80"/>
      <c r="L778" s="80"/>
      <c r="M778" s="80"/>
      <c r="N778" s="80"/>
      <c r="O778" s="80"/>
      <c r="P778" s="80"/>
      <c r="Q778" s="80"/>
      <c r="R778" s="80"/>
      <c r="S778" s="80"/>
      <c r="T778" s="80"/>
      <c r="U778" s="80"/>
      <c r="V778" s="80"/>
      <c r="W778" s="81">
        <f t="shared" si="25"/>
        <v>0</v>
      </c>
      <c r="X778" s="80"/>
      <c r="Y778" s="80"/>
      <c r="Z778" s="80"/>
      <c r="AA778" s="80"/>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82"/>
      <c r="BE778" s="1"/>
    </row>
    <row r="779" spans="1:57" ht="11.25" customHeight="1" x14ac:dyDescent="0.2">
      <c r="A779" s="1">
        <f>IF(F779=0,0,LOOKUP($C$9:$C$2507,Hoja1!$C$4:$C$118,Hoja1!$D$4:$D$118))</f>
        <v>0</v>
      </c>
      <c r="B779" s="1">
        <f t="shared" si="23"/>
        <v>420</v>
      </c>
      <c r="C779" s="1">
        <f t="array" ref="C779">SUM(IF(cuencatramo1=F779,Hoja1!$C$4:$C$118,0))</f>
        <v>0</v>
      </c>
      <c r="D779" s="1">
        <f t="shared" si="24"/>
        <v>461</v>
      </c>
      <c r="E779" s="46">
        <v>772</v>
      </c>
      <c r="F779" s="229"/>
      <c r="G779" s="4"/>
      <c r="H779" s="4"/>
      <c r="I779" s="79"/>
      <c r="J779" s="4"/>
      <c r="K779" s="80"/>
      <c r="L779" s="80"/>
      <c r="M779" s="80"/>
      <c r="N779" s="80"/>
      <c r="O779" s="80"/>
      <c r="P779" s="80"/>
      <c r="Q779" s="80"/>
      <c r="R779" s="80"/>
      <c r="S779" s="80"/>
      <c r="T779" s="80"/>
      <c r="U779" s="80"/>
      <c r="V779" s="80"/>
      <c r="W779" s="81">
        <f t="shared" si="25"/>
        <v>0</v>
      </c>
      <c r="X779" s="80"/>
      <c r="Y779" s="80"/>
      <c r="Z779" s="80"/>
      <c r="AA779" s="80"/>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82"/>
      <c r="BE779" s="1"/>
    </row>
    <row r="780" spans="1:57" ht="11.25" customHeight="1" x14ac:dyDescent="0.2">
      <c r="A780" s="1">
        <f>IF(F780=0,0,LOOKUP($C$9:$C$2507,Hoja1!$C$4:$C$118,Hoja1!$D$4:$D$118))</f>
        <v>0</v>
      </c>
      <c r="B780" s="1">
        <f t="shared" si="23"/>
        <v>421</v>
      </c>
      <c r="C780" s="1">
        <f t="array" ref="C780">SUM(IF(cuencatramo1=F780,Hoja1!$C$4:$C$118,0))</f>
        <v>0</v>
      </c>
      <c r="D780" s="1">
        <f t="shared" si="24"/>
        <v>462</v>
      </c>
      <c r="E780" s="46">
        <v>773</v>
      </c>
      <c r="F780" s="229"/>
      <c r="G780" s="4"/>
      <c r="H780" s="4"/>
      <c r="I780" s="79"/>
      <c r="J780" s="4"/>
      <c r="K780" s="80"/>
      <c r="L780" s="80"/>
      <c r="M780" s="80"/>
      <c r="N780" s="80"/>
      <c r="O780" s="80"/>
      <c r="P780" s="80"/>
      <c r="Q780" s="80"/>
      <c r="R780" s="80"/>
      <c r="S780" s="80"/>
      <c r="T780" s="80"/>
      <c r="U780" s="80"/>
      <c r="V780" s="80"/>
      <c r="W780" s="81">
        <f t="shared" si="25"/>
        <v>0</v>
      </c>
      <c r="X780" s="80"/>
      <c r="Y780" s="80"/>
      <c r="Z780" s="80"/>
      <c r="AA780" s="80"/>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82"/>
      <c r="BE780" s="1"/>
    </row>
    <row r="781" spans="1:57" ht="11.25" customHeight="1" x14ac:dyDescent="0.2">
      <c r="A781" s="1">
        <f>IF(F781=0,0,LOOKUP($C$9:$C$2507,Hoja1!$C$4:$C$118,Hoja1!$D$4:$D$118))</f>
        <v>0</v>
      </c>
      <c r="B781" s="1">
        <f t="shared" si="23"/>
        <v>422</v>
      </c>
      <c r="C781" s="1">
        <f t="array" ref="C781">SUM(IF(cuencatramo1=F781,Hoja1!$C$4:$C$118,0))</f>
        <v>0</v>
      </c>
      <c r="D781" s="1">
        <f t="shared" si="24"/>
        <v>463</v>
      </c>
      <c r="E781" s="46">
        <v>774</v>
      </c>
      <c r="F781" s="229"/>
      <c r="G781" s="4"/>
      <c r="H781" s="4"/>
      <c r="I781" s="79"/>
      <c r="J781" s="4"/>
      <c r="K781" s="80"/>
      <c r="L781" s="80"/>
      <c r="M781" s="80"/>
      <c r="N781" s="80"/>
      <c r="O781" s="80"/>
      <c r="P781" s="80"/>
      <c r="Q781" s="80"/>
      <c r="R781" s="80"/>
      <c r="S781" s="80"/>
      <c r="T781" s="80"/>
      <c r="U781" s="80"/>
      <c r="V781" s="80"/>
      <c r="W781" s="81">
        <f t="shared" si="25"/>
        <v>0</v>
      </c>
      <c r="X781" s="80"/>
      <c r="Y781" s="80"/>
      <c r="Z781" s="80"/>
      <c r="AA781" s="80"/>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82"/>
      <c r="BE781" s="1"/>
    </row>
    <row r="782" spans="1:57" ht="11.25" customHeight="1" x14ac:dyDescent="0.2">
      <c r="A782" s="1">
        <f>IF(F782=0,0,LOOKUP($C$9:$C$2507,Hoja1!$C$4:$C$118,Hoja1!$D$4:$D$118))</f>
        <v>0</v>
      </c>
      <c r="B782" s="1">
        <f t="shared" si="23"/>
        <v>423</v>
      </c>
      <c r="C782" s="1">
        <f t="array" ref="C782">SUM(IF(cuencatramo1=F782,Hoja1!$C$4:$C$118,0))</f>
        <v>0</v>
      </c>
      <c r="D782" s="1">
        <f t="shared" si="24"/>
        <v>464</v>
      </c>
      <c r="E782" s="46">
        <v>775</v>
      </c>
      <c r="F782" s="229"/>
      <c r="G782" s="4"/>
      <c r="H782" s="4"/>
      <c r="I782" s="79"/>
      <c r="J782" s="4"/>
      <c r="K782" s="80"/>
      <c r="L782" s="80"/>
      <c r="M782" s="80"/>
      <c r="N782" s="80"/>
      <c r="O782" s="80"/>
      <c r="P782" s="80"/>
      <c r="Q782" s="80"/>
      <c r="R782" s="80"/>
      <c r="S782" s="80"/>
      <c r="T782" s="80"/>
      <c r="U782" s="80"/>
      <c r="V782" s="80"/>
      <c r="W782" s="81">
        <f t="shared" si="25"/>
        <v>0</v>
      </c>
      <c r="X782" s="80"/>
      <c r="Y782" s="80"/>
      <c r="Z782" s="80"/>
      <c r="AA782" s="80"/>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82"/>
      <c r="BE782" s="1"/>
    </row>
    <row r="783" spans="1:57" ht="11.25" customHeight="1" x14ac:dyDescent="0.2">
      <c r="A783" s="1">
        <f>IF(F783=0,0,LOOKUP($C$9:$C$2507,Hoja1!$C$4:$C$118,Hoja1!$D$4:$D$118))</f>
        <v>0</v>
      </c>
      <c r="B783" s="1">
        <f t="shared" si="23"/>
        <v>424</v>
      </c>
      <c r="C783" s="1">
        <f t="array" ref="C783">SUM(IF(cuencatramo1=F783,Hoja1!$C$4:$C$118,0))</f>
        <v>0</v>
      </c>
      <c r="D783" s="1">
        <f t="shared" si="24"/>
        <v>465</v>
      </c>
      <c r="E783" s="46">
        <v>776</v>
      </c>
      <c r="F783" s="229"/>
      <c r="G783" s="4"/>
      <c r="H783" s="4"/>
      <c r="I783" s="79"/>
      <c r="J783" s="4"/>
      <c r="K783" s="80"/>
      <c r="L783" s="80"/>
      <c r="M783" s="80"/>
      <c r="N783" s="80"/>
      <c r="O783" s="80"/>
      <c r="P783" s="80"/>
      <c r="Q783" s="80"/>
      <c r="R783" s="80"/>
      <c r="S783" s="80"/>
      <c r="T783" s="80"/>
      <c r="U783" s="80"/>
      <c r="V783" s="80"/>
      <c r="W783" s="81">
        <f t="shared" si="25"/>
        <v>0</v>
      </c>
      <c r="X783" s="80"/>
      <c r="Y783" s="80"/>
      <c r="Z783" s="80"/>
      <c r="AA783" s="80"/>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82"/>
      <c r="BE783" s="1"/>
    </row>
    <row r="784" spans="1:57" ht="11.25" customHeight="1" x14ac:dyDescent="0.2">
      <c r="A784" s="1">
        <f>IF(F784=0,0,LOOKUP($C$9:$C$2507,Hoja1!$C$4:$C$118,Hoja1!$D$4:$D$118))</f>
        <v>0</v>
      </c>
      <c r="B784" s="1">
        <f t="shared" si="23"/>
        <v>425</v>
      </c>
      <c r="C784" s="1">
        <f t="array" ref="C784">SUM(IF(cuencatramo1=F784,Hoja1!$C$4:$C$118,0))</f>
        <v>0</v>
      </c>
      <c r="D784" s="1">
        <f t="shared" si="24"/>
        <v>466</v>
      </c>
      <c r="E784" s="46">
        <v>777</v>
      </c>
      <c r="F784" s="229"/>
      <c r="G784" s="4"/>
      <c r="H784" s="4"/>
      <c r="I784" s="79"/>
      <c r="J784" s="4"/>
      <c r="K784" s="80"/>
      <c r="L784" s="80"/>
      <c r="M784" s="80"/>
      <c r="N784" s="80"/>
      <c r="O784" s="80"/>
      <c r="P784" s="80"/>
      <c r="Q784" s="80"/>
      <c r="R784" s="80"/>
      <c r="S784" s="80"/>
      <c r="T784" s="80"/>
      <c r="U784" s="80"/>
      <c r="V784" s="80"/>
      <c r="W784" s="81">
        <f t="shared" si="25"/>
        <v>0</v>
      </c>
      <c r="X784" s="80"/>
      <c r="Y784" s="80"/>
      <c r="Z784" s="80"/>
      <c r="AA784" s="80"/>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82"/>
      <c r="BE784" s="1"/>
    </row>
    <row r="785" spans="1:57" ht="11.25" customHeight="1" x14ac:dyDescent="0.2">
      <c r="A785" s="1">
        <f>IF(F785=0,0,LOOKUP($C$9:$C$2507,Hoja1!$C$4:$C$118,Hoja1!$D$4:$D$118))</f>
        <v>0</v>
      </c>
      <c r="B785" s="1">
        <f t="shared" si="23"/>
        <v>426</v>
      </c>
      <c r="C785" s="1">
        <f t="array" ref="C785">SUM(IF(cuencatramo1=F785,Hoja1!$C$4:$C$118,0))</f>
        <v>0</v>
      </c>
      <c r="D785" s="1">
        <f t="shared" si="24"/>
        <v>467</v>
      </c>
      <c r="E785" s="46">
        <v>778</v>
      </c>
      <c r="F785" s="229"/>
      <c r="G785" s="4"/>
      <c r="H785" s="4"/>
      <c r="I785" s="79"/>
      <c r="J785" s="4"/>
      <c r="K785" s="80"/>
      <c r="L785" s="80"/>
      <c r="M785" s="80"/>
      <c r="N785" s="80"/>
      <c r="O785" s="80"/>
      <c r="P785" s="80"/>
      <c r="Q785" s="80"/>
      <c r="R785" s="80"/>
      <c r="S785" s="80"/>
      <c r="T785" s="80"/>
      <c r="U785" s="80"/>
      <c r="V785" s="80"/>
      <c r="W785" s="81">
        <f t="shared" si="25"/>
        <v>0</v>
      </c>
      <c r="X785" s="80"/>
      <c r="Y785" s="80"/>
      <c r="Z785" s="80"/>
      <c r="AA785" s="80"/>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82"/>
      <c r="BE785" s="1"/>
    </row>
    <row r="786" spans="1:57" ht="11.25" customHeight="1" x14ac:dyDescent="0.2">
      <c r="A786" s="1">
        <f>IF(F786=0,0,LOOKUP($C$9:$C$2507,Hoja1!$C$4:$C$118,Hoja1!$D$4:$D$118))</f>
        <v>0</v>
      </c>
      <c r="B786" s="1">
        <f t="shared" si="23"/>
        <v>427</v>
      </c>
      <c r="C786" s="1">
        <f t="array" ref="C786">SUM(IF(cuencatramo1=F786,Hoja1!$C$4:$C$118,0))</f>
        <v>0</v>
      </c>
      <c r="D786" s="1">
        <f t="shared" si="24"/>
        <v>468</v>
      </c>
      <c r="E786" s="46">
        <v>779</v>
      </c>
      <c r="F786" s="229"/>
      <c r="G786" s="4"/>
      <c r="H786" s="4"/>
      <c r="I786" s="79"/>
      <c r="J786" s="4"/>
      <c r="K786" s="80"/>
      <c r="L786" s="80"/>
      <c r="M786" s="80"/>
      <c r="N786" s="80"/>
      <c r="O786" s="80"/>
      <c r="P786" s="80"/>
      <c r="Q786" s="80"/>
      <c r="R786" s="80"/>
      <c r="S786" s="80"/>
      <c r="T786" s="80"/>
      <c r="U786" s="80"/>
      <c r="V786" s="80"/>
      <c r="W786" s="81">
        <f t="shared" si="25"/>
        <v>0</v>
      </c>
      <c r="X786" s="80"/>
      <c r="Y786" s="80"/>
      <c r="Z786" s="80"/>
      <c r="AA786" s="80"/>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82"/>
      <c r="BE786" s="1"/>
    </row>
    <row r="787" spans="1:57" ht="11.25" customHeight="1" x14ac:dyDescent="0.2">
      <c r="A787" s="1">
        <f>IF(F787=0,0,LOOKUP($C$9:$C$2507,Hoja1!$C$4:$C$118,Hoja1!$D$4:$D$118))</f>
        <v>0</v>
      </c>
      <c r="B787" s="1">
        <f t="shared" si="23"/>
        <v>428</v>
      </c>
      <c r="C787" s="1">
        <f t="array" ref="C787">SUM(IF(cuencatramo1=F787,Hoja1!$C$4:$C$118,0))</f>
        <v>0</v>
      </c>
      <c r="D787" s="1">
        <f t="shared" si="24"/>
        <v>469</v>
      </c>
      <c r="E787" s="46">
        <v>780</v>
      </c>
      <c r="F787" s="229"/>
      <c r="G787" s="4"/>
      <c r="H787" s="4"/>
      <c r="I787" s="79"/>
      <c r="J787" s="4"/>
      <c r="K787" s="80"/>
      <c r="L787" s="80"/>
      <c r="M787" s="80"/>
      <c r="N787" s="80"/>
      <c r="O787" s="80"/>
      <c r="P787" s="80"/>
      <c r="Q787" s="80"/>
      <c r="R787" s="80"/>
      <c r="S787" s="80"/>
      <c r="T787" s="80"/>
      <c r="U787" s="80"/>
      <c r="V787" s="80"/>
      <c r="W787" s="81">
        <f t="shared" si="25"/>
        <v>0</v>
      </c>
      <c r="X787" s="80"/>
      <c r="Y787" s="80"/>
      <c r="Z787" s="80"/>
      <c r="AA787" s="80"/>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82"/>
      <c r="BE787" s="1"/>
    </row>
    <row r="788" spans="1:57" ht="11.25" customHeight="1" x14ac:dyDescent="0.2">
      <c r="A788" s="1">
        <f>IF(F788=0,0,LOOKUP($C$9:$C$2507,Hoja1!$C$4:$C$118,Hoja1!$D$4:$D$118))</f>
        <v>0</v>
      </c>
      <c r="B788" s="1">
        <f t="shared" si="23"/>
        <v>429</v>
      </c>
      <c r="C788" s="1">
        <f t="array" ref="C788">SUM(IF(cuencatramo1=F788,Hoja1!$C$4:$C$118,0))</f>
        <v>0</v>
      </c>
      <c r="D788" s="1">
        <f t="shared" si="24"/>
        <v>470</v>
      </c>
      <c r="E788" s="46">
        <v>781</v>
      </c>
      <c r="F788" s="229"/>
      <c r="G788" s="4"/>
      <c r="H788" s="4"/>
      <c r="I788" s="79"/>
      <c r="J788" s="4"/>
      <c r="K788" s="80"/>
      <c r="L788" s="80"/>
      <c r="M788" s="80"/>
      <c r="N788" s="80"/>
      <c r="O788" s="80"/>
      <c r="P788" s="80"/>
      <c r="Q788" s="80"/>
      <c r="R788" s="80"/>
      <c r="S788" s="80"/>
      <c r="T788" s="80"/>
      <c r="U788" s="80"/>
      <c r="V788" s="80"/>
      <c r="W788" s="81">
        <f t="shared" si="25"/>
        <v>0</v>
      </c>
      <c r="X788" s="80"/>
      <c r="Y788" s="80"/>
      <c r="Z788" s="80"/>
      <c r="AA788" s="80"/>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82"/>
      <c r="BE788" s="1"/>
    </row>
    <row r="789" spans="1:57" ht="11.25" customHeight="1" x14ac:dyDescent="0.2">
      <c r="A789" s="1">
        <f>IF(F789=0,0,LOOKUP($C$9:$C$2507,Hoja1!$C$4:$C$118,Hoja1!$D$4:$D$118))</f>
        <v>0</v>
      </c>
      <c r="B789" s="1">
        <f t="shared" si="23"/>
        <v>430</v>
      </c>
      <c r="C789" s="1">
        <f t="array" ref="C789">SUM(IF(cuencatramo1=F789,Hoja1!$C$4:$C$118,0))</f>
        <v>0</v>
      </c>
      <c r="D789" s="1">
        <f t="shared" si="24"/>
        <v>471</v>
      </c>
      <c r="E789" s="46">
        <v>782</v>
      </c>
      <c r="F789" s="229"/>
      <c r="G789" s="4"/>
      <c r="H789" s="4"/>
      <c r="I789" s="79"/>
      <c r="J789" s="4"/>
      <c r="K789" s="80"/>
      <c r="L789" s="80"/>
      <c r="M789" s="80"/>
      <c r="N789" s="80"/>
      <c r="O789" s="80"/>
      <c r="P789" s="80"/>
      <c r="Q789" s="80"/>
      <c r="R789" s="80"/>
      <c r="S789" s="80"/>
      <c r="T789" s="80"/>
      <c r="U789" s="80"/>
      <c r="V789" s="80"/>
      <c r="W789" s="81">
        <f t="shared" si="25"/>
        <v>0</v>
      </c>
      <c r="X789" s="80"/>
      <c r="Y789" s="80"/>
      <c r="Z789" s="80"/>
      <c r="AA789" s="80"/>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82"/>
      <c r="BE789" s="1"/>
    </row>
    <row r="790" spans="1:57" ht="11.25" customHeight="1" x14ac:dyDescent="0.2">
      <c r="A790" s="1">
        <f>IF(F790=0,0,LOOKUP($C$9:$C$2507,Hoja1!$C$4:$C$118,Hoja1!$D$4:$D$118))</f>
        <v>0</v>
      </c>
      <c r="B790" s="1">
        <f t="shared" si="23"/>
        <v>431</v>
      </c>
      <c r="C790" s="1">
        <f t="array" ref="C790">SUM(IF(cuencatramo1=F790,Hoja1!$C$4:$C$118,0))</f>
        <v>0</v>
      </c>
      <c r="D790" s="1">
        <f t="shared" si="24"/>
        <v>472</v>
      </c>
      <c r="E790" s="46">
        <v>783</v>
      </c>
      <c r="F790" s="229"/>
      <c r="G790" s="4"/>
      <c r="H790" s="4"/>
      <c r="I790" s="79"/>
      <c r="J790" s="4"/>
      <c r="K790" s="80"/>
      <c r="L790" s="80"/>
      <c r="M790" s="80"/>
      <c r="N790" s="80"/>
      <c r="O790" s="80"/>
      <c r="P790" s="80"/>
      <c r="Q790" s="80"/>
      <c r="R790" s="80"/>
      <c r="S790" s="80"/>
      <c r="T790" s="80"/>
      <c r="U790" s="80"/>
      <c r="V790" s="80"/>
      <c r="W790" s="81">
        <f t="shared" si="25"/>
        <v>0</v>
      </c>
      <c r="X790" s="80"/>
      <c r="Y790" s="80"/>
      <c r="Z790" s="80"/>
      <c r="AA790" s="80"/>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82"/>
      <c r="BE790" s="1"/>
    </row>
    <row r="791" spans="1:57" ht="11.25" customHeight="1" x14ac:dyDescent="0.2">
      <c r="A791" s="1">
        <f>IF(F791=0,0,LOOKUP($C$9:$C$2507,Hoja1!$C$4:$C$118,Hoja1!$D$4:$D$118))</f>
        <v>0</v>
      </c>
      <c r="B791" s="1">
        <f t="shared" si="23"/>
        <v>432</v>
      </c>
      <c r="C791" s="1">
        <f t="array" ref="C791">SUM(IF(cuencatramo1=F791,Hoja1!$C$4:$C$118,0))</f>
        <v>0</v>
      </c>
      <c r="D791" s="1">
        <f t="shared" si="24"/>
        <v>473</v>
      </c>
      <c r="E791" s="46">
        <v>784</v>
      </c>
      <c r="F791" s="229"/>
      <c r="G791" s="4"/>
      <c r="H791" s="4"/>
      <c r="I791" s="79"/>
      <c r="J791" s="4"/>
      <c r="K791" s="80"/>
      <c r="L791" s="80"/>
      <c r="M791" s="80"/>
      <c r="N791" s="80"/>
      <c r="O791" s="80"/>
      <c r="P791" s="80"/>
      <c r="Q791" s="80"/>
      <c r="R791" s="80"/>
      <c r="S791" s="80"/>
      <c r="T791" s="80"/>
      <c r="U791" s="80"/>
      <c r="V791" s="80"/>
      <c r="W791" s="81">
        <f t="shared" si="25"/>
        <v>0</v>
      </c>
      <c r="X791" s="80"/>
      <c r="Y791" s="80"/>
      <c r="Z791" s="80"/>
      <c r="AA791" s="80"/>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82"/>
      <c r="BE791" s="1"/>
    </row>
    <row r="792" spans="1:57" ht="11.25" customHeight="1" x14ac:dyDescent="0.2">
      <c r="A792" s="1">
        <f>IF(F792=0,0,LOOKUP($C$9:$C$2507,Hoja1!$C$4:$C$118,Hoja1!$D$4:$D$118))</f>
        <v>0</v>
      </c>
      <c r="B792" s="1">
        <f t="shared" si="23"/>
        <v>433</v>
      </c>
      <c r="C792" s="1">
        <f t="array" ref="C792">SUM(IF(cuencatramo1=F792,Hoja1!$C$4:$C$118,0))</f>
        <v>0</v>
      </c>
      <c r="D792" s="1">
        <f t="shared" si="24"/>
        <v>474</v>
      </c>
      <c r="E792" s="46">
        <v>785</v>
      </c>
      <c r="F792" s="229"/>
      <c r="G792" s="4"/>
      <c r="H792" s="4"/>
      <c r="I792" s="79"/>
      <c r="J792" s="4"/>
      <c r="K792" s="80"/>
      <c r="L792" s="80"/>
      <c r="M792" s="80"/>
      <c r="N792" s="80"/>
      <c r="O792" s="80"/>
      <c r="P792" s="80"/>
      <c r="Q792" s="80"/>
      <c r="R792" s="80"/>
      <c r="S792" s="80"/>
      <c r="T792" s="80"/>
      <c r="U792" s="80"/>
      <c r="V792" s="80"/>
      <c r="W792" s="81">
        <f t="shared" si="25"/>
        <v>0</v>
      </c>
      <c r="X792" s="80"/>
      <c r="Y792" s="80"/>
      <c r="Z792" s="80"/>
      <c r="AA792" s="80"/>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82"/>
      <c r="BE792" s="1"/>
    </row>
    <row r="793" spans="1:57" ht="11.25" customHeight="1" x14ac:dyDescent="0.2">
      <c r="A793" s="1">
        <f>IF(F793=0,0,LOOKUP($C$9:$C$2507,Hoja1!$C$4:$C$118,Hoja1!$D$4:$D$118))</f>
        <v>0</v>
      </c>
      <c r="B793" s="1">
        <f t="shared" si="23"/>
        <v>434</v>
      </c>
      <c r="C793" s="1">
        <f t="array" ref="C793">SUM(IF(cuencatramo1=F793,Hoja1!$C$4:$C$118,0))</f>
        <v>0</v>
      </c>
      <c r="D793" s="1">
        <f t="shared" si="24"/>
        <v>475</v>
      </c>
      <c r="E793" s="46">
        <v>786</v>
      </c>
      <c r="F793" s="229"/>
      <c r="G793" s="4"/>
      <c r="H793" s="4"/>
      <c r="I793" s="79"/>
      <c r="J793" s="4"/>
      <c r="K793" s="80"/>
      <c r="L793" s="80"/>
      <c r="M793" s="80"/>
      <c r="N793" s="80"/>
      <c r="O793" s="80"/>
      <c r="P793" s="80"/>
      <c r="Q793" s="80"/>
      <c r="R793" s="80"/>
      <c r="S793" s="80"/>
      <c r="T793" s="80"/>
      <c r="U793" s="80"/>
      <c r="V793" s="80"/>
      <c r="W793" s="81">
        <f t="shared" si="25"/>
        <v>0</v>
      </c>
      <c r="X793" s="80"/>
      <c r="Y793" s="80"/>
      <c r="Z793" s="80"/>
      <c r="AA793" s="80"/>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82"/>
      <c r="BE793" s="1"/>
    </row>
    <row r="794" spans="1:57" ht="11.25" customHeight="1" x14ac:dyDescent="0.2">
      <c r="A794" s="1">
        <f>IF(F794=0,0,LOOKUP($C$9:$C$2507,Hoja1!$C$4:$C$118,Hoja1!$D$4:$D$118))</f>
        <v>0</v>
      </c>
      <c r="B794" s="1">
        <f t="shared" si="23"/>
        <v>435</v>
      </c>
      <c r="C794" s="1">
        <f t="array" ref="C794">SUM(IF(cuencatramo1=F794,Hoja1!$C$4:$C$118,0))</f>
        <v>0</v>
      </c>
      <c r="D794" s="1">
        <f t="shared" si="24"/>
        <v>476</v>
      </c>
      <c r="E794" s="46">
        <v>787</v>
      </c>
      <c r="F794" s="229"/>
      <c r="G794" s="4"/>
      <c r="H794" s="4"/>
      <c r="I794" s="79"/>
      <c r="J794" s="4"/>
      <c r="K794" s="80"/>
      <c r="L794" s="80"/>
      <c r="M794" s="80"/>
      <c r="N794" s="80"/>
      <c r="O794" s="80"/>
      <c r="P794" s="80"/>
      <c r="Q794" s="80"/>
      <c r="R794" s="80"/>
      <c r="S794" s="80"/>
      <c r="T794" s="80"/>
      <c r="U794" s="80"/>
      <c r="V794" s="80"/>
      <c r="W794" s="81">
        <f t="shared" si="25"/>
        <v>0</v>
      </c>
      <c r="X794" s="80"/>
      <c r="Y794" s="80"/>
      <c r="Z794" s="80"/>
      <c r="AA794" s="80"/>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82"/>
      <c r="BE794" s="1"/>
    </row>
    <row r="795" spans="1:57" ht="11.25" customHeight="1" x14ac:dyDescent="0.2">
      <c r="A795" s="1">
        <f>IF(F795=0,0,LOOKUP($C$9:$C$2507,Hoja1!$C$4:$C$118,Hoja1!$D$4:$D$118))</f>
        <v>0</v>
      </c>
      <c r="B795" s="1">
        <f t="shared" si="23"/>
        <v>436</v>
      </c>
      <c r="C795" s="1">
        <f t="array" ref="C795">SUM(IF(cuencatramo1=F795,Hoja1!$C$4:$C$118,0))</f>
        <v>0</v>
      </c>
      <c r="D795" s="1">
        <f t="shared" si="24"/>
        <v>477</v>
      </c>
      <c r="E795" s="46">
        <v>788</v>
      </c>
      <c r="F795" s="229"/>
      <c r="G795" s="4"/>
      <c r="H795" s="4"/>
      <c r="I795" s="79"/>
      <c r="J795" s="4"/>
      <c r="K795" s="80"/>
      <c r="L795" s="80"/>
      <c r="M795" s="80"/>
      <c r="N795" s="80"/>
      <c r="O795" s="80"/>
      <c r="P795" s="80"/>
      <c r="Q795" s="80"/>
      <c r="R795" s="80"/>
      <c r="S795" s="80"/>
      <c r="T795" s="80"/>
      <c r="U795" s="80"/>
      <c r="V795" s="80"/>
      <c r="W795" s="81">
        <f t="shared" si="25"/>
        <v>0</v>
      </c>
      <c r="X795" s="80"/>
      <c r="Y795" s="80"/>
      <c r="Z795" s="80"/>
      <c r="AA795" s="80"/>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82"/>
      <c r="BE795" s="1"/>
    </row>
    <row r="796" spans="1:57" ht="11.25" customHeight="1" x14ac:dyDescent="0.2">
      <c r="A796" s="1">
        <f>IF(F796=0,0,LOOKUP($C$9:$C$2507,Hoja1!$C$4:$C$118,Hoja1!$D$4:$D$118))</f>
        <v>0</v>
      </c>
      <c r="B796" s="1">
        <f t="shared" si="23"/>
        <v>437</v>
      </c>
      <c r="C796" s="1">
        <f t="array" ref="C796">SUM(IF(cuencatramo1=F796,Hoja1!$C$4:$C$118,0))</f>
        <v>0</v>
      </c>
      <c r="D796" s="1">
        <f t="shared" si="24"/>
        <v>478</v>
      </c>
      <c r="E796" s="46">
        <v>789</v>
      </c>
      <c r="F796" s="229"/>
      <c r="G796" s="4"/>
      <c r="H796" s="4"/>
      <c r="I796" s="79"/>
      <c r="J796" s="4"/>
      <c r="K796" s="80"/>
      <c r="L796" s="80"/>
      <c r="M796" s="80"/>
      <c r="N796" s="80"/>
      <c r="O796" s="80"/>
      <c r="P796" s="80"/>
      <c r="Q796" s="80"/>
      <c r="R796" s="80"/>
      <c r="S796" s="80"/>
      <c r="T796" s="80"/>
      <c r="U796" s="80"/>
      <c r="V796" s="80"/>
      <c r="W796" s="81">
        <f t="shared" si="25"/>
        <v>0</v>
      </c>
      <c r="X796" s="80"/>
      <c r="Y796" s="80"/>
      <c r="Z796" s="80"/>
      <c r="AA796" s="80"/>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82"/>
      <c r="BE796" s="1"/>
    </row>
    <row r="797" spans="1:57" ht="11.25" customHeight="1" x14ac:dyDescent="0.2">
      <c r="A797" s="1">
        <f>IF(F797=0,0,LOOKUP($C$9:$C$2507,Hoja1!$C$4:$C$118,Hoja1!$D$4:$D$118))</f>
        <v>0</v>
      </c>
      <c r="B797" s="1">
        <f t="shared" si="23"/>
        <v>438</v>
      </c>
      <c r="C797" s="1">
        <f t="array" ref="C797">SUM(IF(cuencatramo1=F797,Hoja1!$C$4:$C$118,0))</f>
        <v>0</v>
      </c>
      <c r="D797" s="1">
        <f t="shared" si="24"/>
        <v>479</v>
      </c>
      <c r="E797" s="46">
        <v>790</v>
      </c>
      <c r="F797" s="229"/>
      <c r="G797" s="4"/>
      <c r="H797" s="4"/>
      <c r="I797" s="79"/>
      <c r="J797" s="4"/>
      <c r="K797" s="80"/>
      <c r="L797" s="80"/>
      <c r="M797" s="80"/>
      <c r="N797" s="80"/>
      <c r="O797" s="80"/>
      <c r="P797" s="80"/>
      <c r="Q797" s="80"/>
      <c r="R797" s="80"/>
      <c r="S797" s="80"/>
      <c r="T797" s="80"/>
      <c r="U797" s="80"/>
      <c r="V797" s="80"/>
      <c r="W797" s="81">
        <f t="shared" si="25"/>
        <v>0</v>
      </c>
      <c r="X797" s="80"/>
      <c r="Y797" s="80"/>
      <c r="Z797" s="80"/>
      <c r="AA797" s="80"/>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82"/>
      <c r="BE797" s="1"/>
    </row>
    <row r="798" spans="1:57" ht="11.25" customHeight="1" x14ac:dyDescent="0.2">
      <c r="A798" s="1">
        <f>IF(F798=0,0,LOOKUP($C$9:$C$2507,Hoja1!$C$4:$C$118,Hoja1!$D$4:$D$118))</f>
        <v>0</v>
      </c>
      <c r="B798" s="1">
        <f t="shared" si="23"/>
        <v>439</v>
      </c>
      <c r="C798" s="1">
        <f t="array" ref="C798">SUM(IF(cuencatramo1=F798,Hoja1!$C$4:$C$118,0))</f>
        <v>0</v>
      </c>
      <c r="D798" s="1">
        <f t="shared" si="24"/>
        <v>480</v>
      </c>
      <c r="E798" s="46">
        <v>791</v>
      </c>
      <c r="F798" s="229"/>
      <c r="G798" s="4"/>
      <c r="H798" s="4"/>
      <c r="I798" s="79"/>
      <c r="J798" s="4"/>
      <c r="K798" s="80"/>
      <c r="L798" s="80"/>
      <c r="M798" s="80"/>
      <c r="N798" s="80"/>
      <c r="O798" s="80"/>
      <c r="P798" s="80"/>
      <c r="Q798" s="80"/>
      <c r="R798" s="80"/>
      <c r="S798" s="80"/>
      <c r="T798" s="80"/>
      <c r="U798" s="80"/>
      <c r="V798" s="80"/>
      <c r="W798" s="81">
        <f t="shared" si="25"/>
        <v>0</v>
      </c>
      <c r="X798" s="80"/>
      <c r="Y798" s="80"/>
      <c r="Z798" s="80"/>
      <c r="AA798" s="80"/>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82"/>
      <c r="BE798" s="1"/>
    </row>
    <row r="799" spans="1:57" ht="11.25" customHeight="1" x14ac:dyDescent="0.2">
      <c r="A799" s="1">
        <f>IF(F799=0,0,LOOKUP($C$9:$C$2507,Hoja1!$C$4:$C$118,Hoja1!$D$4:$D$118))</f>
        <v>0</v>
      </c>
      <c r="B799" s="1">
        <f t="shared" si="23"/>
        <v>440</v>
      </c>
      <c r="C799" s="1">
        <f t="array" ref="C799">SUM(IF(cuencatramo1=F799,Hoja1!$C$4:$C$118,0))</f>
        <v>0</v>
      </c>
      <c r="D799" s="1">
        <f t="shared" si="24"/>
        <v>481</v>
      </c>
      <c r="E799" s="46">
        <v>792</v>
      </c>
      <c r="F799" s="229"/>
      <c r="G799" s="4"/>
      <c r="H799" s="4"/>
      <c r="I799" s="79"/>
      <c r="J799" s="4"/>
      <c r="K799" s="80"/>
      <c r="L799" s="80"/>
      <c r="M799" s="80"/>
      <c r="N799" s="80"/>
      <c r="O799" s="80"/>
      <c r="P799" s="80"/>
      <c r="Q799" s="80"/>
      <c r="R799" s="80"/>
      <c r="S799" s="80"/>
      <c r="T799" s="80"/>
      <c r="U799" s="80"/>
      <c r="V799" s="80"/>
      <c r="W799" s="81">
        <f t="shared" si="25"/>
        <v>0</v>
      </c>
      <c r="X799" s="80"/>
      <c r="Y799" s="80"/>
      <c r="Z799" s="80"/>
      <c r="AA799" s="80"/>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82"/>
      <c r="BE799" s="1"/>
    </row>
    <row r="800" spans="1:57" ht="11.25" customHeight="1" x14ac:dyDescent="0.2">
      <c r="A800" s="1">
        <f>IF(F800=0,0,LOOKUP($C$9:$C$2507,Hoja1!$C$4:$C$118,Hoja1!$D$4:$D$118))</f>
        <v>0</v>
      </c>
      <c r="B800" s="1">
        <f t="shared" si="23"/>
        <v>441</v>
      </c>
      <c r="C800" s="1">
        <f t="array" ref="C800">SUM(IF(cuencatramo1=F800,Hoja1!$C$4:$C$118,0))</f>
        <v>0</v>
      </c>
      <c r="D800" s="1">
        <f t="shared" si="24"/>
        <v>482</v>
      </c>
      <c r="E800" s="46">
        <v>793</v>
      </c>
      <c r="F800" s="229"/>
      <c r="G800" s="4"/>
      <c r="H800" s="4"/>
      <c r="I800" s="79"/>
      <c r="J800" s="4"/>
      <c r="K800" s="80"/>
      <c r="L800" s="80"/>
      <c r="M800" s="80"/>
      <c r="N800" s="80"/>
      <c r="O800" s="80"/>
      <c r="P800" s="80"/>
      <c r="Q800" s="80"/>
      <c r="R800" s="80"/>
      <c r="S800" s="80"/>
      <c r="T800" s="80"/>
      <c r="U800" s="80"/>
      <c r="V800" s="80"/>
      <c r="W800" s="81">
        <f t="shared" si="25"/>
        <v>0</v>
      </c>
      <c r="X800" s="80"/>
      <c r="Y800" s="80"/>
      <c r="Z800" s="80"/>
      <c r="AA800" s="80"/>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82"/>
      <c r="BE800" s="1"/>
    </row>
    <row r="801" spans="1:57" ht="11.25" customHeight="1" x14ac:dyDescent="0.2">
      <c r="A801" s="1">
        <f>IF(F801=0,0,LOOKUP($C$9:$C$2507,Hoja1!$C$4:$C$118,Hoja1!$D$4:$D$118))</f>
        <v>0</v>
      </c>
      <c r="B801" s="1">
        <f t="shared" si="23"/>
        <v>442</v>
      </c>
      <c r="C801" s="1">
        <f t="array" ref="C801">SUM(IF(cuencatramo1=F801,Hoja1!$C$4:$C$118,0))</f>
        <v>0</v>
      </c>
      <c r="D801" s="1">
        <f t="shared" si="24"/>
        <v>483</v>
      </c>
      <c r="E801" s="46">
        <v>794</v>
      </c>
      <c r="F801" s="229"/>
      <c r="G801" s="4"/>
      <c r="H801" s="4"/>
      <c r="I801" s="79"/>
      <c r="J801" s="4"/>
      <c r="K801" s="80"/>
      <c r="L801" s="80"/>
      <c r="M801" s="80"/>
      <c r="N801" s="80"/>
      <c r="O801" s="80"/>
      <c r="P801" s="80"/>
      <c r="Q801" s="80"/>
      <c r="R801" s="80"/>
      <c r="S801" s="80"/>
      <c r="T801" s="80"/>
      <c r="U801" s="80"/>
      <c r="V801" s="80"/>
      <c r="W801" s="81">
        <f t="shared" si="25"/>
        <v>0</v>
      </c>
      <c r="X801" s="80"/>
      <c r="Y801" s="80"/>
      <c r="Z801" s="80"/>
      <c r="AA801" s="80"/>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82"/>
      <c r="BE801" s="1"/>
    </row>
    <row r="802" spans="1:57" ht="11.25" customHeight="1" x14ac:dyDescent="0.2">
      <c r="A802" s="1">
        <f>IF(F802=0,0,LOOKUP($C$9:$C$2507,Hoja1!$C$4:$C$118,Hoja1!$D$4:$D$118))</f>
        <v>0</v>
      </c>
      <c r="B802" s="1">
        <f t="shared" si="23"/>
        <v>443</v>
      </c>
      <c r="C802" s="1">
        <f t="array" ref="C802">SUM(IF(cuencatramo1=F802,Hoja1!$C$4:$C$118,0))</f>
        <v>0</v>
      </c>
      <c r="D802" s="1">
        <f t="shared" si="24"/>
        <v>484</v>
      </c>
      <c r="E802" s="46">
        <v>795</v>
      </c>
      <c r="F802" s="229"/>
      <c r="G802" s="4"/>
      <c r="H802" s="4"/>
      <c r="I802" s="79"/>
      <c r="J802" s="4"/>
      <c r="K802" s="80"/>
      <c r="L802" s="80"/>
      <c r="M802" s="80"/>
      <c r="N802" s="80"/>
      <c r="O802" s="80"/>
      <c r="P802" s="80"/>
      <c r="Q802" s="80"/>
      <c r="R802" s="80"/>
      <c r="S802" s="80"/>
      <c r="T802" s="80"/>
      <c r="U802" s="80"/>
      <c r="V802" s="80"/>
      <c r="W802" s="81">
        <f t="shared" si="25"/>
        <v>0</v>
      </c>
      <c r="X802" s="80"/>
      <c r="Y802" s="80"/>
      <c r="Z802" s="80"/>
      <c r="AA802" s="80"/>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82"/>
      <c r="BE802" s="1"/>
    </row>
    <row r="803" spans="1:57" ht="11.25" customHeight="1" x14ac:dyDescent="0.2">
      <c r="A803" s="1">
        <f>IF(F803=0,0,LOOKUP($C$9:$C$2507,Hoja1!$C$4:$C$118,Hoja1!$D$4:$D$118))</f>
        <v>0</v>
      </c>
      <c r="B803" s="1">
        <f t="shared" si="23"/>
        <v>444</v>
      </c>
      <c r="C803" s="1">
        <f t="array" ref="C803">SUM(IF(cuencatramo1=F803,Hoja1!$C$4:$C$118,0))</f>
        <v>0</v>
      </c>
      <c r="D803" s="1">
        <f t="shared" si="24"/>
        <v>485</v>
      </c>
      <c r="E803" s="46">
        <v>796</v>
      </c>
      <c r="F803" s="229"/>
      <c r="G803" s="4"/>
      <c r="H803" s="4"/>
      <c r="I803" s="79"/>
      <c r="J803" s="4"/>
      <c r="K803" s="80"/>
      <c r="L803" s="80"/>
      <c r="M803" s="80"/>
      <c r="N803" s="80"/>
      <c r="O803" s="80"/>
      <c r="P803" s="80"/>
      <c r="Q803" s="80"/>
      <c r="R803" s="80"/>
      <c r="S803" s="80"/>
      <c r="T803" s="80"/>
      <c r="U803" s="80"/>
      <c r="V803" s="80"/>
      <c r="W803" s="81">
        <f t="shared" si="25"/>
        <v>0</v>
      </c>
      <c r="X803" s="80"/>
      <c r="Y803" s="80"/>
      <c r="Z803" s="80"/>
      <c r="AA803" s="80"/>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82"/>
      <c r="BE803" s="1"/>
    </row>
    <row r="804" spans="1:57" ht="11.25" customHeight="1" x14ac:dyDescent="0.2">
      <c r="A804" s="1">
        <f>IF(F804=0,0,LOOKUP($C$9:$C$2507,Hoja1!$C$4:$C$118,Hoja1!$D$4:$D$118))</f>
        <v>0</v>
      </c>
      <c r="B804" s="1">
        <f t="shared" si="23"/>
        <v>445</v>
      </c>
      <c r="C804" s="1">
        <f t="array" ref="C804">SUM(IF(cuencatramo1=F804,Hoja1!$C$4:$C$118,0))</f>
        <v>0</v>
      </c>
      <c r="D804" s="1">
        <f t="shared" si="24"/>
        <v>486</v>
      </c>
      <c r="E804" s="46">
        <v>797</v>
      </c>
      <c r="F804" s="229"/>
      <c r="G804" s="4"/>
      <c r="H804" s="4"/>
      <c r="I804" s="79"/>
      <c r="J804" s="4"/>
      <c r="K804" s="80"/>
      <c r="L804" s="80"/>
      <c r="M804" s="80"/>
      <c r="N804" s="80"/>
      <c r="O804" s="80"/>
      <c r="P804" s="80"/>
      <c r="Q804" s="80"/>
      <c r="R804" s="80"/>
      <c r="S804" s="80"/>
      <c r="T804" s="80"/>
      <c r="U804" s="80"/>
      <c r="V804" s="80"/>
      <c r="W804" s="81">
        <f t="shared" si="25"/>
        <v>0</v>
      </c>
      <c r="X804" s="80"/>
      <c r="Y804" s="80"/>
      <c r="Z804" s="80"/>
      <c r="AA804" s="80"/>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82"/>
      <c r="BE804" s="1"/>
    </row>
    <row r="805" spans="1:57" ht="11.25" customHeight="1" x14ac:dyDescent="0.2">
      <c r="A805" s="1">
        <f>IF(F805=0,0,LOOKUP($C$9:$C$2507,Hoja1!$C$4:$C$118,Hoja1!$D$4:$D$118))</f>
        <v>0</v>
      </c>
      <c r="B805" s="1">
        <f t="shared" si="23"/>
        <v>446</v>
      </c>
      <c r="C805" s="1">
        <f t="array" ref="C805">SUM(IF(cuencatramo1=F805,Hoja1!$C$4:$C$118,0))</f>
        <v>0</v>
      </c>
      <c r="D805" s="1">
        <f t="shared" si="24"/>
        <v>487</v>
      </c>
      <c r="E805" s="46">
        <v>798</v>
      </c>
      <c r="F805" s="229"/>
      <c r="G805" s="4"/>
      <c r="H805" s="4"/>
      <c r="I805" s="79"/>
      <c r="J805" s="4"/>
      <c r="K805" s="80"/>
      <c r="L805" s="80"/>
      <c r="M805" s="80"/>
      <c r="N805" s="80"/>
      <c r="O805" s="80"/>
      <c r="P805" s="80"/>
      <c r="Q805" s="80"/>
      <c r="R805" s="80"/>
      <c r="S805" s="80"/>
      <c r="T805" s="80"/>
      <c r="U805" s="80"/>
      <c r="V805" s="80"/>
      <c r="W805" s="81">
        <f t="shared" si="25"/>
        <v>0</v>
      </c>
      <c r="X805" s="80"/>
      <c r="Y805" s="80"/>
      <c r="Z805" s="80"/>
      <c r="AA805" s="80"/>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82"/>
      <c r="BE805" s="1"/>
    </row>
    <row r="806" spans="1:57" ht="11.25" customHeight="1" x14ac:dyDescent="0.2">
      <c r="A806" s="1">
        <f>IF(F806=0,0,LOOKUP($C$9:$C$2507,Hoja1!$C$4:$C$118,Hoja1!$D$4:$D$118))</f>
        <v>0</v>
      </c>
      <c r="B806" s="1">
        <f t="shared" si="23"/>
        <v>447</v>
      </c>
      <c r="C806" s="1">
        <f t="array" ref="C806">SUM(IF(cuencatramo1=F806,Hoja1!$C$4:$C$118,0))</f>
        <v>0</v>
      </c>
      <c r="D806" s="1">
        <f t="shared" si="24"/>
        <v>488</v>
      </c>
      <c r="E806" s="46">
        <v>799</v>
      </c>
      <c r="F806" s="229"/>
      <c r="G806" s="4"/>
      <c r="H806" s="4"/>
      <c r="I806" s="79"/>
      <c r="J806" s="4"/>
      <c r="K806" s="80"/>
      <c r="L806" s="80"/>
      <c r="M806" s="80"/>
      <c r="N806" s="80"/>
      <c r="O806" s="80"/>
      <c r="P806" s="80"/>
      <c r="Q806" s="80"/>
      <c r="R806" s="80"/>
      <c r="S806" s="80"/>
      <c r="T806" s="80"/>
      <c r="U806" s="80"/>
      <c r="V806" s="80"/>
      <c r="W806" s="81">
        <f t="shared" si="25"/>
        <v>0</v>
      </c>
      <c r="X806" s="80"/>
      <c r="Y806" s="80"/>
      <c r="Z806" s="80"/>
      <c r="AA806" s="80"/>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82"/>
      <c r="BE806" s="1"/>
    </row>
    <row r="807" spans="1:57" ht="11.25" customHeight="1" x14ac:dyDescent="0.2">
      <c r="A807" s="1">
        <f>IF(F807=0,0,LOOKUP($C$9:$C$2507,Hoja1!$C$4:$C$118,Hoja1!$D$4:$D$118))</f>
        <v>0</v>
      </c>
      <c r="B807" s="1">
        <f t="shared" si="23"/>
        <v>448</v>
      </c>
      <c r="C807" s="1">
        <f t="array" ref="C807">SUM(IF(cuencatramo1=F807,Hoja1!$C$4:$C$118,0))</f>
        <v>0</v>
      </c>
      <c r="D807" s="1">
        <f t="shared" si="24"/>
        <v>489</v>
      </c>
      <c r="E807" s="46">
        <v>800</v>
      </c>
      <c r="F807" s="229"/>
      <c r="G807" s="4"/>
      <c r="H807" s="4"/>
      <c r="I807" s="79"/>
      <c r="J807" s="4"/>
      <c r="K807" s="80"/>
      <c r="L807" s="80"/>
      <c r="M807" s="80"/>
      <c r="N807" s="80"/>
      <c r="O807" s="80"/>
      <c r="P807" s="80"/>
      <c r="Q807" s="80"/>
      <c r="R807" s="80"/>
      <c r="S807" s="80"/>
      <c r="T807" s="80"/>
      <c r="U807" s="80"/>
      <c r="V807" s="80"/>
      <c r="W807" s="81">
        <f t="shared" si="25"/>
        <v>0</v>
      </c>
      <c r="X807" s="80"/>
      <c r="Y807" s="80"/>
      <c r="Z807" s="80"/>
      <c r="AA807" s="80"/>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82"/>
      <c r="BE807" s="1"/>
    </row>
    <row r="808" spans="1:57" ht="11.25" customHeight="1" x14ac:dyDescent="0.2">
      <c r="A808" s="1">
        <f>IF(F808=0,0,LOOKUP($C$9:$C$2507,Hoja1!$C$4:$C$118,Hoja1!$D$4:$D$118))</f>
        <v>0</v>
      </c>
      <c r="B808" s="1">
        <f t="shared" si="23"/>
        <v>449</v>
      </c>
      <c r="C808" s="1">
        <f t="array" ref="C808">SUM(IF(cuencatramo1=F808,Hoja1!$C$4:$C$118,0))</f>
        <v>0</v>
      </c>
      <c r="D808" s="1">
        <f t="shared" si="24"/>
        <v>490</v>
      </c>
      <c r="E808" s="46">
        <v>801</v>
      </c>
      <c r="F808" s="229"/>
      <c r="G808" s="4"/>
      <c r="H808" s="4"/>
      <c r="I808" s="79"/>
      <c r="J808" s="4"/>
      <c r="K808" s="80"/>
      <c r="L808" s="80"/>
      <c r="M808" s="80"/>
      <c r="N808" s="80"/>
      <c r="O808" s="80"/>
      <c r="P808" s="80"/>
      <c r="Q808" s="80"/>
      <c r="R808" s="80"/>
      <c r="S808" s="80"/>
      <c r="T808" s="80"/>
      <c r="U808" s="80"/>
      <c r="V808" s="80"/>
      <c r="W808" s="81">
        <f t="shared" si="25"/>
        <v>0</v>
      </c>
      <c r="X808" s="80"/>
      <c r="Y808" s="80"/>
      <c r="Z808" s="80"/>
      <c r="AA808" s="80"/>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82"/>
      <c r="BE808" s="1"/>
    </row>
    <row r="809" spans="1:57" ht="11.25" customHeight="1" x14ac:dyDescent="0.2">
      <c r="A809" s="1">
        <f>IF(F809=0,0,LOOKUP($C$9:$C$2507,Hoja1!$C$4:$C$118,Hoja1!$D$4:$D$118))</f>
        <v>0</v>
      </c>
      <c r="B809" s="1">
        <f t="shared" si="23"/>
        <v>450</v>
      </c>
      <c r="C809" s="1">
        <f t="array" ref="C809">SUM(IF(cuencatramo1=F809,Hoja1!$C$4:$C$118,0))</f>
        <v>0</v>
      </c>
      <c r="D809" s="1">
        <f t="shared" si="24"/>
        <v>491</v>
      </c>
      <c r="E809" s="46">
        <v>802</v>
      </c>
      <c r="F809" s="229"/>
      <c r="G809" s="4"/>
      <c r="H809" s="4"/>
      <c r="I809" s="79"/>
      <c r="J809" s="4"/>
      <c r="K809" s="80"/>
      <c r="L809" s="80"/>
      <c r="M809" s="80"/>
      <c r="N809" s="80"/>
      <c r="O809" s="80"/>
      <c r="P809" s="80"/>
      <c r="Q809" s="80"/>
      <c r="R809" s="80"/>
      <c r="S809" s="80"/>
      <c r="T809" s="80"/>
      <c r="U809" s="80"/>
      <c r="V809" s="80"/>
      <c r="W809" s="81">
        <f t="shared" si="25"/>
        <v>0</v>
      </c>
      <c r="X809" s="80"/>
      <c r="Y809" s="80"/>
      <c r="Z809" s="80"/>
      <c r="AA809" s="80"/>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82"/>
      <c r="BE809" s="1"/>
    </row>
    <row r="810" spans="1:57" ht="11.25" customHeight="1" x14ac:dyDescent="0.2">
      <c r="A810" s="1">
        <f>IF(F810=0,0,LOOKUP($C$9:$C$2507,Hoja1!$C$4:$C$118,Hoja1!$D$4:$D$118))</f>
        <v>0</v>
      </c>
      <c r="B810" s="1">
        <f t="shared" si="23"/>
        <v>451</v>
      </c>
      <c r="C810" s="1">
        <f t="array" ref="C810">SUM(IF(cuencatramo1=F810,Hoja1!$C$4:$C$118,0))</f>
        <v>0</v>
      </c>
      <c r="D810" s="1">
        <f t="shared" si="24"/>
        <v>492</v>
      </c>
      <c r="E810" s="46">
        <v>803</v>
      </c>
      <c r="F810" s="229"/>
      <c r="G810" s="4"/>
      <c r="H810" s="4"/>
      <c r="I810" s="79"/>
      <c r="J810" s="4"/>
      <c r="K810" s="80"/>
      <c r="L810" s="80"/>
      <c r="M810" s="80"/>
      <c r="N810" s="80"/>
      <c r="O810" s="80"/>
      <c r="P810" s="80"/>
      <c r="Q810" s="80"/>
      <c r="R810" s="80"/>
      <c r="S810" s="80"/>
      <c r="T810" s="80"/>
      <c r="U810" s="80"/>
      <c r="V810" s="80"/>
      <c r="W810" s="81">
        <f t="shared" si="25"/>
        <v>0</v>
      </c>
      <c r="X810" s="80"/>
      <c r="Y810" s="80"/>
      <c r="Z810" s="80"/>
      <c r="AA810" s="80"/>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82"/>
      <c r="BE810" s="1"/>
    </row>
    <row r="811" spans="1:57" ht="11.25" customHeight="1" x14ac:dyDescent="0.2">
      <c r="A811" s="1">
        <f>IF(F811=0,0,LOOKUP($C$9:$C$2507,Hoja1!$C$4:$C$118,Hoja1!$D$4:$D$118))</f>
        <v>0</v>
      </c>
      <c r="B811" s="1">
        <f t="shared" si="23"/>
        <v>452</v>
      </c>
      <c r="C811" s="1">
        <f t="array" ref="C811">SUM(IF(cuencatramo1=F811,Hoja1!$C$4:$C$118,0))</f>
        <v>0</v>
      </c>
      <c r="D811" s="1">
        <f t="shared" si="24"/>
        <v>493</v>
      </c>
      <c r="E811" s="46">
        <v>804</v>
      </c>
      <c r="F811" s="229"/>
      <c r="G811" s="4"/>
      <c r="H811" s="4"/>
      <c r="I811" s="79"/>
      <c r="J811" s="4"/>
      <c r="K811" s="80"/>
      <c r="L811" s="80"/>
      <c r="M811" s="80"/>
      <c r="N811" s="80"/>
      <c r="O811" s="80"/>
      <c r="P811" s="80"/>
      <c r="Q811" s="80"/>
      <c r="R811" s="80"/>
      <c r="S811" s="80"/>
      <c r="T811" s="80"/>
      <c r="U811" s="80"/>
      <c r="V811" s="80"/>
      <c r="W811" s="81">
        <f t="shared" si="25"/>
        <v>0</v>
      </c>
      <c r="X811" s="80"/>
      <c r="Y811" s="80"/>
      <c r="Z811" s="80"/>
      <c r="AA811" s="80"/>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82"/>
      <c r="BE811" s="1"/>
    </row>
    <row r="812" spans="1:57" ht="11.25" customHeight="1" x14ac:dyDescent="0.2">
      <c r="A812" s="1">
        <f>IF(F812=0,0,LOOKUP($C$9:$C$2507,Hoja1!$C$4:$C$118,Hoja1!$D$4:$D$118))</f>
        <v>0</v>
      </c>
      <c r="B812" s="1">
        <f t="shared" si="23"/>
        <v>453</v>
      </c>
      <c r="C812" s="1">
        <f t="array" ref="C812">SUM(IF(cuencatramo1=F812,Hoja1!$C$4:$C$118,0))</f>
        <v>0</v>
      </c>
      <c r="D812" s="1">
        <f t="shared" si="24"/>
        <v>494</v>
      </c>
      <c r="E812" s="46">
        <v>805</v>
      </c>
      <c r="F812" s="229"/>
      <c r="G812" s="4"/>
      <c r="H812" s="4"/>
      <c r="I812" s="79"/>
      <c r="J812" s="4"/>
      <c r="K812" s="80"/>
      <c r="L812" s="80"/>
      <c r="M812" s="80"/>
      <c r="N812" s="80"/>
      <c r="O812" s="80"/>
      <c r="P812" s="80"/>
      <c r="Q812" s="80"/>
      <c r="R812" s="80"/>
      <c r="S812" s="80"/>
      <c r="T812" s="80"/>
      <c r="U812" s="80"/>
      <c r="V812" s="80"/>
      <c r="W812" s="81">
        <f t="shared" si="25"/>
        <v>0</v>
      </c>
      <c r="X812" s="80"/>
      <c r="Y812" s="80"/>
      <c r="Z812" s="80"/>
      <c r="AA812" s="80"/>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82"/>
      <c r="BE812" s="1"/>
    </row>
    <row r="813" spans="1:57" ht="11.25" customHeight="1" x14ac:dyDescent="0.2">
      <c r="A813" s="1">
        <f>IF(F813=0,0,LOOKUP($C$9:$C$2507,Hoja1!$C$4:$C$118,Hoja1!$D$4:$D$118))</f>
        <v>0</v>
      </c>
      <c r="B813" s="1">
        <f t="shared" si="23"/>
        <v>454</v>
      </c>
      <c r="C813" s="1">
        <f t="array" ref="C813">SUM(IF(cuencatramo1=F813,Hoja1!$C$4:$C$118,0))</f>
        <v>0</v>
      </c>
      <c r="D813" s="1">
        <f t="shared" si="24"/>
        <v>495</v>
      </c>
      <c r="E813" s="46">
        <v>806</v>
      </c>
      <c r="F813" s="229"/>
      <c r="G813" s="4"/>
      <c r="H813" s="4"/>
      <c r="I813" s="79"/>
      <c r="J813" s="4"/>
      <c r="K813" s="80"/>
      <c r="L813" s="80"/>
      <c r="M813" s="80"/>
      <c r="N813" s="80"/>
      <c r="O813" s="80"/>
      <c r="P813" s="80"/>
      <c r="Q813" s="80"/>
      <c r="R813" s="80"/>
      <c r="S813" s="80"/>
      <c r="T813" s="80"/>
      <c r="U813" s="80"/>
      <c r="V813" s="80"/>
      <c r="W813" s="81">
        <f t="shared" si="25"/>
        <v>0</v>
      </c>
      <c r="X813" s="80"/>
      <c r="Y813" s="80"/>
      <c r="Z813" s="80"/>
      <c r="AA813" s="80"/>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82"/>
      <c r="BE813" s="1"/>
    </row>
    <row r="814" spans="1:57" ht="11.25" customHeight="1" x14ac:dyDescent="0.2">
      <c r="A814" s="1">
        <f>IF(F814=0,0,LOOKUP($C$9:$C$2507,Hoja1!$C$4:$C$118,Hoja1!$D$4:$D$118))</f>
        <v>0</v>
      </c>
      <c r="B814" s="1">
        <f t="shared" si="23"/>
        <v>455</v>
      </c>
      <c r="C814" s="1">
        <f t="array" ref="C814">SUM(IF(cuencatramo1=F814,Hoja1!$C$4:$C$118,0))</f>
        <v>0</v>
      </c>
      <c r="D814" s="1">
        <f t="shared" si="24"/>
        <v>496</v>
      </c>
      <c r="E814" s="46">
        <v>807</v>
      </c>
      <c r="F814" s="229"/>
      <c r="G814" s="4"/>
      <c r="H814" s="4"/>
      <c r="I814" s="79"/>
      <c r="J814" s="4"/>
      <c r="K814" s="80"/>
      <c r="L814" s="80"/>
      <c r="M814" s="80"/>
      <c r="N814" s="80"/>
      <c r="O814" s="80"/>
      <c r="P814" s="80"/>
      <c r="Q814" s="80"/>
      <c r="R814" s="80"/>
      <c r="S814" s="80"/>
      <c r="T814" s="80"/>
      <c r="U814" s="80"/>
      <c r="V814" s="80"/>
      <c r="W814" s="81">
        <f t="shared" si="25"/>
        <v>0</v>
      </c>
      <c r="X814" s="80"/>
      <c r="Y814" s="80"/>
      <c r="Z814" s="80"/>
      <c r="AA814" s="80"/>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82"/>
      <c r="BE814" s="1"/>
    </row>
    <row r="815" spans="1:57" ht="11.25" customHeight="1" x14ac:dyDescent="0.2">
      <c r="A815" s="1">
        <f>IF(F815=0,0,LOOKUP($C$9:$C$2507,Hoja1!$C$4:$C$118,Hoja1!$D$4:$D$118))</f>
        <v>0</v>
      </c>
      <c r="B815" s="1">
        <f t="shared" si="23"/>
        <v>456</v>
      </c>
      <c r="C815" s="1">
        <f t="array" ref="C815">SUM(IF(cuencatramo1=F815,Hoja1!$C$4:$C$118,0))</f>
        <v>0</v>
      </c>
      <c r="D815" s="1">
        <f t="shared" si="24"/>
        <v>497</v>
      </c>
      <c r="E815" s="46">
        <v>808</v>
      </c>
      <c r="F815" s="229"/>
      <c r="G815" s="4"/>
      <c r="H815" s="4"/>
      <c r="I815" s="79"/>
      <c r="J815" s="4"/>
      <c r="K815" s="80"/>
      <c r="L815" s="80"/>
      <c r="M815" s="80"/>
      <c r="N815" s="80"/>
      <c r="O815" s="80"/>
      <c r="P815" s="80"/>
      <c r="Q815" s="80"/>
      <c r="R815" s="80"/>
      <c r="S815" s="80"/>
      <c r="T815" s="80"/>
      <c r="U815" s="80"/>
      <c r="V815" s="80"/>
      <c r="W815" s="81">
        <f t="shared" si="25"/>
        <v>0</v>
      </c>
      <c r="X815" s="80"/>
      <c r="Y815" s="80"/>
      <c r="Z815" s="80"/>
      <c r="AA815" s="80"/>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82"/>
      <c r="BE815" s="1"/>
    </row>
    <row r="816" spans="1:57" ht="11.25" customHeight="1" x14ac:dyDescent="0.2">
      <c r="A816" s="1">
        <f>IF(F816=0,0,LOOKUP($C$9:$C$2507,Hoja1!$C$4:$C$118,Hoja1!$D$4:$D$118))</f>
        <v>0</v>
      </c>
      <c r="B816" s="1">
        <f t="shared" si="23"/>
        <v>457</v>
      </c>
      <c r="C816" s="1">
        <f t="array" ref="C816">SUM(IF(cuencatramo1=F816,Hoja1!$C$4:$C$118,0))</f>
        <v>0</v>
      </c>
      <c r="D816" s="1">
        <f t="shared" si="24"/>
        <v>498</v>
      </c>
      <c r="E816" s="46">
        <v>809</v>
      </c>
      <c r="F816" s="229"/>
      <c r="G816" s="4"/>
      <c r="H816" s="4"/>
      <c r="I816" s="79"/>
      <c r="J816" s="4"/>
      <c r="K816" s="80"/>
      <c r="L816" s="80"/>
      <c r="M816" s="80"/>
      <c r="N816" s="80"/>
      <c r="O816" s="80"/>
      <c r="P816" s="80"/>
      <c r="Q816" s="80"/>
      <c r="R816" s="80"/>
      <c r="S816" s="80"/>
      <c r="T816" s="80"/>
      <c r="U816" s="80"/>
      <c r="V816" s="80"/>
      <c r="W816" s="81">
        <f t="shared" si="25"/>
        <v>0</v>
      </c>
      <c r="X816" s="80"/>
      <c r="Y816" s="80"/>
      <c r="Z816" s="80"/>
      <c r="AA816" s="80"/>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82"/>
      <c r="BE816" s="1"/>
    </row>
    <row r="817" spans="1:57" ht="11.25" customHeight="1" x14ac:dyDescent="0.2">
      <c r="A817" s="1">
        <f>IF(F817=0,0,LOOKUP($C$9:$C$2507,Hoja1!$C$4:$C$118,Hoja1!$D$4:$D$118))</f>
        <v>0</v>
      </c>
      <c r="B817" s="1">
        <f t="shared" si="23"/>
        <v>458</v>
      </c>
      <c r="C817" s="1">
        <f t="array" ref="C817">SUM(IF(cuencatramo1=F817,Hoja1!$C$4:$C$118,0))</f>
        <v>0</v>
      </c>
      <c r="D817" s="1">
        <f t="shared" si="24"/>
        <v>499</v>
      </c>
      <c r="E817" s="46">
        <v>810</v>
      </c>
      <c r="F817" s="229"/>
      <c r="G817" s="4"/>
      <c r="H817" s="4"/>
      <c r="I817" s="79"/>
      <c r="J817" s="4"/>
      <c r="K817" s="80"/>
      <c r="L817" s="80"/>
      <c r="M817" s="80"/>
      <c r="N817" s="80"/>
      <c r="O817" s="80"/>
      <c r="P817" s="80"/>
      <c r="Q817" s="80"/>
      <c r="R817" s="80"/>
      <c r="S817" s="80"/>
      <c r="T817" s="80"/>
      <c r="U817" s="80"/>
      <c r="V817" s="80"/>
      <c r="W817" s="81">
        <f t="shared" si="25"/>
        <v>0</v>
      </c>
      <c r="X817" s="80"/>
      <c r="Y817" s="80"/>
      <c r="Z817" s="80"/>
      <c r="AA817" s="80"/>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82"/>
      <c r="BE817" s="1"/>
    </row>
    <row r="818" spans="1:57" ht="11.25" customHeight="1" x14ac:dyDescent="0.2">
      <c r="A818" s="1">
        <f>IF(F818=0,0,LOOKUP($C$9:$C$2507,Hoja1!$C$4:$C$118,Hoja1!$D$4:$D$118))</f>
        <v>0</v>
      </c>
      <c r="B818" s="1">
        <f t="shared" si="23"/>
        <v>459</v>
      </c>
      <c r="C818" s="1">
        <f t="array" ref="C818">SUM(IF(cuencatramo1=F818,Hoja1!$C$4:$C$118,0))</f>
        <v>0</v>
      </c>
      <c r="D818" s="1">
        <f t="shared" si="24"/>
        <v>500</v>
      </c>
      <c r="E818" s="46">
        <v>811</v>
      </c>
      <c r="F818" s="229"/>
      <c r="G818" s="4"/>
      <c r="H818" s="4"/>
      <c r="I818" s="79"/>
      <c r="J818" s="4"/>
      <c r="K818" s="80"/>
      <c r="L818" s="80"/>
      <c r="M818" s="80"/>
      <c r="N818" s="80"/>
      <c r="O818" s="80"/>
      <c r="P818" s="80"/>
      <c r="Q818" s="80"/>
      <c r="R818" s="80"/>
      <c r="S818" s="80"/>
      <c r="T818" s="80"/>
      <c r="U818" s="80"/>
      <c r="V818" s="80"/>
      <c r="W818" s="81">
        <f t="shared" si="25"/>
        <v>0</v>
      </c>
      <c r="X818" s="80"/>
      <c r="Y818" s="80"/>
      <c r="Z818" s="80"/>
      <c r="AA818" s="80"/>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82"/>
      <c r="BE818" s="1"/>
    </row>
    <row r="819" spans="1:57" ht="11.25" customHeight="1" x14ac:dyDescent="0.2">
      <c r="A819" s="1">
        <f>IF(F819=0,0,LOOKUP($C$9:$C$2507,Hoja1!$C$4:$C$118,Hoja1!$D$4:$D$118))</f>
        <v>0</v>
      </c>
      <c r="B819" s="1">
        <f t="shared" si="23"/>
        <v>460</v>
      </c>
      <c r="C819" s="1">
        <f t="array" ref="C819">SUM(IF(cuencatramo1=F819,Hoja1!$C$4:$C$118,0))</f>
        <v>0</v>
      </c>
      <c r="D819" s="1">
        <f t="shared" si="24"/>
        <v>501</v>
      </c>
      <c r="E819" s="46">
        <v>812</v>
      </c>
      <c r="F819" s="229"/>
      <c r="G819" s="4"/>
      <c r="H819" s="4"/>
      <c r="I819" s="79"/>
      <c r="J819" s="4"/>
      <c r="K819" s="80"/>
      <c r="L819" s="80"/>
      <c r="M819" s="80"/>
      <c r="N819" s="80"/>
      <c r="O819" s="80"/>
      <c r="P819" s="80"/>
      <c r="Q819" s="80"/>
      <c r="R819" s="80"/>
      <c r="S819" s="80"/>
      <c r="T819" s="80"/>
      <c r="U819" s="80"/>
      <c r="V819" s="80"/>
      <c r="W819" s="81">
        <f t="shared" si="25"/>
        <v>0</v>
      </c>
      <c r="X819" s="80"/>
      <c r="Y819" s="80"/>
      <c r="Z819" s="80"/>
      <c r="AA819" s="80"/>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82"/>
      <c r="BE819" s="1"/>
    </row>
    <row r="820" spans="1:57" ht="11.25" customHeight="1" x14ac:dyDescent="0.2">
      <c r="A820" s="1">
        <f>IF(F820=0,0,LOOKUP($C$9:$C$2507,Hoja1!$C$4:$C$118,Hoja1!$D$4:$D$118))</f>
        <v>0</v>
      </c>
      <c r="B820" s="1">
        <f t="shared" si="23"/>
        <v>461</v>
      </c>
      <c r="C820" s="1">
        <f t="array" ref="C820">SUM(IF(cuencatramo1=F820,Hoja1!$C$4:$C$118,0))</f>
        <v>0</v>
      </c>
      <c r="D820" s="1">
        <f t="shared" si="24"/>
        <v>502</v>
      </c>
      <c r="E820" s="46">
        <v>813</v>
      </c>
      <c r="F820" s="229"/>
      <c r="G820" s="4"/>
      <c r="H820" s="4"/>
      <c r="I820" s="79"/>
      <c r="J820" s="4"/>
      <c r="K820" s="80"/>
      <c r="L820" s="80"/>
      <c r="M820" s="80"/>
      <c r="N820" s="80"/>
      <c r="O820" s="80"/>
      <c r="P820" s="80"/>
      <c r="Q820" s="80"/>
      <c r="R820" s="80"/>
      <c r="S820" s="80"/>
      <c r="T820" s="80"/>
      <c r="U820" s="80"/>
      <c r="V820" s="80"/>
      <c r="W820" s="81">
        <f t="shared" si="25"/>
        <v>0</v>
      </c>
      <c r="X820" s="80"/>
      <c r="Y820" s="80"/>
      <c r="Z820" s="80"/>
      <c r="AA820" s="80"/>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82"/>
      <c r="BE820" s="1"/>
    </row>
    <row r="821" spans="1:57" ht="11.25" customHeight="1" x14ac:dyDescent="0.2">
      <c r="A821" s="1">
        <f>IF(F821=0,0,LOOKUP($C$9:$C$2507,Hoja1!$C$4:$C$118,Hoja1!$D$4:$D$118))</f>
        <v>0</v>
      </c>
      <c r="B821" s="1">
        <f t="shared" si="23"/>
        <v>462</v>
      </c>
      <c r="C821" s="1">
        <f t="array" ref="C821">SUM(IF(cuencatramo1=F821,Hoja1!$C$4:$C$118,0))</f>
        <v>0</v>
      </c>
      <c r="D821" s="1">
        <f t="shared" si="24"/>
        <v>503</v>
      </c>
      <c r="E821" s="46">
        <v>814</v>
      </c>
      <c r="F821" s="229"/>
      <c r="G821" s="4"/>
      <c r="H821" s="4"/>
      <c r="I821" s="79"/>
      <c r="J821" s="4"/>
      <c r="K821" s="80"/>
      <c r="L821" s="80"/>
      <c r="M821" s="80"/>
      <c r="N821" s="80"/>
      <c r="O821" s="80"/>
      <c r="P821" s="80"/>
      <c r="Q821" s="80"/>
      <c r="R821" s="80"/>
      <c r="S821" s="80"/>
      <c r="T821" s="80"/>
      <c r="U821" s="80"/>
      <c r="V821" s="80"/>
      <c r="W821" s="81">
        <f t="shared" si="25"/>
        <v>0</v>
      </c>
      <c r="X821" s="80"/>
      <c r="Y821" s="80"/>
      <c r="Z821" s="80"/>
      <c r="AA821" s="80"/>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82"/>
      <c r="BE821" s="1"/>
    </row>
    <row r="822" spans="1:57" ht="11.25" customHeight="1" x14ac:dyDescent="0.2">
      <c r="A822" s="1">
        <f>IF(F822=0,0,LOOKUP($C$9:$C$2507,Hoja1!$C$4:$C$118,Hoja1!$D$4:$D$118))</f>
        <v>0</v>
      </c>
      <c r="B822" s="1">
        <f t="shared" si="23"/>
        <v>463</v>
      </c>
      <c r="C822" s="1">
        <f t="array" ref="C822">SUM(IF(cuencatramo1=F822,Hoja1!$C$4:$C$118,0))</f>
        <v>0</v>
      </c>
      <c r="D822" s="1">
        <f t="shared" si="24"/>
        <v>504</v>
      </c>
      <c r="E822" s="46">
        <v>815</v>
      </c>
      <c r="F822" s="229"/>
      <c r="G822" s="4"/>
      <c r="H822" s="4"/>
      <c r="I822" s="79"/>
      <c r="J822" s="4"/>
      <c r="K822" s="80"/>
      <c r="L822" s="80"/>
      <c r="M822" s="80"/>
      <c r="N822" s="80"/>
      <c r="O822" s="80"/>
      <c r="P822" s="80"/>
      <c r="Q822" s="80"/>
      <c r="R822" s="80"/>
      <c r="S822" s="80"/>
      <c r="T822" s="80"/>
      <c r="U822" s="80"/>
      <c r="V822" s="80"/>
      <c r="W822" s="81">
        <f t="shared" si="25"/>
        <v>0</v>
      </c>
      <c r="X822" s="80"/>
      <c r="Y822" s="80"/>
      <c r="Z822" s="80"/>
      <c r="AA822" s="80"/>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82"/>
      <c r="BE822" s="1"/>
    </row>
    <row r="823" spans="1:57" ht="11.25" customHeight="1" x14ac:dyDescent="0.2">
      <c r="A823" s="1">
        <f>IF(F823=0,0,LOOKUP($C$9:$C$2507,Hoja1!$C$4:$C$118,Hoja1!$D$4:$D$118))</f>
        <v>0</v>
      </c>
      <c r="B823" s="1">
        <f t="shared" si="23"/>
        <v>464</v>
      </c>
      <c r="C823" s="1">
        <f t="array" ref="C823">SUM(IF(cuencatramo1=F823,Hoja1!$C$4:$C$118,0))</f>
        <v>0</v>
      </c>
      <c r="D823" s="1">
        <f t="shared" si="24"/>
        <v>505</v>
      </c>
      <c r="E823" s="46">
        <v>816</v>
      </c>
      <c r="F823" s="229"/>
      <c r="G823" s="4"/>
      <c r="H823" s="4"/>
      <c r="I823" s="79"/>
      <c r="J823" s="4"/>
      <c r="K823" s="80"/>
      <c r="L823" s="80"/>
      <c r="M823" s="80"/>
      <c r="N823" s="80"/>
      <c r="O823" s="80"/>
      <c r="P823" s="80"/>
      <c r="Q823" s="80"/>
      <c r="R823" s="80"/>
      <c r="S823" s="80"/>
      <c r="T823" s="80"/>
      <c r="U823" s="80"/>
      <c r="V823" s="80"/>
      <c r="W823" s="81">
        <f t="shared" si="25"/>
        <v>0</v>
      </c>
      <c r="X823" s="80"/>
      <c r="Y823" s="80"/>
      <c r="Z823" s="80"/>
      <c r="AA823" s="80"/>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82"/>
      <c r="BE823" s="1"/>
    </row>
    <row r="824" spans="1:57" ht="11.25" customHeight="1" x14ac:dyDescent="0.2">
      <c r="A824" s="1">
        <f>IF(F824=0,0,LOOKUP($C$9:$C$2507,Hoja1!$C$4:$C$118,Hoja1!$D$4:$D$118))</f>
        <v>0</v>
      </c>
      <c r="B824" s="1">
        <f t="shared" si="23"/>
        <v>465</v>
      </c>
      <c r="C824" s="1">
        <f t="array" ref="C824">SUM(IF(cuencatramo1=F824,Hoja1!$C$4:$C$118,0))</f>
        <v>0</v>
      </c>
      <c r="D824" s="1">
        <f t="shared" si="24"/>
        <v>506</v>
      </c>
      <c r="E824" s="46">
        <v>817</v>
      </c>
      <c r="F824" s="229"/>
      <c r="G824" s="4"/>
      <c r="H824" s="4"/>
      <c r="I824" s="79"/>
      <c r="J824" s="4"/>
      <c r="K824" s="80"/>
      <c r="L824" s="80"/>
      <c r="M824" s="80"/>
      <c r="N824" s="80"/>
      <c r="O824" s="80"/>
      <c r="P824" s="80"/>
      <c r="Q824" s="80"/>
      <c r="R824" s="80"/>
      <c r="S824" s="80"/>
      <c r="T824" s="80"/>
      <c r="U824" s="80"/>
      <c r="V824" s="80"/>
      <c r="W824" s="81">
        <f t="shared" si="25"/>
        <v>0</v>
      </c>
      <c r="X824" s="80"/>
      <c r="Y824" s="80"/>
      <c r="Z824" s="80"/>
      <c r="AA824" s="80"/>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82"/>
      <c r="BE824" s="1"/>
    </row>
    <row r="825" spans="1:57" ht="11.25" customHeight="1" x14ac:dyDescent="0.2">
      <c r="A825" s="1">
        <f>IF(F825=0,0,LOOKUP($C$9:$C$2507,Hoja1!$C$4:$C$118,Hoja1!$D$4:$D$118))</f>
        <v>0</v>
      </c>
      <c r="B825" s="1">
        <f t="shared" si="23"/>
        <v>466</v>
      </c>
      <c r="C825" s="1">
        <f t="array" ref="C825">SUM(IF(cuencatramo1=F825,Hoja1!$C$4:$C$118,0))</f>
        <v>0</v>
      </c>
      <c r="D825" s="1">
        <f t="shared" si="24"/>
        <v>507</v>
      </c>
      <c r="E825" s="46">
        <v>818</v>
      </c>
      <c r="F825" s="229"/>
      <c r="G825" s="4"/>
      <c r="H825" s="4"/>
      <c r="I825" s="79"/>
      <c r="J825" s="4"/>
      <c r="K825" s="80"/>
      <c r="L825" s="80"/>
      <c r="M825" s="80"/>
      <c r="N825" s="80"/>
      <c r="O825" s="80"/>
      <c r="P825" s="80"/>
      <c r="Q825" s="80"/>
      <c r="R825" s="80"/>
      <c r="S825" s="80"/>
      <c r="T825" s="80"/>
      <c r="U825" s="80"/>
      <c r="V825" s="80"/>
      <c r="W825" s="81">
        <f t="shared" si="25"/>
        <v>0</v>
      </c>
      <c r="X825" s="80"/>
      <c r="Y825" s="80"/>
      <c r="Z825" s="80"/>
      <c r="AA825" s="80"/>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82"/>
      <c r="BE825" s="1"/>
    </row>
    <row r="826" spans="1:57" ht="11.25" customHeight="1" x14ac:dyDescent="0.2">
      <c r="A826" s="1">
        <f>IF(F826=0,0,LOOKUP($C$9:$C$2507,Hoja1!$C$4:$C$118,Hoja1!$D$4:$D$118))</f>
        <v>0</v>
      </c>
      <c r="B826" s="1">
        <f t="shared" si="23"/>
        <v>467</v>
      </c>
      <c r="C826" s="1">
        <f t="array" ref="C826">SUM(IF(cuencatramo1=F826,Hoja1!$C$4:$C$118,0))</f>
        <v>0</v>
      </c>
      <c r="D826" s="1">
        <f t="shared" si="24"/>
        <v>508</v>
      </c>
      <c r="E826" s="46">
        <v>819</v>
      </c>
      <c r="F826" s="229"/>
      <c r="G826" s="4"/>
      <c r="H826" s="4"/>
      <c r="I826" s="79"/>
      <c r="J826" s="4"/>
      <c r="K826" s="80"/>
      <c r="L826" s="80"/>
      <c r="M826" s="80"/>
      <c r="N826" s="80"/>
      <c r="O826" s="80"/>
      <c r="P826" s="80"/>
      <c r="Q826" s="80"/>
      <c r="R826" s="80"/>
      <c r="S826" s="80"/>
      <c r="T826" s="80"/>
      <c r="U826" s="80"/>
      <c r="V826" s="80"/>
      <c r="W826" s="81">
        <f t="shared" si="25"/>
        <v>0</v>
      </c>
      <c r="X826" s="80"/>
      <c r="Y826" s="80"/>
      <c r="Z826" s="80"/>
      <c r="AA826" s="80"/>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82"/>
      <c r="BE826" s="1"/>
    </row>
    <row r="827" spans="1:57" ht="11.25" customHeight="1" x14ac:dyDescent="0.2">
      <c r="A827" s="1">
        <f>IF(F827=0,0,LOOKUP($C$9:$C$2507,Hoja1!$C$4:$C$118,Hoja1!$D$4:$D$118))</f>
        <v>0</v>
      </c>
      <c r="B827" s="1">
        <f t="shared" si="23"/>
        <v>468</v>
      </c>
      <c r="C827" s="1">
        <f t="array" ref="C827">SUM(IF(cuencatramo1=F827,Hoja1!$C$4:$C$118,0))</f>
        <v>0</v>
      </c>
      <c r="D827" s="1">
        <f t="shared" si="24"/>
        <v>509</v>
      </c>
      <c r="E827" s="46">
        <v>820</v>
      </c>
      <c r="F827" s="229"/>
      <c r="G827" s="4"/>
      <c r="H827" s="4"/>
      <c r="I827" s="79"/>
      <c r="J827" s="4"/>
      <c r="K827" s="80"/>
      <c r="L827" s="80"/>
      <c r="M827" s="80"/>
      <c r="N827" s="80"/>
      <c r="O827" s="80"/>
      <c r="P827" s="80"/>
      <c r="Q827" s="80"/>
      <c r="R827" s="80"/>
      <c r="S827" s="80"/>
      <c r="T827" s="80"/>
      <c r="U827" s="80"/>
      <c r="V827" s="80"/>
      <c r="W827" s="81">
        <f t="shared" si="25"/>
        <v>0</v>
      </c>
      <c r="X827" s="80"/>
      <c r="Y827" s="80"/>
      <c r="Z827" s="80"/>
      <c r="AA827" s="80"/>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82"/>
      <c r="BE827" s="1"/>
    </row>
    <row r="828" spans="1:57" ht="11.25" customHeight="1" x14ac:dyDescent="0.2">
      <c r="A828" s="1">
        <f>IF(F828=0,0,LOOKUP($C$9:$C$2507,Hoja1!$C$4:$C$118,Hoja1!$D$4:$D$118))</f>
        <v>0</v>
      </c>
      <c r="B828" s="1">
        <f t="shared" si="23"/>
        <v>469</v>
      </c>
      <c r="C828" s="1">
        <f t="array" ref="C828">SUM(IF(cuencatramo1=F828,Hoja1!$C$4:$C$118,0))</f>
        <v>0</v>
      </c>
      <c r="D828" s="1">
        <f t="shared" si="24"/>
        <v>510</v>
      </c>
      <c r="E828" s="46">
        <v>821</v>
      </c>
      <c r="F828" s="229"/>
      <c r="G828" s="4"/>
      <c r="H828" s="4"/>
      <c r="I828" s="79"/>
      <c r="J828" s="4"/>
      <c r="K828" s="80"/>
      <c r="L828" s="80"/>
      <c r="M828" s="80"/>
      <c r="N828" s="80"/>
      <c r="O828" s="80"/>
      <c r="P828" s="80"/>
      <c r="Q828" s="80"/>
      <c r="R828" s="80"/>
      <c r="S828" s="80"/>
      <c r="T828" s="80"/>
      <c r="U828" s="80"/>
      <c r="V828" s="80"/>
      <c r="W828" s="81">
        <f t="shared" si="25"/>
        <v>0</v>
      </c>
      <c r="X828" s="80"/>
      <c r="Y828" s="80"/>
      <c r="Z828" s="80"/>
      <c r="AA828" s="80"/>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82"/>
      <c r="BE828" s="1"/>
    </row>
    <row r="829" spans="1:57" ht="11.25" customHeight="1" x14ac:dyDescent="0.2">
      <c r="A829" s="1">
        <f>IF(F829=0,0,LOOKUP($C$9:$C$2507,Hoja1!$C$4:$C$118,Hoja1!$D$4:$D$118))</f>
        <v>0</v>
      </c>
      <c r="B829" s="1">
        <f t="shared" si="23"/>
        <v>470</v>
      </c>
      <c r="C829" s="1">
        <f t="array" ref="C829">SUM(IF(cuencatramo1=F829,Hoja1!$C$4:$C$118,0))</f>
        <v>0</v>
      </c>
      <c r="D829" s="1">
        <f t="shared" si="24"/>
        <v>511</v>
      </c>
      <c r="E829" s="46">
        <v>822</v>
      </c>
      <c r="F829" s="229"/>
      <c r="G829" s="4"/>
      <c r="H829" s="4"/>
      <c r="I829" s="79"/>
      <c r="J829" s="4"/>
      <c r="K829" s="80"/>
      <c r="L829" s="80"/>
      <c r="M829" s="80"/>
      <c r="N829" s="80"/>
      <c r="O829" s="80"/>
      <c r="P829" s="80"/>
      <c r="Q829" s="80"/>
      <c r="R829" s="80"/>
      <c r="S829" s="80"/>
      <c r="T829" s="80"/>
      <c r="U829" s="80"/>
      <c r="V829" s="80"/>
      <c r="W829" s="81">
        <f t="shared" si="25"/>
        <v>0</v>
      </c>
      <c r="X829" s="80"/>
      <c r="Y829" s="80"/>
      <c r="Z829" s="80"/>
      <c r="AA829" s="80"/>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82"/>
      <c r="BE829" s="1"/>
    </row>
    <row r="830" spans="1:57" ht="11.25" customHeight="1" x14ac:dyDescent="0.2">
      <c r="A830" s="1">
        <f>IF(F830=0,0,LOOKUP($C$9:$C$2507,Hoja1!$C$4:$C$118,Hoja1!$D$4:$D$118))</f>
        <v>0</v>
      </c>
      <c r="B830" s="1">
        <f t="shared" si="23"/>
        <v>471</v>
      </c>
      <c r="C830" s="1">
        <f t="array" ref="C830">SUM(IF(cuencatramo1=F830,Hoja1!$C$4:$C$118,0))</f>
        <v>0</v>
      </c>
      <c r="D830" s="1">
        <f t="shared" si="24"/>
        <v>512</v>
      </c>
      <c r="E830" s="46">
        <v>823</v>
      </c>
      <c r="F830" s="229"/>
      <c r="G830" s="4"/>
      <c r="H830" s="4"/>
      <c r="I830" s="79"/>
      <c r="J830" s="4"/>
      <c r="K830" s="80"/>
      <c r="L830" s="80"/>
      <c r="M830" s="80"/>
      <c r="N830" s="80"/>
      <c r="O830" s="80"/>
      <c r="P830" s="80"/>
      <c r="Q830" s="80"/>
      <c r="R830" s="80"/>
      <c r="S830" s="80"/>
      <c r="T830" s="80"/>
      <c r="U830" s="80"/>
      <c r="V830" s="80"/>
      <c r="W830" s="81">
        <f t="shared" si="25"/>
        <v>0</v>
      </c>
      <c r="X830" s="80"/>
      <c r="Y830" s="80"/>
      <c r="Z830" s="80"/>
      <c r="AA830" s="80"/>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82"/>
      <c r="BE830" s="1"/>
    </row>
    <row r="831" spans="1:57" ht="11.25" customHeight="1" x14ac:dyDescent="0.2">
      <c r="A831" s="1">
        <f>IF(F831=0,0,LOOKUP($C$9:$C$2507,Hoja1!$C$4:$C$118,Hoja1!$D$4:$D$118))</f>
        <v>0</v>
      </c>
      <c r="B831" s="1">
        <f t="shared" si="23"/>
        <v>472</v>
      </c>
      <c r="C831" s="1">
        <f t="array" ref="C831">SUM(IF(cuencatramo1=F831,Hoja1!$C$4:$C$118,0))</f>
        <v>0</v>
      </c>
      <c r="D831" s="1">
        <f t="shared" si="24"/>
        <v>513</v>
      </c>
      <c r="E831" s="46">
        <v>824</v>
      </c>
      <c r="F831" s="229"/>
      <c r="G831" s="4"/>
      <c r="H831" s="4"/>
      <c r="I831" s="79"/>
      <c r="J831" s="4"/>
      <c r="K831" s="80"/>
      <c r="L831" s="80"/>
      <c r="M831" s="80"/>
      <c r="N831" s="80"/>
      <c r="O831" s="80"/>
      <c r="P831" s="80"/>
      <c r="Q831" s="80"/>
      <c r="R831" s="80"/>
      <c r="S831" s="80"/>
      <c r="T831" s="80"/>
      <c r="U831" s="80"/>
      <c r="V831" s="80"/>
      <c r="W831" s="81">
        <f t="shared" si="25"/>
        <v>0</v>
      </c>
      <c r="X831" s="80"/>
      <c r="Y831" s="80"/>
      <c r="Z831" s="80"/>
      <c r="AA831" s="80"/>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82"/>
      <c r="BE831" s="1"/>
    </row>
    <row r="832" spans="1:57" ht="11.25" customHeight="1" x14ac:dyDescent="0.2">
      <c r="A832" s="1">
        <f>IF(F832=0,0,LOOKUP($C$9:$C$2507,Hoja1!$C$4:$C$118,Hoja1!$D$4:$D$118))</f>
        <v>0</v>
      </c>
      <c r="B832" s="1">
        <f t="shared" si="23"/>
        <v>473</v>
      </c>
      <c r="C832" s="1">
        <f t="array" ref="C832">SUM(IF(cuencatramo1=F832,Hoja1!$C$4:$C$118,0))</f>
        <v>0</v>
      </c>
      <c r="D832" s="1">
        <f t="shared" si="24"/>
        <v>514</v>
      </c>
      <c r="E832" s="46">
        <v>825</v>
      </c>
      <c r="F832" s="229"/>
      <c r="G832" s="4"/>
      <c r="H832" s="4"/>
      <c r="I832" s="79"/>
      <c r="J832" s="4"/>
      <c r="K832" s="80"/>
      <c r="L832" s="80"/>
      <c r="M832" s="80"/>
      <c r="N832" s="80"/>
      <c r="O832" s="80"/>
      <c r="P832" s="80"/>
      <c r="Q832" s="80"/>
      <c r="R832" s="80"/>
      <c r="S832" s="80"/>
      <c r="T832" s="80"/>
      <c r="U832" s="80"/>
      <c r="V832" s="80"/>
      <c r="W832" s="81">
        <f t="shared" si="25"/>
        <v>0</v>
      </c>
      <c r="X832" s="80"/>
      <c r="Y832" s="80"/>
      <c r="Z832" s="80"/>
      <c r="AA832" s="80"/>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82"/>
      <c r="BE832" s="1"/>
    </row>
    <row r="833" spans="1:57" ht="11.25" customHeight="1" x14ac:dyDescent="0.2">
      <c r="A833" s="1">
        <f>IF(F833=0,0,LOOKUP($C$9:$C$2507,Hoja1!$C$4:$C$118,Hoja1!$D$4:$D$118))</f>
        <v>0</v>
      </c>
      <c r="B833" s="1">
        <f t="shared" si="23"/>
        <v>474</v>
      </c>
      <c r="C833" s="1">
        <f t="array" ref="C833">SUM(IF(cuencatramo1=F833,Hoja1!$C$4:$C$118,0))</f>
        <v>0</v>
      </c>
      <c r="D833" s="1">
        <f t="shared" si="24"/>
        <v>515</v>
      </c>
      <c r="E833" s="46">
        <v>826</v>
      </c>
      <c r="F833" s="229"/>
      <c r="G833" s="4"/>
      <c r="H833" s="4"/>
      <c r="I833" s="79"/>
      <c r="J833" s="4"/>
      <c r="K833" s="80"/>
      <c r="L833" s="80"/>
      <c r="M833" s="80"/>
      <c r="N833" s="80"/>
      <c r="O833" s="80"/>
      <c r="P833" s="80"/>
      <c r="Q833" s="80"/>
      <c r="R833" s="80"/>
      <c r="S833" s="80"/>
      <c r="T833" s="80"/>
      <c r="U833" s="80"/>
      <c r="V833" s="80"/>
      <c r="W833" s="81">
        <f t="shared" si="25"/>
        <v>0</v>
      </c>
      <c r="X833" s="80"/>
      <c r="Y833" s="80"/>
      <c r="Z833" s="80"/>
      <c r="AA833" s="80"/>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82"/>
      <c r="BE833" s="1"/>
    </row>
    <row r="834" spans="1:57" ht="11.25" customHeight="1" x14ac:dyDescent="0.2">
      <c r="A834" s="1">
        <f>IF(F834=0,0,LOOKUP($C$9:$C$2507,Hoja1!$C$4:$C$118,Hoja1!$D$4:$D$118))</f>
        <v>0</v>
      </c>
      <c r="B834" s="1">
        <f t="shared" si="23"/>
        <v>475</v>
      </c>
      <c r="C834" s="1">
        <f t="array" ref="C834">SUM(IF(cuencatramo1=F834,Hoja1!$C$4:$C$118,0))</f>
        <v>0</v>
      </c>
      <c r="D834" s="1">
        <f t="shared" si="24"/>
        <v>516</v>
      </c>
      <c r="E834" s="46">
        <v>827</v>
      </c>
      <c r="F834" s="229"/>
      <c r="G834" s="4"/>
      <c r="H834" s="4"/>
      <c r="I834" s="79"/>
      <c r="J834" s="4"/>
      <c r="K834" s="80"/>
      <c r="L834" s="80"/>
      <c r="M834" s="80"/>
      <c r="N834" s="80"/>
      <c r="O834" s="80"/>
      <c r="P834" s="80"/>
      <c r="Q834" s="80"/>
      <c r="R834" s="80"/>
      <c r="S834" s="80"/>
      <c r="T834" s="80"/>
      <c r="U834" s="80"/>
      <c r="V834" s="80"/>
      <c r="W834" s="81">
        <f t="shared" si="25"/>
        <v>0</v>
      </c>
      <c r="X834" s="80"/>
      <c r="Y834" s="80"/>
      <c r="Z834" s="80"/>
      <c r="AA834" s="80"/>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82"/>
      <c r="BE834" s="1"/>
    </row>
    <row r="835" spans="1:57" ht="11.25" customHeight="1" x14ac:dyDescent="0.2">
      <c r="A835" s="1">
        <f>IF(F835=0,0,LOOKUP($C$9:$C$2507,Hoja1!$C$4:$C$118,Hoja1!$D$4:$D$118))</f>
        <v>0</v>
      </c>
      <c r="B835" s="1">
        <f t="shared" si="23"/>
        <v>476</v>
      </c>
      <c r="C835" s="1">
        <f t="array" ref="C835">SUM(IF(cuencatramo1=F835,Hoja1!$C$4:$C$118,0))</f>
        <v>0</v>
      </c>
      <c r="D835" s="1">
        <f t="shared" si="24"/>
        <v>517</v>
      </c>
      <c r="E835" s="46">
        <v>828</v>
      </c>
      <c r="F835" s="229"/>
      <c r="G835" s="4"/>
      <c r="H835" s="4"/>
      <c r="I835" s="79"/>
      <c r="J835" s="4"/>
      <c r="K835" s="80"/>
      <c r="L835" s="80"/>
      <c r="M835" s="80"/>
      <c r="N835" s="80"/>
      <c r="O835" s="80"/>
      <c r="P835" s="80"/>
      <c r="Q835" s="80"/>
      <c r="R835" s="80"/>
      <c r="S835" s="80"/>
      <c r="T835" s="80"/>
      <c r="U835" s="80"/>
      <c r="V835" s="80"/>
      <c r="W835" s="81">
        <f t="shared" si="25"/>
        <v>0</v>
      </c>
      <c r="X835" s="80"/>
      <c r="Y835" s="80"/>
      <c r="Z835" s="80"/>
      <c r="AA835" s="80"/>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82"/>
      <c r="BE835" s="1"/>
    </row>
    <row r="836" spans="1:57" ht="11.25" customHeight="1" x14ac:dyDescent="0.2">
      <c r="A836" s="1">
        <f>IF(F836=0,0,LOOKUP($C$9:$C$2507,Hoja1!$C$4:$C$118,Hoja1!$D$4:$D$118))</f>
        <v>0</v>
      </c>
      <c r="B836" s="1">
        <f t="shared" si="23"/>
        <v>477</v>
      </c>
      <c r="C836" s="1">
        <f t="array" ref="C836">SUM(IF(cuencatramo1=F836,Hoja1!$C$4:$C$118,0))</f>
        <v>0</v>
      </c>
      <c r="D836" s="1">
        <f t="shared" si="24"/>
        <v>518</v>
      </c>
      <c r="E836" s="46">
        <v>829</v>
      </c>
      <c r="F836" s="229"/>
      <c r="G836" s="4"/>
      <c r="H836" s="4"/>
      <c r="I836" s="79"/>
      <c r="J836" s="4"/>
      <c r="K836" s="80"/>
      <c r="L836" s="80"/>
      <c r="M836" s="80"/>
      <c r="N836" s="80"/>
      <c r="O836" s="80"/>
      <c r="P836" s="80"/>
      <c r="Q836" s="80"/>
      <c r="R836" s="80"/>
      <c r="S836" s="80"/>
      <c r="T836" s="80"/>
      <c r="U836" s="80"/>
      <c r="V836" s="80"/>
      <c r="W836" s="81">
        <f t="shared" si="25"/>
        <v>0</v>
      </c>
      <c r="X836" s="80"/>
      <c r="Y836" s="80"/>
      <c r="Z836" s="80"/>
      <c r="AA836" s="80"/>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82"/>
      <c r="BE836" s="1"/>
    </row>
    <row r="837" spans="1:57" ht="11.25" customHeight="1" x14ac:dyDescent="0.2">
      <c r="A837" s="1">
        <f>IF(F837=0,0,LOOKUP($C$9:$C$2507,Hoja1!$C$4:$C$118,Hoja1!$D$4:$D$118))</f>
        <v>0</v>
      </c>
      <c r="B837" s="1">
        <f t="shared" si="23"/>
        <v>478</v>
      </c>
      <c r="C837" s="1">
        <f t="array" ref="C837">SUM(IF(cuencatramo1=F837,Hoja1!$C$4:$C$118,0))</f>
        <v>0</v>
      </c>
      <c r="D837" s="1">
        <f t="shared" si="24"/>
        <v>519</v>
      </c>
      <c r="E837" s="46">
        <v>830</v>
      </c>
      <c r="F837" s="229"/>
      <c r="G837" s="4"/>
      <c r="H837" s="4"/>
      <c r="I837" s="79"/>
      <c r="J837" s="4"/>
      <c r="K837" s="80"/>
      <c r="L837" s="80"/>
      <c r="M837" s="80"/>
      <c r="N837" s="80"/>
      <c r="O837" s="80"/>
      <c r="P837" s="80"/>
      <c r="Q837" s="80"/>
      <c r="R837" s="80"/>
      <c r="S837" s="80"/>
      <c r="T837" s="80"/>
      <c r="U837" s="80"/>
      <c r="V837" s="80"/>
      <c r="W837" s="81">
        <f t="shared" si="25"/>
        <v>0</v>
      </c>
      <c r="X837" s="80"/>
      <c r="Y837" s="80"/>
      <c r="Z837" s="80"/>
      <c r="AA837" s="80"/>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82"/>
      <c r="BE837" s="1"/>
    </row>
    <row r="838" spans="1:57" ht="11.25" customHeight="1" x14ac:dyDescent="0.2">
      <c r="A838" s="1">
        <f>IF(F838=0,0,LOOKUP($C$9:$C$2507,Hoja1!$C$4:$C$118,Hoja1!$D$4:$D$118))</f>
        <v>0</v>
      </c>
      <c r="B838" s="1">
        <f t="shared" si="23"/>
        <v>479</v>
      </c>
      <c r="C838" s="1">
        <f t="array" ref="C838">SUM(IF(cuencatramo1=F838,Hoja1!$C$4:$C$118,0))</f>
        <v>0</v>
      </c>
      <c r="D838" s="1">
        <f t="shared" si="24"/>
        <v>520</v>
      </c>
      <c r="E838" s="46">
        <v>831</v>
      </c>
      <c r="F838" s="229"/>
      <c r="G838" s="4"/>
      <c r="H838" s="4"/>
      <c r="I838" s="79"/>
      <c r="J838" s="4"/>
      <c r="K838" s="80"/>
      <c r="L838" s="80"/>
      <c r="M838" s="80"/>
      <c r="N838" s="80"/>
      <c r="O838" s="80"/>
      <c r="P838" s="80"/>
      <c r="Q838" s="80"/>
      <c r="R838" s="80"/>
      <c r="S838" s="80"/>
      <c r="T838" s="80"/>
      <c r="U838" s="80"/>
      <c r="V838" s="80"/>
      <c r="W838" s="81">
        <f t="shared" si="25"/>
        <v>0</v>
      </c>
      <c r="X838" s="80"/>
      <c r="Y838" s="80"/>
      <c r="Z838" s="80"/>
      <c r="AA838" s="80"/>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82"/>
      <c r="BE838" s="1"/>
    </row>
    <row r="839" spans="1:57" ht="11.25" customHeight="1" x14ac:dyDescent="0.2">
      <c r="A839" s="1">
        <f>IF(F839=0,0,LOOKUP($C$9:$C$2507,Hoja1!$C$4:$C$118,Hoja1!$D$4:$D$118))</f>
        <v>0</v>
      </c>
      <c r="B839" s="1">
        <f t="shared" si="23"/>
        <v>480</v>
      </c>
      <c r="C839" s="1">
        <f t="array" ref="C839">SUM(IF(cuencatramo1=F839,Hoja1!$C$4:$C$118,0))</f>
        <v>0</v>
      </c>
      <c r="D839" s="1">
        <f t="shared" si="24"/>
        <v>521</v>
      </c>
      <c r="E839" s="46">
        <v>832</v>
      </c>
      <c r="F839" s="229"/>
      <c r="G839" s="4"/>
      <c r="H839" s="4"/>
      <c r="I839" s="79"/>
      <c r="J839" s="4"/>
      <c r="K839" s="80"/>
      <c r="L839" s="80"/>
      <c r="M839" s="80"/>
      <c r="N839" s="80"/>
      <c r="O839" s="80"/>
      <c r="P839" s="80"/>
      <c r="Q839" s="80"/>
      <c r="R839" s="80"/>
      <c r="S839" s="80"/>
      <c r="T839" s="80"/>
      <c r="U839" s="80"/>
      <c r="V839" s="80"/>
      <c r="W839" s="81">
        <f t="shared" si="25"/>
        <v>0</v>
      </c>
      <c r="X839" s="80"/>
      <c r="Y839" s="80"/>
      <c r="Z839" s="80"/>
      <c r="AA839" s="80"/>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82"/>
      <c r="BE839" s="1"/>
    </row>
    <row r="840" spans="1:57" ht="11.25" customHeight="1" x14ac:dyDescent="0.2">
      <c r="A840" s="1">
        <f>IF(F840=0,0,LOOKUP($C$9:$C$2507,Hoja1!$C$4:$C$118,Hoja1!$D$4:$D$118))</f>
        <v>0</v>
      </c>
      <c r="B840" s="1">
        <f t="shared" si="23"/>
        <v>481</v>
      </c>
      <c r="C840" s="1">
        <f t="array" ref="C840">SUM(IF(cuencatramo1=F840,Hoja1!$C$4:$C$118,0))</f>
        <v>0</v>
      </c>
      <c r="D840" s="1">
        <f t="shared" si="24"/>
        <v>522</v>
      </c>
      <c r="E840" s="46">
        <v>833</v>
      </c>
      <c r="F840" s="229"/>
      <c r="G840" s="4"/>
      <c r="H840" s="4"/>
      <c r="I840" s="79"/>
      <c r="J840" s="4"/>
      <c r="K840" s="80"/>
      <c r="L840" s="80"/>
      <c r="M840" s="80"/>
      <c r="N840" s="80"/>
      <c r="O840" s="80"/>
      <c r="P840" s="80"/>
      <c r="Q840" s="80"/>
      <c r="R840" s="80"/>
      <c r="S840" s="80"/>
      <c r="T840" s="80"/>
      <c r="U840" s="80"/>
      <c r="V840" s="80"/>
      <c r="W840" s="81">
        <f t="shared" si="25"/>
        <v>0</v>
      </c>
      <c r="X840" s="80"/>
      <c r="Y840" s="80"/>
      <c r="Z840" s="80"/>
      <c r="AA840" s="80"/>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82"/>
      <c r="BE840" s="1"/>
    </row>
    <row r="841" spans="1:57" ht="11.25" customHeight="1" x14ac:dyDescent="0.2">
      <c r="A841" s="1">
        <f>IF(F841=0,0,LOOKUP($C$9:$C$2507,Hoja1!$C$4:$C$118,Hoja1!$D$4:$D$118))</f>
        <v>0</v>
      </c>
      <c r="B841" s="1">
        <f t="shared" si="23"/>
        <v>482</v>
      </c>
      <c r="C841" s="1">
        <f t="array" ref="C841">SUM(IF(cuencatramo1=F841,Hoja1!$C$4:$C$118,0))</f>
        <v>0</v>
      </c>
      <c r="D841" s="1">
        <f t="shared" si="24"/>
        <v>523</v>
      </c>
      <c r="E841" s="46">
        <v>834</v>
      </c>
      <c r="F841" s="229"/>
      <c r="G841" s="4"/>
      <c r="H841" s="4"/>
      <c r="I841" s="79"/>
      <c r="J841" s="4"/>
      <c r="K841" s="80"/>
      <c r="L841" s="80"/>
      <c r="M841" s="80"/>
      <c r="N841" s="80"/>
      <c r="O841" s="80"/>
      <c r="P841" s="80"/>
      <c r="Q841" s="80"/>
      <c r="R841" s="80"/>
      <c r="S841" s="80"/>
      <c r="T841" s="80"/>
      <c r="U841" s="80"/>
      <c r="V841" s="80"/>
      <c r="W841" s="81">
        <f t="shared" si="25"/>
        <v>0</v>
      </c>
      <c r="X841" s="80"/>
      <c r="Y841" s="80"/>
      <c r="Z841" s="80"/>
      <c r="AA841" s="80"/>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82"/>
      <c r="BE841" s="1"/>
    </row>
    <row r="842" spans="1:57" ht="11.25" customHeight="1" x14ac:dyDescent="0.2">
      <c r="A842" s="1">
        <f>IF(F842=0,0,LOOKUP($C$9:$C$2507,Hoja1!$C$4:$C$118,Hoja1!$D$4:$D$118))</f>
        <v>0</v>
      </c>
      <c r="B842" s="1">
        <f t="shared" si="23"/>
        <v>483</v>
      </c>
      <c r="C842" s="1">
        <f t="array" ref="C842">SUM(IF(cuencatramo1=F842,Hoja1!$C$4:$C$118,0))</f>
        <v>0</v>
      </c>
      <c r="D842" s="1">
        <f t="shared" si="24"/>
        <v>524</v>
      </c>
      <c r="E842" s="46">
        <v>835</v>
      </c>
      <c r="F842" s="229"/>
      <c r="G842" s="4"/>
      <c r="H842" s="4"/>
      <c r="I842" s="79"/>
      <c r="J842" s="4"/>
      <c r="K842" s="80"/>
      <c r="L842" s="80"/>
      <c r="M842" s="80"/>
      <c r="N842" s="80"/>
      <c r="O842" s="80"/>
      <c r="P842" s="80"/>
      <c r="Q842" s="80"/>
      <c r="R842" s="80"/>
      <c r="S842" s="80"/>
      <c r="T842" s="80"/>
      <c r="U842" s="80"/>
      <c r="V842" s="80"/>
      <c r="W842" s="81">
        <f t="shared" si="25"/>
        <v>0</v>
      </c>
      <c r="X842" s="80"/>
      <c r="Y842" s="80"/>
      <c r="Z842" s="80"/>
      <c r="AA842" s="80"/>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82"/>
      <c r="BE842" s="1"/>
    </row>
    <row r="843" spans="1:57" ht="11.25" customHeight="1" x14ac:dyDescent="0.2">
      <c r="A843" s="1">
        <f>IF(F843=0,0,LOOKUP($C$9:$C$2507,Hoja1!$C$4:$C$118,Hoja1!$D$4:$D$118))</f>
        <v>0</v>
      </c>
      <c r="B843" s="1">
        <f t="shared" si="23"/>
        <v>484</v>
      </c>
      <c r="C843" s="1">
        <f t="array" ref="C843">SUM(IF(cuencatramo1=F843,Hoja1!$C$4:$C$118,0))</f>
        <v>0</v>
      </c>
      <c r="D843" s="1">
        <f t="shared" si="24"/>
        <v>525</v>
      </c>
      <c r="E843" s="46">
        <v>836</v>
      </c>
      <c r="F843" s="229"/>
      <c r="G843" s="4"/>
      <c r="H843" s="4"/>
      <c r="I843" s="79"/>
      <c r="J843" s="4"/>
      <c r="K843" s="80"/>
      <c r="L843" s="80"/>
      <c r="M843" s="80"/>
      <c r="N843" s="80"/>
      <c r="O843" s="80"/>
      <c r="P843" s="80"/>
      <c r="Q843" s="80"/>
      <c r="R843" s="80"/>
      <c r="S843" s="80"/>
      <c r="T843" s="80"/>
      <c r="U843" s="80"/>
      <c r="V843" s="80"/>
      <c r="W843" s="81">
        <f t="shared" si="25"/>
        <v>0</v>
      </c>
      <c r="X843" s="80"/>
      <c r="Y843" s="80"/>
      <c r="Z843" s="80"/>
      <c r="AA843" s="80"/>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82"/>
      <c r="BE843" s="1"/>
    </row>
    <row r="844" spans="1:57" ht="11.25" customHeight="1" x14ac:dyDescent="0.2">
      <c r="A844" s="1">
        <f>IF(F844=0,0,LOOKUP($C$9:$C$2507,Hoja1!$C$4:$C$118,Hoja1!$D$4:$D$118))</f>
        <v>0</v>
      </c>
      <c r="B844" s="1">
        <f t="shared" si="23"/>
        <v>485</v>
      </c>
      <c r="C844" s="1">
        <f t="array" ref="C844">SUM(IF(cuencatramo1=F844,Hoja1!$C$4:$C$118,0))</f>
        <v>0</v>
      </c>
      <c r="D844" s="1">
        <f t="shared" si="24"/>
        <v>526</v>
      </c>
      <c r="E844" s="46">
        <v>837</v>
      </c>
      <c r="F844" s="229"/>
      <c r="G844" s="4"/>
      <c r="H844" s="4"/>
      <c r="I844" s="79"/>
      <c r="J844" s="4"/>
      <c r="K844" s="80"/>
      <c r="L844" s="80"/>
      <c r="M844" s="80"/>
      <c r="N844" s="80"/>
      <c r="O844" s="80"/>
      <c r="P844" s="80"/>
      <c r="Q844" s="80"/>
      <c r="R844" s="80"/>
      <c r="S844" s="80"/>
      <c r="T844" s="80"/>
      <c r="U844" s="80"/>
      <c r="V844" s="80"/>
      <c r="W844" s="81">
        <f t="shared" si="25"/>
        <v>0</v>
      </c>
      <c r="X844" s="80"/>
      <c r="Y844" s="80"/>
      <c r="Z844" s="80"/>
      <c r="AA844" s="80"/>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82"/>
      <c r="BE844" s="1"/>
    </row>
    <row r="845" spans="1:57" ht="11.25" customHeight="1" x14ac:dyDescent="0.2">
      <c r="A845" s="1">
        <f>IF(F845=0,0,LOOKUP($C$9:$C$2507,Hoja1!$C$4:$C$118,Hoja1!$D$4:$D$118))</f>
        <v>0</v>
      </c>
      <c r="B845" s="1">
        <f t="shared" si="23"/>
        <v>486</v>
      </c>
      <c r="C845" s="1">
        <f t="array" ref="C845">SUM(IF(cuencatramo1=F845,Hoja1!$C$4:$C$118,0))</f>
        <v>0</v>
      </c>
      <c r="D845" s="1">
        <f t="shared" si="24"/>
        <v>527</v>
      </c>
      <c r="E845" s="46">
        <v>838</v>
      </c>
      <c r="F845" s="229"/>
      <c r="G845" s="4"/>
      <c r="H845" s="4"/>
      <c r="I845" s="79"/>
      <c r="J845" s="4"/>
      <c r="K845" s="80"/>
      <c r="L845" s="80"/>
      <c r="M845" s="80"/>
      <c r="N845" s="80"/>
      <c r="O845" s="80"/>
      <c r="P845" s="80"/>
      <c r="Q845" s="80"/>
      <c r="R845" s="80"/>
      <c r="S845" s="80"/>
      <c r="T845" s="80"/>
      <c r="U845" s="80"/>
      <c r="V845" s="80"/>
      <c r="W845" s="81">
        <f t="shared" si="25"/>
        <v>0</v>
      </c>
      <c r="X845" s="80"/>
      <c r="Y845" s="80"/>
      <c r="Z845" s="80"/>
      <c r="AA845" s="80"/>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82"/>
      <c r="BE845" s="1"/>
    </row>
    <row r="846" spans="1:57" ht="11.25" customHeight="1" x14ac:dyDescent="0.2">
      <c r="A846" s="1">
        <f>IF(F846=0,0,LOOKUP($C$9:$C$2507,Hoja1!$C$4:$C$118,Hoja1!$D$4:$D$118))</f>
        <v>0</v>
      </c>
      <c r="B846" s="1">
        <f t="shared" si="23"/>
        <v>487</v>
      </c>
      <c r="C846" s="1">
        <f t="array" ref="C846">SUM(IF(cuencatramo1=F846,Hoja1!$C$4:$C$118,0))</f>
        <v>0</v>
      </c>
      <c r="D846" s="1">
        <f t="shared" si="24"/>
        <v>528</v>
      </c>
      <c r="E846" s="46">
        <v>839</v>
      </c>
      <c r="F846" s="229"/>
      <c r="G846" s="4"/>
      <c r="H846" s="4"/>
      <c r="I846" s="79"/>
      <c r="J846" s="4"/>
      <c r="K846" s="80"/>
      <c r="L846" s="80"/>
      <c r="M846" s="80"/>
      <c r="N846" s="80"/>
      <c r="O846" s="80"/>
      <c r="P846" s="80"/>
      <c r="Q846" s="80"/>
      <c r="R846" s="80"/>
      <c r="S846" s="80"/>
      <c r="T846" s="80"/>
      <c r="U846" s="80"/>
      <c r="V846" s="80"/>
      <c r="W846" s="81">
        <f t="shared" si="25"/>
        <v>0</v>
      </c>
      <c r="X846" s="80"/>
      <c r="Y846" s="80"/>
      <c r="Z846" s="80"/>
      <c r="AA846" s="80"/>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82"/>
      <c r="BE846" s="1"/>
    </row>
    <row r="847" spans="1:57" ht="11.25" customHeight="1" x14ac:dyDescent="0.2">
      <c r="A847" s="1">
        <f>IF(F847=0,0,LOOKUP($C$9:$C$2507,Hoja1!$C$4:$C$118,Hoja1!$D$4:$D$118))</f>
        <v>0</v>
      </c>
      <c r="B847" s="1">
        <f t="shared" si="23"/>
        <v>488</v>
      </c>
      <c r="C847" s="1">
        <f t="array" ref="C847">SUM(IF(cuencatramo1=F847,Hoja1!$C$4:$C$118,0))</f>
        <v>0</v>
      </c>
      <c r="D847" s="1">
        <f t="shared" si="24"/>
        <v>529</v>
      </c>
      <c r="E847" s="46">
        <v>840</v>
      </c>
      <c r="F847" s="229"/>
      <c r="G847" s="4"/>
      <c r="H847" s="4"/>
      <c r="I847" s="79"/>
      <c r="J847" s="4"/>
      <c r="K847" s="80"/>
      <c r="L847" s="80"/>
      <c r="M847" s="80"/>
      <c r="N847" s="80"/>
      <c r="O847" s="80"/>
      <c r="P847" s="80"/>
      <c r="Q847" s="80"/>
      <c r="R847" s="80"/>
      <c r="S847" s="80"/>
      <c r="T847" s="80"/>
      <c r="U847" s="80"/>
      <c r="V847" s="80"/>
      <c r="W847" s="81">
        <f t="shared" si="25"/>
        <v>0</v>
      </c>
      <c r="X847" s="80"/>
      <c r="Y847" s="80"/>
      <c r="Z847" s="80"/>
      <c r="AA847" s="80"/>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82"/>
      <c r="BE847" s="1"/>
    </row>
    <row r="848" spans="1:57" ht="11.25" customHeight="1" x14ac:dyDescent="0.2">
      <c r="A848" s="1">
        <f>IF(F848=0,0,LOOKUP($C$9:$C$2507,Hoja1!$C$4:$C$118,Hoja1!$D$4:$D$118))</f>
        <v>0</v>
      </c>
      <c r="B848" s="1">
        <f t="shared" si="23"/>
        <v>489</v>
      </c>
      <c r="C848" s="1">
        <f t="array" ref="C848">SUM(IF(cuencatramo1=F848,Hoja1!$C$4:$C$118,0))</f>
        <v>0</v>
      </c>
      <c r="D848" s="1">
        <f t="shared" si="24"/>
        <v>530</v>
      </c>
      <c r="E848" s="46">
        <v>841</v>
      </c>
      <c r="F848" s="229"/>
      <c r="G848" s="4"/>
      <c r="H848" s="4"/>
      <c r="I848" s="79"/>
      <c r="J848" s="4"/>
      <c r="K848" s="80"/>
      <c r="L848" s="80"/>
      <c r="M848" s="80"/>
      <c r="N848" s="80"/>
      <c r="O848" s="80"/>
      <c r="P848" s="80"/>
      <c r="Q848" s="80"/>
      <c r="R848" s="80"/>
      <c r="S848" s="80"/>
      <c r="T848" s="80"/>
      <c r="U848" s="80"/>
      <c r="V848" s="80"/>
      <c r="W848" s="81">
        <f t="shared" si="25"/>
        <v>0</v>
      </c>
      <c r="X848" s="80"/>
      <c r="Y848" s="80"/>
      <c r="Z848" s="80"/>
      <c r="AA848" s="80"/>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82"/>
      <c r="BE848" s="1"/>
    </row>
    <row r="849" spans="1:57" ht="11.25" customHeight="1" x14ac:dyDescent="0.2">
      <c r="A849" s="1">
        <f>IF(F849=0,0,LOOKUP($C$9:$C$2507,Hoja1!$C$4:$C$118,Hoja1!$D$4:$D$118))</f>
        <v>0</v>
      </c>
      <c r="B849" s="1">
        <f t="shared" si="23"/>
        <v>490</v>
      </c>
      <c r="C849" s="1">
        <f t="array" ref="C849">SUM(IF(cuencatramo1=F849,Hoja1!$C$4:$C$118,0))</f>
        <v>0</v>
      </c>
      <c r="D849" s="1">
        <f t="shared" si="24"/>
        <v>531</v>
      </c>
      <c r="E849" s="46">
        <v>842</v>
      </c>
      <c r="F849" s="229"/>
      <c r="G849" s="4"/>
      <c r="H849" s="4"/>
      <c r="I849" s="79"/>
      <c r="J849" s="4"/>
      <c r="K849" s="80"/>
      <c r="L849" s="80"/>
      <c r="M849" s="80"/>
      <c r="N849" s="80"/>
      <c r="O849" s="80"/>
      <c r="P849" s="80"/>
      <c r="Q849" s="80"/>
      <c r="R849" s="80"/>
      <c r="S849" s="80"/>
      <c r="T849" s="80"/>
      <c r="U849" s="80"/>
      <c r="V849" s="80"/>
      <c r="W849" s="81">
        <f t="shared" si="25"/>
        <v>0</v>
      </c>
      <c r="X849" s="80"/>
      <c r="Y849" s="80"/>
      <c r="Z849" s="80"/>
      <c r="AA849" s="80"/>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82"/>
      <c r="BE849" s="1"/>
    </row>
    <row r="850" spans="1:57" ht="11.25" customHeight="1" x14ac:dyDescent="0.2">
      <c r="A850" s="1">
        <f>IF(F850=0,0,LOOKUP($C$9:$C$2507,Hoja1!$C$4:$C$118,Hoja1!$D$4:$D$118))</f>
        <v>0</v>
      </c>
      <c r="B850" s="1">
        <f t="shared" si="23"/>
        <v>491</v>
      </c>
      <c r="C850" s="1">
        <f t="array" ref="C850">SUM(IF(cuencatramo1=F850,Hoja1!$C$4:$C$118,0))</f>
        <v>0</v>
      </c>
      <c r="D850" s="1">
        <f t="shared" si="24"/>
        <v>532</v>
      </c>
      <c r="E850" s="46">
        <v>843</v>
      </c>
      <c r="F850" s="229"/>
      <c r="G850" s="4"/>
      <c r="H850" s="4"/>
      <c r="I850" s="79"/>
      <c r="J850" s="4"/>
      <c r="K850" s="80"/>
      <c r="L850" s="80"/>
      <c r="M850" s="80"/>
      <c r="N850" s="80"/>
      <c r="O850" s="80"/>
      <c r="P850" s="80"/>
      <c r="Q850" s="80"/>
      <c r="R850" s="80"/>
      <c r="S850" s="80"/>
      <c r="T850" s="80"/>
      <c r="U850" s="80"/>
      <c r="V850" s="80"/>
      <c r="W850" s="81">
        <f t="shared" si="25"/>
        <v>0</v>
      </c>
      <c r="X850" s="80"/>
      <c r="Y850" s="80"/>
      <c r="Z850" s="80"/>
      <c r="AA850" s="80"/>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82"/>
      <c r="BE850" s="1"/>
    </row>
    <row r="851" spans="1:57" ht="11.25" customHeight="1" x14ac:dyDescent="0.2">
      <c r="A851" s="1">
        <f>IF(F851=0,0,LOOKUP($C$9:$C$2507,Hoja1!$C$4:$C$118,Hoja1!$D$4:$D$118))</f>
        <v>0</v>
      </c>
      <c r="B851" s="1">
        <f t="shared" si="23"/>
        <v>492</v>
      </c>
      <c r="C851" s="1">
        <f t="array" ref="C851">SUM(IF(cuencatramo1=F851,Hoja1!$C$4:$C$118,0))</f>
        <v>0</v>
      </c>
      <c r="D851" s="1">
        <f t="shared" si="24"/>
        <v>533</v>
      </c>
      <c r="E851" s="46">
        <v>844</v>
      </c>
      <c r="F851" s="229"/>
      <c r="G851" s="4"/>
      <c r="H851" s="4"/>
      <c r="I851" s="79"/>
      <c r="J851" s="4"/>
      <c r="K851" s="80"/>
      <c r="L851" s="80"/>
      <c r="M851" s="80"/>
      <c r="N851" s="80"/>
      <c r="O851" s="80"/>
      <c r="P851" s="80"/>
      <c r="Q851" s="80"/>
      <c r="R851" s="80"/>
      <c r="S851" s="80"/>
      <c r="T851" s="80"/>
      <c r="U851" s="80"/>
      <c r="V851" s="80"/>
      <c r="W851" s="81">
        <f t="shared" si="25"/>
        <v>0</v>
      </c>
      <c r="X851" s="80"/>
      <c r="Y851" s="80"/>
      <c r="Z851" s="80"/>
      <c r="AA851" s="80"/>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82"/>
      <c r="BE851" s="1"/>
    </row>
    <row r="852" spans="1:57" ht="11.25" customHeight="1" x14ac:dyDescent="0.2">
      <c r="A852" s="1">
        <f>IF(F852=0,0,LOOKUP($C$9:$C$2507,Hoja1!$C$4:$C$118,Hoja1!$D$4:$D$118))</f>
        <v>0</v>
      </c>
      <c r="B852" s="1">
        <f t="shared" si="23"/>
        <v>493</v>
      </c>
      <c r="C852" s="1">
        <f t="array" ref="C852">SUM(IF(cuencatramo1=F852,Hoja1!$C$4:$C$118,0))</f>
        <v>0</v>
      </c>
      <c r="D852" s="1">
        <f t="shared" si="24"/>
        <v>534</v>
      </c>
      <c r="E852" s="46">
        <v>845</v>
      </c>
      <c r="F852" s="229"/>
      <c r="G852" s="4"/>
      <c r="H852" s="4"/>
      <c r="I852" s="79"/>
      <c r="J852" s="4"/>
      <c r="K852" s="80"/>
      <c r="L852" s="80"/>
      <c r="M852" s="80"/>
      <c r="N852" s="80"/>
      <c r="O852" s="80"/>
      <c r="P852" s="80"/>
      <c r="Q852" s="80"/>
      <c r="R852" s="80"/>
      <c r="S852" s="80"/>
      <c r="T852" s="80"/>
      <c r="U852" s="80"/>
      <c r="V852" s="80"/>
      <c r="W852" s="81">
        <f t="shared" si="25"/>
        <v>0</v>
      </c>
      <c r="X852" s="80"/>
      <c r="Y852" s="80"/>
      <c r="Z852" s="80"/>
      <c r="AA852" s="80"/>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82"/>
      <c r="BE852" s="1"/>
    </row>
    <row r="853" spans="1:57" ht="11.25" customHeight="1" x14ac:dyDescent="0.2">
      <c r="A853" s="1">
        <f>IF(F853=0,0,LOOKUP($C$9:$C$2507,Hoja1!$C$4:$C$118,Hoja1!$D$4:$D$118))</f>
        <v>0</v>
      </c>
      <c r="B853" s="1">
        <f t="shared" si="23"/>
        <v>494</v>
      </c>
      <c r="C853" s="1">
        <f t="array" ref="C853">SUM(IF(cuencatramo1=F853,Hoja1!$C$4:$C$118,0))</f>
        <v>0</v>
      </c>
      <c r="D853" s="1">
        <f t="shared" si="24"/>
        <v>535</v>
      </c>
      <c r="E853" s="46">
        <v>846</v>
      </c>
      <c r="F853" s="229"/>
      <c r="G853" s="4"/>
      <c r="H853" s="4"/>
      <c r="I853" s="79"/>
      <c r="J853" s="4"/>
      <c r="K853" s="80"/>
      <c r="L853" s="80"/>
      <c r="M853" s="80"/>
      <c r="N853" s="80"/>
      <c r="O853" s="80"/>
      <c r="P853" s="80"/>
      <c r="Q853" s="80"/>
      <c r="R853" s="80"/>
      <c r="S853" s="80"/>
      <c r="T853" s="80"/>
      <c r="U853" s="80"/>
      <c r="V853" s="80"/>
      <c r="W853" s="81">
        <f t="shared" si="25"/>
        <v>0</v>
      </c>
      <c r="X853" s="80"/>
      <c r="Y853" s="80"/>
      <c r="Z853" s="80"/>
      <c r="AA853" s="80"/>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82"/>
      <c r="BE853" s="1"/>
    </row>
    <row r="854" spans="1:57" ht="11.25" customHeight="1" x14ac:dyDescent="0.2">
      <c r="A854" s="1">
        <f>IF(F854=0,0,LOOKUP($C$9:$C$2507,Hoja1!$C$4:$C$118,Hoja1!$D$4:$D$118))</f>
        <v>0</v>
      </c>
      <c r="B854" s="1">
        <f t="shared" si="23"/>
        <v>495</v>
      </c>
      <c r="C854" s="1">
        <f t="array" ref="C854">SUM(IF(cuencatramo1=F854,Hoja1!$C$4:$C$118,0))</f>
        <v>0</v>
      </c>
      <c r="D854" s="1">
        <f t="shared" si="24"/>
        <v>536</v>
      </c>
      <c r="E854" s="46">
        <v>847</v>
      </c>
      <c r="F854" s="229"/>
      <c r="G854" s="4"/>
      <c r="H854" s="4"/>
      <c r="I854" s="79"/>
      <c r="J854" s="4"/>
      <c r="K854" s="80"/>
      <c r="L854" s="80"/>
      <c r="M854" s="80"/>
      <c r="N854" s="80"/>
      <c r="O854" s="80"/>
      <c r="P854" s="80"/>
      <c r="Q854" s="80"/>
      <c r="R854" s="80"/>
      <c r="S854" s="80"/>
      <c r="T854" s="80"/>
      <c r="U854" s="80"/>
      <c r="V854" s="80"/>
      <c r="W854" s="81">
        <f t="shared" si="25"/>
        <v>0</v>
      </c>
      <c r="X854" s="80"/>
      <c r="Y854" s="80"/>
      <c r="Z854" s="80"/>
      <c r="AA854" s="80"/>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82"/>
      <c r="BE854" s="1"/>
    </row>
    <row r="855" spans="1:57" ht="11.25" customHeight="1" x14ac:dyDescent="0.2">
      <c r="A855" s="1">
        <f>IF(F855=0,0,LOOKUP($C$9:$C$2507,Hoja1!$C$4:$C$118,Hoja1!$D$4:$D$118))</f>
        <v>0</v>
      </c>
      <c r="B855" s="1">
        <f t="shared" si="23"/>
        <v>496</v>
      </c>
      <c r="C855" s="1">
        <f t="array" ref="C855">SUM(IF(cuencatramo1=F855,Hoja1!$C$4:$C$118,0))</f>
        <v>0</v>
      </c>
      <c r="D855" s="1">
        <f t="shared" si="24"/>
        <v>537</v>
      </c>
      <c r="E855" s="46">
        <v>848</v>
      </c>
      <c r="F855" s="229"/>
      <c r="G855" s="4"/>
      <c r="H855" s="4"/>
      <c r="I855" s="79"/>
      <c r="J855" s="4"/>
      <c r="K855" s="80"/>
      <c r="L855" s="80"/>
      <c r="M855" s="80"/>
      <c r="N855" s="80"/>
      <c r="O855" s="80"/>
      <c r="P855" s="80"/>
      <c r="Q855" s="80"/>
      <c r="R855" s="80"/>
      <c r="S855" s="80"/>
      <c r="T855" s="80"/>
      <c r="U855" s="80"/>
      <c r="V855" s="80"/>
      <c r="W855" s="81">
        <f t="shared" si="25"/>
        <v>0</v>
      </c>
      <c r="X855" s="80"/>
      <c r="Y855" s="80"/>
      <c r="Z855" s="80"/>
      <c r="AA855" s="80"/>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82"/>
      <c r="BE855" s="1"/>
    </row>
    <row r="856" spans="1:57" ht="11.25" customHeight="1" x14ac:dyDescent="0.2">
      <c r="A856" s="1">
        <f>IF(F856=0,0,LOOKUP($C$9:$C$2507,Hoja1!$C$4:$C$118,Hoja1!$D$4:$D$118))</f>
        <v>0</v>
      </c>
      <c r="B856" s="1">
        <f t="shared" si="23"/>
        <v>497</v>
      </c>
      <c r="C856" s="1">
        <f t="array" ref="C856">SUM(IF(cuencatramo1=F856,Hoja1!$C$4:$C$118,0))</f>
        <v>0</v>
      </c>
      <c r="D856" s="1">
        <f t="shared" si="24"/>
        <v>538</v>
      </c>
      <c r="E856" s="46">
        <v>849</v>
      </c>
      <c r="F856" s="229"/>
      <c r="G856" s="4"/>
      <c r="H856" s="4"/>
      <c r="I856" s="79"/>
      <c r="J856" s="4"/>
      <c r="K856" s="80"/>
      <c r="L856" s="80"/>
      <c r="M856" s="80"/>
      <c r="N856" s="80"/>
      <c r="O856" s="80"/>
      <c r="P856" s="80"/>
      <c r="Q856" s="80"/>
      <c r="R856" s="80"/>
      <c r="S856" s="80"/>
      <c r="T856" s="80"/>
      <c r="U856" s="80"/>
      <c r="V856" s="80"/>
      <c r="W856" s="81">
        <f t="shared" si="25"/>
        <v>0</v>
      </c>
      <c r="X856" s="80"/>
      <c r="Y856" s="80"/>
      <c r="Z856" s="80"/>
      <c r="AA856" s="80"/>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82"/>
      <c r="BE856" s="1"/>
    </row>
    <row r="857" spans="1:57" ht="11.25" customHeight="1" x14ac:dyDescent="0.2">
      <c r="A857" s="1">
        <f>IF(F857=0,0,LOOKUP($C$9:$C$2507,Hoja1!$C$4:$C$118,Hoja1!$D$4:$D$118))</f>
        <v>0</v>
      </c>
      <c r="B857" s="1">
        <f t="shared" si="23"/>
        <v>498</v>
      </c>
      <c r="C857" s="1">
        <f t="array" ref="C857">SUM(IF(cuencatramo1=F857,Hoja1!$C$4:$C$118,0))</f>
        <v>0</v>
      </c>
      <c r="D857" s="1">
        <f t="shared" si="24"/>
        <v>539</v>
      </c>
      <c r="E857" s="46">
        <v>850</v>
      </c>
      <c r="F857" s="229"/>
      <c r="G857" s="4"/>
      <c r="H857" s="4"/>
      <c r="I857" s="79"/>
      <c r="J857" s="4"/>
      <c r="K857" s="80"/>
      <c r="L857" s="80"/>
      <c r="M857" s="80"/>
      <c r="N857" s="80"/>
      <c r="O857" s="80"/>
      <c r="P857" s="80"/>
      <c r="Q857" s="80"/>
      <c r="R857" s="80"/>
      <c r="S857" s="80"/>
      <c r="T857" s="80"/>
      <c r="U857" s="80"/>
      <c r="V857" s="80"/>
      <c r="W857" s="81">
        <f t="shared" si="25"/>
        <v>0</v>
      </c>
      <c r="X857" s="80"/>
      <c r="Y857" s="80"/>
      <c r="Z857" s="80"/>
      <c r="AA857" s="80"/>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82"/>
      <c r="BE857" s="1"/>
    </row>
    <row r="858" spans="1:57" ht="11.25" customHeight="1" x14ac:dyDescent="0.2">
      <c r="A858" s="1">
        <f>IF(F858=0,0,LOOKUP($C$9:$C$2507,Hoja1!$C$4:$C$118,Hoja1!$D$4:$D$118))</f>
        <v>0</v>
      </c>
      <c r="B858" s="1">
        <f t="shared" si="23"/>
        <v>499</v>
      </c>
      <c r="C858" s="1">
        <f t="array" ref="C858">SUM(IF(cuencatramo1=F858,Hoja1!$C$4:$C$118,0))</f>
        <v>0</v>
      </c>
      <c r="D858" s="1">
        <f t="shared" si="24"/>
        <v>540</v>
      </c>
      <c r="E858" s="46">
        <v>851</v>
      </c>
      <c r="F858" s="229"/>
      <c r="G858" s="4"/>
      <c r="H858" s="4"/>
      <c r="I858" s="79"/>
      <c r="J858" s="4"/>
      <c r="K858" s="80"/>
      <c r="L858" s="80"/>
      <c r="M858" s="80"/>
      <c r="N858" s="80"/>
      <c r="O858" s="80"/>
      <c r="P858" s="80"/>
      <c r="Q858" s="80"/>
      <c r="R858" s="80"/>
      <c r="S858" s="80"/>
      <c r="T858" s="80"/>
      <c r="U858" s="80"/>
      <c r="V858" s="80"/>
      <c r="W858" s="81">
        <f t="shared" si="25"/>
        <v>0</v>
      </c>
      <c r="X858" s="80"/>
      <c r="Y858" s="80"/>
      <c r="Z858" s="80"/>
      <c r="AA858" s="80"/>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82"/>
      <c r="BE858" s="1"/>
    </row>
    <row r="859" spans="1:57" ht="11.25" customHeight="1" x14ac:dyDescent="0.2">
      <c r="A859" s="1">
        <f>IF(F859=0,0,LOOKUP($C$9:$C$2507,Hoja1!$C$4:$C$118,Hoja1!$D$4:$D$118))</f>
        <v>0</v>
      </c>
      <c r="B859" s="1">
        <f t="shared" si="23"/>
        <v>500</v>
      </c>
      <c r="C859" s="1">
        <f t="array" ref="C859">SUM(IF(cuencatramo1=F859,Hoja1!$C$4:$C$118,0))</f>
        <v>0</v>
      </c>
      <c r="D859" s="1">
        <f t="shared" si="24"/>
        <v>541</v>
      </c>
      <c r="E859" s="46">
        <v>852</v>
      </c>
      <c r="F859" s="229"/>
      <c r="G859" s="4"/>
      <c r="H859" s="4"/>
      <c r="I859" s="79"/>
      <c r="J859" s="4"/>
      <c r="K859" s="80"/>
      <c r="L859" s="80"/>
      <c r="M859" s="80"/>
      <c r="N859" s="80"/>
      <c r="O859" s="80"/>
      <c r="P859" s="80"/>
      <c r="Q859" s="80"/>
      <c r="R859" s="80"/>
      <c r="S859" s="80"/>
      <c r="T859" s="80"/>
      <c r="U859" s="80"/>
      <c r="V859" s="80"/>
      <c r="W859" s="81">
        <f t="shared" si="25"/>
        <v>0</v>
      </c>
      <c r="X859" s="80"/>
      <c r="Y859" s="80"/>
      <c r="Z859" s="80"/>
      <c r="AA859" s="80"/>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82"/>
      <c r="BE859" s="1"/>
    </row>
    <row r="860" spans="1:57" ht="11.25" customHeight="1" x14ac:dyDescent="0.2">
      <c r="A860" s="1">
        <f>IF(F860=0,0,LOOKUP($C$9:$C$2507,Hoja1!$C$4:$C$118,Hoja1!$D$4:$D$118))</f>
        <v>0</v>
      </c>
      <c r="B860" s="1">
        <f t="shared" si="23"/>
        <v>501</v>
      </c>
      <c r="C860" s="1">
        <f t="array" ref="C860">SUM(IF(cuencatramo1=F860,Hoja1!$C$4:$C$118,0))</f>
        <v>0</v>
      </c>
      <c r="D860" s="1">
        <f t="shared" si="24"/>
        <v>542</v>
      </c>
      <c r="E860" s="46">
        <v>853</v>
      </c>
      <c r="F860" s="229"/>
      <c r="G860" s="4"/>
      <c r="H860" s="4"/>
      <c r="I860" s="79"/>
      <c r="J860" s="4"/>
      <c r="K860" s="80"/>
      <c r="L860" s="80"/>
      <c r="M860" s="80"/>
      <c r="N860" s="80"/>
      <c r="O860" s="80"/>
      <c r="P860" s="80"/>
      <c r="Q860" s="80"/>
      <c r="R860" s="80"/>
      <c r="S860" s="80"/>
      <c r="T860" s="80"/>
      <c r="U860" s="80"/>
      <c r="V860" s="80"/>
      <c r="W860" s="81">
        <f t="shared" si="25"/>
        <v>0</v>
      </c>
      <c r="X860" s="80"/>
      <c r="Y860" s="80"/>
      <c r="Z860" s="80"/>
      <c r="AA860" s="80"/>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82"/>
      <c r="BE860" s="1"/>
    </row>
    <row r="861" spans="1:57" ht="11.25" customHeight="1" x14ac:dyDescent="0.2">
      <c r="A861" s="1">
        <f>IF(F861=0,0,LOOKUP($C$9:$C$2507,Hoja1!$C$4:$C$118,Hoja1!$D$4:$D$118))</f>
        <v>0</v>
      </c>
      <c r="B861" s="1">
        <f t="shared" si="23"/>
        <v>502</v>
      </c>
      <c r="C861" s="1">
        <f t="array" ref="C861">SUM(IF(cuencatramo1=F861,Hoja1!$C$4:$C$118,0))</f>
        <v>0</v>
      </c>
      <c r="D861" s="1">
        <f t="shared" si="24"/>
        <v>543</v>
      </c>
      <c r="E861" s="46">
        <v>854</v>
      </c>
      <c r="F861" s="229"/>
      <c r="G861" s="4"/>
      <c r="H861" s="4"/>
      <c r="I861" s="79"/>
      <c r="J861" s="4"/>
      <c r="K861" s="80"/>
      <c r="L861" s="80"/>
      <c r="M861" s="80"/>
      <c r="N861" s="80"/>
      <c r="O861" s="80"/>
      <c r="P861" s="80"/>
      <c r="Q861" s="80"/>
      <c r="R861" s="80"/>
      <c r="S861" s="80"/>
      <c r="T861" s="80"/>
      <c r="U861" s="80"/>
      <c r="V861" s="80"/>
      <c r="W861" s="81">
        <f t="shared" si="25"/>
        <v>0</v>
      </c>
      <c r="X861" s="80"/>
      <c r="Y861" s="80"/>
      <c r="Z861" s="80"/>
      <c r="AA861" s="80"/>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82"/>
      <c r="BE861" s="1"/>
    </row>
    <row r="862" spans="1:57" ht="11.25" customHeight="1" x14ac:dyDescent="0.2">
      <c r="A862" s="1">
        <f>IF(F862=0,0,LOOKUP($C$9:$C$2507,Hoja1!$C$4:$C$118,Hoja1!$D$4:$D$118))</f>
        <v>0</v>
      </c>
      <c r="B862" s="1">
        <f t="shared" si="23"/>
        <v>503</v>
      </c>
      <c r="C862" s="1">
        <f t="array" ref="C862">SUM(IF(cuencatramo1=F862,Hoja1!$C$4:$C$118,0))</f>
        <v>0</v>
      </c>
      <c r="D862" s="1">
        <f t="shared" si="24"/>
        <v>544</v>
      </c>
      <c r="E862" s="46">
        <v>855</v>
      </c>
      <c r="F862" s="229"/>
      <c r="G862" s="4"/>
      <c r="H862" s="4"/>
      <c r="I862" s="79"/>
      <c r="J862" s="4"/>
      <c r="K862" s="80"/>
      <c r="L862" s="80"/>
      <c r="M862" s="80"/>
      <c r="N862" s="80"/>
      <c r="O862" s="80"/>
      <c r="P862" s="80"/>
      <c r="Q862" s="80"/>
      <c r="R862" s="80"/>
      <c r="S862" s="80"/>
      <c r="T862" s="80"/>
      <c r="U862" s="80"/>
      <c r="V862" s="80"/>
      <c r="W862" s="81">
        <f t="shared" si="25"/>
        <v>0</v>
      </c>
      <c r="X862" s="80"/>
      <c r="Y862" s="80"/>
      <c r="Z862" s="80"/>
      <c r="AA862" s="80"/>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82"/>
      <c r="BE862" s="1"/>
    </row>
    <row r="863" spans="1:57" ht="11.25" customHeight="1" x14ac:dyDescent="0.2">
      <c r="A863" s="1">
        <f>IF(F863=0,0,LOOKUP($C$9:$C$2507,Hoja1!$C$4:$C$118,Hoja1!$D$4:$D$118))</f>
        <v>0</v>
      </c>
      <c r="B863" s="1">
        <f t="shared" si="23"/>
        <v>504</v>
      </c>
      <c r="C863" s="1">
        <f t="array" ref="C863">SUM(IF(cuencatramo1=F863,Hoja1!$C$4:$C$118,0))</f>
        <v>0</v>
      </c>
      <c r="D863" s="1">
        <f t="shared" si="24"/>
        <v>545</v>
      </c>
      <c r="E863" s="46">
        <v>856</v>
      </c>
      <c r="F863" s="229"/>
      <c r="G863" s="4"/>
      <c r="H863" s="4"/>
      <c r="I863" s="79"/>
      <c r="J863" s="4"/>
      <c r="K863" s="80"/>
      <c r="L863" s="80"/>
      <c r="M863" s="80"/>
      <c r="N863" s="80"/>
      <c r="O863" s="80"/>
      <c r="P863" s="80"/>
      <c r="Q863" s="80"/>
      <c r="R863" s="80"/>
      <c r="S863" s="80"/>
      <c r="T863" s="80"/>
      <c r="U863" s="80"/>
      <c r="V863" s="80"/>
      <c r="W863" s="81">
        <f t="shared" si="25"/>
        <v>0</v>
      </c>
      <c r="X863" s="80"/>
      <c r="Y863" s="80"/>
      <c r="Z863" s="80"/>
      <c r="AA863" s="80"/>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82"/>
      <c r="BE863" s="1"/>
    </row>
    <row r="864" spans="1:57" ht="11.25" customHeight="1" x14ac:dyDescent="0.2">
      <c r="A864" s="1">
        <f>IF(F864=0,0,LOOKUP($C$9:$C$2507,Hoja1!$C$4:$C$118,Hoja1!$D$4:$D$118))</f>
        <v>0</v>
      </c>
      <c r="B864" s="1">
        <f t="shared" si="23"/>
        <v>505</v>
      </c>
      <c r="C864" s="1">
        <f t="array" ref="C864">SUM(IF(cuencatramo1=F864,Hoja1!$C$4:$C$118,0))</f>
        <v>0</v>
      </c>
      <c r="D864" s="1">
        <f t="shared" si="24"/>
        <v>546</v>
      </c>
      <c r="E864" s="46">
        <v>857</v>
      </c>
      <c r="F864" s="229"/>
      <c r="G864" s="4"/>
      <c r="H864" s="4"/>
      <c r="I864" s="79"/>
      <c r="J864" s="4"/>
      <c r="K864" s="80"/>
      <c r="L864" s="80"/>
      <c r="M864" s="80"/>
      <c r="N864" s="80"/>
      <c r="O864" s="80"/>
      <c r="P864" s="80"/>
      <c r="Q864" s="80"/>
      <c r="R864" s="80"/>
      <c r="S864" s="80"/>
      <c r="T864" s="80"/>
      <c r="U864" s="80"/>
      <c r="V864" s="80"/>
      <c r="W864" s="81">
        <f t="shared" si="25"/>
        <v>0</v>
      </c>
      <c r="X864" s="80"/>
      <c r="Y864" s="80"/>
      <c r="Z864" s="80"/>
      <c r="AA864" s="80"/>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82"/>
      <c r="BE864" s="1"/>
    </row>
    <row r="865" spans="1:57" ht="11.25" customHeight="1" x14ac:dyDescent="0.2">
      <c r="A865" s="1">
        <f>IF(F865=0,0,LOOKUP($C$9:$C$2507,Hoja1!$C$4:$C$118,Hoja1!$D$4:$D$118))</f>
        <v>0</v>
      </c>
      <c r="B865" s="1">
        <f t="shared" si="23"/>
        <v>506</v>
      </c>
      <c r="C865" s="1">
        <f t="array" ref="C865">SUM(IF(cuencatramo1=F865,Hoja1!$C$4:$C$118,0))</f>
        <v>0</v>
      </c>
      <c r="D865" s="1">
        <f t="shared" si="24"/>
        <v>547</v>
      </c>
      <c r="E865" s="46">
        <v>858</v>
      </c>
      <c r="F865" s="229"/>
      <c r="G865" s="4"/>
      <c r="H865" s="4"/>
      <c r="I865" s="79"/>
      <c r="J865" s="4"/>
      <c r="K865" s="80"/>
      <c r="L865" s="80"/>
      <c r="M865" s="80"/>
      <c r="N865" s="80"/>
      <c r="O865" s="80"/>
      <c r="P865" s="80"/>
      <c r="Q865" s="80"/>
      <c r="R865" s="80"/>
      <c r="S865" s="80"/>
      <c r="T865" s="80"/>
      <c r="U865" s="80"/>
      <c r="V865" s="80"/>
      <c r="W865" s="81">
        <f t="shared" si="25"/>
        <v>0</v>
      </c>
      <c r="X865" s="80"/>
      <c r="Y865" s="80"/>
      <c r="Z865" s="80"/>
      <c r="AA865" s="80"/>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82"/>
      <c r="BE865" s="1"/>
    </row>
    <row r="866" spans="1:57" ht="11.25" customHeight="1" x14ac:dyDescent="0.2">
      <c r="A866" s="1">
        <f>IF(F866=0,0,LOOKUP($C$9:$C$2507,Hoja1!$C$4:$C$118,Hoja1!$D$4:$D$118))</f>
        <v>0</v>
      </c>
      <c r="B866" s="1">
        <f t="shared" si="23"/>
        <v>507</v>
      </c>
      <c r="C866" s="1">
        <f t="array" ref="C866">SUM(IF(cuencatramo1=F866,Hoja1!$C$4:$C$118,0))</f>
        <v>0</v>
      </c>
      <c r="D866" s="1">
        <f t="shared" si="24"/>
        <v>548</v>
      </c>
      <c r="E866" s="46">
        <v>859</v>
      </c>
      <c r="F866" s="229"/>
      <c r="G866" s="4"/>
      <c r="H866" s="4"/>
      <c r="I866" s="79"/>
      <c r="J866" s="4"/>
      <c r="K866" s="80"/>
      <c r="L866" s="80"/>
      <c r="M866" s="80"/>
      <c r="N866" s="80"/>
      <c r="O866" s="80"/>
      <c r="P866" s="80"/>
      <c r="Q866" s="80"/>
      <c r="R866" s="80"/>
      <c r="S866" s="80"/>
      <c r="T866" s="80"/>
      <c r="U866" s="80"/>
      <c r="V866" s="80"/>
      <c r="W866" s="81">
        <f t="shared" si="25"/>
        <v>0</v>
      </c>
      <c r="X866" s="80"/>
      <c r="Y866" s="80"/>
      <c r="Z866" s="80"/>
      <c r="AA866" s="80"/>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82"/>
      <c r="BE866" s="1"/>
    </row>
    <row r="867" spans="1:57" ht="11.25" customHeight="1" x14ac:dyDescent="0.2">
      <c r="A867" s="1">
        <f>IF(F867=0,0,LOOKUP($C$9:$C$2507,Hoja1!$C$4:$C$118,Hoja1!$D$4:$D$118))</f>
        <v>0</v>
      </c>
      <c r="B867" s="1">
        <f t="shared" si="23"/>
        <v>508</v>
      </c>
      <c r="C867" s="1">
        <f t="array" ref="C867">SUM(IF(cuencatramo1=F867,Hoja1!$C$4:$C$118,0))</f>
        <v>0</v>
      </c>
      <c r="D867" s="1">
        <f t="shared" si="24"/>
        <v>549</v>
      </c>
      <c r="E867" s="46">
        <v>860</v>
      </c>
      <c r="F867" s="229"/>
      <c r="G867" s="4"/>
      <c r="H867" s="4"/>
      <c r="I867" s="79"/>
      <c r="J867" s="4"/>
      <c r="K867" s="80"/>
      <c r="L867" s="80"/>
      <c r="M867" s="80"/>
      <c r="N867" s="80"/>
      <c r="O867" s="80"/>
      <c r="P867" s="80"/>
      <c r="Q867" s="80"/>
      <c r="R867" s="80"/>
      <c r="S867" s="80"/>
      <c r="T867" s="80"/>
      <c r="U867" s="80"/>
      <c r="V867" s="80"/>
      <c r="W867" s="81">
        <f t="shared" si="25"/>
        <v>0</v>
      </c>
      <c r="X867" s="80"/>
      <c r="Y867" s="80"/>
      <c r="Z867" s="80"/>
      <c r="AA867" s="80"/>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82"/>
      <c r="BE867" s="1"/>
    </row>
    <row r="868" spans="1:57" ht="11.25" customHeight="1" x14ac:dyDescent="0.2">
      <c r="A868" s="1">
        <f>IF(F868=0,0,LOOKUP($C$9:$C$2507,Hoja1!$C$4:$C$118,Hoja1!$D$4:$D$118))</f>
        <v>0</v>
      </c>
      <c r="B868" s="1">
        <f t="shared" si="23"/>
        <v>509</v>
      </c>
      <c r="C868" s="1">
        <f t="array" ref="C868">SUM(IF(cuencatramo1=F868,Hoja1!$C$4:$C$118,0))</f>
        <v>0</v>
      </c>
      <c r="D868" s="1">
        <f t="shared" si="24"/>
        <v>550</v>
      </c>
      <c r="E868" s="46">
        <v>861</v>
      </c>
      <c r="F868" s="229"/>
      <c r="G868" s="4"/>
      <c r="H868" s="4"/>
      <c r="I868" s="79"/>
      <c r="J868" s="4"/>
      <c r="K868" s="80"/>
      <c r="L868" s="80"/>
      <c r="M868" s="80"/>
      <c r="N868" s="80"/>
      <c r="O868" s="80"/>
      <c r="P868" s="80"/>
      <c r="Q868" s="80"/>
      <c r="R868" s="80"/>
      <c r="S868" s="80"/>
      <c r="T868" s="80"/>
      <c r="U868" s="80"/>
      <c r="V868" s="80"/>
      <c r="W868" s="81">
        <f t="shared" si="25"/>
        <v>0</v>
      </c>
      <c r="X868" s="80"/>
      <c r="Y868" s="80"/>
      <c r="Z868" s="80"/>
      <c r="AA868" s="80"/>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82"/>
      <c r="BE868" s="1"/>
    </row>
    <row r="869" spans="1:57" ht="11.25" customHeight="1" x14ac:dyDescent="0.2">
      <c r="A869" s="1">
        <f>IF(F869=0,0,LOOKUP($C$9:$C$2507,Hoja1!$C$4:$C$118,Hoja1!$D$4:$D$118))</f>
        <v>0</v>
      </c>
      <c r="B869" s="1">
        <f t="shared" si="23"/>
        <v>510</v>
      </c>
      <c r="C869" s="1">
        <f t="array" ref="C869">SUM(IF(cuencatramo1=F869,Hoja1!$C$4:$C$118,0))</f>
        <v>0</v>
      </c>
      <c r="D869" s="1">
        <f t="shared" si="24"/>
        <v>551</v>
      </c>
      <c r="E869" s="46">
        <v>862</v>
      </c>
      <c r="F869" s="229"/>
      <c r="G869" s="4"/>
      <c r="H869" s="4"/>
      <c r="I869" s="79"/>
      <c r="J869" s="4"/>
      <c r="K869" s="80"/>
      <c r="L869" s="80"/>
      <c r="M869" s="80"/>
      <c r="N869" s="80"/>
      <c r="O869" s="80"/>
      <c r="P869" s="80"/>
      <c r="Q869" s="80"/>
      <c r="R869" s="80"/>
      <c r="S869" s="80"/>
      <c r="T869" s="80"/>
      <c r="U869" s="80"/>
      <c r="V869" s="80"/>
      <c r="W869" s="81">
        <f t="shared" si="25"/>
        <v>0</v>
      </c>
      <c r="X869" s="80"/>
      <c r="Y869" s="80"/>
      <c r="Z869" s="80"/>
      <c r="AA869" s="80"/>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82"/>
      <c r="BE869" s="1"/>
    </row>
    <row r="870" spans="1:57" ht="11.25" customHeight="1" x14ac:dyDescent="0.2">
      <c r="A870" s="1">
        <f>IF(F870=0,0,LOOKUP($C$9:$C$2507,Hoja1!$C$4:$C$118,Hoja1!$D$4:$D$118))</f>
        <v>0</v>
      </c>
      <c r="B870" s="1">
        <f t="shared" si="23"/>
        <v>511</v>
      </c>
      <c r="C870" s="1">
        <f t="array" ref="C870">SUM(IF(cuencatramo1=F870,Hoja1!$C$4:$C$118,0))</f>
        <v>0</v>
      </c>
      <c r="D870" s="1">
        <f t="shared" si="24"/>
        <v>552</v>
      </c>
      <c r="E870" s="46">
        <v>863</v>
      </c>
      <c r="F870" s="229"/>
      <c r="G870" s="4"/>
      <c r="H870" s="4"/>
      <c r="I870" s="79"/>
      <c r="J870" s="4"/>
      <c r="K870" s="80"/>
      <c r="L870" s="80"/>
      <c r="M870" s="80"/>
      <c r="N870" s="80"/>
      <c r="O870" s="80"/>
      <c r="P870" s="80"/>
      <c r="Q870" s="80"/>
      <c r="R870" s="80"/>
      <c r="S870" s="80"/>
      <c r="T870" s="80"/>
      <c r="U870" s="80"/>
      <c r="V870" s="80"/>
      <c r="W870" s="81">
        <f t="shared" si="25"/>
        <v>0</v>
      </c>
      <c r="X870" s="80"/>
      <c r="Y870" s="80"/>
      <c r="Z870" s="80"/>
      <c r="AA870" s="80"/>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82"/>
      <c r="BE870" s="1"/>
    </row>
    <row r="871" spans="1:57" ht="11.25" customHeight="1" x14ac:dyDescent="0.2">
      <c r="A871" s="1">
        <f>IF(F871=0,0,LOOKUP($C$9:$C$2507,Hoja1!$C$4:$C$118,Hoja1!$D$4:$D$118))</f>
        <v>0</v>
      </c>
      <c r="B871" s="1">
        <f t="shared" si="23"/>
        <v>512</v>
      </c>
      <c r="C871" s="1">
        <f t="array" ref="C871">SUM(IF(cuencatramo1=F871,Hoja1!$C$4:$C$118,0))</f>
        <v>0</v>
      </c>
      <c r="D871" s="1">
        <f t="shared" si="24"/>
        <v>553</v>
      </c>
      <c r="E871" s="46">
        <v>864</v>
      </c>
      <c r="F871" s="229"/>
      <c r="G871" s="4"/>
      <c r="H871" s="4"/>
      <c r="I871" s="79"/>
      <c r="J871" s="4"/>
      <c r="K871" s="80"/>
      <c r="L871" s="80"/>
      <c r="M871" s="80"/>
      <c r="N871" s="80"/>
      <c r="O871" s="80"/>
      <c r="P871" s="80"/>
      <c r="Q871" s="80"/>
      <c r="R871" s="80"/>
      <c r="S871" s="80"/>
      <c r="T871" s="80"/>
      <c r="U871" s="80"/>
      <c r="V871" s="80"/>
      <c r="W871" s="81">
        <f t="shared" si="25"/>
        <v>0</v>
      </c>
      <c r="X871" s="80"/>
      <c r="Y871" s="80"/>
      <c r="Z871" s="80"/>
      <c r="AA871" s="80"/>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82"/>
      <c r="BE871" s="1"/>
    </row>
    <row r="872" spans="1:57" ht="11.25" customHeight="1" x14ac:dyDescent="0.2">
      <c r="A872" s="1">
        <f>IF(F872=0,0,LOOKUP($C$9:$C$2507,Hoja1!$C$4:$C$118,Hoja1!$D$4:$D$118))</f>
        <v>0</v>
      </c>
      <c r="B872" s="1">
        <f t="shared" si="23"/>
        <v>513</v>
      </c>
      <c r="C872" s="1">
        <f t="array" ref="C872">SUM(IF(cuencatramo1=F872,Hoja1!$C$4:$C$118,0))</f>
        <v>0</v>
      </c>
      <c r="D872" s="1">
        <f t="shared" si="24"/>
        <v>554</v>
      </c>
      <c r="E872" s="46">
        <v>865</v>
      </c>
      <c r="F872" s="229"/>
      <c r="G872" s="4"/>
      <c r="H872" s="4"/>
      <c r="I872" s="79"/>
      <c r="J872" s="4"/>
      <c r="K872" s="80"/>
      <c r="L872" s="80"/>
      <c r="M872" s="80"/>
      <c r="N872" s="80"/>
      <c r="O872" s="80"/>
      <c r="P872" s="80"/>
      <c r="Q872" s="80"/>
      <c r="R872" s="80"/>
      <c r="S872" s="80"/>
      <c r="T872" s="80"/>
      <c r="U872" s="80"/>
      <c r="V872" s="80"/>
      <c r="W872" s="81">
        <f t="shared" si="25"/>
        <v>0</v>
      </c>
      <c r="X872" s="80"/>
      <c r="Y872" s="80"/>
      <c r="Z872" s="80"/>
      <c r="AA872" s="80"/>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82"/>
      <c r="BE872" s="1"/>
    </row>
    <row r="873" spans="1:57" ht="11.25" customHeight="1" x14ac:dyDescent="0.2">
      <c r="A873" s="1">
        <f>IF(F873=0,0,LOOKUP($C$9:$C$2507,Hoja1!$C$4:$C$118,Hoja1!$D$4:$D$118))</f>
        <v>0</v>
      </c>
      <c r="B873" s="1">
        <f t="shared" si="23"/>
        <v>514</v>
      </c>
      <c r="C873" s="1">
        <f t="array" ref="C873">SUM(IF(cuencatramo1=F873,Hoja1!$C$4:$C$118,0))</f>
        <v>0</v>
      </c>
      <c r="D873" s="1">
        <f t="shared" si="24"/>
        <v>555</v>
      </c>
      <c r="E873" s="46">
        <v>866</v>
      </c>
      <c r="F873" s="229"/>
      <c r="G873" s="4"/>
      <c r="H873" s="4"/>
      <c r="I873" s="79"/>
      <c r="J873" s="4"/>
      <c r="K873" s="80"/>
      <c r="L873" s="80"/>
      <c r="M873" s="80"/>
      <c r="N873" s="80"/>
      <c r="O873" s="80"/>
      <c r="P873" s="80"/>
      <c r="Q873" s="80"/>
      <c r="R873" s="80"/>
      <c r="S873" s="80"/>
      <c r="T873" s="80"/>
      <c r="U873" s="80"/>
      <c r="V873" s="80"/>
      <c r="W873" s="81">
        <f t="shared" si="25"/>
        <v>0</v>
      </c>
      <c r="X873" s="80"/>
      <c r="Y873" s="80"/>
      <c r="Z873" s="80"/>
      <c r="AA873" s="80"/>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82"/>
      <c r="BE873" s="1"/>
    </row>
    <row r="874" spans="1:57" ht="11.25" customHeight="1" x14ac:dyDescent="0.2">
      <c r="A874" s="1">
        <f>IF(F874=0,0,LOOKUP($C$9:$C$2507,Hoja1!$C$4:$C$118,Hoja1!$D$4:$D$118))</f>
        <v>0</v>
      </c>
      <c r="B874" s="1">
        <f t="shared" si="23"/>
        <v>515</v>
      </c>
      <c r="C874" s="1">
        <f t="array" ref="C874">SUM(IF(cuencatramo1=F874,Hoja1!$C$4:$C$118,0))</f>
        <v>0</v>
      </c>
      <c r="D874" s="1">
        <f t="shared" si="24"/>
        <v>556</v>
      </c>
      <c r="E874" s="46">
        <v>867</v>
      </c>
      <c r="F874" s="229"/>
      <c r="G874" s="4"/>
      <c r="H874" s="4"/>
      <c r="I874" s="79"/>
      <c r="J874" s="4"/>
      <c r="K874" s="80"/>
      <c r="L874" s="80"/>
      <c r="M874" s="80"/>
      <c r="N874" s="80"/>
      <c r="O874" s="80"/>
      <c r="P874" s="80"/>
      <c r="Q874" s="80"/>
      <c r="R874" s="80"/>
      <c r="S874" s="80"/>
      <c r="T874" s="80"/>
      <c r="U874" s="80"/>
      <c r="V874" s="80"/>
      <c r="W874" s="81">
        <f t="shared" si="25"/>
        <v>0</v>
      </c>
      <c r="X874" s="80"/>
      <c r="Y874" s="80"/>
      <c r="Z874" s="80"/>
      <c r="AA874" s="80"/>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82"/>
      <c r="BE874" s="1"/>
    </row>
    <row r="875" spans="1:57" ht="11.25" customHeight="1" x14ac:dyDescent="0.2">
      <c r="A875" s="1">
        <f>IF(F875=0,0,LOOKUP($C$9:$C$2507,Hoja1!$C$4:$C$118,Hoja1!$D$4:$D$118))</f>
        <v>0</v>
      </c>
      <c r="B875" s="1">
        <f t="shared" si="23"/>
        <v>516</v>
      </c>
      <c r="C875" s="1">
        <f t="array" ref="C875">SUM(IF(cuencatramo1=F875,Hoja1!$C$4:$C$118,0))</f>
        <v>0</v>
      </c>
      <c r="D875" s="1">
        <f t="shared" si="24"/>
        <v>557</v>
      </c>
      <c r="E875" s="46">
        <v>868</v>
      </c>
      <c r="F875" s="229"/>
      <c r="G875" s="4"/>
      <c r="H875" s="4"/>
      <c r="I875" s="79"/>
      <c r="J875" s="4"/>
      <c r="K875" s="80"/>
      <c r="L875" s="80"/>
      <c r="M875" s="80"/>
      <c r="N875" s="80"/>
      <c r="O875" s="80"/>
      <c r="P875" s="80"/>
      <c r="Q875" s="80"/>
      <c r="R875" s="80"/>
      <c r="S875" s="80"/>
      <c r="T875" s="80"/>
      <c r="U875" s="80"/>
      <c r="V875" s="80"/>
      <c r="W875" s="81">
        <f t="shared" si="25"/>
        <v>0</v>
      </c>
      <c r="X875" s="80"/>
      <c r="Y875" s="80"/>
      <c r="Z875" s="80"/>
      <c r="AA875" s="80"/>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82"/>
      <c r="BE875" s="1"/>
    </row>
    <row r="876" spans="1:57" ht="11.25" customHeight="1" x14ac:dyDescent="0.2">
      <c r="A876" s="1">
        <f>IF(F876=0,0,LOOKUP($C$9:$C$2507,Hoja1!$C$4:$C$118,Hoja1!$D$4:$D$118))</f>
        <v>0</v>
      </c>
      <c r="B876" s="1">
        <f t="shared" si="23"/>
        <v>517</v>
      </c>
      <c r="C876" s="1">
        <f t="array" ref="C876">SUM(IF(cuencatramo1=F876,Hoja1!$C$4:$C$118,0))</f>
        <v>0</v>
      </c>
      <c r="D876" s="1">
        <f t="shared" si="24"/>
        <v>558</v>
      </c>
      <c r="E876" s="46">
        <v>869</v>
      </c>
      <c r="F876" s="229"/>
      <c r="G876" s="4"/>
      <c r="H876" s="4"/>
      <c r="I876" s="79"/>
      <c r="J876" s="4"/>
      <c r="K876" s="80"/>
      <c r="L876" s="80"/>
      <c r="M876" s="80"/>
      <c r="N876" s="80"/>
      <c r="O876" s="80"/>
      <c r="P876" s="80"/>
      <c r="Q876" s="80"/>
      <c r="R876" s="80"/>
      <c r="S876" s="80"/>
      <c r="T876" s="80"/>
      <c r="U876" s="80"/>
      <c r="V876" s="80"/>
      <c r="W876" s="81">
        <f t="shared" si="25"/>
        <v>0</v>
      </c>
      <c r="X876" s="80"/>
      <c r="Y876" s="80"/>
      <c r="Z876" s="80"/>
      <c r="AA876" s="80"/>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82"/>
      <c r="BE876" s="1"/>
    </row>
    <row r="877" spans="1:57" ht="11.25" customHeight="1" x14ac:dyDescent="0.2">
      <c r="A877" s="1">
        <f>IF(F877=0,0,LOOKUP($C$9:$C$2507,Hoja1!$C$4:$C$118,Hoja1!$D$4:$D$118))</f>
        <v>0</v>
      </c>
      <c r="B877" s="1">
        <f t="shared" si="23"/>
        <v>518</v>
      </c>
      <c r="C877" s="1">
        <f t="array" ref="C877">SUM(IF(cuencatramo1=F877,Hoja1!$C$4:$C$118,0))</f>
        <v>0</v>
      </c>
      <c r="D877" s="1">
        <f t="shared" si="24"/>
        <v>559</v>
      </c>
      <c r="E877" s="46">
        <v>870</v>
      </c>
      <c r="F877" s="229"/>
      <c r="G877" s="4"/>
      <c r="H877" s="4"/>
      <c r="I877" s="79"/>
      <c r="J877" s="4"/>
      <c r="K877" s="80"/>
      <c r="L877" s="80"/>
      <c r="M877" s="80"/>
      <c r="N877" s="80"/>
      <c r="O877" s="80"/>
      <c r="P877" s="80"/>
      <c r="Q877" s="80"/>
      <c r="R877" s="80"/>
      <c r="S877" s="80"/>
      <c r="T877" s="80"/>
      <c r="U877" s="80"/>
      <c r="V877" s="80"/>
      <c r="W877" s="81">
        <f t="shared" si="25"/>
        <v>0</v>
      </c>
      <c r="X877" s="80"/>
      <c r="Y877" s="80"/>
      <c r="Z877" s="80"/>
      <c r="AA877" s="80"/>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82"/>
      <c r="BE877" s="1"/>
    </row>
    <row r="878" spans="1:57" ht="11.25" customHeight="1" x14ac:dyDescent="0.2">
      <c r="A878" s="1">
        <f>IF(F878=0,0,LOOKUP($C$9:$C$2507,Hoja1!$C$4:$C$118,Hoja1!$D$4:$D$118))</f>
        <v>0</v>
      </c>
      <c r="B878" s="1">
        <f t="shared" si="23"/>
        <v>519</v>
      </c>
      <c r="C878" s="1">
        <f t="array" ref="C878">SUM(IF(cuencatramo1=F878,Hoja1!$C$4:$C$118,0))</f>
        <v>0</v>
      </c>
      <c r="D878" s="1">
        <f t="shared" si="24"/>
        <v>560</v>
      </c>
      <c r="E878" s="46">
        <v>871</v>
      </c>
      <c r="F878" s="229"/>
      <c r="G878" s="4"/>
      <c r="H878" s="4"/>
      <c r="I878" s="79"/>
      <c r="J878" s="4"/>
      <c r="K878" s="80"/>
      <c r="L878" s="80"/>
      <c r="M878" s="80"/>
      <c r="N878" s="80"/>
      <c r="O878" s="80"/>
      <c r="P878" s="80"/>
      <c r="Q878" s="80"/>
      <c r="R878" s="80"/>
      <c r="S878" s="80"/>
      <c r="T878" s="80"/>
      <c r="U878" s="80"/>
      <c r="V878" s="80"/>
      <c r="W878" s="81">
        <f t="shared" si="25"/>
        <v>0</v>
      </c>
      <c r="X878" s="80"/>
      <c r="Y878" s="80"/>
      <c r="Z878" s="80"/>
      <c r="AA878" s="80"/>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82"/>
      <c r="BE878" s="1"/>
    </row>
    <row r="879" spans="1:57" ht="11.25" customHeight="1" x14ac:dyDescent="0.2">
      <c r="A879" s="1">
        <f>IF(F879=0,0,LOOKUP($C$9:$C$2507,Hoja1!$C$4:$C$118,Hoja1!$D$4:$D$118))</f>
        <v>0</v>
      </c>
      <c r="B879" s="1">
        <f t="shared" si="23"/>
        <v>520</v>
      </c>
      <c r="C879" s="1">
        <f t="array" ref="C879">SUM(IF(cuencatramo1=F879,Hoja1!$C$4:$C$118,0))</f>
        <v>0</v>
      </c>
      <c r="D879" s="1">
        <f t="shared" si="24"/>
        <v>561</v>
      </c>
      <c r="E879" s="46">
        <v>872</v>
      </c>
      <c r="F879" s="229"/>
      <c r="G879" s="4"/>
      <c r="H879" s="4"/>
      <c r="I879" s="79"/>
      <c r="J879" s="4"/>
      <c r="K879" s="80"/>
      <c r="L879" s="80"/>
      <c r="M879" s="80"/>
      <c r="N879" s="80"/>
      <c r="O879" s="80"/>
      <c r="P879" s="80"/>
      <c r="Q879" s="80"/>
      <c r="R879" s="80"/>
      <c r="S879" s="80"/>
      <c r="T879" s="80"/>
      <c r="U879" s="80"/>
      <c r="V879" s="80"/>
      <c r="W879" s="81">
        <f t="shared" si="25"/>
        <v>0</v>
      </c>
      <c r="X879" s="80"/>
      <c r="Y879" s="80"/>
      <c r="Z879" s="80"/>
      <c r="AA879" s="80"/>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82"/>
      <c r="BE879" s="1"/>
    </row>
    <row r="880" spans="1:57" ht="11.25" customHeight="1" x14ac:dyDescent="0.2">
      <c r="A880" s="1">
        <f>IF(F880=0,0,LOOKUP($C$9:$C$2507,Hoja1!$C$4:$C$118,Hoja1!$D$4:$D$118))</f>
        <v>0</v>
      </c>
      <c r="B880" s="1">
        <f t="shared" si="23"/>
        <v>521</v>
      </c>
      <c r="C880" s="1">
        <f t="array" ref="C880">SUM(IF(cuencatramo1=F880,Hoja1!$C$4:$C$118,0))</f>
        <v>0</v>
      </c>
      <c r="D880" s="1">
        <f t="shared" si="24"/>
        <v>562</v>
      </c>
      <c r="E880" s="46">
        <v>873</v>
      </c>
      <c r="F880" s="229"/>
      <c r="G880" s="4"/>
      <c r="H880" s="4"/>
      <c r="I880" s="79"/>
      <c r="J880" s="4"/>
      <c r="K880" s="80"/>
      <c r="L880" s="80"/>
      <c r="M880" s="80"/>
      <c r="N880" s="80"/>
      <c r="O880" s="80"/>
      <c r="P880" s="80"/>
      <c r="Q880" s="80"/>
      <c r="R880" s="80"/>
      <c r="S880" s="80"/>
      <c r="T880" s="80"/>
      <c r="U880" s="80"/>
      <c r="V880" s="80"/>
      <c r="W880" s="81">
        <f t="shared" si="25"/>
        <v>0</v>
      </c>
      <c r="X880" s="80"/>
      <c r="Y880" s="80"/>
      <c r="Z880" s="80"/>
      <c r="AA880" s="80"/>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82"/>
      <c r="BE880" s="1"/>
    </row>
    <row r="881" spans="1:57" ht="11.25" customHeight="1" x14ac:dyDescent="0.2">
      <c r="A881" s="1">
        <f>IF(F881=0,0,LOOKUP($C$9:$C$2507,Hoja1!$C$4:$C$118,Hoja1!$D$4:$D$118))</f>
        <v>0</v>
      </c>
      <c r="B881" s="1">
        <f t="shared" si="23"/>
        <v>522</v>
      </c>
      <c r="C881" s="1">
        <f t="array" ref="C881">SUM(IF(cuencatramo1=F881,Hoja1!$C$4:$C$118,0))</f>
        <v>0</v>
      </c>
      <c r="D881" s="1">
        <f t="shared" si="24"/>
        <v>563</v>
      </c>
      <c r="E881" s="46">
        <v>874</v>
      </c>
      <c r="F881" s="229"/>
      <c r="G881" s="4"/>
      <c r="H881" s="4"/>
      <c r="I881" s="79"/>
      <c r="J881" s="4"/>
      <c r="K881" s="80"/>
      <c r="L881" s="80"/>
      <c r="M881" s="80"/>
      <c r="N881" s="80"/>
      <c r="O881" s="80"/>
      <c r="P881" s="80"/>
      <c r="Q881" s="80"/>
      <c r="R881" s="80"/>
      <c r="S881" s="80"/>
      <c r="T881" s="80"/>
      <c r="U881" s="80"/>
      <c r="V881" s="80"/>
      <c r="W881" s="81">
        <f t="shared" si="25"/>
        <v>0</v>
      </c>
      <c r="X881" s="80"/>
      <c r="Y881" s="80"/>
      <c r="Z881" s="80"/>
      <c r="AA881" s="80"/>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82"/>
      <c r="BE881" s="1"/>
    </row>
    <row r="882" spans="1:57" ht="11.25" customHeight="1" x14ac:dyDescent="0.2">
      <c r="A882" s="1">
        <f>IF(F882=0,0,LOOKUP($C$9:$C$2507,Hoja1!$C$4:$C$118,Hoja1!$D$4:$D$118))</f>
        <v>0</v>
      </c>
      <c r="B882" s="1">
        <f t="shared" si="23"/>
        <v>523</v>
      </c>
      <c r="C882" s="1">
        <f t="array" ref="C882">SUM(IF(cuencatramo1=F882,Hoja1!$C$4:$C$118,0))</f>
        <v>0</v>
      </c>
      <c r="D882" s="1">
        <f t="shared" si="24"/>
        <v>564</v>
      </c>
      <c r="E882" s="46">
        <v>875</v>
      </c>
      <c r="F882" s="229"/>
      <c r="G882" s="4"/>
      <c r="H882" s="4"/>
      <c r="I882" s="79"/>
      <c r="J882" s="4"/>
      <c r="K882" s="80"/>
      <c r="L882" s="80"/>
      <c r="M882" s="80"/>
      <c r="N882" s="80"/>
      <c r="O882" s="80"/>
      <c r="P882" s="80"/>
      <c r="Q882" s="80"/>
      <c r="R882" s="80"/>
      <c r="S882" s="80"/>
      <c r="T882" s="80"/>
      <c r="U882" s="80"/>
      <c r="V882" s="80"/>
      <c r="W882" s="81">
        <f t="shared" si="25"/>
        <v>0</v>
      </c>
      <c r="X882" s="80"/>
      <c r="Y882" s="80"/>
      <c r="Z882" s="80"/>
      <c r="AA882" s="80"/>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82"/>
      <c r="BE882" s="1"/>
    </row>
    <row r="883" spans="1:57" ht="11.25" customHeight="1" x14ac:dyDescent="0.2">
      <c r="A883" s="1">
        <f>IF(F883=0,0,LOOKUP($C$9:$C$2507,Hoja1!$C$4:$C$118,Hoja1!$D$4:$D$118))</f>
        <v>0</v>
      </c>
      <c r="B883" s="1">
        <f t="shared" si="23"/>
        <v>524</v>
      </c>
      <c r="C883" s="1">
        <f t="array" ref="C883">SUM(IF(cuencatramo1=F883,Hoja1!$C$4:$C$118,0))</f>
        <v>0</v>
      </c>
      <c r="D883" s="1">
        <f t="shared" si="24"/>
        <v>565</v>
      </c>
      <c r="E883" s="46">
        <v>876</v>
      </c>
      <c r="F883" s="229"/>
      <c r="G883" s="4"/>
      <c r="H883" s="4"/>
      <c r="I883" s="79"/>
      <c r="J883" s="4"/>
      <c r="K883" s="80"/>
      <c r="L883" s="80"/>
      <c r="M883" s="80"/>
      <c r="N883" s="80"/>
      <c r="O883" s="80"/>
      <c r="P883" s="80"/>
      <c r="Q883" s="80"/>
      <c r="R883" s="80"/>
      <c r="S883" s="80"/>
      <c r="T883" s="80"/>
      <c r="U883" s="80"/>
      <c r="V883" s="80"/>
      <c r="W883" s="81">
        <f t="shared" si="25"/>
        <v>0</v>
      </c>
      <c r="X883" s="80"/>
      <c r="Y883" s="80"/>
      <c r="Z883" s="80"/>
      <c r="AA883" s="80"/>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82"/>
      <c r="BE883" s="1"/>
    </row>
    <row r="884" spans="1:57" ht="11.25" customHeight="1" x14ac:dyDescent="0.2">
      <c r="A884" s="1">
        <f>IF(F884=0,0,LOOKUP($C$9:$C$2507,Hoja1!$C$4:$C$118,Hoja1!$D$4:$D$118))</f>
        <v>0</v>
      </c>
      <c r="B884" s="1">
        <f t="shared" si="23"/>
        <v>525</v>
      </c>
      <c r="C884" s="1">
        <f t="array" ref="C884">SUM(IF(cuencatramo1=F884,Hoja1!$C$4:$C$118,0))</f>
        <v>0</v>
      </c>
      <c r="D884" s="1">
        <f t="shared" si="24"/>
        <v>566</v>
      </c>
      <c r="E884" s="46">
        <v>877</v>
      </c>
      <c r="F884" s="229"/>
      <c r="G884" s="4"/>
      <c r="H884" s="4"/>
      <c r="I884" s="79"/>
      <c r="J884" s="4"/>
      <c r="K884" s="80"/>
      <c r="L884" s="80"/>
      <c r="M884" s="80"/>
      <c r="N884" s="80"/>
      <c r="O884" s="80"/>
      <c r="P884" s="80"/>
      <c r="Q884" s="80"/>
      <c r="R884" s="80"/>
      <c r="S884" s="80"/>
      <c r="T884" s="80"/>
      <c r="U884" s="80"/>
      <c r="V884" s="80"/>
      <c r="W884" s="81">
        <f t="shared" si="25"/>
        <v>0</v>
      </c>
      <c r="X884" s="80"/>
      <c r="Y884" s="80"/>
      <c r="Z884" s="80"/>
      <c r="AA884" s="80"/>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82"/>
      <c r="BE884" s="1"/>
    </row>
    <row r="885" spans="1:57" ht="11.25" customHeight="1" x14ac:dyDescent="0.2">
      <c r="A885" s="1">
        <f>IF(F885=0,0,LOOKUP($C$9:$C$2507,Hoja1!$C$4:$C$118,Hoja1!$D$4:$D$118))</f>
        <v>0</v>
      </c>
      <c r="B885" s="1">
        <f t="shared" si="23"/>
        <v>526</v>
      </c>
      <c r="C885" s="1">
        <f t="array" ref="C885">SUM(IF(cuencatramo1=F885,Hoja1!$C$4:$C$118,0))</f>
        <v>0</v>
      </c>
      <c r="D885" s="1">
        <f t="shared" si="24"/>
        <v>567</v>
      </c>
      <c r="E885" s="46">
        <v>878</v>
      </c>
      <c r="F885" s="229"/>
      <c r="G885" s="4"/>
      <c r="H885" s="4"/>
      <c r="I885" s="79"/>
      <c r="J885" s="4"/>
      <c r="K885" s="80"/>
      <c r="L885" s="80"/>
      <c r="M885" s="80"/>
      <c r="N885" s="80"/>
      <c r="O885" s="80"/>
      <c r="P885" s="80"/>
      <c r="Q885" s="80"/>
      <c r="R885" s="80"/>
      <c r="S885" s="80"/>
      <c r="T885" s="80"/>
      <c r="U885" s="80"/>
      <c r="V885" s="80"/>
      <c r="W885" s="81">
        <f t="shared" si="25"/>
        <v>0</v>
      </c>
      <c r="X885" s="80"/>
      <c r="Y885" s="80"/>
      <c r="Z885" s="80"/>
      <c r="AA885" s="80"/>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82"/>
      <c r="BE885" s="1"/>
    </row>
    <row r="886" spans="1:57" ht="11.25" customHeight="1" x14ac:dyDescent="0.2">
      <c r="A886" s="1">
        <f>IF(F886=0,0,LOOKUP($C$9:$C$2507,Hoja1!$C$4:$C$118,Hoja1!$D$4:$D$118))</f>
        <v>0</v>
      </c>
      <c r="B886" s="1">
        <f t="shared" si="23"/>
        <v>527</v>
      </c>
      <c r="C886" s="1">
        <f t="array" ref="C886">SUM(IF(cuencatramo1=F886,Hoja1!$C$4:$C$118,0))</f>
        <v>0</v>
      </c>
      <c r="D886" s="1">
        <f t="shared" si="24"/>
        <v>568</v>
      </c>
      <c r="E886" s="46">
        <v>879</v>
      </c>
      <c r="F886" s="229"/>
      <c r="G886" s="4"/>
      <c r="H886" s="4"/>
      <c r="I886" s="79"/>
      <c r="J886" s="4"/>
      <c r="K886" s="80"/>
      <c r="L886" s="80"/>
      <c r="M886" s="80"/>
      <c r="N886" s="80"/>
      <c r="O886" s="80"/>
      <c r="P886" s="80"/>
      <c r="Q886" s="80"/>
      <c r="R886" s="80"/>
      <c r="S886" s="80"/>
      <c r="T886" s="80"/>
      <c r="U886" s="80"/>
      <c r="V886" s="80"/>
      <c r="W886" s="81">
        <f t="shared" si="25"/>
        <v>0</v>
      </c>
      <c r="X886" s="80"/>
      <c r="Y886" s="80"/>
      <c r="Z886" s="80"/>
      <c r="AA886" s="80"/>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82"/>
      <c r="BE886" s="1"/>
    </row>
    <row r="887" spans="1:57" ht="11.25" customHeight="1" x14ac:dyDescent="0.2">
      <c r="A887" s="1">
        <f>IF(F887=0,0,LOOKUP($C$9:$C$2507,Hoja1!$C$4:$C$118,Hoja1!$D$4:$D$118))</f>
        <v>0</v>
      </c>
      <c r="B887" s="1">
        <f t="shared" si="23"/>
        <v>528</v>
      </c>
      <c r="C887" s="1">
        <f t="array" ref="C887">SUM(IF(cuencatramo1=F887,Hoja1!$C$4:$C$118,0))</f>
        <v>0</v>
      </c>
      <c r="D887" s="1">
        <f t="shared" si="24"/>
        <v>569</v>
      </c>
      <c r="E887" s="46">
        <v>880</v>
      </c>
      <c r="F887" s="229"/>
      <c r="G887" s="4"/>
      <c r="H887" s="4"/>
      <c r="I887" s="79"/>
      <c r="J887" s="4"/>
      <c r="K887" s="80"/>
      <c r="L887" s="80"/>
      <c r="M887" s="80"/>
      <c r="N887" s="80"/>
      <c r="O887" s="80"/>
      <c r="P887" s="80"/>
      <c r="Q887" s="80"/>
      <c r="R887" s="80"/>
      <c r="S887" s="80"/>
      <c r="T887" s="80"/>
      <c r="U887" s="80"/>
      <c r="V887" s="80"/>
      <c r="W887" s="81">
        <f t="shared" si="25"/>
        <v>0</v>
      </c>
      <c r="X887" s="80"/>
      <c r="Y887" s="80"/>
      <c r="Z887" s="80"/>
      <c r="AA887" s="80"/>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82"/>
      <c r="BE887" s="1"/>
    </row>
    <row r="888" spans="1:57" ht="11.25" customHeight="1" x14ac:dyDescent="0.2">
      <c r="A888" s="1">
        <f>IF(F888=0,0,LOOKUP($C$9:$C$2507,Hoja1!$C$4:$C$118,Hoja1!$D$4:$D$118))</f>
        <v>0</v>
      </c>
      <c r="B888" s="1">
        <f t="shared" si="23"/>
        <v>529</v>
      </c>
      <c r="C888" s="1">
        <f t="array" ref="C888">SUM(IF(cuencatramo1=F888,Hoja1!$C$4:$C$118,0))</f>
        <v>0</v>
      </c>
      <c r="D888" s="1">
        <f t="shared" si="24"/>
        <v>570</v>
      </c>
      <c r="E888" s="46">
        <v>881</v>
      </c>
      <c r="F888" s="229"/>
      <c r="G888" s="4"/>
      <c r="H888" s="4"/>
      <c r="I888" s="79"/>
      <c r="J888" s="4"/>
      <c r="K888" s="80"/>
      <c r="L888" s="80"/>
      <c r="M888" s="80"/>
      <c r="N888" s="80"/>
      <c r="O888" s="80"/>
      <c r="P888" s="80"/>
      <c r="Q888" s="80"/>
      <c r="R888" s="80"/>
      <c r="S888" s="80"/>
      <c r="T888" s="80"/>
      <c r="U888" s="80"/>
      <c r="V888" s="80"/>
      <c r="W888" s="81">
        <f t="shared" si="25"/>
        <v>0</v>
      </c>
      <c r="X888" s="80"/>
      <c r="Y888" s="80"/>
      <c r="Z888" s="80"/>
      <c r="AA888" s="80"/>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82"/>
      <c r="BE888" s="1"/>
    </row>
    <row r="889" spans="1:57" ht="11.25" customHeight="1" x14ac:dyDescent="0.2">
      <c r="A889" s="1">
        <f>IF(F889=0,0,LOOKUP($C$9:$C$2507,Hoja1!$C$4:$C$118,Hoja1!$D$4:$D$118))</f>
        <v>0</v>
      </c>
      <c r="B889" s="1">
        <f t="shared" si="23"/>
        <v>530</v>
      </c>
      <c r="C889" s="1">
        <f t="array" ref="C889">SUM(IF(cuencatramo1=F889,Hoja1!$C$4:$C$118,0))</f>
        <v>0</v>
      </c>
      <c r="D889" s="1">
        <f t="shared" si="24"/>
        <v>571</v>
      </c>
      <c r="E889" s="46">
        <v>882</v>
      </c>
      <c r="F889" s="229"/>
      <c r="G889" s="4"/>
      <c r="H889" s="4"/>
      <c r="I889" s="79"/>
      <c r="J889" s="4"/>
      <c r="K889" s="80"/>
      <c r="L889" s="80"/>
      <c r="M889" s="80"/>
      <c r="N889" s="80"/>
      <c r="O889" s="80"/>
      <c r="P889" s="80"/>
      <c r="Q889" s="80"/>
      <c r="R889" s="80"/>
      <c r="S889" s="80"/>
      <c r="T889" s="80"/>
      <c r="U889" s="80"/>
      <c r="V889" s="80"/>
      <c r="W889" s="81">
        <f t="shared" si="25"/>
        <v>0</v>
      </c>
      <c r="X889" s="80"/>
      <c r="Y889" s="80"/>
      <c r="Z889" s="80"/>
      <c r="AA889" s="80"/>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82"/>
      <c r="BE889" s="1"/>
    </row>
    <row r="890" spans="1:57" ht="11.25" customHeight="1" x14ac:dyDescent="0.2">
      <c r="A890" s="1">
        <f>IF(F890=0,0,LOOKUP($C$9:$C$2507,Hoja1!$C$4:$C$118,Hoja1!$D$4:$D$118))</f>
        <v>0</v>
      </c>
      <c r="B890" s="1">
        <f t="shared" si="23"/>
        <v>531</v>
      </c>
      <c r="C890" s="1">
        <f t="array" ref="C890">SUM(IF(cuencatramo1=F890,Hoja1!$C$4:$C$118,0))</f>
        <v>0</v>
      </c>
      <c r="D890" s="1">
        <f t="shared" si="24"/>
        <v>572</v>
      </c>
      <c r="E890" s="46">
        <v>883</v>
      </c>
      <c r="F890" s="229"/>
      <c r="G890" s="4"/>
      <c r="H890" s="4"/>
      <c r="I890" s="79"/>
      <c r="J890" s="4"/>
      <c r="K890" s="80"/>
      <c r="L890" s="80"/>
      <c r="M890" s="80"/>
      <c r="N890" s="80"/>
      <c r="O890" s="80"/>
      <c r="P890" s="80"/>
      <c r="Q890" s="80"/>
      <c r="R890" s="80"/>
      <c r="S890" s="80"/>
      <c r="T890" s="80"/>
      <c r="U890" s="80"/>
      <c r="V890" s="80"/>
      <c r="W890" s="81">
        <f t="shared" si="25"/>
        <v>0</v>
      </c>
      <c r="X890" s="80"/>
      <c r="Y890" s="80"/>
      <c r="Z890" s="80"/>
      <c r="AA890" s="80"/>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82"/>
      <c r="BE890" s="1"/>
    </row>
    <row r="891" spans="1:57" ht="11.25" customHeight="1" x14ac:dyDescent="0.2">
      <c r="A891" s="1">
        <f>IF(F891=0,0,LOOKUP($C$9:$C$2507,Hoja1!$C$4:$C$118,Hoja1!$D$4:$D$118))</f>
        <v>0</v>
      </c>
      <c r="B891" s="1">
        <f t="shared" si="23"/>
        <v>532</v>
      </c>
      <c r="C891" s="1">
        <f t="array" ref="C891">SUM(IF(cuencatramo1=F891,Hoja1!$C$4:$C$118,0))</f>
        <v>0</v>
      </c>
      <c r="D891" s="1">
        <f t="shared" si="24"/>
        <v>573</v>
      </c>
      <c r="E891" s="46">
        <v>884</v>
      </c>
      <c r="F891" s="229"/>
      <c r="G891" s="4"/>
      <c r="H891" s="4"/>
      <c r="I891" s="79"/>
      <c r="J891" s="4"/>
      <c r="K891" s="80"/>
      <c r="L891" s="80"/>
      <c r="M891" s="80"/>
      <c r="N891" s="80"/>
      <c r="O891" s="80"/>
      <c r="P891" s="80"/>
      <c r="Q891" s="80"/>
      <c r="R891" s="80"/>
      <c r="S891" s="80"/>
      <c r="T891" s="80"/>
      <c r="U891" s="80"/>
      <c r="V891" s="80"/>
      <c r="W891" s="81">
        <f t="shared" si="25"/>
        <v>0</v>
      </c>
      <c r="X891" s="80"/>
      <c r="Y891" s="80"/>
      <c r="Z891" s="80"/>
      <c r="AA891" s="80"/>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82"/>
      <c r="BE891" s="1"/>
    </row>
    <row r="892" spans="1:57" ht="11.25" customHeight="1" x14ac:dyDescent="0.2">
      <c r="A892" s="1">
        <f>IF(F892=0,0,LOOKUP($C$9:$C$2507,Hoja1!$C$4:$C$118,Hoja1!$D$4:$D$118))</f>
        <v>0</v>
      </c>
      <c r="B892" s="1">
        <f t="shared" si="23"/>
        <v>533</v>
      </c>
      <c r="C892" s="1">
        <f t="array" ref="C892">SUM(IF(cuencatramo1=F892,Hoja1!$C$4:$C$118,0))</f>
        <v>0</v>
      </c>
      <c r="D892" s="1">
        <f t="shared" si="24"/>
        <v>574</v>
      </c>
      <c r="E892" s="46">
        <v>885</v>
      </c>
      <c r="F892" s="229"/>
      <c r="G892" s="4"/>
      <c r="H892" s="4"/>
      <c r="I892" s="79"/>
      <c r="J892" s="4"/>
      <c r="K892" s="80"/>
      <c r="L892" s="80"/>
      <c r="M892" s="80"/>
      <c r="N892" s="80"/>
      <c r="O892" s="80"/>
      <c r="P892" s="80"/>
      <c r="Q892" s="80"/>
      <c r="R892" s="80"/>
      <c r="S892" s="80"/>
      <c r="T892" s="80"/>
      <c r="U892" s="80"/>
      <c r="V892" s="80"/>
      <c r="W892" s="81">
        <f t="shared" si="25"/>
        <v>0</v>
      </c>
      <c r="X892" s="80"/>
      <c r="Y892" s="80"/>
      <c r="Z892" s="80"/>
      <c r="AA892" s="80"/>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82"/>
      <c r="BE892" s="1"/>
    </row>
    <row r="893" spans="1:57" ht="11.25" customHeight="1" x14ac:dyDescent="0.2">
      <c r="A893" s="1">
        <f>IF(F893=0,0,LOOKUP($C$9:$C$2507,Hoja1!$C$4:$C$118,Hoja1!$D$4:$D$118))</f>
        <v>0</v>
      </c>
      <c r="B893" s="1">
        <f t="shared" si="23"/>
        <v>534</v>
      </c>
      <c r="C893" s="1">
        <f t="array" ref="C893">SUM(IF(cuencatramo1=F893,Hoja1!$C$4:$C$118,0))</f>
        <v>0</v>
      </c>
      <c r="D893" s="1">
        <f t="shared" si="24"/>
        <v>575</v>
      </c>
      <c r="E893" s="46">
        <v>886</v>
      </c>
      <c r="F893" s="229"/>
      <c r="G893" s="4"/>
      <c r="H893" s="4"/>
      <c r="I893" s="79"/>
      <c r="J893" s="4"/>
      <c r="K893" s="80"/>
      <c r="L893" s="80"/>
      <c r="M893" s="80"/>
      <c r="N893" s="80"/>
      <c r="O893" s="80"/>
      <c r="P893" s="80"/>
      <c r="Q893" s="80"/>
      <c r="R893" s="80"/>
      <c r="S893" s="80"/>
      <c r="T893" s="80"/>
      <c r="U893" s="80"/>
      <c r="V893" s="80"/>
      <c r="W893" s="81">
        <f t="shared" si="25"/>
        <v>0</v>
      </c>
      <c r="X893" s="80"/>
      <c r="Y893" s="80"/>
      <c r="Z893" s="80"/>
      <c r="AA893" s="80"/>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82"/>
      <c r="BE893" s="1"/>
    </row>
    <row r="894" spans="1:57" ht="11.25" customHeight="1" x14ac:dyDescent="0.2">
      <c r="A894" s="1">
        <f>IF(F894=0,0,LOOKUP($C$9:$C$2507,Hoja1!$C$4:$C$118,Hoja1!$D$4:$D$118))</f>
        <v>0</v>
      </c>
      <c r="B894" s="1">
        <f t="shared" si="23"/>
        <v>535</v>
      </c>
      <c r="C894" s="1">
        <f t="array" ref="C894">SUM(IF(cuencatramo1=F894,Hoja1!$C$4:$C$118,0))</f>
        <v>0</v>
      </c>
      <c r="D894" s="1">
        <f t="shared" si="24"/>
        <v>576</v>
      </c>
      <c r="E894" s="46">
        <v>887</v>
      </c>
      <c r="F894" s="229"/>
      <c r="G894" s="4"/>
      <c r="H894" s="4"/>
      <c r="I894" s="79"/>
      <c r="J894" s="4"/>
      <c r="K894" s="80"/>
      <c r="L894" s="80"/>
      <c r="M894" s="80"/>
      <c r="N894" s="80"/>
      <c r="O894" s="80"/>
      <c r="P894" s="80"/>
      <c r="Q894" s="80"/>
      <c r="R894" s="80"/>
      <c r="S894" s="80"/>
      <c r="T894" s="80"/>
      <c r="U894" s="80"/>
      <c r="V894" s="80"/>
      <c r="W894" s="81">
        <f t="shared" si="25"/>
        <v>0</v>
      </c>
      <c r="X894" s="80"/>
      <c r="Y894" s="80"/>
      <c r="Z894" s="80"/>
      <c r="AA894" s="80"/>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82"/>
      <c r="BE894" s="1"/>
    </row>
    <row r="895" spans="1:57" ht="11.25" customHeight="1" x14ac:dyDescent="0.2">
      <c r="A895" s="1">
        <f>IF(F895=0,0,LOOKUP($C$9:$C$2507,Hoja1!$C$4:$C$118,Hoja1!$D$4:$D$118))</f>
        <v>0</v>
      </c>
      <c r="B895" s="1">
        <f t="shared" si="23"/>
        <v>536</v>
      </c>
      <c r="C895" s="1">
        <f t="array" ref="C895">SUM(IF(cuencatramo1=F895,Hoja1!$C$4:$C$118,0))</f>
        <v>0</v>
      </c>
      <c r="D895" s="1">
        <f t="shared" si="24"/>
        <v>577</v>
      </c>
      <c r="E895" s="46">
        <v>888</v>
      </c>
      <c r="F895" s="229"/>
      <c r="G895" s="4"/>
      <c r="H895" s="4"/>
      <c r="I895" s="79"/>
      <c r="J895" s="4"/>
      <c r="K895" s="80"/>
      <c r="L895" s="80"/>
      <c r="M895" s="80"/>
      <c r="N895" s="80"/>
      <c r="O895" s="80"/>
      <c r="P895" s="80"/>
      <c r="Q895" s="80"/>
      <c r="R895" s="80"/>
      <c r="S895" s="80"/>
      <c r="T895" s="80"/>
      <c r="U895" s="80"/>
      <c r="V895" s="80"/>
      <c r="W895" s="81">
        <f t="shared" si="25"/>
        <v>0</v>
      </c>
      <c r="X895" s="80"/>
      <c r="Y895" s="80"/>
      <c r="Z895" s="80"/>
      <c r="AA895" s="80"/>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82"/>
      <c r="BE895" s="1"/>
    </row>
    <row r="896" spans="1:57" ht="11.25" customHeight="1" x14ac:dyDescent="0.2">
      <c r="A896" s="1">
        <f>IF(F896=0,0,LOOKUP($C$9:$C$2507,Hoja1!$C$4:$C$118,Hoja1!$D$4:$D$118))</f>
        <v>0</v>
      </c>
      <c r="B896" s="1">
        <f t="shared" si="23"/>
        <v>537</v>
      </c>
      <c r="C896" s="1">
        <f t="array" ref="C896">SUM(IF(cuencatramo1=F896,Hoja1!$C$4:$C$118,0))</f>
        <v>0</v>
      </c>
      <c r="D896" s="1">
        <f t="shared" si="24"/>
        <v>578</v>
      </c>
      <c r="E896" s="46">
        <v>889</v>
      </c>
      <c r="F896" s="229"/>
      <c r="G896" s="4"/>
      <c r="H896" s="4"/>
      <c r="I896" s="79"/>
      <c r="J896" s="4"/>
      <c r="K896" s="80"/>
      <c r="L896" s="80"/>
      <c r="M896" s="80"/>
      <c r="N896" s="80"/>
      <c r="O896" s="80"/>
      <c r="P896" s="80"/>
      <c r="Q896" s="80"/>
      <c r="R896" s="80"/>
      <c r="S896" s="80"/>
      <c r="T896" s="80"/>
      <c r="U896" s="80"/>
      <c r="V896" s="80"/>
      <c r="W896" s="81">
        <f t="shared" si="25"/>
        <v>0</v>
      </c>
      <c r="X896" s="80"/>
      <c r="Y896" s="80"/>
      <c r="Z896" s="80"/>
      <c r="AA896" s="80"/>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82"/>
      <c r="BE896" s="1"/>
    </row>
    <row r="897" spans="1:57" ht="11.25" customHeight="1" x14ac:dyDescent="0.2">
      <c r="A897" s="1">
        <f>IF(F897=0,0,LOOKUP($C$9:$C$2507,Hoja1!$C$4:$C$118,Hoja1!$D$4:$D$118))</f>
        <v>0</v>
      </c>
      <c r="B897" s="1">
        <f t="shared" si="23"/>
        <v>538</v>
      </c>
      <c r="C897" s="1">
        <f t="array" ref="C897">SUM(IF(cuencatramo1=F897,Hoja1!$C$4:$C$118,0))</f>
        <v>0</v>
      </c>
      <c r="D897" s="1">
        <f t="shared" si="24"/>
        <v>579</v>
      </c>
      <c r="E897" s="46">
        <v>890</v>
      </c>
      <c r="F897" s="229"/>
      <c r="G897" s="4"/>
      <c r="H897" s="4"/>
      <c r="I897" s="79"/>
      <c r="J897" s="4"/>
      <c r="K897" s="80"/>
      <c r="L897" s="80"/>
      <c r="M897" s="80"/>
      <c r="N897" s="80"/>
      <c r="O897" s="80"/>
      <c r="P897" s="80"/>
      <c r="Q897" s="80"/>
      <c r="R897" s="80"/>
      <c r="S897" s="80"/>
      <c r="T897" s="80"/>
      <c r="U897" s="80"/>
      <c r="V897" s="80"/>
      <c r="W897" s="81">
        <f t="shared" si="25"/>
        <v>0</v>
      </c>
      <c r="X897" s="80"/>
      <c r="Y897" s="80"/>
      <c r="Z897" s="80"/>
      <c r="AA897" s="80"/>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82"/>
      <c r="BE897" s="1"/>
    </row>
    <row r="898" spans="1:57" ht="11.25" customHeight="1" x14ac:dyDescent="0.2">
      <c r="A898" s="1">
        <f>IF(F898=0,0,LOOKUP($C$9:$C$2507,Hoja1!$C$4:$C$118,Hoja1!$D$4:$D$118))</f>
        <v>0</v>
      </c>
      <c r="B898" s="1">
        <f t="shared" si="23"/>
        <v>539</v>
      </c>
      <c r="C898" s="1">
        <f t="array" ref="C898">SUM(IF(cuencatramo1=F898,Hoja1!$C$4:$C$118,0))</f>
        <v>0</v>
      </c>
      <c r="D898" s="1">
        <f t="shared" si="24"/>
        <v>580</v>
      </c>
      <c r="E898" s="46">
        <v>891</v>
      </c>
      <c r="F898" s="229"/>
      <c r="G898" s="4"/>
      <c r="H898" s="4"/>
      <c r="I898" s="79"/>
      <c r="J898" s="4"/>
      <c r="K898" s="80"/>
      <c r="L898" s="80"/>
      <c r="M898" s="80"/>
      <c r="N898" s="80"/>
      <c r="O898" s="80"/>
      <c r="P898" s="80"/>
      <c r="Q898" s="80"/>
      <c r="R898" s="80"/>
      <c r="S898" s="80"/>
      <c r="T898" s="80"/>
      <c r="U898" s="80"/>
      <c r="V898" s="80"/>
      <c r="W898" s="81">
        <f t="shared" si="25"/>
        <v>0</v>
      </c>
      <c r="X898" s="80"/>
      <c r="Y898" s="80"/>
      <c r="Z898" s="80"/>
      <c r="AA898" s="80"/>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82"/>
      <c r="BE898" s="1"/>
    </row>
    <row r="899" spans="1:57" ht="11.25" customHeight="1" x14ac:dyDescent="0.2">
      <c r="A899" s="1">
        <f>IF(F899=0,0,LOOKUP($C$9:$C$2507,Hoja1!$C$4:$C$118,Hoja1!$D$4:$D$118))</f>
        <v>0</v>
      </c>
      <c r="B899" s="1">
        <f t="shared" si="23"/>
        <v>540</v>
      </c>
      <c r="C899" s="1">
        <f t="array" ref="C899">SUM(IF(cuencatramo1=F899,Hoja1!$C$4:$C$118,0))</f>
        <v>0</v>
      </c>
      <c r="D899" s="1">
        <f t="shared" si="24"/>
        <v>581</v>
      </c>
      <c r="E899" s="46">
        <v>892</v>
      </c>
      <c r="F899" s="229"/>
      <c r="G899" s="4"/>
      <c r="H899" s="4"/>
      <c r="I899" s="79"/>
      <c r="J899" s="4"/>
      <c r="K899" s="80"/>
      <c r="L899" s="80"/>
      <c r="M899" s="80"/>
      <c r="N899" s="80"/>
      <c r="O899" s="80"/>
      <c r="P899" s="80"/>
      <c r="Q899" s="80"/>
      <c r="R899" s="80"/>
      <c r="S899" s="80"/>
      <c r="T899" s="80"/>
      <c r="U899" s="80"/>
      <c r="V899" s="80"/>
      <c r="W899" s="81">
        <f t="shared" si="25"/>
        <v>0</v>
      </c>
      <c r="X899" s="80"/>
      <c r="Y899" s="80"/>
      <c r="Z899" s="80"/>
      <c r="AA899" s="80"/>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82"/>
      <c r="BE899" s="1"/>
    </row>
    <row r="900" spans="1:57" ht="11.25" customHeight="1" x14ac:dyDescent="0.2">
      <c r="A900" s="1">
        <f>IF(F900=0,0,LOOKUP($C$9:$C$2507,Hoja1!$C$4:$C$118,Hoja1!$D$4:$D$118))</f>
        <v>0</v>
      </c>
      <c r="B900" s="1">
        <f t="shared" si="23"/>
        <v>541</v>
      </c>
      <c r="C900" s="1">
        <f t="array" ref="C900">SUM(IF(cuencatramo1=F900,Hoja1!$C$4:$C$118,0))</f>
        <v>0</v>
      </c>
      <c r="D900" s="1">
        <f t="shared" si="24"/>
        <v>582</v>
      </c>
      <c r="E900" s="46">
        <v>893</v>
      </c>
      <c r="F900" s="229"/>
      <c r="G900" s="4"/>
      <c r="H900" s="4"/>
      <c r="I900" s="79"/>
      <c r="J900" s="4"/>
      <c r="K900" s="80"/>
      <c r="L900" s="80"/>
      <c r="M900" s="80"/>
      <c r="N900" s="80"/>
      <c r="O900" s="80"/>
      <c r="P900" s="80"/>
      <c r="Q900" s="80"/>
      <c r="R900" s="80"/>
      <c r="S900" s="80"/>
      <c r="T900" s="80"/>
      <c r="U900" s="80"/>
      <c r="V900" s="80"/>
      <c r="W900" s="81">
        <f t="shared" si="25"/>
        <v>0</v>
      </c>
      <c r="X900" s="80"/>
      <c r="Y900" s="80"/>
      <c r="Z900" s="80"/>
      <c r="AA900" s="80"/>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82"/>
      <c r="BE900" s="1"/>
    </row>
    <row r="901" spans="1:57" ht="11.25" customHeight="1" x14ac:dyDescent="0.2">
      <c r="A901" s="1">
        <f>IF(F901=0,0,LOOKUP($C$9:$C$2507,Hoja1!$C$4:$C$118,Hoja1!$D$4:$D$118))</f>
        <v>0</v>
      </c>
      <c r="B901" s="1">
        <f t="shared" si="23"/>
        <v>542</v>
      </c>
      <c r="C901" s="1">
        <f t="array" ref="C901">SUM(IF(cuencatramo1=F901,Hoja1!$C$4:$C$118,0))</f>
        <v>0</v>
      </c>
      <c r="D901" s="1">
        <f t="shared" si="24"/>
        <v>583</v>
      </c>
      <c r="E901" s="46">
        <v>894</v>
      </c>
      <c r="F901" s="229"/>
      <c r="G901" s="4"/>
      <c r="H901" s="4"/>
      <c r="I901" s="79"/>
      <c r="J901" s="4"/>
      <c r="K901" s="80"/>
      <c r="L901" s="80"/>
      <c r="M901" s="80"/>
      <c r="N901" s="80"/>
      <c r="O901" s="80"/>
      <c r="P901" s="80"/>
      <c r="Q901" s="80"/>
      <c r="R901" s="80"/>
      <c r="S901" s="80"/>
      <c r="T901" s="80"/>
      <c r="U901" s="80"/>
      <c r="V901" s="80"/>
      <c r="W901" s="81">
        <f t="shared" si="25"/>
        <v>0</v>
      </c>
      <c r="X901" s="80"/>
      <c r="Y901" s="80"/>
      <c r="Z901" s="80"/>
      <c r="AA901" s="80"/>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82"/>
      <c r="BE901" s="1"/>
    </row>
    <row r="902" spans="1:57" ht="11.25" customHeight="1" x14ac:dyDescent="0.2">
      <c r="A902" s="1">
        <f>IF(F902=0,0,LOOKUP($C$9:$C$2507,Hoja1!$C$4:$C$118,Hoja1!$D$4:$D$118))</f>
        <v>0</v>
      </c>
      <c r="B902" s="1">
        <f t="shared" si="23"/>
        <v>543</v>
      </c>
      <c r="C902" s="1">
        <f t="array" ref="C902">SUM(IF(cuencatramo1=F902,Hoja1!$C$4:$C$118,0))</f>
        <v>0</v>
      </c>
      <c r="D902" s="1">
        <f t="shared" si="24"/>
        <v>584</v>
      </c>
      <c r="E902" s="46">
        <v>895</v>
      </c>
      <c r="F902" s="229"/>
      <c r="G902" s="4"/>
      <c r="H902" s="4"/>
      <c r="I902" s="79"/>
      <c r="J902" s="4"/>
      <c r="K902" s="80"/>
      <c r="L902" s="80"/>
      <c r="M902" s="80"/>
      <c r="N902" s="80"/>
      <c r="O902" s="80"/>
      <c r="P902" s="80"/>
      <c r="Q902" s="80"/>
      <c r="R902" s="80"/>
      <c r="S902" s="80"/>
      <c r="T902" s="80"/>
      <c r="U902" s="80"/>
      <c r="V902" s="80"/>
      <c r="W902" s="81">
        <f t="shared" si="25"/>
        <v>0</v>
      </c>
      <c r="X902" s="80"/>
      <c r="Y902" s="80"/>
      <c r="Z902" s="80"/>
      <c r="AA902" s="80"/>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82"/>
      <c r="BE902" s="1"/>
    </row>
    <row r="903" spans="1:57" ht="11.25" customHeight="1" x14ac:dyDescent="0.2">
      <c r="A903" s="1">
        <f>IF(F903=0,0,LOOKUP($C$9:$C$2507,Hoja1!$C$4:$C$118,Hoja1!$D$4:$D$118))</f>
        <v>0</v>
      </c>
      <c r="B903" s="1">
        <f t="shared" si="23"/>
        <v>544</v>
      </c>
      <c r="C903" s="1">
        <f t="array" ref="C903">SUM(IF(cuencatramo1=F903,Hoja1!$C$4:$C$118,0))</f>
        <v>0</v>
      </c>
      <c r="D903" s="1">
        <f t="shared" si="24"/>
        <v>585</v>
      </c>
      <c r="E903" s="46">
        <v>896</v>
      </c>
      <c r="F903" s="229"/>
      <c r="G903" s="4"/>
      <c r="H903" s="4"/>
      <c r="I903" s="79"/>
      <c r="J903" s="4"/>
      <c r="K903" s="80"/>
      <c r="L903" s="80"/>
      <c r="M903" s="80"/>
      <c r="N903" s="80"/>
      <c r="O903" s="80"/>
      <c r="P903" s="80"/>
      <c r="Q903" s="80"/>
      <c r="R903" s="80"/>
      <c r="S903" s="80"/>
      <c r="T903" s="80"/>
      <c r="U903" s="80"/>
      <c r="V903" s="80"/>
      <c r="W903" s="81">
        <f t="shared" si="25"/>
        <v>0</v>
      </c>
      <c r="X903" s="80"/>
      <c r="Y903" s="80"/>
      <c r="Z903" s="80"/>
      <c r="AA903" s="80"/>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82"/>
      <c r="BE903" s="1"/>
    </row>
    <row r="904" spans="1:57" ht="11.25" customHeight="1" x14ac:dyDescent="0.2">
      <c r="A904" s="1">
        <f>IF(F904=0,0,LOOKUP($C$9:$C$2507,Hoja1!$C$4:$C$118,Hoja1!$D$4:$D$118))</f>
        <v>0</v>
      </c>
      <c r="B904" s="1">
        <f t="shared" si="23"/>
        <v>545</v>
      </c>
      <c r="C904" s="1">
        <f t="array" ref="C904">SUM(IF(cuencatramo1=F904,Hoja1!$C$4:$C$118,0))</f>
        <v>0</v>
      </c>
      <c r="D904" s="1">
        <f t="shared" si="24"/>
        <v>586</v>
      </c>
      <c r="E904" s="46">
        <v>897</v>
      </c>
      <c r="F904" s="229"/>
      <c r="G904" s="4"/>
      <c r="H904" s="4"/>
      <c r="I904" s="79"/>
      <c r="J904" s="4"/>
      <c r="K904" s="80"/>
      <c r="L904" s="80"/>
      <c r="M904" s="80"/>
      <c r="N904" s="80"/>
      <c r="O904" s="80"/>
      <c r="P904" s="80"/>
      <c r="Q904" s="80"/>
      <c r="R904" s="80"/>
      <c r="S904" s="80"/>
      <c r="T904" s="80"/>
      <c r="U904" s="80"/>
      <c r="V904" s="80"/>
      <c r="W904" s="81">
        <f t="shared" si="25"/>
        <v>0</v>
      </c>
      <c r="X904" s="80"/>
      <c r="Y904" s="80"/>
      <c r="Z904" s="80"/>
      <c r="AA904" s="80"/>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82"/>
      <c r="BE904" s="1"/>
    </row>
    <row r="905" spans="1:57" ht="11.25" customHeight="1" x14ac:dyDescent="0.2">
      <c r="A905" s="1">
        <f>IF(F905=0,0,LOOKUP($C$9:$C$2507,Hoja1!$C$4:$C$118,Hoja1!$D$4:$D$118))</f>
        <v>0</v>
      </c>
      <c r="B905" s="1">
        <f t="shared" si="23"/>
        <v>546</v>
      </c>
      <c r="C905" s="1">
        <f t="array" ref="C905">SUM(IF(cuencatramo1=F905,Hoja1!$C$4:$C$118,0))</f>
        <v>0</v>
      </c>
      <c r="D905" s="1">
        <f t="shared" si="24"/>
        <v>587</v>
      </c>
      <c r="E905" s="46">
        <v>898</v>
      </c>
      <c r="F905" s="229"/>
      <c r="G905" s="4"/>
      <c r="H905" s="4"/>
      <c r="I905" s="79"/>
      <c r="J905" s="4"/>
      <c r="K905" s="80"/>
      <c r="L905" s="80"/>
      <c r="M905" s="80"/>
      <c r="N905" s="80"/>
      <c r="O905" s="80"/>
      <c r="P905" s="80"/>
      <c r="Q905" s="80"/>
      <c r="R905" s="80"/>
      <c r="S905" s="80"/>
      <c r="T905" s="80"/>
      <c r="U905" s="80"/>
      <c r="V905" s="80"/>
      <c r="W905" s="81">
        <f t="shared" si="25"/>
        <v>0</v>
      </c>
      <c r="X905" s="80"/>
      <c r="Y905" s="80"/>
      <c r="Z905" s="80"/>
      <c r="AA905" s="80"/>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82"/>
      <c r="BE905" s="1"/>
    </row>
    <row r="906" spans="1:57" ht="11.25" customHeight="1" x14ac:dyDescent="0.2">
      <c r="A906" s="1">
        <f>IF(F906=0,0,LOOKUP($C$9:$C$2507,Hoja1!$C$4:$C$118,Hoja1!$D$4:$D$118))</f>
        <v>0</v>
      </c>
      <c r="B906" s="1">
        <f t="shared" si="23"/>
        <v>547</v>
      </c>
      <c r="C906" s="1">
        <f t="array" ref="C906">SUM(IF(cuencatramo1=F906,Hoja1!$C$4:$C$118,0))</f>
        <v>0</v>
      </c>
      <c r="D906" s="1">
        <f t="shared" si="24"/>
        <v>588</v>
      </c>
      <c r="E906" s="46">
        <v>899</v>
      </c>
      <c r="F906" s="229"/>
      <c r="G906" s="4"/>
      <c r="H906" s="4"/>
      <c r="I906" s="79"/>
      <c r="J906" s="4"/>
      <c r="K906" s="80"/>
      <c r="L906" s="80"/>
      <c r="M906" s="80"/>
      <c r="N906" s="80"/>
      <c r="O906" s="80"/>
      <c r="P906" s="80"/>
      <c r="Q906" s="80"/>
      <c r="R906" s="80"/>
      <c r="S906" s="80"/>
      <c r="T906" s="80"/>
      <c r="U906" s="80"/>
      <c r="V906" s="80"/>
      <c r="W906" s="81">
        <f t="shared" si="25"/>
        <v>0</v>
      </c>
      <c r="X906" s="80"/>
      <c r="Y906" s="80"/>
      <c r="Z906" s="80"/>
      <c r="AA906" s="80"/>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82"/>
      <c r="BE906" s="1"/>
    </row>
    <row r="907" spans="1:57" ht="11.25" customHeight="1" x14ac:dyDescent="0.2">
      <c r="A907" s="1">
        <f>IF(F907=0,0,LOOKUP($C$9:$C$2507,Hoja1!$C$4:$C$118,Hoja1!$D$4:$D$118))</f>
        <v>0</v>
      </c>
      <c r="B907" s="1">
        <f t="shared" si="23"/>
        <v>548</v>
      </c>
      <c r="C907" s="1">
        <f t="array" ref="C907">SUM(IF(cuencatramo1=F907,Hoja1!$C$4:$C$118,0))</f>
        <v>0</v>
      </c>
      <c r="D907" s="1">
        <f t="shared" si="24"/>
        <v>589</v>
      </c>
      <c r="E907" s="46">
        <v>900</v>
      </c>
      <c r="F907" s="229"/>
      <c r="G907" s="4"/>
      <c r="H907" s="4"/>
      <c r="I907" s="79"/>
      <c r="J907" s="4"/>
      <c r="K907" s="80"/>
      <c r="L907" s="80"/>
      <c r="M907" s="80"/>
      <c r="N907" s="80"/>
      <c r="O907" s="80"/>
      <c r="P907" s="80"/>
      <c r="Q907" s="80"/>
      <c r="R907" s="80"/>
      <c r="S907" s="80"/>
      <c r="T907" s="80"/>
      <c r="U907" s="80"/>
      <c r="V907" s="80"/>
      <c r="W907" s="81">
        <f t="shared" si="25"/>
        <v>0</v>
      </c>
      <c r="X907" s="80"/>
      <c r="Y907" s="80"/>
      <c r="Z907" s="80"/>
      <c r="AA907" s="80"/>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82"/>
      <c r="BE907" s="1"/>
    </row>
    <row r="908" spans="1:57" ht="11.25" customHeight="1" x14ac:dyDescent="0.2">
      <c r="A908" s="1">
        <f>IF(F908=0,0,LOOKUP($C$9:$C$2507,Hoja1!$C$4:$C$118,Hoja1!$D$4:$D$118))</f>
        <v>0</v>
      </c>
      <c r="B908" s="1">
        <f t="shared" si="23"/>
        <v>549</v>
      </c>
      <c r="C908" s="1">
        <f t="array" ref="C908">SUM(IF(cuencatramo1=F908,Hoja1!$C$4:$C$118,0))</f>
        <v>0</v>
      </c>
      <c r="D908" s="1">
        <f t="shared" si="24"/>
        <v>590</v>
      </c>
      <c r="E908" s="46">
        <v>901</v>
      </c>
      <c r="F908" s="229"/>
      <c r="G908" s="4"/>
      <c r="H908" s="4"/>
      <c r="I908" s="79"/>
      <c r="J908" s="4"/>
      <c r="K908" s="80"/>
      <c r="L908" s="80"/>
      <c r="M908" s="80"/>
      <c r="N908" s="80"/>
      <c r="O908" s="80"/>
      <c r="P908" s="80"/>
      <c r="Q908" s="80"/>
      <c r="R908" s="80"/>
      <c r="S908" s="80"/>
      <c r="T908" s="80"/>
      <c r="U908" s="80"/>
      <c r="V908" s="80"/>
      <c r="W908" s="81">
        <f t="shared" si="25"/>
        <v>0</v>
      </c>
      <c r="X908" s="80"/>
      <c r="Y908" s="80"/>
      <c r="Z908" s="80"/>
      <c r="AA908" s="80"/>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82"/>
      <c r="BE908" s="1"/>
    </row>
    <row r="909" spans="1:57" ht="11.25" customHeight="1" x14ac:dyDescent="0.2">
      <c r="A909" s="1">
        <f>IF(F909=0,0,LOOKUP($C$9:$C$2507,Hoja1!$C$4:$C$118,Hoja1!$D$4:$D$118))</f>
        <v>0</v>
      </c>
      <c r="B909" s="1">
        <f t="shared" si="23"/>
        <v>550</v>
      </c>
      <c r="C909" s="1">
        <f t="array" ref="C909">SUM(IF(cuencatramo1=F909,Hoja1!$C$4:$C$118,0))</f>
        <v>0</v>
      </c>
      <c r="D909" s="1">
        <f t="shared" si="24"/>
        <v>591</v>
      </c>
      <c r="E909" s="46">
        <v>902</v>
      </c>
      <c r="F909" s="229"/>
      <c r="G909" s="4"/>
      <c r="H909" s="4"/>
      <c r="I909" s="79"/>
      <c r="J909" s="4"/>
      <c r="K909" s="80"/>
      <c r="L909" s="80"/>
      <c r="M909" s="80"/>
      <c r="N909" s="80"/>
      <c r="O909" s="80"/>
      <c r="P909" s="80"/>
      <c r="Q909" s="80"/>
      <c r="R909" s="80"/>
      <c r="S909" s="80"/>
      <c r="T909" s="80"/>
      <c r="U909" s="80"/>
      <c r="V909" s="80"/>
      <c r="W909" s="81">
        <f t="shared" si="25"/>
        <v>0</v>
      </c>
      <c r="X909" s="80"/>
      <c r="Y909" s="80"/>
      <c r="Z909" s="80"/>
      <c r="AA909" s="80"/>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82"/>
      <c r="BE909" s="1"/>
    </row>
    <row r="910" spans="1:57" ht="11.25" customHeight="1" x14ac:dyDescent="0.2">
      <c r="A910" s="1">
        <f>IF(F910=0,0,LOOKUP($C$9:$C$2507,Hoja1!$C$4:$C$118,Hoja1!$D$4:$D$118))</f>
        <v>0</v>
      </c>
      <c r="B910" s="1">
        <f t="shared" si="23"/>
        <v>551</v>
      </c>
      <c r="C910" s="1">
        <f t="array" ref="C910">SUM(IF(cuencatramo1=F910,Hoja1!$C$4:$C$118,0))</f>
        <v>0</v>
      </c>
      <c r="D910" s="1">
        <f t="shared" si="24"/>
        <v>592</v>
      </c>
      <c r="E910" s="46">
        <v>903</v>
      </c>
      <c r="F910" s="229"/>
      <c r="G910" s="4"/>
      <c r="H910" s="4"/>
      <c r="I910" s="79"/>
      <c r="J910" s="4"/>
      <c r="K910" s="80"/>
      <c r="L910" s="80"/>
      <c r="M910" s="80"/>
      <c r="N910" s="80"/>
      <c r="O910" s="80"/>
      <c r="P910" s="80"/>
      <c r="Q910" s="80"/>
      <c r="R910" s="80"/>
      <c r="S910" s="80"/>
      <c r="T910" s="80"/>
      <c r="U910" s="80"/>
      <c r="V910" s="80"/>
      <c r="W910" s="81">
        <f t="shared" si="25"/>
        <v>0</v>
      </c>
      <c r="X910" s="80"/>
      <c r="Y910" s="80"/>
      <c r="Z910" s="80"/>
      <c r="AA910" s="80"/>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82"/>
      <c r="BE910" s="1"/>
    </row>
    <row r="911" spans="1:57" ht="11.25" customHeight="1" x14ac:dyDescent="0.2">
      <c r="A911" s="1">
        <f>IF(F911=0,0,LOOKUP($C$9:$C$2507,Hoja1!$C$4:$C$118,Hoja1!$D$4:$D$118))</f>
        <v>0</v>
      </c>
      <c r="B911" s="1">
        <f t="shared" si="23"/>
        <v>552</v>
      </c>
      <c r="C911" s="1">
        <f t="array" ref="C911">SUM(IF(cuencatramo1=F911,Hoja1!$C$4:$C$118,0))</f>
        <v>0</v>
      </c>
      <c r="D911" s="1">
        <f t="shared" si="24"/>
        <v>593</v>
      </c>
      <c r="E911" s="46">
        <v>904</v>
      </c>
      <c r="F911" s="229"/>
      <c r="G911" s="4"/>
      <c r="H911" s="4"/>
      <c r="I911" s="79"/>
      <c r="J911" s="4"/>
      <c r="K911" s="80"/>
      <c r="L911" s="80"/>
      <c r="M911" s="80"/>
      <c r="N911" s="80"/>
      <c r="O911" s="80"/>
      <c r="P911" s="80"/>
      <c r="Q911" s="80"/>
      <c r="R911" s="80"/>
      <c r="S911" s="80"/>
      <c r="T911" s="80"/>
      <c r="U911" s="80"/>
      <c r="V911" s="80"/>
      <c r="W911" s="81">
        <f t="shared" si="25"/>
        <v>0</v>
      </c>
      <c r="X911" s="80"/>
      <c r="Y911" s="80"/>
      <c r="Z911" s="80"/>
      <c r="AA911" s="80"/>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82"/>
      <c r="BE911" s="1"/>
    </row>
    <row r="912" spans="1:57" ht="11.25" customHeight="1" x14ac:dyDescent="0.2">
      <c r="A912" s="1">
        <f>IF(F912=0,0,LOOKUP($C$9:$C$2507,Hoja1!$C$4:$C$118,Hoja1!$D$4:$D$118))</f>
        <v>0</v>
      </c>
      <c r="B912" s="1">
        <f t="shared" si="23"/>
        <v>553</v>
      </c>
      <c r="C912" s="1">
        <f t="array" ref="C912">SUM(IF(cuencatramo1=F912,Hoja1!$C$4:$C$118,0))</f>
        <v>0</v>
      </c>
      <c r="D912" s="1">
        <f t="shared" si="24"/>
        <v>594</v>
      </c>
      <c r="E912" s="46">
        <v>905</v>
      </c>
      <c r="F912" s="229"/>
      <c r="G912" s="4"/>
      <c r="H912" s="4"/>
      <c r="I912" s="79"/>
      <c r="J912" s="4"/>
      <c r="K912" s="80"/>
      <c r="L912" s="80"/>
      <c r="M912" s="80"/>
      <c r="N912" s="80"/>
      <c r="O912" s="80"/>
      <c r="P912" s="80"/>
      <c r="Q912" s="80"/>
      <c r="R912" s="80"/>
      <c r="S912" s="80"/>
      <c r="T912" s="80"/>
      <c r="U912" s="80"/>
      <c r="V912" s="80"/>
      <c r="W912" s="81">
        <f t="shared" si="25"/>
        <v>0</v>
      </c>
      <c r="X912" s="80"/>
      <c r="Y912" s="80"/>
      <c r="Z912" s="80"/>
      <c r="AA912" s="80"/>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82"/>
      <c r="BE912" s="1"/>
    </row>
    <row r="913" spans="1:57" ht="11.25" customHeight="1" x14ac:dyDescent="0.2">
      <c r="A913" s="1">
        <f>IF(F913=0,0,LOOKUP($C$9:$C$2507,Hoja1!$C$4:$C$118,Hoja1!$D$4:$D$118))</f>
        <v>0</v>
      </c>
      <c r="B913" s="1">
        <f t="shared" si="23"/>
        <v>554</v>
      </c>
      <c r="C913" s="1">
        <f t="array" ref="C913">SUM(IF(cuencatramo1=F913,Hoja1!$C$4:$C$118,0))</f>
        <v>0</v>
      </c>
      <c r="D913" s="1">
        <f t="shared" si="24"/>
        <v>595</v>
      </c>
      <c r="E913" s="46">
        <v>906</v>
      </c>
      <c r="F913" s="229"/>
      <c r="G913" s="4"/>
      <c r="H913" s="4"/>
      <c r="I913" s="79"/>
      <c r="J913" s="4"/>
      <c r="K913" s="80"/>
      <c r="L913" s="80"/>
      <c r="M913" s="80"/>
      <c r="N913" s="80"/>
      <c r="O913" s="80"/>
      <c r="P913" s="80"/>
      <c r="Q913" s="80"/>
      <c r="R913" s="80"/>
      <c r="S913" s="80"/>
      <c r="T913" s="80"/>
      <c r="U913" s="80"/>
      <c r="V913" s="80"/>
      <c r="W913" s="81">
        <f t="shared" si="25"/>
        <v>0</v>
      </c>
      <c r="X913" s="80"/>
      <c r="Y913" s="80"/>
      <c r="Z913" s="80"/>
      <c r="AA913" s="80"/>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82"/>
      <c r="BE913" s="1"/>
    </row>
    <row r="914" spans="1:57" ht="11.25" customHeight="1" x14ac:dyDescent="0.2">
      <c r="A914" s="1">
        <f>IF(F914=0,0,LOOKUP($C$9:$C$2507,Hoja1!$C$4:$C$118,Hoja1!$D$4:$D$118))</f>
        <v>0</v>
      </c>
      <c r="B914" s="1">
        <f t="shared" si="23"/>
        <v>555</v>
      </c>
      <c r="C914" s="1">
        <f t="array" ref="C914">SUM(IF(cuencatramo1=F914,Hoja1!$C$4:$C$118,0))</f>
        <v>0</v>
      </c>
      <c r="D914" s="1">
        <f t="shared" si="24"/>
        <v>596</v>
      </c>
      <c r="E914" s="46">
        <v>907</v>
      </c>
      <c r="F914" s="229"/>
      <c r="G914" s="4"/>
      <c r="H914" s="4"/>
      <c r="I914" s="79"/>
      <c r="J914" s="4"/>
      <c r="K914" s="80"/>
      <c r="L914" s="80"/>
      <c r="M914" s="80"/>
      <c r="N914" s="80"/>
      <c r="O914" s="80"/>
      <c r="P914" s="80"/>
      <c r="Q914" s="80"/>
      <c r="R914" s="80"/>
      <c r="S914" s="80"/>
      <c r="T914" s="80"/>
      <c r="U914" s="80"/>
      <c r="V914" s="80"/>
      <c r="W914" s="81">
        <f t="shared" si="25"/>
        <v>0</v>
      </c>
      <c r="X914" s="80"/>
      <c r="Y914" s="80"/>
      <c r="Z914" s="80"/>
      <c r="AA914" s="80"/>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82"/>
      <c r="BE914" s="1"/>
    </row>
    <row r="915" spans="1:57" ht="11.25" customHeight="1" x14ac:dyDescent="0.2">
      <c r="A915" s="1">
        <f>IF(F915=0,0,LOOKUP($C$9:$C$2507,Hoja1!$C$4:$C$118,Hoja1!$D$4:$D$118))</f>
        <v>0</v>
      </c>
      <c r="B915" s="1">
        <f t="shared" si="23"/>
        <v>556</v>
      </c>
      <c r="C915" s="1">
        <f t="array" ref="C915">SUM(IF(cuencatramo1=F915,Hoja1!$C$4:$C$118,0))</f>
        <v>0</v>
      </c>
      <c r="D915" s="1">
        <f t="shared" si="24"/>
        <v>597</v>
      </c>
      <c r="E915" s="46">
        <v>908</v>
      </c>
      <c r="F915" s="229"/>
      <c r="G915" s="4"/>
      <c r="H915" s="4"/>
      <c r="I915" s="79"/>
      <c r="J915" s="4"/>
      <c r="K915" s="80"/>
      <c r="L915" s="80"/>
      <c r="M915" s="80"/>
      <c r="N915" s="80"/>
      <c r="O915" s="80"/>
      <c r="P915" s="80"/>
      <c r="Q915" s="80"/>
      <c r="R915" s="80"/>
      <c r="S915" s="80"/>
      <c r="T915" s="80"/>
      <c r="U915" s="80"/>
      <c r="V915" s="80"/>
      <c r="W915" s="81">
        <f t="shared" si="25"/>
        <v>0</v>
      </c>
      <c r="X915" s="80"/>
      <c r="Y915" s="80"/>
      <c r="Z915" s="80"/>
      <c r="AA915" s="80"/>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82"/>
      <c r="BE915" s="1"/>
    </row>
    <row r="916" spans="1:57" ht="11.25" customHeight="1" x14ac:dyDescent="0.2">
      <c r="A916" s="1">
        <f>IF(F916=0,0,LOOKUP($C$9:$C$2507,Hoja1!$C$4:$C$118,Hoja1!$D$4:$D$118))</f>
        <v>0</v>
      </c>
      <c r="B916" s="1">
        <f t="shared" si="23"/>
        <v>557</v>
      </c>
      <c r="C916" s="1">
        <f t="array" ref="C916">SUM(IF(cuencatramo1=F916,Hoja1!$C$4:$C$118,0))</f>
        <v>0</v>
      </c>
      <c r="D916" s="1">
        <f t="shared" si="24"/>
        <v>598</v>
      </c>
      <c r="E916" s="46">
        <v>909</v>
      </c>
      <c r="F916" s="229"/>
      <c r="G916" s="4"/>
      <c r="H916" s="4"/>
      <c r="I916" s="79"/>
      <c r="J916" s="4"/>
      <c r="K916" s="80"/>
      <c r="L916" s="80"/>
      <c r="M916" s="80"/>
      <c r="N916" s="80"/>
      <c r="O916" s="80"/>
      <c r="P916" s="80"/>
      <c r="Q916" s="80"/>
      <c r="R916" s="80"/>
      <c r="S916" s="80"/>
      <c r="T916" s="80"/>
      <c r="U916" s="80"/>
      <c r="V916" s="80"/>
      <c r="W916" s="81">
        <f t="shared" si="25"/>
        <v>0</v>
      </c>
      <c r="X916" s="80"/>
      <c r="Y916" s="80"/>
      <c r="Z916" s="80"/>
      <c r="AA916" s="80"/>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82"/>
      <c r="BE916" s="1"/>
    </row>
    <row r="917" spans="1:57" ht="11.25" customHeight="1" x14ac:dyDescent="0.2">
      <c r="A917" s="1">
        <f>IF(F917=0,0,LOOKUP($C$9:$C$2507,Hoja1!$C$4:$C$118,Hoja1!$D$4:$D$118))</f>
        <v>0</v>
      </c>
      <c r="B917" s="1">
        <f t="shared" si="23"/>
        <v>558</v>
      </c>
      <c r="C917" s="1">
        <f t="array" ref="C917">SUM(IF(cuencatramo1=F917,Hoja1!$C$4:$C$118,0))</f>
        <v>0</v>
      </c>
      <c r="D917" s="1">
        <f t="shared" si="24"/>
        <v>599</v>
      </c>
      <c r="E917" s="46">
        <v>910</v>
      </c>
      <c r="F917" s="229"/>
      <c r="G917" s="4"/>
      <c r="H917" s="4"/>
      <c r="I917" s="79"/>
      <c r="J917" s="4"/>
      <c r="K917" s="80"/>
      <c r="L917" s="80"/>
      <c r="M917" s="80"/>
      <c r="N917" s="80"/>
      <c r="O917" s="80"/>
      <c r="P917" s="80"/>
      <c r="Q917" s="80"/>
      <c r="R917" s="80"/>
      <c r="S917" s="80"/>
      <c r="T917" s="80"/>
      <c r="U917" s="80"/>
      <c r="V917" s="80"/>
      <c r="W917" s="81">
        <f t="shared" si="25"/>
        <v>0</v>
      </c>
      <c r="X917" s="80"/>
      <c r="Y917" s="80"/>
      <c r="Z917" s="80"/>
      <c r="AA917" s="80"/>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82"/>
      <c r="BE917" s="1"/>
    </row>
    <row r="918" spans="1:57" ht="11.25" customHeight="1" x14ac:dyDescent="0.2">
      <c r="A918" s="1">
        <f>IF(F918=0,0,LOOKUP($C$9:$C$2507,Hoja1!$C$4:$C$118,Hoja1!$D$4:$D$118))</f>
        <v>0</v>
      </c>
      <c r="B918" s="1">
        <f t="shared" si="23"/>
        <v>559</v>
      </c>
      <c r="C918" s="1">
        <f t="array" ref="C918">SUM(IF(cuencatramo1=F918,Hoja1!$C$4:$C$118,0))</f>
        <v>0</v>
      </c>
      <c r="D918" s="1">
        <f t="shared" si="24"/>
        <v>600</v>
      </c>
      <c r="E918" s="46">
        <v>911</v>
      </c>
      <c r="F918" s="229"/>
      <c r="G918" s="4"/>
      <c r="H918" s="4"/>
      <c r="I918" s="79"/>
      <c r="J918" s="4"/>
      <c r="K918" s="80"/>
      <c r="L918" s="80"/>
      <c r="M918" s="80"/>
      <c r="N918" s="80"/>
      <c r="O918" s="80"/>
      <c r="P918" s="80"/>
      <c r="Q918" s="80"/>
      <c r="R918" s="80"/>
      <c r="S918" s="80"/>
      <c r="T918" s="80"/>
      <c r="U918" s="80"/>
      <c r="V918" s="80"/>
      <c r="W918" s="81">
        <f t="shared" si="25"/>
        <v>0</v>
      </c>
      <c r="X918" s="80"/>
      <c r="Y918" s="80"/>
      <c r="Z918" s="80"/>
      <c r="AA918" s="80"/>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82"/>
      <c r="BE918" s="1"/>
    </row>
    <row r="919" spans="1:57" ht="11.25" customHeight="1" x14ac:dyDescent="0.2">
      <c r="A919" s="1">
        <f>IF(F919=0,0,LOOKUP($C$9:$C$2507,Hoja1!$C$4:$C$118,Hoja1!$D$4:$D$118))</f>
        <v>0</v>
      </c>
      <c r="B919" s="1">
        <f t="shared" si="23"/>
        <v>560</v>
      </c>
      <c r="C919" s="1">
        <f t="array" ref="C919">SUM(IF(cuencatramo1=F919,Hoja1!$C$4:$C$118,0))</f>
        <v>0</v>
      </c>
      <c r="D919" s="1">
        <f t="shared" si="24"/>
        <v>601</v>
      </c>
      <c r="E919" s="46">
        <v>912</v>
      </c>
      <c r="F919" s="229"/>
      <c r="G919" s="4"/>
      <c r="H919" s="4"/>
      <c r="I919" s="79"/>
      <c r="J919" s="4"/>
      <c r="K919" s="80"/>
      <c r="L919" s="80"/>
      <c r="M919" s="80"/>
      <c r="N919" s="80"/>
      <c r="O919" s="80"/>
      <c r="P919" s="80"/>
      <c r="Q919" s="80"/>
      <c r="R919" s="80"/>
      <c r="S919" s="80"/>
      <c r="T919" s="80"/>
      <c r="U919" s="80"/>
      <c r="V919" s="80"/>
      <c r="W919" s="81">
        <f t="shared" si="25"/>
        <v>0</v>
      </c>
      <c r="X919" s="80"/>
      <c r="Y919" s="80"/>
      <c r="Z919" s="80"/>
      <c r="AA919" s="80"/>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82"/>
      <c r="BE919" s="1"/>
    </row>
    <row r="920" spans="1:57" ht="11.25" customHeight="1" x14ac:dyDescent="0.2">
      <c r="A920" s="1">
        <f>IF(F920=0,0,LOOKUP($C$9:$C$2507,Hoja1!$C$4:$C$118,Hoja1!$D$4:$D$118))</f>
        <v>0</v>
      </c>
      <c r="B920" s="1">
        <f t="shared" si="23"/>
        <v>561</v>
      </c>
      <c r="C920" s="1">
        <f t="array" ref="C920">SUM(IF(cuencatramo1=F920,Hoja1!$C$4:$C$118,0))</f>
        <v>0</v>
      </c>
      <c r="D920" s="1">
        <f t="shared" si="24"/>
        <v>602</v>
      </c>
      <c r="E920" s="46">
        <v>913</v>
      </c>
      <c r="F920" s="229"/>
      <c r="G920" s="4"/>
      <c r="H920" s="4"/>
      <c r="I920" s="79"/>
      <c r="J920" s="4"/>
      <c r="K920" s="80"/>
      <c r="L920" s="80"/>
      <c r="M920" s="80"/>
      <c r="N920" s="80"/>
      <c r="O920" s="80"/>
      <c r="P920" s="80"/>
      <c r="Q920" s="80"/>
      <c r="R920" s="80"/>
      <c r="S920" s="80"/>
      <c r="T920" s="80"/>
      <c r="U920" s="80"/>
      <c r="V920" s="80"/>
      <c r="W920" s="81">
        <f t="shared" si="25"/>
        <v>0</v>
      </c>
      <c r="X920" s="80"/>
      <c r="Y920" s="80"/>
      <c r="Z920" s="80"/>
      <c r="AA920" s="80"/>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82"/>
      <c r="BE920" s="1"/>
    </row>
    <row r="921" spans="1:57" ht="11.25" customHeight="1" x14ac:dyDescent="0.2">
      <c r="A921" s="1">
        <f>IF(F921=0,0,LOOKUP($C$9:$C$2507,Hoja1!$C$4:$C$118,Hoja1!$D$4:$D$118))</f>
        <v>0</v>
      </c>
      <c r="B921" s="1">
        <f t="shared" si="23"/>
        <v>562</v>
      </c>
      <c r="C921" s="1">
        <f t="array" ref="C921">SUM(IF(cuencatramo1=F921,Hoja1!$C$4:$C$118,0))</f>
        <v>0</v>
      </c>
      <c r="D921" s="1">
        <f t="shared" si="24"/>
        <v>603</v>
      </c>
      <c r="E921" s="46">
        <v>914</v>
      </c>
      <c r="F921" s="229"/>
      <c r="G921" s="4"/>
      <c r="H921" s="4"/>
      <c r="I921" s="79"/>
      <c r="J921" s="4"/>
      <c r="K921" s="80"/>
      <c r="L921" s="80"/>
      <c r="M921" s="80"/>
      <c r="N921" s="80"/>
      <c r="O921" s="80"/>
      <c r="P921" s="80"/>
      <c r="Q921" s="80"/>
      <c r="R921" s="80"/>
      <c r="S921" s="80"/>
      <c r="T921" s="80"/>
      <c r="U921" s="80"/>
      <c r="V921" s="80"/>
      <c r="W921" s="81">
        <f t="shared" si="25"/>
        <v>0</v>
      </c>
      <c r="X921" s="80"/>
      <c r="Y921" s="80"/>
      <c r="Z921" s="80"/>
      <c r="AA921" s="80"/>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82"/>
      <c r="BE921" s="1"/>
    </row>
    <row r="922" spans="1:57" ht="11.25" customHeight="1" x14ac:dyDescent="0.2">
      <c r="A922" s="1">
        <f>IF(F922=0,0,LOOKUP($C$9:$C$2507,Hoja1!$C$4:$C$118,Hoja1!$D$4:$D$118))</f>
        <v>0</v>
      </c>
      <c r="B922" s="1">
        <f t="shared" si="23"/>
        <v>563</v>
      </c>
      <c r="C922" s="1">
        <f t="array" ref="C922">SUM(IF(cuencatramo1=F922,Hoja1!$C$4:$C$118,0))</f>
        <v>0</v>
      </c>
      <c r="D922" s="1">
        <f t="shared" si="24"/>
        <v>604</v>
      </c>
      <c r="E922" s="46">
        <v>915</v>
      </c>
      <c r="F922" s="229"/>
      <c r="G922" s="4"/>
      <c r="H922" s="4"/>
      <c r="I922" s="79"/>
      <c r="J922" s="4"/>
      <c r="K922" s="80"/>
      <c r="L922" s="80"/>
      <c r="M922" s="80"/>
      <c r="N922" s="80"/>
      <c r="O922" s="80"/>
      <c r="P922" s="80"/>
      <c r="Q922" s="80"/>
      <c r="R922" s="80"/>
      <c r="S922" s="80"/>
      <c r="T922" s="80"/>
      <c r="U922" s="80"/>
      <c r="V922" s="80"/>
      <c r="W922" s="81">
        <f t="shared" si="25"/>
        <v>0</v>
      </c>
      <c r="X922" s="80"/>
      <c r="Y922" s="80"/>
      <c r="Z922" s="80"/>
      <c r="AA922" s="80"/>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82"/>
      <c r="BE922" s="1"/>
    </row>
    <row r="923" spans="1:57" ht="11.25" customHeight="1" x14ac:dyDescent="0.2">
      <c r="A923" s="1">
        <f>IF(F923=0,0,LOOKUP($C$9:$C$2507,Hoja1!$C$4:$C$118,Hoja1!$D$4:$D$118))</f>
        <v>0</v>
      </c>
      <c r="B923" s="1">
        <f t="shared" si="23"/>
        <v>564</v>
      </c>
      <c r="C923" s="1">
        <f t="array" ref="C923">SUM(IF(cuencatramo1=F923,Hoja1!$C$4:$C$118,0))</f>
        <v>0</v>
      </c>
      <c r="D923" s="1">
        <f t="shared" si="24"/>
        <v>605</v>
      </c>
      <c r="E923" s="46">
        <v>916</v>
      </c>
      <c r="F923" s="229"/>
      <c r="G923" s="4"/>
      <c r="H923" s="4"/>
      <c r="I923" s="79"/>
      <c r="J923" s="4"/>
      <c r="K923" s="80"/>
      <c r="L923" s="80"/>
      <c r="M923" s="80"/>
      <c r="N923" s="80"/>
      <c r="O923" s="80"/>
      <c r="P923" s="80"/>
      <c r="Q923" s="80"/>
      <c r="R923" s="80"/>
      <c r="S923" s="80"/>
      <c r="T923" s="80"/>
      <c r="U923" s="80"/>
      <c r="V923" s="80"/>
      <c r="W923" s="81">
        <f t="shared" si="25"/>
        <v>0</v>
      </c>
      <c r="X923" s="80"/>
      <c r="Y923" s="80"/>
      <c r="Z923" s="80"/>
      <c r="AA923" s="80"/>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82"/>
      <c r="BE923" s="1"/>
    </row>
    <row r="924" spans="1:57" ht="11.25" customHeight="1" x14ac:dyDescent="0.2">
      <c r="A924" s="1">
        <f>IF(F924=0,0,LOOKUP($C$9:$C$2507,Hoja1!$C$4:$C$118,Hoja1!$D$4:$D$118))</f>
        <v>0</v>
      </c>
      <c r="B924" s="1">
        <f t="shared" si="23"/>
        <v>565</v>
      </c>
      <c r="C924" s="1">
        <f t="array" ref="C924">SUM(IF(cuencatramo1=F924,Hoja1!$C$4:$C$118,0))</f>
        <v>0</v>
      </c>
      <c r="D924" s="1">
        <f t="shared" si="24"/>
        <v>606</v>
      </c>
      <c r="E924" s="46">
        <v>917</v>
      </c>
      <c r="F924" s="229"/>
      <c r="G924" s="4"/>
      <c r="H924" s="4"/>
      <c r="I924" s="79"/>
      <c r="J924" s="4"/>
      <c r="K924" s="80"/>
      <c r="L924" s="80"/>
      <c r="M924" s="80"/>
      <c r="N924" s="80"/>
      <c r="O924" s="80"/>
      <c r="P924" s="80"/>
      <c r="Q924" s="80"/>
      <c r="R924" s="80"/>
      <c r="S924" s="80"/>
      <c r="T924" s="80"/>
      <c r="U924" s="80"/>
      <c r="V924" s="80"/>
      <c r="W924" s="81">
        <f t="shared" si="25"/>
        <v>0</v>
      </c>
      <c r="X924" s="80"/>
      <c r="Y924" s="80"/>
      <c r="Z924" s="80"/>
      <c r="AA924" s="80"/>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82"/>
      <c r="BE924" s="1"/>
    </row>
    <row r="925" spans="1:57" ht="11.25" customHeight="1" x14ac:dyDescent="0.2">
      <c r="A925" s="1">
        <f>IF(F925=0,0,LOOKUP($C$9:$C$2507,Hoja1!$C$4:$C$118,Hoja1!$D$4:$D$118))</f>
        <v>0</v>
      </c>
      <c r="B925" s="1">
        <f t="shared" si="23"/>
        <v>566</v>
      </c>
      <c r="C925" s="1">
        <f t="array" ref="C925">SUM(IF(cuencatramo1=F925,Hoja1!$C$4:$C$118,0))</f>
        <v>0</v>
      </c>
      <c r="D925" s="1">
        <f t="shared" si="24"/>
        <v>607</v>
      </c>
      <c r="E925" s="46">
        <v>918</v>
      </c>
      <c r="F925" s="229"/>
      <c r="G925" s="4"/>
      <c r="H925" s="4"/>
      <c r="I925" s="79"/>
      <c r="J925" s="4"/>
      <c r="K925" s="80"/>
      <c r="L925" s="80"/>
      <c r="M925" s="80"/>
      <c r="N925" s="80"/>
      <c r="O925" s="80"/>
      <c r="P925" s="80"/>
      <c r="Q925" s="80"/>
      <c r="R925" s="80"/>
      <c r="S925" s="80"/>
      <c r="T925" s="80"/>
      <c r="U925" s="80"/>
      <c r="V925" s="80"/>
      <c r="W925" s="81">
        <f t="shared" si="25"/>
        <v>0</v>
      </c>
      <c r="X925" s="80"/>
      <c r="Y925" s="80"/>
      <c r="Z925" s="80"/>
      <c r="AA925" s="80"/>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82"/>
      <c r="BE925" s="1"/>
    </row>
    <row r="926" spans="1:57" ht="11.25" customHeight="1" x14ac:dyDescent="0.2">
      <c r="A926" s="1">
        <f>IF(F926=0,0,LOOKUP($C$9:$C$2507,Hoja1!$C$4:$C$118,Hoja1!$D$4:$D$118))</f>
        <v>0</v>
      </c>
      <c r="B926" s="1">
        <f t="shared" si="23"/>
        <v>567</v>
      </c>
      <c r="C926" s="1">
        <f t="array" ref="C926">SUM(IF(cuencatramo1=F926,Hoja1!$C$4:$C$118,0))</f>
        <v>0</v>
      </c>
      <c r="D926" s="1">
        <f t="shared" si="24"/>
        <v>608</v>
      </c>
      <c r="E926" s="46">
        <v>919</v>
      </c>
      <c r="F926" s="229"/>
      <c r="G926" s="4"/>
      <c r="H926" s="4"/>
      <c r="I926" s="79"/>
      <c r="J926" s="4"/>
      <c r="K926" s="80"/>
      <c r="L926" s="80"/>
      <c r="M926" s="80"/>
      <c r="N926" s="80"/>
      <c r="O926" s="80"/>
      <c r="P926" s="80"/>
      <c r="Q926" s="80"/>
      <c r="R926" s="80"/>
      <c r="S926" s="80"/>
      <c r="T926" s="80"/>
      <c r="U926" s="80"/>
      <c r="V926" s="80"/>
      <c r="W926" s="81">
        <f t="shared" si="25"/>
        <v>0</v>
      </c>
      <c r="X926" s="80"/>
      <c r="Y926" s="80"/>
      <c r="Z926" s="80"/>
      <c r="AA926" s="80"/>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82"/>
      <c r="BE926" s="1"/>
    </row>
    <row r="927" spans="1:57" ht="11.25" customHeight="1" x14ac:dyDescent="0.2">
      <c r="A927" s="1">
        <f>IF(F927=0,0,LOOKUP($C$9:$C$2507,Hoja1!$C$4:$C$118,Hoja1!$D$4:$D$118))</f>
        <v>0</v>
      </c>
      <c r="B927" s="1">
        <f t="shared" si="23"/>
        <v>568</v>
      </c>
      <c r="C927" s="1">
        <f t="array" ref="C927">SUM(IF(cuencatramo1=F927,Hoja1!$C$4:$C$118,0))</f>
        <v>0</v>
      </c>
      <c r="D927" s="1">
        <f t="shared" si="24"/>
        <v>609</v>
      </c>
      <c r="E927" s="46">
        <v>920</v>
      </c>
      <c r="F927" s="229"/>
      <c r="G927" s="4"/>
      <c r="H927" s="4"/>
      <c r="I927" s="79"/>
      <c r="J927" s="4"/>
      <c r="K927" s="80"/>
      <c r="L927" s="80"/>
      <c r="M927" s="80"/>
      <c r="N927" s="80"/>
      <c r="O927" s="80"/>
      <c r="P927" s="80"/>
      <c r="Q927" s="80"/>
      <c r="R927" s="80"/>
      <c r="S927" s="80"/>
      <c r="T927" s="80"/>
      <c r="U927" s="80"/>
      <c r="V927" s="80"/>
      <c r="W927" s="81">
        <f t="shared" si="25"/>
        <v>0</v>
      </c>
      <c r="X927" s="80"/>
      <c r="Y927" s="80"/>
      <c r="Z927" s="80"/>
      <c r="AA927" s="80"/>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82"/>
      <c r="BE927" s="1"/>
    </row>
    <row r="928" spans="1:57" ht="11.25" customHeight="1" x14ac:dyDescent="0.2">
      <c r="A928" s="1">
        <f>IF(F928=0,0,LOOKUP($C$9:$C$2507,Hoja1!$C$4:$C$118,Hoja1!$D$4:$D$118))</f>
        <v>0</v>
      </c>
      <c r="B928" s="1">
        <f t="shared" si="23"/>
        <v>569</v>
      </c>
      <c r="C928" s="1">
        <f t="array" ref="C928">SUM(IF(cuencatramo1=F928,Hoja1!$C$4:$C$118,0))</f>
        <v>0</v>
      </c>
      <c r="D928" s="1">
        <f t="shared" si="24"/>
        <v>610</v>
      </c>
      <c r="E928" s="46">
        <v>921</v>
      </c>
      <c r="F928" s="229"/>
      <c r="G928" s="4"/>
      <c r="H928" s="4"/>
      <c r="I928" s="79"/>
      <c r="J928" s="4"/>
      <c r="K928" s="80"/>
      <c r="L928" s="80"/>
      <c r="M928" s="80"/>
      <c r="N928" s="80"/>
      <c r="O928" s="80"/>
      <c r="P928" s="80"/>
      <c r="Q928" s="80"/>
      <c r="R928" s="80"/>
      <c r="S928" s="80"/>
      <c r="T928" s="80"/>
      <c r="U928" s="80"/>
      <c r="V928" s="80"/>
      <c r="W928" s="81">
        <f t="shared" si="25"/>
        <v>0</v>
      </c>
      <c r="X928" s="80"/>
      <c r="Y928" s="80"/>
      <c r="Z928" s="80"/>
      <c r="AA928" s="80"/>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82"/>
      <c r="BE928" s="1"/>
    </row>
    <row r="929" spans="1:57" ht="11.25" customHeight="1" x14ac:dyDescent="0.2">
      <c r="A929" s="1">
        <f>IF(F929=0,0,LOOKUP($C$9:$C$2507,Hoja1!$C$4:$C$118,Hoja1!$D$4:$D$118))</f>
        <v>0</v>
      </c>
      <c r="B929" s="1">
        <f t="shared" si="23"/>
        <v>570</v>
      </c>
      <c r="C929" s="1">
        <f t="array" ref="C929">SUM(IF(cuencatramo1=F929,Hoja1!$C$4:$C$118,0))</f>
        <v>0</v>
      </c>
      <c r="D929" s="1">
        <f t="shared" si="24"/>
        <v>611</v>
      </c>
      <c r="E929" s="46">
        <v>922</v>
      </c>
      <c r="F929" s="229"/>
      <c r="G929" s="4"/>
      <c r="H929" s="4"/>
      <c r="I929" s="79"/>
      <c r="J929" s="4"/>
      <c r="K929" s="80"/>
      <c r="L929" s="80"/>
      <c r="M929" s="80"/>
      <c r="N929" s="80"/>
      <c r="O929" s="80"/>
      <c r="P929" s="80"/>
      <c r="Q929" s="80"/>
      <c r="R929" s="80"/>
      <c r="S929" s="80"/>
      <c r="T929" s="80"/>
      <c r="U929" s="80"/>
      <c r="V929" s="80"/>
      <c r="W929" s="81">
        <f t="shared" si="25"/>
        <v>0</v>
      </c>
      <c r="X929" s="80"/>
      <c r="Y929" s="80"/>
      <c r="Z929" s="80"/>
      <c r="AA929" s="80"/>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82"/>
      <c r="BE929" s="1"/>
    </row>
    <row r="930" spans="1:57" ht="11.25" customHeight="1" x14ac:dyDescent="0.2">
      <c r="A930" s="1">
        <f>IF(F930=0,0,LOOKUP($C$9:$C$2507,Hoja1!$C$4:$C$118,Hoja1!$D$4:$D$118))</f>
        <v>0</v>
      </c>
      <c r="B930" s="1">
        <f t="shared" si="23"/>
        <v>571</v>
      </c>
      <c r="C930" s="1">
        <f t="array" ref="C930">SUM(IF(cuencatramo1=F930,Hoja1!$C$4:$C$118,0))</f>
        <v>0</v>
      </c>
      <c r="D930" s="1">
        <f t="shared" si="24"/>
        <v>612</v>
      </c>
      <c r="E930" s="46">
        <v>923</v>
      </c>
      <c r="F930" s="229"/>
      <c r="G930" s="4"/>
      <c r="H930" s="4"/>
      <c r="I930" s="79"/>
      <c r="J930" s="4"/>
      <c r="K930" s="80"/>
      <c r="L930" s="80"/>
      <c r="M930" s="80"/>
      <c r="N930" s="80"/>
      <c r="O930" s="80"/>
      <c r="P930" s="80"/>
      <c r="Q930" s="80"/>
      <c r="R930" s="80"/>
      <c r="S930" s="80"/>
      <c r="T930" s="80"/>
      <c r="U930" s="80"/>
      <c r="V930" s="80"/>
      <c r="W930" s="81">
        <f t="shared" si="25"/>
        <v>0</v>
      </c>
      <c r="X930" s="80"/>
      <c r="Y930" s="80"/>
      <c r="Z930" s="80"/>
      <c r="AA930" s="80"/>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82"/>
      <c r="BE930" s="1"/>
    </row>
    <row r="931" spans="1:57" ht="11.25" customHeight="1" x14ac:dyDescent="0.2">
      <c r="A931" s="1">
        <f>IF(F931=0,0,LOOKUP($C$9:$C$2507,Hoja1!$C$4:$C$118,Hoja1!$D$4:$D$118))</f>
        <v>0</v>
      </c>
      <c r="B931" s="1">
        <f t="shared" si="23"/>
        <v>572</v>
      </c>
      <c r="C931" s="1">
        <f t="array" ref="C931">SUM(IF(cuencatramo1=F931,Hoja1!$C$4:$C$118,0))</f>
        <v>0</v>
      </c>
      <c r="D931" s="1">
        <f t="shared" si="24"/>
        <v>613</v>
      </c>
      <c r="E931" s="46">
        <v>924</v>
      </c>
      <c r="F931" s="229"/>
      <c r="G931" s="4"/>
      <c r="H931" s="4"/>
      <c r="I931" s="79"/>
      <c r="J931" s="4"/>
      <c r="K931" s="80"/>
      <c r="L931" s="80"/>
      <c r="M931" s="80"/>
      <c r="N931" s="80"/>
      <c r="O931" s="80"/>
      <c r="P931" s="80"/>
      <c r="Q931" s="80"/>
      <c r="R931" s="80"/>
      <c r="S931" s="80"/>
      <c r="T931" s="80"/>
      <c r="U931" s="80"/>
      <c r="V931" s="80"/>
      <c r="W931" s="81">
        <f t="shared" si="25"/>
        <v>0</v>
      </c>
      <c r="X931" s="80"/>
      <c r="Y931" s="80"/>
      <c r="Z931" s="80"/>
      <c r="AA931" s="80"/>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82"/>
      <c r="BE931" s="1"/>
    </row>
    <row r="932" spans="1:57" ht="11.25" customHeight="1" x14ac:dyDescent="0.2">
      <c r="A932" s="1">
        <f>IF(F932=0,0,LOOKUP($C$9:$C$2507,Hoja1!$C$4:$C$118,Hoja1!$D$4:$D$118))</f>
        <v>0</v>
      </c>
      <c r="B932" s="1">
        <f t="shared" si="23"/>
        <v>573</v>
      </c>
      <c r="C932" s="1">
        <f t="array" ref="C932">SUM(IF(cuencatramo1=F932,Hoja1!$C$4:$C$118,0))</f>
        <v>0</v>
      </c>
      <c r="D932" s="1">
        <f t="shared" si="24"/>
        <v>614</v>
      </c>
      <c r="E932" s="46">
        <v>925</v>
      </c>
      <c r="F932" s="229"/>
      <c r="G932" s="4"/>
      <c r="H932" s="4"/>
      <c r="I932" s="79"/>
      <c r="J932" s="4"/>
      <c r="K932" s="80"/>
      <c r="L932" s="80"/>
      <c r="M932" s="80"/>
      <c r="N932" s="80"/>
      <c r="O932" s="80"/>
      <c r="P932" s="80"/>
      <c r="Q932" s="80"/>
      <c r="R932" s="80"/>
      <c r="S932" s="80"/>
      <c r="T932" s="80"/>
      <c r="U932" s="80"/>
      <c r="V932" s="80"/>
      <c r="W932" s="81">
        <f t="shared" si="25"/>
        <v>0</v>
      </c>
      <c r="X932" s="80"/>
      <c r="Y932" s="80"/>
      <c r="Z932" s="80"/>
      <c r="AA932" s="80"/>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82"/>
      <c r="BE932" s="1"/>
    </row>
    <row r="933" spans="1:57" ht="11.25" customHeight="1" x14ac:dyDescent="0.2">
      <c r="A933" s="1">
        <f>IF(F933=0,0,LOOKUP($C$9:$C$2507,Hoja1!$C$4:$C$118,Hoja1!$D$4:$D$118))</f>
        <v>0</v>
      </c>
      <c r="B933" s="1">
        <f t="shared" si="23"/>
        <v>574</v>
      </c>
      <c r="C933" s="1">
        <f t="array" ref="C933">SUM(IF(cuencatramo1=F933,Hoja1!$C$4:$C$118,0))</f>
        <v>0</v>
      </c>
      <c r="D933" s="1">
        <f t="shared" si="24"/>
        <v>615</v>
      </c>
      <c r="E933" s="46">
        <v>926</v>
      </c>
      <c r="F933" s="229"/>
      <c r="G933" s="4"/>
      <c r="H933" s="4"/>
      <c r="I933" s="79"/>
      <c r="J933" s="4"/>
      <c r="K933" s="80"/>
      <c r="L933" s="80"/>
      <c r="M933" s="80"/>
      <c r="N933" s="80"/>
      <c r="O933" s="80"/>
      <c r="P933" s="80"/>
      <c r="Q933" s="80"/>
      <c r="R933" s="80"/>
      <c r="S933" s="80"/>
      <c r="T933" s="80"/>
      <c r="U933" s="80"/>
      <c r="V933" s="80"/>
      <c r="W933" s="81">
        <f t="shared" si="25"/>
        <v>0</v>
      </c>
      <c r="X933" s="80"/>
      <c r="Y933" s="80"/>
      <c r="Z933" s="80"/>
      <c r="AA933" s="80"/>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82"/>
      <c r="BE933" s="1"/>
    </row>
    <row r="934" spans="1:57" ht="11.25" customHeight="1" x14ac:dyDescent="0.2">
      <c r="A934" s="1">
        <f>IF(F934=0,0,LOOKUP($C$9:$C$2507,Hoja1!$C$4:$C$118,Hoja1!$D$4:$D$118))</f>
        <v>0</v>
      </c>
      <c r="B934" s="1">
        <f t="shared" si="23"/>
        <v>575</v>
      </c>
      <c r="C934" s="1">
        <f t="array" ref="C934">SUM(IF(cuencatramo1=F934,Hoja1!$C$4:$C$118,0))</f>
        <v>0</v>
      </c>
      <c r="D934" s="1">
        <f t="shared" si="24"/>
        <v>616</v>
      </c>
      <c r="E934" s="46">
        <v>927</v>
      </c>
      <c r="F934" s="229"/>
      <c r="G934" s="4"/>
      <c r="H934" s="4"/>
      <c r="I934" s="79"/>
      <c r="J934" s="4"/>
      <c r="K934" s="80"/>
      <c r="L934" s="80"/>
      <c r="M934" s="80"/>
      <c r="N934" s="80"/>
      <c r="O934" s="80"/>
      <c r="P934" s="80"/>
      <c r="Q934" s="80"/>
      <c r="R934" s="80"/>
      <c r="S934" s="80"/>
      <c r="T934" s="80"/>
      <c r="U934" s="80"/>
      <c r="V934" s="80"/>
      <c r="W934" s="81">
        <f t="shared" si="25"/>
        <v>0</v>
      </c>
      <c r="X934" s="80"/>
      <c r="Y934" s="80"/>
      <c r="Z934" s="80"/>
      <c r="AA934" s="80"/>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82"/>
      <c r="BE934" s="1"/>
    </row>
    <row r="935" spans="1:57" ht="11.25" customHeight="1" x14ac:dyDescent="0.2">
      <c r="A935" s="1">
        <f>IF(F935=0,0,LOOKUP($C$9:$C$2507,Hoja1!$C$4:$C$118,Hoja1!$D$4:$D$118))</f>
        <v>0</v>
      </c>
      <c r="B935" s="1">
        <f t="shared" si="23"/>
        <v>576</v>
      </c>
      <c r="C935" s="1">
        <f t="array" ref="C935">SUM(IF(cuencatramo1=F935,Hoja1!$C$4:$C$118,0))</f>
        <v>0</v>
      </c>
      <c r="D935" s="1">
        <f t="shared" si="24"/>
        <v>617</v>
      </c>
      <c r="E935" s="46">
        <v>928</v>
      </c>
      <c r="F935" s="229"/>
      <c r="G935" s="4"/>
      <c r="H935" s="4"/>
      <c r="I935" s="79"/>
      <c r="J935" s="4"/>
      <c r="K935" s="80"/>
      <c r="L935" s="80"/>
      <c r="M935" s="80"/>
      <c r="N935" s="80"/>
      <c r="O935" s="80"/>
      <c r="P935" s="80"/>
      <c r="Q935" s="80"/>
      <c r="R935" s="80"/>
      <c r="S935" s="80"/>
      <c r="T935" s="80"/>
      <c r="U935" s="80"/>
      <c r="V935" s="80"/>
      <c r="W935" s="81">
        <f t="shared" si="25"/>
        <v>0</v>
      </c>
      <c r="X935" s="80"/>
      <c r="Y935" s="80"/>
      <c r="Z935" s="80"/>
      <c r="AA935" s="80"/>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82"/>
      <c r="BE935" s="1"/>
    </row>
    <row r="936" spans="1:57" ht="11.25" customHeight="1" x14ac:dyDescent="0.2">
      <c r="A936" s="1">
        <f>IF(F936=0,0,LOOKUP($C$9:$C$2507,Hoja1!$C$4:$C$118,Hoja1!$D$4:$D$118))</f>
        <v>0</v>
      </c>
      <c r="B936" s="1">
        <f t="shared" si="23"/>
        <v>577</v>
      </c>
      <c r="C936" s="1">
        <f t="array" ref="C936">SUM(IF(cuencatramo1=F936,Hoja1!$C$4:$C$118,0))</f>
        <v>0</v>
      </c>
      <c r="D936" s="1">
        <f t="shared" si="24"/>
        <v>618</v>
      </c>
      <c r="E936" s="46">
        <v>929</v>
      </c>
      <c r="F936" s="229"/>
      <c r="G936" s="4"/>
      <c r="H936" s="4"/>
      <c r="I936" s="79"/>
      <c r="J936" s="4"/>
      <c r="K936" s="80"/>
      <c r="L936" s="80"/>
      <c r="M936" s="80"/>
      <c r="N936" s="80"/>
      <c r="O936" s="80"/>
      <c r="P936" s="80"/>
      <c r="Q936" s="80"/>
      <c r="R936" s="80"/>
      <c r="S936" s="80"/>
      <c r="T936" s="80"/>
      <c r="U936" s="80"/>
      <c r="V936" s="80"/>
      <c r="W936" s="81">
        <f t="shared" si="25"/>
        <v>0</v>
      </c>
      <c r="X936" s="80"/>
      <c r="Y936" s="80"/>
      <c r="Z936" s="80"/>
      <c r="AA936" s="80"/>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82"/>
      <c r="BE936" s="1"/>
    </row>
    <row r="937" spans="1:57" ht="11.25" customHeight="1" x14ac:dyDescent="0.2">
      <c r="A937" s="1">
        <f>IF(F937=0,0,LOOKUP($C$9:$C$2507,Hoja1!$C$4:$C$118,Hoja1!$D$4:$D$118))</f>
        <v>0</v>
      </c>
      <c r="B937" s="1">
        <f t="shared" si="23"/>
        <v>578</v>
      </c>
      <c r="C937" s="1">
        <f t="array" ref="C937">SUM(IF(cuencatramo1=F937,Hoja1!$C$4:$C$118,0))</f>
        <v>0</v>
      </c>
      <c r="D937" s="1">
        <f t="shared" si="24"/>
        <v>619</v>
      </c>
      <c r="E937" s="46">
        <v>930</v>
      </c>
      <c r="F937" s="229"/>
      <c r="G937" s="4"/>
      <c r="H937" s="4"/>
      <c r="I937" s="79"/>
      <c r="J937" s="4"/>
      <c r="K937" s="80"/>
      <c r="L937" s="80"/>
      <c r="M937" s="80"/>
      <c r="N937" s="80"/>
      <c r="O937" s="80"/>
      <c r="P937" s="80"/>
      <c r="Q937" s="80"/>
      <c r="R937" s="80"/>
      <c r="S937" s="80"/>
      <c r="T937" s="80"/>
      <c r="U937" s="80"/>
      <c r="V937" s="80"/>
      <c r="W937" s="81">
        <f t="shared" si="25"/>
        <v>0</v>
      </c>
      <c r="X937" s="80"/>
      <c r="Y937" s="80"/>
      <c r="Z937" s="80"/>
      <c r="AA937" s="80"/>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82"/>
      <c r="BE937" s="1"/>
    </row>
    <row r="938" spans="1:57" ht="11.25" customHeight="1" x14ac:dyDescent="0.2">
      <c r="A938" s="1">
        <f>IF(F938=0,0,LOOKUP($C$9:$C$2507,Hoja1!$C$4:$C$118,Hoja1!$D$4:$D$118))</f>
        <v>0</v>
      </c>
      <c r="B938" s="1">
        <f t="shared" si="23"/>
        <v>579</v>
      </c>
      <c r="C938" s="1">
        <f t="array" ref="C938">SUM(IF(cuencatramo1=F938,Hoja1!$C$4:$C$118,0))</f>
        <v>0</v>
      </c>
      <c r="D938" s="1">
        <f t="shared" si="24"/>
        <v>620</v>
      </c>
      <c r="E938" s="46">
        <v>931</v>
      </c>
      <c r="F938" s="229"/>
      <c r="G938" s="4"/>
      <c r="H938" s="4"/>
      <c r="I938" s="79"/>
      <c r="J938" s="4"/>
      <c r="K938" s="80"/>
      <c r="L938" s="80"/>
      <c r="M938" s="80"/>
      <c r="N938" s="80"/>
      <c r="O938" s="80"/>
      <c r="P938" s="80"/>
      <c r="Q938" s="80"/>
      <c r="R938" s="80"/>
      <c r="S938" s="80"/>
      <c r="T938" s="80"/>
      <c r="U938" s="80"/>
      <c r="V938" s="80"/>
      <c r="W938" s="81">
        <f t="shared" si="25"/>
        <v>0</v>
      </c>
      <c r="X938" s="80"/>
      <c r="Y938" s="80"/>
      <c r="Z938" s="80"/>
      <c r="AA938" s="80"/>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82"/>
      <c r="BE938" s="1"/>
    </row>
    <row r="939" spans="1:57" ht="11.25" customHeight="1" x14ac:dyDescent="0.2">
      <c r="A939" s="1">
        <f>IF(F939=0,0,LOOKUP($C$9:$C$2507,Hoja1!$C$4:$C$118,Hoja1!$D$4:$D$118))</f>
        <v>0</v>
      </c>
      <c r="B939" s="1">
        <f t="shared" si="23"/>
        <v>580</v>
      </c>
      <c r="C939" s="1">
        <f t="array" ref="C939">SUM(IF(cuencatramo1=F939,Hoja1!$C$4:$C$118,0))</f>
        <v>0</v>
      </c>
      <c r="D939" s="1">
        <f t="shared" si="24"/>
        <v>621</v>
      </c>
      <c r="E939" s="46">
        <v>932</v>
      </c>
      <c r="F939" s="229"/>
      <c r="G939" s="4"/>
      <c r="H939" s="4"/>
      <c r="I939" s="79"/>
      <c r="J939" s="4"/>
      <c r="K939" s="80"/>
      <c r="L939" s="80"/>
      <c r="M939" s="80"/>
      <c r="N939" s="80"/>
      <c r="O939" s="80"/>
      <c r="P939" s="80"/>
      <c r="Q939" s="80"/>
      <c r="R939" s="80"/>
      <c r="S939" s="80"/>
      <c r="T939" s="80"/>
      <c r="U939" s="80"/>
      <c r="V939" s="80"/>
      <c r="W939" s="81">
        <f t="shared" si="25"/>
        <v>0</v>
      </c>
      <c r="X939" s="80"/>
      <c r="Y939" s="80"/>
      <c r="Z939" s="80"/>
      <c r="AA939" s="80"/>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82"/>
      <c r="BE939" s="1"/>
    </row>
    <row r="940" spans="1:57" ht="11.25" customHeight="1" x14ac:dyDescent="0.2">
      <c r="A940" s="1">
        <f>IF(F940=0,0,LOOKUP($C$9:$C$2507,Hoja1!$C$4:$C$118,Hoja1!$D$4:$D$118))</f>
        <v>0</v>
      </c>
      <c r="B940" s="1">
        <f t="shared" si="23"/>
        <v>581</v>
      </c>
      <c r="C940" s="1">
        <f t="array" ref="C940">SUM(IF(cuencatramo1=F940,Hoja1!$C$4:$C$118,0))</f>
        <v>0</v>
      </c>
      <c r="D940" s="1">
        <f t="shared" si="24"/>
        <v>622</v>
      </c>
      <c r="E940" s="46">
        <v>933</v>
      </c>
      <c r="F940" s="229"/>
      <c r="G940" s="4"/>
      <c r="H940" s="4"/>
      <c r="I940" s="79"/>
      <c r="J940" s="4"/>
      <c r="K940" s="80"/>
      <c r="L940" s="80"/>
      <c r="M940" s="80"/>
      <c r="N940" s="80"/>
      <c r="O940" s="80"/>
      <c r="P940" s="80"/>
      <c r="Q940" s="80"/>
      <c r="R940" s="80"/>
      <c r="S940" s="80"/>
      <c r="T940" s="80"/>
      <c r="U940" s="80"/>
      <c r="V940" s="80"/>
      <c r="W940" s="81">
        <f t="shared" si="25"/>
        <v>0</v>
      </c>
      <c r="X940" s="80"/>
      <c r="Y940" s="80"/>
      <c r="Z940" s="80"/>
      <c r="AA940" s="80"/>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82"/>
      <c r="BE940" s="1"/>
    </row>
    <row r="941" spans="1:57" ht="11.25" customHeight="1" x14ac:dyDescent="0.2">
      <c r="A941" s="1">
        <f>IF(F941=0,0,LOOKUP($C$9:$C$2507,Hoja1!$C$4:$C$118,Hoja1!$D$4:$D$118))</f>
        <v>0</v>
      </c>
      <c r="B941" s="1">
        <f t="shared" si="23"/>
        <v>582</v>
      </c>
      <c r="C941" s="1">
        <f t="array" ref="C941">SUM(IF(cuencatramo1=F941,Hoja1!$C$4:$C$118,0))</f>
        <v>0</v>
      </c>
      <c r="D941" s="1">
        <f t="shared" si="24"/>
        <v>623</v>
      </c>
      <c r="E941" s="46">
        <v>934</v>
      </c>
      <c r="F941" s="229"/>
      <c r="G941" s="4"/>
      <c r="H941" s="4"/>
      <c r="I941" s="79"/>
      <c r="J941" s="4"/>
      <c r="K941" s="80"/>
      <c r="L941" s="80"/>
      <c r="M941" s="80"/>
      <c r="N941" s="80"/>
      <c r="O941" s="80"/>
      <c r="P941" s="80"/>
      <c r="Q941" s="80"/>
      <c r="R941" s="80"/>
      <c r="S941" s="80"/>
      <c r="T941" s="80"/>
      <c r="U941" s="80"/>
      <c r="V941" s="80"/>
      <c r="W941" s="81">
        <f t="shared" si="25"/>
        <v>0</v>
      </c>
      <c r="X941" s="80"/>
      <c r="Y941" s="80"/>
      <c r="Z941" s="80"/>
      <c r="AA941" s="80"/>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82"/>
      <c r="BE941" s="1"/>
    </row>
    <row r="942" spans="1:57" ht="11.25" customHeight="1" x14ac:dyDescent="0.2">
      <c r="A942" s="1">
        <f>IF(F942=0,0,LOOKUP($C$9:$C$2507,Hoja1!$C$4:$C$118,Hoja1!$D$4:$D$118))</f>
        <v>0</v>
      </c>
      <c r="B942" s="1">
        <f t="shared" si="23"/>
        <v>583</v>
      </c>
      <c r="C942" s="1">
        <f t="array" ref="C942">SUM(IF(cuencatramo1=F942,Hoja1!$C$4:$C$118,0))</f>
        <v>0</v>
      </c>
      <c r="D942" s="1">
        <f t="shared" si="24"/>
        <v>624</v>
      </c>
      <c r="E942" s="46">
        <v>935</v>
      </c>
      <c r="F942" s="229"/>
      <c r="G942" s="4"/>
      <c r="H942" s="4"/>
      <c r="I942" s="79"/>
      <c r="J942" s="4"/>
      <c r="K942" s="80"/>
      <c r="L942" s="80"/>
      <c r="M942" s="80"/>
      <c r="N942" s="80"/>
      <c r="O942" s="80"/>
      <c r="P942" s="80"/>
      <c r="Q942" s="80"/>
      <c r="R942" s="80"/>
      <c r="S942" s="80"/>
      <c r="T942" s="80"/>
      <c r="U942" s="80"/>
      <c r="V942" s="80"/>
      <c r="W942" s="81">
        <f t="shared" si="25"/>
        <v>0</v>
      </c>
      <c r="X942" s="80"/>
      <c r="Y942" s="80"/>
      <c r="Z942" s="80"/>
      <c r="AA942" s="80"/>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82"/>
      <c r="BE942" s="1"/>
    </row>
    <row r="943" spans="1:57" ht="11.25" customHeight="1" x14ac:dyDescent="0.2">
      <c r="A943" s="1">
        <f>IF(F943=0,0,LOOKUP($C$9:$C$2507,Hoja1!$C$4:$C$118,Hoja1!$D$4:$D$118))</f>
        <v>0</v>
      </c>
      <c r="B943" s="1">
        <f t="shared" si="23"/>
        <v>584</v>
      </c>
      <c r="C943" s="1">
        <f t="array" ref="C943">SUM(IF(cuencatramo1=F943,Hoja1!$C$4:$C$118,0))</f>
        <v>0</v>
      </c>
      <c r="D943" s="1">
        <f t="shared" si="24"/>
        <v>625</v>
      </c>
      <c r="E943" s="46">
        <v>936</v>
      </c>
      <c r="F943" s="229"/>
      <c r="G943" s="4"/>
      <c r="H943" s="4"/>
      <c r="I943" s="79"/>
      <c r="J943" s="4"/>
      <c r="K943" s="80"/>
      <c r="L943" s="80"/>
      <c r="M943" s="80"/>
      <c r="N943" s="80"/>
      <c r="O943" s="80"/>
      <c r="P943" s="80"/>
      <c r="Q943" s="80"/>
      <c r="R943" s="80"/>
      <c r="S943" s="80"/>
      <c r="T943" s="80"/>
      <c r="U943" s="80"/>
      <c r="V943" s="80"/>
      <c r="W943" s="81">
        <f t="shared" si="25"/>
        <v>0</v>
      </c>
      <c r="X943" s="80"/>
      <c r="Y943" s="80"/>
      <c r="Z943" s="80"/>
      <c r="AA943" s="80"/>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82"/>
      <c r="BE943" s="1"/>
    </row>
    <row r="944" spans="1:57" ht="11.25" customHeight="1" x14ac:dyDescent="0.2">
      <c r="A944" s="1">
        <f>IF(F944=0,0,LOOKUP($C$9:$C$2507,Hoja1!$C$4:$C$118,Hoja1!$D$4:$D$118))</f>
        <v>0</v>
      </c>
      <c r="B944" s="1">
        <f t="shared" si="23"/>
        <v>585</v>
      </c>
      <c r="C944" s="1">
        <f t="array" ref="C944">SUM(IF(cuencatramo1=F944,Hoja1!$C$4:$C$118,0))</f>
        <v>0</v>
      </c>
      <c r="D944" s="1">
        <f t="shared" si="24"/>
        <v>626</v>
      </c>
      <c r="E944" s="46">
        <v>937</v>
      </c>
      <c r="F944" s="229"/>
      <c r="G944" s="4"/>
      <c r="H944" s="4"/>
      <c r="I944" s="79"/>
      <c r="J944" s="4"/>
      <c r="K944" s="80"/>
      <c r="L944" s="80"/>
      <c r="M944" s="80"/>
      <c r="N944" s="80"/>
      <c r="O944" s="80"/>
      <c r="P944" s="80"/>
      <c r="Q944" s="80"/>
      <c r="R944" s="80"/>
      <c r="S944" s="80"/>
      <c r="T944" s="80"/>
      <c r="U944" s="80"/>
      <c r="V944" s="80"/>
      <c r="W944" s="81">
        <f t="shared" si="25"/>
        <v>0</v>
      </c>
      <c r="X944" s="80"/>
      <c r="Y944" s="80"/>
      <c r="Z944" s="80"/>
      <c r="AA944" s="80"/>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82"/>
      <c r="BE944" s="1"/>
    </row>
    <row r="945" spans="1:57" ht="11.25" customHeight="1" x14ac:dyDescent="0.2">
      <c r="A945" s="1">
        <f>IF(F945=0,0,LOOKUP($C$9:$C$2507,Hoja1!$C$4:$C$118,Hoja1!$D$4:$D$118))</f>
        <v>0</v>
      </c>
      <c r="B945" s="1">
        <f t="shared" si="23"/>
        <v>586</v>
      </c>
      <c r="C945" s="1">
        <f t="array" ref="C945">SUM(IF(cuencatramo1=F945,Hoja1!$C$4:$C$118,0))</f>
        <v>0</v>
      </c>
      <c r="D945" s="1">
        <f t="shared" si="24"/>
        <v>627</v>
      </c>
      <c r="E945" s="46">
        <v>938</v>
      </c>
      <c r="F945" s="229"/>
      <c r="G945" s="4"/>
      <c r="H945" s="4"/>
      <c r="I945" s="79"/>
      <c r="J945" s="4"/>
      <c r="K945" s="80"/>
      <c r="L945" s="80"/>
      <c r="M945" s="80"/>
      <c r="N945" s="80"/>
      <c r="O945" s="80"/>
      <c r="P945" s="80"/>
      <c r="Q945" s="80"/>
      <c r="R945" s="80"/>
      <c r="S945" s="80"/>
      <c r="T945" s="80"/>
      <c r="U945" s="80"/>
      <c r="V945" s="80"/>
      <c r="W945" s="81">
        <f t="shared" si="25"/>
        <v>0</v>
      </c>
      <c r="X945" s="80"/>
      <c r="Y945" s="80"/>
      <c r="Z945" s="80"/>
      <c r="AA945" s="80"/>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82"/>
      <c r="BE945" s="1"/>
    </row>
    <row r="946" spans="1:57" ht="11.25" customHeight="1" x14ac:dyDescent="0.2">
      <c r="A946" s="1">
        <f>IF(F946=0,0,LOOKUP($C$9:$C$2507,Hoja1!$C$4:$C$118,Hoja1!$D$4:$D$118))</f>
        <v>0</v>
      </c>
      <c r="B946" s="1">
        <f t="shared" si="23"/>
        <v>587</v>
      </c>
      <c r="C946" s="1">
        <f t="array" ref="C946">SUM(IF(cuencatramo1=F946,Hoja1!$C$4:$C$118,0))</f>
        <v>0</v>
      </c>
      <c r="D946" s="1">
        <f t="shared" si="24"/>
        <v>628</v>
      </c>
      <c r="E946" s="46">
        <v>939</v>
      </c>
      <c r="F946" s="229"/>
      <c r="G946" s="4"/>
      <c r="H946" s="4"/>
      <c r="I946" s="79"/>
      <c r="J946" s="4"/>
      <c r="K946" s="80"/>
      <c r="L946" s="80"/>
      <c r="M946" s="80"/>
      <c r="N946" s="80"/>
      <c r="O946" s="80"/>
      <c r="P946" s="80"/>
      <c r="Q946" s="80"/>
      <c r="R946" s="80"/>
      <c r="S946" s="80"/>
      <c r="T946" s="80"/>
      <c r="U946" s="80"/>
      <c r="V946" s="80"/>
      <c r="W946" s="81">
        <f t="shared" si="25"/>
        <v>0</v>
      </c>
      <c r="X946" s="80"/>
      <c r="Y946" s="80"/>
      <c r="Z946" s="80"/>
      <c r="AA946" s="80"/>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82"/>
      <c r="BE946" s="1"/>
    </row>
    <row r="947" spans="1:57" ht="11.25" customHeight="1" x14ac:dyDescent="0.2">
      <c r="A947" s="1">
        <f>IF(F947=0,0,LOOKUP($C$9:$C$2507,Hoja1!$C$4:$C$118,Hoja1!$D$4:$D$118))</f>
        <v>0</v>
      </c>
      <c r="B947" s="1">
        <f t="shared" si="23"/>
        <v>588</v>
      </c>
      <c r="C947" s="1">
        <f t="array" ref="C947">SUM(IF(cuencatramo1=F947,Hoja1!$C$4:$C$118,0))</f>
        <v>0</v>
      </c>
      <c r="D947" s="1">
        <f t="shared" si="24"/>
        <v>629</v>
      </c>
      <c r="E947" s="46">
        <v>940</v>
      </c>
      <c r="F947" s="229"/>
      <c r="G947" s="4"/>
      <c r="H947" s="4"/>
      <c r="I947" s="79"/>
      <c r="J947" s="4"/>
      <c r="K947" s="80"/>
      <c r="L947" s="80"/>
      <c r="M947" s="80"/>
      <c r="N947" s="80"/>
      <c r="O947" s="80"/>
      <c r="P947" s="80"/>
      <c r="Q947" s="80"/>
      <c r="R947" s="80"/>
      <c r="S947" s="80"/>
      <c r="T947" s="80"/>
      <c r="U947" s="80"/>
      <c r="V947" s="80"/>
      <c r="W947" s="81">
        <f t="shared" si="25"/>
        <v>0</v>
      </c>
      <c r="X947" s="80"/>
      <c r="Y947" s="80"/>
      <c r="Z947" s="80"/>
      <c r="AA947" s="80"/>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82"/>
      <c r="BE947" s="1"/>
    </row>
    <row r="948" spans="1:57" ht="11.25" customHeight="1" x14ac:dyDescent="0.2">
      <c r="A948" s="1">
        <f>IF(F948=0,0,LOOKUP($C$9:$C$2507,Hoja1!$C$4:$C$118,Hoja1!$D$4:$D$118))</f>
        <v>0</v>
      </c>
      <c r="B948" s="1">
        <f t="shared" si="23"/>
        <v>589</v>
      </c>
      <c r="C948" s="1">
        <f t="array" ref="C948">SUM(IF(cuencatramo1=F948,Hoja1!$C$4:$C$118,0))</f>
        <v>0</v>
      </c>
      <c r="D948" s="1">
        <f t="shared" si="24"/>
        <v>630</v>
      </c>
      <c r="E948" s="46">
        <v>941</v>
      </c>
      <c r="F948" s="229"/>
      <c r="G948" s="4"/>
      <c r="H948" s="4"/>
      <c r="I948" s="79"/>
      <c r="J948" s="4"/>
      <c r="K948" s="80"/>
      <c r="L948" s="80"/>
      <c r="M948" s="80"/>
      <c r="N948" s="80"/>
      <c r="O948" s="80"/>
      <c r="P948" s="80"/>
      <c r="Q948" s="80"/>
      <c r="R948" s="80"/>
      <c r="S948" s="80"/>
      <c r="T948" s="80"/>
      <c r="U948" s="80"/>
      <c r="V948" s="80"/>
      <c r="W948" s="81">
        <f t="shared" si="25"/>
        <v>0</v>
      </c>
      <c r="X948" s="80"/>
      <c r="Y948" s="80"/>
      <c r="Z948" s="80"/>
      <c r="AA948" s="80"/>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82"/>
      <c r="BE948" s="1"/>
    </row>
    <row r="949" spans="1:57" ht="11.25" customHeight="1" x14ac:dyDescent="0.2">
      <c r="A949" s="1">
        <f>IF(F949=0,0,LOOKUP($C$9:$C$2507,Hoja1!$C$4:$C$118,Hoja1!$D$4:$D$118))</f>
        <v>0</v>
      </c>
      <c r="B949" s="1">
        <f t="shared" si="23"/>
        <v>590</v>
      </c>
      <c r="C949" s="1">
        <f t="array" ref="C949">SUM(IF(cuencatramo1=F949,Hoja1!$C$4:$C$118,0))</f>
        <v>0</v>
      </c>
      <c r="D949" s="1">
        <f t="shared" si="24"/>
        <v>631</v>
      </c>
      <c r="E949" s="46">
        <v>942</v>
      </c>
      <c r="F949" s="229"/>
      <c r="G949" s="4"/>
      <c r="H949" s="4"/>
      <c r="I949" s="79"/>
      <c r="J949" s="4"/>
      <c r="K949" s="80"/>
      <c r="L949" s="80"/>
      <c r="M949" s="80"/>
      <c r="N949" s="80"/>
      <c r="O949" s="80"/>
      <c r="P949" s="80"/>
      <c r="Q949" s="80"/>
      <c r="R949" s="80"/>
      <c r="S949" s="80"/>
      <c r="T949" s="80"/>
      <c r="U949" s="80"/>
      <c r="V949" s="80"/>
      <c r="W949" s="81">
        <f t="shared" si="25"/>
        <v>0</v>
      </c>
      <c r="X949" s="80"/>
      <c r="Y949" s="80"/>
      <c r="Z949" s="80"/>
      <c r="AA949" s="80"/>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82"/>
      <c r="BE949" s="1"/>
    </row>
    <row r="950" spans="1:57" ht="11.25" customHeight="1" x14ac:dyDescent="0.2">
      <c r="A950" s="1">
        <f>IF(F950=0,0,LOOKUP($C$9:$C$2507,Hoja1!$C$4:$C$118,Hoja1!$D$4:$D$118))</f>
        <v>0</v>
      </c>
      <c r="B950" s="1">
        <f t="shared" si="23"/>
        <v>591</v>
      </c>
      <c r="C950" s="1">
        <f t="array" ref="C950">SUM(IF(cuencatramo1=F950,Hoja1!$C$4:$C$118,0))</f>
        <v>0</v>
      </c>
      <c r="D950" s="1">
        <f t="shared" si="24"/>
        <v>632</v>
      </c>
      <c r="E950" s="46">
        <v>943</v>
      </c>
      <c r="F950" s="229"/>
      <c r="G950" s="4"/>
      <c r="H950" s="4"/>
      <c r="I950" s="79"/>
      <c r="J950" s="4"/>
      <c r="K950" s="80"/>
      <c r="L950" s="80"/>
      <c r="M950" s="80"/>
      <c r="N950" s="80"/>
      <c r="O950" s="80"/>
      <c r="P950" s="80"/>
      <c r="Q950" s="80"/>
      <c r="R950" s="80"/>
      <c r="S950" s="80"/>
      <c r="T950" s="80"/>
      <c r="U950" s="80"/>
      <c r="V950" s="80"/>
      <c r="W950" s="81">
        <f t="shared" si="25"/>
        <v>0</v>
      </c>
      <c r="X950" s="80"/>
      <c r="Y950" s="80"/>
      <c r="Z950" s="80"/>
      <c r="AA950" s="80"/>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82"/>
      <c r="BE950" s="1"/>
    </row>
    <row r="951" spans="1:57" ht="11.25" customHeight="1" x14ac:dyDescent="0.2">
      <c r="A951" s="1">
        <f>IF(F951=0,0,LOOKUP($C$9:$C$2507,Hoja1!$C$4:$C$118,Hoja1!$D$4:$D$118))</f>
        <v>0</v>
      </c>
      <c r="B951" s="1">
        <f t="shared" si="23"/>
        <v>592</v>
      </c>
      <c r="C951" s="1">
        <f t="array" ref="C951">SUM(IF(cuencatramo1=F951,Hoja1!$C$4:$C$118,0))</f>
        <v>0</v>
      </c>
      <c r="D951" s="1">
        <f t="shared" si="24"/>
        <v>633</v>
      </c>
      <c r="E951" s="46">
        <v>944</v>
      </c>
      <c r="F951" s="229"/>
      <c r="G951" s="4"/>
      <c r="H951" s="4"/>
      <c r="I951" s="79"/>
      <c r="J951" s="4"/>
      <c r="K951" s="80"/>
      <c r="L951" s="80"/>
      <c r="M951" s="80"/>
      <c r="N951" s="80"/>
      <c r="O951" s="80"/>
      <c r="P951" s="80"/>
      <c r="Q951" s="80"/>
      <c r="R951" s="80"/>
      <c r="S951" s="80"/>
      <c r="T951" s="80"/>
      <c r="U951" s="80"/>
      <c r="V951" s="80"/>
      <c r="W951" s="81">
        <f t="shared" si="25"/>
        <v>0</v>
      </c>
      <c r="X951" s="80"/>
      <c r="Y951" s="80"/>
      <c r="Z951" s="80"/>
      <c r="AA951" s="80"/>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82"/>
      <c r="BE951" s="1"/>
    </row>
    <row r="952" spans="1:57" ht="11.25" customHeight="1" x14ac:dyDescent="0.2">
      <c r="A952" s="1">
        <f>IF(F952=0,0,LOOKUP($C$9:$C$2507,Hoja1!$C$4:$C$118,Hoja1!$D$4:$D$118))</f>
        <v>0</v>
      </c>
      <c r="B952" s="1">
        <f t="shared" si="23"/>
        <v>593</v>
      </c>
      <c r="C952" s="1">
        <f t="array" ref="C952">SUM(IF(cuencatramo1=F952,Hoja1!$C$4:$C$118,0))</f>
        <v>0</v>
      </c>
      <c r="D952" s="1">
        <f t="shared" si="24"/>
        <v>634</v>
      </c>
      <c r="E952" s="46">
        <v>945</v>
      </c>
      <c r="F952" s="229"/>
      <c r="G952" s="4"/>
      <c r="H952" s="4"/>
      <c r="I952" s="79"/>
      <c r="J952" s="4"/>
      <c r="K952" s="80"/>
      <c r="L952" s="80"/>
      <c r="M952" s="80"/>
      <c r="N952" s="80"/>
      <c r="O952" s="80"/>
      <c r="P952" s="80"/>
      <c r="Q952" s="80"/>
      <c r="R952" s="80"/>
      <c r="S952" s="80"/>
      <c r="T952" s="80"/>
      <c r="U952" s="80"/>
      <c r="V952" s="80"/>
      <c r="W952" s="81">
        <f t="shared" si="25"/>
        <v>0</v>
      </c>
      <c r="X952" s="80"/>
      <c r="Y952" s="80"/>
      <c r="Z952" s="80"/>
      <c r="AA952" s="80"/>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82"/>
      <c r="BE952" s="1"/>
    </row>
    <row r="953" spans="1:57" ht="11.25" customHeight="1" x14ac:dyDescent="0.2">
      <c r="A953" s="1">
        <f>IF(F953=0,0,LOOKUP($C$9:$C$2507,Hoja1!$C$4:$C$118,Hoja1!$D$4:$D$118))</f>
        <v>0</v>
      </c>
      <c r="B953" s="1">
        <f t="shared" si="23"/>
        <v>594</v>
      </c>
      <c r="C953" s="1">
        <f t="array" ref="C953">SUM(IF(cuencatramo1=F953,Hoja1!$C$4:$C$118,0))</f>
        <v>0</v>
      </c>
      <c r="D953" s="1">
        <f t="shared" si="24"/>
        <v>635</v>
      </c>
      <c r="E953" s="46">
        <v>946</v>
      </c>
      <c r="F953" s="229"/>
      <c r="G953" s="4"/>
      <c r="H953" s="4"/>
      <c r="I953" s="79"/>
      <c r="J953" s="4"/>
      <c r="K953" s="80"/>
      <c r="L953" s="80"/>
      <c r="M953" s="80"/>
      <c r="N953" s="80"/>
      <c r="O953" s="80"/>
      <c r="P953" s="80"/>
      <c r="Q953" s="80"/>
      <c r="R953" s="80"/>
      <c r="S953" s="80"/>
      <c r="T953" s="80"/>
      <c r="U953" s="80"/>
      <c r="V953" s="80"/>
      <c r="W953" s="81">
        <f t="shared" si="25"/>
        <v>0</v>
      </c>
      <c r="X953" s="80"/>
      <c r="Y953" s="80"/>
      <c r="Z953" s="80"/>
      <c r="AA953" s="80"/>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82"/>
      <c r="BE953" s="1"/>
    </row>
    <row r="954" spans="1:57" ht="11.25" customHeight="1" x14ac:dyDescent="0.2">
      <c r="A954" s="1">
        <f>IF(F954=0,0,LOOKUP($C$9:$C$2507,Hoja1!$C$4:$C$118,Hoja1!$D$4:$D$118))</f>
        <v>0</v>
      </c>
      <c r="B954" s="1">
        <f t="shared" si="23"/>
        <v>595</v>
      </c>
      <c r="C954" s="1">
        <f t="array" ref="C954">SUM(IF(cuencatramo1=F954,Hoja1!$C$4:$C$118,0))</f>
        <v>0</v>
      </c>
      <c r="D954" s="1">
        <f t="shared" si="24"/>
        <v>636</v>
      </c>
      <c r="E954" s="46">
        <v>947</v>
      </c>
      <c r="F954" s="229"/>
      <c r="G954" s="4"/>
      <c r="H954" s="4"/>
      <c r="I954" s="79"/>
      <c r="J954" s="4"/>
      <c r="K954" s="80"/>
      <c r="L954" s="80"/>
      <c r="M954" s="80"/>
      <c r="N954" s="80"/>
      <c r="O954" s="80"/>
      <c r="P954" s="80"/>
      <c r="Q954" s="80"/>
      <c r="R954" s="80"/>
      <c r="S954" s="80"/>
      <c r="T954" s="80"/>
      <c r="U954" s="80"/>
      <c r="V954" s="80"/>
      <c r="W954" s="81">
        <f t="shared" si="25"/>
        <v>0</v>
      </c>
      <c r="X954" s="80"/>
      <c r="Y954" s="80"/>
      <c r="Z954" s="80"/>
      <c r="AA954" s="80"/>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82"/>
      <c r="BE954" s="1"/>
    </row>
    <row r="955" spans="1:57" ht="11.25" customHeight="1" x14ac:dyDescent="0.2">
      <c r="A955" s="1">
        <f>IF(F955=0,0,LOOKUP($C$9:$C$2507,Hoja1!$C$4:$C$118,Hoja1!$D$4:$D$118))</f>
        <v>0</v>
      </c>
      <c r="B955" s="1">
        <f t="shared" si="23"/>
        <v>596</v>
      </c>
      <c r="C955" s="1">
        <f t="array" ref="C955">SUM(IF(cuencatramo1=F955,Hoja1!$C$4:$C$118,0))</f>
        <v>0</v>
      </c>
      <c r="D955" s="1">
        <f t="shared" si="24"/>
        <v>637</v>
      </c>
      <c r="E955" s="46">
        <v>948</v>
      </c>
      <c r="F955" s="229"/>
      <c r="G955" s="4"/>
      <c r="H955" s="4"/>
      <c r="I955" s="79"/>
      <c r="J955" s="4"/>
      <c r="K955" s="80"/>
      <c r="L955" s="80"/>
      <c r="M955" s="80"/>
      <c r="N955" s="80"/>
      <c r="O955" s="80"/>
      <c r="P955" s="80"/>
      <c r="Q955" s="80"/>
      <c r="R955" s="80"/>
      <c r="S955" s="80"/>
      <c r="T955" s="80"/>
      <c r="U955" s="80"/>
      <c r="V955" s="80"/>
      <c r="W955" s="81">
        <f t="shared" si="25"/>
        <v>0</v>
      </c>
      <c r="X955" s="80"/>
      <c r="Y955" s="80"/>
      <c r="Z955" s="80"/>
      <c r="AA955" s="80"/>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82"/>
      <c r="BE955" s="1"/>
    </row>
    <row r="956" spans="1:57" ht="11.25" customHeight="1" x14ac:dyDescent="0.2">
      <c r="A956" s="1">
        <f>IF(F956=0,0,LOOKUP($C$9:$C$2507,Hoja1!$C$4:$C$118,Hoja1!$D$4:$D$118))</f>
        <v>0</v>
      </c>
      <c r="B956" s="1">
        <f t="shared" si="23"/>
        <v>597</v>
      </c>
      <c r="C956" s="1">
        <f t="array" ref="C956">SUM(IF(cuencatramo1=F956,Hoja1!$C$4:$C$118,0))</f>
        <v>0</v>
      </c>
      <c r="D956" s="1">
        <f t="shared" si="24"/>
        <v>638</v>
      </c>
      <c r="E956" s="46">
        <v>949</v>
      </c>
      <c r="F956" s="229"/>
      <c r="G956" s="4"/>
      <c r="H956" s="4"/>
      <c r="I956" s="79"/>
      <c r="J956" s="4"/>
      <c r="K956" s="80"/>
      <c r="L956" s="80"/>
      <c r="M956" s="80"/>
      <c r="N956" s="80"/>
      <c r="O956" s="80"/>
      <c r="P956" s="80"/>
      <c r="Q956" s="80"/>
      <c r="R956" s="80"/>
      <c r="S956" s="80"/>
      <c r="T956" s="80"/>
      <c r="U956" s="80"/>
      <c r="V956" s="80"/>
      <c r="W956" s="81">
        <f t="shared" si="25"/>
        <v>0</v>
      </c>
      <c r="X956" s="80"/>
      <c r="Y956" s="80"/>
      <c r="Z956" s="80"/>
      <c r="AA956" s="80"/>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82"/>
      <c r="BE956" s="1"/>
    </row>
    <row r="957" spans="1:57" ht="11.25" customHeight="1" x14ac:dyDescent="0.2">
      <c r="A957" s="1">
        <f>IF(F957=0,0,LOOKUP($C$9:$C$2507,Hoja1!$C$4:$C$118,Hoja1!$D$4:$D$118))</f>
        <v>0</v>
      </c>
      <c r="B957" s="1">
        <f t="shared" si="23"/>
        <v>598</v>
      </c>
      <c r="C957" s="1">
        <f t="array" ref="C957">SUM(IF(cuencatramo1=F957,Hoja1!$C$4:$C$118,0))</f>
        <v>0</v>
      </c>
      <c r="D957" s="1">
        <f t="shared" si="24"/>
        <v>639</v>
      </c>
      <c r="E957" s="46">
        <v>950</v>
      </c>
      <c r="F957" s="229"/>
      <c r="G957" s="4"/>
      <c r="H957" s="4"/>
      <c r="I957" s="79"/>
      <c r="J957" s="4"/>
      <c r="K957" s="80"/>
      <c r="L957" s="80"/>
      <c r="M957" s="80"/>
      <c r="N957" s="80"/>
      <c r="O957" s="80"/>
      <c r="P957" s="80"/>
      <c r="Q957" s="80"/>
      <c r="R957" s="80"/>
      <c r="S957" s="80"/>
      <c r="T957" s="80"/>
      <c r="U957" s="80"/>
      <c r="V957" s="80"/>
      <c r="W957" s="81">
        <f t="shared" si="25"/>
        <v>0</v>
      </c>
      <c r="X957" s="80"/>
      <c r="Y957" s="80"/>
      <c r="Z957" s="80"/>
      <c r="AA957" s="80"/>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82"/>
      <c r="BE957" s="1"/>
    </row>
    <row r="958" spans="1:57" ht="11.25" customHeight="1" x14ac:dyDescent="0.2">
      <c r="A958" s="1">
        <f>IF(F958=0,0,LOOKUP($C$9:$C$2507,Hoja1!$C$4:$C$118,Hoja1!$D$4:$D$118))</f>
        <v>0</v>
      </c>
      <c r="B958" s="1">
        <f t="shared" si="23"/>
        <v>599</v>
      </c>
      <c r="C958" s="1">
        <f t="array" ref="C958">SUM(IF(cuencatramo1=F958,Hoja1!$C$4:$C$118,0))</f>
        <v>0</v>
      </c>
      <c r="D958" s="1">
        <f t="shared" si="24"/>
        <v>640</v>
      </c>
      <c r="E958" s="46">
        <v>951</v>
      </c>
      <c r="F958" s="229"/>
      <c r="G958" s="4"/>
      <c r="H958" s="4"/>
      <c r="I958" s="79"/>
      <c r="J958" s="4"/>
      <c r="K958" s="80"/>
      <c r="L958" s="80"/>
      <c r="M958" s="80"/>
      <c r="N958" s="80"/>
      <c r="O958" s="80"/>
      <c r="P958" s="80"/>
      <c r="Q958" s="80"/>
      <c r="R958" s="80"/>
      <c r="S958" s="80"/>
      <c r="T958" s="80"/>
      <c r="U958" s="80"/>
      <c r="V958" s="80"/>
      <c r="W958" s="81">
        <f t="shared" si="25"/>
        <v>0</v>
      </c>
      <c r="X958" s="80"/>
      <c r="Y958" s="80"/>
      <c r="Z958" s="80"/>
      <c r="AA958" s="80"/>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82"/>
      <c r="BE958" s="1"/>
    </row>
    <row r="959" spans="1:57" ht="11.25" customHeight="1" x14ac:dyDescent="0.2">
      <c r="A959" s="1">
        <f>IF(F959=0,0,LOOKUP($C$9:$C$2507,Hoja1!$C$4:$C$118,Hoja1!$D$4:$D$118))</f>
        <v>0</v>
      </c>
      <c r="B959" s="1">
        <f t="shared" si="23"/>
        <v>600</v>
      </c>
      <c r="C959" s="1">
        <f t="array" ref="C959">SUM(IF(cuencatramo1=F959,Hoja1!$C$4:$C$118,0))</f>
        <v>0</v>
      </c>
      <c r="D959" s="1">
        <f t="shared" si="24"/>
        <v>641</v>
      </c>
      <c r="E959" s="46">
        <v>952</v>
      </c>
      <c r="F959" s="229"/>
      <c r="G959" s="4"/>
      <c r="H959" s="4"/>
      <c r="I959" s="79"/>
      <c r="J959" s="4"/>
      <c r="K959" s="80"/>
      <c r="L959" s="80"/>
      <c r="M959" s="80"/>
      <c r="N959" s="80"/>
      <c r="O959" s="80"/>
      <c r="P959" s="80"/>
      <c r="Q959" s="80"/>
      <c r="R959" s="80"/>
      <c r="S959" s="80"/>
      <c r="T959" s="80"/>
      <c r="U959" s="80"/>
      <c r="V959" s="80"/>
      <c r="W959" s="81">
        <f t="shared" si="25"/>
        <v>0</v>
      </c>
      <c r="X959" s="80"/>
      <c r="Y959" s="80"/>
      <c r="Z959" s="80"/>
      <c r="AA959" s="80"/>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82"/>
      <c r="BE959" s="1"/>
    </row>
    <row r="960" spans="1:57" ht="11.25" customHeight="1" x14ac:dyDescent="0.2">
      <c r="A960" s="1">
        <f>IF(F960=0,0,LOOKUP($C$9:$C$2507,Hoja1!$C$4:$C$118,Hoja1!$D$4:$D$118))</f>
        <v>0</v>
      </c>
      <c r="B960" s="1">
        <f t="shared" si="23"/>
        <v>601</v>
      </c>
      <c r="C960" s="1">
        <f t="array" ref="C960">SUM(IF(cuencatramo1=F960,Hoja1!$C$4:$C$118,0))</f>
        <v>0</v>
      </c>
      <c r="D960" s="1">
        <f t="shared" si="24"/>
        <v>642</v>
      </c>
      <c r="E960" s="46">
        <v>953</v>
      </c>
      <c r="F960" s="229"/>
      <c r="G960" s="4"/>
      <c r="H960" s="4"/>
      <c r="I960" s="79"/>
      <c r="J960" s="4"/>
      <c r="K960" s="80"/>
      <c r="L960" s="80"/>
      <c r="M960" s="80"/>
      <c r="N960" s="80"/>
      <c r="O960" s="80"/>
      <c r="P960" s="80"/>
      <c r="Q960" s="80"/>
      <c r="R960" s="80"/>
      <c r="S960" s="80"/>
      <c r="T960" s="80"/>
      <c r="U960" s="80"/>
      <c r="V960" s="80"/>
      <c r="W960" s="81">
        <f t="shared" si="25"/>
        <v>0</v>
      </c>
      <c r="X960" s="80"/>
      <c r="Y960" s="80"/>
      <c r="Z960" s="80"/>
      <c r="AA960" s="80"/>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82"/>
      <c r="BE960" s="1"/>
    </row>
    <row r="961" spans="1:57" ht="11.25" customHeight="1" x14ac:dyDescent="0.2">
      <c r="A961" s="1">
        <f>IF(F961=0,0,LOOKUP($C$9:$C$2507,Hoja1!$C$4:$C$118,Hoja1!$D$4:$D$118))</f>
        <v>0</v>
      </c>
      <c r="B961" s="1">
        <f t="shared" si="23"/>
        <v>602</v>
      </c>
      <c r="C961" s="1">
        <f t="array" ref="C961">SUM(IF(cuencatramo1=F961,Hoja1!$C$4:$C$118,0))</f>
        <v>0</v>
      </c>
      <c r="D961" s="1">
        <f t="shared" si="24"/>
        <v>643</v>
      </c>
      <c r="E961" s="46">
        <v>954</v>
      </c>
      <c r="F961" s="229"/>
      <c r="G961" s="4"/>
      <c r="H961" s="4"/>
      <c r="I961" s="79"/>
      <c r="J961" s="4"/>
      <c r="K961" s="80"/>
      <c r="L961" s="80"/>
      <c r="M961" s="80"/>
      <c r="N961" s="80"/>
      <c r="O961" s="80"/>
      <c r="P961" s="80"/>
      <c r="Q961" s="80"/>
      <c r="R961" s="80"/>
      <c r="S961" s="80"/>
      <c r="T961" s="80"/>
      <c r="U961" s="80"/>
      <c r="V961" s="80"/>
      <c r="W961" s="81">
        <f t="shared" si="25"/>
        <v>0</v>
      </c>
      <c r="X961" s="80"/>
      <c r="Y961" s="80"/>
      <c r="Z961" s="80"/>
      <c r="AA961" s="80"/>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82"/>
      <c r="BE961" s="1"/>
    </row>
    <row r="962" spans="1:57" ht="11.25" customHeight="1" x14ac:dyDescent="0.2">
      <c r="A962" s="1">
        <f>IF(F962=0,0,LOOKUP($C$9:$C$2507,Hoja1!$C$4:$C$118,Hoja1!$D$4:$D$118))</f>
        <v>0</v>
      </c>
      <c r="B962" s="1">
        <f t="shared" si="23"/>
        <v>603</v>
      </c>
      <c r="C962" s="1">
        <f t="array" ref="C962">SUM(IF(cuencatramo1=F962,Hoja1!$C$4:$C$118,0))</f>
        <v>0</v>
      </c>
      <c r="D962" s="1">
        <f t="shared" si="24"/>
        <v>644</v>
      </c>
      <c r="E962" s="46">
        <v>955</v>
      </c>
      <c r="F962" s="229"/>
      <c r="G962" s="4"/>
      <c r="H962" s="4"/>
      <c r="I962" s="79"/>
      <c r="J962" s="4"/>
      <c r="K962" s="80"/>
      <c r="L962" s="80"/>
      <c r="M962" s="80"/>
      <c r="N962" s="80"/>
      <c r="O962" s="80"/>
      <c r="P962" s="80"/>
      <c r="Q962" s="80"/>
      <c r="R962" s="80"/>
      <c r="S962" s="80"/>
      <c r="T962" s="80"/>
      <c r="U962" s="80"/>
      <c r="V962" s="80"/>
      <c r="W962" s="81">
        <f t="shared" si="25"/>
        <v>0</v>
      </c>
      <c r="X962" s="80"/>
      <c r="Y962" s="80"/>
      <c r="Z962" s="80"/>
      <c r="AA962" s="80"/>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82"/>
      <c r="BE962" s="1"/>
    </row>
    <row r="963" spans="1:57" ht="11.25" customHeight="1" x14ac:dyDescent="0.2">
      <c r="A963" s="1">
        <f>IF(F963=0,0,LOOKUP($C$9:$C$2507,Hoja1!$C$4:$C$118,Hoja1!$D$4:$D$118))</f>
        <v>0</v>
      </c>
      <c r="B963" s="1">
        <f t="shared" si="23"/>
        <v>604</v>
      </c>
      <c r="C963" s="1">
        <f t="array" ref="C963">SUM(IF(cuencatramo1=F963,Hoja1!$C$4:$C$118,0))</f>
        <v>0</v>
      </c>
      <c r="D963" s="1">
        <f t="shared" si="24"/>
        <v>645</v>
      </c>
      <c r="E963" s="46">
        <v>956</v>
      </c>
      <c r="F963" s="229"/>
      <c r="G963" s="4"/>
      <c r="H963" s="4"/>
      <c r="I963" s="79"/>
      <c r="J963" s="4"/>
      <c r="K963" s="80"/>
      <c r="L963" s="80"/>
      <c r="M963" s="80"/>
      <c r="N963" s="80"/>
      <c r="O963" s="80"/>
      <c r="P963" s="80"/>
      <c r="Q963" s="80"/>
      <c r="R963" s="80"/>
      <c r="S963" s="80"/>
      <c r="T963" s="80"/>
      <c r="U963" s="80"/>
      <c r="V963" s="80"/>
      <c r="W963" s="81">
        <f t="shared" si="25"/>
        <v>0</v>
      </c>
      <c r="X963" s="80"/>
      <c r="Y963" s="80"/>
      <c r="Z963" s="80"/>
      <c r="AA963" s="80"/>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82"/>
      <c r="BE963" s="1"/>
    </row>
    <row r="964" spans="1:57" ht="11.25" customHeight="1" x14ac:dyDescent="0.2">
      <c r="A964" s="1">
        <f>IF(F964=0,0,LOOKUP($C$9:$C$2507,Hoja1!$C$4:$C$118,Hoja1!$D$4:$D$118))</f>
        <v>0</v>
      </c>
      <c r="B964" s="1">
        <f t="shared" si="23"/>
        <v>605</v>
      </c>
      <c r="C964" s="1">
        <f t="array" ref="C964">SUM(IF(cuencatramo1=F964,Hoja1!$C$4:$C$118,0))</f>
        <v>0</v>
      </c>
      <c r="D964" s="1">
        <f t="shared" si="24"/>
        <v>646</v>
      </c>
      <c r="E964" s="46">
        <v>957</v>
      </c>
      <c r="F964" s="229"/>
      <c r="G964" s="4"/>
      <c r="H964" s="4"/>
      <c r="I964" s="79"/>
      <c r="J964" s="4"/>
      <c r="K964" s="80"/>
      <c r="L964" s="80"/>
      <c r="M964" s="80"/>
      <c r="N964" s="80"/>
      <c r="O964" s="80"/>
      <c r="P964" s="80"/>
      <c r="Q964" s="80"/>
      <c r="R964" s="80"/>
      <c r="S964" s="80"/>
      <c r="T964" s="80"/>
      <c r="U964" s="80"/>
      <c r="V964" s="80"/>
      <c r="W964" s="81">
        <f t="shared" si="25"/>
        <v>0</v>
      </c>
      <c r="X964" s="80"/>
      <c r="Y964" s="80"/>
      <c r="Z964" s="80"/>
      <c r="AA964" s="80"/>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82"/>
      <c r="BE964" s="1"/>
    </row>
    <row r="965" spans="1:57" ht="11.25" customHeight="1" x14ac:dyDescent="0.2">
      <c r="A965" s="1">
        <f>IF(F965=0,0,LOOKUP($C$9:$C$2507,Hoja1!$C$4:$C$118,Hoja1!$D$4:$D$118))</f>
        <v>0</v>
      </c>
      <c r="B965" s="1">
        <f t="shared" si="23"/>
        <v>606</v>
      </c>
      <c r="C965" s="1">
        <f t="array" ref="C965">SUM(IF(cuencatramo1=F965,Hoja1!$C$4:$C$118,0))</f>
        <v>0</v>
      </c>
      <c r="D965" s="1">
        <f t="shared" si="24"/>
        <v>647</v>
      </c>
      <c r="E965" s="46">
        <v>958</v>
      </c>
      <c r="F965" s="229"/>
      <c r="G965" s="4"/>
      <c r="H965" s="4"/>
      <c r="I965" s="79"/>
      <c r="J965" s="4"/>
      <c r="K965" s="80"/>
      <c r="L965" s="80"/>
      <c r="M965" s="80"/>
      <c r="N965" s="80"/>
      <c r="O965" s="80"/>
      <c r="P965" s="80"/>
      <c r="Q965" s="80"/>
      <c r="R965" s="80"/>
      <c r="S965" s="80"/>
      <c r="T965" s="80"/>
      <c r="U965" s="80"/>
      <c r="V965" s="80"/>
      <c r="W965" s="81">
        <f t="shared" si="25"/>
        <v>0</v>
      </c>
      <c r="X965" s="80"/>
      <c r="Y965" s="80"/>
      <c r="Z965" s="80"/>
      <c r="AA965" s="80"/>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82"/>
      <c r="BE965" s="1"/>
    </row>
    <row r="966" spans="1:57" ht="11.25" customHeight="1" x14ac:dyDescent="0.2">
      <c r="A966" s="1">
        <f>IF(F966=0,0,LOOKUP($C$9:$C$2507,Hoja1!$C$4:$C$118,Hoja1!$D$4:$D$118))</f>
        <v>0</v>
      </c>
      <c r="B966" s="1">
        <f t="shared" si="23"/>
        <v>607</v>
      </c>
      <c r="C966" s="1">
        <f t="array" ref="C966">SUM(IF(cuencatramo1=F966,Hoja1!$C$4:$C$118,0))</f>
        <v>0</v>
      </c>
      <c r="D966" s="1">
        <f t="shared" si="24"/>
        <v>648</v>
      </c>
      <c r="E966" s="46">
        <v>959</v>
      </c>
      <c r="F966" s="229"/>
      <c r="G966" s="4"/>
      <c r="H966" s="4"/>
      <c r="I966" s="79"/>
      <c r="J966" s="4"/>
      <c r="K966" s="80"/>
      <c r="L966" s="80"/>
      <c r="M966" s="80"/>
      <c r="N966" s="80"/>
      <c r="O966" s="80"/>
      <c r="P966" s="80"/>
      <c r="Q966" s="80"/>
      <c r="R966" s="80"/>
      <c r="S966" s="80"/>
      <c r="T966" s="80"/>
      <c r="U966" s="80"/>
      <c r="V966" s="80"/>
      <c r="W966" s="81">
        <f t="shared" si="25"/>
        <v>0</v>
      </c>
      <c r="X966" s="80"/>
      <c r="Y966" s="80"/>
      <c r="Z966" s="80"/>
      <c r="AA966" s="80"/>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82"/>
      <c r="BE966" s="1"/>
    </row>
    <row r="967" spans="1:57" ht="11.25" customHeight="1" x14ac:dyDescent="0.2">
      <c r="A967" s="1">
        <f>IF(F967=0,0,LOOKUP($C$9:$C$2507,Hoja1!$C$4:$C$118,Hoja1!$D$4:$D$118))</f>
        <v>0</v>
      </c>
      <c r="B967" s="1">
        <f t="shared" si="23"/>
        <v>608</v>
      </c>
      <c r="C967" s="1">
        <f t="array" ref="C967">SUM(IF(cuencatramo1=F967,Hoja1!$C$4:$C$118,0))</f>
        <v>0</v>
      </c>
      <c r="D967" s="1">
        <f t="shared" si="24"/>
        <v>649</v>
      </c>
      <c r="E967" s="46">
        <v>960</v>
      </c>
      <c r="F967" s="229"/>
      <c r="G967" s="4"/>
      <c r="H967" s="4"/>
      <c r="I967" s="79"/>
      <c r="J967" s="4"/>
      <c r="K967" s="80"/>
      <c r="L967" s="80"/>
      <c r="M967" s="80"/>
      <c r="N967" s="80"/>
      <c r="O967" s="80"/>
      <c r="P967" s="80"/>
      <c r="Q967" s="80"/>
      <c r="R967" s="80"/>
      <c r="S967" s="80"/>
      <c r="T967" s="80"/>
      <c r="U967" s="80"/>
      <c r="V967" s="80"/>
      <c r="W967" s="81">
        <f t="shared" si="25"/>
        <v>0</v>
      </c>
      <c r="X967" s="80"/>
      <c r="Y967" s="80"/>
      <c r="Z967" s="80"/>
      <c r="AA967" s="80"/>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82"/>
      <c r="BE967" s="1"/>
    </row>
    <row r="968" spans="1:57" ht="11.25" customHeight="1" x14ac:dyDescent="0.2">
      <c r="A968" s="1">
        <f>IF(F968=0,0,LOOKUP($C$9:$C$2507,Hoja1!$C$4:$C$118,Hoja1!$D$4:$D$118))</f>
        <v>0</v>
      </c>
      <c r="B968" s="1">
        <f t="shared" si="23"/>
        <v>609</v>
      </c>
      <c r="C968" s="1">
        <f t="array" ref="C968">SUM(IF(cuencatramo1=F968,Hoja1!$C$4:$C$118,0))</f>
        <v>0</v>
      </c>
      <c r="D968" s="1">
        <f t="shared" si="24"/>
        <v>650</v>
      </c>
      <c r="E968" s="46">
        <v>961</v>
      </c>
      <c r="F968" s="229"/>
      <c r="G968" s="4"/>
      <c r="H968" s="4"/>
      <c r="I968" s="79"/>
      <c r="J968" s="4"/>
      <c r="K968" s="80"/>
      <c r="L968" s="80"/>
      <c r="M968" s="80"/>
      <c r="N968" s="80"/>
      <c r="O968" s="80"/>
      <c r="P968" s="80"/>
      <c r="Q968" s="80"/>
      <c r="R968" s="80"/>
      <c r="S968" s="80"/>
      <c r="T968" s="80"/>
      <c r="U968" s="80"/>
      <c r="V968" s="80"/>
      <c r="W968" s="81">
        <f t="shared" si="25"/>
        <v>0</v>
      </c>
      <c r="X968" s="80"/>
      <c r="Y968" s="80"/>
      <c r="Z968" s="80"/>
      <c r="AA968" s="80"/>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82"/>
      <c r="BE968" s="1"/>
    </row>
    <row r="969" spans="1:57" ht="11.25" customHeight="1" x14ac:dyDescent="0.2">
      <c r="A969" s="1">
        <f>IF(F969=0,0,LOOKUP($C$9:$C$2507,Hoja1!$C$4:$C$118,Hoja1!$D$4:$D$118))</f>
        <v>0</v>
      </c>
      <c r="B969" s="1">
        <f t="shared" si="23"/>
        <v>610</v>
      </c>
      <c r="C969" s="1">
        <f t="array" ref="C969">SUM(IF(cuencatramo1=F969,Hoja1!$C$4:$C$118,0))</f>
        <v>0</v>
      </c>
      <c r="D969" s="1">
        <f t="shared" si="24"/>
        <v>651</v>
      </c>
      <c r="E969" s="46">
        <v>962</v>
      </c>
      <c r="F969" s="229"/>
      <c r="G969" s="4"/>
      <c r="H969" s="4"/>
      <c r="I969" s="79"/>
      <c r="J969" s="4"/>
      <c r="K969" s="80"/>
      <c r="L969" s="80"/>
      <c r="M969" s="80"/>
      <c r="N969" s="80"/>
      <c r="O969" s="80"/>
      <c r="P969" s="80"/>
      <c r="Q969" s="80"/>
      <c r="R969" s="80"/>
      <c r="S969" s="80"/>
      <c r="T969" s="80"/>
      <c r="U969" s="80"/>
      <c r="V969" s="80"/>
      <c r="W969" s="81">
        <f t="shared" si="25"/>
        <v>0</v>
      </c>
      <c r="X969" s="80"/>
      <c r="Y969" s="80"/>
      <c r="Z969" s="80"/>
      <c r="AA969" s="80"/>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82"/>
      <c r="BE969" s="1"/>
    </row>
    <row r="970" spans="1:57" ht="11.25" customHeight="1" x14ac:dyDescent="0.2">
      <c r="A970" s="1">
        <f>IF(F970=0,0,LOOKUP($C$9:$C$2507,Hoja1!$C$4:$C$118,Hoja1!$D$4:$D$118))</f>
        <v>0</v>
      </c>
      <c r="B970" s="1">
        <f t="shared" si="23"/>
        <v>611</v>
      </c>
      <c r="C970" s="1">
        <f t="array" ref="C970">SUM(IF(cuencatramo1=F970,Hoja1!$C$4:$C$118,0))</f>
        <v>0</v>
      </c>
      <c r="D970" s="1">
        <f t="shared" si="24"/>
        <v>652</v>
      </c>
      <c r="E970" s="46">
        <v>963</v>
      </c>
      <c r="F970" s="229"/>
      <c r="G970" s="4"/>
      <c r="H970" s="4"/>
      <c r="I970" s="79"/>
      <c r="J970" s="4"/>
      <c r="K970" s="80"/>
      <c r="L970" s="80"/>
      <c r="M970" s="80"/>
      <c r="N970" s="80"/>
      <c r="O970" s="80"/>
      <c r="P970" s="80"/>
      <c r="Q970" s="80"/>
      <c r="R970" s="80"/>
      <c r="S970" s="80"/>
      <c r="T970" s="80"/>
      <c r="U970" s="80"/>
      <c r="V970" s="80"/>
      <c r="W970" s="81">
        <f t="shared" si="25"/>
        <v>0</v>
      </c>
      <c r="X970" s="80"/>
      <c r="Y970" s="80"/>
      <c r="Z970" s="80"/>
      <c r="AA970" s="80"/>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82"/>
      <c r="BE970" s="1"/>
    </row>
    <row r="971" spans="1:57" ht="11.25" customHeight="1" x14ac:dyDescent="0.2">
      <c r="A971" s="1">
        <f>IF(F971=0,0,LOOKUP($C$9:$C$2507,Hoja1!$C$4:$C$118,Hoja1!$D$4:$D$118))</f>
        <v>0</v>
      </c>
      <c r="B971" s="1">
        <f t="shared" si="23"/>
        <v>612</v>
      </c>
      <c r="C971" s="1">
        <f t="array" ref="C971">SUM(IF(cuencatramo1=F971,Hoja1!$C$4:$C$118,0))</f>
        <v>0</v>
      </c>
      <c r="D971" s="1">
        <f t="shared" si="24"/>
        <v>653</v>
      </c>
      <c r="E971" s="46">
        <v>964</v>
      </c>
      <c r="F971" s="229"/>
      <c r="G971" s="4"/>
      <c r="H971" s="4"/>
      <c r="I971" s="79"/>
      <c r="J971" s="4"/>
      <c r="K971" s="80"/>
      <c r="L971" s="80"/>
      <c r="M971" s="80"/>
      <c r="N971" s="80"/>
      <c r="O971" s="80"/>
      <c r="P971" s="80"/>
      <c r="Q971" s="80"/>
      <c r="R971" s="80"/>
      <c r="S971" s="80"/>
      <c r="T971" s="80"/>
      <c r="U971" s="80"/>
      <c r="V971" s="80"/>
      <c r="W971" s="81">
        <f t="shared" si="25"/>
        <v>0</v>
      </c>
      <c r="X971" s="80"/>
      <c r="Y971" s="80"/>
      <c r="Z971" s="80"/>
      <c r="AA971" s="80"/>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82"/>
      <c r="BE971" s="1"/>
    </row>
    <row r="972" spans="1:57" ht="11.25" customHeight="1" x14ac:dyDescent="0.2">
      <c r="A972" s="1">
        <f>IF(F972=0,0,LOOKUP($C$9:$C$2507,Hoja1!$C$4:$C$118,Hoja1!$D$4:$D$118))</f>
        <v>0</v>
      </c>
      <c r="B972" s="1">
        <f t="shared" si="23"/>
        <v>613</v>
      </c>
      <c r="C972" s="1">
        <f t="array" ref="C972">SUM(IF(cuencatramo1=F972,Hoja1!$C$4:$C$118,0))</f>
        <v>0</v>
      </c>
      <c r="D972" s="1">
        <f t="shared" si="24"/>
        <v>654</v>
      </c>
      <c r="E972" s="46">
        <v>965</v>
      </c>
      <c r="F972" s="229"/>
      <c r="G972" s="4"/>
      <c r="H972" s="4"/>
      <c r="I972" s="79"/>
      <c r="J972" s="4"/>
      <c r="K972" s="80"/>
      <c r="L972" s="80"/>
      <c r="M972" s="80"/>
      <c r="N972" s="80"/>
      <c r="O972" s="80"/>
      <c r="P972" s="80"/>
      <c r="Q972" s="80"/>
      <c r="R972" s="80"/>
      <c r="S972" s="80"/>
      <c r="T972" s="80"/>
      <c r="U972" s="80"/>
      <c r="V972" s="80"/>
      <c r="W972" s="81">
        <f t="shared" si="25"/>
        <v>0</v>
      </c>
      <c r="X972" s="80"/>
      <c r="Y972" s="80"/>
      <c r="Z972" s="80"/>
      <c r="AA972" s="80"/>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82"/>
      <c r="BE972" s="1"/>
    </row>
    <row r="973" spans="1:57" ht="11.25" customHeight="1" x14ac:dyDescent="0.2">
      <c r="A973" s="1">
        <f>IF(F973=0,0,LOOKUP($C$9:$C$2507,Hoja1!$C$4:$C$118,Hoja1!$D$4:$D$118))</f>
        <v>0</v>
      </c>
      <c r="B973" s="1">
        <f t="shared" si="23"/>
        <v>614</v>
      </c>
      <c r="C973" s="1">
        <f t="array" ref="C973">SUM(IF(cuencatramo1=F973,Hoja1!$C$4:$C$118,0))</f>
        <v>0</v>
      </c>
      <c r="D973" s="1">
        <f t="shared" si="24"/>
        <v>655</v>
      </c>
      <c r="E973" s="46">
        <v>966</v>
      </c>
      <c r="F973" s="229"/>
      <c r="G973" s="4"/>
      <c r="H973" s="4"/>
      <c r="I973" s="79"/>
      <c r="J973" s="4"/>
      <c r="K973" s="80"/>
      <c r="L973" s="80"/>
      <c r="M973" s="80"/>
      <c r="N973" s="80"/>
      <c r="O973" s="80"/>
      <c r="P973" s="80"/>
      <c r="Q973" s="80"/>
      <c r="R973" s="80"/>
      <c r="S973" s="80"/>
      <c r="T973" s="80"/>
      <c r="U973" s="80"/>
      <c r="V973" s="80"/>
      <c r="W973" s="81">
        <f t="shared" si="25"/>
        <v>0</v>
      </c>
      <c r="X973" s="80"/>
      <c r="Y973" s="80"/>
      <c r="Z973" s="80"/>
      <c r="AA973" s="80"/>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82"/>
      <c r="BE973" s="1"/>
    </row>
    <row r="974" spans="1:57" ht="11.25" customHeight="1" x14ac:dyDescent="0.2">
      <c r="A974" s="1">
        <f>IF(F974=0,0,LOOKUP($C$9:$C$2507,Hoja1!$C$4:$C$118,Hoja1!$D$4:$D$118))</f>
        <v>0</v>
      </c>
      <c r="B974" s="1">
        <f t="shared" si="23"/>
        <v>615</v>
      </c>
      <c r="C974" s="1">
        <f t="array" ref="C974">SUM(IF(cuencatramo1=F974,Hoja1!$C$4:$C$118,0))</f>
        <v>0</v>
      </c>
      <c r="D974" s="1">
        <f t="shared" si="24"/>
        <v>656</v>
      </c>
      <c r="E974" s="46">
        <v>967</v>
      </c>
      <c r="F974" s="229"/>
      <c r="G974" s="4"/>
      <c r="H974" s="4"/>
      <c r="I974" s="79"/>
      <c r="J974" s="4"/>
      <c r="K974" s="80"/>
      <c r="L974" s="80"/>
      <c r="M974" s="80"/>
      <c r="N974" s="80"/>
      <c r="O974" s="80"/>
      <c r="P974" s="80"/>
      <c r="Q974" s="80"/>
      <c r="R974" s="80"/>
      <c r="S974" s="80"/>
      <c r="T974" s="80"/>
      <c r="U974" s="80"/>
      <c r="V974" s="80"/>
      <c r="W974" s="81">
        <f t="shared" si="25"/>
        <v>0</v>
      </c>
      <c r="X974" s="80"/>
      <c r="Y974" s="80"/>
      <c r="Z974" s="80"/>
      <c r="AA974" s="80"/>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82"/>
      <c r="BE974" s="1"/>
    </row>
    <row r="975" spans="1:57" ht="11.25" customHeight="1" x14ac:dyDescent="0.2">
      <c r="A975" s="1">
        <f>IF(F975=0,0,LOOKUP($C$9:$C$2507,Hoja1!$C$4:$C$118,Hoja1!$D$4:$D$118))</f>
        <v>0</v>
      </c>
      <c r="B975" s="1">
        <f t="shared" si="23"/>
        <v>616</v>
      </c>
      <c r="C975" s="1">
        <f t="array" ref="C975">SUM(IF(cuencatramo1=F975,Hoja1!$C$4:$C$118,0))</f>
        <v>0</v>
      </c>
      <c r="D975" s="1">
        <f t="shared" si="24"/>
        <v>657</v>
      </c>
      <c r="E975" s="46">
        <v>968</v>
      </c>
      <c r="F975" s="229"/>
      <c r="G975" s="4"/>
      <c r="H975" s="4"/>
      <c r="I975" s="79"/>
      <c r="J975" s="4"/>
      <c r="K975" s="80"/>
      <c r="L975" s="80"/>
      <c r="M975" s="80"/>
      <c r="N975" s="80"/>
      <c r="O975" s="80"/>
      <c r="P975" s="80"/>
      <c r="Q975" s="80"/>
      <c r="R975" s="80"/>
      <c r="S975" s="80"/>
      <c r="T975" s="80"/>
      <c r="U975" s="80"/>
      <c r="V975" s="80"/>
      <c r="W975" s="81">
        <f t="shared" si="25"/>
        <v>0</v>
      </c>
      <c r="X975" s="80"/>
      <c r="Y975" s="80"/>
      <c r="Z975" s="80"/>
      <c r="AA975" s="80"/>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82"/>
      <c r="BE975" s="1"/>
    </row>
    <row r="976" spans="1:57" ht="11.25" customHeight="1" x14ac:dyDescent="0.2">
      <c r="A976" s="1">
        <f>IF(F976=0,0,LOOKUP($C$9:$C$2507,Hoja1!$C$4:$C$118,Hoja1!$D$4:$D$118))</f>
        <v>0</v>
      </c>
      <c r="B976" s="1">
        <f t="shared" si="23"/>
        <v>617</v>
      </c>
      <c r="C976" s="1">
        <f t="array" ref="C976">SUM(IF(cuencatramo1=F976,Hoja1!$C$4:$C$118,0))</f>
        <v>0</v>
      </c>
      <c r="D976" s="1">
        <f t="shared" si="24"/>
        <v>658</v>
      </c>
      <c r="E976" s="46">
        <v>969</v>
      </c>
      <c r="F976" s="229"/>
      <c r="G976" s="4"/>
      <c r="H976" s="4"/>
      <c r="I976" s="79"/>
      <c r="J976" s="4"/>
      <c r="K976" s="80"/>
      <c r="L976" s="80"/>
      <c r="M976" s="80"/>
      <c r="N976" s="80"/>
      <c r="O976" s="80"/>
      <c r="P976" s="80"/>
      <c r="Q976" s="80"/>
      <c r="R976" s="80"/>
      <c r="S976" s="80"/>
      <c r="T976" s="80"/>
      <c r="U976" s="80"/>
      <c r="V976" s="80"/>
      <c r="W976" s="81">
        <f t="shared" si="25"/>
        <v>0</v>
      </c>
      <c r="X976" s="80"/>
      <c r="Y976" s="80"/>
      <c r="Z976" s="80"/>
      <c r="AA976" s="80"/>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82"/>
      <c r="BE976" s="1"/>
    </row>
    <row r="977" spans="1:57" ht="11.25" customHeight="1" x14ac:dyDescent="0.2">
      <c r="A977" s="1">
        <f>IF(F977=0,0,LOOKUP($C$9:$C$2507,Hoja1!$C$4:$C$118,Hoja1!$D$4:$D$118))</f>
        <v>0</v>
      </c>
      <c r="B977" s="1">
        <f t="shared" si="23"/>
        <v>618</v>
      </c>
      <c r="C977" s="1">
        <f t="array" ref="C977">SUM(IF(cuencatramo1=F977,Hoja1!$C$4:$C$118,0))</f>
        <v>0</v>
      </c>
      <c r="D977" s="1">
        <f t="shared" si="24"/>
        <v>659</v>
      </c>
      <c r="E977" s="46">
        <v>970</v>
      </c>
      <c r="F977" s="229"/>
      <c r="G977" s="4"/>
      <c r="H977" s="4"/>
      <c r="I977" s="79"/>
      <c r="J977" s="4"/>
      <c r="K977" s="80"/>
      <c r="L977" s="80"/>
      <c r="M977" s="80"/>
      <c r="N977" s="80"/>
      <c r="O977" s="80"/>
      <c r="P977" s="80"/>
      <c r="Q977" s="80"/>
      <c r="R977" s="80"/>
      <c r="S977" s="80"/>
      <c r="T977" s="80"/>
      <c r="U977" s="80"/>
      <c r="V977" s="80"/>
      <c r="W977" s="81">
        <f t="shared" si="25"/>
        <v>0</v>
      </c>
      <c r="X977" s="80"/>
      <c r="Y977" s="80"/>
      <c r="Z977" s="80"/>
      <c r="AA977" s="80"/>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82"/>
      <c r="BE977" s="1"/>
    </row>
    <row r="978" spans="1:57" ht="11.25" customHeight="1" x14ac:dyDescent="0.2">
      <c r="A978" s="1">
        <f>IF(F978=0,0,LOOKUP($C$9:$C$2507,Hoja1!$C$4:$C$118,Hoja1!$D$4:$D$118))</f>
        <v>0</v>
      </c>
      <c r="B978" s="1">
        <f t="shared" si="23"/>
        <v>619</v>
      </c>
      <c r="C978" s="1">
        <f t="array" ref="C978">SUM(IF(cuencatramo1=F978,Hoja1!$C$4:$C$118,0))</f>
        <v>0</v>
      </c>
      <c r="D978" s="1">
        <f t="shared" si="24"/>
        <v>660</v>
      </c>
      <c r="E978" s="46">
        <v>971</v>
      </c>
      <c r="F978" s="229"/>
      <c r="G978" s="4"/>
      <c r="H978" s="4"/>
      <c r="I978" s="79"/>
      <c r="J978" s="4"/>
      <c r="K978" s="80"/>
      <c r="L978" s="80"/>
      <c r="M978" s="80"/>
      <c r="N978" s="80"/>
      <c r="O978" s="80"/>
      <c r="P978" s="80"/>
      <c r="Q978" s="80"/>
      <c r="R978" s="80"/>
      <c r="S978" s="80"/>
      <c r="T978" s="80"/>
      <c r="U978" s="80"/>
      <c r="V978" s="80"/>
      <c r="W978" s="81">
        <f t="shared" si="25"/>
        <v>0</v>
      </c>
      <c r="X978" s="80"/>
      <c r="Y978" s="80"/>
      <c r="Z978" s="80"/>
      <c r="AA978" s="80"/>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82"/>
      <c r="BE978" s="1"/>
    </row>
    <row r="979" spans="1:57" ht="11.25" customHeight="1" x14ac:dyDescent="0.2">
      <c r="A979" s="1">
        <f>IF(F979=0,0,LOOKUP($C$9:$C$2507,Hoja1!$C$4:$C$118,Hoja1!$D$4:$D$118))</f>
        <v>0</v>
      </c>
      <c r="B979" s="1">
        <f t="shared" si="23"/>
        <v>620</v>
      </c>
      <c r="C979" s="1">
        <f t="array" ref="C979">SUM(IF(cuencatramo1=F979,Hoja1!$C$4:$C$118,0))</f>
        <v>0</v>
      </c>
      <c r="D979" s="1">
        <f t="shared" si="24"/>
        <v>661</v>
      </c>
      <c r="E979" s="46">
        <v>972</v>
      </c>
      <c r="F979" s="229"/>
      <c r="G979" s="4"/>
      <c r="H979" s="4"/>
      <c r="I979" s="79"/>
      <c r="J979" s="4"/>
      <c r="K979" s="80"/>
      <c r="L979" s="80"/>
      <c r="M979" s="80"/>
      <c r="N979" s="80"/>
      <c r="O979" s="80"/>
      <c r="P979" s="80"/>
      <c r="Q979" s="80"/>
      <c r="R979" s="80"/>
      <c r="S979" s="80"/>
      <c r="T979" s="80"/>
      <c r="U979" s="80"/>
      <c r="V979" s="80"/>
      <c r="W979" s="81">
        <f t="shared" si="25"/>
        <v>0</v>
      </c>
      <c r="X979" s="80"/>
      <c r="Y979" s="80"/>
      <c r="Z979" s="80"/>
      <c r="AA979" s="80"/>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82"/>
      <c r="BE979" s="1"/>
    </row>
    <row r="980" spans="1:57" ht="11.25" customHeight="1" x14ac:dyDescent="0.2">
      <c r="A980" s="1">
        <f>IF(F980=0,0,LOOKUP($C$9:$C$2507,Hoja1!$C$4:$C$118,Hoja1!$D$4:$D$118))</f>
        <v>0</v>
      </c>
      <c r="B980" s="1">
        <f t="shared" si="23"/>
        <v>621</v>
      </c>
      <c r="C980" s="1">
        <f t="array" ref="C980">SUM(IF(cuencatramo1=F980,Hoja1!$C$4:$C$118,0))</f>
        <v>0</v>
      </c>
      <c r="D980" s="1">
        <f t="shared" si="24"/>
        <v>662</v>
      </c>
      <c r="E980" s="46">
        <v>973</v>
      </c>
      <c r="F980" s="229"/>
      <c r="G980" s="4"/>
      <c r="H980" s="4"/>
      <c r="I980" s="79"/>
      <c r="J980" s="4"/>
      <c r="K980" s="80"/>
      <c r="L980" s="80"/>
      <c r="M980" s="80"/>
      <c r="N980" s="80"/>
      <c r="O980" s="80"/>
      <c r="P980" s="80"/>
      <c r="Q980" s="80"/>
      <c r="R980" s="80"/>
      <c r="S980" s="80"/>
      <c r="T980" s="80"/>
      <c r="U980" s="80"/>
      <c r="V980" s="80"/>
      <c r="W980" s="81">
        <f t="shared" si="25"/>
        <v>0</v>
      </c>
      <c r="X980" s="80"/>
      <c r="Y980" s="80"/>
      <c r="Z980" s="80"/>
      <c r="AA980" s="80"/>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82"/>
      <c r="BE980" s="1"/>
    </row>
    <row r="981" spans="1:57" ht="11.25" customHeight="1" x14ac:dyDescent="0.2">
      <c r="A981" s="1">
        <f>IF(F981=0,0,LOOKUP($C$9:$C$2507,Hoja1!$C$4:$C$118,Hoja1!$D$4:$D$118))</f>
        <v>0</v>
      </c>
      <c r="B981" s="1">
        <f t="shared" si="23"/>
        <v>622</v>
      </c>
      <c r="C981" s="1">
        <f t="array" ref="C981">SUM(IF(cuencatramo1=F981,Hoja1!$C$4:$C$118,0))</f>
        <v>0</v>
      </c>
      <c r="D981" s="1">
        <f t="shared" si="24"/>
        <v>663</v>
      </c>
      <c r="E981" s="46">
        <v>974</v>
      </c>
      <c r="F981" s="229"/>
      <c r="G981" s="4"/>
      <c r="H981" s="4"/>
      <c r="I981" s="79"/>
      <c r="J981" s="4"/>
      <c r="K981" s="80"/>
      <c r="L981" s="80"/>
      <c r="M981" s="80"/>
      <c r="N981" s="80"/>
      <c r="O981" s="80"/>
      <c r="P981" s="80"/>
      <c r="Q981" s="80"/>
      <c r="R981" s="80"/>
      <c r="S981" s="80"/>
      <c r="T981" s="80"/>
      <c r="U981" s="80"/>
      <c r="V981" s="80"/>
      <c r="W981" s="81">
        <f t="shared" si="25"/>
        <v>0</v>
      </c>
      <c r="X981" s="80"/>
      <c r="Y981" s="80"/>
      <c r="Z981" s="80"/>
      <c r="AA981" s="80"/>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82"/>
      <c r="BE981" s="1"/>
    </row>
    <row r="982" spans="1:57" ht="11.25" customHeight="1" x14ac:dyDescent="0.2">
      <c r="A982" s="1">
        <f>IF(F982=0,0,LOOKUP($C$9:$C$2507,Hoja1!$C$4:$C$118,Hoja1!$D$4:$D$118))</f>
        <v>0</v>
      </c>
      <c r="B982" s="1">
        <f t="shared" si="23"/>
        <v>623</v>
      </c>
      <c r="C982" s="1">
        <f t="array" ref="C982">SUM(IF(cuencatramo1=F982,Hoja1!$C$4:$C$118,0))</f>
        <v>0</v>
      </c>
      <c r="D982" s="1">
        <f t="shared" si="24"/>
        <v>664</v>
      </c>
      <c r="E982" s="46">
        <v>975</v>
      </c>
      <c r="F982" s="229"/>
      <c r="G982" s="4"/>
      <c r="H982" s="4"/>
      <c r="I982" s="79"/>
      <c r="J982" s="4"/>
      <c r="K982" s="80"/>
      <c r="L982" s="80"/>
      <c r="M982" s="80"/>
      <c r="N982" s="80"/>
      <c r="O982" s="80"/>
      <c r="P982" s="80"/>
      <c r="Q982" s="80"/>
      <c r="R982" s="80"/>
      <c r="S982" s="80"/>
      <c r="T982" s="80"/>
      <c r="U982" s="80"/>
      <c r="V982" s="80"/>
      <c r="W982" s="81">
        <f t="shared" si="25"/>
        <v>0</v>
      </c>
      <c r="X982" s="80"/>
      <c r="Y982" s="80"/>
      <c r="Z982" s="80"/>
      <c r="AA982" s="80"/>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82"/>
      <c r="BE982" s="1"/>
    </row>
    <row r="983" spans="1:57" ht="11.25" customHeight="1" x14ac:dyDescent="0.2">
      <c r="A983" s="1">
        <f>IF(F983=0,0,LOOKUP($C$9:$C$2507,Hoja1!$C$4:$C$118,Hoja1!$D$4:$D$118))</f>
        <v>0</v>
      </c>
      <c r="B983" s="1">
        <f t="shared" si="23"/>
        <v>624</v>
      </c>
      <c r="C983" s="1">
        <f t="array" ref="C983">SUM(IF(cuencatramo1=F983,Hoja1!$C$4:$C$118,0))</f>
        <v>0</v>
      </c>
      <c r="D983" s="1">
        <f t="shared" si="24"/>
        <v>665</v>
      </c>
      <c r="E983" s="46">
        <v>976</v>
      </c>
      <c r="F983" s="229"/>
      <c r="G983" s="4"/>
      <c r="H983" s="4"/>
      <c r="I983" s="79"/>
      <c r="J983" s="4"/>
      <c r="K983" s="80"/>
      <c r="L983" s="80"/>
      <c r="M983" s="80"/>
      <c r="N983" s="80"/>
      <c r="O983" s="80"/>
      <c r="P983" s="80"/>
      <c r="Q983" s="80"/>
      <c r="R983" s="80"/>
      <c r="S983" s="80"/>
      <c r="T983" s="80"/>
      <c r="U983" s="80"/>
      <c r="V983" s="80"/>
      <c r="W983" s="81">
        <f t="shared" si="25"/>
        <v>0</v>
      </c>
      <c r="X983" s="80"/>
      <c r="Y983" s="80"/>
      <c r="Z983" s="80"/>
      <c r="AA983" s="80"/>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82"/>
      <c r="BE983" s="1"/>
    </row>
    <row r="984" spans="1:57" ht="11.25" customHeight="1" x14ac:dyDescent="0.2">
      <c r="A984" s="1">
        <f>IF(F984=0,0,LOOKUP($C$9:$C$2507,Hoja1!$C$4:$C$118,Hoja1!$D$4:$D$118))</f>
        <v>0</v>
      </c>
      <c r="B984" s="1">
        <f t="shared" si="23"/>
        <v>625</v>
      </c>
      <c r="C984" s="1">
        <f t="array" ref="C984">SUM(IF(cuencatramo1=F984,Hoja1!$C$4:$C$118,0))</f>
        <v>0</v>
      </c>
      <c r="D984" s="1">
        <f t="shared" si="24"/>
        <v>666</v>
      </c>
      <c r="E984" s="46">
        <v>977</v>
      </c>
      <c r="F984" s="229"/>
      <c r="G984" s="4"/>
      <c r="H984" s="4"/>
      <c r="I984" s="79"/>
      <c r="J984" s="4"/>
      <c r="K984" s="80"/>
      <c r="L984" s="80"/>
      <c r="M984" s="80"/>
      <c r="N984" s="80"/>
      <c r="O984" s="80"/>
      <c r="P984" s="80"/>
      <c r="Q984" s="80"/>
      <c r="R984" s="80"/>
      <c r="S984" s="80"/>
      <c r="T984" s="80"/>
      <c r="U984" s="80"/>
      <c r="V984" s="80"/>
      <c r="W984" s="81">
        <f t="shared" si="25"/>
        <v>0</v>
      </c>
      <c r="X984" s="80"/>
      <c r="Y984" s="80"/>
      <c r="Z984" s="80"/>
      <c r="AA984" s="80"/>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82"/>
      <c r="BE984" s="1"/>
    </row>
    <row r="985" spans="1:57" ht="11.25" customHeight="1" x14ac:dyDescent="0.2">
      <c r="A985" s="1">
        <f>IF(F985=0,0,LOOKUP($C$9:$C$2507,Hoja1!$C$4:$C$118,Hoja1!$D$4:$D$118))</f>
        <v>0</v>
      </c>
      <c r="B985" s="1">
        <f t="shared" si="23"/>
        <v>626</v>
      </c>
      <c r="C985" s="1">
        <f t="array" ref="C985">SUM(IF(cuencatramo1=F985,Hoja1!$C$4:$C$118,0))</f>
        <v>0</v>
      </c>
      <c r="D985" s="1">
        <f t="shared" si="24"/>
        <v>667</v>
      </c>
      <c r="E985" s="46">
        <v>978</v>
      </c>
      <c r="F985" s="229"/>
      <c r="G985" s="4"/>
      <c r="H985" s="4"/>
      <c r="I985" s="79"/>
      <c r="J985" s="4"/>
      <c r="K985" s="80"/>
      <c r="L985" s="80"/>
      <c r="M985" s="80"/>
      <c r="N985" s="80"/>
      <c r="O985" s="80"/>
      <c r="P985" s="80"/>
      <c r="Q985" s="80"/>
      <c r="R985" s="80"/>
      <c r="S985" s="80"/>
      <c r="T985" s="80"/>
      <c r="U985" s="80"/>
      <c r="V985" s="80"/>
      <c r="W985" s="81">
        <f t="shared" si="25"/>
        <v>0</v>
      </c>
      <c r="X985" s="80"/>
      <c r="Y985" s="80"/>
      <c r="Z985" s="80"/>
      <c r="AA985" s="80"/>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82"/>
      <c r="BE985" s="1"/>
    </row>
    <row r="986" spans="1:57" ht="11.25" customHeight="1" x14ac:dyDescent="0.2">
      <c r="A986" s="1">
        <f>IF(F986=0,0,LOOKUP($C$9:$C$2507,Hoja1!$C$4:$C$118,Hoja1!$D$4:$D$118))</f>
        <v>0</v>
      </c>
      <c r="B986" s="1">
        <f t="shared" si="23"/>
        <v>627</v>
      </c>
      <c r="C986" s="1">
        <f t="array" ref="C986">SUM(IF(cuencatramo1=F986,Hoja1!$C$4:$C$118,0))</f>
        <v>0</v>
      </c>
      <c r="D986" s="1">
        <f t="shared" si="24"/>
        <v>668</v>
      </c>
      <c r="E986" s="46">
        <v>979</v>
      </c>
      <c r="F986" s="229"/>
      <c r="G986" s="4"/>
      <c r="H986" s="4"/>
      <c r="I986" s="79"/>
      <c r="J986" s="4"/>
      <c r="K986" s="80"/>
      <c r="L986" s="80"/>
      <c r="M986" s="80"/>
      <c r="N986" s="80"/>
      <c r="O986" s="80"/>
      <c r="P986" s="80"/>
      <c r="Q986" s="80"/>
      <c r="R986" s="80"/>
      <c r="S986" s="80"/>
      <c r="T986" s="80"/>
      <c r="U986" s="80"/>
      <c r="V986" s="80"/>
      <c r="W986" s="81">
        <f t="shared" si="25"/>
        <v>0</v>
      </c>
      <c r="X986" s="80"/>
      <c r="Y986" s="80"/>
      <c r="Z986" s="80"/>
      <c r="AA986" s="80"/>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82"/>
      <c r="BE986" s="1"/>
    </row>
    <row r="987" spans="1:57" ht="11.25" customHeight="1" x14ac:dyDescent="0.2">
      <c r="A987" s="1">
        <f>IF(F987=0,0,LOOKUP($C$9:$C$2507,Hoja1!$C$4:$C$118,Hoja1!$D$4:$D$118))</f>
        <v>0</v>
      </c>
      <c r="B987" s="1">
        <f t="shared" si="23"/>
        <v>628</v>
      </c>
      <c r="C987" s="1">
        <f t="array" ref="C987">SUM(IF(cuencatramo1=F987,Hoja1!$C$4:$C$118,0))</f>
        <v>0</v>
      </c>
      <c r="D987" s="1">
        <f t="shared" si="24"/>
        <v>669</v>
      </c>
      <c r="E987" s="46">
        <v>980</v>
      </c>
      <c r="F987" s="229"/>
      <c r="G987" s="4"/>
      <c r="H987" s="4"/>
      <c r="I987" s="79"/>
      <c r="J987" s="4"/>
      <c r="K987" s="80"/>
      <c r="L987" s="80"/>
      <c r="M987" s="80"/>
      <c r="N987" s="80"/>
      <c r="O987" s="80"/>
      <c r="P987" s="80"/>
      <c r="Q987" s="80"/>
      <c r="R987" s="80"/>
      <c r="S987" s="80"/>
      <c r="T987" s="80"/>
      <c r="U987" s="80"/>
      <c r="V987" s="80"/>
      <c r="W987" s="81">
        <f t="shared" si="25"/>
        <v>0</v>
      </c>
      <c r="X987" s="80"/>
      <c r="Y987" s="80"/>
      <c r="Z987" s="80"/>
      <c r="AA987" s="80"/>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82"/>
      <c r="BE987" s="1"/>
    </row>
    <row r="988" spans="1:57" ht="11.25" customHeight="1" x14ac:dyDescent="0.2">
      <c r="A988" s="1">
        <f>IF(F988=0,0,LOOKUP($C$9:$C$2507,Hoja1!$C$4:$C$118,Hoja1!$D$4:$D$118))</f>
        <v>0</v>
      </c>
      <c r="B988" s="1">
        <f t="shared" si="23"/>
        <v>629</v>
      </c>
      <c r="C988" s="1">
        <f t="array" ref="C988">SUM(IF(cuencatramo1=F988,Hoja1!$C$4:$C$118,0))</f>
        <v>0</v>
      </c>
      <c r="D988" s="1">
        <f t="shared" si="24"/>
        <v>670</v>
      </c>
      <c r="E988" s="46">
        <v>981</v>
      </c>
      <c r="F988" s="229"/>
      <c r="G988" s="4"/>
      <c r="H988" s="4"/>
      <c r="I988" s="79"/>
      <c r="J988" s="4"/>
      <c r="K988" s="80"/>
      <c r="L988" s="80"/>
      <c r="M988" s="80"/>
      <c r="N988" s="80"/>
      <c r="O988" s="80"/>
      <c r="P988" s="80"/>
      <c r="Q988" s="80"/>
      <c r="R988" s="80"/>
      <c r="S988" s="80"/>
      <c r="T988" s="80"/>
      <c r="U988" s="80"/>
      <c r="V988" s="80"/>
      <c r="W988" s="81">
        <f t="shared" si="25"/>
        <v>0</v>
      </c>
      <c r="X988" s="80"/>
      <c r="Y988" s="80"/>
      <c r="Z988" s="80"/>
      <c r="AA988" s="80"/>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82"/>
      <c r="BE988" s="1"/>
    </row>
    <row r="989" spans="1:57" ht="11.25" customHeight="1" x14ac:dyDescent="0.2">
      <c r="A989" s="1">
        <f>IF(F989=0,0,LOOKUP($C$9:$C$2507,Hoja1!$C$4:$C$118,Hoja1!$D$4:$D$118))</f>
        <v>0</v>
      </c>
      <c r="B989" s="1">
        <f t="shared" si="23"/>
        <v>630</v>
      </c>
      <c r="C989" s="1">
        <f t="array" ref="C989">SUM(IF(cuencatramo1=F989,Hoja1!$C$4:$C$118,0))</f>
        <v>0</v>
      </c>
      <c r="D989" s="1">
        <f t="shared" si="24"/>
        <v>671</v>
      </c>
      <c r="E989" s="46">
        <v>982</v>
      </c>
      <c r="F989" s="229"/>
      <c r="G989" s="4"/>
      <c r="H989" s="4"/>
      <c r="I989" s="79"/>
      <c r="J989" s="4"/>
      <c r="K989" s="80"/>
      <c r="L989" s="80"/>
      <c r="M989" s="80"/>
      <c r="N989" s="80"/>
      <c r="O989" s="80"/>
      <c r="P989" s="80"/>
      <c r="Q989" s="80"/>
      <c r="R989" s="80"/>
      <c r="S989" s="80"/>
      <c r="T989" s="80"/>
      <c r="U989" s="80"/>
      <c r="V989" s="80"/>
      <c r="W989" s="81">
        <f t="shared" si="25"/>
        <v>0</v>
      </c>
      <c r="X989" s="80"/>
      <c r="Y989" s="80"/>
      <c r="Z989" s="80"/>
      <c r="AA989" s="80"/>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82"/>
      <c r="BE989" s="1"/>
    </row>
    <row r="990" spans="1:57" ht="11.25" customHeight="1" x14ac:dyDescent="0.2">
      <c r="A990" s="1">
        <f>IF(F990=0,0,LOOKUP($C$9:$C$2507,Hoja1!$C$4:$C$118,Hoja1!$D$4:$D$118))</f>
        <v>0</v>
      </c>
      <c r="B990" s="1">
        <f t="shared" si="23"/>
        <v>631</v>
      </c>
      <c r="C990" s="1">
        <f t="array" ref="C990">SUM(IF(cuencatramo1=F990,Hoja1!$C$4:$C$118,0))</f>
        <v>0</v>
      </c>
      <c r="D990" s="1">
        <f t="shared" si="24"/>
        <v>672</v>
      </c>
      <c r="E990" s="46">
        <v>983</v>
      </c>
      <c r="F990" s="229"/>
      <c r="G990" s="4"/>
      <c r="H990" s="4"/>
      <c r="I990" s="79"/>
      <c r="J990" s="4"/>
      <c r="K990" s="80"/>
      <c r="L990" s="80"/>
      <c r="M990" s="80"/>
      <c r="N990" s="80"/>
      <c r="O990" s="80"/>
      <c r="P990" s="80"/>
      <c r="Q990" s="80"/>
      <c r="R990" s="80"/>
      <c r="S990" s="80"/>
      <c r="T990" s="80"/>
      <c r="U990" s="80"/>
      <c r="V990" s="80"/>
      <c r="W990" s="81">
        <f t="shared" si="25"/>
        <v>0</v>
      </c>
      <c r="X990" s="80"/>
      <c r="Y990" s="80"/>
      <c r="Z990" s="80"/>
      <c r="AA990" s="80"/>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82"/>
      <c r="BE990" s="1"/>
    </row>
    <row r="991" spans="1:57" ht="11.25" customHeight="1" x14ac:dyDescent="0.2">
      <c r="A991" s="1">
        <f>IF(F991=0,0,LOOKUP($C$9:$C$2507,Hoja1!$C$4:$C$118,Hoja1!$D$4:$D$118))</f>
        <v>0</v>
      </c>
      <c r="B991" s="1">
        <f t="shared" si="23"/>
        <v>632</v>
      </c>
      <c r="C991" s="1">
        <f t="array" ref="C991">SUM(IF(cuencatramo1=F991,Hoja1!$C$4:$C$118,0))</f>
        <v>0</v>
      </c>
      <c r="D991" s="1">
        <f t="shared" si="24"/>
        <v>673</v>
      </c>
      <c r="E991" s="46">
        <v>984</v>
      </c>
      <c r="F991" s="229"/>
      <c r="G991" s="4"/>
      <c r="H991" s="4"/>
      <c r="I991" s="79"/>
      <c r="J991" s="4"/>
      <c r="K991" s="80"/>
      <c r="L991" s="80"/>
      <c r="M991" s="80"/>
      <c r="N991" s="80"/>
      <c r="O991" s="80"/>
      <c r="P991" s="80"/>
      <c r="Q991" s="80"/>
      <c r="R991" s="80"/>
      <c r="S991" s="80"/>
      <c r="T991" s="80"/>
      <c r="U991" s="80"/>
      <c r="V991" s="80"/>
      <c r="W991" s="81">
        <f t="shared" si="25"/>
        <v>0</v>
      </c>
      <c r="X991" s="80"/>
      <c r="Y991" s="80"/>
      <c r="Z991" s="80"/>
      <c r="AA991" s="80"/>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82"/>
      <c r="BE991" s="1"/>
    </row>
    <row r="992" spans="1:57" ht="11.25" customHeight="1" x14ac:dyDescent="0.2">
      <c r="A992" s="1">
        <f>IF(F992=0,0,LOOKUP($C$9:$C$2507,Hoja1!$C$4:$C$118,Hoja1!$D$4:$D$118))</f>
        <v>0</v>
      </c>
      <c r="B992" s="1">
        <f t="shared" si="23"/>
        <v>633</v>
      </c>
      <c r="C992" s="1">
        <f t="array" ref="C992">SUM(IF(cuencatramo1=F992,Hoja1!$C$4:$C$118,0))</f>
        <v>0</v>
      </c>
      <c r="D992" s="1">
        <f t="shared" si="24"/>
        <v>674</v>
      </c>
      <c r="E992" s="46">
        <v>985</v>
      </c>
      <c r="F992" s="229"/>
      <c r="G992" s="4"/>
      <c r="H992" s="4"/>
      <c r="I992" s="79"/>
      <c r="J992" s="4"/>
      <c r="K992" s="80"/>
      <c r="L992" s="80"/>
      <c r="M992" s="80"/>
      <c r="N992" s="80"/>
      <c r="O992" s="80"/>
      <c r="P992" s="80"/>
      <c r="Q992" s="80"/>
      <c r="R992" s="80"/>
      <c r="S992" s="80"/>
      <c r="T992" s="80"/>
      <c r="U992" s="80"/>
      <c r="V992" s="80"/>
      <c r="W992" s="81">
        <f t="shared" si="25"/>
        <v>0</v>
      </c>
      <c r="X992" s="80"/>
      <c r="Y992" s="80"/>
      <c r="Z992" s="80"/>
      <c r="AA992" s="80"/>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82"/>
      <c r="BE992" s="1"/>
    </row>
    <row r="993" spans="1:57" ht="11.25" customHeight="1" x14ac:dyDescent="0.2">
      <c r="A993" s="1">
        <f>IF(F993=0,0,LOOKUP($C$9:$C$2507,Hoja1!$C$4:$C$118,Hoja1!$D$4:$D$118))</f>
        <v>0</v>
      </c>
      <c r="B993" s="1">
        <f t="shared" si="23"/>
        <v>634</v>
      </c>
      <c r="C993" s="1">
        <f t="array" ref="C993">SUM(IF(cuencatramo1=F993,Hoja1!$C$4:$C$118,0))</f>
        <v>0</v>
      </c>
      <c r="D993" s="1">
        <f t="shared" si="24"/>
        <v>675</v>
      </c>
      <c r="E993" s="46">
        <v>986</v>
      </c>
      <c r="F993" s="229"/>
      <c r="G993" s="4"/>
      <c r="H993" s="4"/>
      <c r="I993" s="79"/>
      <c r="J993" s="4"/>
      <c r="K993" s="80"/>
      <c r="L993" s="80"/>
      <c r="M993" s="80"/>
      <c r="N993" s="80"/>
      <c r="O993" s="80"/>
      <c r="P993" s="80"/>
      <c r="Q993" s="80"/>
      <c r="R993" s="80"/>
      <c r="S993" s="80"/>
      <c r="T993" s="80"/>
      <c r="U993" s="80"/>
      <c r="V993" s="80"/>
      <c r="W993" s="81">
        <f t="shared" si="25"/>
        <v>0</v>
      </c>
      <c r="X993" s="80"/>
      <c r="Y993" s="80"/>
      <c r="Z993" s="80"/>
      <c r="AA993" s="80"/>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82"/>
      <c r="BE993" s="1"/>
    </row>
    <row r="994" spans="1:57" ht="11.25" customHeight="1" x14ac:dyDescent="0.2">
      <c r="A994" s="1">
        <f>IF(F994=0,0,LOOKUP($C$9:$C$2507,Hoja1!$C$4:$C$118,Hoja1!$D$4:$D$118))</f>
        <v>0</v>
      </c>
      <c r="B994" s="1">
        <f t="shared" si="23"/>
        <v>635</v>
      </c>
      <c r="C994" s="1">
        <f t="array" ref="C994">SUM(IF(cuencatramo1=F994,Hoja1!$C$4:$C$118,0))</f>
        <v>0</v>
      </c>
      <c r="D994" s="1">
        <f t="shared" si="24"/>
        <v>676</v>
      </c>
      <c r="E994" s="46">
        <v>987</v>
      </c>
      <c r="F994" s="229"/>
      <c r="G994" s="4"/>
      <c r="H994" s="4"/>
      <c r="I994" s="79"/>
      <c r="J994" s="4"/>
      <c r="K994" s="80"/>
      <c r="L994" s="80"/>
      <c r="M994" s="80"/>
      <c r="N994" s="80"/>
      <c r="O994" s="80"/>
      <c r="P994" s="80"/>
      <c r="Q994" s="80"/>
      <c r="R994" s="80"/>
      <c r="S994" s="80"/>
      <c r="T994" s="80"/>
      <c r="U994" s="80"/>
      <c r="V994" s="80"/>
      <c r="W994" s="81">
        <f t="shared" si="25"/>
        <v>0</v>
      </c>
      <c r="X994" s="80"/>
      <c r="Y994" s="80"/>
      <c r="Z994" s="80"/>
      <c r="AA994" s="80"/>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82"/>
      <c r="BE994" s="1"/>
    </row>
    <row r="995" spans="1:57" ht="11.25" customHeight="1" x14ac:dyDescent="0.2">
      <c r="A995" s="1">
        <f>IF(F995=0,0,LOOKUP($C$9:$C$2507,Hoja1!$C$4:$C$118,Hoja1!$D$4:$D$118))</f>
        <v>0</v>
      </c>
      <c r="B995" s="1">
        <f t="shared" si="23"/>
        <v>636</v>
      </c>
      <c r="C995" s="1">
        <f t="array" ref="C995">SUM(IF(cuencatramo1=F995,Hoja1!$C$4:$C$118,0))</f>
        <v>0</v>
      </c>
      <c r="D995" s="1">
        <f t="shared" si="24"/>
        <v>677</v>
      </c>
      <c r="E995" s="46">
        <v>988</v>
      </c>
      <c r="F995" s="229"/>
      <c r="G995" s="4"/>
      <c r="H995" s="4"/>
      <c r="I995" s="79"/>
      <c r="J995" s="4"/>
      <c r="K995" s="80"/>
      <c r="L995" s="80"/>
      <c r="M995" s="80"/>
      <c r="N995" s="80"/>
      <c r="O995" s="80"/>
      <c r="P995" s="80"/>
      <c r="Q995" s="80"/>
      <c r="R995" s="80"/>
      <c r="S995" s="80"/>
      <c r="T995" s="80"/>
      <c r="U995" s="80"/>
      <c r="V995" s="80"/>
      <c r="W995" s="81">
        <f t="shared" si="25"/>
        <v>0</v>
      </c>
      <c r="X995" s="80"/>
      <c r="Y995" s="80"/>
      <c r="Z995" s="80"/>
      <c r="AA995" s="80"/>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82"/>
      <c r="BE995" s="1"/>
    </row>
    <row r="996" spans="1:57" ht="11.25" customHeight="1" x14ac:dyDescent="0.2">
      <c r="A996" s="1">
        <f>IF(F996=0,0,LOOKUP($C$9:$C$2507,Hoja1!$C$4:$C$118,Hoja1!$D$4:$D$118))</f>
        <v>0</v>
      </c>
      <c r="B996" s="1">
        <f t="shared" si="23"/>
        <v>637</v>
      </c>
      <c r="C996" s="1">
        <f t="array" ref="C996">SUM(IF(cuencatramo1=F996,Hoja1!$C$4:$C$118,0))</f>
        <v>0</v>
      </c>
      <c r="D996" s="1">
        <f t="shared" si="24"/>
        <v>678</v>
      </c>
      <c r="E996" s="46">
        <v>989</v>
      </c>
      <c r="F996" s="229"/>
      <c r="G996" s="4"/>
      <c r="H996" s="4"/>
      <c r="I996" s="79"/>
      <c r="J996" s="4"/>
      <c r="K996" s="80"/>
      <c r="L996" s="80"/>
      <c r="M996" s="80"/>
      <c r="N996" s="80"/>
      <c r="O996" s="80"/>
      <c r="P996" s="80"/>
      <c r="Q996" s="80"/>
      <c r="R996" s="80"/>
      <c r="S996" s="80"/>
      <c r="T996" s="80"/>
      <c r="U996" s="80"/>
      <c r="V996" s="80"/>
      <c r="W996" s="81">
        <f t="shared" si="25"/>
        <v>0</v>
      </c>
      <c r="X996" s="80"/>
      <c r="Y996" s="80"/>
      <c r="Z996" s="80"/>
      <c r="AA996" s="80"/>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82"/>
      <c r="BE996" s="1"/>
    </row>
    <row r="997" spans="1:57" ht="11.25" customHeight="1" x14ac:dyDescent="0.2">
      <c r="A997" s="1">
        <f>IF(F997=0,0,LOOKUP($C$9:$C$2507,Hoja1!$C$4:$C$118,Hoja1!$D$4:$D$118))</f>
        <v>0</v>
      </c>
      <c r="B997" s="1">
        <f t="shared" si="23"/>
        <v>638</v>
      </c>
      <c r="C997" s="1">
        <f t="array" ref="C997">SUM(IF(cuencatramo1=F997,Hoja1!$C$4:$C$118,0))</f>
        <v>0</v>
      </c>
      <c r="D997" s="1">
        <f t="shared" si="24"/>
        <v>679</v>
      </c>
      <c r="E997" s="46">
        <v>990</v>
      </c>
      <c r="F997" s="229"/>
      <c r="G997" s="4"/>
      <c r="H997" s="4"/>
      <c r="I997" s="79"/>
      <c r="J997" s="4"/>
      <c r="K997" s="80"/>
      <c r="L997" s="80"/>
      <c r="M997" s="80"/>
      <c r="N997" s="80"/>
      <c r="O997" s="80"/>
      <c r="P997" s="80"/>
      <c r="Q997" s="80"/>
      <c r="R997" s="80"/>
      <c r="S997" s="80"/>
      <c r="T997" s="80"/>
      <c r="U997" s="80"/>
      <c r="V997" s="80"/>
      <c r="W997" s="81">
        <f t="shared" si="25"/>
        <v>0</v>
      </c>
      <c r="X997" s="80"/>
      <c r="Y997" s="80"/>
      <c r="Z997" s="80"/>
      <c r="AA997" s="80"/>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82"/>
      <c r="BE997" s="1"/>
    </row>
    <row r="998" spans="1:57" ht="11.25" customHeight="1" x14ac:dyDescent="0.2">
      <c r="A998" s="1">
        <f>IF(F998=0,0,LOOKUP($C$9:$C$2507,Hoja1!$C$4:$C$118,Hoja1!$D$4:$D$118))</f>
        <v>0</v>
      </c>
      <c r="B998" s="1">
        <f t="shared" si="23"/>
        <v>639</v>
      </c>
      <c r="C998" s="1">
        <f t="array" ref="C998">SUM(IF(cuencatramo1=F998,Hoja1!$C$4:$C$118,0))</f>
        <v>0</v>
      </c>
      <c r="D998" s="1">
        <f t="shared" si="24"/>
        <v>680</v>
      </c>
      <c r="E998" s="46">
        <v>991</v>
      </c>
      <c r="F998" s="229"/>
      <c r="G998" s="4"/>
      <c r="H998" s="4"/>
      <c r="I998" s="79"/>
      <c r="J998" s="4"/>
      <c r="K998" s="80"/>
      <c r="L998" s="80"/>
      <c r="M998" s="80"/>
      <c r="N998" s="80"/>
      <c r="O998" s="80"/>
      <c r="P998" s="80"/>
      <c r="Q998" s="80"/>
      <c r="R998" s="80"/>
      <c r="S998" s="80"/>
      <c r="T998" s="80"/>
      <c r="U998" s="80"/>
      <c r="V998" s="80"/>
      <c r="W998" s="81">
        <f t="shared" si="25"/>
        <v>0</v>
      </c>
      <c r="X998" s="80"/>
      <c r="Y998" s="80"/>
      <c r="Z998" s="80"/>
      <c r="AA998" s="80"/>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82"/>
      <c r="BE998" s="1"/>
    </row>
    <row r="999" spans="1:57" ht="11.25" customHeight="1" x14ac:dyDescent="0.2">
      <c r="A999" s="1">
        <f>IF(F999=0,0,LOOKUP($C$9:$C$2507,Hoja1!$C$4:$C$118,Hoja1!$D$4:$D$118))</f>
        <v>0</v>
      </c>
      <c r="B999" s="1">
        <f t="shared" si="23"/>
        <v>640</v>
      </c>
      <c r="C999" s="1">
        <f t="array" ref="C999">SUM(IF(cuencatramo1=F999,Hoja1!$C$4:$C$118,0))</f>
        <v>0</v>
      </c>
      <c r="D999" s="1">
        <f t="shared" si="24"/>
        <v>681</v>
      </c>
      <c r="E999" s="46">
        <v>992</v>
      </c>
      <c r="F999" s="229"/>
      <c r="G999" s="4"/>
      <c r="H999" s="4"/>
      <c r="I999" s="79"/>
      <c r="J999" s="4"/>
      <c r="K999" s="80"/>
      <c r="L999" s="80"/>
      <c r="M999" s="80"/>
      <c r="N999" s="80"/>
      <c r="O999" s="80"/>
      <c r="P999" s="80"/>
      <c r="Q999" s="80"/>
      <c r="R999" s="80"/>
      <c r="S999" s="80"/>
      <c r="T999" s="80"/>
      <c r="U999" s="80"/>
      <c r="V999" s="80"/>
      <c r="W999" s="81">
        <f t="shared" si="25"/>
        <v>0</v>
      </c>
      <c r="X999" s="80"/>
      <c r="Y999" s="80"/>
      <c r="Z999" s="80"/>
      <c r="AA999" s="80"/>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82"/>
      <c r="BE999" s="1"/>
    </row>
    <row r="1000" spans="1:57" ht="11.25" customHeight="1" x14ac:dyDescent="0.2">
      <c r="A1000" s="1">
        <f>IF(F1000=0,0,LOOKUP($C$9:$C$2507,Hoja1!$C$4:$C$118,Hoja1!$D$4:$D$118))</f>
        <v>0</v>
      </c>
      <c r="B1000" s="1">
        <f t="shared" si="23"/>
        <v>641</v>
      </c>
      <c r="C1000" s="1">
        <f t="array" ref="C1000">SUM(IF(cuencatramo1=F1000,Hoja1!$C$4:$C$118,0))</f>
        <v>0</v>
      </c>
      <c r="D1000" s="1">
        <f t="shared" si="24"/>
        <v>682</v>
      </c>
      <c r="E1000" s="46">
        <v>993</v>
      </c>
      <c r="F1000" s="229"/>
      <c r="G1000" s="4"/>
      <c r="H1000" s="4"/>
      <c r="I1000" s="79"/>
      <c r="J1000" s="4"/>
      <c r="K1000" s="80"/>
      <c r="L1000" s="80"/>
      <c r="M1000" s="80"/>
      <c r="N1000" s="80"/>
      <c r="O1000" s="80"/>
      <c r="P1000" s="80"/>
      <c r="Q1000" s="80"/>
      <c r="R1000" s="80"/>
      <c r="S1000" s="80"/>
      <c r="T1000" s="80"/>
      <c r="U1000" s="80"/>
      <c r="V1000" s="80"/>
      <c r="W1000" s="81">
        <f t="shared" si="25"/>
        <v>0</v>
      </c>
      <c r="X1000" s="80"/>
      <c r="Y1000" s="80"/>
      <c r="Z1000" s="80"/>
      <c r="AA1000" s="80"/>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82"/>
      <c r="BE1000" s="1"/>
    </row>
    <row r="1001" spans="1:57" ht="11.25" customHeight="1" x14ac:dyDescent="0.2">
      <c r="A1001" s="1">
        <f>IF(F1001=0,0,LOOKUP($C$9:$C$2507,Hoja1!$C$4:$C$118,Hoja1!$D$4:$D$118))</f>
        <v>0</v>
      </c>
      <c r="B1001" s="1">
        <f t="shared" si="23"/>
        <v>642</v>
      </c>
      <c r="C1001" s="1">
        <f t="array" ref="C1001">SUM(IF(cuencatramo1=F1001,Hoja1!$C$4:$C$118,0))</f>
        <v>0</v>
      </c>
      <c r="D1001" s="1">
        <f t="shared" si="24"/>
        <v>683</v>
      </c>
      <c r="E1001" s="46">
        <v>994</v>
      </c>
      <c r="F1001" s="229"/>
      <c r="G1001" s="4"/>
      <c r="H1001" s="4"/>
      <c r="I1001" s="79"/>
      <c r="J1001" s="4"/>
      <c r="K1001" s="80"/>
      <c r="L1001" s="80"/>
      <c r="M1001" s="80"/>
      <c r="N1001" s="80"/>
      <c r="O1001" s="80"/>
      <c r="P1001" s="80"/>
      <c r="Q1001" s="80"/>
      <c r="R1001" s="80"/>
      <c r="S1001" s="80"/>
      <c r="T1001" s="80"/>
      <c r="U1001" s="80"/>
      <c r="V1001" s="80"/>
      <c r="W1001" s="81">
        <f t="shared" si="25"/>
        <v>0</v>
      </c>
      <c r="X1001" s="80"/>
      <c r="Y1001" s="80"/>
      <c r="Z1001" s="80"/>
      <c r="AA1001" s="80"/>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82"/>
      <c r="BE1001" s="1"/>
    </row>
    <row r="1002" spans="1:57" ht="11.25" customHeight="1" x14ac:dyDescent="0.2">
      <c r="A1002" s="1">
        <f>IF(F1002=0,0,LOOKUP($C$9:$C$2507,Hoja1!$C$4:$C$118,Hoja1!$D$4:$D$118))</f>
        <v>0</v>
      </c>
      <c r="B1002" s="1">
        <f t="shared" si="23"/>
        <v>643</v>
      </c>
      <c r="C1002" s="1">
        <f t="array" ref="C1002">SUM(IF(cuencatramo1=F1002,Hoja1!$C$4:$C$118,0))</f>
        <v>0</v>
      </c>
      <c r="D1002" s="1">
        <f t="shared" si="24"/>
        <v>684</v>
      </c>
      <c r="E1002" s="46">
        <v>995</v>
      </c>
      <c r="F1002" s="229"/>
      <c r="G1002" s="4"/>
      <c r="H1002" s="4"/>
      <c r="I1002" s="79"/>
      <c r="J1002" s="4"/>
      <c r="K1002" s="80"/>
      <c r="L1002" s="80"/>
      <c r="M1002" s="80"/>
      <c r="N1002" s="80"/>
      <c r="O1002" s="80"/>
      <c r="P1002" s="80"/>
      <c r="Q1002" s="80"/>
      <c r="R1002" s="80"/>
      <c r="S1002" s="80"/>
      <c r="T1002" s="80"/>
      <c r="U1002" s="80"/>
      <c r="V1002" s="80"/>
      <c r="W1002" s="81">
        <f t="shared" si="25"/>
        <v>0</v>
      </c>
      <c r="X1002" s="80"/>
      <c r="Y1002" s="80"/>
      <c r="Z1002" s="80"/>
      <c r="AA1002" s="80"/>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82"/>
      <c r="BE1002" s="1"/>
    </row>
    <row r="1003" spans="1:57" ht="11.25" customHeight="1" x14ac:dyDescent="0.2">
      <c r="A1003" s="1">
        <f>IF(F1003=0,0,LOOKUP($C$9:$C$2507,Hoja1!$C$4:$C$118,Hoja1!$D$4:$D$118))</f>
        <v>0</v>
      </c>
      <c r="B1003" s="1">
        <f t="shared" si="23"/>
        <v>644</v>
      </c>
      <c r="C1003" s="1">
        <f t="array" ref="C1003">SUM(IF(cuencatramo1=F1003,Hoja1!$C$4:$C$118,0))</f>
        <v>0</v>
      </c>
      <c r="D1003" s="1">
        <f t="shared" si="24"/>
        <v>685</v>
      </c>
      <c r="E1003" s="46">
        <v>996</v>
      </c>
      <c r="F1003" s="229"/>
      <c r="G1003" s="4"/>
      <c r="H1003" s="4"/>
      <c r="I1003" s="79"/>
      <c r="J1003" s="4"/>
      <c r="K1003" s="80"/>
      <c r="L1003" s="80"/>
      <c r="M1003" s="80"/>
      <c r="N1003" s="80"/>
      <c r="O1003" s="80"/>
      <c r="P1003" s="80"/>
      <c r="Q1003" s="80"/>
      <c r="R1003" s="80"/>
      <c r="S1003" s="80"/>
      <c r="T1003" s="80"/>
      <c r="U1003" s="80"/>
      <c r="V1003" s="80"/>
      <c r="W1003" s="81">
        <f t="shared" si="25"/>
        <v>0</v>
      </c>
      <c r="X1003" s="80"/>
      <c r="Y1003" s="80"/>
      <c r="Z1003" s="80"/>
      <c r="AA1003" s="80"/>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82"/>
      <c r="BE1003" s="1"/>
    </row>
    <row r="1004" spans="1:57" ht="11.25" customHeight="1" x14ac:dyDescent="0.2">
      <c r="A1004" s="1">
        <f>IF(F1004=0,0,LOOKUP($C$9:$C$2507,Hoja1!$C$4:$C$118,Hoja1!$D$4:$D$118))</f>
        <v>0</v>
      </c>
      <c r="B1004" s="1">
        <f t="shared" si="23"/>
        <v>645</v>
      </c>
      <c r="C1004" s="1">
        <f t="array" ref="C1004">SUM(IF(cuencatramo1=F1004,Hoja1!$C$4:$C$118,0))</f>
        <v>0</v>
      </c>
      <c r="D1004" s="1">
        <f t="shared" si="24"/>
        <v>686</v>
      </c>
      <c r="E1004" s="46">
        <v>997</v>
      </c>
      <c r="F1004" s="229"/>
      <c r="G1004" s="4"/>
      <c r="H1004" s="4"/>
      <c r="I1004" s="79"/>
      <c r="J1004" s="4"/>
      <c r="K1004" s="80"/>
      <c r="L1004" s="80"/>
      <c r="M1004" s="80"/>
      <c r="N1004" s="80"/>
      <c r="O1004" s="80"/>
      <c r="P1004" s="80"/>
      <c r="Q1004" s="80"/>
      <c r="R1004" s="80"/>
      <c r="S1004" s="80"/>
      <c r="T1004" s="80"/>
      <c r="U1004" s="80"/>
      <c r="V1004" s="80"/>
      <c r="W1004" s="81">
        <f t="shared" si="25"/>
        <v>0</v>
      </c>
      <c r="X1004" s="80"/>
      <c r="Y1004" s="80"/>
      <c r="Z1004" s="80"/>
      <c r="AA1004" s="80"/>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82"/>
      <c r="BE1004" s="1"/>
    </row>
    <row r="1005" spans="1:57" ht="11.25" customHeight="1" x14ac:dyDescent="0.2">
      <c r="A1005" s="1">
        <f>IF(F1005=0,0,LOOKUP($C$9:$C$2507,Hoja1!$C$4:$C$118,Hoja1!$D$4:$D$118))</f>
        <v>0</v>
      </c>
      <c r="B1005" s="1">
        <f t="shared" si="23"/>
        <v>646</v>
      </c>
      <c r="C1005" s="1">
        <f t="array" ref="C1005">SUM(IF(cuencatramo1=F1005,Hoja1!$C$4:$C$118,0))</f>
        <v>0</v>
      </c>
      <c r="D1005" s="1">
        <f t="shared" si="24"/>
        <v>687</v>
      </c>
      <c r="E1005" s="46">
        <v>998</v>
      </c>
      <c r="F1005" s="229"/>
      <c r="G1005" s="4"/>
      <c r="H1005" s="4"/>
      <c r="I1005" s="79"/>
      <c r="J1005" s="4"/>
      <c r="K1005" s="80"/>
      <c r="L1005" s="80"/>
      <c r="M1005" s="80"/>
      <c r="N1005" s="80"/>
      <c r="O1005" s="80"/>
      <c r="P1005" s="80"/>
      <c r="Q1005" s="80"/>
      <c r="R1005" s="80"/>
      <c r="S1005" s="80"/>
      <c r="T1005" s="80"/>
      <c r="U1005" s="80"/>
      <c r="V1005" s="80"/>
      <c r="W1005" s="81">
        <f t="shared" si="25"/>
        <v>0</v>
      </c>
      <c r="X1005" s="80"/>
      <c r="Y1005" s="80"/>
      <c r="Z1005" s="80"/>
      <c r="AA1005" s="80"/>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82"/>
      <c r="BE1005" s="1"/>
    </row>
    <row r="1006" spans="1:57" ht="11.25" customHeight="1" x14ac:dyDescent="0.2">
      <c r="A1006" s="1">
        <f>IF(F1006=0,0,LOOKUP($C$9:$C$2507,Hoja1!$C$4:$C$118,Hoja1!$D$4:$D$118))</f>
        <v>0</v>
      </c>
      <c r="B1006" s="1">
        <f t="shared" si="23"/>
        <v>647</v>
      </c>
      <c r="C1006" s="1">
        <f t="array" ref="C1006">SUM(IF(cuencatramo1=F1006,Hoja1!$C$4:$C$118,0))</f>
        <v>0</v>
      </c>
      <c r="D1006" s="1">
        <f t="shared" si="24"/>
        <v>688</v>
      </c>
      <c r="E1006" s="46">
        <v>999</v>
      </c>
      <c r="F1006" s="229"/>
      <c r="G1006" s="4"/>
      <c r="H1006" s="4"/>
      <c r="I1006" s="79"/>
      <c r="J1006" s="4"/>
      <c r="K1006" s="80"/>
      <c r="L1006" s="80"/>
      <c r="M1006" s="80"/>
      <c r="N1006" s="80"/>
      <c r="O1006" s="80"/>
      <c r="P1006" s="80"/>
      <c r="Q1006" s="80"/>
      <c r="R1006" s="80"/>
      <c r="S1006" s="80"/>
      <c r="T1006" s="80"/>
      <c r="U1006" s="80"/>
      <c r="V1006" s="80"/>
      <c r="W1006" s="81">
        <f t="shared" si="25"/>
        <v>0</v>
      </c>
      <c r="X1006" s="80"/>
      <c r="Y1006" s="80"/>
      <c r="Z1006" s="80"/>
      <c r="AA1006" s="80"/>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82"/>
      <c r="BE1006" s="1"/>
    </row>
    <row r="1007" spans="1:57" ht="11.25" customHeight="1" x14ac:dyDescent="0.2">
      <c r="A1007" s="1">
        <f>IF(F1007=0,0,LOOKUP($C$9:$C$2507,Hoja1!$C$4:$C$118,Hoja1!$D$4:$D$118))</f>
        <v>0</v>
      </c>
      <c r="B1007" s="1">
        <f t="shared" si="23"/>
        <v>648</v>
      </c>
      <c r="C1007" s="1">
        <f t="array" ref="C1007">SUM(IF(cuencatramo1=F1007,Hoja1!$C$4:$C$118,0))</f>
        <v>0</v>
      </c>
      <c r="D1007" s="1">
        <f t="shared" si="24"/>
        <v>689</v>
      </c>
      <c r="E1007" s="46">
        <v>1000</v>
      </c>
      <c r="F1007" s="229"/>
      <c r="G1007" s="4"/>
      <c r="H1007" s="4"/>
      <c r="I1007" s="79"/>
      <c r="J1007" s="4"/>
      <c r="K1007" s="80"/>
      <c r="L1007" s="80"/>
      <c r="M1007" s="80"/>
      <c r="N1007" s="80"/>
      <c r="O1007" s="80"/>
      <c r="P1007" s="80"/>
      <c r="Q1007" s="80"/>
      <c r="R1007" s="80"/>
      <c r="S1007" s="80"/>
      <c r="T1007" s="80"/>
      <c r="U1007" s="80"/>
      <c r="V1007" s="80"/>
      <c r="W1007" s="81">
        <f t="shared" si="25"/>
        <v>0</v>
      </c>
      <c r="X1007" s="80"/>
      <c r="Y1007" s="80"/>
      <c r="Z1007" s="80"/>
      <c r="AA1007" s="80"/>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82"/>
      <c r="BE1007" s="1"/>
    </row>
    <row r="1008" spans="1:57" ht="11.25" customHeight="1" x14ac:dyDescent="0.2">
      <c r="A1008" s="1">
        <f>IF(F1008=0,0,LOOKUP($C$9:$C$2507,Hoja1!$C$4:$C$118,Hoja1!$D$4:$D$118))</f>
        <v>0</v>
      </c>
      <c r="B1008" s="1">
        <f t="shared" si="23"/>
        <v>649</v>
      </c>
      <c r="C1008" s="1">
        <f t="array" ref="C1008">SUM(IF(cuencatramo1=F1008,Hoja1!$C$4:$C$118,0))</f>
        <v>0</v>
      </c>
      <c r="D1008" s="1">
        <f t="shared" si="24"/>
        <v>690</v>
      </c>
      <c r="E1008" s="46">
        <v>1001</v>
      </c>
      <c r="F1008" s="229"/>
      <c r="G1008" s="4"/>
      <c r="H1008" s="4"/>
      <c r="I1008" s="79"/>
      <c r="J1008" s="4"/>
      <c r="K1008" s="80"/>
      <c r="L1008" s="80"/>
      <c r="M1008" s="80"/>
      <c r="N1008" s="80"/>
      <c r="O1008" s="80"/>
      <c r="P1008" s="80"/>
      <c r="Q1008" s="80"/>
      <c r="R1008" s="80"/>
      <c r="S1008" s="80"/>
      <c r="T1008" s="80"/>
      <c r="U1008" s="80"/>
      <c r="V1008" s="80"/>
      <c r="W1008" s="81">
        <f t="shared" si="25"/>
        <v>0</v>
      </c>
      <c r="X1008" s="80"/>
      <c r="Y1008" s="80"/>
      <c r="Z1008" s="80"/>
      <c r="AA1008" s="80"/>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82"/>
      <c r="BE1008" s="1"/>
    </row>
    <row r="1009" spans="1:57" ht="11.25" customHeight="1" x14ac:dyDescent="0.2">
      <c r="A1009" s="1">
        <f>IF(F1009=0,0,LOOKUP($C$9:$C$2507,Hoja1!$C$4:$C$118,Hoja1!$D$4:$D$118))</f>
        <v>0</v>
      </c>
      <c r="B1009" s="1">
        <f t="shared" si="23"/>
        <v>650</v>
      </c>
      <c r="C1009" s="1">
        <f t="array" ref="C1009">SUM(IF(cuencatramo1=F1009,Hoja1!$C$4:$C$118,0))</f>
        <v>0</v>
      </c>
      <c r="D1009" s="1">
        <f t="shared" si="24"/>
        <v>691</v>
      </c>
      <c r="E1009" s="46">
        <v>1002</v>
      </c>
      <c r="F1009" s="229"/>
      <c r="G1009" s="4"/>
      <c r="H1009" s="4"/>
      <c r="I1009" s="79"/>
      <c r="J1009" s="4"/>
      <c r="K1009" s="80"/>
      <c r="L1009" s="80"/>
      <c r="M1009" s="80"/>
      <c r="N1009" s="80"/>
      <c r="O1009" s="80"/>
      <c r="P1009" s="80"/>
      <c r="Q1009" s="80"/>
      <c r="R1009" s="80"/>
      <c r="S1009" s="80"/>
      <c r="T1009" s="80"/>
      <c r="U1009" s="80"/>
      <c r="V1009" s="80"/>
      <c r="W1009" s="81">
        <f t="shared" si="25"/>
        <v>0</v>
      </c>
      <c r="X1009" s="80"/>
      <c r="Y1009" s="80"/>
      <c r="Z1009" s="80"/>
      <c r="AA1009" s="80"/>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82"/>
      <c r="BE1009" s="1"/>
    </row>
    <row r="1010" spans="1:57" ht="11.25" customHeight="1" x14ac:dyDescent="0.2">
      <c r="A1010" s="1">
        <f>IF(F1010=0,0,LOOKUP($C$9:$C$2507,Hoja1!$C$4:$C$118,Hoja1!$D$4:$D$118))</f>
        <v>0</v>
      </c>
      <c r="B1010" s="1">
        <f t="shared" si="23"/>
        <v>651</v>
      </c>
      <c r="C1010" s="1">
        <f t="array" ref="C1010">SUM(IF(cuencatramo1=F1010,Hoja1!$C$4:$C$118,0))</f>
        <v>0</v>
      </c>
      <c r="D1010" s="1">
        <f t="shared" si="24"/>
        <v>692</v>
      </c>
      <c r="E1010" s="46">
        <v>1003</v>
      </c>
      <c r="F1010" s="229"/>
      <c r="G1010" s="4"/>
      <c r="H1010" s="4"/>
      <c r="I1010" s="79"/>
      <c r="J1010" s="4"/>
      <c r="K1010" s="80"/>
      <c r="L1010" s="80"/>
      <c r="M1010" s="80"/>
      <c r="N1010" s="80"/>
      <c r="O1010" s="80"/>
      <c r="P1010" s="80"/>
      <c r="Q1010" s="80"/>
      <c r="R1010" s="80"/>
      <c r="S1010" s="80"/>
      <c r="T1010" s="80"/>
      <c r="U1010" s="80"/>
      <c r="V1010" s="80"/>
      <c r="W1010" s="81">
        <f t="shared" si="25"/>
        <v>0</v>
      </c>
      <c r="X1010" s="80"/>
      <c r="Y1010" s="80"/>
      <c r="Z1010" s="80"/>
      <c r="AA1010" s="80"/>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82"/>
      <c r="BE1010" s="1"/>
    </row>
    <row r="1011" spans="1:57" ht="11.25" customHeight="1" x14ac:dyDescent="0.2">
      <c r="A1011" s="1">
        <f>IF(F1011=0,0,LOOKUP($C$9:$C$2507,Hoja1!$C$4:$C$118,Hoja1!$D$4:$D$118))</f>
        <v>0</v>
      </c>
      <c r="B1011" s="1">
        <f t="shared" si="23"/>
        <v>652</v>
      </c>
      <c r="C1011" s="1">
        <f t="array" ref="C1011">SUM(IF(cuencatramo1=F1011,Hoja1!$C$4:$C$118,0))</f>
        <v>0</v>
      </c>
      <c r="D1011" s="1">
        <f t="shared" si="24"/>
        <v>693</v>
      </c>
      <c r="E1011" s="46">
        <v>1004</v>
      </c>
      <c r="F1011" s="229"/>
      <c r="G1011" s="4"/>
      <c r="H1011" s="4"/>
      <c r="I1011" s="79"/>
      <c r="J1011" s="4"/>
      <c r="K1011" s="80"/>
      <c r="L1011" s="80"/>
      <c r="M1011" s="80"/>
      <c r="N1011" s="80"/>
      <c r="O1011" s="80"/>
      <c r="P1011" s="80"/>
      <c r="Q1011" s="80"/>
      <c r="R1011" s="80"/>
      <c r="S1011" s="80"/>
      <c r="T1011" s="80"/>
      <c r="U1011" s="80"/>
      <c r="V1011" s="80"/>
      <c r="W1011" s="81">
        <f t="shared" si="25"/>
        <v>0</v>
      </c>
      <c r="X1011" s="80"/>
      <c r="Y1011" s="80"/>
      <c r="Z1011" s="80"/>
      <c r="AA1011" s="80"/>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82"/>
      <c r="BE1011" s="1"/>
    </row>
    <row r="1012" spans="1:57" ht="11.25" customHeight="1" x14ac:dyDescent="0.2">
      <c r="A1012" s="1">
        <f>IF(F1012=0,0,LOOKUP($C$9:$C$2507,Hoja1!$C$4:$C$118,Hoja1!$D$4:$D$118))</f>
        <v>0</v>
      </c>
      <c r="B1012" s="1">
        <f t="shared" si="23"/>
        <v>653</v>
      </c>
      <c r="C1012" s="1">
        <f t="array" ref="C1012">SUM(IF(cuencatramo1=F1012,Hoja1!$C$4:$C$118,0))</f>
        <v>0</v>
      </c>
      <c r="D1012" s="1">
        <f t="shared" si="24"/>
        <v>694</v>
      </c>
      <c r="E1012" s="46">
        <v>1005</v>
      </c>
      <c r="F1012" s="229"/>
      <c r="G1012" s="4"/>
      <c r="H1012" s="4"/>
      <c r="I1012" s="79"/>
      <c r="J1012" s="4"/>
      <c r="K1012" s="80"/>
      <c r="L1012" s="80"/>
      <c r="M1012" s="80"/>
      <c r="N1012" s="80"/>
      <c r="O1012" s="80"/>
      <c r="P1012" s="80"/>
      <c r="Q1012" s="80"/>
      <c r="R1012" s="80"/>
      <c r="S1012" s="80"/>
      <c r="T1012" s="80"/>
      <c r="U1012" s="80"/>
      <c r="V1012" s="80"/>
      <c r="W1012" s="81">
        <f t="shared" si="25"/>
        <v>0</v>
      </c>
      <c r="X1012" s="80"/>
      <c r="Y1012" s="80"/>
      <c r="Z1012" s="80"/>
      <c r="AA1012" s="80"/>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82"/>
      <c r="BE1012" s="1"/>
    </row>
    <row r="1013" spans="1:57" ht="11.25" customHeight="1" x14ac:dyDescent="0.2">
      <c r="A1013" s="1">
        <f>IF(F1013=0,0,LOOKUP($C$9:$C$2507,Hoja1!$C$4:$C$118,Hoja1!$D$4:$D$118))</f>
        <v>0</v>
      </c>
      <c r="B1013" s="1">
        <f t="shared" si="23"/>
        <v>654</v>
      </c>
      <c r="C1013" s="1">
        <f t="array" ref="C1013">SUM(IF(cuencatramo1=F1013,Hoja1!$C$4:$C$118,0))</f>
        <v>0</v>
      </c>
      <c r="D1013" s="1">
        <f t="shared" si="24"/>
        <v>695</v>
      </c>
      <c r="E1013" s="46">
        <v>1006</v>
      </c>
      <c r="F1013" s="229"/>
      <c r="G1013" s="4"/>
      <c r="H1013" s="4"/>
      <c r="I1013" s="79"/>
      <c r="J1013" s="4"/>
      <c r="K1013" s="80"/>
      <c r="L1013" s="80"/>
      <c r="M1013" s="80"/>
      <c r="N1013" s="80"/>
      <c r="O1013" s="80"/>
      <c r="P1013" s="80"/>
      <c r="Q1013" s="80"/>
      <c r="R1013" s="80"/>
      <c r="S1013" s="80"/>
      <c r="T1013" s="80"/>
      <c r="U1013" s="80"/>
      <c r="V1013" s="80"/>
      <c r="W1013" s="81">
        <f t="shared" si="25"/>
        <v>0</v>
      </c>
      <c r="X1013" s="80"/>
      <c r="Y1013" s="80"/>
      <c r="Z1013" s="80"/>
      <c r="AA1013" s="80"/>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82"/>
      <c r="BE1013" s="1"/>
    </row>
    <row r="1014" spans="1:57" ht="11.25" customHeight="1" x14ac:dyDescent="0.2">
      <c r="A1014" s="1">
        <f>IF(F1014=0,0,LOOKUP($C$9:$C$2507,Hoja1!$C$4:$C$118,Hoja1!$D$4:$D$118))</f>
        <v>0</v>
      </c>
      <c r="B1014" s="1">
        <f t="shared" si="23"/>
        <v>655</v>
      </c>
      <c r="C1014" s="1">
        <f t="array" ref="C1014">SUM(IF(cuencatramo1=F1014,Hoja1!$C$4:$C$118,0))</f>
        <v>0</v>
      </c>
      <c r="D1014" s="1">
        <f t="shared" si="24"/>
        <v>696</v>
      </c>
      <c r="E1014" s="46">
        <v>1007</v>
      </c>
      <c r="F1014" s="229"/>
      <c r="G1014" s="4"/>
      <c r="H1014" s="4"/>
      <c r="I1014" s="79"/>
      <c r="J1014" s="4"/>
      <c r="K1014" s="80"/>
      <c r="L1014" s="80"/>
      <c r="M1014" s="80"/>
      <c r="N1014" s="80"/>
      <c r="O1014" s="80"/>
      <c r="P1014" s="80"/>
      <c r="Q1014" s="80"/>
      <c r="R1014" s="80"/>
      <c r="S1014" s="80"/>
      <c r="T1014" s="80"/>
      <c r="U1014" s="80"/>
      <c r="V1014" s="80"/>
      <c r="W1014" s="81">
        <f t="shared" si="25"/>
        <v>0</v>
      </c>
      <c r="X1014" s="80"/>
      <c r="Y1014" s="80"/>
      <c r="Z1014" s="80"/>
      <c r="AA1014" s="80"/>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82"/>
      <c r="BE1014" s="1"/>
    </row>
    <row r="1015" spans="1:57" ht="11.25" customHeight="1" x14ac:dyDescent="0.2">
      <c r="A1015" s="1">
        <f>IF(F1015=0,0,LOOKUP($C$9:$C$2507,Hoja1!$C$4:$C$118,Hoja1!$D$4:$D$118))</f>
        <v>0</v>
      </c>
      <c r="B1015" s="1">
        <f t="shared" si="23"/>
        <v>656</v>
      </c>
      <c r="C1015" s="1">
        <f t="array" ref="C1015">SUM(IF(cuencatramo1=F1015,Hoja1!$C$4:$C$118,0))</f>
        <v>0</v>
      </c>
      <c r="D1015" s="1">
        <f t="shared" si="24"/>
        <v>697</v>
      </c>
      <c r="E1015" s="46">
        <v>1008</v>
      </c>
      <c r="F1015" s="229"/>
      <c r="G1015" s="4"/>
      <c r="H1015" s="4"/>
      <c r="I1015" s="79"/>
      <c r="J1015" s="4"/>
      <c r="K1015" s="80"/>
      <c r="L1015" s="80"/>
      <c r="M1015" s="80"/>
      <c r="N1015" s="80"/>
      <c r="O1015" s="80"/>
      <c r="P1015" s="80"/>
      <c r="Q1015" s="80"/>
      <c r="R1015" s="80"/>
      <c r="S1015" s="80"/>
      <c r="T1015" s="80"/>
      <c r="U1015" s="80"/>
      <c r="V1015" s="80"/>
      <c r="W1015" s="81">
        <f t="shared" si="25"/>
        <v>0</v>
      </c>
      <c r="X1015" s="80"/>
      <c r="Y1015" s="80"/>
      <c r="Z1015" s="80"/>
      <c r="AA1015" s="80"/>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82"/>
      <c r="BE1015" s="1"/>
    </row>
    <row r="1016" spans="1:57" ht="11.25" customHeight="1" x14ac:dyDescent="0.2">
      <c r="A1016" s="1">
        <f>IF(F1016=0,0,LOOKUP($C$9:$C$2507,Hoja1!$C$4:$C$118,Hoja1!$D$4:$D$118))</f>
        <v>0</v>
      </c>
      <c r="B1016" s="1">
        <f t="shared" si="23"/>
        <v>657</v>
      </c>
      <c r="C1016" s="1">
        <f t="array" ref="C1016">SUM(IF(cuencatramo1=F1016,Hoja1!$C$4:$C$118,0))</f>
        <v>0</v>
      </c>
      <c r="D1016" s="1">
        <f t="shared" si="24"/>
        <v>698</v>
      </c>
      <c r="E1016" s="46">
        <v>1009</v>
      </c>
      <c r="F1016" s="229"/>
      <c r="G1016" s="4"/>
      <c r="H1016" s="4"/>
      <c r="I1016" s="79"/>
      <c r="J1016" s="4"/>
      <c r="K1016" s="80"/>
      <c r="L1016" s="80"/>
      <c r="M1016" s="80"/>
      <c r="N1016" s="80"/>
      <c r="O1016" s="80"/>
      <c r="P1016" s="80"/>
      <c r="Q1016" s="80"/>
      <c r="R1016" s="80"/>
      <c r="S1016" s="80"/>
      <c r="T1016" s="80"/>
      <c r="U1016" s="80"/>
      <c r="V1016" s="80"/>
      <c r="W1016" s="81">
        <f t="shared" si="25"/>
        <v>0</v>
      </c>
      <c r="X1016" s="80"/>
      <c r="Y1016" s="80"/>
      <c r="Z1016" s="80"/>
      <c r="AA1016" s="80"/>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82"/>
      <c r="BE1016" s="1"/>
    </row>
    <row r="1017" spans="1:57" ht="11.25" customHeight="1" x14ac:dyDescent="0.2">
      <c r="A1017" s="1">
        <f>IF(F1017=0,0,LOOKUP($C$9:$C$2507,Hoja1!$C$4:$C$118,Hoja1!$D$4:$D$118))</f>
        <v>0</v>
      </c>
      <c r="B1017" s="1">
        <f t="shared" si="23"/>
        <v>658</v>
      </c>
      <c r="C1017" s="1">
        <f t="array" ref="C1017">SUM(IF(cuencatramo1=F1017,Hoja1!$C$4:$C$118,0))</f>
        <v>0</v>
      </c>
      <c r="D1017" s="1">
        <f t="shared" si="24"/>
        <v>699</v>
      </c>
      <c r="E1017" s="46">
        <v>1010</v>
      </c>
      <c r="F1017" s="229"/>
      <c r="G1017" s="4"/>
      <c r="H1017" s="4"/>
      <c r="I1017" s="79"/>
      <c r="J1017" s="4"/>
      <c r="K1017" s="80"/>
      <c r="L1017" s="80"/>
      <c r="M1017" s="80"/>
      <c r="N1017" s="80"/>
      <c r="O1017" s="80"/>
      <c r="P1017" s="80"/>
      <c r="Q1017" s="80"/>
      <c r="R1017" s="80"/>
      <c r="S1017" s="80"/>
      <c r="T1017" s="80"/>
      <c r="U1017" s="80"/>
      <c r="V1017" s="80"/>
      <c r="W1017" s="81">
        <f t="shared" si="25"/>
        <v>0</v>
      </c>
      <c r="X1017" s="80"/>
      <c r="Y1017" s="80"/>
      <c r="Z1017" s="80"/>
      <c r="AA1017" s="80"/>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82"/>
      <c r="BE1017" s="1"/>
    </row>
    <row r="1018" spans="1:57" ht="11.25" customHeight="1" x14ac:dyDescent="0.2">
      <c r="A1018" s="1">
        <f>IF(F1018=0,0,LOOKUP($C$9:$C$2507,Hoja1!$C$4:$C$118,Hoja1!$D$4:$D$118))</f>
        <v>0</v>
      </c>
      <c r="B1018" s="1">
        <f t="shared" si="23"/>
        <v>659</v>
      </c>
      <c r="C1018" s="1">
        <f t="array" ref="C1018">SUM(IF(cuencatramo1=F1018,Hoja1!$C$4:$C$118,0))</f>
        <v>0</v>
      </c>
      <c r="D1018" s="1">
        <f t="shared" si="24"/>
        <v>700</v>
      </c>
      <c r="E1018" s="46">
        <v>1011</v>
      </c>
      <c r="F1018" s="229"/>
      <c r="G1018" s="4"/>
      <c r="H1018" s="4"/>
      <c r="I1018" s="79"/>
      <c r="J1018" s="4"/>
      <c r="K1018" s="80"/>
      <c r="L1018" s="80"/>
      <c r="M1018" s="80"/>
      <c r="N1018" s="80"/>
      <c r="O1018" s="80"/>
      <c r="P1018" s="80"/>
      <c r="Q1018" s="80"/>
      <c r="R1018" s="80"/>
      <c r="S1018" s="80"/>
      <c r="T1018" s="80"/>
      <c r="U1018" s="80"/>
      <c r="V1018" s="80"/>
      <c r="W1018" s="81">
        <f t="shared" si="25"/>
        <v>0</v>
      </c>
      <c r="X1018" s="80"/>
      <c r="Y1018" s="80"/>
      <c r="Z1018" s="80"/>
      <c r="AA1018" s="80"/>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82"/>
      <c r="BE1018" s="1"/>
    </row>
    <row r="1019" spans="1:57" ht="11.25" customHeight="1" x14ac:dyDescent="0.2">
      <c r="A1019" s="1">
        <f>IF(F1019=0,0,LOOKUP($C$9:$C$2507,Hoja1!$C$4:$C$118,Hoja1!$D$4:$D$118))</f>
        <v>0</v>
      </c>
      <c r="B1019" s="1">
        <f t="shared" si="23"/>
        <v>660</v>
      </c>
      <c r="C1019" s="1">
        <f t="array" ref="C1019">SUM(IF(cuencatramo1=F1019,Hoja1!$C$4:$C$118,0))</f>
        <v>0</v>
      </c>
      <c r="D1019" s="1">
        <f t="shared" si="24"/>
        <v>701</v>
      </c>
      <c r="E1019" s="46">
        <v>1012</v>
      </c>
      <c r="F1019" s="229"/>
      <c r="G1019" s="4"/>
      <c r="H1019" s="4"/>
      <c r="I1019" s="79"/>
      <c r="J1019" s="4"/>
      <c r="K1019" s="80"/>
      <c r="L1019" s="80"/>
      <c r="M1019" s="80"/>
      <c r="N1019" s="80"/>
      <c r="O1019" s="80"/>
      <c r="P1019" s="80"/>
      <c r="Q1019" s="80"/>
      <c r="R1019" s="80"/>
      <c r="S1019" s="80"/>
      <c r="T1019" s="80"/>
      <c r="U1019" s="80"/>
      <c r="V1019" s="80"/>
      <c r="W1019" s="81">
        <f t="shared" si="25"/>
        <v>0</v>
      </c>
      <c r="X1019" s="80"/>
      <c r="Y1019" s="80"/>
      <c r="Z1019" s="80"/>
      <c r="AA1019" s="80"/>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82"/>
      <c r="BE1019" s="1"/>
    </row>
    <row r="1020" spans="1:57" ht="11.25" customHeight="1" x14ac:dyDescent="0.2">
      <c r="A1020" s="1">
        <f>IF(F1020=0,0,LOOKUP($C$9:$C$2507,Hoja1!$C$4:$C$118,Hoja1!$D$4:$D$118))</f>
        <v>0</v>
      </c>
      <c r="B1020" s="1">
        <f t="shared" si="23"/>
        <v>661</v>
      </c>
      <c r="C1020" s="1">
        <f t="array" ref="C1020">SUM(IF(cuencatramo1=F1020,Hoja1!$C$4:$C$118,0))</f>
        <v>0</v>
      </c>
      <c r="D1020" s="1">
        <f t="shared" si="24"/>
        <v>702</v>
      </c>
      <c r="E1020" s="46">
        <v>1013</v>
      </c>
      <c r="F1020" s="229"/>
      <c r="G1020" s="4"/>
      <c r="H1020" s="4"/>
      <c r="I1020" s="79"/>
      <c r="J1020" s="4"/>
      <c r="K1020" s="80"/>
      <c r="L1020" s="80"/>
      <c r="M1020" s="80"/>
      <c r="N1020" s="80"/>
      <c r="O1020" s="80"/>
      <c r="P1020" s="80"/>
      <c r="Q1020" s="80"/>
      <c r="R1020" s="80"/>
      <c r="S1020" s="80"/>
      <c r="T1020" s="80"/>
      <c r="U1020" s="80"/>
      <c r="V1020" s="80"/>
      <c r="W1020" s="81">
        <f t="shared" si="25"/>
        <v>0</v>
      </c>
      <c r="X1020" s="80"/>
      <c r="Y1020" s="80"/>
      <c r="Z1020" s="80"/>
      <c r="AA1020" s="80"/>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82"/>
      <c r="BE1020" s="1"/>
    </row>
    <row r="1021" spans="1:57" ht="11.25" customHeight="1" x14ac:dyDescent="0.2">
      <c r="A1021" s="1">
        <f>IF(F1021=0,0,LOOKUP($C$9:$C$2507,Hoja1!$C$4:$C$118,Hoja1!$D$4:$D$118))</f>
        <v>0</v>
      </c>
      <c r="B1021" s="1">
        <f t="shared" si="23"/>
        <v>662</v>
      </c>
      <c r="C1021" s="1">
        <f t="array" ref="C1021">SUM(IF(cuencatramo1=F1021,Hoja1!$C$4:$C$118,0))</f>
        <v>0</v>
      </c>
      <c r="D1021" s="1">
        <f t="shared" si="24"/>
        <v>703</v>
      </c>
      <c r="E1021" s="46">
        <v>1014</v>
      </c>
      <c r="F1021" s="229"/>
      <c r="G1021" s="4"/>
      <c r="H1021" s="4"/>
      <c r="I1021" s="79"/>
      <c r="J1021" s="4"/>
      <c r="K1021" s="80"/>
      <c r="L1021" s="80"/>
      <c r="M1021" s="80"/>
      <c r="N1021" s="80"/>
      <c r="O1021" s="80"/>
      <c r="P1021" s="80"/>
      <c r="Q1021" s="80"/>
      <c r="R1021" s="80"/>
      <c r="S1021" s="80"/>
      <c r="T1021" s="80"/>
      <c r="U1021" s="80"/>
      <c r="V1021" s="80"/>
      <c r="W1021" s="81">
        <f t="shared" si="25"/>
        <v>0</v>
      </c>
      <c r="X1021" s="80"/>
      <c r="Y1021" s="80"/>
      <c r="Z1021" s="80"/>
      <c r="AA1021" s="80"/>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82"/>
      <c r="BE1021" s="1"/>
    </row>
    <row r="1022" spans="1:57" ht="11.25" customHeight="1" x14ac:dyDescent="0.2">
      <c r="A1022" s="1">
        <f>IF(F1022=0,0,LOOKUP($C$9:$C$2507,Hoja1!$C$4:$C$118,Hoja1!$D$4:$D$118))</f>
        <v>0</v>
      </c>
      <c r="B1022" s="1">
        <f t="shared" si="23"/>
        <v>663</v>
      </c>
      <c r="C1022" s="1">
        <f t="array" ref="C1022">SUM(IF(cuencatramo1=F1022,Hoja1!$C$4:$C$118,0))</f>
        <v>0</v>
      </c>
      <c r="D1022" s="1">
        <f t="shared" si="24"/>
        <v>704</v>
      </c>
      <c r="E1022" s="46">
        <v>1015</v>
      </c>
      <c r="F1022" s="229"/>
      <c r="G1022" s="4"/>
      <c r="H1022" s="4"/>
      <c r="I1022" s="79"/>
      <c r="J1022" s="4"/>
      <c r="K1022" s="80"/>
      <c r="L1022" s="80"/>
      <c r="M1022" s="80"/>
      <c r="N1022" s="80"/>
      <c r="O1022" s="80"/>
      <c r="P1022" s="80"/>
      <c r="Q1022" s="80"/>
      <c r="R1022" s="80"/>
      <c r="S1022" s="80"/>
      <c r="T1022" s="80"/>
      <c r="U1022" s="80"/>
      <c r="V1022" s="80"/>
      <c r="W1022" s="81">
        <f t="shared" si="25"/>
        <v>0</v>
      </c>
      <c r="X1022" s="80"/>
      <c r="Y1022" s="80"/>
      <c r="Z1022" s="80"/>
      <c r="AA1022" s="80"/>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82"/>
      <c r="BE1022" s="1"/>
    </row>
    <row r="1023" spans="1:57" ht="11.25" customHeight="1" x14ac:dyDescent="0.2">
      <c r="A1023" s="1">
        <f>IF(F1023=0,0,LOOKUP($C$9:$C$2507,Hoja1!$C$4:$C$118,Hoja1!$D$4:$D$118))</f>
        <v>0</v>
      </c>
      <c r="B1023" s="1">
        <f t="shared" si="23"/>
        <v>664</v>
      </c>
      <c r="C1023" s="1">
        <f t="array" ref="C1023">SUM(IF(cuencatramo1=F1023,Hoja1!$C$4:$C$118,0))</f>
        <v>0</v>
      </c>
      <c r="D1023" s="1">
        <f t="shared" si="24"/>
        <v>705</v>
      </c>
      <c r="E1023" s="46">
        <v>1016</v>
      </c>
      <c r="F1023" s="229"/>
      <c r="G1023" s="4"/>
      <c r="H1023" s="4"/>
      <c r="I1023" s="79"/>
      <c r="J1023" s="4"/>
      <c r="K1023" s="80"/>
      <c r="L1023" s="80"/>
      <c r="M1023" s="80"/>
      <c r="N1023" s="80"/>
      <c r="O1023" s="80"/>
      <c r="P1023" s="80"/>
      <c r="Q1023" s="80"/>
      <c r="R1023" s="80"/>
      <c r="S1023" s="80"/>
      <c r="T1023" s="80"/>
      <c r="U1023" s="80"/>
      <c r="V1023" s="80"/>
      <c r="W1023" s="81">
        <f t="shared" si="25"/>
        <v>0</v>
      </c>
      <c r="X1023" s="80"/>
      <c r="Y1023" s="80"/>
      <c r="Z1023" s="80"/>
      <c r="AA1023" s="80"/>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82"/>
      <c r="BE1023" s="1"/>
    </row>
    <row r="1024" spans="1:57" ht="11.25" customHeight="1" x14ac:dyDescent="0.2">
      <c r="A1024" s="1">
        <f>IF(F1024=0,0,LOOKUP($C$9:$C$2507,Hoja1!$C$4:$C$118,Hoja1!$D$4:$D$118))</f>
        <v>0</v>
      </c>
      <c r="B1024" s="1">
        <f t="shared" si="23"/>
        <v>665</v>
      </c>
      <c r="C1024" s="1">
        <f t="array" ref="C1024">SUM(IF(cuencatramo1=F1024,Hoja1!$C$4:$C$118,0))</f>
        <v>0</v>
      </c>
      <c r="D1024" s="1">
        <f t="shared" si="24"/>
        <v>706</v>
      </c>
      <c r="E1024" s="46">
        <v>1017</v>
      </c>
      <c r="F1024" s="229"/>
      <c r="G1024" s="4"/>
      <c r="H1024" s="4"/>
      <c r="I1024" s="79"/>
      <c r="J1024" s="4"/>
      <c r="K1024" s="80"/>
      <c r="L1024" s="80"/>
      <c r="M1024" s="80"/>
      <c r="N1024" s="80"/>
      <c r="O1024" s="80"/>
      <c r="P1024" s="80"/>
      <c r="Q1024" s="80"/>
      <c r="R1024" s="80"/>
      <c r="S1024" s="80"/>
      <c r="T1024" s="80"/>
      <c r="U1024" s="80"/>
      <c r="V1024" s="80"/>
      <c r="W1024" s="81">
        <f t="shared" si="25"/>
        <v>0</v>
      </c>
      <c r="X1024" s="80"/>
      <c r="Y1024" s="80"/>
      <c r="Z1024" s="80"/>
      <c r="AA1024" s="80"/>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82"/>
      <c r="BE1024" s="1"/>
    </row>
    <row r="1025" spans="1:57" ht="11.25" customHeight="1" x14ac:dyDescent="0.2">
      <c r="A1025" s="1">
        <f>IF(F1025=0,0,LOOKUP($C$9:$C$2507,Hoja1!$C$4:$C$118,Hoja1!$D$4:$D$118))</f>
        <v>0</v>
      </c>
      <c r="B1025" s="1">
        <f t="shared" si="23"/>
        <v>666</v>
      </c>
      <c r="C1025" s="1">
        <f t="array" ref="C1025">SUM(IF(cuencatramo1=F1025,Hoja1!$C$4:$C$118,0))</f>
        <v>0</v>
      </c>
      <c r="D1025" s="1">
        <f t="shared" si="24"/>
        <v>707</v>
      </c>
      <c r="E1025" s="46">
        <v>1018</v>
      </c>
      <c r="F1025" s="229"/>
      <c r="G1025" s="4"/>
      <c r="H1025" s="4"/>
      <c r="I1025" s="79"/>
      <c r="J1025" s="4"/>
      <c r="K1025" s="80"/>
      <c r="L1025" s="80"/>
      <c r="M1025" s="80"/>
      <c r="N1025" s="80"/>
      <c r="O1025" s="80"/>
      <c r="P1025" s="80"/>
      <c r="Q1025" s="80"/>
      <c r="R1025" s="80"/>
      <c r="S1025" s="80"/>
      <c r="T1025" s="80"/>
      <c r="U1025" s="80"/>
      <c r="V1025" s="80"/>
      <c r="W1025" s="81">
        <f t="shared" si="25"/>
        <v>0</v>
      </c>
      <c r="X1025" s="80"/>
      <c r="Y1025" s="80"/>
      <c r="Z1025" s="80"/>
      <c r="AA1025" s="80"/>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82"/>
      <c r="BE1025" s="1"/>
    </row>
    <row r="1026" spans="1:57" ht="11.25" customHeight="1" x14ac:dyDescent="0.2">
      <c r="A1026" s="1">
        <f>IF(F1026=0,0,LOOKUP($C$9:$C$2507,Hoja1!$C$4:$C$118,Hoja1!$D$4:$D$118))</f>
        <v>0</v>
      </c>
      <c r="B1026" s="1">
        <f t="shared" si="23"/>
        <v>667</v>
      </c>
      <c r="C1026" s="1">
        <f t="array" ref="C1026">SUM(IF(cuencatramo1=F1026,Hoja1!$C$4:$C$118,0))</f>
        <v>0</v>
      </c>
      <c r="D1026" s="1">
        <f t="shared" si="24"/>
        <v>708</v>
      </c>
      <c r="E1026" s="46">
        <v>1019</v>
      </c>
      <c r="F1026" s="229"/>
      <c r="G1026" s="4"/>
      <c r="H1026" s="4"/>
      <c r="I1026" s="79"/>
      <c r="J1026" s="4"/>
      <c r="K1026" s="80"/>
      <c r="L1026" s="80"/>
      <c r="M1026" s="80"/>
      <c r="N1026" s="80"/>
      <c r="O1026" s="80"/>
      <c r="P1026" s="80"/>
      <c r="Q1026" s="80"/>
      <c r="R1026" s="80"/>
      <c r="S1026" s="80"/>
      <c r="T1026" s="80"/>
      <c r="U1026" s="80"/>
      <c r="V1026" s="80"/>
      <c r="W1026" s="81">
        <f t="shared" si="25"/>
        <v>0</v>
      </c>
      <c r="X1026" s="80"/>
      <c r="Y1026" s="80"/>
      <c r="Z1026" s="80"/>
      <c r="AA1026" s="80"/>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82"/>
      <c r="BE1026" s="1"/>
    </row>
    <row r="1027" spans="1:57" ht="11.25" customHeight="1" x14ac:dyDescent="0.2">
      <c r="A1027" s="1">
        <f>IF(F1027=0,0,LOOKUP($C$9:$C$2507,Hoja1!$C$4:$C$118,Hoja1!$D$4:$D$118))</f>
        <v>0</v>
      </c>
      <c r="B1027" s="1">
        <f t="shared" si="23"/>
        <v>668</v>
      </c>
      <c r="C1027" s="1">
        <f t="array" ref="C1027">SUM(IF(cuencatramo1=F1027,Hoja1!$C$4:$C$118,0))</f>
        <v>0</v>
      </c>
      <c r="D1027" s="1">
        <f t="shared" si="24"/>
        <v>709</v>
      </c>
      <c r="E1027" s="46">
        <v>1020</v>
      </c>
      <c r="F1027" s="229"/>
      <c r="G1027" s="4"/>
      <c r="H1027" s="4"/>
      <c r="I1027" s="79"/>
      <c r="J1027" s="4"/>
      <c r="K1027" s="80"/>
      <c r="L1027" s="80"/>
      <c r="M1027" s="80"/>
      <c r="N1027" s="80"/>
      <c r="O1027" s="80"/>
      <c r="P1027" s="80"/>
      <c r="Q1027" s="80"/>
      <c r="R1027" s="80"/>
      <c r="S1027" s="80"/>
      <c r="T1027" s="80"/>
      <c r="U1027" s="80"/>
      <c r="V1027" s="80"/>
      <c r="W1027" s="81">
        <f t="shared" si="25"/>
        <v>0</v>
      </c>
      <c r="X1027" s="80"/>
      <c r="Y1027" s="80"/>
      <c r="Z1027" s="80"/>
      <c r="AA1027" s="80"/>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82"/>
      <c r="BE1027" s="1"/>
    </row>
    <row r="1028" spans="1:57" ht="11.25" customHeight="1" x14ac:dyDescent="0.2">
      <c r="A1028" s="1">
        <f>IF(F1028=0,0,LOOKUP($C$9:$C$2507,Hoja1!$C$4:$C$118,Hoja1!$D$4:$D$118))</f>
        <v>0</v>
      </c>
      <c r="B1028" s="1">
        <f t="shared" ref="B1028:B1201" si="26">IF(A1028=0,B1027+1,A1028)</f>
        <v>669</v>
      </c>
      <c r="C1028" s="1">
        <f t="array" ref="C1028">SUM(IF(cuencatramo1=F1028,Hoja1!$C$4:$C$118,0))</f>
        <v>0</v>
      </c>
      <c r="D1028" s="1">
        <f t="shared" ref="D1028:D1201" si="27">IF(C1028=0,D1027+1,C1028)</f>
        <v>710</v>
      </c>
      <c r="E1028" s="46">
        <v>1021</v>
      </c>
      <c r="F1028" s="229"/>
      <c r="G1028" s="4"/>
      <c r="H1028" s="4"/>
      <c r="I1028" s="79"/>
      <c r="J1028" s="4"/>
      <c r="K1028" s="80"/>
      <c r="L1028" s="80"/>
      <c r="M1028" s="80"/>
      <c r="N1028" s="80"/>
      <c r="O1028" s="80"/>
      <c r="P1028" s="80"/>
      <c r="Q1028" s="80"/>
      <c r="R1028" s="80"/>
      <c r="S1028" s="80"/>
      <c r="T1028" s="80"/>
      <c r="U1028" s="80"/>
      <c r="V1028" s="80"/>
      <c r="W1028" s="81">
        <f t="shared" ref="W1028:W1282" si="28">SUM(U1028:V1028)</f>
        <v>0</v>
      </c>
      <c r="X1028" s="80"/>
      <c r="Y1028" s="80"/>
      <c r="Z1028" s="80"/>
      <c r="AA1028" s="80"/>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82"/>
      <c r="BE1028" s="1"/>
    </row>
    <row r="1029" spans="1:57" ht="11.25" customHeight="1" x14ac:dyDescent="0.2">
      <c r="A1029" s="1">
        <f>IF(F1029=0,0,LOOKUP($C$9:$C$2507,Hoja1!$C$4:$C$118,Hoja1!$D$4:$D$118))</f>
        <v>0</v>
      </c>
      <c r="B1029" s="1">
        <f t="shared" si="26"/>
        <v>670</v>
      </c>
      <c r="C1029" s="1">
        <f t="array" ref="C1029">SUM(IF(cuencatramo1=F1029,Hoja1!$C$4:$C$118,0))</f>
        <v>0</v>
      </c>
      <c r="D1029" s="1">
        <f t="shared" si="27"/>
        <v>711</v>
      </c>
      <c r="E1029" s="46">
        <v>1022</v>
      </c>
      <c r="F1029" s="229"/>
      <c r="G1029" s="4"/>
      <c r="H1029" s="4"/>
      <c r="I1029" s="79"/>
      <c r="J1029" s="4"/>
      <c r="K1029" s="80"/>
      <c r="L1029" s="80"/>
      <c r="M1029" s="80"/>
      <c r="N1029" s="80"/>
      <c r="O1029" s="80"/>
      <c r="P1029" s="80"/>
      <c r="Q1029" s="80"/>
      <c r="R1029" s="80"/>
      <c r="S1029" s="80"/>
      <c r="T1029" s="80"/>
      <c r="U1029" s="80"/>
      <c r="V1029" s="80"/>
      <c r="W1029" s="81">
        <f t="shared" si="28"/>
        <v>0</v>
      </c>
      <c r="X1029" s="80"/>
      <c r="Y1029" s="80"/>
      <c r="Z1029" s="80"/>
      <c r="AA1029" s="80"/>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82"/>
      <c r="BE1029" s="1"/>
    </row>
    <row r="1030" spans="1:57" ht="11.25" customHeight="1" x14ac:dyDescent="0.2">
      <c r="A1030" s="1">
        <f>IF(F1030=0,0,LOOKUP($C$9:$C$2507,Hoja1!$C$4:$C$118,Hoja1!$D$4:$D$118))</f>
        <v>0</v>
      </c>
      <c r="B1030" s="1">
        <f t="shared" si="26"/>
        <v>671</v>
      </c>
      <c r="C1030" s="1">
        <f t="array" ref="C1030">SUM(IF(cuencatramo1=F1030,Hoja1!$C$4:$C$118,0))</f>
        <v>0</v>
      </c>
      <c r="D1030" s="1">
        <f t="shared" si="27"/>
        <v>712</v>
      </c>
      <c r="E1030" s="46">
        <v>1023</v>
      </c>
      <c r="F1030" s="229"/>
      <c r="G1030" s="4"/>
      <c r="H1030" s="4"/>
      <c r="I1030" s="79"/>
      <c r="J1030" s="4"/>
      <c r="K1030" s="80"/>
      <c r="L1030" s="80"/>
      <c r="M1030" s="80"/>
      <c r="N1030" s="80"/>
      <c r="O1030" s="80"/>
      <c r="P1030" s="80"/>
      <c r="Q1030" s="80"/>
      <c r="R1030" s="80"/>
      <c r="S1030" s="80"/>
      <c r="T1030" s="80"/>
      <c r="U1030" s="80"/>
      <c r="V1030" s="80"/>
      <c r="W1030" s="81">
        <f t="shared" si="28"/>
        <v>0</v>
      </c>
      <c r="X1030" s="80"/>
      <c r="Y1030" s="80"/>
      <c r="Z1030" s="80"/>
      <c r="AA1030" s="80"/>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82"/>
      <c r="BE1030" s="1"/>
    </row>
    <row r="1031" spans="1:57" ht="11.25" customHeight="1" x14ac:dyDescent="0.2">
      <c r="A1031" s="1">
        <f>IF(F1031=0,0,LOOKUP($C$9:$C$2507,Hoja1!$C$4:$C$118,Hoja1!$D$4:$D$118))</f>
        <v>0</v>
      </c>
      <c r="B1031" s="1">
        <f t="shared" si="26"/>
        <v>672</v>
      </c>
      <c r="C1031" s="1">
        <f t="array" ref="C1031">SUM(IF(cuencatramo1=F1031,Hoja1!$C$4:$C$118,0))</f>
        <v>0</v>
      </c>
      <c r="D1031" s="1">
        <f t="shared" si="27"/>
        <v>713</v>
      </c>
      <c r="E1031" s="46">
        <v>1024</v>
      </c>
      <c r="F1031" s="229"/>
      <c r="G1031" s="4"/>
      <c r="H1031" s="4"/>
      <c r="I1031" s="79"/>
      <c r="J1031" s="4"/>
      <c r="K1031" s="80"/>
      <c r="L1031" s="80"/>
      <c r="M1031" s="80"/>
      <c r="N1031" s="80"/>
      <c r="O1031" s="80"/>
      <c r="P1031" s="80"/>
      <c r="Q1031" s="80"/>
      <c r="R1031" s="80"/>
      <c r="S1031" s="80"/>
      <c r="T1031" s="80"/>
      <c r="U1031" s="80"/>
      <c r="V1031" s="80"/>
      <c r="W1031" s="81">
        <f t="shared" si="28"/>
        <v>0</v>
      </c>
      <c r="X1031" s="80"/>
      <c r="Y1031" s="80"/>
      <c r="Z1031" s="80"/>
      <c r="AA1031" s="80"/>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82"/>
      <c r="BE1031" s="1"/>
    </row>
    <row r="1032" spans="1:57" ht="11.25" customHeight="1" x14ac:dyDescent="0.2">
      <c r="A1032" s="1">
        <f>IF(F1032=0,0,LOOKUP($C$9:$C$2507,Hoja1!$C$4:$C$118,Hoja1!$D$4:$D$118))</f>
        <v>0</v>
      </c>
      <c r="B1032" s="1">
        <f t="shared" si="26"/>
        <v>673</v>
      </c>
      <c r="C1032" s="1">
        <f t="array" ref="C1032">SUM(IF(cuencatramo1=F1032,Hoja1!$C$4:$C$118,0))</f>
        <v>0</v>
      </c>
      <c r="D1032" s="1">
        <f t="shared" si="27"/>
        <v>714</v>
      </c>
      <c r="E1032" s="46">
        <v>1025</v>
      </c>
      <c r="F1032" s="229"/>
      <c r="G1032" s="4"/>
      <c r="H1032" s="4"/>
      <c r="I1032" s="79"/>
      <c r="J1032" s="4"/>
      <c r="K1032" s="80"/>
      <c r="L1032" s="80"/>
      <c r="M1032" s="80"/>
      <c r="N1032" s="80"/>
      <c r="O1032" s="80"/>
      <c r="P1032" s="80"/>
      <c r="Q1032" s="80"/>
      <c r="R1032" s="80"/>
      <c r="S1032" s="80"/>
      <c r="T1032" s="80"/>
      <c r="U1032" s="80"/>
      <c r="V1032" s="80"/>
      <c r="W1032" s="81">
        <f t="shared" si="28"/>
        <v>0</v>
      </c>
      <c r="X1032" s="80"/>
      <c r="Y1032" s="80"/>
      <c r="Z1032" s="80"/>
      <c r="AA1032" s="80"/>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82"/>
      <c r="BE1032" s="1"/>
    </row>
    <row r="1033" spans="1:57" ht="11.25" customHeight="1" x14ac:dyDescent="0.2">
      <c r="A1033" s="1">
        <f>IF(F1033=0,0,LOOKUP($C$9:$C$2507,Hoja1!$C$4:$C$118,Hoja1!$D$4:$D$118))</f>
        <v>0</v>
      </c>
      <c r="B1033" s="1">
        <f t="shared" si="26"/>
        <v>674</v>
      </c>
      <c r="C1033" s="1">
        <f t="array" ref="C1033">SUM(IF(cuencatramo1=F1033,Hoja1!$C$4:$C$118,0))</f>
        <v>0</v>
      </c>
      <c r="D1033" s="1">
        <f t="shared" si="27"/>
        <v>715</v>
      </c>
      <c r="E1033" s="46">
        <v>1026</v>
      </c>
      <c r="F1033" s="229"/>
      <c r="G1033" s="4"/>
      <c r="H1033" s="4"/>
      <c r="I1033" s="79"/>
      <c r="J1033" s="4"/>
      <c r="K1033" s="80"/>
      <c r="L1033" s="80"/>
      <c r="M1033" s="80"/>
      <c r="N1033" s="80"/>
      <c r="O1033" s="80"/>
      <c r="P1033" s="80"/>
      <c r="Q1033" s="80"/>
      <c r="R1033" s="80"/>
      <c r="S1033" s="80"/>
      <c r="T1033" s="80"/>
      <c r="U1033" s="80"/>
      <c r="V1033" s="80"/>
      <c r="W1033" s="81">
        <f t="shared" si="28"/>
        <v>0</v>
      </c>
      <c r="X1033" s="80"/>
      <c r="Y1033" s="80"/>
      <c r="Z1033" s="80"/>
      <c r="AA1033" s="80"/>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82"/>
      <c r="BE1033" s="1"/>
    </row>
    <row r="1034" spans="1:57" ht="11.25" customHeight="1" x14ac:dyDescent="0.2">
      <c r="A1034" s="1">
        <f>IF(F1034=0,0,LOOKUP($C$9:$C$2507,Hoja1!$C$4:$C$118,Hoja1!$D$4:$D$118))</f>
        <v>0</v>
      </c>
      <c r="B1034" s="1">
        <f t="shared" si="26"/>
        <v>675</v>
      </c>
      <c r="C1034" s="1">
        <f t="array" ref="C1034">SUM(IF(cuencatramo1=F1034,Hoja1!$C$4:$C$118,0))</f>
        <v>0</v>
      </c>
      <c r="D1034" s="1">
        <f t="shared" si="27"/>
        <v>716</v>
      </c>
      <c r="E1034" s="46">
        <v>1027</v>
      </c>
      <c r="F1034" s="229"/>
      <c r="G1034" s="4"/>
      <c r="H1034" s="4"/>
      <c r="I1034" s="79"/>
      <c r="J1034" s="4"/>
      <c r="K1034" s="80"/>
      <c r="L1034" s="80"/>
      <c r="M1034" s="80"/>
      <c r="N1034" s="80"/>
      <c r="O1034" s="80"/>
      <c r="P1034" s="80"/>
      <c r="Q1034" s="80"/>
      <c r="R1034" s="80"/>
      <c r="S1034" s="80"/>
      <c r="T1034" s="80"/>
      <c r="U1034" s="80"/>
      <c r="V1034" s="80"/>
      <c r="W1034" s="81">
        <f t="shared" si="28"/>
        <v>0</v>
      </c>
      <c r="X1034" s="80"/>
      <c r="Y1034" s="80"/>
      <c r="Z1034" s="80"/>
      <c r="AA1034" s="80"/>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82"/>
      <c r="BE1034" s="1"/>
    </row>
    <row r="1035" spans="1:57" ht="11.25" customHeight="1" x14ac:dyDescent="0.2">
      <c r="A1035" s="1">
        <f>IF(F1035=0,0,LOOKUP($C$9:$C$2507,Hoja1!$C$4:$C$118,Hoja1!$D$4:$D$118))</f>
        <v>0</v>
      </c>
      <c r="B1035" s="1">
        <f t="shared" si="26"/>
        <v>676</v>
      </c>
      <c r="C1035" s="1">
        <f t="array" ref="C1035">SUM(IF(cuencatramo1=F1035,Hoja1!$C$4:$C$118,0))</f>
        <v>0</v>
      </c>
      <c r="D1035" s="1">
        <f t="shared" si="27"/>
        <v>717</v>
      </c>
      <c r="E1035" s="46">
        <v>1028</v>
      </c>
      <c r="F1035" s="229"/>
      <c r="G1035" s="4"/>
      <c r="H1035" s="4"/>
      <c r="I1035" s="79"/>
      <c r="J1035" s="4"/>
      <c r="K1035" s="80"/>
      <c r="L1035" s="80"/>
      <c r="M1035" s="80"/>
      <c r="N1035" s="80"/>
      <c r="O1035" s="80"/>
      <c r="P1035" s="80"/>
      <c r="Q1035" s="80"/>
      <c r="R1035" s="80"/>
      <c r="S1035" s="80"/>
      <c r="T1035" s="80"/>
      <c r="U1035" s="80"/>
      <c r="V1035" s="80"/>
      <c r="W1035" s="81">
        <f t="shared" si="28"/>
        <v>0</v>
      </c>
      <c r="X1035" s="80"/>
      <c r="Y1035" s="80"/>
      <c r="Z1035" s="80"/>
      <c r="AA1035" s="80"/>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82"/>
      <c r="BE1035" s="1"/>
    </row>
    <row r="1036" spans="1:57" ht="11.25" customHeight="1" x14ac:dyDescent="0.2">
      <c r="A1036" s="1">
        <f>IF(F1036=0,0,LOOKUP($C$9:$C$2507,Hoja1!$C$4:$C$118,Hoja1!$D$4:$D$118))</f>
        <v>0</v>
      </c>
      <c r="B1036" s="1">
        <f t="shared" si="26"/>
        <v>677</v>
      </c>
      <c r="C1036" s="1">
        <f t="array" ref="C1036">SUM(IF(cuencatramo1=F1036,Hoja1!$C$4:$C$118,0))</f>
        <v>0</v>
      </c>
      <c r="D1036" s="1">
        <f t="shared" si="27"/>
        <v>718</v>
      </c>
      <c r="E1036" s="46">
        <v>1029</v>
      </c>
      <c r="F1036" s="229"/>
      <c r="G1036" s="4"/>
      <c r="H1036" s="4"/>
      <c r="I1036" s="79"/>
      <c r="J1036" s="4"/>
      <c r="K1036" s="80"/>
      <c r="L1036" s="80"/>
      <c r="M1036" s="80"/>
      <c r="N1036" s="80"/>
      <c r="O1036" s="80"/>
      <c r="P1036" s="80"/>
      <c r="Q1036" s="80"/>
      <c r="R1036" s="80"/>
      <c r="S1036" s="80"/>
      <c r="T1036" s="80"/>
      <c r="U1036" s="80"/>
      <c r="V1036" s="80"/>
      <c r="W1036" s="81">
        <f t="shared" si="28"/>
        <v>0</v>
      </c>
      <c r="X1036" s="80"/>
      <c r="Y1036" s="80"/>
      <c r="Z1036" s="80"/>
      <c r="AA1036" s="80"/>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82"/>
      <c r="BE1036" s="1"/>
    </row>
    <row r="1037" spans="1:57" ht="11.25" customHeight="1" x14ac:dyDescent="0.2">
      <c r="A1037" s="1">
        <f>IF(F1037=0,0,LOOKUP($C$9:$C$2507,Hoja1!$C$4:$C$118,Hoja1!$D$4:$D$118))</f>
        <v>0</v>
      </c>
      <c r="B1037" s="1">
        <f t="shared" si="26"/>
        <v>678</v>
      </c>
      <c r="C1037" s="1">
        <f t="array" ref="C1037">SUM(IF(cuencatramo1=F1037,Hoja1!$C$4:$C$118,0))</f>
        <v>0</v>
      </c>
      <c r="D1037" s="1">
        <f t="shared" si="27"/>
        <v>719</v>
      </c>
      <c r="E1037" s="46">
        <v>1030</v>
      </c>
      <c r="F1037" s="229"/>
      <c r="G1037" s="4"/>
      <c r="H1037" s="4"/>
      <c r="I1037" s="79"/>
      <c r="J1037" s="4"/>
      <c r="K1037" s="80"/>
      <c r="L1037" s="80"/>
      <c r="M1037" s="80"/>
      <c r="N1037" s="80"/>
      <c r="O1037" s="80"/>
      <c r="P1037" s="80"/>
      <c r="Q1037" s="80"/>
      <c r="R1037" s="80"/>
      <c r="S1037" s="80"/>
      <c r="T1037" s="80"/>
      <c r="U1037" s="80"/>
      <c r="V1037" s="80"/>
      <c r="W1037" s="81">
        <f t="shared" si="28"/>
        <v>0</v>
      </c>
      <c r="X1037" s="80"/>
      <c r="Y1037" s="80"/>
      <c r="Z1037" s="80"/>
      <c r="AA1037" s="80"/>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82"/>
      <c r="BE1037" s="1"/>
    </row>
    <row r="1038" spans="1:57" ht="11.25" customHeight="1" x14ac:dyDescent="0.2">
      <c r="A1038" s="1">
        <f>IF(F1038=0,0,LOOKUP($C$9:$C$2507,Hoja1!$C$4:$C$118,Hoja1!$D$4:$D$118))</f>
        <v>0</v>
      </c>
      <c r="B1038" s="1">
        <f t="shared" si="26"/>
        <v>679</v>
      </c>
      <c r="C1038" s="1">
        <f t="array" ref="C1038">SUM(IF(cuencatramo1=F1038,Hoja1!$C$4:$C$118,0))</f>
        <v>0</v>
      </c>
      <c r="D1038" s="1">
        <f t="shared" si="27"/>
        <v>720</v>
      </c>
      <c r="E1038" s="46">
        <v>1031</v>
      </c>
      <c r="F1038" s="229"/>
      <c r="G1038" s="4"/>
      <c r="H1038" s="4"/>
      <c r="I1038" s="79"/>
      <c r="J1038" s="4"/>
      <c r="K1038" s="80"/>
      <c r="L1038" s="80"/>
      <c r="M1038" s="80"/>
      <c r="N1038" s="80"/>
      <c r="O1038" s="80"/>
      <c r="P1038" s="80"/>
      <c r="Q1038" s="80"/>
      <c r="R1038" s="80"/>
      <c r="S1038" s="80"/>
      <c r="T1038" s="80"/>
      <c r="U1038" s="80"/>
      <c r="V1038" s="80"/>
      <c r="W1038" s="81">
        <f t="shared" si="28"/>
        <v>0</v>
      </c>
      <c r="X1038" s="80"/>
      <c r="Y1038" s="80"/>
      <c r="Z1038" s="80"/>
      <c r="AA1038" s="80"/>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82"/>
      <c r="BE1038" s="1"/>
    </row>
    <row r="1039" spans="1:57" ht="11.25" customHeight="1" x14ac:dyDescent="0.2">
      <c r="A1039" s="1">
        <f>IF(F1039=0,0,LOOKUP($C$9:$C$2507,Hoja1!$C$4:$C$118,Hoja1!$D$4:$D$118))</f>
        <v>0</v>
      </c>
      <c r="B1039" s="1">
        <f t="shared" si="26"/>
        <v>680</v>
      </c>
      <c r="C1039" s="1">
        <f t="array" ref="C1039">SUM(IF(cuencatramo1=F1039,Hoja1!$C$4:$C$118,0))</f>
        <v>0</v>
      </c>
      <c r="D1039" s="1">
        <f t="shared" si="27"/>
        <v>721</v>
      </c>
      <c r="E1039" s="46">
        <v>1032</v>
      </c>
      <c r="F1039" s="229"/>
      <c r="G1039" s="4"/>
      <c r="H1039" s="4"/>
      <c r="I1039" s="79"/>
      <c r="J1039" s="4"/>
      <c r="K1039" s="80"/>
      <c r="L1039" s="80"/>
      <c r="M1039" s="80"/>
      <c r="N1039" s="80"/>
      <c r="O1039" s="80"/>
      <c r="P1039" s="80"/>
      <c r="Q1039" s="80"/>
      <c r="R1039" s="80"/>
      <c r="S1039" s="80"/>
      <c r="T1039" s="80"/>
      <c r="U1039" s="80"/>
      <c r="V1039" s="80"/>
      <c r="W1039" s="81">
        <f t="shared" si="28"/>
        <v>0</v>
      </c>
      <c r="X1039" s="80"/>
      <c r="Y1039" s="80"/>
      <c r="Z1039" s="80"/>
      <c r="AA1039" s="80"/>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82"/>
      <c r="BE1039" s="1"/>
    </row>
    <row r="1040" spans="1:57" ht="11.25" customHeight="1" x14ac:dyDescent="0.2">
      <c r="A1040" s="1">
        <f>IF(F1040=0,0,LOOKUP($C$9:$C$2507,Hoja1!$C$4:$C$118,Hoja1!$D$4:$D$118))</f>
        <v>0</v>
      </c>
      <c r="B1040" s="1">
        <f t="shared" si="26"/>
        <v>681</v>
      </c>
      <c r="C1040" s="1">
        <f t="array" ref="C1040">SUM(IF(cuencatramo1=F1040,Hoja1!$C$4:$C$118,0))</f>
        <v>0</v>
      </c>
      <c r="D1040" s="1">
        <f t="shared" si="27"/>
        <v>722</v>
      </c>
      <c r="E1040" s="46">
        <v>1033</v>
      </c>
      <c r="F1040" s="229"/>
      <c r="G1040" s="4"/>
      <c r="H1040" s="4"/>
      <c r="I1040" s="79"/>
      <c r="J1040" s="4"/>
      <c r="K1040" s="80"/>
      <c r="L1040" s="80"/>
      <c r="M1040" s="80"/>
      <c r="N1040" s="80"/>
      <c r="O1040" s="80"/>
      <c r="P1040" s="80"/>
      <c r="Q1040" s="80"/>
      <c r="R1040" s="80"/>
      <c r="S1040" s="80"/>
      <c r="T1040" s="80"/>
      <c r="U1040" s="80"/>
      <c r="V1040" s="80"/>
      <c r="W1040" s="81">
        <f t="shared" si="28"/>
        <v>0</v>
      </c>
      <c r="X1040" s="80"/>
      <c r="Y1040" s="80"/>
      <c r="Z1040" s="80"/>
      <c r="AA1040" s="80"/>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82"/>
      <c r="BE1040" s="1"/>
    </row>
    <row r="1041" spans="1:57" ht="11.25" customHeight="1" x14ac:dyDescent="0.2">
      <c r="A1041" s="1">
        <f>IF(F1041=0,0,LOOKUP($C$9:$C$2507,Hoja1!$C$4:$C$118,Hoja1!$D$4:$D$118))</f>
        <v>0</v>
      </c>
      <c r="B1041" s="1">
        <f t="shared" si="26"/>
        <v>682</v>
      </c>
      <c r="C1041" s="1">
        <f t="array" ref="C1041">SUM(IF(cuencatramo1=F1041,Hoja1!$C$4:$C$118,0))</f>
        <v>0</v>
      </c>
      <c r="D1041" s="1">
        <f t="shared" si="27"/>
        <v>723</v>
      </c>
      <c r="E1041" s="46">
        <v>1034</v>
      </c>
      <c r="F1041" s="229"/>
      <c r="G1041" s="4"/>
      <c r="H1041" s="4"/>
      <c r="I1041" s="79"/>
      <c r="J1041" s="4"/>
      <c r="K1041" s="80"/>
      <c r="L1041" s="80"/>
      <c r="M1041" s="80"/>
      <c r="N1041" s="80"/>
      <c r="O1041" s="80"/>
      <c r="P1041" s="80"/>
      <c r="Q1041" s="80"/>
      <c r="R1041" s="80"/>
      <c r="S1041" s="80"/>
      <c r="T1041" s="80"/>
      <c r="U1041" s="80"/>
      <c r="V1041" s="80"/>
      <c r="W1041" s="81">
        <f t="shared" si="28"/>
        <v>0</v>
      </c>
      <c r="X1041" s="80"/>
      <c r="Y1041" s="80"/>
      <c r="Z1041" s="80"/>
      <c r="AA1041" s="80"/>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82"/>
      <c r="BE1041" s="1"/>
    </row>
    <row r="1042" spans="1:57" ht="11.25" customHeight="1" x14ac:dyDescent="0.2">
      <c r="A1042" s="1">
        <f>IF(F1042=0,0,LOOKUP($C$9:$C$2507,Hoja1!$C$4:$C$118,Hoja1!$D$4:$D$118))</f>
        <v>0</v>
      </c>
      <c r="B1042" s="1">
        <f t="shared" si="26"/>
        <v>683</v>
      </c>
      <c r="C1042" s="1">
        <f t="array" ref="C1042">SUM(IF(cuencatramo1=F1042,Hoja1!$C$4:$C$118,0))</f>
        <v>0</v>
      </c>
      <c r="D1042" s="1">
        <f t="shared" si="27"/>
        <v>724</v>
      </c>
      <c r="E1042" s="46">
        <v>1035</v>
      </c>
      <c r="F1042" s="229"/>
      <c r="G1042" s="4"/>
      <c r="H1042" s="4"/>
      <c r="I1042" s="79"/>
      <c r="J1042" s="4"/>
      <c r="K1042" s="80"/>
      <c r="L1042" s="80"/>
      <c r="M1042" s="80"/>
      <c r="N1042" s="80"/>
      <c r="O1042" s="80"/>
      <c r="P1042" s="80"/>
      <c r="Q1042" s="80"/>
      <c r="R1042" s="80"/>
      <c r="S1042" s="80"/>
      <c r="T1042" s="80"/>
      <c r="U1042" s="80"/>
      <c r="V1042" s="80"/>
      <c r="W1042" s="81">
        <f t="shared" si="28"/>
        <v>0</v>
      </c>
      <c r="X1042" s="80"/>
      <c r="Y1042" s="80"/>
      <c r="Z1042" s="80"/>
      <c r="AA1042" s="80"/>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82"/>
      <c r="BE1042" s="1"/>
    </row>
    <row r="1043" spans="1:57" ht="11.25" customHeight="1" x14ac:dyDescent="0.2">
      <c r="A1043" s="1">
        <f>IF(F1043=0,0,LOOKUP($C$9:$C$2507,Hoja1!$C$4:$C$118,Hoja1!$D$4:$D$118))</f>
        <v>0</v>
      </c>
      <c r="B1043" s="1">
        <f t="shared" si="26"/>
        <v>684</v>
      </c>
      <c r="C1043" s="1">
        <f t="array" ref="C1043">SUM(IF(cuencatramo1=F1043,Hoja1!$C$4:$C$118,0))</f>
        <v>0</v>
      </c>
      <c r="D1043" s="1">
        <f t="shared" si="27"/>
        <v>725</v>
      </c>
      <c r="E1043" s="46">
        <v>1036</v>
      </c>
      <c r="F1043" s="229"/>
      <c r="G1043" s="4"/>
      <c r="H1043" s="4"/>
      <c r="I1043" s="79"/>
      <c r="J1043" s="4"/>
      <c r="K1043" s="80"/>
      <c r="L1043" s="80"/>
      <c r="M1043" s="80"/>
      <c r="N1043" s="80"/>
      <c r="O1043" s="80"/>
      <c r="P1043" s="80"/>
      <c r="Q1043" s="80"/>
      <c r="R1043" s="80"/>
      <c r="S1043" s="80"/>
      <c r="T1043" s="80"/>
      <c r="U1043" s="80"/>
      <c r="V1043" s="80"/>
      <c r="W1043" s="81">
        <f t="shared" si="28"/>
        <v>0</v>
      </c>
      <c r="X1043" s="80"/>
      <c r="Y1043" s="80"/>
      <c r="Z1043" s="80"/>
      <c r="AA1043" s="80"/>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82"/>
      <c r="BE1043" s="1"/>
    </row>
    <row r="1044" spans="1:57" ht="11.25" customHeight="1" x14ac:dyDescent="0.2">
      <c r="A1044" s="1">
        <f>IF(F1044=0,0,LOOKUP($C$9:$C$2507,Hoja1!$C$4:$C$118,Hoja1!$D$4:$D$118))</f>
        <v>0</v>
      </c>
      <c r="B1044" s="1">
        <f t="shared" si="26"/>
        <v>685</v>
      </c>
      <c r="C1044" s="1">
        <f t="array" ref="C1044">SUM(IF(cuencatramo1=F1044,Hoja1!$C$4:$C$118,0))</f>
        <v>0</v>
      </c>
      <c r="D1044" s="1">
        <f t="shared" si="27"/>
        <v>726</v>
      </c>
      <c r="E1044" s="46">
        <v>1037</v>
      </c>
      <c r="F1044" s="229"/>
      <c r="G1044" s="4"/>
      <c r="H1044" s="4"/>
      <c r="I1044" s="79"/>
      <c r="J1044" s="4"/>
      <c r="K1044" s="80"/>
      <c r="L1044" s="80"/>
      <c r="M1044" s="80"/>
      <c r="N1044" s="80"/>
      <c r="O1044" s="80"/>
      <c r="P1044" s="80"/>
      <c r="Q1044" s="80"/>
      <c r="R1044" s="80"/>
      <c r="S1044" s="80"/>
      <c r="T1044" s="80"/>
      <c r="U1044" s="80"/>
      <c r="V1044" s="80"/>
      <c r="W1044" s="81">
        <f t="shared" si="28"/>
        <v>0</v>
      </c>
      <c r="X1044" s="80"/>
      <c r="Y1044" s="80"/>
      <c r="Z1044" s="80"/>
      <c r="AA1044" s="80"/>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82"/>
      <c r="BE1044" s="1"/>
    </row>
    <row r="1045" spans="1:57" ht="11.25" customHeight="1" x14ac:dyDescent="0.2">
      <c r="A1045" s="1">
        <f>IF(F1045=0,0,LOOKUP($C$9:$C$2507,Hoja1!$C$4:$C$118,Hoja1!$D$4:$D$118))</f>
        <v>0</v>
      </c>
      <c r="B1045" s="1">
        <f t="shared" si="26"/>
        <v>686</v>
      </c>
      <c r="C1045" s="1">
        <f t="array" ref="C1045">SUM(IF(cuencatramo1=F1045,Hoja1!$C$4:$C$118,0))</f>
        <v>0</v>
      </c>
      <c r="D1045" s="1">
        <f t="shared" si="27"/>
        <v>727</v>
      </c>
      <c r="E1045" s="46">
        <v>1038</v>
      </c>
      <c r="F1045" s="229"/>
      <c r="G1045" s="4"/>
      <c r="H1045" s="4"/>
      <c r="I1045" s="79"/>
      <c r="J1045" s="4"/>
      <c r="K1045" s="80"/>
      <c r="L1045" s="80"/>
      <c r="M1045" s="80"/>
      <c r="N1045" s="80"/>
      <c r="O1045" s="80"/>
      <c r="P1045" s="80"/>
      <c r="Q1045" s="80"/>
      <c r="R1045" s="80"/>
      <c r="S1045" s="80"/>
      <c r="T1045" s="80"/>
      <c r="U1045" s="80"/>
      <c r="V1045" s="80"/>
      <c r="W1045" s="81">
        <f t="shared" si="28"/>
        <v>0</v>
      </c>
      <c r="X1045" s="80"/>
      <c r="Y1045" s="80"/>
      <c r="Z1045" s="80"/>
      <c r="AA1045" s="80"/>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82"/>
      <c r="BE1045" s="1"/>
    </row>
    <row r="1046" spans="1:57" ht="11.25" customHeight="1" x14ac:dyDescent="0.2">
      <c r="A1046" s="1">
        <f>IF(F1046=0,0,LOOKUP($C$9:$C$2507,Hoja1!$C$4:$C$118,Hoja1!$D$4:$D$118))</f>
        <v>0</v>
      </c>
      <c r="B1046" s="1">
        <f t="shared" si="26"/>
        <v>687</v>
      </c>
      <c r="C1046" s="1">
        <f t="array" ref="C1046">SUM(IF(cuencatramo1=F1046,Hoja1!$C$4:$C$118,0))</f>
        <v>0</v>
      </c>
      <c r="D1046" s="1">
        <f t="shared" si="27"/>
        <v>728</v>
      </c>
      <c r="E1046" s="46">
        <v>1039</v>
      </c>
      <c r="F1046" s="229"/>
      <c r="G1046" s="4"/>
      <c r="H1046" s="4"/>
      <c r="I1046" s="79"/>
      <c r="J1046" s="4"/>
      <c r="K1046" s="80"/>
      <c r="L1046" s="80"/>
      <c r="M1046" s="80"/>
      <c r="N1046" s="80"/>
      <c r="O1046" s="80"/>
      <c r="P1046" s="80"/>
      <c r="Q1046" s="80"/>
      <c r="R1046" s="80"/>
      <c r="S1046" s="80"/>
      <c r="T1046" s="80"/>
      <c r="U1046" s="80"/>
      <c r="V1046" s="80"/>
      <c r="W1046" s="81">
        <f t="shared" si="28"/>
        <v>0</v>
      </c>
      <c r="X1046" s="80"/>
      <c r="Y1046" s="80"/>
      <c r="Z1046" s="80"/>
      <c r="AA1046" s="80"/>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82"/>
      <c r="BE1046" s="1"/>
    </row>
    <row r="1047" spans="1:57" ht="11.25" customHeight="1" x14ac:dyDescent="0.2">
      <c r="A1047" s="1">
        <f>IF(F1047=0,0,LOOKUP($C$9:$C$2507,Hoja1!$C$4:$C$118,Hoja1!$D$4:$D$118))</f>
        <v>0</v>
      </c>
      <c r="B1047" s="1">
        <f t="shared" si="26"/>
        <v>688</v>
      </c>
      <c r="C1047" s="1">
        <f t="array" ref="C1047">SUM(IF(cuencatramo1=F1047,Hoja1!$C$4:$C$118,0))</f>
        <v>0</v>
      </c>
      <c r="D1047" s="1">
        <f t="shared" si="27"/>
        <v>729</v>
      </c>
      <c r="E1047" s="46">
        <v>1040</v>
      </c>
      <c r="F1047" s="229"/>
      <c r="G1047" s="4"/>
      <c r="H1047" s="4"/>
      <c r="I1047" s="79"/>
      <c r="J1047" s="4"/>
      <c r="K1047" s="80"/>
      <c r="L1047" s="80"/>
      <c r="M1047" s="80"/>
      <c r="N1047" s="80"/>
      <c r="O1047" s="80"/>
      <c r="P1047" s="80"/>
      <c r="Q1047" s="80"/>
      <c r="R1047" s="80"/>
      <c r="S1047" s="80"/>
      <c r="T1047" s="80"/>
      <c r="U1047" s="80"/>
      <c r="V1047" s="80"/>
      <c r="W1047" s="81">
        <f t="shared" si="28"/>
        <v>0</v>
      </c>
      <c r="X1047" s="80"/>
      <c r="Y1047" s="80"/>
      <c r="Z1047" s="80"/>
      <c r="AA1047" s="80"/>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82"/>
      <c r="BE1047" s="1"/>
    </row>
    <row r="1048" spans="1:57" ht="11.25" customHeight="1" x14ac:dyDescent="0.2">
      <c r="A1048" s="1">
        <f>IF(F1048=0,0,LOOKUP($C$9:$C$2507,Hoja1!$C$4:$C$118,Hoja1!$D$4:$D$118))</f>
        <v>0</v>
      </c>
      <c r="B1048" s="1">
        <f t="shared" si="26"/>
        <v>689</v>
      </c>
      <c r="C1048" s="1">
        <f t="array" ref="C1048">SUM(IF(cuencatramo1=F1048,Hoja1!$C$4:$C$118,0))</f>
        <v>0</v>
      </c>
      <c r="D1048" s="1">
        <f t="shared" si="27"/>
        <v>730</v>
      </c>
      <c r="E1048" s="46">
        <v>1041</v>
      </c>
      <c r="F1048" s="229"/>
      <c r="G1048" s="4"/>
      <c r="H1048" s="4"/>
      <c r="I1048" s="79"/>
      <c r="J1048" s="4"/>
      <c r="K1048" s="80"/>
      <c r="L1048" s="80"/>
      <c r="M1048" s="80"/>
      <c r="N1048" s="80"/>
      <c r="O1048" s="80"/>
      <c r="P1048" s="80"/>
      <c r="Q1048" s="80"/>
      <c r="R1048" s="80"/>
      <c r="S1048" s="80"/>
      <c r="T1048" s="80"/>
      <c r="U1048" s="80"/>
      <c r="V1048" s="80"/>
      <c r="W1048" s="81">
        <f t="shared" si="28"/>
        <v>0</v>
      </c>
      <c r="X1048" s="80"/>
      <c r="Y1048" s="80"/>
      <c r="Z1048" s="80"/>
      <c r="AA1048" s="80"/>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82"/>
      <c r="BE1048" s="1"/>
    </row>
    <row r="1049" spans="1:57" ht="11.25" customHeight="1" x14ac:dyDescent="0.2">
      <c r="A1049" s="1">
        <f>IF(F1049=0,0,LOOKUP($C$9:$C$2507,Hoja1!$C$4:$C$118,Hoja1!$D$4:$D$118))</f>
        <v>0</v>
      </c>
      <c r="B1049" s="1">
        <f t="shared" si="26"/>
        <v>690</v>
      </c>
      <c r="C1049" s="1">
        <f t="array" ref="C1049">SUM(IF(cuencatramo1=F1049,Hoja1!$C$4:$C$118,0))</f>
        <v>0</v>
      </c>
      <c r="D1049" s="1">
        <f t="shared" si="27"/>
        <v>731</v>
      </c>
      <c r="E1049" s="46">
        <v>1042</v>
      </c>
      <c r="F1049" s="229"/>
      <c r="G1049" s="4"/>
      <c r="H1049" s="4"/>
      <c r="I1049" s="79"/>
      <c r="J1049" s="4"/>
      <c r="K1049" s="80"/>
      <c r="L1049" s="80"/>
      <c r="M1049" s="80"/>
      <c r="N1049" s="80"/>
      <c r="O1049" s="80"/>
      <c r="P1049" s="80"/>
      <c r="Q1049" s="80"/>
      <c r="R1049" s="80"/>
      <c r="S1049" s="80"/>
      <c r="T1049" s="80"/>
      <c r="U1049" s="80"/>
      <c r="V1049" s="80"/>
      <c r="W1049" s="81">
        <f t="shared" si="28"/>
        <v>0</v>
      </c>
      <c r="X1049" s="80"/>
      <c r="Y1049" s="80"/>
      <c r="Z1049" s="80"/>
      <c r="AA1049" s="80"/>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82"/>
      <c r="BE1049" s="1"/>
    </row>
    <row r="1050" spans="1:57" ht="11.25" customHeight="1" x14ac:dyDescent="0.2">
      <c r="A1050" s="1">
        <f>IF(F1050=0,0,LOOKUP($C$9:$C$2507,Hoja1!$C$4:$C$118,Hoja1!$D$4:$D$118))</f>
        <v>0</v>
      </c>
      <c r="B1050" s="1">
        <f t="shared" si="26"/>
        <v>691</v>
      </c>
      <c r="C1050" s="1">
        <f t="array" ref="C1050">SUM(IF(cuencatramo1=F1050,Hoja1!$C$4:$C$118,0))</f>
        <v>0</v>
      </c>
      <c r="D1050" s="1">
        <f t="shared" si="27"/>
        <v>732</v>
      </c>
      <c r="E1050" s="46">
        <v>1043</v>
      </c>
      <c r="F1050" s="229"/>
      <c r="G1050" s="4"/>
      <c r="H1050" s="4"/>
      <c r="I1050" s="79"/>
      <c r="J1050" s="4"/>
      <c r="K1050" s="80"/>
      <c r="L1050" s="80"/>
      <c r="M1050" s="80"/>
      <c r="N1050" s="80"/>
      <c r="O1050" s="80"/>
      <c r="P1050" s="80"/>
      <c r="Q1050" s="80"/>
      <c r="R1050" s="80"/>
      <c r="S1050" s="80"/>
      <c r="T1050" s="80"/>
      <c r="U1050" s="80"/>
      <c r="V1050" s="80"/>
      <c r="W1050" s="81">
        <f t="shared" si="28"/>
        <v>0</v>
      </c>
      <c r="X1050" s="80"/>
      <c r="Y1050" s="80"/>
      <c r="Z1050" s="80"/>
      <c r="AA1050" s="80"/>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82"/>
      <c r="BE1050" s="1"/>
    </row>
    <row r="1051" spans="1:57" ht="11.25" customHeight="1" x14ac:dyDescent="0.2">
      <c r="A1051" s="1">
        <f>IF(F1051=0,0,LOOKUP($C$9:$C$2507,Hoja1!$C$4:$C$118,Hoja1!$D$4:$D$118))</f>
        <v>0</v>
      </c>
      <c r="B1051" s="1">
        <f t="shared" si="26"/>
        <v>692</v>
      </c>
      <c r="C1051" s="1">
        <f t="array" ref="C1051">SUM(IF(cuencatramo1=F1051,Hoja1!$C$4:$C$118,0))</f>
        <v>0</v>
      </c>
      <c r="D1051" s="1">
        <f t="shared" si="27"/>
        <v>733</v>
      </c>
      <c r="E1051" s="46">
        <v>1044</v>
      </c>
      <c r="F1051" s="229"/>
      <c r="G1051" s="4"/>
      <c r="H1051" s="4"/>
      <c r="I1051" s="79"/>
      <c r="J1051" s="4"/>
      <c r="K1051" s="80"/>
      <c r="L1051" s="80"/>
      <c r="M1051" s="80"/>
      <c r="N1051" s="80"/>
      <c r="O1051" s="80"/>
      <c r="P1051" s="80"/>
      <c r="Q1051" s="80"/>
      <c r="R1051" s="80"/>
      <c r="S1051" s="80"/>
      <c r="T1051" s="80"/>
      <c r="U1051" s="80"/>
      <c r="V1051" s="80"/>
      <c r="W1051" s="81">
        <f t="shared" si="28"/>
        <v>0</v>
      </c>
      <c r="X1051" s="80"/>
      <c r="Y1051" s="80"/>
      <c r="Z1051" s="80"/>
      <c r="AA1051" s="80"/>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82"/>
      <c r="BE1051" s="1"/>
    </row>
    <row r="1052" spans="1:57" ht="11.25" customHeight="1" x14ac:dyDescent="0.2">
      <c r="A1052" s="1">
        <f>IF(F1052=0,0,LOOKUP($C$9:$C$2507,Hoja1!$C$4:$C$118,Hoja1!$D$4:$D$118))</f>
        <v>0</v>
      </c>
      <c r="B1052" s="1">
        <f t="shared" si="26"/>
        <v>693</v>
      </c>
      <c r="C1052" s="1">
        <f t="array" ref="C1052">SUM(IF(cuencatramo1=F1052,Hoja1!$C$4:$C$118,0))</f>
        <v>0</v>
      </c>
      <c r="D1052" s="1">
        <f t="shared" si="27"/>
        <v>734</v>
      </c>
      <c r="E1052" s="46">
        <v>1045</v>
      </c>
      <c r="F1052" s="229"/>
      <c r="G1052" s="4"/>
      <c r="H1052" s="4"/>
      <c r="I1052" s="79"/>
      <c r="J1052" s="4"/>
      <c r="K1052" s="80"/>
      <c r="L1052" s="80"/>
      <c r="M1052" s="80"/>
      <c r="N1052" s="80"/>
      <c r="O1052" s="80"/>
      <c r="P1052" s="80"/>
      <c r="Q1052" s="80"/>
      <c r="R1052" s="80"/>
      <c r="S1052" s="80"/>
      <c r="T1052" s="80"/>
      <c r="U1052" s="80"/>
      <c r="V1052" s="80"/>
      <c r="W1052" s="81">
        <f t="shared" si="28"/>
        <v>0</v>
      </c>
      <c r="X1052" s="80"/>
      <c r="Y1052" s="80"/>
      <c r="Z1052" s="80"/>
      <c r="AA1052" s="80"/>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82"/>
      <c r="BE1052" s="1"/>
    </row>
    <row r="1053" spans="1:57" ht="11.25" customHeight="1" x14ac:dyDescent="0.2">
      <c r="A1053" s="1">
        <f>IF(F1053=0,0,LOOKUP($C$9:$C$2507,Hoja1!$C$4:$C$118,Hoja1!$D$4:$D$118))</f>
        <v>0</v>
      </c>
      <c r="B1053" s="1">
        <f t="shared" si="26"/>
        <v>694</v>
      </c>
      <c r="C1053" s="1">
        <f t="array" ref="C1053">SUM(IF(cuencatramo1=F1053,Hoja1!$C$4:$C$118,0))</f>
        <v>0</v>
      </c>
      <c r="D1053" s="1">
        <f t="shared" si="27"/>
        <v>735</v>
      </c>
      <c r="E1053" s="46">
        <v>1046</v>
      </c>
      <c r="F1053" s="229"/>
      <c r="G1053" s="4"/>
      <c r="H1053" s="4"/>
      <c r="I1053" s="79"/>
      <c r="J1053" s="4"/>
      <c r="K1053" s="80"/>
      <c r="L1053" s="80"/>
      <c r="M1053" s="80"/>
      <c r="N1053" s="80"/>
      <c r="O1053" s="80"/>
      <c r="P1053" s="80"/>
      <c r="Q1053" s="80"/>
      <c r="R1053" s="80"/>
      <c r="S1053" s="80"/>
      <c r="T1053" s="80"/>
      <c r="U1053" s="80"/>
      <c r="V1053" s="80"/>
      <c r="W1053" s="81">
        <f t="shared" si="28"/>
        <v>0</v>
      </c>
      <c r="X1053" s="80"/>
      <c r="Y1053" s="80"/>
      <c r="Z1053" s="80"/>
      <c r="AA1053" s="80"/>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82"/>
      <c r="BE1053" s="1"/>
    </row>
    <row r="1054" spans="1:57" ht="11.25" customHeight="1" x14ac:dyDescent="0.2">
      <c r="A1054" s="1">
        <f>IF(F1054=0,0,LOOKUP($C$9:$C$2507,Hoja1!$C$4:$C$118,Hoja1!$D$4:$D$118))</f>
        <v>0</v>
      </c>
      <c r="B1054" s="1">
        <f t="shared" si="26"/>
        <v>695</v>
      </c>
      <c r="C1054" s="1">
        <f t="array" ref="C1054">SUM(IF(cuencatramo1=F1054,Hoja1!$C$4:$C$118,0))</f>
        <v>0</v>
      </c>
      <c r="D1054" s="1">
        <f t="shared" si="27"/>
        <v>736</v>
      </c>
      <c r="E1054" s="46">
        <v>1047</v>
      </c>
      <c r="F1054" s="229"/>
      <c r="G1054" s="4"/>
      <c r="H1054" s="4"/>
      <c r="I1054" s="79"/>
      <c r="J1054" s="4"/>
      <c r="K1054" s="80"/>
      <c r="L1054" s="80"/>
      <c r="M1054" s="80"/>
      <c r="N1054" s="80"/>
      <c r="O1054" s="80"/>
      <c r="P1054" s="80"/>
      <c r="Q1054" s="80"/>
      <c r="R1054" s="80"/>
      <c r="S1054" s="80"/>
      <c r="T1054" s="80"/>
      <c r="U1054" s="80"/>
      <c r="V1054" s="80"/>
      <c r="W1054" s="81">
        <f t="shared" si="28"/>
        <v>0</v>
      </c>
      <c r="X1054" s="80"/>
      <c r="Y1054" s="80"/>
      <c r="Z1054" s="80"/>
      <c r="AA1054" s="80"/>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82"/>
      <c r="BE1054" s="1"/>
    </row>
    <row r="1055" spans="1:57" ht="11.25" customHeight="1" x14ac:dyDescent="0.2">
      <c r="A1055" s="1">
        <f>IF(F1055=0,0,LOOKUP($C$9:$C$2507,Hoja1!$C$4:$C$118,Hoja1!$D$4:$D$118))</f>
        <v>0</v>
      </c>
      <c r="B1055" s="1">
        <f t="shared" si="26"/>
        <v>696</v>
      </c>
      <c r="C1055" s="1">
        <f t="array" ref="C1055">SUM(IF(cuencatramo1=F1055,Hoja1!$C$4:$C$118,0))</f>
        <v>0</v>
      </c>
      <c r="D1055" s="1">
        <f t="shared" si="27"/>
        <v>737</v>
      </c>
      <c r="E1055" s="46">
        <v>1048</v>
      </c>
      <c r="F1055" s="229"/>
      <c r="G1055" s="4"/>
      <c r="H1055" s="4"/>
      <c r="I1055" s="79"/>
      <c r="J1055" s="4"/>
      <c r="K1055" s="80"/>
      <c r="L1055" s="80"/>
      <c r="M1055" s="80"/>
      <c r="N1055" s="80"/>
      <c r="O1055" s="80"/>
      <c r="P1055" s="80"/>
      <c r="Q1055" s="80"/>
      <c r="R1055" s="80"/>
      <c r="S1055" s="80"/>
      <c r="T1055" s="80"/>
      <c r="U1055" s="80"/>
      <c r="V1055" s="80"/>
      <c r="W1055" s="81">
        <f t="shared" si="28"/>
        <v>0</v>
      </c>
      <c r="X1055" s="80"/>
      <c r="Y1055" s="80"/>
      <c r="Z1055" s="80"/>
      <c r="AA1055" s="80"/>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82"/>
      <c r="BE1055" s="1"/>
    </row>
    <row r="1056" spans="1:57" ht="11.25" customHeight="1" x14ac:dyDescent="0.2">
      <c r="A1056" s="1">
        <f>IF(F1056=0,0,LOOKUP($C$9:$C$2507,Hoja1!$C$4:$C$118,Hoja1!$D$4:$D$118))</f>
        <v>0</v>
      </c>
      <c r="B1056" s="1">
        <f t="shared" si="26"/>
        <v>697</v>
      </c>
      <c r="C1056" s="1">
        <f t="array" ref="C1056">SUM(IF(cuencatramo1=F1056,Hoja1!$C$4:$C$118,0))</f>
        <v>0</v>
      </c>
      <c r="D1056" s="1">
        <f t="shared" si="27"/>
        <v>738</v>
      </c>
      <c r="E1056" s="46">
        <v>1049</v>
      </c>
      <c r="F1056" s="229"/>
      <c r="G1056" s="4"/>
      <c r="H1056" s="4"/>
      <c r="I1056" s="79"/>
      <c r="J1056" s="4"/>
      <c r="K1056" s="80"/>
      <c r="L1056" s="80"/>
      <c r="M1056" s="80"/>
      <c r="N1056" s="80"/>
      <c r="O1056" s="80"/>
      <c r="P1056" s="80"/>
      <c r="Q1056" s="80"/>
      <c r="R1056" s="80"/>
      <c r="S1056" s="80"/>
      <c r="T1056" s="80"/>
      <c r="U1056" s="80"/>
      <c r="V1056" s="80"/>
      <c r="W1056" s="81">
        <f t="shared" si="28"/>
        <v>0</v>
      </c>
      <c r="X1056" s="80"/>
      <c r="Y1056" s="80"/>
      <c r="Z1056" s="80"/>
      <c r="AA1056" s="80"/>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82"/>
      <c r="BE1056" s="1"/>
    </row>
    <row r="1057" spans="1:57" ht="11.25" customHeight="1" x14ac:dyDescent="0.2">
      <c r="A1057" s="1">
        <f>IF(F1057=0,0,LOOKUP($C$9:$C$2507,Hoja1!$C$4:$C$118,Hoja1!$D$4:$D$118))</f>
        <v>0</v>
      </c>
      <c r="B1057" s="1">
        <f t="shared" si="26"/>
        <v>698</v>
      </c>
      <c r="C1057" s="1">
        <f t="array" ref="C1057">SUM(IF(cuencatramo1=F1057,Hoja1!$C$4:$C$118,0))</f>
        <v>0</v>
      </c>
      <c r="D1057" s="1">
        <f t="shared" si="27"/>
        <v>739</v>
      </c>
      <c r="E1057" s="46">
        <v>1050</v>
      </c>
      <c r="F1057" s="229"/>
      <c r="G1057" s="4"/>
      <c r="H1057" s="4"/>
      <c r="I1057" s="79"/>
      <c r="J1057" s="4"/>
      <c r="K1057" s="80"/>
      <c r="L1057" s="80"/>
      <c r="M1057" s="80"/>
      <c r="N1057" s="80"/>
      <c r="O1057" s="80"/>
      <c r="P1057" s="80"/>
      <c r="Q1057" s="80"/>
      <c r="R1057" s="80"/>
      <c r="S1057" s="80"/>
      <c r="T1057" s="80"/>
      <c r="U1057" s="80"/>
      <c r="V1057" s="80"/>
      <c r="W1057" s="81">
        <f t="shared" si="28"/>
        <v>0</v>
      </c>
      <c r="X1057" s="80"/>
      <c r="Y1057" s="80"/>
      <c r="Z1057" s="80"/>
      <c r="AA1057" s="80"/>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82"/>
      <c r="BE1057" s="1"/>
    </row>
    <row r="1058" spans="1:57" ht="11.25" customHeight="1" x14ac:dyDescent="0.2">
      <c r="A1058" s="1">
        <f>IF(F1058=0,0,LOOKUP($C$9:$C$2507,Hoja1!$C$4:$C$118,Hoja1!$D$4:$D$118))</f>
        <v>0</v>
      </c>
      <c r="B1058" s="1">
        <f t="shared" si="26"/>
        <v>699</v>
      </c>
      <c r="C1058" s="1">
        <f t="array" ref="C1058">SUM(IF(cuencatramo1=F1058,Hoja1!$C$4:$C$118,0))</f>
        <v>0</v>
      </c>
      <c r="D1058" s="1">
        <f t="shared" si="27"/>
        <v>740</v>
      </c>
      <c r="E1058" s="46">
        <v>1051</v>
      </c>
      <c r="F1058" s="229"/>
      <c r="G1058" s="4"/>
      <c r="H1058" s="4"/>
      <c r="I1058" s="79"/>
      <c r="J1058" s="4"/>
      <c r="K1058" s="80"/>
      <c r="L1058" s="80"/>
      <c r="M1058" s="80"/>
      <c r="N1058" s="80"/>
      <c r="O1058" s="80"/>
      <c r="P1058" s="80"/>
      <c r="Q1058" s="80"/>
      <c r="R1058" s="80"/>
      <c r="S1058" s="80"/>
      <c r="T1058" s="80"/>
      <c r="U1058" s="80"/>
      <c r="V1058" s="80"/>
      <c r="W1058" s="81">
        <f t="shared" si="28"/>
        <v>0</v>
      </c>
      <c r="X1058" s="80"/>
      <c r="Y1058" s="80"/>
      <c r="Z1058" s="80"/>
      <c r="AA1058" s="80"/>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82"/>
      <c r="BE1058" s="1"/>
    </row>
    <row r="1059" spans="1:57" ht="11.25" customHeight="1" x14ac:dyDescent="0.2">
      <c r="A1059" s="1">
        <f>IF(F1059=0,0,LOOKUP($C$9:$C$2507,Hoja1!$C$4:$C$118,Hoja1!$D$4:$D$118))</f>
        <v>0</v>
      </c>
      <c r="B1059" s="1">
        <f t="shared" si="26"/>
        <v>700</v>
      </c>
      <c r="C1059" s="1">
        <f t="array" ref="C1059">SUM(IF(cuencatramo1=F1059,Hoja1!$C$4:$C$118,0))</f>
        <v>0</v>
      </c>
      <c r="D1059" s="1">
        <f t="shared" si="27"/>
        <v>741</v>
      </c>
      <c r="E1059" s="46">
        <v>1052</v>
      </c>
      <c r="F1059" s="229"/>
      <c r="G1059" s="4"/>
      <c r="H1059" s="4"/>
      <c r="I1059" s="79"/>
      <c r="J1059" s="4"/>
      <c r="K1059" s="80"/>
      <c r="L1059" s="80"/>
      <c r="M1059" s="80"/>
      <c r="N1059" s="80"/>
      <c r="O1059" s="80"/>
      <c r="P1059" s="80"/>
      <c r="Q1059" s="80"/>
      <c r="R1059" s="80"/>
      <c r="S1059" s="80"/>
      <c r="T1059" s="80"/>
      <c r="U1059" s="80"/>
      <c r="V1059" s="80"/>
      <c r="W1059" s="81">
        <f t="shared" si="28"/>
        <v>0</v>
      </c>
      <c r="X1059" s="80"/>
      <c r="Y1059" s="80"/>
      <c r="Z1059" s="80"/>
      <c r="AA1059" s="80"/>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82"/>
      <c r="BE1059" s="1"/>
    </row>
    <row r="1060" spans="1:57" ht="11.25" customHeight="1" x14ac:dyDescent="0.2">
      <c r="A1060" s="1">
        <f>IF(F1060=0,0,LOOKUP($C$9:$C$2507,Hoja1!$C$4:$C$118,Hoja1!$D$4:$D$118))</f>
        <v>0</v>
      </c>
      <c r="B1060" s="1">
        <f t="shared" si="26"/>
        <v>701</v>
      </c>
      <c r="C1060" s="1">
        <f t="array" ref="C1060">SUM(IF(cuencatramo1=F1060,Hoja1!$C$4:$C$118,0))</f>
        <v>0</v>
      </c>
      <c r="D1060" s="1">
        <f t="shared" si="27"/>
        <v>742</v>
      </c>
      <c r="E1060" s="46">
        <v>1053</v>
      </c>
      <c r="F1060" s="229"/>
      <c r="G1060" s="4"/>
      <c r="H1060" s="4"/>
      <c r="I1060" s="79"/>
      <c r="J1060" s="4"/>
      <c r="K1060" s="80"/>
      <c r="L1060" s="80"/>
      <c r="M1060" s="80"/>
      <c r="N1060" s="80"/>
      <c r="O1060" s="80"/>
      <c r="P1060" s="80"/>
      <c r="Q1060" s="80"/>
      <c r="R1060" s="80"/>
      <c r="S1060" s="80"/>
      <c r="T1060" s="80"/>
      <c r="U1060" s="80"/>
      <c r="V1060" s="80"/>
      <c r="W1060" s="81">
        <f t="shared" si="28"/>
        <v>0</v>
      </c>
      <c r="X1060" s="80"/>
      <c r="Y1060" s="80"/>
      <c r="Z1060" s="80"/>
      <c r="AA1060" s="80"/>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82"/>
      <c r="BE1060" s="1"/>
    </row>
    <row r="1061" spans="1:57" ht="11.25" customHeight="1" x14ac:dyDescent="0.2">
      <c r="A1061" s="1">
        <f>IF(F1061=0,0,LOOKUP($C$9:$C$2507,Hoja1!$C$4:$C$118,Hoja1!$D$4:$D$118))</f>
        <v>0</v>
      </c>
      <c r="B1061" s="1">
        <f t="shared" si="26"/>
        <v>702</v>
      </c>
      <c r="C1061" s="1">
        <f t="array" ref="C1061">SUM(IF(cuencatramo1=F1061,Hoja1!$C$4:$C$118,0))</f>
        <v>0</v>
      </c>
      <c r="D1061" s="1">
        <f t="shared" si="27"/>
        <v>743</v>
      </c>
      <c r="E1061" s="46">
        <v>1054</v>
      </c>
      <c r="F1061" s="229"/>
      <c r="G1061" s="4"/>
      <c r="H1061" s="4"/>
      <c r="I1061" s="79"/>
      <c r="J1061" s="4"/>
      <c r="K1061" s="80"/>
      <c r="L1061" s="80"/>
      <c r="M1061" s="80"/>
      <c r="N1061" s="80"/>
      <c r="O1061" s="80"/>
      <c r="P1061" s="80"/>
      <c r="Q1061" s="80"/>
      <c r="R1061" s="80"/>
      <c r="S1061" s="80"/>
      <c r="T1061" s="80"/>
      <c r="U1061" s="80"/>
      <c r="V1061" s="80"/>
      <c r="W1061" s="81">
        <f t="shared" si="28"/>
        <v>0</v>
      </c>
      <c r="X1061" s="80"/>
      <c r="Y1061" s="80"/>
      <c r="Z1061" s="80"/>
      <c r="AA1061" s="80"/>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82"/>
      <c r="BE1061" s="1"/>
    </row>
    <row r="1062" spans="1:57" ht="11.25" customHeight="1" x14ac:dyDescent="0.2">
      <c r="A1062" s="1">
        <f>IF(F1062=0,0,LOOKUP($C$9:$C$2507,Hoja1!$C$4:$C$118,Hoja1!$D$4:$D$118))</f>
        <v>0</v>
      </c>
      <c r="B1062" s="1">
        <f t="shared" si="26"/>
        <v>703</v>
      </c>
      <c r="C1062" s="1">
        <f t="array" ref="C1062">SUM(IF(cuencatramo1=F1062,Hoja1!$C$4:$C$118,0))</f>
        <v>0</v>
      </c>
      <c r="D1062" s="1">
        <f t="shared" si="27"/>
        <v>744</v>
      </c>
      <c r="E1062" s="46">
        <v>1055</v>
      </c>
      <c r="F1062" s="229"/>
      <c r="G1062" s="4"/>
      <c r="H1062" s="4"/>
      <c r="I1062" s="79"/>
      <c r="J1062" s="4"/>
      <c r="K1062" s="80"/>
      <c r="L1062" s="80"/>
      <c r="M1062" s="80"/>
      <c r="N1062" s="80"/>
      <c r="O1062" s="80"/>
      <c r="P1062" s="80"/>
      <c r="Q1062" s="80"/>
      <c r="R1062" s="80"/>
      <c r="S1062" s="80"/>
      <c r="T1062" s="80"/>
      <c r="U1062" s="80"/>
      <c r="V1062" s="80"/>
      <c r="W1062" s="81">
        <f t="shared" si="28"/>
        <v>0</v>
      </c>
      <c r="X1062" s="80"/>
      <c r="Y1062" s="80"/>
      <c r="Z1062" s="80"/>
      <c r="AA1062" s="80"/>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82"/>
      <c r="BE1062" s="1"/>
    </row>
    <row r="1063" spans="1:57" ht="11.25" customHeight="1" x14ac:dyDescent="0.2">
      <c r="A1063" s="1">
        <f>IF(F1063=0,0,LOOKUP($C$9:$C$2507,Hoja1!$C$4:$C$118,Hoja1!$D$4:$D$118))</f>
        <v>0</v>
      </c>
      <c r="B1063" s="1">
        <f t="shared" si="26"/>
        <v>704</v>
      </c>
      <c r="C1063" s="1">
        <f t="array" ref="C1063">SUM(IF(cuencatramo1=F1063,Hoja1!$C$4:$C$118,0))</f>
        <v>0</v>
      </c>
      <c r="D1063" s="1">
        <f t="shared" si="27"/>
        <v>745</v>
      </c>
      <c r="E1063" s="46">
        <v>1056</v>
      </c>
      <c r="F1063" s="229"/>
      <c r="G1063" s="4"/>
      <c r="H1063" s="4"/>
      <c r="I1063" s="79"/>
      <c r="J1063" s="4"/>
      <c r="K1063" s="80"/>
      <c r="L1063" s="80"/>
      <c r="M1063" s="80"/>
      <c r="N1063" s="80"/>
      <c r="O1063" s="80"/>
      <c r="P1063" s="80"/>
      <c r="Q1063" s="80"/>
      <c r="R1063" s="80"/>
      <c r="S1063" s="80"/>
      <c r="T1063" s="80"/>
      <c r="U1063" s="80"/>
      <c r="V1063" s="80"/>
      <c r="W1063" s="81">
        <f t="shared" si="28"/>
        <v>0</v>
      </c>
      <c r="X1063" s="80"/>
      <c r="Y1063" s="80"/>
      <c r="Z1063" s="80"/>
      <c r="AA1063" s="80"/>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82"/>
      <c r="BE1063" s="1"/>
    </row>
    <row r="1064" spans="1:57" ht="11.25" customHeight="1" x14ac:dyDescent="0.2">
      <c r="A1064" s="1">
        <f>IF(F1064=0,0,LOOKUP($C$9:$C$2507,Hoja1!$C$4:$C$118,Hoja1!$D$4:$D$118))</f>
        <v>0</v>
      </c>
      <c r="B1064" s="1">
        <f t="shared" si="26"/>
        <v>705</v>
      </c>
      <c r="C1064" s="1">
        <f t="array" ref="C1064">SUM(IF(cuencatramo1=F1064,Hoja1!$C$4:$C$118,0))</f>
        <v>0</v>
      </c>
      <c r="D1064" s="1">
        <f t="shared" si="27"/>
        <v>746</v>
      </c>
      <c r="E1064" s="46">
        <v>1057</v>
      </c>
      <c r="F1064" s="229"/>
      <c r="G1064" s="4"/>
      <c r="H1064" s="4"/>
      <c r="I1064" s="79"/>
      <c r="J1064" s="4"/>
      <c r="K1064" s="80"/>
      <c r="L1064" s="80"/>
      <c r="M1064" s="80"/>
      <c r="N1064" s="80"/>
      <c r="O1064" s="80"/>
      <c r="P1064" s="80"/>
      <c r="Q1064" s="80"/>
      <c r="R1064" s="80"/>
      <c r="S1064" s="80"/>
      <c r="T1064" s="80"/>
      <c r="U1064" s="80"/>
      <c r="V1064" s="80"/>
      <c r="W1064" s="81">
        <f t="shared" si="28"/>
        <v>0</v>
      </c>
      <c r="X1064" s="80"/>
      <c r="Y1064" s="80"/>
      <c r="Z1064" s="80"/>
      <c r="AA1064" s="80"/>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82"/>
      <c r="BE1064" s="1"/>
    </row>
    <row r="1065" spans="1:57" ht="11.25" customHeight="1" x14ac:dyDescent="0.2">
      <c r="A1065" s="1">
        <f>IF(F1065=0,0,LOOKUP($C$9:$C$2507,Hoja1!$C$4:$C$118,Hoja1!$D$4:$D$118))</f>
        <v>0</v>
      </c>
      <c r="B1065" s="1">
        <f t="shared" si="26"/>
        <v>706</v>
      </c>
      <c r="C1065" s="1">
        <f t="array" ref="C1065">SUM(IF(cuencatramo1=F1065,Hoja1!$C$4:$C$118,0))</f>
        <v>0</v>
      </c>
      <c r="D1065" s="1">
        <f t="shared" si="27"/>
        <v>747</v>
      </c>
      <c r="E1065" s="46">
        <v>1058</v>
      </c>
      <c r="F1065" s="229"/>
      <c r="G1065" s="4"/>
      <c r="H1065" s="4"/>
      <c r="I1065" s="79"/>
      <c r="J1065" s="4"/>
      <c r="K1065" s="80"/>
      <c r="L1065" s="80"/>
      <c r="M1065" s="80"/>
      <c r="N1065" s="80"/>
      <c r="O1065" s="80"/>
      <c r="P1065" s="80"/>
      <c r="Q1065" s="80"/>
      <c r="R1065" s="80"/>
      <c r="S1065" s="80"/>
      <c r="T1065" s="80"/>
      <c r="U1065" s="80"/>
      <c r="V1065" s="80"/>
      <c r="W1065" s="81">
        <f t="shared" si="28"/>
        <v>0</v>
      </c>
      <c r="X1065" s="80"/>
      <c r="Y1065" s="80"/>
      <c r="Z1065" s="80"/>
      <c r="AA1065" s="80"/>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82"/>
      <c r="BE1065" s="1"/>
    </row>
    <row r="1066" spans="1:57" ht="11.25" customHeight="1" x14ac:dyDescent="0.2">
      <c r="A1066" s="1">
        <f>IF(F1066=0,0,LOOKUP($C$9:$C$2507,Hoja1!$C$4:$C$118,Hoja1!$D$4:$D$118))</f>
        <v>0</v>
      </c>
      <c r="B1066" s="1">
        <f t="shared" si="26"/>
        <v>707</v>
      </c>
      <c r="C1066" s="1">
        <f t="array" ref="C1066">SUM(IF(cuencatramo1=F1066,Hoja1!$C$4:$C$118,0))</f>
        <v>0</v>
      </c>
      <c r="D1066" s="1">
        <f t="shared" si="27"/>
        <v>748</v>
      </c>
      <c r="E1066" s="46">
        <v>1059</v>
      </c>
      <c r="F1066" s="229"/>
      <c r="G1066" s="4"/>
      <c r="H1066" s="4"/>
      <c r="I1066" s="79"/>
      <c r="J1066" s="4"/>
      <c r="K1066" s="80"/>
      <c r="L1066" s="80"/>
      <c r="M1066" s="80"/>
      <c r="N1066" s="80"/>
      <c r="O1066" s="80"/>
      <c r="P1066" s="80"/>
      <c r="Q1066" s="80"/>
      <c r="R1066" s="80"/>
      <c r="S1066" s="80"/>
      <c r="T1066" s="80"/>
      <c r="U1066" s="80"/>
      <c r="V1066" s="80"/>
      <c r="W1066" s="81">
        <f t="shared" si="28"/>
        <v>0</v>
      </c>
      <c r="X1066" s="80"/>
      <c r="Y1066" s="80"/>
      <c r="Z1066" s="80"/>
      <c r="AA1066" s="80"/>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82"/>
      <c r="BE1066" s="1"/>
    </row>
    <row r="1067" spans="1:57" ht="11.25" customHeight="1" x14ac:dyDescent="0.2">
      <c r="A1067" s="1">
        <f>IF(F1067=0,0,LOOKUP($C$9:$C$2507,Hoja1!$C$4:$C$118,Hoja1!$D$4:$D$118))</f>
        <v>0</v>
      </c>
      <c r="B1067" s="1">
        <f t="shared" si="26"/>
        <v>708</v>
      </c>
      <c r="C1067" s="1">
        <f t="array" ref="C1067">SUM(IF(cuencatramo1=F1067,Hoja1!$C$4:$C$118,0))</f>
        <v>0</v>
      </c>
      <c r="D1067" s="1">
        <f t="shared" si="27"/>
        <v>749</v>
      </c>
      <c r="E1067" s="46">
        <v>1060</v>
      </c>
      <c r="F1067" s="229"/>
      <c r="G1067" s="4"/>
      <c r="H1067" s="4"/>
      <c r="I1067" s="79"/>
      <c r="J1067" s="4"/>
      <c r="K1067" s="80"/>
      <c r="L1067" s="80"/>
      <c r="M1067" s="80"/>
      <c r="N1067" s="80"/>
      <c r="O1067" s="80"/>
      <c r="P1067" s="80"/>
      <c r="Q1067" s="80"/>
      <c r="R1067" s="80"/>
      <c r="S1067" s="80"/>
      <c r="T1067" s="80"/>
      <c r="U1067" s="80"/>
      <c r="V1067" s="80"/>
      <c r="W1067" s="81">
        <f t="shared" si="28"/>
        <v>0</v>
      </c>
      <c r="X1067" s="80"/>
      <c r="Y1067" s="80"/>
      <c r="Z1067" s="80"/>
      <c r="AA1067" s="80"/>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82"/>
      <c r="BE1067" s="1"/>
    </row>
    <row r="1068" spans="1:57" ht="11.25" customHeight="1" x14ac:dyDescent="0.2">
      <c r="A1068" s="1">
        <f>IF(F1068=0,0,LOOKUP($C$9:$C$2507,Hoja1!$C$4:$C$118,Hoja1!$D$4:$D$118))</f>
        <v>0</v>
      </c>
      <c r="B1068" s="1">
        <f t="shared" si="26"/>
        <v>709</v>
      </c>
      <c r="C1068" s="1">
        <f t="array" ref="C1068">SUM(IF(cuencatramo1=F1068,Hoja1!$C$4:$C$118,0))</f>
        <v>0</v>
      </c>
      <c r="D1068" s="1">
        <f t="shared" si="27"/>
        <v>750</v>
      </c>
      <c r="E1068" s="46">
        <v>1061</v>
      </c>
      <c r="F1068" s="229"/>
      <c r="G1068" s="4"/>
      <c r="H1068" s="4"/>
      <c r="I1068" s="79"/>
      <c r="J1068" s="4"/>
      <c r="K1068" s="80"/>
      <c r="L1068" s="80"/>
      <c r="M1068" s="80"/>
      <c r="N1068" s="80"/>
      <c r="O1068" s="80"/>
      <c r="P1068" s="80"/>
      <c r="Q1068" s="80"/>
      <c r="R1068" s="80"/>
      <c r="S1068" s="80"/>
      <c r="T1068" s="80"/>
      <c r="U1068" s="80"/>
      <c r="V1068" s="80"/>
      <c r="W1068" s="81">
        <f t="shared" si="28"/>
        <v>0</v>
      </c>
      <c r="X1068" s="80"/>
      <c r="Y1068" s="80"/>
      <c r="Z1068" s="80"/>
      <c r="AA1068" s="80"/>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82"/>
      <c r="BE1068" s="1"/>
    </row>
    <row r="1069" spans="1:57" ht="11.25" customHeight="1" x14ac:dyDescent="0.2">
      <c r="A1069" s="1">
        <f>IF(F1069=0,0,LOOKUP($C$9:$C$2507,Hoja1!$C$4:$C$118,Hoja1!$D$4:$D$118))</f>
        <v>0</v>
      </c>
      <c r="B1069" s="1">
        <f t="shared" si="26"/>
        <v>710</v>
      </c>
      <c r="C1069" s="1">
        <f t="array" ref="C1069">SUM(IF(cuencatramo1=F1069,Hoja1!$C$4:$C$118,0))</f>
        <v>0</v>
      </c>
      <c r="D1069" s="1">
        <f t="shared" si="27"/>
        <v>751</v>
      </c>
      <c r="E1069" s="46">
        <v>1062</v>
      </c>
      <c r="F1069" s="229"/>
      <c r="G1069" s="4"/>
      <c r="H1069" s="4"/>
      <c r="I1069" s="79"/>
      <c r="J1069" s="4"/>
      <c r="K1069" s="80"/>
      <c r="L1069" s="80"/>
      <c r="M1069" s="80"/>
      <c r="N1069" s="80"/>
      <c r="O1069" s="80"/>
      <c r="P1069" s="80"/>
      <c r="Q1069" s="80"/>
      <c r="R1069" s="80"/>
      <c r="S1069" s="80"/>
      <c r="T1069" s="80"/>
      <c r="U1069" s="80"/>
      <c r="V1069" s="80"/>
      <c r="W1069" s="81">
        <f t="shared" si="28"/>
        <v>0</v>
      </c>
      <c r="X1069" s="80"/>
      <c r="Y1069" s="80"/>
      <c r="Z1069" s="80"/>
      <c r="AA1069" s="80"/>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82"/>
      <c r="BE1069" s="1"/>
    </row>
    <row r="1070" spans="1:57" ht="11.25" customHeight="1" x14ac:dyDescent="0.2">
      <c r="A1070" s="1">
        <f>IF(F1070=0,0,LOOKUP($C$9:$C$2507,Hoja1!$C$4:$C$118,Hoja1!$D$4:$D$118))</f>
        <v>0</v>
      </c>
      <c r="B1070" s="1">
        <f t="shared" si="26"/>
        <v>711</v>
      </c>
      <c r="C1070" s="1">
        <f t="array" ref="C1070">SUM(IF(cuencatramo1=F1070,Hoja1!$C$4:$C$118,0))</f>
        <v>0</v>
      </c>
      <c r="D1070" s="1">
        <f t="shared" si="27"/>
        <v>752</v>
      </c>
      <c r="E1070" s="46">
        <v>1063</v>
      </c>
      <c r="F1070" s="229"/>
      <c r="G1070" s="4"/>
      <c r="H1070" s="4"/>
      <c r="I1070" s="79"/>
      <c r="J1070" s="4"/>
      <c r="K1070" s="80"/>
      <c r="L1070" s="80"/>
      <c r="M1070" s="80"/>
      <c r="N1070" s="80"/>
      <c r="O1070" s="80"/>
      <c r="P1070" s="80"/>
      <c r="Q1070" s="80"/>
      <c r="R1070" s="80"/>
      <c r="S1070" s="80"/>
      <c r="T1070" s="80"/>
      <c r="U1070" s="80"/>
      <c r="V1070" s="80"/>
      <c r="W1070" s="81">
        <f t="shared" si="28"/>
        <v>0</v>
      </c>
      <c r="X1070" s="80"/>
      <c r="Y1070" s="80"/>
      <c r="Z1070" s="80"/>
      <c r="AA1070" s="80"/>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82"/>
      <c r="BE1070" s="1"/>
    </row>
    <row r="1071" spans="1:57" ht="11.25" customHeight="1" x14ac:dyDescent="0.2">
      <c r="A1071" s="1">
        <f>IF(F1071=0,0,LOOKUP($C$9:$C$2507,Hoja1!$C$4:$C$118,Hoja1!$D$4:$D$118))</f>
        <v>0</v>
      </c>
      <c r="B1071" s="1">
        <f t="shared" si="26"/>
        <v>712</v>
      </c>
      <c r="C1071" s="1">
        <f t="array" ref="C1071">SUM(IF(cuencatramo1=F1071,Hoja1!$C$4:$C$118,0))</f>
        <v>0</v>
      </c>
      <c r="D1071" s="1">
        <f t="shared" si="27"/>
        <v>753</v>
      </c>
      <c r="E1071" s="46">
        <v>1064</v>
      </c>
      <c r="F1071" s="229"/>
      <c r="G1071" s="4"/>
      <c r="H1071" s="4"/>
      <c r="I1071" s="79"/>
      <c r="J1071" s="4"/>
      <c r="K1071" s="80"/>
      <c r="L1071" s="80"/>
      <c r="M1071" s="80"/>
      <c r="N1071" s="80"/>
      <c r="O1071" s="80"/>
      <c r="P1071" s="80"/>
      <c r="Q1071" s="80"/>
      <c r="R1071" s="80"/>
      <c r="S1071" s="80"/>
      <c r="T1071" s="80"/>
      <c r="U1071" s="80"/>
      <c r="V1071" s="80"/>
      <c r="W1071" s="81">
        <f t="shared" si="28"/>
        <v>0</v>
      </c>
      <c r="X1071" s="80"/>
      <c r="Y1071" s="80"/>
      <c r="Z1071" s="80"/>
      <c r="AA1071" s="80"/>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82"/>
      <c r="BE1071" s="1"/>
    </row>
    <row r="1072" spans="1:57" ht="11.25" customHeight="1" x14ac:dyDescent="0.2">
      <c r="A1072" s="1">
        <f>IF(F1072=0,0,LOOKUP($C$9:$C$2507,Hoja1!$C$4:$C$118,Hoja1!$D$4:$D$118))</f>
        <v>0</v>
      </c>
      <c r="B1072" s="1">
        <f t="shared" si="26"/>
        <v>713</v>
      </c>
      <c r="C1072" s="1">
        <f t="array" ref="C1072">SUM(IF(cuencatramo1=F1072,Hoja1!$C$4:$C$118,0))</f>
        <v>0</v>
      </c>
      <c r="D1072" s="1">
        <f t="shared" si="27"/>
        <v>754</v>
      </c>
      <c r="E1072" s="46">
        <v>1065</v>
      </c>
      <c r="F1072" s="229"/>
      <c r="G1072" s="4"/>
      <c r="H1072" s="4"/>
      <c r="I1072" s="79"/>
      <c r="J1072" s="4"/>
      <c r="K1072" s="80"/>
      <c r="L1072" s="80"/>
      <c r="M1072" s="80"/>
      <c r="N1072" s="80"/>
      <c r="O1072" s="80"/>
      <c r="P1072" s="80"/>
      <c r="Q1072" s="80"/>
      <c r="R1072" s="80"/>
      <c r="S1072" s="80"/>
      <c r="T1072" s="80"/>
      <c r="U1072" s="80"/>
      <c r="V1072" s="80"/>
      <c r="W1072" s="81">
        <f t="shared" si="28"/>
        <v>0</v>
      </c>
      <c r="X1072" s="80"/>
      <c r="Y1072" s="80"/>
      <c r="Z1072" s="80"/>
      <c r="AA1072" s="80"/>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82"/>
      <c r="BE1072" s="1"/>
    </row>
    <row r="1073" spans="1:57" ht="11.25" customHeight="1" x14ac:dyDescent="0.2">
      <c r="A1073" s="1">
        <f>IF(F1073=0,0,LOOKUP($C$9:$C$2507,Hoja1!$C$4:$C$118,Hoja1!$D$4:$D$118))</f>
        <v>0</v>
      </c>
      <c r="B1073" s="1">
        <f t="shared" si="26"/>
        <v>714</v>
      </c>
      <c r="C1073" s="1">
        <f t="array" ref="C1073">SUM(IF(cuencatramo1=F1073,Hoja1!$C$4:$C$118,0))</f>
        <v>0</v>
      </c>
      <c r="D1073" s="1">
        <f t="shared" si="27"/>
        <v>755</v>
      </c>
      <c r="E1073" s="46">
        <v>1066</v>
      </c>
      <c r="F1073" s="229"/>
      <c r="G1073" s="4"/>
      <c r="H1073" s="4"/>
      <c r="I1073" s="79"/>
      <c r="J1073" s="4"/>
      <c r="K1073" s="80"/>
      <c r="L1073" s="80"/>
      <c r="M1073" s="80"/>
      <c r="N1073" s="80"/>
      <c r="O1073" s="80"/>
      <c r="P1073" s="80"/>
      <c r="Q1073" s="80"/>
      <c r="R1073" s="80"/>
      <c r="S1073" s="80"/>
      <c r="T1073" s="80"/>
      <c r="U1073" s="80"/>
      <c r="V1073" s="80"/>
      <c r="W1073" s="81">
        <f t="shared" si="28"/>
        <v>0</v>
      </c>
      <c r="X1073" s="80"/>
      <c r="Y1073" s="80"/>
      <c r="Z1073" s="80"/>
      <c r="AA1073" s="80"/>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82"/>
      <c r="BE1073" s="1"/>
    </row>
    <row r="1074" spans="1:57" ht="11.25" customHeight="1" x14ac:dyDescent="0.2">
      <c r="A1074" s="1">
        <f>IF(F1074=0,0,LOOKUP($C$9:$C$2507,Hoja1!$C$4:$C$118,Hoja1!$D$4:$D$118))</f>
        <v>0</v>
      </c>
      <c r="B1074" s="1">
        <f t="shared" si="26"/>
        <v>715</v>
      </c>
      <c r="C1074" s="1">
        <f t="array" ref="C1074">SUM(IF(cuencatramo1=F1074,Hoja1!$C$4:$C$118,0))</f>
        <v>0</v>
      </c>
      <c r="D1074" s="1">
        <f t="shared" si="27"/>
        <v>756</v>
      </c>
      <c r="E1074" s="46">
        <v>1067</v>
      </c>
      <c r="F1074" s="229"/>
      <c r="G1074" s="4"/>
      <c r="H1074" s="4"/>
      <c r="I1074" s="79"/>
      <c r="J1074" s="4"/>
      <c r="K1074" s="80"/>
      <c r="L1074" s="80"/>
      <c r="M1074" s="80"/>
      <c r="N1074" s="80"/>
      <c r="O1074" s="80"/>
      <c r="P1074" s="80"/>
      <c r="Q1074" s="80"/>
      <c r="R1074" s="80"/>
      <c r="S1074" s="80"/>
      <c r="T1074" s="80"/>
      <c r="U1074" s="80"/>
      <c r="V1074" s="80"/>
      <c r="W1074" s="81">
        <f t="shared" si="28"/>
        <v>0</v>
      </c>
      <c r="X1074" s="80"/>
      <c r="Y1074" s="80"/>
      <c r="Z1074" s="80"/>
      <c r="AA1074" s="80"/>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82"/>
      <c r="BE1074" s="1"/>
    </row>
    <row r="1075" spans="1:57" ht="11.25" customHeight="1" x14ac:dyDescent="0.2">
      <c r="A1075" s="1">
        <f>IF(F1075=0,0,LOOKUP($C$9:$C$2507,Hoja1!$C$4:$C$118,Hoja1!$D$4:$D$118))</f>
        <v>0</v>
      </c>
      <c r="B1075" s="1">
        <f t="shared" si="26"/>
        <v>716</v>
      </c>
      <c r="C1075" s="1">
        <f t="array" ref="C1075">SUM(IF(cuencatramo1=F1075,Hoja1!$C$4:$C$118,0))</f>
        <v>0</v>
      </c>
      <c r="D1075" s="1">
        <f t="shared" si="27"/>
        <v>757</v>
      </c>
      <c r="E1075" s="46">
        <v>1068</v>
      </c>
      <c r="F1075" s="229"/>
      <c r="G1075" s="4"/>
      <c r="H1075" s="4"/>
      <c r="I1075" s="79"/>
      <c r="J1075" s="4"/>
      <c r="K1075" s="80"/>
      <c r="L1075" s="80"/>
      <c r="M1075" s="80"/>
      <c r="N1075" s="80"/>
      <c r="O1075" s="80"/>
      <c r="P1075" s="80"/>
      <c r="Q1075" s="80"/>
      <c r="R1075" s="80"/>
      <c r="S1075" s="80"/>
      <c r="T1075" s="80"/>
      <c r="U1075" s="80"/>
      <c r="V1075" s="80"/>
      <c r="W1075" s="81">
        <f t="shared" si="28"/>
        <v>0</v>
      </c>
      <c r="X1075" s="80"/>
      <c r="Y1075" s="80"/>
      <c r="Z1075" s="80"/>
      <c r="AA1075" s="80"/>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82"/>
      <c r="BE1075" s="1"/>
    </row>
    <row r="1076" spans="1:57" ht="11.25" customHeight="1" x14ac:dyDescent="0.2">
      <c r="A1076" s="1">
        <f>IF(F1076=0,0,LOOKUP($C$9:$C$2507,Hoja1!$C$4:$C$118,Hoja1!$D$4:$D$118))</f>
        <v>0</v>
      </c>
      <c r="B1076" s="1">
        <f t="shared" si="26"/>
        <v>717</v>
      </c>
      <c r="C1076" s="1">
        <f t="array" ref="C1076">SUM(IF(cuencatramo1=F1076,Hoja1!$C$4:$C$118,0))</f>
        <v>0</v>
      </c>
      <c r="D1076" s="1">
        <f t="shared" si="27"/>
        <v>758</v>
      </c>
      <c r="E1076" s="46">
        <v>1069</v>
      </c>
      <c r="F1076" s="229"/>
      <c r="G1076" s="4"/>
      <c r="H1076" s="4"/>
      <c r="I1076" s="79"/>
      <c r="J1076" s="4"/>
      <c r="K1076" s="80"/>
      <c r="L1076" s="80"/>
      <c r="M1076" s="80"/>
      <c r="N1076" s="80"/>
      <c r="O1076" s="80"/>
      <c r="P1076" s="80"/>
      <c r="Q1076" s="80"/>
      <c r="R1076" s="80"/>
      <c r="S1076" s="80"/>
      <c r="T1076" s="80"/>
      <c r="U1076" s="80"/>
      <c r="V1076" s="80"/>
      <c r="W1076" s="81">
        <f t="shared" si="28"/>
        <v>0</v>
      </c>
      <c r="X1076" s="80"/>
      <c r="Y1076" s="80"/>
      <c r="Z1076" s="80"/>
      <c r="AA1076" s="80"/>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82"/>
      <c r="BE1076" s="1"/>
    </row>
    <row r="1077" spans="1:57" ht="11.25" customHeight="1" x14ac:dyDescent="0.2">
      <c r="A1077" s="1">
        <f>IF(F1077=0,0,LOOKUP($C$9:$C$2507,Hoja1!$C$4:$C$118,Hoja1!$D$4:$D$118))</f>
        <v>0</v>
      </c>
      <c r="B1077" s="1">
        <f t="shared" si="26"/>
        <v>718</v>
      </c>
      <c r="C1077" s="1">
        <f t="array" ref="C1077">SUM(IF(cuencatramo1=F1077,Hoja1!$C$4:$C$118,0))</f>
        <v>0</v>
      </c>
      <c r="D1077" s="1">
        <f t="shared" si="27"/>
        <v>759</v>
      </c>
      <c r="E1077" s="46">
        <v>1070</v>
      </c>
      <c r="F1077" s="229"/>
      <c r="G1077" s="4"/>
      <c r="H1077" s="4"/>
      <c r="I1077" s="79"/>
      <c r="J1077" s="4"/>
      <c r="K1077" s="80"/>
      <c r="L1077" s="80"/>
      <c r="M1077" s="80"/>
      <c r="N1077" s="80"/>
      <c r="O1077" s="80"/>
      <c r="P1077" s="80"/>
      <c r="Q1077" s="80"/>
      <c r="R1077" s="80"/>
      <c r="S1077" s="80"/>
      <c r="T1077" s="80"/>
      <c r="U1077" s="80"/>
      <c r="V1077" s="80"/>
      <c r="W1077" s="81">
        <f t="shared" si="28"/>
        <v>0</v>
      </c>
      <c r="X1077" s="80"/>
      <c r="Y1077" s="80"/>
      <c r="Z1077" s="80"/>
      <c r="AA1077" s="80"/>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82"/>
      <c r="BE1077" s="1"/>
    </row>
    <row r="1078" spans="1:57" ht="11.25" customHeight="1" x14ac:dyDescent="0.2">
      <c r="A1078" s="1">
        <f>IF(F1078=0,0,LOOKUP($C$9:$C$2507,Hoja1!$C$4:$C$118,Hoja1!$D$4:$D$118))</f>
        <v>0</v>
      </c>
      <c r="B1078" s="1">
        <f t="shared" si="26"/>
        <v>719</v>
      </c>
      <c r="C1078" s="1">
        <f t="array" ref="C1078">SUM(IF(cuencatramo1=F1078,Hoja1!$C$4:$C$118,0))</f>
        <v>0</v>
      </c>
      <c r="D1078" s="1">
        <f t="shared" si="27"/>
        <v>760</v>
      </c>
      <c r="E1078" s="46">
        <v>1071</v>
      </c>
      <c r="F1078" s="229"/>
      <c r="G1078" s="4"/>
      <c r="H1078" s="4"/>
      <c r="I1078" s="79"/>
      <c r="J1078" s="4"/>
      <c r="K1078" s="80"/>
      <c r="L1078" s="80"/>
      <c r="M1078" s="80"/>
      <c r="N1078" s="80"/>
      <c r="O1078" s="80"/>
      <c r="P1078" s="80"/>
      <c r="Q1078" s="80"/>
      <c r="R1078" s="80"/>
      <c r="S1078" s="80"/>
      <c r="T1078" s="80"/>
      <c r="U1078" s="80"/>
      <c r="V1078" s="80"/>
      <c r="W1078" s="81">
        <f t="shared" si="28"/>
        <v>0</v>
      </c>
      <c r="X1078" s="80"/>
      <c r="Y1078" s="80"/>
      <c r="Z1078" s="80"/>
      <c r="AA1078" s="80"/>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82"/>
      <c r="BE1078" s="1"/>
    </row>
    <row r="1079" spans="1:57" ht="11.25" customHeight="1" x14ac:dyDescent="0.2">
      <c r="A1079" s="1">
        <f>IF(F1079=0,0,LOOKUP($C$9:$C$2507,Hoja1!$C$4:$C$118,Hoja1!$D$4:$D$118))</f>
        <v>0</v>
      </c>
      <c r="B1079" s="1">
        <f t="shared" si="26"/>
        <v>720</v>
      </c>
      <c r="C1079" s="1">
        <f t="array" ref="C1079">SUM(IF(cuencatramo1=F1079,Hoja1!$C$4:$C$118,0))</f>
        <v>0</v>
      </c>
      <c r="D1079" s="1">
        <f t="shared" si="27"/>
        <v>761</v>
      </c>
      <c r="E1079" s="46">
        <v>1072</v>
      </c>
      <c r="F1079" s="229"/>
      <c r="G1079" s="4"/>
      <c r="H1079" s="4"/>
      <c r="I1079" s="79"/>
      <c r="J1079" s="4"/>
      <c r="K1079" s="80"/>
      <c r="L1079" s="80"/>
      <c r="M1079" s="80"/>
      <c r="N1079" s="80"/>
      <c r="O1079" s="80"/>
      <c r="P1079" s="80"/>
      <c r="Q1079" s="80"/>
      <c r="R1079" s="80"/>
      <c r="S1079" s="80"/>
      <c r="T1079" s="80"/>
      <c r="U1079" s="80"/>
      <c r="V1079" s="80"/>
      <c r="W1079" s="81">
        <f t="shared" si="28"/>
        <v>0</v>
      </c>
      <c r="X1079" s="80"/>
      <c r="Y1079" s="80"/>
      <c r="Z1079" s="80"/>
      <c r="AA1079" s="80"/>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82"/>
      <c r="BE1079" s="1"/>
    </row>
    <row r="1080" spans="1:57" ht="11.25" customHeight="1" x14ac:dyDescent="0.2">
      <c r="A1080" s="1">
        <f>IF(F1080=0,0,LOOKUP($C$9:$C$2507,Hoja1!$C$4:$C$118,Hoja1!$D$4:$D$118))</f>
        <v>0</v>
      </c>
      <c r="B1080" s="1">
        <f t="shared" si="26"/>
        <v>721</v>
      </c>
      <c r="C1080" s="1">
        <f t="array" ref="C1080">SUM(IF(cuencatramo1=F1080,Hoja1!$C$4:$C$118,0))</f>
        <v>0</v>
      </c>
      <c r="D1080" s="1">
        <f t="shared" si="27"/>
        <v>762</v>
      </c>
      <c r="E1080" s="46">
        <v>1073</v>
      </c>
      <c r="F1080" s="229"/>
      <c r="G1080" s="4"/>
      <c r="H1080" s="4"/>
      <c r="I1080" s="79"/>
      <c r="J1080" s="4"/>
      <c r="K1080" s="80"/>
      <c r="L1080" s="80"/>
      <c r="M1080" s="80"/>
      <c r="N1080" s="80"/>
      <c r="O1080" s="80"/>
      <c r="P1080" s="80"/>
      <c r="Q1080" s="80"/>
      <c r="R1080" s="80"/>
      <c r="S1080" s="80"/>
      <c r="T1080" s="80"/>
      <c r="U1080" s="80"/>
      <c r="V1080" s="80"/>
      <c r="W1080" s="81">
        <f t="shared" si="28"/>
        <v>0</v>
      </c>
      <c r="X1080" s="80"/>
      <c r="Y1080" s="80"/>
      <c r="Z1080" s="80"/>
      <c r="AA1080" s="80"/>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82"/>
      <c r="BE1080" s="1"/>
    </row>
    <row r="1081" spans="1:57" ht="11.25" customHeight="1" x14ac:dyDescent="0.2">
      <c r="A1081" s="1">
        <f>IF(F1081=0,0,LOOKUP($C$9:$C$2507,Hoja1!$C$4:$C$118,Hoja1!$D$4:$D$118))</f>
        <v>0</v>
      </c>
      <c r="B1081" s="1">
        <f t="shared" si="26"/>
        <v>722</v>
      </c>
      <c r="C1081" s="1">
        <f t="array" ref="C1081">SUM(IF(cuencatramo1=F1081,Hoja1!$C$4:$C$118,0))</f>
        <v>0</v>
      </c>
      <c r="D1081" s="1">
        <f t="shared" si="27"/>
        <v>763</v>
      </c>
      <c r="E1081" s="46">
        <v>1074</v>
      </c>
      <c r="F1081" s="229"/>
      <c r="G1081" s="4"/>
      <c r="H1081" s="4"/>
      <c r="I1081" s="79"/>
      <c r="J1081" s="4"/>
      <c r="K1081" s="80"/>
      <c r="L1081" s="80"/>
      <c r="M1081" s="80"/>
      <c r="N1081" s="80"/>
      <c r="O1081" s="80"/>
      <c r="P1081" s="80"/>
      <c r="Q1081" s="80"/>
      <c r="R1081" s="80"/>
      <c r="S1081" s="80"/>
      <c r="T1081" s="80"/>
      <c r="U1081" s="80"/>
      <c r="V1081" s="80"/>
      <c r="W1081" s="81">
        <f t="shared" si="28"/>
        <v>0</v>
      </c>
      <c r="X1081" s="80"/>
      <c r="Y1081" s="80"/>
      <c r="Z1081" s="80"/>
      <c r="AA1081" s="80"/>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82"/>
      <c r="BE1081" s="1"/>
    </row>
    <row r="1082" spans="1:57" ht="11.25" customHeight="1" x14ac:dyDescent="0.2">
      <c r="A1082" s="1">
        <f>IF(F1082=0,0,LOOKUP($C$9:$C$2507,Hoja1!$C$4:$C$118,Hoja1!$D$4:$D$118))</f>
        <v>0</v>
      </c>
      <c r="B1082" s="1">
        <f t="shared" si="26"/>
        <v>723</v>
      </c>
      <c r="C1082" s="1">
        <f t="array" ref="C1082">SUM(IF(cuencatramo1=F1082,Hoja1!$C$4:$C$118,0))</f>
        <v>0</v>
      </c>
      <c r="D1082" s="1">
        <f t="shared" si="27"/>
        <v>764</v>
      </c>
      <c r="E1082" s="46">
        <v>1075</v>
      </c>
      <c r="F1082" s="229"/>
      <c r="G1082" s="4"/>
      <c r="H1082" s="4"/>
      <c r="I1082" s="79"/>
      <c r="J1082" s="4"/>
      <c r="K1082" s="80"/>
      <c r="L1082" s="80"/>
      <c r="M1082" s="80"/>
      <c r="N1082" s="80"/>
      <c r="O1082" s="80"/>
      <c r="P1082" s="80"/>
      <c r="Q1082" s="80"/>
      <c r="R1082" s="80"/>
      <c r="S1082" s="80"/>
      <c r="T1082" s="80"/>
      <c r="U1082" s="80"/>
      <c r="V1082" s="80"/>
      <c r="W1082" s="81">
        <f t="shared" si="28"/>
        <v>0</v>
      </c>
      <c r="X1082" s="80"/>
      <c r="Y1082" s="80"/>
      <c r="Z1082" s="80"/>
      <c r="AA1082" s="80"/>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82"/>
      <c r="BE1082" s="1"/>
    </row>
    <row r="1083" spans="1:57" ht="11.25" customHeight="1" x14ac:dyDescent="0.2">
      <c r="A1083" s="1">
        <f>IF(F1083=0,0,LOOKUP($C$9:$C$2507,Hoja1!$C$4:$C$118,Hoja1!$D$4:$D$118))</f>
        <v>0</v>
      </c>
      <c r="B1083" s="1">
        <f t="shared" si="26"/>
        <v>724</v>
      </c>
      <c r="C1083" s="1">
        <f t="array" ref="C1083">SUM(IF(cuencatramo1=F1083,Hoja1!$C$4:$C$118,0))</f>
        <v>0</v>
      </c>
      <c r="D1083" s="1">
        <f t="shared" si="27"/>
        <v>765</v>
      </c>
      <c r="E1083" s="46">
        <v>1076</v>
      </c>
      <c r="F1083" s="229"/>
      <c r="G1083" s="4"/>
      <c r="H1083" s="4"/>
      <c r="I1083" s="79"/>
      <c r="J1083" s="4"/>
      <c r="K1083" s="80"/>
      <c r="L1083" s="80"/>
      <c r="M1083" s="80"/>
      <c r="N1083" s="80"/>
      <c r="O1083" s="80"/>
      <c r="P1083" s="80"/>
      <c r="Q1083" s="80"/>
      <c r="R1083" s="80"/>
      <c r="S1083" s="80"/>
      <c r="T1083" s="80"/>
      <c r="U1083" s="80"/>
      <c r="V1083" s="80"/>
      <c r="W1083" s="81">
        <f t="shared" si="28"/>
        <v>0</v>
      </c>
      <c r="X1083" s="80"/>
      <c r="Y1083" s="80"/>
      <c r="Z1083" s="80"/>
      <c r="AA1083" s="80"/>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82"/>
      <c r="BE1083" s="1"/>
    </row>
    <row r="1084" spans="1:57" ht="11.25" customHeight="1" x14ac:dyDescent="0.2">
      <c r="A1084" s="1">
        <f>IF(F1084=0,0,LOOKUP($C$9:$C$2507,Hoja1!$C$4:$C$118,Hoja1!$D$4:$D$118))</f>
        <v>0</v>
      </c>
      <c r="B1084" s="1">
        <f t="shared" si="26"/>
        <v>725</v>
      </c>
      <c r="C1084" s="1">
        <f t="array" ref="C1084">SUM(IF(cuencatramo1=F1084,Hoja1!$C$4:$C$118,0))</f>
        <v>0</v>
      </c>
      <c r="D1084" s="1">
        <f t="shared" si="27"/>
        <v>766</v>
      </c>
      <c r="E1084" s="46">
        <v>1077</v>
      </c>
      <c r="F1084" s="229"/>
      <c r="G1084" s="4"/>
      <c r="H1084" s="4"/>
      <c r="I1084" s="79"/>
      <c r="J1084" s="4"/>
      <c r="K1084" s="80"/>
      <c r="L1084" s="80"/>
      <c r="M1084" s="80"/>
      <c r="N1084" s="80"/>
      <c r="O1084" s="80"/>
      <c r="P1084" s="80"/>
      <c r="Q1084" s="80"/>
      <c r="R1084" s="80"/>
      <c r="S1084" s="80"/>
      <c r="T1084" s="80"/>
      <c r="U1084" s="80"/>
      <c r="V1084" s="80"/>
      <c r="W1084" s="81">
        <f t="shared" si="28"/>
        <v>0</v>
      </c>
      <c r="X1084" s="80"/>
      <c r="Y1084" s="80"/>
      <c r="Z1084" s="80"/>
      <c r="AA1084" s="80"/>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82"/>
      <c r="BE1084" s="1"/>
    </row>
    <row r="1085" spans="1:57" ht="11.25" customHeight="1" x14ac:dyDescent="0.2">
      <c r="A1085" s="1">
        <f>IF(F1085=0,0,LOOKUP($C$9:$C$2507,Hoja1!$C$4:$C$118,Hoja1!$D$4:$D$118))</f>
        <v>0</v>
      </c>
      <c r="B1085" s="1">
        <f t="shared" si="26"/>
        <v>726</v>
      </c>
      <c r="C1085" s="1">
        <f t="array" ref="C1085">SUM(IF(cuencatramo1=F1085,Hoja1!$C$4:$C$118,0))</f>
        <v>0</v>
      </c>
      <c r="D1085" s="1">
        <f t="shared" si="27"/>
        <v>767</v>
      </c>
      <c r="E1085" s="46">
        <v>1078</v>
      </c>
      <c r="F1085" s="229"/>
      <c r="G1085" s="4"/>
      <c r="H1085" s="4"/>
      <c r="I1085" s="79"/>
      <c r="J1085" s="4"/>
      <c r="K1085" s="80"/>
      <c r="L1085" s="80"/>
      <c r="M1085" s="80"/>
      <c r="N1085" s="80"/>
      <c r="O1085" s="80"/>
      <c r="P1085" s="80"/>
      <c r="Q1085" s="80"/>
      <c r="R1085" s="80"/>
      <c r="S1085" s="80"/>
      <c r="T1085" s="80"/>
      <c r="U1085" s="80"/>
      <c r="V1085" s="80"/>
      <c r="W1085" s="81">
        <f t="shared" si="28"/>
        <v>0</v>
      </c>
      <c r="X1085" s="80"/>
      <c r="Y1085" s="80"/>
      <c r="Z1085" s="80"/>
      <c r="AA1085" s="80"/>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82"/>
      <c r="BE1085" s="1"/>
    </row>
    <row r="1086" spans="1:57" ht="11.25" customHeight="1" x14ac:dyDescent="0.2">
      <c r="A1086" s="1">
        <f>IF(F1086=0,0,LOOKUP($C$9:$C$2507,Hoja1!$C$4:$C$118,Hoja1!$D$4:$D$118))</f>
        <v>0</v>
      </c>
      <c r="B1086" s="1">
        <f t="shared" si="26"/>
        <v>727</v>
      </c>
      <c r="C1086" s="1">
        <f t="array" ref="C1086">SUM(IF(cuencatramo1=F1086,Hoja1!$C$4:$C$118,0))</f>
        <v>0</v>
      </c>
      <c r="D1086" s="1">
        <f t="shared" si="27"/>
        <v>768</v>
      </c>
      <c r="E1086" s="46">
        <v>1079</v>
      </c>
      <c r="F1086" s="229"/>
      <c r="G1086" s="4"/>
      <c r="H1086" s="4"/>
      <c r="I1086" s="79"/>
      <c r="J1086" s="4"/>
      <c r="K1086" s="80"/>
      <c r="L1086" s="80"/>
      <c r="M1086" s="80"/>
      <c r="N1086" s="80"/>
      <c r="O1086" s="80"/>
      <c r="P1086" s="80"/>
      <c r="Q1086" s="80"/>
      <c r="R1086" s="80"/>
      <c r="S1086" s="80"/>
      <c r="T1086" s="80"/>
      <c r="U1086" s="80"/>
      <c r="V1086" s="80"/>
      <c r="W1086" s="81">
        <f t="shared" si="28"/>
        <v>0</v>
      </c>
      <c r="X1086" s="80"/>
      <c r="Y1086" s="80"/>
      <c r="Z1086" s="80"/>
      <c r="AA1086" s="80"/>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82"/>
      <c r="BE1086" s="1"/>
    </row>
    <row r="1087" spans="1:57" ht="11.25" customHeight="1" x14ac:dyDescent="0.2">
      <c r="A1087" s="1">
        <f>IF(F1087=0,0,LOOKUP($C$9:$C$2507,Hoja1!$C$4:$C$118,Hoja1!$D$4:$D$118))</f>
        <v>0</v>
      </c>
      <c r="B1087" s="1">
        <f t="shared" si="26"/>
        <v>728</v>
      </c>
      <c r="C1087" s="1">
        <f t="array" ref="C1087">SUM(IF(cuencatramo1=F1087,Hoja1!$C$4:$C$118,0))</f>
        <v>0</v>
      </c>
      <c r="D1087" s="1">
        <f t="shared" si="27"/>
        <v>769</v>
      </c>
      <c r="E1087" s="46">
        <v>1080</v>
      </c>
      <c r="F1087" s="229"/>
      <c r="G1087" s="4"/>
      <c r="H1087" s="4"/>
      <c r="I1087" s="79"/>
      <c r="J1087" s="4"/>
      <c r="K1087" s="80"/>
      <c r="L1087" s="80"/>
      <c r="M1087" s="80"/>
      <c r="N1087" s="80"/>
      <c r="O1087" s="80"/>
      <c r="P1087" s="80"/>
      <c r="Q1087" s="80"/>
      <c r="R1087" s="80"/>
      <c r="S1087" s="80"/>
      <c r="T1087" s="80"/>
      <c r="U1087" s="80"/>
      <c r="V1087" s="80"/>
      <c r="W1087" s="81">
        <f t="shared" si="28"/>
        <v>0</v>
      </c>
      <c r="X1087" s="80"/>
      <c r="Y1087" s="80"/>
      <c r="Z1087" s="80"/>
      <c r="AA1087" s="80"/>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82"/>
      <c r="BE1087" s="1"/>
    </row>
    <row r="1088" spans="1:57" ht="11.25" customHeight="1" x14ac:dyDescent="0.2">
      <c r="A1088" s="1">
        <f>IF(F1088=0,0,LOOKUP($C$9:$C$2507,Hoja1!$C$4:$C$118,Hoja1!$D$4:$D$118))</f>
        <v>0</v>
      </c>
      <c r="B1088" s="1">
        <f t="shared" si="26"/>
        <v>729</v>
      </c>
      <c r="C1088" s="1">
        <f t="array" ref="C1088">SUM(IF(cuencatramo1=F1088,Hoja1!$C$4:$C$118,0))</f>
        <v>0</v>
      </c>
      <c r="D1088" s="1">
        <f t="shared" si="27"/>
        <v>770</v>
      </c>
      <c r="E1088" s="46">
        <v>1081</v>
      </c>
      <c r="F1088" s="229"/>
      <c r="G1088" s="4"/>
      <c r="H1088" s="4"/>
      <c r="I1088" s="79"/>
      <c r="J1088" s="4"/>
      <c r="K1088" s="80"/>
      <c r="L1088" s="80"/>
      <c r="M1088" s="80"/>
      <c r="N1088" s="80"/>
      <c r="O1088" s="80"/>
      <c r="P1088" s="80"/>
      <c r="Q1088" s="80"/>
      <c r="R1088" s="80"/>
      <c r="S1088" s="80"/>
      <c r="T1088" s="80"/>
      <c r="U1088" s="80"/>
      <c r="V1088" s="80"/>
      <c r="W1088" s="81">
        <f t="shared" si="28"/>
        <v>0</v>
      </c>
      <c r="X1088" s="80"/>
      <c r="Y1088" s="80"/>
      <c r="Z1088" s="80"/>
      <c r="AA1088" s="80"/>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82"/>
      <c r="BE1088" s="1"/>
    </row>
    <row r="1089" spans="1:57" ht="11.25" customHeight="1" x14ac:dyDescent="0.2">
      <c r="A1089" s="1">
        <f>IF(F1089=0,0,LOOKUP($C$9:$C$2507,Hoja1!$C$4:$C$118,Hoja1!$D$4:$D$118))</f>
        <v>0</v>
      </c>
      <c r="B1089" s="1">
        <f t="shared" si="26"/>
        <v>730</v>
      </c>
      <c r="C1089" s="1">
        <f t="array" ref="C1089">SUM(IF(cuencatramo1=F1089,Hoja1!$C$4:$C$118,0))</f>
        <v>0</v>
      </c>
      <c r="D1089" s="1">
        <f t="shared" si="27"/>
        <v>771</v>
      </c>
      <c r="E1089" s="46">
        <v>1082</v>
      </c>
      <c r="F1089" s="229"/>
      <c r="G1089" s="4"/>
      <c r="H1089" s="4"/>
      <c r="I1089" s="79"/>
      <c r="J1089" s="4"/>
      <c r="K1089" s="80"/>
      <c r="L1089" s="80"/>
      <c r="M1089" s="80"/>
      <c r="N1089" s="80"/>
      <c r="O1089" s="80"/>
      <c r="P1089" s="80"/>
      <c r="Q1089" s="80"/>
      <c r="R1089" s="80"/>
      <c r="S1089" s="80"/>
      <c r="T1089" s="80"/>
      <c r="U1089" s="80"/>
      <c r="V1089" s="80"/>
      <c r="W1089" s="81">
        <f t="shared" si="28"/>
        <v>0</v>
      </c>
      <c r="X1089" s="80"/>
      <c r="Y1089" s="80"/>
      <c r="Z1089" s="80"/>
      <c r="AA1089" s="80"/>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82"/>
      <c r="BE1089" s="1"/>
    </row>
    <row r="1090" spans="1:57" ht="11.25" customHeight="1" x14ac:dyDescent="0.2">
      <c r="A1090" s="1">
        <f>IF(F1090=0,0,LOOKUP($C$9:$C$2507,Hoja1!$C$4:$C$118,Hoja1!$D$4:$D$118))</f>
        <v>0</v>
      </c>
      <c r="B1090" s="1">
        <f t="shared" si="26"/>
        <v>731</v>
      </c>
      <c r="C1090" s="1">
        <f t="array" ref="C1090">SUM(IF(cuencatramo1=F1090,Hoja1!$C$4:$C$118,0))</f>
        <v>0</v>
      </c>
      <c r="D1090" s="1">
        <f t="shared" si="27"/>
        <v>772</v>
      </c>
      <c r="E1090" s="46">
        <v>1083</v>
      </c>
      <c r="F1090" s="229"/>
      <c r="G1090" s="4"/>
      <c r="H1090" s="4"/>
      <c r="I1090" s="79"/>
      <c r="J1090" s="4"/>
      <c r="K1090" s="80"/>
      <c r="L1090" s="80"/>
      <c r="M1090" s="80"/>
      <c r="N1090" s="80"/>
      <c r="O1090" s="80"/>
      <c r="P1090" s="80"/>
      <c r="Q1090" s="80"/>
      <c r="R1090" s="80"/>
      <c r="S1090" s="80"/>
      <c r="T1090" s="80"/>
      <c r="U1090" s="80"/>
      <c r="V1090" s="80"/>
      <c r="W1090" s="81">
        <f t="shared" si="28"/>
        <v>0</v>
      </c>
      <c r="X1090" s="80"/>
      <c r="Y1090" s="80"/>
      <c r="Z1090" s="80"/>
      <c r="AA1090" s="80"/>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82"/>
      <c r="BE1090" s="1"/>
    </row>
    <row r="1091" spans="1:57" ht="11.25" customHeight="1" x14ac:dyDescent="0.2">
      <c r="A1091" s="1">
        <f>IF(F1091=0,0,LOOKUP($C$9:$C$2507,Hoja1!$C$4:$C$118,Hoja1!$D$4:$D$118))</f>
        <v>0</v>
      </c>
      <c r="B1091" s="1">
        <f t="shared" si="26"/>
        <v>732</v>
      </c>
      <c r="C1091" s="1">
        <f t="array" ref="C1091">SUM(IF(cuencatramo1=F1091,Hoja1!$C$4:$C$118,0))</f>
        <v>0</v>
      </c>
      <c r="D1091" s="1">
        <f t="shared" si="27"/>
        <v>773</v>
      </c>
      <c r="E1091" s="46">
        <v>1084</v>
      </c>
      <c r="F1091" s="229"/>
      <c r="G1091" s="4"/>
      <c r="H1091" s="4"/>
      <c r="I1091" s="79"/>
      <c r="J1091" s="4"/>
      <c r="K1091" s="80"/>
      <c r="L1091" s="80"/>
      <c r="M1091" s="80"/>
      <c r="N1091" s="80"/>
      <c r="O1091" s="80"/>
      <c r="P1091" s="80"/>
      <c r="Q1091" s="80"/>
      <c r="R1091" s="80"/>
      <c r="S1091" s="80"/>
      <c r="T1091" s="80"/>
      <c r="U1091" s="80"/>
      <c r="V1091" s="80"/>
      <c r="W1091" s="81">
        <f t="shared" si="28"/>
        <v>0</v>
      </c>
      <c r="X1091" s="80"/>
      <c r="Y1091" s="80"/>
      <c r="Z1091" s="80"/>
      <c r="AA1091" s="80"/>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82"/>
      <c r="BE1091" s="1"/>
    </row>
    <row r="1092" spans="1:57" ht="11.25" customHeight="1" x14ac:dyDescent="0.2">
      <c r="A1092" s="1">
        <f>IF(F1092=0,0,LOOKUP($C$9:$C$2507,Hoja1!$C$4:$C$118,Hoja1!$D$4:$D$118))</f>
        <v>0</v>
      </c>
      <c r="B1092" s="1">
        <f t="shared" si="26"/>
        <v>733</v>
      </c>
      <c r="C1092" s="1">
        <f t="array" ref="C1092">SUM(IF(cuencatramo1=F1092,Hoja1!$C$4:$C$118,0))</f>
        <v>0</v>
      </c>
      <c r="D1092" s="1">
        <f t="shared" si="27"/>
        <v>774</v>
      </c>
      <c r="E1092" s="46">
        <v>1085</v>
      </c>
      <c r="F1092" s="229"/>
      <c r="G1092" s="4"/>
      <c r="H1092" s="4"/>
      <c r="I1092" s="79"/>
      <c r="J1092" s="4"/>
      <c r="K1092" s="80"/>
      <c r="L1092" s="80"/>
      <c r="M1092" s="80"/>
      <c r="N1092" s="80"/>
      <c r="O1092" s="80"/>
      <c r="P1092" s="80"/>
      <c r="Q1092" s="80"/>
      <c r="R1092" s="80"/>
      <c r="S1092" s="80"/>
      <c r="T1092" s="80"/>
      <c r="U1092" s="80"/>
      <c r="V1092" s="80"/>
      <c r="W1092" s="81">
        <f t="shared" si="28"/>
        <v>0</v>
      </c>
      <c r="X1092" s="80"/>
      <c r="Y1092" s="80"/>
      <c r="Z1092" s="80"/>
      <c r="AA1092" s="80"/>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82"/>
      <c r="BE1092" s="1"/>
    </row>
    <row r="1093" spans="1:57" ht="11.25" customHeight="1" x14ac:dyDescent="0.2">
      <c r="A1093" s="1">
        <f>IF(F1093=0,0,LOOKUP($C$9:$C$2507,Hoja1!$C$4:$C$118,Hoja1!$D$4:$D$118))</f>
        <v>0</v>
      </c>
      <c r="B1093" s="1">
        <f t="shared" si="26"/>
        <v>734</v>
      </c>
      <c r="C1093" s="1">
        <f t="array" ref="C1093">SUM(IF(cuencatramo1=F1093,Hoja1!$C$4:$C$118,0))</f>
        <v>0</v>
      </c>
      <c r="D1093" s="1">
        <f t="shared" si="27"/>
        <v>775</v>
      </c>
      <c r="E1093" s="46">
        <v>1086</v>
      </c>
      <c r="F1093" s="229"/>
      <c r="G1093" s="4"/>
      <c r="H1093" s="4"/>
      <c r="I1093" s="79"/>
      <c r="J1093" s="4"/>
      <c r="K1093" s="80"/>
      <c r="L1093" s="80"/>
      <c r="M1093" s="80"/>
      <c r="N1093" s="80"/>
      <c r="O1093" s="80"/>
      <c r="P1093" s="80"/>
      <c r="Q1093" s="80"/>
      <c r="R1093" s="80"/>
      <c r="S1093" s="80"/>
      <c r="T1093" s="80"/>
      <c r="U1093" s="80"/>
      <c r="V1093" s="80"/>
      <c r="W1093" s="81">
        <f t="shared" si="28"/>
        <v>0</v>
      </c>
      <c r="X1093" s="80"/>
      <c r="Y1093" s="80"/>
      <c r="Z1093" s="80"/>
      <c r="AA1093" s="80"/>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82"/>
      <c r="BE1093" s="1"/>
    </row>
    <row r="1094" spans="1:57" ht="11.25" customHeight="1" x14ac:dyDescent="0.2">
      <c r="A1094" s="1">
        <f>IF(F1094=0,0,LOOKUP($C$9:$C$2507,Hoja1!$C$4:$C$118,Hoja1!$D$4:$D$118))</f>
        <v>0</v>
      </c>
      <c r="B1094" s="1">
        <f t="shared" si="26"/>
        <v>735</v>
      </c>
      <c r="C1094" s="1">
        <f t="array" ref="C1094">SUM(IF(cuencatramo1=F1094,Hoja1!$C$4:$C$118,0))</f>
        <v>0</v>
      </c>
      <c r="D1094" s="1">
        <f t="shared" si="27"/>
        <v>776</v>
      </c>
      <c r="E1094" s="46">
        <v>1087</v>
      </c>
      <c r="F1094" s="229"/>
      <c r="G1094" s="4"/>
      <c r="H1094" s="4"/>
      <c r="I1094" s="79"/>
      <c r="J1094" s="4"/>
      <c r="K1094" s="80"/>
      <c r="L1094" s="80"/>
      <c r="M1094" s="80"/>
      <c r="N1094" s="80"/>
      <c r="O1094" s="80"/>
      <c r="P1094" s="80"/>
      <c r="Q1094" s="80"/>
      <c r="R1094" s="80"/>
      <c r="S1094" s="80"/>
      <c r="T1094" s="80"/>
      <c r="U1094" s="80"/>
      <c r="V1094" s="80"/>
      <c r="W1094" s="81">
        <f t="shared" si="28"/>
        <v>0</v>
      </c>
      <c r="X1094" s="80"/>
      <c r="Y1094" s="80"/>
      <c r="Z1094" s="80"/>
      <c r="AA1094" s="80"/>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82"/>
      <c r="BE1094" s="1"/>
    </row>
    <row r="1095" spans="1:57" ht="11.25" customHeight="1" x14ac:dyDescent="0.2">
      <c r="A1095" s="1">
        <f>IF(F1095=0,0,LOOKUP($C$9:$C$2507,Hoja1!$C$4:$C$118,Hoja1!$D$4:$D$118))</f>
        <v>0</v>
      </c>
      <c r="B1095" s="1">
        <f t="shared" si="26"/>
        <v>736</v>
      </c>
      <c r="C1095" s="1">
        <f t="array" ref="C1095">SUM(IF(cuencatramo1=F1095,Hoja1!$C$4:$C$118,0))</f>
        <v>0</v>
      </c>
      <c r="D1095" s="1">
        <f t="shared" si="27"/>
        <v>777</v>
      </c>
      <c r="E1095" s="46">
        <v>1088</v>
      </c>
      <c r="F1095" s="229"/>
      <c r="G1095" s="4"/>
      <c r="H1095" s="4"/>
      <c r="I1095" s="79"/>
      <c r="J1095" s="4"/>
      <c r="K1095" s="80"/>
      <c r="L1095" s="80"/>
      <c r="M1095" s="80"/>
      <c r="N1095" s="80"/>
      <c r="O1095" s="80"/>
      <c r="P1095" s="80"/>
      <c r="Q1095" s="80"/>
      <c r="R1095" s="80"/>
      <c r="S1095" s="80"/>
      <c r="T1095" s="80"/>
      <c r="U1095" s="80"/>
      <c r="V1095" s="80"/>
      <c r="W1095" s="81">
        <f t="shared" si="28"/>
        <v>0</v>
      </c>
      <c r="X1095" s="80"/>
      <c r="Y1095" s="80"/>
      <c r="Z1095" s="80"/>
      <c r="AA1095" s="80"/>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82"/>
      <c r="BE1095" s="1"/>
    </row>
    <row r="1096" spans="1:57" ht="11.25" customHeight="1" x14ac:dyDescent="0.2">
      <c r="A1096" s="1">
        <f>IF(F1096=0,0,LOOKUP($C$9:$C$2507,Hoja1!$C$4:$C$118,Hoja1!$D$4:$D$118))</f>
        <v>0</v>
      </c>
      <c r="B1096" s="1">
        <f t="shared" si="26"/>
        <v>737</v>
      </c>
      <c r="C1096" s="1">
        <f t="array" ref="C1096">SUM(IF(cuencatramo1=F1096,Hoja1!$C$4:$C$118,0))</f>
        <v>0</v>
      </c>
      <c r="D1096" s="1">
        <f t="shared" si="27"/>
        <v>778</v>
      </c>
      <c r="E1096" s="46">
        <v>1089</v>
      </c>
      <c r="F1096" s="229"/>
      <c r="G1096" s="4"/>
      <c r="H1096" s="4"/>
      <c r="I1096" s="79"/>
      <c r="J1096" s="4"/>
      <c r="K1096" s="80"/>
      <c r="L1096" s="80"/>
      <c r="M1096" s="80"/>
      <c r="N1096" s="80"/>
      <c r="O1096" s="80"/>
      <c r="P1096" s="80"/>
      <c r="Q1096" s="80"/>
      <c r="R1096" s="80"/>
      <c r="S1096" s="80"/>
      <c r="T1096" s="80"/>
      <c r="U1096" s="80"/>
      <c r="V1096" s="80"/>
      <c r="W1096" s="81">
        <f t="shared" si="28"/>
        <v>0</v>
      </c>
      <c r="X1096" s="80"/>
      <c r="Y1096" s="80"/>
      <c r="Z1096" s="80"/>
      <c r="AA1096" s="80"/>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82"/>
      <c r="BE1096" s="1"/>
    </row>
    <row r="1097" spans="1:57" ht="11.25" customHeight="1" x14ac:dyDescent="0.2">
      <c r="A1097" s="1">
        <f>IF(F1097=0,0,LOOKUP($C$9:$C$2507,Hoja1!$C$4:$C$118,Hoja1!$D$4:$D$118))</f>
        <v>0</v>
      </c>
      <c r="B1097" s="1">
        <f t="shared" si="26"/>
        <v>738</v>
      </c>
      <c r="C1097" s="1">
        <f t="array" ref="C1097">SUM(IF(cuencatramo1=F1097,Hoja1!$C$4:$C$118,0))</f>
        <v>0</v>
      </c>
      <c r="D1097" s="1">
        <f t="shared" si="27"/>
        <v>779</v>
      </c>
      <c r="E1097" s="46">
        <v>1090</v>
      </c>
      <c r="F1097" s="229"/>
      <c r="G1097" s="4"/>
      <c r="H1097" s="4"/>
      <c r="I1097" s="79"/>
      <c r="J1097" s="4"/>
      <c r="K1097" s="80"/>
      <c r="L1097" s="80"/>
      <c r="M1097" s="80"/>
      <c r="N1097" s="80"/>
      <c r="O1097" s="80"/>
      <c r="P1097" s="80"/>
      <c r="Q1097" s="80"/>
      <c r="R1097" s="80"/>
      <c r="S1097" s="80"/>
      <c r="T1097" s="80"/>
      <c r="U1097" s="80"/>
      <c r="V1097" s="80"/>
      <c r="W1097" s="81">
        <f t="shared" si="28"/>
        <v>0</v>
      </c>
      <c r="X1097" s="80"/>
      <c r="Y1097" s="80"/>
      <c r="Z1097" s="80"/>
      <c r="AA1097" s="80"/>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82"/>
      <c r="BE1097" s="1"/>
    </row>
    <row r="1098" spans="1:57" ht="11.25" customHeight="1" x14ac:dyDescent="0.2">
      <c r="A1098" s="1">
        <f>IF(F1098=0,0,LOOKUP($C$9:$C$2507,Hoja1!$C$4:$C$118,Hoja1!$D$4:$D$118))</f>
        <v>0</v>
      </c>
      <c r="B1098" s="1">
        <f t="shared" si="26"/>
        <v>739</v>
      </c>
      <c r="C1098" s="1">
        <f t="array" ref="C1098">SUM(IF(cuencatramo1=F1098,Hoja1!$C$4:$C$118,0))</f>
        <v>0</v>
      </c>
      <c r="D1098" s="1">
        <f t="shared" si="27"/>
        <v>780</v>
      </c>
      <c r="E1098" s="46">
        <v>1091</v>
      </c>
      <c r="F1098" s="229"/>
      <c r="G1098" s="4"/>
      <c r="H1098" s="4"/>
      <c r="I1098" s="79"/>
      <c r="J1098" s="4"/>
      <c r="K1098" s="80"/>
      <c r="L1098" s="80"/>
      <c r="M1098" s="80"/>
      <c r="N1098" s="80"/>
      <c r="O1098" s="80"/>
      <c r="P1098" s="80"/>
      <c r="Q1098" s="80"/>
      <c r="R1098" s="80"/>
      <c r="S1098" s="80"/>
      <c r="T1098" s="80"/>
      <c r="U1098" s="80"/>
      <c r="V1098" s="80"/>
      <c r="W1098" s="81">
        <f t="shared" si="28"/>
        <v>0</v>
      </c>
      <c r="X1098" s="80"/>
      <c r="Y1098" s="80"/>
      <c r="Z1098" s="80"/>
      <c r="AA1098" s="80"/>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82"/>
      <c r="BE1098" s="1"/>
    </row>
    <row r="1099" spans="1:57" ht="11.25" customHeight="1" x14ac:dyDescent="0.2">
      <c r="A1099" s="1">
        <f>IF(F1099=0,0,LOOKUP($C$9:$C$2507,Hoja1!$C$4:$C$118,Hoja1!$D$4:$D$118))</f>
        <v>0</v>
      </c>
      <c r="B1099" s="1">
        <f t="shared" si="26"/>
        <v>740</v>
      </c>
      <c r="C1099" s="1">
        <f t="array" ref="C1099">SUM(IF(cuencatramo1=F1099,Hoja1!$C$4:$C$118,0))</f>
        <v>0</v>
      </c>
      <c r="D1099" s="1">
        <f t="shared" si="27"/>
        <v>781</v>
      </c>
      <c r="E1099" s="46">
        <v>1092</v>
      </c>
      <c r="F1099" s="229"/>
      <c r="G1099" s="4"/>
      <c r="H1099" s="4"/>
      <c r="I1099" s="79"/>
      <c r="J1099" s="4"/>
      <c r="K1099" s="80"/>
      <c r="L1099" s="80"/>
      <c r="M1099" s="80"/>
      <c r="N1099" s="80"/>
      <c r="O1099" s="80"/>
      <c r="P1099" s="80"/>
      <c r="Q1099" s="80"/>
      <c r="R1099" s="80"/>
      <c r="S1099" s="80"/>
      <c r="T1099" s="80"/>
      <c r="U1099" s="80"/>
      <c r="V1099" s="80"/>
      <c r="W1099" s="81">
        <f t="shared" si="28"/>
        <v>0</v>
      </c>
      <c r="X1099" s="80"/>
      <c r="Y1099" s="80"/>
      <c r="Z1099" s="80"/>
      <c r="AA1099" s="80"/>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82"/>
      <c r="BE1099" s="1"/>
    </row>
    <row r="1100" spans="1:57" ht="11.25" customHeight="1" x14ac:dyDescent="0.2">
      <c r="A1100" s="1">
        <f>IF(F1100=0,0,LOOKUP($C$9:$C$2507,Hoja1!$C$4:$C$118,Hoja1!$D$4:$D$118))</f>
        <v>0</v>
      </c>
      <c r="B1100" s="1">
        <f t="shared" si="26"/>
        <v>741</v>
      </c>
      <c r="C1100" s="1">
        <f t="array" ref="C1100">SUM(IF(cuencatramo1=F1100,Hoja1!$C$4:$C$118,0))</f>
        <v>0</v>
      </c>
      <c r="D1100" s="1">
        <f t="shared" si="27"/>
        <v>782</v>
      </c>
      <c r="E1100" s="46">
        <v>1093</v>
      </c>
      <c r="F1100" s="229"/>
      <c r="G1100" s="4"/>
      <c r="H1100" s="4"/>
      <c r="I1100" s="79"/>
      <c r="J1100" s="4"/>
      <c r="K1100" s="80"/>
      <c r="L1100" s="80"/>
      <c r="M1100" s="80"/>
      <c r="N1100" s="80"/>
      <c r="O1100" s="80"/>
      <c r="P1100" s="80"/>
      <c r="Q1100" s="80"/>
      <c r="R1100" s="80"/>
      <c r="S1100" s="80"/>
      <c r="T1100" s="80"/>
      <c r="U1100" s="80"/>
      <c r="V1100" s="80"/>
      <c r="W1100" s="81">
        <f t="shared" si="28"/>
        <v>0</v>
      </c>
      <c r="X1100" s="80"/>
      <c r="Y1100" s="80"/>
      <c r="Z1100" s="80"/>
      <c r="AA1100" s="80"/>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82"/>
      <c r="BE1100" s="1"/>
    </row>
    <row r="1101" spans="1:57" ht="11.25" customHeight="1" x14ac:dyDescent="0.2">
      <c r="A1101" s="1">
        <f>IF(F1101=0,0,LOOKUP($C$9:$C$2507,Hoja1!$C$4:$C$118,Hoja1!$D$4:$D$118))</f>
        <v>0</v>
      </c>
      <c r="B1101" s="1">
        <f t="shared" si="26"/>
        <v>742</v>
      </c>
      <c r="C1101" s="1">
        <f t="array" ref="C1101">SUM(IF(cuencatramo1=F1101,Hoja1!$C$4:$C$118,0))</f>
        <v>0</v>
      </c>
      <c r="D1101" s="1">
        <f t="shared" si="27"/>
        <v>783</v>
      </c>
      <c r="E1101" s="46">
        <v>1094</v>
      </c>
      <c r="F1101" s="229"/>
      <c r="G1101" s="4"/>
      <c r="H1101" s="4"/>
      <c r="I1101" s="79"/>
      <c r="J1101" s="4"/>
      <c r="K1101" s="80"/>
      <c r="L1101" s="80"/>
      <c r="M1101" s="80"/>
      <c r="N1101" s="80"/>
      <c r="O1101" s="80"/>
      <c r="P1101" s="80"/>
      <c r="Q1101" s="80"/>
      <c r="R1101" s="80"/>
      <c r="S1101" s="80"/>
      <c r="T1101" s="80"/>
      <c r="U1101" s="80"/>
      <c r="V1101" s="80"/>
      <c r="W1101" s="81">
        <f t="shared" si="28"/>
        <v>0</v>
      </c>
      <c r="X1101" s="80"/>
      <c r="Y1101" s="80"/>
      <c r="Z1101" s="80"/>
      <c r="AA1101" s="80"/>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82"/>
      <c r="BE1101" s="1"/>
    </row>
    <row r="1102" spans="1:57" ht="11.25" customHeight="1" x14ac:dyDescent="0.2">
      <c r="A1102" s="1">
        <f>IF(F1102=0,0,LOOKUP($C$9:$C$2507,Hoja1!$C$4:$C$118,Hoja1!$D$4:$D$118))</f>
        <v>0</v>
      </c>
      <c r="B1102" s="1">
        <f t="shared" si="26"/>
        <v>743</v>
      </c>
      <c r="C1102" s="1">
        <f t="array" ref="C1102">SUM(IF(cuencatramo1=F1102,Hoja1!$C$4:$C$118,0))</f>
        <v>0</v>
      </c>
      <c r="D1102" s="1">
        <f t="shared" si="27"/>
        <v>784</v>
      </c>
      <c r="E1102" s="46">
        <v>1095</v>
      </c>
      <c r="F1102" s="229"/>
      <c r="G1102" s="4"/>
      <c r="H1102" s="4"/>
      <c r="I1102" s="79"/>
      <c r="J1102" s="4"/>
      <c r="K1102" s="80"/>
      <c r="L1102" s="80"/>
      <c r="M1102" s="80"/>
      <c r="N1102" s="80"/>
      <c r="O1102" s="80"/>
      <c r="P1102" s="80"/>
      <c r="Q1102" s="80"/>
      <c r="R1102" s="80"/>
      <c r="S1102" s="80"/>
      <c r="T1102" s="80"/>
      <c r="U1102" s="80"/>
      <c r="V1102" s="80"/>
      <c r="W1102" s="81">
        <f t="shared" si="28"/>
        <v>0</v>
      </c>
      <c r="X1102" s="80"/>
      <c r="Y1102" s="80"/>
      <c r="Z1102" s="80"/>
      <c r="AA1102" s="80"/>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82"/>
      <c r="BE1102" s="1"/>
    </row>
    <row r="1103" spans="1:57" ht="11.25" customHeight="1" x14ac:dyDescent="0.2">
      <c r="A1103" s="1">
        <f>IF(F1103=0,0,LOOKUP($C$9:$C$2507,Hoja1!$C$4:$C$118,Hoja1!$D$4:$D$118))</f>
        <v>0</v>
      </c>
      <c r="B1103" s="1">
        <f t="shared" si="26"/>
        <v>744</v>
      </c>
      <c r="C1103" s="1">
        <f t="array" ref="C1103">SUM(IF(cuencatramo1=F1103,Hoja1!$C$4:$C$118,0))</f>
        <v>0</v>
      </c>
      <c r="D1103" s="1">
        <f t="shared" si="27"/>
        <v>785</v>
      </c>
      <c r="E1103" s="46">
        <v>1096</v>
      </c>
      <c r="F1103" s="229"/>
      <c r="G1103" s="4"/>
      <c r="H1103" s="4"/>
      <c r="I1103" s="79"/>
      <c r="J1103" s="4"/>
      <c r="K1103" s="80"/>
      <c r="L1103" s="80"/>
      <c r="M1103" s="80"/>
      <c r="N1103" s="80"/>
      <c r="O1103" s="80"/>
      <c r="P1103" s="80"/>
      <c r="Q1103" s="80"/>
      <c r="R1103" s="80"/>
      <c r="S1103" s="80"/>
      <c r="T1103" s="80"/>
      <c r="U1103" s="80"/>
      <c r="V1103" s="80"/>
      <c r="W1103" s="81">
        <f t="shared" si="28"/>
        <v>0</v>
      </c>
      <c r="X1103" s="80"/>
      <c r="Y1103" s="80"/>
      <c r="Z1103" s="80"/>
      <c r="AA1103" s="80"/>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82"/>
      <c r="BE1103" s="1"/>
    </row>
    <row r="1104" spans="1:57" ht="11.25" customHeight="1" x14ac:dyDescent="0.2">
      <c r="A1104" s="1">
        <f>IF(F1104=0,0,LOOKUP($C$9:$C$2507,Hoja1!$C$4:$C$118,Hoja1!$D$4:$D$118))</f>
        <v>0</v>
      </c>
      <c r="B1104" s="1">
        <f t="shared" si="26"/>
        <v>745</v>
      </c>
      <c r="C1104" s="1">
        <f t="array" ref="C1104">SUM(IF(cuencatramo1=F1104,Hoja1!$C$4:$C$118,0))</f>
        <v>0</v>
      </c>
      <c r="D1104" s="1">
        <f t="shared" si="27"/>
        <v>786</v>
      </c>
      <c r="E1104" s="46">
        <v>1097</v>
      </c>
      <c r="F1104" s="229"/>
      <c r="G1104" s="4"/>
      <c r="H1104" s="4"/>
      <c r="I1104" s="79"/>
      <c r="J1104" s="4"/>
      <c r="K1104" s="80"/>
      <c r="L1104" s="80"/>
      <c r="M1104" s="80"/>
      <c r="N1104" s="80"/>
      <c r="O1104" s="80"/>
      <c r="P1104" s="80"/>
      <c r="Q1104" s="80"/>
      <c r="R1104" s="80"/>
      <c r="S1104" s="80"/>
      <c r="T1104" s="80"/>
      <c r="U1104" s="80"/>
      <c r="V1104" s="80"/>
      <c r="W1104" s="81">
        <f t="shared" si="28"/>
        <v>0</v>
      </c>
      <c r="X1104" s="80"/>
      <c r="Y1104" s="80"/>
      <c r="Z1104" s="80"/>
      <c r="AA1104" s="80"/>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82"/>
      <c r="BE1104" s="1"/>
    </row>
    <row r="1105" spans="1:57" ht="11.25" customHeight="1" x14ac:dyDescent="0.2">
      <c r="A1105" s="1">
        <f>IF(F1105=0,0,LOOKUP($C$9:$C$2507,Hoja1!$C$4:$C$118,Hoja1!$D$4:$D$118))</f>
        <v>0</v>
      </c>
      <c r="B1105" s="1">
        <f t="shared" si="26"/>
        <v>746</v>
      </c>
      <c r="C1105" s="1">
        <f t="array" ref="C1105">SUM(IF(cuencatramo1=F1105,Hoja1!$C$4:$C$118,0))</f>
        <v>0</v>
      </c>
      <c r="D1105" s="1">
        <f t="shared" si="27"/>
        <v>787</v>
      </c>
      <c r="E1105" s="46">
        <v>1098</v>
      </c>
      <c r="F1105" s="229"/>
      <c r="G1105" s="4"/>
      <c r="H1105" s="4"/>
      <c r="I1105" s="79"/>
      <c r="J1105" s="4"/>
      <c r="K1105" s="80"/>
      <c r="L1105" s="80"/>
      <c r="M1105" s="80"/>
      <c r="N1105" s="80"/>
      <c r="O1105" s="80"/>
      <c r="P1105" s="80"/>
      <c r="Q1105" s="80"/>
      <c r="R1105" s="80"/>
      <c r="S1105" s="80"/>
      <c r="T1105" s="80"/>
      <c r="U1105" s="80"/>
      <c r="V1105" s="80"/>
      <c r="W1105" s="81">
        <f t="shared" si="28"/>
        <v>0</v>
      </c>
      <c r="X1105" s="80"/>
      <c r="Y1105" s="80"/>
      <c r="Z1105" s="80"/>
      <c r="AA1105" s="80"/>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82"/>
      <c r="BE1105" s="1"/>
    </row>
    <row r="1106" spans="1:57" ht="11.25" customHeight="1" x14ac:dyDescent="0.2">
      <c r="A1106" s="1">
        <f>IF(F1106=0,0,LOOKUP($C$9:$C$2507,Hoja1!$C$4:$C$118,Hoja1!$D$4:$D$118))</f>
        <v>0</v>
      </c>
      <c r="B1106" s="1">
        <f t="shared" si="26"/>
        <v>747</v>
      </c>
      <c r="C1106" s="1">
        <f t="array" ref="C1106">SUM(IF(cuencatramo1=F1106,Hoja1!$C$4:$C$118,0))</f>
        <v>0</v>
      </c>
      <c r="D1106" s="1">
        <f t="shared" si="27"/>
        <v>788</v>
      </c>
      <c r="E1106" s="46">
        <v>1099</v>
      </c>
      <c r="F1106" s="229"/>
      <c r="G1106" s="4"/>
      <c r="H1106" s="4"/>
      <c r="I1106" s="79"/>
      <c r="J1106" s="4"/>
      <c r="K1106" s="80"/>
      <c r="L1106" s="80"/>
      <c r="M1106" s="80"/>
      <c r="N1106" s="80"/>
      <c r="O1106" s="80"/>
      <c r="P1106" s="80"/>
      <c r="Q1106" s="80"/>
      <c r="R1106" s="80"/>
      <c r="S1106" s="80"/>
      <c r="T1106" s="80"/>
      <c r="U1106" s="80"/>
      <c r="V1106" s="80"/>
      <c r="W1106" s="81">
        <f t="shared" si="28"/>
        <v>0</v>
      </c>
      <c r="X1106" s="80"/>
      <c r="Y1106" s="80"/>
      <c r="Z1106" s="80"/>
      <c r="AA1106" s="80"/>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82"/>
      <c r="BE1106" s="1"/>
    </row>
    <row r="1107" spans="1:57" ht="11.25" customHeight="1" x14ac:dyDescent="0.2">
      <c r="A1107" s="1">
        <f>IF(F1107=0,0,LOOKUP($C$9:$C$2507,Hoja1!$C$4:$C$118,Hoja1!$D$4:$D$118))</f>
        <v>0</v>
      </c>
      <c r="B1107" s="1">
        <f t="shared" si="26"/>
        <v>748</v>
      </c>
      <c r="C1107" s="1">
        <f t="array" ref="C1107">SUM(IF(cuencatramo1=F1107,Hoja1!$C$4:$C$118,0))</f>
        <v>0</v>
      </c>
      <c r="D1107" s="1">
        <f t="shared" si="27"/>
        <v>789</v>
      </c>
      <c r="E1107" s="46">
        <v>1100</v>
      </c>
      <c r="F1107" s="229"/>
      <c r="G1107" s="4"/>
      <c r="H1107" s="4"/>
      <c r="I1107" s="79"/>
      <c r="J1107" s="4"/>
      <c r="K1107" s="80"/>
      <c r="L1107" s="80"/>
      <c r="M1107" s="80"/>
      <c r="N1107" s="80"/>
      <c r="O1107" s="80"/>
      <c r="P1107" s="80"/>
      <c r="Q1107" s="80"/>
      <c r="R1107" s="80"/>
      <c r="S1107" s="80"/>
      <c r="T1107" s="80"/>
      <c r="U1107" s="80"/>
      <c r="V1107" s="80"/>
      <c r="W1107" s="81">
        <f t="shared" si="28"/>
        <v>0</v>
      </c>
      <c r="X1107" s="80"/>
      <c r="Y1107" s="80"/>
      <c r="Z1107" s="80"/>
      <c r="AA1107" s="80"/>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82"/>
      <c r="BE1107" s="1"/>
    </row>
    <row r="1108" spans="1:57" ht="11.25" customHeight="1" x14ac:dyDescent="0.2">
      <c r="A1108" s="1">
        <f>IF(F1108=0,0,LOOKUP($C$9:$C$2507,Hoja1!$C$4:$C$118,Hoja1!$D$4:$D$118))</f>
        <v>0</v>
      </c>
      <c r="B1108" s="1">
        <f t="shared" si="26"/>
        <v>749</v>
      </c>
      <c r="C1108" s="1">
        <f t="array" ref="C1108">SUM(IF(cuencatramo1=F1108,Hoja1!$C$4:$C$118,0))</f>
        <v>0</v>
      </c>
      <c r="D1108" s="1">
        <f t="shared" si="27"/>
        <v>790</v>
      </c>
      <c r="E1108" s="46">
        <v>1101</v>
      </c>
      <c r="F1108" s="229"/>
      <c r="G1108" s="4"/>
      <c r="H1108" s="4"/>
      <c r="I1108" s="79"/>
      <c r="J1108" s="4"/>
      <c r="K1108" s="80"/>
      <c r="L1108" s="80"/>
      <c r="M1108" s="80"/>
      <c r="N1108" s="80"/>
      <c r="O1108" s="80"/>
      <c r="P1108" s="80"/>
      <c r="Q1108" s="80"/>
      <c r="R1108" s="80"/>
      <c r="S1108" s="80"/>
      <c r="T1108" s="80"/>
      <c r="U1108" s="80"/>
      <c r="V1108" s="80"/>
      <c r="W1108" s="81">
        <f t="shared" si="28"/>
        <v>0</v>
      </c>
      <c r="X1108" s="80"/>
      <c r="Y1108" s="80"/>
      <c r="Z1108" s="80"/>
      <c r="AA1108" s="80"/>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82"/>
      <c r="BE1108" s="1"/>
    </row>
    <row r="1109" spans="1:57" ht="11.25" customHeight="1" x14ac:dyDescent="0.2">
      <c r="A1109" s="1">
        <f>IF(F1109=0,0,LOOKUP($C$9:$C$2507,Hoja1!$C$4:$C$118,Hoja1!$D$4:$D$118))</f>
        <v>0</v>
      </c>
      <c r="B1109" s="1">
        <f t="shared" si="26"/>
        <v>750</v>
      </c>
      <c r="C1109" s="1">
        <f t="array" ref="C1109">SUM(IF(cuencatramo1=F1109,Hoja1!$C$4:$C$118,0))</f>
        <v>0</v>
      </c>
      <c r="D1109" s="1">
        <f t="shared" si="27"/>
        <v>791</v>
      </c>
      <c r="E1109" s="46">
        <v>1102</v>
      </c>
      <c r="F1109" s="229"/>
      <c r="G1109" s="4"/>
      <c r="H1109" s="4"/>
      <c r="I1109" s="79"/>
      <c r="J1109" s="4"/>
      <c r="K1109" s="80"/>
      <c r="L1109" s="80"/>
      <c r="M1109" s="80"/>
      <c r="N1109" s="80"/>
      <c r="O1109" s="80"/>
      <c r="P1109" s="80"/>
      <c r="Q1109" s="80"/>
      <c r="R1109" s="80"/>
      <c r="S1109" s="80"/>
      <c r="T1109" s="80"/>
      <c r="U1109" s="80"/>
      <c r="V1109" s="80"/>
      <c r="W1109" s="81">
        <f t="shared" si="28"/>
        <v>0</v>
      </c>
      <c r="X1109" s="80"/>
      <c r="Y1109" s="80"/>
      <c r="Z1109" s="80"/>
      <c r="AA1109" s="80"/>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82"/>
      <c r="BE1109" s="1"/>
    </row>
    <row r="1110" spans="1:57" ht="11.25" customHeight="1" x14ac:dyDescent="0.2">
      <c r="A1110" s="1">
        <f>IF(F1110=0,0,LOOKUP($C$9:$C$2507,Hoja1!$C$4:$C$118,Hoja1!$D$4:$D$118))</f>
        <v>0</v>
      </c>
      <c r="B1110" s="1">
        <f t="shared" si="26"/>
        <v>751</v>
      </c>
      <c r="C1110" s="1">
        <f t="array" ref="C1110">SUM(IF(cuencatramo1=F1110,Hoja1!$C$4:$C$118,0))</f>
        <v>0</v>
      </c>
      <c r="D1110" s="1">
        <f t="shared" si="27"/>
        <v>792</v>
      </c>
      <c r="E1110" s="46">
        <v>1103</v>
      </c>
      <c r="F1110" s="229"/>
      <c r="G1110" s="4"/>
      <c r="H1110" s="4"/>
      <c r="I1110" s="79"/>
      <c r="J1110" s="4"/>
      <c r="K1110" s="80"/>
      <c r="L1110" s="80"/>
      <c r="M1110" s="80"/>
      <c r="N1110" s="80"/>
      <c r="O1110" s="80"/>
      <c r="P1110" s="80"/>
      <c r="Q1110" s="80"/>
      <c r="R1110" s="80"/>
      <c r="S1110" s="80"/>
      <c r="T1110" s="80"/>
      <c r="U1110" s="80"/>
      <c r="V1110" s="80"/>
      <c r="W1110" s="81">
        <f t="shared" si="28"/>
        <v>0</v>
      </c>
      <c r="X1110" s="80"/>
      <c r="Y1110" s="80"/>
      <c r="Z1110" s="80"/>
      <c r="AA1110" s="80"/>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82"/>
      <c r="BE1110" s="1"/>
    </row>
    <row r="1111" spans="1:57" ht="11.25" customHeight="1" x14ac:dyDescent="0.2">
      <c r="A1111" s="1">
        <f>IF(F1111=0,0,LOOKUP($C$9:$C$2507,Hoja1!$C$4:$C$118,Hoja1!$D$4:$D$118))</f>
        <v>0</v>
      </c>
      <c r="B1111" s="1">
        <f t="shared" si="26"/>
        <v>752</v>
      </c>
      <c r="C1111" s="1">
        <f t="array" ref="C1111">SUM(IF(cuencatramo1=F1111,Hoja1!$C$4:$C$118,0))</f>
        <v>0</v>
      </c>
      <c r="D1111" s="1">
        <f t="shared" si="27"/>
        <v>793</v>
      </c>
      <c r="E1111" s="46">
        <v>1104</v>
      </c>
      <c r="F1111" s="229"/>
      <c r="G1111" s="4"/>
      <c r="H1111" s="4"/>
      <c r="I1111" s="79"/>
      <c r="J1111" s="4"/>
      <c r="K1111" s="80"/>
      <c r="L1111" s="80"/>
      <c r="M1111" s="80"/>
      <c r="N1111" s="80"/>
      <c r="O1111" s="80"/>
      <c r="P1111" s="80"/>
      <c r="Q1111" s="80"/>
      <c r="R1111" s="80"/>
      <c r="S1111" s="80"/>
      <c r="T1111" s="80"/>
      <c r="U1111" s="80"/>
      <c r="V1111" s="80"/>
      <c r="W1111" s="81">
        <f t="shared" si="28"/>
        <v>0</v>
      </c>
      <c r="X1111" s="80"/>
      <c r="Y1111" s="80"/>
      <c r="Z1111" s="80"/>
      <c r="AA1111" s="80"/>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82"/>
      <c r="BE1111" s="1"/>
    </row>
    <row r="1112" spans="1:57" ht="11.25" customHeight="1" x14ac:dyDescent="0.2">
      <c r="A1112" s="1">
        <f>IF(F1112=0,0,LOOKUP($C$9:$C$2507,Hoja1!$C$4:$C$118,Hoja1!$D$4:$D$118))</f>
        <v>0</v>
      </c>
      <c r="B1112" s="1">
        <f t="shared" si="26"/>
        <v>753</v>
      </c>
      <c r="C1112" s="1">
        <f t="array" ref="C1112">SUM(IF(cuencatramo1=F1112,Hoja1!$C$4:$C$118,0))</f>
        <v>0</v>
      </c>
      <c r="D1112" s="1">
        <f t="shared" si="27"/>
        <v>794</v>
      </c>
      <c r="E1112" s="46">
        <v>1105</v>
      </c>
      <c r="F1112" s="229"/>
      <c r="G1112" s="4"/>
      <c r="H1112" s="4"/>
      <c r="I1112" s="79"/>
      <c r="J1112" s="4"/>
      <c r="K1112" s="80"/>
      <c r="L1112" s="80"/>
      <c r="M1112" s="80"/>
      <c r="N1112" s="80"/>
      <c r="O1112" s="80"/>
      <c r="P1112" s="80"/>
      <c r="Q1112" s="80"/>
      <c r="R1112" s="80"/>
      <c r="S1112" s="80"/>
      <c r="T1112" s="80"/>
      <c r="U1112" s="80"/>
      <c r="V1112" s="80"/>
      <c r="W1112" s="81">
        <f t="shared" si="28"/>
        <v>0</v>
      </c>
      <c r="X1112" s="80"/>
      <c r="Y1112" s="80"/>
      <c r="Z1112" s="80"/>
      <c r="AA1112" s="80"/>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82"/>
      <c r="BE1112" s="1"/>
    </row>
    <row r="1113" spans="1:57" ht="11.25" customHeight="1" x14ac:dyDescent="0.2">
      <c r="A1113" s="1">
        <f>IF(F1113=0,0,LOOKUP($C$9:$C$2507,Hoja1!$C$4:$C$118,Hoja1!$D$4:$D$118))</f>
        <v>0</v>
      </c>
      <c r="B1113" s="1">
        <f t="shared" si="26"/>
        <v>754</v>
      </c>
      <c r="C1113" s="1">
        <f t="array" ref="C1113">SUM(IF(cuencatramo1=F1113,Hoja1!$C$4:$C$118,0))</f>
        <v>0</v>
      </c>
      <c r="D1113" s="1">
        <f t="shared" si="27"/>
        <v>795</v>
      </c>
      <c r="E1113" s="46">
        <v>1106</v>
      </c>
      <c r="F1113" s="229"/>
      <c r="G1113" s="4"/>
      <c r="H1113" s="4"/>
      <c r="I1113" s="79"/>
      <c r="J1113" s="4"/>
      <c r="K1113" s="80"/>
      <c r="L1113" s="80"/>
      <c r="M1113" s="80"/>
      <c r="N1113" s="80"/>
      <c r="O1113" s="80"/>
      <c r="P1113" s="80"/>
      <c r="Q1113" s="80"/>
      <c r="R1113" s="80"/>
      <c r="S1113" s="80"/>
      <c r="T1113" s="80"/>
      <c r="U1113" s="80"/>
      <c r="V1113" s="80"/>
      <c r="W1113" s="81">
        <f t="shared" si="28"/>
        <v>0</v>
      </c>
      <c r="X1113" s="80"/>
      <c r="Y1113" s="80"/>
      <c r="Z1113" s="80"/>
      <c r="AA1113" s="80"/>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82"/>
      <c r="BE1113" s="1"/>
    </row>
    <row r="1114" spans="1:57" ht="11.25" customHeight="1" x14ac:dyDescent="0.2">
      <c r="A1114" s="1">
        <f>IF(F1114=0,0,LOOKUP($C$9:$C$2507,Hoja1!$C$4:$C$118,Hoja1!$D$4:$D$118))</f>
        <v>0</v>
      </c>
      <c r="B1114" s="1">
        <f t="shared" si="26"/>
        <v>755</v>
      </c>
      <c r="C1114" s="1">
        <f t="array" ref="C1114">SUM(IF(cuencatramo1=F1114,Hoja1!$C$4:$C$118,0))</f>
        <v>0</v>
      </c>
      <c r="D1114" s="1">
        <f t="shared" si="27"/>
        <v>796</v>
      </c>
      <c r="E1114" s="46">
        <v>1107</v>
      </c>
      <c r="F1114" s="229"/>
      <c r="G1114" s="4"/>
      <c r="H1114" s="4"/>
      <c r="I1114" s="79"/>
      <c r="J1114" s="4"/>
      <c r="K1114" s="80"/>
      <c r="L1114" s="80"/>
      <c r="M1114" s="80"/>
      <c r="N1114" s="80"/>
      <c r="O1114" s="80"/>
      <c r="P1114" s="80"/>
      <c r="Q1114" s="80"/>
      <c r="R1114" s="80"/>
      <c r="S1114" s="80"/>
      <c r="T1114" s="80"/>
      <c r="U1114" s="80"/>
      <c r="V1114" s="80"/>
      <c r="W1114" s="81">
        <f t="shared" si="28"/>
        <v>0</v>
      </c>
      <c r="X1114" s="80"/>
      <c r="Y1114" s="80"/>
      <c r="Z1114" s="80"/>
      <c r="AA1114" s="80"/>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82"/>
      <c r="BE1114" s="1"/>
    </row>
    <row r="1115" spans="1:57" ht="11.25" customHeight="1" x14ac:dyDescent="0.2">
      <c r="A1115" s="1">
        <f>IF(F1115=0,0,LOOKUP($C$9:$C$2507,Hoja1!$C$4:$C$118,Hoja1!$D$4:$D$118))</f>
        <v>0</v>
      </c>
      <c r="B1115" s="1">
        <f t="shared" si="26"/>
        <v>756</v>
      </c>
      <c r="C1115" s="1">
        <f t="array" ref="C1115">SUM(IF(cuencatramo1=F1115,Hoja1!$C$4:$C$118,0))</f>
        <v>0</v>
      </c>
      <c r="D1115" s="1">
        <f t="shared" si="27"/>
        <v>797</v>
      </c>
      <c r="E1115" s="46">
        <v>1108</v>
      </c>
      <c r="F1115" s="229"/>
      <c r="G1115" s="4"/>
      <c r="H1115" s="4"/>
      <c r="I1115" s="79"/>
      <c r="J1115" s="4"/>
      <c r="K1115" s="80"/>
      <c r="L1115" s="80"/>
      <c r="M1115" s="80"/>
      <c r="N1115" s="80"/>
      <c r="O1115" s="80"/>
      <c r="P1115" s="80"/>
      <c r="Q1115" s="80"/>
      <c r="R1115" s="80"/>
      <c r="S1115" s="80"/>
      <c r="T1115" s="80"/>
      <c r="U1115" s="80"/>
      <c r="V1115" s="80"/>
      <c r="W1115" s="81">
        <f t="shared" si="28"/>
        <v>0</v>
      </c>
      <c r="X1115" s="80"/>
      <c r="Y1115" s="80"/>
      <c r="Z1115" s="80"/>
      <c r="AA1115" s="80"/>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82"/>
      <c r="BE1115" s="1"/>
    </row>
    <row r="1116" spans="1:57" ht="11.25" customHeight="1" x14ac:dyDescent="0.2">
      <c r="A1116" s="1">
        <f>IF(F1116=0,0,LOOKUP($C$9:$C$2507,Hoja1!$C$4:$C$118,Hoja1!$D$4:$D$118))</f>
        <v>0</v>
      </c>
      <c r="B1116" s="1">
        <f t="shared" si="26"/>
        <v>757</v>
      </c>
      <c r="C1116" s="1">
        <f t="array" ref="C1116">SUM(IF(cuencatramo1=F1116,Hoja1!$C$4:$C$118,0))</f>
        <v>0</v>
      </c>
      <c r="D1116" s="1">
        <f t="shared" si="27"/>
        <v>798</v>
      </c>
      <c r="E1116" s="46">
        <v>1109</v>
      </c>
      <c r="F1116" s="229"/>
      <c r="G1116" s="4"/>
      <c r="H1116" s="4"/>
      <c r="I1116" s="79"/>
      <c r="J1116" s="4"/>
      <c r="K1116" s="80"/>
      <c r="L1116" s="80"/>
      <c r="M1116" s="80"/>
      <c r="N1116" s="80"/>
      <c r="O1116" s="80"/>
      <c r="P1116" s="80"/>
      <c r="Q1116" s="80"/>
      <c r="R1116" s="80"/>
      <c r="S1116" s="80"/>
      <c r="T1116" s="80"/>
      <c r="U1116" s="80"/>
      <c r="V1116" s="80"/>
      <c r="W1116" s="81">
        <f t="shared" si="28"/>
        <v>0</v>
      </c>
      <c r="X1116" s="80"/>
      <c r="Y1116" s="80"/>
      <c r="Z1116" s="80"/>
      <c r="AA1116" s="80"/>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82"/>
      <c r="BE1116" s="1"/>
    </row>
    <row r="1117" spans="1:57" ht="11.25" customHeight="1" x14ac:dyDescent="0.2">
      <c r="A1117" s="1">
        <f>IF(F1117=0,0,LOOKUP($C$9:$C$2507,Hoja1!$C$4:$C$118,Hoja1!$D$4:$D$118))</f>
        <v>0</v>
      </c>
      <c r="B1117" s="1">
        <f t="shared" si="26"/>
        <v>758</v>
      </c>
      <c r="C1117" s="1">
        <f t="array" ref="C1117">SUM(IF(cuencatramo1=F1117,Hoja1!$C$4:$C$118,0))</f>
        <v>0</v>
      </c>
      <c r="D1117" s="1">
        <f t="shared" si="27"/>
        <v>799</v>
      </c>
      <c r="E1117" s="46">
        <v>1110</v>
      </c>
      <c r="F1117" s="229"/>
      <c r="G1117" s="4"/>
      <c r="H1117" s="4"/>
      <c r="I1117" s="79"/>
      <c r="J1117" s="4"/>
      <c r="K1117" s="80"/>
      <c r="L1117" s="80"/>
      <c r="M1117" s="80"/>
      <c r="N1117" s="80"/>
      <c r="O1117" s="80"/>
      <c r="P1117" s="80"/>
      <c r="Q1117" s="80"/>
      <c r="R1117" s="80"/>
      <c r="S1117" s="80"/>
      <c r="T1117" s="80"/>
      <c r="U1117" s="80"/>
      <c r="V1117" s="80"/>
      <c r="W1117" s="81">
        <f t="shared" si="28"/>
        <v>0</v>
      </c>
      <c r="X1117" s="80"/>
      <c r="Y1117" s="80"/>
      <c r="Z1117" s="80"/>
      <c r="AA1117" s="80"/>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82"/>
      <c r="BE1117" s="1"/>
    </row>
    <row r="1118" spans="1:57" ht="11.25" customHeight="1" x14ac:dyDescent="0.2">
      <c r="A1118" s="1">
        <f>IF(F1118=0,0,LOOKUP($C$9:$C$2507,Hoja1!$C$4:$C$118,Hoja1!$D$4:$D$118))</f>
        <v>0</v>
      </c>
      <c r="B1118" s="1">
        <f t="shared" si="26"/>
        <v>759</v>
      </c>
      <c r="C1118" s="1">
        <f t="array" ref="C1118">SUM(IF(cuencatramo1=F1118,Hoja1!$C$4:$C$118,0))</f>
        <v>0</v>
      </c>
      <c r="D1118" s="1">
        <f t="shared" si="27"/>
        <v>800</v>
      </c>
      <c r="E1118" s="46">
        <v>1111</v>
      </c>
      <c r="F1118" s="229"/>
      <c r="G1118" s="4"/>
      <c r="H1118" s="4"/>
      <c r="I1118" s="79"/>
      <c r="J1118" s="4"/>
      <c r="K1118" s="80"/>
      <c r="L1118" s="80"/>
      <c r="M1118" s="80"/>
      <c r="N1118" s="80"/>
      <c r="O1118" s="80"/>
      <c r="P1118" s="80"/>
      <c r="Q1118" s="80"/>
      <c r="R1118" s="80"/>
      <c r="S1118" s="80"/>
      <c r="T1118" s="80"/>
      <c r="U1118" s="80"/>
      <c r="V1118" s="80"/>
      <c r="W1118" s="81">
        <f t="shared" si="28"/>
        <v>0</v>
      </c>
      <c r="X1118" s="80"/>
      <c r="Y1118" s="80"/>
      <c r="Z1118" s="80"/>
      <c r="AA1118" s="80"/>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82"/>
      <c r="BE1118" s="1"/>
    </row>
    <row r="1119" spans="1:57" ht="11.25" customHeight="1" x14ac:dyDescent="0.2">
      <c r="A1119" s="1">
        <f>IF(F1119=0,0,LOOKUP($C$9:$C$2507,Hoja1!$C$4:$C$118,Hoja1!$D$4:$D$118))</f>
        <v>0</v>
      </c>
      <c r="B1119" s="1">
        <f t="shared" si="26"/>
        <v>760</v>
      </c>
      <c r="C1119" s="1">
        <f t="array" ref="C1119">SUM(IF(cuencatramo1=F1119,Hoja1!$C$4:$C$118,0))</f>
        <v>0</v>
      </c>
      <c r="D1119" s="1">
        <f t="shared" si="27"/>
        <v>801</v>
      </c>
      <c r="E1119" s="46">
        <v>1112</v>
      </c>
      <c r="F1119" s="229"/>
      <c r="G1119" s="4"/>
      <c r="H1119" s="4"/>
      <c r="I1119" s="79"/>
      <c r="J1119" s="4"/>
      <c r="K1119" s="80"/>
      <c r="L1119" s="80"/>
      <c r="M1119" s="80"/>
      <c r="N1119" s="80"/>
      <c r="O1119" s="80"/>
      <c r="P1119" s="80"/>
      <c r="Q1119" s="80"/>
      <c r="R1119" s="80"/>
      <c r="S1119" s="80"/>
      <c r="T1119" s="80"/>
      <c r="U1119" s="80"/>
      <c r="V1119" s="80"/>
      <c r="W1119" s="81">
        <f t="shared" si="28"/>
        <v>0</v>
      </c>
      <c r="X1119" s="80"/>
      <c r="Y1119" s="80"/>
      <c r="Z1119" s="80"/>
      <c r="AA1119" s="80"/>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82"/>
      <c r="BE1119" s="1"/>
    </row>
    <row r="1120" spans="1:57" ht="11.25" customHeight="1" x14ac:dyDescent="0.2">
      <c r="A1120" s="1">
        <f>IF(F1120=0,0,LOOKUP($C$9:$C$2507,Hoja1!$C$4:$C$118,Hoja1!$D$4:$D$118))</f>
        <v>0</v>
      </c>
      <c r="B1120" s="1">
        <f t="shared" si="26"/>
        <v>761</v>
      </c>
      <c r="C1120" s="1">
        <f t="array" ref="C1120">SUM(IF(cuencatramo1=F1120,Hoja1!$C$4:$C$118,0))</f>
        <v>0</v>
      </c>
      <c r="D1120" s="1">
        <f t="shared" si="27"/>
        <v>802</v>
      </c>
      <c r="E1120" s="46">
        <v>1113</v>
      </c>
      <c r="F1120" s="229"/>
      <c r="G1120" s="4"/>
      <c r="H1120" s="4"/>
      <c r="I1120" s="79"/>
      <c r="J1120" s="4"/>
      <c r="K1120" s="80"/>
      <c r="L1120" s="80"/>
      <c r="M1120" s="80"/>
      <c r="N1120" s="80"/>
      <c r="O1120" s="80"/>
      <c r="P1120" s="80"/>
      <c r="Q1120" s="80"/>
      <c r="R1120" s="80"/>
      <c r="S1120" s="80"/>
      <c r="T1120" s="80"/>
      <c r="U1120" s="80"/>
      <c r="V1120" s="80"/>
      <c r="W1120" s="81">
        <f t="shared" si="28"/>
        <v>0</v>
      </c>
      <c r="X1120" s="80"/>
      <c r="Y1120" s="80"/>
      <c r="Z1120" s="80"/>
      <c r="AA1120" s="80"/>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82"/>
      <c r="BE1120" s="1"/>
    </row>
    <row r="1121" spans="1:57" ht="11.25" customHeight="1" x14ac:dyDescent="0.2">
      <c r="A1121" s="1">
        <f>IF(F1121=0,0,LOOKUP($C$9:$C$2507,Hoja1!$C$4:$C$118,Hoja1!$D$4:$D$118))</f>
        <v>0</v>
      </c>
      <c r="B1121" s="1">
        <f t="shared" si="26"/>
        <v>762</v>
      </c>
      <c r="C1121" s="1">
        <f t="array" ref="C1121">SUM(IF(cuencatramo1=F1121,Hoja1!$C$4:$C$118,0))</f>
        <v>0</v>
      </c>
      <c r="D1121" s="1">
        <f t="shared" si="27"/>
        <v>803</v>
      </c>
      <c r="E1121" s="46">
        <v>1114</v>
      </c>
      <c r="F1121" s="229"/>
      <c r="G1121" s="4"/>
      <c r="H1121" s="4"/>
      <c r="I1121" s="79"/>
      <c r="J1121" s="4"/>
      <c r="K1121" s="80"/>
      <c r="L1121" s="80"/>
      <c r="M1121" s="80"/>
      <c r="N1121" s="80"/>
      <c r="O1121" s="80"/>
      <c r="P1121" s="80"/>
      <c r="Q1121" s="80"/>
      <c r="R1121" s="80"/>
      <c r="S1121" s="80"/>
      <c r="T1121" s="80"/>
      <c r="U1121" s="80"/>
      <c r="V1121" s="80"/>
      <c r="W1121" s="81">
        <f t="shared" si="28"/>
        <v>0</v>
      </c>
      <c r="X1121" s="80"/>
      <c r="Y1121" s="80"/>
      <c r="Z1121" s="80"/>
      <c r="AA1121" s="80"/>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82"/>
      <c r="BE1121" s="1"/>
    </row>
    <row r="1122" spans="1:57" ht="11.25" customHeight="1" x14ac:dyDescent="0.2">
      <c r="A1122" s="1">
        <f>IF(F1122=0,0,LOOKUP($C$9:$C$2507,Hoja1!$C$4:$C$118,Hoja1!$D$4:$D$118))</f>
        <v>0</v>
      </c>
      <c r="B1122" s="1">
        <f t="shared" si="26"/>
        <v>763</v>
      </c>
      <c r="C1122" s="1">
        <f t="array" ref="C1122">SUM(IF(cuencatramo1=F1122,Hoja1!$C$4:$C$118,0))</f>
        <v>0</v>
      </c>
      <c r="D1122" s="1">
        <f t="shared" si="27"/>
        <v>804</v>
      </c>
      <c r="E1122" s="46">
        <v>1115</v>
      </c>
      <c r="F1122" s="229"/>
      <c r="G1122" s="4"/>
      <c r="H1122" s="4"/>
      <c r="I1122" s="79"/>
      <c r="J1122" s="4"/>
      <c r="K1122" s="80"/>
      <c r="L1122" s="80"/>
      <c r="M1122" s="80"/>
      <c r="N1122" s="80"/>
      <c r="O1122" s="80"/>
      <c r="P1122" s="80"/>
      <c r="Q1122" s="80"/>
      <c r="R1122" s="80"/>
      <c r="S1122" s="80"/>
      <c r="T1122" s="80"/>
      <c r="U1122" s="80"/>
      <c r="V1122" s="80"/>
      <c r="W1122" s="81">
        <f t="shared" si="28"/>
        <v>0</v>
      </c>
      <c r="X1122" s="80"/>
      <c r="Y1122" s="80"/>
      <c r="Z1122" s="80"/>
      <c r="AA1122" s="80"/>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82"/>
      <c r="BE1122" s="1"/>
    </row>
    <row r="1123" spans="1:57" ht="11.25" customHeight="1" x14ac:dyDescent="0.2">
      <c r="A1123" s="1">
        <f>IF(F1123=0,0,LOOKUP($C$9:$C$2507,Hoja1!$C$4:$C$118,Hoja1!$D$4:$D$118))</f>
        <v>0</v>
      </c>
      <c r="B1123" s="1">
        <f t="shared" si="26"/>
        <v>764</v>
      </c>
      <c r="C1123" s="1">
        <f t="array" ref="C1123">SUM(IF(cuencatramo1=F1123,Hoja1!$C$4:$C$118,0))</f>
        <v>0</v>
      </c>
      <c r="D1123" s="1">
        <f t="shared" si="27"/>
        <v>805</v>
      </c>
      <c r="E1123" s="46">
        <v>1116</v>
      </c>
      <c r="F1123" s="229"/>
      <c r="G1123" s="4"/>
      <c r="H1123" s="4"/>
      <c r="I1123" s="79"/>
      <c r="J1123" s="4"/>
      <c r="K1123" s="80"/>
      <c r="L1123" s="80"/>
      <c r="M1123" s="80"/>
      <c r="N1123" s="80"/>
      <c r="O1123" s="80"/>
      <c r="P1123" s="80"/>
      <c r="Q1123" s="80"/>
      <c r="R1123" s="80"/>
      <c r="S1123" s="80"/>
      <c r="T1123" s="80"/>
      <c r="U1123" s="80"/>
      <c r="V1123" s="80"/>
      <c r="W1123" s="81">
        <f t="shared" si="28"/>
        <v>0</v>
      </c>
      <c r="X1123" s="80"/>
      <c r="Y1123" s="80"/>
      <c r="Z1123" s="80"/>
      <c r="AA1123" s="80"/>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82"/>
      <c r="BE1123" s="1"/>
    </row>
    <row r="1124" spans="1:57" ht="11.25" customHeight="1" x14ac:dyDescent="0.2">
      <c r="A1124" s="1">
        <f>IF(F1124=0,0,LOOKUP($C$9:$C$2507,Hoja1!$C$4:$C$118,Hoja1!$D$4:$D$118))</f>
        <v>0</v>
      </c>
      <c r="B1124" s="1">
        <f t="shared" si="26"/>
        <v>765</v>
      </c>
      <c r="C1124" s="1">
        <f t="array" ref="C1124">SUM(IF(cuencatramo1=F1124,Hoja1!$C$4:$C$118,0))</f>
        <v>0</v>
      </c>
      <c r="D1124" s="1">
        <f t="shared" si="27"/>
        <v>806</v>
      </c>
      <c r="E1124" s="46">
        <v>1117</v>
      </c>
      <c r="F1124" s="229"/>
      <c r="G1124" s="4"/>
      <c r="H1124" s="4"/>
      <c r="I1124" s="79"/>
      <c r="J1124" s="4"/>
      <c r="K1124" s="80"/>
      <c r="L1124" s="80"/>
      <c r="M1124" s="80"/>
      <c r="N1124" s="80"/>
      <c r="O1124" s="80"/>
      <c r="P1124" s="80"/>
      <c r="Q1124" s="80"/>
      <c r="R1124" s="80"/>
      <c r="S1124" s="80"/>
      <c r="T1124" s="80"/>
      <c r="U1124" s="80"/>
      <c r="V1124" s="80"/>
      <c r="W1124" s="81">
        <f t="shared" si="28"/>
        <v>0</v>
      </c>
      <c r="X1124" s="80"/>
      <c r="Y1124" s="80"/>
      <c r="Z1124" s="80"/>
      <c r="AA1124" s="80"/>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82"/>
      <c r="BE1124" s="1"/>
    </row>
    <row r="1125" spans="1:57" ht="11.25" customHeight="1" x14ac:dyDescent="0.2">
      <c r="A1125" s="1">
        <f>IF(F1125=0,0,LOOKUP($C$9:$C$2507,Hoja1!$C$4:$C$118,Hoja1!$D$4:$D$118))</f>
        <v>0</v>
      </c>
      <c r="B1125" s="1">
        <f t="shared" si="26"/>
        <v>766</v>
      </c>
      <c r="C1125" s="1">
        <f t="array" ref="C1125">SUM(IF(cuencatramo1=F1125,Hoja1!$C$4:$C$118,0))</f>
        <v>0</v>
      </c>
      <c r="D1125" s="1">
        <f t="shared" si="27"/>
        <v>807</v>
      </c>
      <c r="E1125" s="46">
        <v>1118</v>
      </c>
      <c r="F1125" s="229"/>
      <c r="G1125" s="4"/>
      <c r="H1125" s="4"/>
      <c r="I1125" s="79"/>
      <c r="J1125" s="4"/>
      <c r="K1125" s="80"/>
      <c r="L1125" s="80"/>
      <c r="M1125" s="80"/>
      <c r="N1125" s="80"/>
      <c r="O1125" s="80"/>
      <c r="P1125" s="80"/>
      <c r="Q1125" s="80"/>
      <c r="R1125" s="80"/>
      <c r="S1125" s="80"/>
      <c r="T1125" s="80"/>
      <c r="U1125" s="80"/>
      <c r="V1125" s="80"/>
      <c r="W1125" s="81">
        <f t="shared" si="28"/>
        <v>0</v>
      </c>
      <c r="X1125" s="80"/>
      <c r="Y1125" s="80"/>
      <c r="Z1125" s="80"/>
      <c r="AA1125" s="80"/>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82"/>
      <c r="BE1125" s="1"/>
    </row>
    <row r="1126" spans="1:57" ht="11.25" customHeight="1" x14ac:dyDescent="0.2">
      <c r="A1126" s="1">
        <f>IF(F1126=0,0,LOOKUP($C$9:$C$2507,Hoja1!$C$4:$C$118,Hoja1!$D$4:$D$118))</f>
        <v>0</v>
      </c>
      <c r="B1126" s="1">
        <f t="shared" si="26"/>
        <v>767</v>
      </c>
      <c r="C1126" s="1">
        <f t="array" ref="C1126">SUM(IF(cuencatramo1=F1126,Hoja1!$C$4:$C$118,0))</f>
        <v>0</v>
      </c>
      <c r="D1126" s="1">
        <f t="shared" si="27"/>
        <v>808</v>
      </c>
      <c r="E1126" s="46">
        <v>1119</v>
      </c>
      <c r="F1126" s="229"/>
      <c r="G1126" s="4"/>
      <c r="H1126" s="4"/>
      <c r="I1126" s="79"/>
      <c r="J1126" s="4"/>
      <c r="K1126" s="80"/>
      <c r="L1126" s="80"/>
      <c r="M1126" s="80"/>
      <c r="N1126" s="80"/>
      <c r="O1126" s="80"/>
      <c r="P1126" s="80"/>
      <c r="Q1126" s="80"/>
      <c r="R1126" s="80"/>
      <c r="S1126" s="80"/>
      <c r="T1126" s="80"/>
      <c r="U1126" s="80"/>
      <c r="V1126" s="80"/>
      <c r="W1126" s="81">
        <f t="shared" si="28"/>
        <v>0</v>
      </c>
      <c r="X1126" s="80"/>
      <c r="Y1126" s="80"/>
      <c r="Z1126" s="80"/>
      <c r="AA1126" s="80"/>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82"/>
      <c r="BE1126" s="1"/>
    </row>
    <row r="1127" spans="1:57" ht="11.25" customHeight="1" x14ac:dyDescent="0.2">
      <c r="A1127" s="1">
        <f>IF(F1127=0,0,LOOKUP($C$9:$C$2507,Hoja1!$C$4:$C$118,Hoja1!$D$4:$D$118))</f>
        <v>0</v>
      </c>
      <c r="B1127" s="1">
        <f t="shared" si="26"/>
        <v>768</v>
      </c>
      <c r="C1127" s="1">
        <f t="array" ref="C1127">SUM(IF(cuencatramo1=F1127,Hoja1!$C$4:$C$118,0))</f>
        <v>0</v>
      </c>
      <c r="D1127" s="1">
        <f t="shared" si="27"/>
        <v>809</v>
      </c>
      <c r="E1127" s="46">
        <v>1120</v>
      </c>
      <c r="F1127" s="229"/>
      <c r="G1127" s="4"/>
      <c r="H1127" s="4"/>
      <c r="I1127" s="79"/>
      <c r="J1127" s="4"/>
      <c r="K1127" s="80"/>
      <c r="L1127" s="80"/>
      <c r="M1127" s="80"/>
      <c r="N1127" s="80"/>
      <c r="O1127" s="80"/>
      <c r="P1127" s="80"/>
      <c r="Q1127" s="80"/>
      <c r="R1127" s="80"/>
      <c r="S1127" s="80"/>
      <c r="T1127" s="80"/>
      <c r="U1127" s="80"/>
      <c r="V1127" s="80"/>
      <c r="W1127" s="81">
        <f t="shared" si="28"/>
        <v>0</v>
      </c>
      <c r="X1127" s="80"/>
      <c r="Y1127" s="80"/>
      <c r="Z1127" s="80"/>
      <c r="AA1127" s="80"/>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82"/>
      <c r="BE1127" s="1"/>
    </row>
    <row r="1128" spans="1:57" ht="11.25" customHeight="1" x14ac:dyDescent="0.2">
      <c r="A1128" s="1">
        <f>IF(F1128=0,0,LOOKUP($C$9:$C$2507,Hoja1!$C$4:$C$118,Hoja1!$D$4:$D$118))</f>
        <v>0</v>
      </c>
      <c r="B1128" s="1">
        <f t="shared" si="26"/>
        <v>769</v>
      </c>
      <c r="C1128" s="1">
        <f t="array" ref="C1128">SUM(IF(cuencatramo1=F1128,Hoja1!$C$4:$C$118,0))</f>
        <v>0</v>
      </c>
      <c r="D1128" s="1">
        <f t="shared" si="27"/>
        <v>810</v>
      </c>
      <c r="E1128" s="46">
        <v>1121</v>
      </c>
      <c r="F1128" s="229"/>
      <c r="G1128" s="4"/>
      <c r="H1128" s="4"/>
      <c r="I1128" s="79"/>
      <c r="J1128" s="4"/>
      <c r="K1128" s="80"/>
      <c r="L1128" s="80"/>
      <c r="M1128" s="80"/>
      <c r="N1128" s="80"/>
      <c r="O1128" s="80"/>
      <c r="P1128" s="80"/>
      <c r="Q1128" s="80"/>
      <c r="R1128" s="80"/>
      <c r="S1128" s="80"/>
      <c r="T1128" s="80"/>
      <c r="U1128" s="80"/>
      <c r="V1128" s="80"/>
      <c r="W1128" s="81">
        <f t="shared" si="28"/>
        <v>0</v>
      </c>
      <c r="X1128" s="80"/>
      <c r="Y1128" s="80"/>
      <c r="Z1128" s="80"/>
      <c r="AA1128" s="80"/>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82"/>
      <c r="BE1128" s="1"/>
    </row>
    <row r="1129" spans="1:57" ht="11.25" customHeight="1" x14ac:dyDescent="0.2">
      <c r="A1129" s="1">
        <f>IF(F1129=0,0,LOOKUP($C$9:$C$2507,Hoja1!$C$4:$C$118,Hoja1!$D$4:$D$118))</f>
        <v>0</v>
      </c>
      <c r="B1129" s="1">
        <f t="shared" si="26"/>
        <v>770</v>
      </c>
      <c r="C1129" s="1">
        <f t="array" ref="C1129">SUM(IF(cuencatramo1=F1129,Hoja1!$C$4:$C$118,0))</f>
        <v>0</v>
      </c>
      <c r="D1129" s="1">
        <f t="shared" si="27"/>
        <v>811</v>
      </c>
      <c r="E1129" s="46">
        <v>1122</v>
      </c>
      <c r="F1129" s="229"/>
      <c r="G1129" s="4"/>
      <c r="H1129" s="4"/>
      <c r="I1129" s="79"/>
      <c r="J1129" s="4"/>
      <c r="K1129" s="80"/>
      <c r="L1129" s="80"/>
      <c r="M1129" s="80"/>
      <c r="N1129" s="80"/>
      <c r="O1129" s="80"/>
      <c r="P1129" s="80"/>
      <c r="Q1129" s="80"/>
      <c r="R1129" s="80"/>
      <c r="S1129" s="80"/>
      <c r="T1129" s="80"/>
      <c r="U1129" s="80"/>
      <c r="V1129" s="80"/>
      <c r="W1129" s="81">
        <f t="shared" si="28"/>
        <v>0</v>
      </c>
      <c r="X1129" s="80"/>
      <c r="Y1129" s="80"/>
      <c r="Z1129" s="80"/>
      <c r="AA1129" s="80"/>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82"/>
      <c r="BE1129" s="1"/>
    </row>
    <row r="1130" spans="1:57" ht="11.25" customHeight="1" x14ac:dyDescent="0.2">
      <c r="A1130" s="1">
        <f>IF(F1130=0,0,LOOKUP($C$9:$C$2507,Hoja1!$C$4:$C$118,Hoja1!$D$4:$D$118))</f>
        <v>0</v>
      </c>
      <c r="B1130" s="1">
        <f t="shared" si="26"/>
        <v>771</v>
      </c>
      <c r="C1130" s="1">
        <f t="array" ref="C1130">SUM(IF(cuencatramo1=F1130,Hoja1!$C$4:$C$118,0))</f>
        <v>0</v>
      </c>
      <c r="D1130" s="1">
        <f t="shared" si="27"/>
        <v>812</v>
      </c>
      <c r="E1130" s="46">
        <v>1123</v>
      </c>
      <c r="F1130" s="229"/>
      <c r="G1130" s="4"/>
      <c r="H1130" s="4"/>
      <c r="I1130" s="79"/>
      <c r="J1130" s="4"/>
      <c r="K1130" s="80"/>
      <c r="L1130" s="80"/>
      <c r="M1130" s="80"/>
      <c r="N1130" s="80"/>
      <c r="O1130" s="80"/>
      <c r="P1130" s="80"/>
      <c r="Q1130" s="80"/>
      <c r="R1130" s="80"/>
      <c r="S1130" s="80"/>
      <c r="T1130" s="80"/>
      <c r="U1130" s="80"/>
      <c r="V1130" s="80"/>
      <c r="W1130" s="81">
        <f t="shared" si="28"/>
        <v>0</v>
      </c>
      <c r="X1130" s="80"/>
      <c r="Y1130" s="80"/>
      <c r="Z1130" s="80"/>
      <c r="AA1130" s="80"/>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82"/>
      <c r="BE1130" s="1"/>
    </row>
    <row r="1131" spans="1:57" ht="11.25" customHeight="1" x14ac:dyDescent="0.2">
      <c r="A1131" s="1">
        <f>IF(F1131=0,0,LOOKUP($C$9:$C$2507,Hoja1!$C$4:$C$118,Hoja1!$D$4:$D$118))</f>
        <v>0</v>
      </c>
      <c r="B1131" s="1">
        <f t="shared" si="26"/>
        <v>772</v>
      </c>
      <c r="C1131" s="1">
        <f t="array" ref="C1131">SUM(IF(cuencatramo1=F1131,Hoja1!$C$4:$C$118,0))</f>
        <v>0</v>
      </c>
      <c r="D1131" s="1">
        <f t="shared" si="27"/>
        <v>813</v>
      </c>
      <c r="E1131" s="46">
        <v>1124</v>
      </c>
      <c r="F1131" s="229"/>
      <c r="G1131" s="4"/>
      <c r="H1131" s="4"/>
      <c r="I1131" s="79"/>
      <c r="J1131" s="4"/>
      <c r="K1131" s="80"/>
      <c r="L1131" s="80"/>
      <c r="M1131" s="80"/>
      <c r="N1131" s="80"/>
      <c r="O1131" s="80"/>
      <c r="P1131" s="80"/>
      <c r="Q1131" s="80"/>
      <c r="R1131" s="80"/>
      <c r="S1131" s="80"/>
      <c r="T1131" s="80"/>
      <c r="U1131" s="80"/>
      <c r="V1131" s="80"/>
      <c r="W1131" s="81">
        <f t="shared" si="28"/>
        <v>0</v>
      </c>
      <c r="X1131" s="80"/>
      <c r="Y1131" s="80"/>
      <c r="Z1131" s="80"/>
      <c r="AA1131" s="80"/>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82"/>
      <c r="BE1131" s="1"/>
    </row>
    <row r="1132" spans="1:57" ht="11.25" customHeight="1" x14ac:dyDescent="0.2">
      <c r="A1132" s="1">
        <f>IF(F1132=0,0,LOOKUP($C$9:$C$2507,Hoja1!$C$4:$C$118,Hoja1!$D$4:$D$118))</f>
        <v>0</v>
      </c>
      <c r="B1132" s="1">
        <f t="shared" si="26"/>
        <v>773</v>
      </c>
      <c r="C1132" s="1">
        <f t="array" ref="C1132">SUM(IF(cuencatramo1=F1132,Hoja1!$C$4:$C$118,0))</f>
        <v>0</v>
      </c>
      <c r="D1132" s="1">
        <f t="shared" si="27"/>
        <v>814</v>
      </c>
      <c r="E1132" s="46">
        <v>1125</v>
      </c>
      <c r="F1132" s="229"/>
      <c r="G1132" s="4"/>
      <c r="H1132" s="4"/>
      <c r="I1132" s="79"/>
      <c r="J1132" s="4"/>
      <c r="K1132" s="80"/>
      <c r="L1132" s="80"/>
      <c r="M1132" s="80"/>
      <c r="N1132" s="80"/>
      <c r="O1132" s="80"/>
      <c r="P1132" s="80"/>
      <c r="Q1132" s="80"/>
      <c r="R1132" s="80"/>
      <c r="S1132" s="80"/>
      <c r="T1132" s="80"/>
      <c r="U1132" s="80"/>
      <c r="V1132" s="80"/>
      <c r="W1132" s="81">
        <f t="shared" si="28"/>
        <v>0</v>
      </c>
      <c r="X1132" s="80"/>
      <c r="Y1132" s="80"/>
      <c r="Z1132" s="80"/>
      <c r="AA1132" s="80"/>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82"/>
      <c r="BE1132" s="1"/>
    </row>
    <row r="1133" spans="1:57" ht="11.25" customHeight="1" x14ac:dyDescent="0.2">
      <c r="A1133" s="1">
        <f>IF(F1133=0,0,LOOKUP($C$9:$C$2507,Hoja1!$C$4:$C$118,Hoja1!$D$4:$D$118))</f>
        <v>0</v>
      </c>
      <c r="B1133" s="1">
        <f t="shared" si="26"/>
        <v>774</v>
      </c>
      <c r="C1133" s="1">
        <f t="array" ref="C1133">SUM(IF(cuencatramo1=F1133,Hoja1!$C$4:$C$118,0))</f>
        <v>0</v>
      </c>
      <c r="D1133" s="1">
        <f t="shared" si="27"/>
        <v>815</v>
      </c>
      <c r="E1133" s="46">
        <v>1126</v>
      </c>
      <c r="F1133" s="229"/>
      <c r="G1133" s="4"/>
      <c r="H1133" s="4"/>
      <c r="I1133" s="79"/>
      <c r="J1133" s="4"/>
      <c r="K1133" s="80"/>
      <c r="L1133" s="80"/>
      <c r="M1133" s="80"/>
      <c r="N1133" s="80"/>
      <c r="O1133" s="80"/>
      <c r="P1133" s="80"/>
      <c r="Q1133" s="80"/>
      <c r="R1133" s="80"/>
      <c r="S1133" s="80"/>
      <c r="T1133" s="80"/>
      <c r="U1133" s="80"/>
      <c r="V1133" s="80"/>
      <c r="W1133" s="81">
        <f t="shared" si="28"/>
        <v>0</v>
      </c>
      <c r="X1133" s="80"/>
      <c r="Y1133" s="80"/>
      <c r="Z1133" s="80"/>
      <c r="AA1133" s="80"/>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82"/>
      <c r="BE1133" s="1"/>
    </row>
    <row r="1134" spans="1:57" ht="11.25" customHeight="1" x14ac:dyDescent="0.2">
      <c r="A1134" s="1">
        <f>IF(F1134=0,0,LOOKUP($C$9:$C$2507,Hoja1!$C$4:$C$118,Hoja1!$D$4:$D$118))</f>
        <v>0</v>
      </c>
      <c r="B1134" s="1">
        <f t="shared" si="26"/>
        <v>775</v>
      </c>
      <c r="C1134" s="1">
        <f t="array" ref="C1134">SUM(IF(cuencatramo1=F1134,Hoja1!$C$4:$C$118,0))</f>
        <v>0</v>
      </c>
      <c r="D1134" s="1">
        <f t="shared" si="27"/>
        <v>816</v>
      </c>
      <c r="E1134" s="46">
        <v>1127</v>
      </c>
      <c r="F1134" s="229"/>
      <c r="G1134" s="4"/>
      <c r="H1134" s="4"/>
      <c r="I1134" s="79"/>
      <c r="J1134" s="4"/>
      <c r="K1134" s="80"/>
      <c r="L1134" s="80"/>
      <c r="M1134" s="80"/>
      <c r="N1134" s="80"/>
      <c r="O1134" s="80"/>
      <c r="P1134" s="80"/>
      <c r="Q1134" s="80"/>
      <c r="R1134" s="80"/>
      <c r="S1134" s="80"/>
      <c r="T1134" s="80"/>
      <c r="U1134" s="80"/>
      <c r="V1134" s="80"/>
      <c r="W1134" s="81">
        <f t="shared" si="28"/>
        <v>0</v>
      </c>
      <c r="X1134" s="80"/>
      <c r="Y1134" s="80"/>
      <c r="Z1134" s="80"/>
      <c r="AA1134" s="80"/>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82"/>
      <c r="BE1134" s="1"/>
    </row>
    <row r="1135" spans="1:57" ht="11.25" customHeight="1" x14ac:dyDescent="0.2">
      <c r="A1135" s="1">
        <f>IF(F1135=0,0,LOOKUP($C$9:$C$2507,Hoja1!$C$4:$C$118,Hoja1!$D$4:$D$118))</f>
        <v>0</v>
      </c>
      <c r="B1135" s="1">
        <f t="shared" si="26"/>
        <v>776</v>
      </c>
      <c r="C1135" s="1">
        <f t="array" ref="C1135">SUM(IF(cuencatramo1=F1135,Hoja1!$C$4:$C$118,0))</f>
        <v>0</v>
      </c>
      <c r="D1135" s="1">
        <f t="shared" si="27"/>
        <v>817</v>
      </c>
      <c r="E1135" s="46">
        <v>1128</v>
      </c>
      <c r="F1135" s="229"/>
      <c r="G1135" s="4"/>
      <c r="H1135" s="4"/>
      <c r="I1135" s="79"/>
      <c r="J1135" s="4"/>
      <c r="K1135" s="80"/>
      <c r="L1135" s="80"/>
      <c r="M1135" s="80"/>
      <c r="N1135" s="80"/>
      <c r="O1135" s="80"/>
      <c r="P1135" s="80"/>
      <c r="Q1135" s="80"/>
      <c r="R1135" s="80"/>
      <c r="S1135" s="80"/>
      <c r="T1135" s="80"/>
      <c r="U1135" s="80"/>
      <c r="V1135" s="80"/>
      <c r="W1135" s="81">
        <f t="shared" si="28"/>
        <v>0</v>
      </c>
      <c r="X1135" s="80"/>
      <c r="Y1135" s="80"/>
      <c r="Z1135" s="80"/>
      <c r="AA1135" s="80"/>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82"/>
      <c r="BE1135" s="1"/>
    </row>
    <row r="1136" spans="1:57" ht="11.25" customHeight="1" x14ac:dyDescent="0.2">
      <c r="A1136" s="1">
        <f>IF(F1136=0,0,LOOKUP($C$9:$C$2507,Hoja1!$C$4:$C$118,Hoja1!$D$4:$D$118))</f>
        <v>0</v>
      </c>
      <c r="B1136" s="1">
        <f t="shared" si="26"/>
        <v>777</v>
      </c>
      <c r="C1136" s="1">
        <f t="array" ref="C1136">SUM(IF(cuencatramo1=F1136,Hoja1!$C$4:$C$118,0))</f>
        <v>0</v>
      </c>
      <c r="D1136" s="1">
        <f t="shared" si="27"/>
        <v>818</v>
      </c>
      <c r="E1136" s="46">
        <v>1129</v>
      </c>
      <c r="F1136" s="229"/>
      <c r="G1136" s="4"/>
      <c r="H1136" s="4"/>
      <c r="I1136" s="79"/>
      <c r="J1136" s="4"/>
      <c r="K1136" s="80"/>
      <c r="L1136" s="80"/>
      <c r="M1136" s="80"/>
      <c r="N1136" s="80"/>
      <c r="O1136" s="80"/>
      <c r="P1136" s="80"/>
      <c r="Q1136" s="80"/>
      <c r="R1136" s="80"/>
      <c r="S1136" s="80"/>
      <c r="T1136" s="80"/>
      <c r="U1136" s="80"/>
      <c r="V1136" s="80"/>
      <c r="W1136" s="81">
        <f t="shared" si="28"/>
        <v>0</v>
      </c>
      <c r="X1136" s="80"/>
      <c r="Y1136" s="80"/>
      <c r="Z1136" s="80"/>
      <c r="AA1136" s="80"/>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82"/>
      <c r="BE1136" s="1"/>
    </row>
    <row r="1137" spans="1:57" ht="11.25" customHeight="1" x14ac:dyDescent="0.2">
      <c r="A1137" s="1">
        <f>IF(F1137=0,0,LOOKUP($C$9:$C$2507,Hoja1!$C$4:$C$118,Hoja1!$D$4:$D$118))</f>
        <v>0</v>
      </c>
      <c r="B1137" s="1">
        <f t="shared" si="26"/>
        <v>778</v>
      </c>
      <c r="C1137" s="1">
        <f t="array" ref="C1137">SUM(IF(cuencatramo1=F1137,Hoja1!$C$4:$C$118,0))</f>
        <v>0</v>
      </c>
      <c r="D1137" s="1">
        <f t="shared" si="27"/>
        <v>819</v>
      </c>
      <c r="E1137" s="46">
        <v>1130</v>
      </c>
      <c r="F1137" s="229"/>
      <c r="G1137" s="4"/>
      <c r="H1137" s="4"/>
      <c r="I1137" s="79"/>
      <c r="J1137" s="4"/>
      <c r="K1137" s="80"/>
      <c r="L1137" s="80"/>
      <c r="M1137" s="80"/>
      <c r="N1137" s="80"/>
      <c r="O1137" s="80"/>
      <c r="P1137" s="80"/>
      <c r="Q1137" s="80"/>
      <c r="R1137" s="80"/>
      <c r="S1137" s="80"/>
      <c r="T1137" s="80"/>
      <c r="U1137" s="80"/>
      <c r="V1137" s="80"/>
      <c r="W1137" s="81">
        <f t="shared" si="28"/>
        <v>0</v>
      </c>
      <c r="X1137" s="80"/>
      <c r="Y1137" s="80"/>
      <c r="Z1137" s="80"/>
      <c r="AA1137" s="80"/>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82"/>
      <c r="BE1137" s="1"/>
    </row>
    <row r="1138" spans="1:57" ht="11.25" customHeight="1" x14ac:dyDescent="0.2">
      <c r="A1138" s="1">
        <f>IF(F1138=0,0,LOOKUP($C$9:$C$2507,Hoja1!$C$4:$C$118,Hoja1!$D$4:$D$118))</f>
        <v>0</v>
      </c>
      <c r="B1138" s="1">
        <f t="shared" si="26"/>
        <v>779</v>
      </c>
      <c r="C1138" s="1">
        <f t="array" ref="C1138">SUM(IF(cuencatramo1=F1138,Hoja1!$C$4:$C$118,0))</f>
        <v>0</v>
      </c>
      <c r="D1138" s="1">
        <f t="shared" si="27"/>
        <v>820</v>
      </c>
      <c r="E1138" s="46">
        <v>1131</v>
      </c>
      <c r="F1138" s="229"/>
      <c r="G1138" s="4"/>
      <c r="H1138" s="4"/>
      <c r="I1138" s="79"/>
      <c r="J1138" s="4"/>
      <c r="K1138" s="80"/>
      <c r="L1138" s="80"/>
      <c r="M1138" s="80"/>
      <c r="N1138" s="80"/>
      <c r="O1138" s="80"/>
      <c r="P1138" s="80"/>
      <c r="Q1138" s="80"/>
      <c r="R1138" s="80"/>
      <c r="S1138" s="80"/>
      <c r="T1138" s="80"/>
      <c r="U1138" s="80"/>
      <c r="V1138" s="80"/>
      <c r="W1138" s="81">
        <f t="shared" si="28"/>
        <v>0</v>
      </c>
      <c r="X1138" s="80"/>
      <c r="Y1138" s="80"/>
      <c r="Z1138" s="80"/>
      <c r="AA1138" s="80"/>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82"/>
      <c r="BE1138" s="1"/>
    </row>
    <row r="1139" spans="1:57" ht="11.25" customHeight="1" x14ac:dyDescent="0.2">
      <c r="A1139" s="1">
        <f>IF(F1139=0,0,LOOKUP($C$9:$C$2507,Hoja1!$C$4:$C$118,Hoja1!$D$4:$D$118))</f>
        <v>0</v>
      </c>
      <c r="B1139" s="1">
        <f t="shared" si="26"/>
        <v>780</v>
      </c>
      <c r="C1139" s="1">
        <f t="array" ref="C1139">SUM(IF(cuencatramo1=F1139,Hoja1!$C$4:$C$118,0))</f>
        <v>0</v>
      </c>
      <c r="D1139" s="1">
        <f t="shared" si="27"/>
        <v>821</v>
      </c>
      <c r="E1139" s="46">
        <v>1132</v>
      </c>
      <c r="F1139" s="229"/>
      <c r="G1139" s="4"/>
      <c r="H1139" s="4"/>
      <c r="I1139" s="79"/>
      <c r="J1139" s="4"/>
      <c r="K1139" s="80"/>
      <c r="L1139" s="80"/>
      <c r="M1139" s="80"/>
      <c r="N1139" s="80"/>
      <c r="O1139" s="80"/>
      <c r="P1139" s="80"/>
      <c r="Q1139" s="80"/>
      <c r="R1139" s="80"/>
      <c r="S1139" s="80"/>
      <c r="T1139" s="80"/>
      <c r="U1139" s="80"/>
      <c r="V1139" s="80"/>
      <c r="W1139" s="81">
        <f t="shared" si="28"/>
        <v>0</v>
      </c>
      <c r="X1139" s="80"/>
      <c r="Y1139" s="80"/>
      <c r="Z1139" s="80"/>
      <c r="AA1139" s="80"/>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82"/>
      <c r="BE1139" s="1"/>
    </row>
    <row r="1140" spans="1:57" ht="11.25" customHeight="1" x14ac:dyDescent="0.2">
      <c r="A1140" s="1">
        <f>IF(F1140=0,0,LOOKUP($C$9:$C$2507,Hoja1!$C$4:$C$118,Hoja1!$D$4:$D$118))</f>
        <v>0</v>
      </c>
      <c r="B1140" s="1">
        <f t="shared" si="26"/>
        <v>781</v>
      </c>
      <c r="C1140" s="1">
        <f t="array" ref="C1140">SUM(IF(cuencatramo1=F1140,Hoja1!$C$4:$C$118,0))</f>
        <v>0</v>
      </c>
      <c r="D1140" s="1">
        <f t="shared" si="27"/>
        <v>822</v>
      </c>
      <c r="E1140" s="46">
        <v>1133</v>
      </c>
      <c r="F1140" s="229"/>
      <c r="G1140" s="4"/>
      <c r="H1140" s="4"/>
      <c r="I1140" s="79"/>
      <c r="J1140" s="4"/>
      <c r="K1140" s="80"/>
      <c r="L1140" s="80"/>
      <c r="M1140" s="80"/>
      <c r="N1140" s="80"/>
      <c r="O1140" s="80"/>
      <c r="P1140" s="80"/>
      <c r="Q1140" s="80"/>
      <c r="R1140" s="80"/>
      <c r="S1140" s="80"/>
      <c r="T1140" s="80"/>
      <c r="U1140" s="80"/>
      <c r="V1140" s="80"/>
      <c r="W1140" s="81">
        <f t="shared" si="28"/>
        <v>0</v>
      </c>
      <c r="X1140" s="80"/>
      <c r="Y1140" s="80"/>
      <c r="Z1140" s="80"/>
      <c r="AA1140" s="80"/>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82"/>
      <c r="BE1140" s="1"/>
    </row>
    <row r="1141" spans="1:57" ht="11.25" customHeight="1" x14ac:dyDescent="0.2">
      <c r="A1141" s="1">
        <f>IF(F1141=0,0,LOOKUP($C$9:$C$2507,Hoja1!$C$4:$C$118,Hoja1!$D$4:$D$118))</f>
        <v>0</v>
      </c>
      <c r="B1141" s="1">
        <f t="shared" si="26"/>
        <v>782</v>
      </c>
      <c r="C1141" s="1">
        <f t="array" ref="C1141">SUM(IF(cuencatramo1=F1141,Hoja1!$C$4:$C$118,0))</f>
        <v>0</v>
      </c>
      <c r="D1141" s="1">
        <f t="shared" si="27"/>
        <v>823</v>
      </c>
      <c r="E1141" s="46">
        <v>1134</v>
      </c>
      <c r="F1141" s="229"/>
      <c r="G1141" s="4"/>
      <c r="H1141" s="4"/>
      <c r="I1141" s="79"/>
      <c r="J1141" s="4"/>
      <c r="K1141" s="80"/>
      <c r="L1141" s="80"/>
      <c r="M1141" s="80"/>
      <c r="N1141" s="80"/>
      <c r="O1141" s="80"/>
      <c r="P1141" s="80"/>
      <c r="Q1141" s="80"/>
      <c r="R1141" s="80"/>
      <c r="S1141" s="80"/>
      <c r="T1141" s="80"/>
      <c r="U1141" s="80"/>
      <c r="V1141" s="80"/>
      <c r="W1141" s="81">
        <f t="shared" si="28"/>
        <v>0</v>
      </c>
      <c r="X1141" s="80"/>
      <c r="Y1141" s="80"/>
      <c r="Z1141" s="80"/>
      <c r="AA1141" s="80"/>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82"/>
      <c r="BE1141" s="1"/>
    </row>
    <row r="1142" spans="1:57" ht="11.25" customHeight="1" x14ac:dyDescent="0.2">
      <c r="A1142" s="1">
        <f>IF(F1142=0,0,LOOKUP($C$9:$C$2507,Hoja1!$C$4:$C$118,Hoja1!$D$4:$D$118))</f>
        <v>0</v>
      </c>
      <c r="B1142" s="1">
        <f t="shared" si="26"/>
        <v>783</v>
      </c>
      <c r="C1142" s="1">
        <f t="array" ref="C1142">SUM(IF(cuencatramo1=F1142,Hoja1!$C$4:$C$118,0))</f>
        <v>0</v>
      </c>
      <c r="D1142" s="1">
        <f t="shared" si="27"/>
        <v>824</v>
      </c>
      <c r="E1142" s="46">
        <v>1135</v>
      </c>
      <c r="F1142" s="229"/>
      <c r="G1142" s="4"/>
      <c r="H1142" s="4"/>
      <c r="I1142" s="79"/>
      <c r="J1142" s="4"/>
      <c r="K1142" s="80"/>
      <c r="L1142" s="80"/>
      <c r="M1142" s="80"/>
      <c r="N1142" s="80"/>
      <c r="O1142" s="80"/>
      <c r="P1142" s="80"/>
      <c r="Q1142" s="80"/>
      <c r="R1142" s="80"/>
      <c r="S1142" s="80"/>
      <c r="T1142" s="80"/>
      <c r="U1142" s="80"/>
      <c r="V1142" s="80"/>
      <c r="W1142" s="81">
        <f t="shared" si="28"/>
        <v>0</v>
      </c>
      <c r="X1142" s="80"/>
      <c r="Y1142" s="80"/>
      <c r="Z1142" s="80"/>
      <c r="AA1142" s="80"/>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82"/>
      <c r="BE1142" s="1"/>
    </row>
    <row r="1143" spans="1:57" ht="11.25" customHeight="1" x14ac:dyDescent="0.2">
      <c r="A1143" s="1">
        <f>IF(F1143=0,0,LOOKUP($C$9:$C$2507,Hoja1!$C$4:$C$118,Hoja1!$D$4:$D$118))</f>
        <v>0</v>
      </c>
      <c r="B1143" s="1">
        <f t="shared" si="26"/>
        <v>784</v>
      </c>
      <c r="C1143" s="1">
        <f t="array" ref="C1143">SUM(IF(cuencatramo1=F1143,Hoja1!$C$4:$C$118,0))</f>
        <v>0</v>
      </c>
      <c r="D1143" s="1">
        <f t="shared" si="27"/>
        <v>825</v>
      </c>
      <c r="E1143" s="46">
        <v>1136</v>
      </c>
      <c r="F1143" s="229"/>
      <c r="G1143" s="4"/>
      <c r="H1143" s="4"/>
      <c r="I1143" s="79"/>
      <c r="J1143" s="4"/>
      <c r="K1143" s="80"/>
      <c r="L1143" s="80"/>
      <c r="M1143" s="80"/>
      <c r="N1143" s="80"/>
      <c r="O1143" s="80"/>
      <c r="P1143" s="80"/>
      <c r="Q1143" s="80"/>
      <c r="R1143" s="80"/>
      <c r="S1143" s="80"/>
      <c r="T1143" s="80"/>
      <c r="U1143" s="80"/>
      <c r="V1143" s="80"/>
      <c r="W1143" s="81">
        <f t="shared" si="28"/>
        <v>0</v>
      </c>
      <c r="X1143" s="80"/>
      <c r="Y1143" s="80"/>
      <c r="Z1143" s="80"/>
      <c r="AA1143" s="80"/>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82"/>
      <c r="BE1143" s="1"/>
    </row>
    <row r="1144" spans="1:57" ht="11.25" customHeight="1" x14ac:dyDescent="0.2">
      <c r="A1144" s="1">
        <f>IF(F1144=0,0,LOOKUP($C$9:$C$2507,Hoja1!$C$4:$C$118,Hoja1!$D$4:$D$118))</f>
        <v>0</v>
      </c>
      <c r="B1144" s="1">
        <f t="shared" si="26"/>
        <v>785</v>
      </c>
      <c r="C1144" s="1">
        <f t="array" ref="C1144">SUM(IF(cuencatramo1=F1144,Hoja1!$C$4:$C$118,0))</f>
        <v>0</v>
      </c>
      <c r="D1144" s="1">
        <f t="shared" si="27"/>
        <v>826</v>
      </c>
      <c r="E1144" s="46">
        <v>1137</v>
      </c>
      <c r="F1144" s="229"/>
      <c r="G1144" s="4"/>
      <c r="H1144" s="4"/>
      <c r="I1144" s="79"/>
      <c r="J1144" s="4"/>
      <c r="K1144" s="80"/>
      <c r="L1144" s="80"/>
      <c r="M1144" s="80"/>
      <c r="N1144" s="80"/>
      <c r="O1144" s="80"/>
      <c r="P1144" s="80"/>
      <c r="Q1144" s="80"/>
      <c r="R1144" s="80"/>
      <c r="S1144" s="80"/>
      <c r="T1144" s="80"/>
      <c r="U1144" s="80"/>
      <c r="V1144" s="80"/>
      <c r="W1144" s="81">
        <f t="shared" si="28"/>
        <v>0</v>
      </c>
      <c r="X1144" s="80"/>
      <c r="Y1144" s="80"/>
      <c r="Z1144" s="80"/>
      <c r="AA1144" s="80"/>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82"/>
      <c r="BE1144" s="1"/>
    </row>
    <row r="1145" spans="1:57" ht="11.25" customHeight="1" x14ac:dyDescent="0.2">
      <c r="A1145" s="1">
        <f>IF(F1145=0,0,LOOKUP($C$9:$C$2507,Hoja1!$C$4:$C$118,Hoja1!$D$4:$D$118))</f>
        <v>0</v>
      </c>
      <c r="B1145" s="1">
        <f t="shared" si="26"/>
        <v>786</v>
      </c>
      <c r="C1145" s="1">
        <f t="array" ref="C1145">SUM(IF(cuencatramo1=F1145,Hoja1!$C$4:$C$118,0))</f>
        <v>0</v>
      </c>
      <c r="D1145" s="1">
        <f t="shared" si="27"/>
        <v>827</v>
      </c>
      <c r="E1145" s="46">
        <v>1138</v>
      </c>
      <c r="F1145" s="229"/>
      <c r="G1145" s="4"/>
      <c r="H1145" s="4"/>
      <c r="I1145" s="79"/>
      <c r="J1145" s="4"/>
      <c r="K1145" s="80"/>
      <c r="L1145" s="80"/>
      <c r="M1145" s="80"/>
      <c r="N1145" s="80"/>
      <c r="O1145" s="80"/>
      <c r="P1145" s="80"/>
      <c r="Q1145" s="80"/>
      <c r="R1145" s="80"/>
      <c r="S1145" s="80"/>
      <c r="T1145" s="80"/>
      <c r="U1145" s="80"/>
      <c r="V1145" s="80"/>
      <c r="W1145" s="81">
        <f t="shared" si="28"/>
        <v>0</v>
      </c>
      <c r="X1145" s="80"/>
      <c r="Y1145" s="80"/>
      <c r="Z1145" s="80"/>
      <c r="AA1145" s="80"/>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82"/>
      <c r="BE1145" s="1"/>
    </row>
    <row r="1146" spans="1:57" ht="11.25" customHeight="1" x14ac:dyDescent="0.2">
      <c r="A1146" s="1">
        <f>IF(F1146=0,0,LOOKUP($C$9:$C$2507,Hoja1!$C$4:$C$118,Hoja1!$D$4:$D$118))</f>
        <v>0</v>
      </c>
      <c r="B1146" s="1">
        <f t="shared" si="26"/>
        <v>787</v>
      </c>
      <c r="C1146" s="1">
        <f t="array" ref="C1146">SUM(IF(cuencatramo1=F1146,Hoja1!$C$4:$C$118,0))</f>
        <v>0</v>
      </c>
      <c r="D1146" s="1">
        <f t="shared" si="27"/>
        <v>828</v>
      </c>
      <c r="E1146" s="46">
        <v>1139</v>
      </c>
      <c r="F1146" s="229"/>
      <c r="G1146" s="4"/>
      <c r="H1146" s="4"/>
      <c r="I1146" s="79"/>
      <c r="J1146" s="4"/>
      <c r="K1146" s="80"/>
      <c r="L1146" s="80"/>
      <c r="M1146" s="80"/>
      <c r="N1146" s="80"/>
      <c r="O1146" s="80"/>
      <c r="P1146" s="80"/>
      <c r="Q1146" s="80"/>
      <c r="R1146" s="80"/>
      <c r="S1146" s="80"/>
      <c r="T1146" s="80"/>
      <c r="U1146" s="80"/>
      <c r="V1146" s="80"/>
      <c r="W1146" s="81">
        <f t="shared" si="28"/>
        <v>0</v>
      </c>
      <c r="X1146" s="80"/>
      <c r="Y1146" s="80"/>
      <c r="Z1146" s="80"/>
      <c r="AA1146" s="80"/>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82"/>
      <c r="BE1146" s="1"/>
    </row>
    <row r="1147" spans="1:57" ht="11.25" customHeight="1" x14ac:dyDescent="0.2">
      <c r="A1147" s="1">
        <f>IF(F1147=0,0,LOOKUP($C$9:$C$2507,Hoja1!$C$4:$C$118,Hoja1!$D$4:$D$118))</f>
        <v>0</v>
      </c>
      <c r="B1147" s="1">
        <f t="shared" si="26"/>
        <v>788</v>
      </c>
      <c r="C1147" s="1">
        <f t="array" ref="C1147">SUM(IF(cuencatramo1=F1147,Hoja1!$C$4:$C$118,0))</f>
        <v>0</v>
      </c>
      <c r="D1147" s="1">
        <f t="shared" si="27"/>
        <v>829</v>
      </c>
      <c r="E1147" s="46">
        <v>1140</v>
      </c>
      <c r="F1147" s="229"/>
      <c r="G1147" s="4"/>
      <c r="H1147" s="4"/>
      <c r="I1147" s="79"/>
      <c r="J1147" s="4"/>
      <c r="K1147" s="80"/>
      <c r="L1147" s="80"/>
      <c r="M1147" s="80"/>
      <c r="N1147" s="80"/>
      <c r="O1147" s="80"/>
      <c r="P1147" s="80"/>
      <c r="Q1147" s="80"/>
      <c r="R1147" s="80"/>
      <c r="S1147" s="80"/>
      <c r="T1147" s="80"/>
      <c r="U1147" s="80"/>
      <c r="V1147" s="80"/>
      <c r="W1147" s="81">
        <f t="shared" si="28"/>
        <v>0</v>
      </c>
      <c r="X1147" s="80"/>
      <c r="Y1147" s="80"/>
      <c r="Z1147" s="80"/>
      <c r="AA1147" s="80"/>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82"/>
      <c r="BE1147" s="1"/>
    </row>
    <row r="1148" spans="1:57" ht="11.25" customHeight="1" x14ac:dyDescent="0.2">
      <c r="A1148" s="1">
        <f>IF(F1148=0,0,LOOKUP($C$9:$C$2507,Hoja1!$C$4:$C$118,Hoja1!$D$4:$D$118))</f>
        <v>0</v>
      </c>
      <c r="B1148" s="1">
        <f t="shared" si="26"/>
        <v>789</v>
      </c>
      <c r="C1148" s="1">
        <f t="array" ref="C1148">SUM(IF(cuencatramo1=F1148,Hoja1!$C$4:$C$118,0))</f>
        <v>0</v>
      </c>
      <c r="D1148" s="1">
        <f t="shared" si="27"/>
        <v>830</v>
      </c>
      <c r="E1148" s="46">
        <v>1141</v>
      </c>
      <c r="F1148" s="229"/>
      <c r="G1148" s="4"/>
      <c r="H1148" s="4"/>
      <c r="I1148" s="79"/>
      <c r="J1148" s="4"/>
      <c r="K1148" s="80"/>
      <c r="L1148" s="80"/>
      <c r="M1148" s="80"/>
      <c r="N1148" s="80"/>
      <c r="O1148" s="80"/>
      <c r="P1148" s="80"/>
      <c r="Q1148" s="80"/>
      <c r="R1148" s="80"/>
      <c r="S1148" s="80"/>
      <c r="T1148" s="80"/>
      <c r="U1148" s="80"/>
      <c r="V1148" s="80"/>
      <c r="W1148" s="81">
        <f t="shared" si="28"/>
        <v>0</v>
      </c>
      <c r="X1148" s="80"/>
      <c r="Y1148" s="80"/>
      <c r="Z1148" s="80"/>
      <c r="AA1148" s="80"/>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82"/>
      <c r="BE1148" s="1"/>
    </row>
    <row r="1149" spans="1:57" ht="11.25" customHeight="1" x14ac:dyDescent="0.2">
      <c r="A1149" s="1">
        <f>IF(F1149=0,0,LOOKUP($C$9:$C$2507,Hoja1!$C$4:$C$118,Hoja1!$D$4:$D$118))</f>
        <v>0</v>
      </c>
      <c r="B1149" s="1">
        <f t="shared" si="26"/>
        <v>790</v>
      </c>
      <c r="C1149" s="1">
        <f t="array" ref="C1149">SUM(IF(cuencatramo1=F1149,Hoja1!$C$4:$C$118,0))</f>
        <v>0</v>
      </c>
      <c r="D1149" s="1">
        <f t="shared" si="27"/>
        <v>831</v>
      </c>
      <c r="E1149" s="46">
        <v>1142</v>
      </c>
      <c r="F1149" s="229"/>
      <c r="G1149" s="4"/>
      <c r="H1149" s="4"/>
      <c r="I1149" s="79"/>
      <c r="J1149" s="4"/>
      <c r="K1149" s="80"/>
      <c r="L1149" s="80"/>
      <c r="M1149" s="80"/>
      <c r="N1149" s="80"/>
      <c r="O1149" s="80"/>
      <c r="P1149" s="80"/>
      <c r="Q1149" s="80"/>
      <c r="R1149" s="80"/>
      <c r="S1149" s="80"/>
      <c r="T1149" s="80"/>
      <c r="U1149" s="80"/>
      <c r="V1149" s="80"/>
      <c r="W1149" s="81">
        <f t="shared" si="28"/>
        <v>0</v>
      </c>
      <c r="X1149" s="80"/>
      <c r="Y1149" s="80"/>
      <c r="Z1149" s="80"/>
      <c r="AA1149" s="80"/>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82"/>
      <c r="BE1149" s="1"/>
    </row>
    <row r="1150" spans="1:57" ht="11.25" customHeight="1" x14ac:dyDescent="0.2">
      <c r="A1150" s="1">
        <f>IF(F1150=0,0,LOOKUP($C$9:$C$2507,Hoja1!$C$4:$C$118,Hoja1!$D$4:$D$118))</f>
        <v>0</v>
      </c>
      <c r="B1150" s="1">
        <f t="shared" si="26"/>
        <v>791</v>
      </c>
      <c r="C1150" s="1">
        <f t="array" ref="C1150">SUM(IF(cuencatramo1=F1150,Hoja1!$C$4:$C$118,0))</f>
        <v>0</v>
      </c>
      <c r="D1150" s="1">
        <f t="shared" si="27"/>
        <v>832</v>
      </c>
      <c r="E1150" s="46">
        <v>1143</v>
      </c>
      <c r="F1150" s="229"/>
      <c r="G1150" s="4"/>
      <c r="H1150" s="4"/>
      <c r="I1150" s="79"/>
      <c r="J1150" s="4"/>
      <c r="K1150" s="80"/>
      <c r="L1150" s="80"/>
      <c r="M1150" s="80"/>
      <c r="N1150" s="80"/>
      <c r="O1150" s="80"/>
      <c r="P1150" s="80"/>
      <c r="Q1150" s="80"/>
      <c r="R1150" s="80"/>
      <c r="S1150" s="80"/>
      <c r="T1150" s="80"/>
      <c r="U1150" s="80"/>
      <c r="V1150" s="80"/>
      <c r="W1150" s="81">
        <f t="shared" si="28"/>
        <v>0</v>
      </c>
      <c r="X1150" s="80"/>
      <c r="Y1150" s="80"/>
      <c r="Z1150" s="80"/>
      <c r="AA1150" s="80"/>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82"/>
      <c r="BE1150" s="1"/>
    </row>
    <row r="1151" spans="1:57" ht="11.25" customHeight="1" x14ac:dyDescent="0.2">
      <c r="A1151" s="1">
        <f>IF(F1151=0,0,LOOKUP($C$9:$C$2507,Hoja1!$C$4:$C$118,Hoja1!$D$4:$D$118))</f>
        <v>0</v>
      </c>
      <c r="B1151" s="1">
        <f t="shared" si="26"/>
        <v>792</v>
      </c>
      <c r="C1151" s="1">
        <f t="array" ref="C1151">SUM(IF(cuencatramo1=F1151,Hoja1!$C$4:$C$118,0))</f>
        <v>0</v>
      </c>
      <c r="D1151" s="1">
        <f t="shared" si="27"/>
        <v>833</v>
      </c>
      <c r="E1151" s="46">
        <v>1144</v>
      </c>
      <c r="F1151" s="229"/>
      <c r="G1151" s="4"/>
      <c r="H1151" s="4"/>
      <c r="I1151" s="79"/>
      <c r="J1151" s="4"/>
      <c r="K1151" s="80"/>
      <c r="L1151" s="80"/>
      <c r="M1151" s="80"/>
      <c r="N1151" s="80"/>
      <c r="O1151" s="80"/>
      <c r="P1151" s="80"/>
      <c r="Q1151" s="80"/>
      <c r="R1151" s="80"/>
      <c r="S1151" s="80"/>
      <c r="T1151" s="80"/>
      <c r="U1151" s="80"/>
      <c r="V1151" s="80"/>
      <c r="W1151" s="81">
        <f t="shared" si="28"/>
        <v>0</v>
      </c>
      <c r="X1151" s="80"/>
      <c r="Y1151" s="80"/>
      <c r="Z1151" s="80"/>
      <c r="AA1151" s="80"/>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82"/>
      <c r="BE1151" s="1"/>
    </row>
    <row r="1152" spans="1:57" ht="11.25" customHeight="1" x14ac:dyDescent="0.2">
      <c r="A1152" s="1">
        <f>IF(F1152=0,0,LOOKUP($C$9:$C$2507,Hoja1!$C$4:$C$118,Hoja1!$D$4:$D$118))</f>
        <v>0</v>
      </c>
      <c r="B1152" s="1">
        <f t="shared" si="26"/>
        <v>793</v>
      </c>
      <c r="C1152" s="1">
        <f t="array" ref="C1152">SUM(IF(cuencatramo1=F1152,Hoja1!$C$4:$C$118,0))</f>
        <v>0</v>
      </c>
      <c r="D1152" s="1">
        <f t="shared" si="27"/>
        <v>834</v>
      </c>
      <c r="E1152" s="46">
        <v>1145</v>
      </c>
      <c r="F1152" s="229"/>
      <c r="G1152" s="4"/>
      <c r="H1152" s="4"/>
      <c r="I1152" s="79"/>
      <c r="J1152" s="4"/>
      <c r="K1152" s="80"/>
      <c r="L1152" s="80"/>
      <c r="M1152" s="80"/>
      <c r="N1152" s="80"/>
      <c r="O1152" s="80"/>
      <c r="P1152" s="80"/>
      <c r="Q1152" s="80"/>
      <c r="R1152" s="80"/>
      <c r="S1152" s="80"/>
      <c r="T1152" s="80"/>
      <c r="U1152" s="80"/>
      <c r="V1152" s="80"/>
      <c r="W1152" s="81">
        <f t="shared" si="28"/>
        <v>0</v>
      </c>
      <c r="X1152" s="80"/>
      <c r="Y1152" s="80"/>
      <c r="Z1152" s="80"/>
      <c r="AA1152" s="80"/>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82"/>
      <c r="BE1152" s="1"/>
    </row>
    <row r="1153" spans="1:57" ht="11.25" customHeight="1" x14ac:dyDescent="0.2">
      <c r="A1153" s="1">
        <f>IF(F1153=0,0,LOOKUP($C$9:$C$2507,Hoja1!$C$4:$C$118,Hoja1!$D$4:$D$118))</f>
        <v>0</v>
      </c>
      <c r="B1153" s="1">
        <f t="shared" si="26"/>
        <v>794</v>
      </c>
      <c r="C1153" s="1">
        <f t="array" ref="C1153">SUM(IF(cuencatramo1=F1153,Hoja1!$C$4:$C$118,0))</f>
        <v>0</v>
      </c>
      <c r="D1153" s="1">
        <f t="shared" si="27"/>
        <v>835</v>
      </c>
      <c r="E1153" s="46">
        <v>1146</v>
      </c>
      <c r="F1153" s="229"/>
      <c r="G1153" s="4"/>
      <c r="H1153" s="4"/>
      <c r="I1153" s="79"/>
      <c r="J1153" s="4"/>
      <c r="K1153" s="80"/>
      <c r="L1153" s="80"/>
      <c r="M1153" s="80"/>
      <c r="N1153" s="80"/>
      <c r="O1153" s="80"/>
      <c r="P1153" s="80"/>
      <c r="Q1153" s="80"/>
      <c r="R1153" s="80"/>
      <c r="S1153" s="80"/>
      <c r="T1153" s="80"/>
      <c r="U1153" s="80"/>
      <c r="V1153" s="80"/>
      <c r="W1153" s="81">
        <f t="shared" si="28"/>
        <v>0</v>
      </c>
      <c r="X1153" s="80"/>
      <c r="Y1153" s="80"/>
      <c r="Z1153" s="80"/>
      <c r="AA1153" s="80"/>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82"/>
      <c r="BE1153" s="1"/>
    </row>
    <row r="1154" spans="1:57" ht="11.25" customHeight="1" x14ac:dyDescent="0.2">
      <c r="A1154" s="1">
        <f>IF(F1154=0,0,LOOKUP($C$9:$C$2507,Hoja1!$C$4:$C$118,Hoja1!$D$4:$D$118))</f>
        <v>0</v>
      </c>
      <c r="B1154" s="1">
        <f t="shared" si="26"/>
        <v>795</v>
      </c>
      <c r="C1154" s="1">
        <f t="array" ref="C1154">SUM(IF(cuencatramo1=F1154,Hoja1!$C$4:$C$118,0))</f>
        <v>0</v>
      </c>
      <c r="D1154" s="1">
        <f t="shared" si="27"/>
        <v>836</v>
      </c>
      <c r="E1154" s="46">
        <v>1147</v>
      </c>
      <c r="F1154" s="229"/>
      <c r="G1154" s="4"/>
      <c r="H1154" s="4"/>
      <c r="I1154" s="79"/>
      <c r="J1154" s="4"/>
      <c r="K1154" s="80"/>
      <c r="L1154" s="80"/>
      <c r="M1154" s="80"/>
      <c r="N1154" s="80"/>
      <c r="O1154" s="80"/>
      <c r="P1154" s="80"/>
      <c r="Q1154" s="80"/>
      <c r="R1154" s="80"/>
      <c r="S1154" s="80"/>
      <c r="T1154" s="80"/>
      <c r="U1154" s="80"/>
      <c r="V1154" s="80"/>
      <c r="W1154" s="81">
        <f t="shared" si="28"/>
        <v>0</v>
      </c>
      <c r="X1154" s="80"/>
      <c r="Y1154" s="80"/>
      <c r="Z1154" s="80"/>
      <c r="AA1154" s="80"/>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82"/>
      <c r="BE1154" s="1"/>
    </row>
    <row r="1155" spans="1:57" ht="11.25" customHeight="1" x14ac:dyDescent="0.2">
      <c r="A1155" s="1">
        <f>IF(F1155=0,0,LOOKUP($C$9:$C$2507,Hoja1!$C$4:$C$118,Hoja1!$D$4:$D$118))</f>
        <v>0</v>
      </c>
      <c r="B1155" s="1">
        <f t="shared" si="26"/>
        <v>796</v>
      </c>
      <c r="C1155" s="1">
        <f t="array" ref="C1155">SUM(IF(cuencatramo1=F1155,Hoja1!$C$4:$C$118,0))</f>
        <v>0</v>
      </c>
      <c r="D1155" s="1">
        <f t="shared" si="27"/>
        <v>837</v>
      </c>
      <c r="E1155" s="46">
        <v>1148</v>
      </c>
      <c r="F1155" s="229"/>
      <c r="G1155" s="4"/>
      <c r="H1155" s="4"/>
      <c r="I1155" s="79"/>
      <c r="J1155" s="4"/>
      <c r="K1155" s="80"/>
      <c r="L1155" s="80"/>
      <c r="M1155" s="80"/>
      <c r="N1155" s="80"/>
      <c r="O1155" s="80"/>
      <c r="P1155" s="80"/>
      <c r="Q1155" s="80"/>
      <c r="R1155" s="80"/>
      <c r="S1155" s="80"/>
      <c r="T1155" s="80"/>
      <c r="U1155" s="80"/>
      <c r="V1155" s="80"/>
      <c r="W1155" s="81">
        <f t="shared" si="28"/>
        <v>0</v>
      </c>
      <c r="X1155" s="80"/>
      <c r="Y1155" s="80"/>
      <c r="Z1155" s="80"/>
      <c r="AA1155" s="80"/>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82"/>
      <c r="BE1155" s="1"/>
    </row>
    <row r="1156" spans="1:57" ht="11.25" customHeight="1" x14ac:dyDescent="0.2">
      <c r="A1156" s="1">
        <f>IF(F1156=0,0,LOOKUP($C$9:$C$2507,Hoja1!$C$4:$C$118,Hoja1!$D$4:$D$118))</f>
        <v>0</v>
      </c>
      <c r="B1156" s="1">
        <f t="shared" si="26"/>
        <v>797</v>
      </c>
      <c r="C1156" s="1">
        <f t="array" ref="C1156">SUM(IF(cuencatramo1=F1156,Hoja1!$C$4:$C$118,0))</f>
        <v>0</v>
      </c>
      <c r="D1156" s="1">
        <f t="shared" si="27"/>
        <v>838</v>
      </c>
      <c r="E1156" s="46">
        <v>1149</v>
      </c>
      <c r="F1156" s="229"/>
      <c r="G1156" s="4"/>
      <c r="H1156" s="4"/>
      <c r="I1156" s="79"/>
      <c r="J1156" s="4"/>
      <c r="K1156" s="80"/>
      <c r="L1156" s="80"/>
      <c r="M1156" s="80"/>
      <c r="N1156" s="80"/>
      <c r="O1156" s="80"/>
      <c r="P1156" s="80"/>
      <c r="Q1156" s="80"/>
      <c r="R1156" s="80"/>
      <c r="S1156" s="80"/>
      <c r="T1156" s="80"/>
      <c r="U1156" s="80"/>
      <c r="V1156" s="80"/>
      <c r="W1156" s="81">
        <f t="shared" si="28"/>
        <v>0</v>
      </c>
      <c r="X1156" s="80"/>
      <c r="Y1156" s="80"/>
      <c r="Z1156" s="80"/>
      <c r="AA1156" s="80"/>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82"/>
      <c r="BE1156" s="1"/>
    </row>
    <row r="1157" spans="1:57" ht="11.25" customHeight="1" x14ac:dyDescent="0.2">
      <c r="A1157" s="1">
        <f>IF(F1157=0,0,LOOKUP($C$9:$C$2507,Hoja1!$C$4:$C$118,Hoja1!$D$4:$D$118))</f>
        <v>0</v>
      </c>
      <c r="B1157" s="1">
        <f t="shared" si="26"/>
        <v>798</v>
      </c>
      <c r="C1157" s="1">
        <f t="array" ref="C1157">SUM(IF(cuencatramo1=F1157,Hoja1!$C$4:$C$118,0))</f>
        <v>0</v>
      </c>
      <c r="D1157" s="1">
        <f t="shared" si="27"/>
        <v>839</v>
      </c>
      <c r="E1157" s="46">
        <v>1150</v>
      </c>
      <c r="F1157" s="229"/>
      <c r="G1157" s="4"/>
      <c r="H1157" s="4"/>
      <c r="I1157" s="79"/>
      <c r="J1157" s="4"/>
      <c r="K1157" s="80"/>
      <c r="L1157" s="80"/>
      <c r="M1157" s="80"/>
      <c r="N1157" s="80"/>
      <c r="O1157" s="80"/>
      <c r="P1157" s="80"/>
      <c r="Q1157" s="80"/>
      <c r="R1157" s="80"/>
      <c r="S1157" s="80"/>
      <c r="T1157" s="80"/>
      <c r="U1157" s="80"/>
      <c r="V1157" s="80"/>
      <c r="W1157" s="81">
        <f t="shared" si="28"/>
        <v>0</v>
      </c>
      <c r="X1157" s="80"/>
      <c r="Y1157" s="80"/>
      <c r="Z1157" s="80"/>
      <c r="AA1157" s="80"/>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82"/>
      <c r="BE1157" s="1"/>
    </row>
    <row r="1158" spans="1:57" ht="11.25" customHeight="1" x14ac:dyDescent="0.2">
      <c r="A1158" s="1">
        <f>IF(F1158=0,0,LOOKUP($C$9:$C$2507,Hoja1!$C$4:$C$118,Hoja1!$D$4:$D$118))</f>
        <v>0</v>
      </c>
      <c r="B1158" s="1">
        <f t="shared" si="26"/>
        <v>799</v>
      </c>
      <c r="C1158" s="1">
        <f t="array" ref="C1158">SUM(IF(cuencatramo1=F1158,Hoja1!$C$4:$C$118,0))</f>
        <v>0</v>
      </c>
      <c r="D1158" s="1">
        <f t="shared" si="27"/>
        <v>840</v>
      </c>
      <c r="E1158" s="46">
        <v>1151</v>
      </c>
      <c r="F1158" s="229"/>
      <c r="G1158" s="4"/>
      <c r="H1158" s="4"/>
      <c r="I1158" s="79"/>
      <c r="J1158" s="4"/>
      <c r="K1158" s="80"/>
      <c r="L1158" s="80"/>
      <c r="M1158" s="80"/>
      <c r="N1158" s="80"/>
      <c r="O1158" s="80"/>
      <c r="P1158" s="80"/>
      <c r="Q1158" s="80"/>
      <c r="R1158" s="80"/>
      <c r="S1158" s="80"/>
      <c r="T1158" s="80"/>
      <c r="U1158" s="80"/>
      <c r="V1158" s="80"/>
      <c r="W1158" s="81">
        <f t="shared" si="28"/>
        <v>0</v>
      </c>
      <c r="X1158" s="80"/>
      <c r="Y1158" s="80"/>
      <c r="Z1158" s="80"/>
      <c r="AA1158" s="80"/>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82"/>
      <c r="BE1158" s="1"/>
    </row>
    <row r="1159" spans="1:57" ht="11.25" customHeight="1" x14ac:dyDescent="0.2">
      <c r="A1159" s="1">
        <f>IF(F1159=0,0,LOOKUP($C$9:$C$2507,Hoja1!$C$4:$C$118,Hoja1!$D$4:$D$118))</f>
        <v>0</v>
      </c>
      <c r="B1159" s="1">
        <f t="shared" si="26"/>
        <v>800</v>
      </c>
      <c r="C1159" s="1">
        <f t="array" ref="C1159">SUM(IF(cuencatramo1=F1159,Hoja1!$C$4:$C$118,0))</f>
        <v>0</v>
      </c>
      <c r="D1159" s="1">
        <f t="shared" si="27"/>
        <v>841</v>
      </c>
      <c r="E1159" s="46">
        <v>1152</v>
      </c>
      <c r="F1159" s="229"/>
      <c r="G1159" s="4"/>
      <c r="H1159" s="4"/>
      <c r="I1159" s="79"/>
      <c r="J1159" s="4"/>
      <c r="K1159" s="80"/>
      <c r="L1159" s="80"/>
      <c r="M1159" s="80"/>
      <c r="N1159" s="80"/>
      <c r="O1159" s="80"/>
      <c r="P1159" s="80"/>
      <c r="Q1159" s="80"/>
      <c r="R1159" s="80"/>
      <c r="S1159" s="80"/>
      <c r="T1159" s="80"/>
      <c r="U1159" s="80"/>
      <c r="V1159" s="80"/>
      <c r="W1159" s="81">
        <f t="shared" si="28"/>
        <v>0</v>
      </c>
      <c r="X1159" s="80"/>
      <c r="Y1159" s="80"/>
      <c r="Z1159" s="80"/>
      <c r="AA1159" s="80"/>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82"/>
      <c r="BE1159" s="1"/>
    </row>
    <row r="1160" spans="1:57" ht="11.25" customHeight="1" x14ac:dyDescent="0.2">
      <c r="A1160" s="1">
        <f>IF(F1160=0,0,LOOKUP($C$9:$C$2507,Hoja1!$C$4:$C$118,Hoja1!$D$4:$D$118))</f>
        <v>0</v>
      </c>
      <c r="B1160" s="1">
        <f t="shared" si="26"/>
        <v>801</v>
      </c>
      <c r="C1160" s="1">
        <f t="array" ref="C1160">SUM(IF(cuencatramo1=F1160,Hoja1!$C$4:$C$118,0))</f>
        <v>0</v>
      </c>
      <c r="D1160" s="1">
        <f t="shared" si="27"/>
        <v>842</v>
      </c>
      <c r="E1160" s="46">
        <v>1153</v>
      </c>
      <c r="F1160" s="229"/>
      <c r="G1160" s="4"/>
      <c r="H1160" s="4"/>
      <c r="I1160" s="79"/>
      <c r="J1160" s="4"/>
      <c r="K1160" s="80"/>
      <c r="L1160" s="80"/>
      <c r="M1160" s="80"/>
      <c r="N1160" s="80"/>
      <c r="O1160" s="80"/>
      <c r="P1160" s="80"/>
      <c r="Q1160" s="80"/>
      <c r="R1160" s="80"/>
      <c r="S1160" s="80"/>
      <c r="T1160" s="80"/>
      <c r="U1160" s="80"/>
      <c r="V1160" s="80"/>
      <c r="W1160" s="81">
        <f t="shared" si="28"/>
        <v>0</v>
      </c>
      <c r="X1160" s="80"/>
      <c r="Y1160" s="80"/>
      <c r="Z1160" s="80"/>
      <c r="AA1160" s="80"/>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82"/>
      <c r="BE1160" s="1"/>
    </row>
    <row r="1161" spans="1:57" ht="11.25" customHeight="1" x14ac:dyDescent="0.2">
      <c r="A1161" s="1">
        <f>IF(F1161=0,0,LOOKUP($C$9:$C$2507,Hoja1!$C$4:$C$118,Hoja1!$D$4:$D$118))</f>
        <v>0</v>
      </c>
      <c r="B1161" s="1">
        <f t="shared" si="26"/>
        <v>802</v>
      </c>
      <c r="C1161" s="1">
        <f t="array" ref="C1161">SUM(IF(cuencatramo1=F1161,Hoja1!$C$4:$C$118,0))</f>
        <v>0</v>
      </c>
      <c r="D1161" s="1">
        <f t="shared" si="27"/>
        <v>843</v>
      </c>
      <c r="E1161" s="46">
        <v>1154</v>
      </c>
      <c r="F1161" s="229"/>
      <c r="G1161" s="4"/>
      <c r="H1161" s="4"/>
      <c r="I1161" s="79"/>
      <c r="J1161" s="4"/>
      <c r="K1161" s="80"/>
      <c r="L1161" s="80"/>
      <c r="M1161" s="80"/>
      <c r="N1161" s="80"/>
      <c r="O1161" s="80"/>
      <c r="P1161" s="80"/>
      <c r="Q1161" s="80"/>
      <c r="R1161" s="80"/>
      <c r="S1161" s="80"/>
      <c r="T1161" s="80"/>
      <c r="U1161" s="80"/>
      <c r="V1161" s="80"/>
      <c r="W1161" s="81">
        <f t="shared" si="28"/>
        <v>0</v>
      </c>
      <c r="X1161" s="80"/>
      <c r="Y1161" s="80"/>
      <c r="Z1161" s="80"/>
      <c r="AA1161" s="80"/>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82"/>
      <c r="BE1161" s="1"/>
    </row>
    <row r="1162" spans="1:57" ht="11.25" customHeight="1" x14ac:dyDescent="0.2">
      <c r="A1162" s="1">
        <f>IF(F1162=0,0,LOOKUP($C$9:$C$2507,Hoja1!$C$4:$C$118,Hoja1!$D$4:$D$118))</f>
        <v>0</v>
      </c>
      <c r="B1162" s="1">
        <f t="shared" si="26"/>
        <v>803</v>
      </c>
      <c r="C1162" s="1">
        <f t="array" ref="C1162">SUM(IF(cuencatramo1=F1162,Hoja1!$C$4:$C$118,0))</f>
        <v>0</v>
      </c>
      <c r="D1162" s="1">
        <f t="shared" si="27"/>
        <v>844</v>
      </c>
      <c r="E1162" s="46">
        <v>1155</v>
      </c>
      <c r="F1162" s="229"/>
      <c r="G1162" s="4"/>
      <c r="H1162" s="4"/>
      <c r="I1162" s="79"/>
      <c r="J1162" s="4"/>
      <c r="K1162" s="80"/>
      <c r="L1162" s="80"/>
      <c r="M1162" s="80"/>
      <c r="N1162" s="80"/>
      <c r="O1162" s="80"/>
      <c r="P1162" s="80"/>
      <c r="Q1162" s="80"/>
      <c r="R1162" s="80"/>
      <c r="S1162" s="80"/>
      <c r="T1162" s="80"/>
      <c r="U1162" s="80"/>
      <c r="V1162" s="80"/>
      <c r="W1162" s="81">
        <f t="shared" si="28"/>
        <v>0</v>
      </c>
      <c r="X1162" s="80"/>
      <c r="Y1162" s="80"/>
      <c r="Z1162" s="80"/>
      <c r="AA1162" s="80"/>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82"/>
      <c r="BE1162" s="1"/>
    </row>
    <row r="1163" spans="1:57" ht="11.25" customHeight="1" x14ac:dyDescent="0.2">
      <c r="A1163" s="1">
        <f>IF(F1163=0,0,LOOKUP($C$9:$C$2507,Hoja1!$C$4:$C$118,Hoja1!$D$4:$D$118))</f>
        <v>0</v>
      </c>
      <c r="B1163" s="1">
        <f t="shared" si="26"/>
        <v>804</v>
      </c>
      <c r="C1163" s="1">
        <f t="array" ref="C1163">SUM(IF(cuencatramo1=F1163,Hoja1!$C$4:$C$118,0))</f>
        <v>0</v>
      </c>
      <c r="D1163" s="1">
        <f t="shared" si="27"/>
        <v>845</v>
      </c>
      <c r="E1163" s="46">
        <v>1156</v>
      </c>
      <c r="F1163" s="229"/>
      <c r="G1163" s="4"/>
      <c r="H1163" s="4"/>
      <c r="I1163" s="79"/>
      <c r="J1163" s="4"/>
      <c r="K1163" s="80"/>
      <c r="L1163" s="80"/>
      <c r="M1163" s="80"/>
      <c r="N1163" s="80"/>
      <c r="O1163" s="80"/>
      <c r="P1163" s="80"/>
      <c r="Q1163" s="80"/>
      <c r="R1163" s="80"/>
      <c r="S1163" s="80"/>
      <c r="T1163" s="80"/>
      <c r="U1163" s="80"/>
      <c r="V1163" s="80"/>
      <c r="W1163" s="81">
        <f t="shared" si="28"/>
        <v>0</v>
      </c>
      <c r="X1163" s="80"/>
      <c r="Y1163" s="80"/>
      <c r="Z1163" s="80"/>
      <c r="AA1163" s="80"/>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82"/>
      <c r="BE1163" s="1"/>
    </row>
    <row r="1164" spans="1:57" ht="11.25" customHeight="1" x14ac:dyDescent="0.2">
      <c r="A1164" s="1">
        <f>IF(F1164=0,0,LOOKUP($C$9:$C$2507,Hoja1!$C$4:$C$118,Hoja1!$D$4:$D$118))</f>
        <v>0</v>
      </c>
      <c r="B1164" s="1">
        <f t="shared" si="26"/>
        <v>805</v>
      </c>
      <c r="C1164" s="1">
        <f t="array" ref="C1164">SUM(IF(cuencatramo1=F1164,Hoja1!$C$4:$C$118,0))</f>
        <v>0</v>
      </c>
      <c r="D1164" s="1">
        <f t="shared" si="27"/>
        <v>846</v>
      </c>
      <c r="E1164" s="46">
        <v>1157</v>
      </c>
      <c r="F1164" s="229"/>
      <c r="G1164" s="4"/>
      <c r="H1164" s="4"/>
      <c r="I1164" s="79"/>
      <c r="J1164" s="4"/>
      <c r="K1164" s="80"/>
      <c r="L1164" s="80"/>
      <c r="M1164" s="80"/>
      <c r="N1164" s="80"/>
      <c r="O1164" s="80"/>
      <c r="P1164" s="80"/>
      <c r="Q1164" s="80"/>
      <c r="R1164" s="80"/>
      <c r="S1164" s="80"/>
      <c r="T1164" s="80"/>
      <c r="U1164" s="80"/>
      <c r="V1164" s="80"/>
      <c r="W1164" s="81">
        <f t="shared" si="28"/>
        <v>0</v>
      </c>
      <c r="X1164" s="80"/>
      <c r="Y1164" s="80"/>
      <c r="Z1164" s="80"/>
      <c r="AA1164" s="80"/>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82"/>
      <c r="BE1164" s="1"/>
    </row>
    <row r="1165" spans="1:57" ht="11.25" customHeight="1" x14ac:dyDescent="0.2">
      <c r="A1165" s="1">
        <f>IF(F1165=0,0,LOOKUP($C$9:$C$2507,Hoja1!$C$4:$C$118,Hoja1!$D$4:$D$118))</f>
        <v>0</v>
      </c>
      <c r="B1165" s="1">
        <f t="shared" si="26"/>
        <v>806</v>
      </c>
      <c r="C1165" s="1">
        <f t="array" ref="C1165">SUM(IF(cuencatramo1=F1165,Hoja1!$C$4:$C$118,0))</f>
        <v>0</v>
      </c>
      <c r="D1165" s="1">
        <f t="shared" si="27"/>
        <v>847</v>
      </c>
      <c r="E1165" s="46">
        <v>1158</v>
      </c>
      <c r="F1165" s="229"/>
      <c r="G1165" s="4"/>
      <c r="H1165" s="4"/>
      <c r="I1165" s="79"/>
      <c r="J1165" s="4"/>
      <c r="K1165" s="80"/>
      <c r="L1165" s="80"/>
      <c r="M1165" s="80"/>
      <c r="N1165" s="80"/>
      <c r="O1165" s="80"/>
      <c r="P1165" s="80"/>
      <c r="Q1165" s="80"/>
      <c r="R1165" s="80"/>
      <c r="S1165" s="80"/>
      <c r="T1165" s="80"/>
      <c r="U1165" s="80"/>
      <c r="V1165" s="80"/>
      <c r="W1165" s="81">
        <f t="shared" si="28"/>
        <v>0</v>
      </c>
      <c r="X1165" s="80"/>
      <c r="Y1165" s="80"/>
      <c r="Z1165" s="80"/>
      <c r="AA1165" s="80"/>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82"/>
      <c r="BE1165" s="1"/>
    </row>
    <row r="1166" spans="1:57" ht="11.25" customHeight="1" x14ac:dyDescent="0.2">
      <c r="A1166" s="1">
        <f>IF(F1166=0,0,LOOKUP($C$9:$C$2507,Hoja1!$C$4:$C$118,Hoja1!$D$4:$D$118))</f>
        <v>0</v>
      </c>
      <c r="B1166" s="1">
        <f t="shared" si="26"/>
        <v>807</v>
      </c>
      <c r="C1166" s="1">
        <f t="array" ref="C1166">SUM(IF(cuencatramo1=F1166,Hoja1!$C$4:$C$118,0))</f>
        <v>0</v>
      </c>
      <c r="D1166" s="1">
        <f t="shared" si="27"/>
        <v>848</v>
      </c>
      <c r="E1166" s="46">
        <v>1159</v>
      </c>
      <c r="F1166" s="229"/>
      <c r="G1166" s="4"/>
      <c r="H1166" s="4"/>
      <c r="I1166" s="79"/>
      <c r="J1166" s="4"/>
      <c r="K1166" s="80"/>
      <c r="L1166" s="80"/>
      <c r="M1166" s="80"/>
      <c r="N1166" s="80"/>
      <c r="O1166" s="80"/>
      <c r="P1166" s="80"/>
      <c r="Q1166" s="80"/>
      <c r="R1166" s="80"/>
      <c r="S1166" s="80"/>
      <c r="T1166" s="80"/>
      <c r="U1166" s="80"/>
      <c r="V1166" s="80"/>
      <c r="W1166" s="81">
        <f t="shared" si="28"/>
        <v>0</v>
      </c>
      <c r="X1166" s="80"/>
      <c r="Y1166" s="80"/>
      <c r="Z1166" s="80"/>
      <c r="AA1166" s="80"/>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82"/>
      <c r="BE1166" s="1"/>
    </row>
    <row r="1167" spans="1:57" ht="11.25" customHeight="1" x14ac:dyDescent="0.2">
      <c r="A1167" s="1">
        <f>IF(F1167=0,0,LOOKUP($C$9:$C$2507,Hoja1!$C$4:$C$118,Hoja1!$D$4:$D$118))</f>
        <v>0</v>
      </c>
      <c r="B1167" s="1">
        <f t="shared" si="26"/>
        <v>808</v>
      </c>
      <c r="C1167" s="1">
        <f t="array" ref="C1167">SUM(IF(cuencatramo1=F1167,Hoja1!$C$4:$C$118,0))</f>
        <v>0</v>
      </c>
      <c r="D1167" s="1">
        <f t="shared" si="27"/>
        <v>849</v>
      </c>
      <c r="E1167" s="46">
        <v>1160</v>
      </c>
      <c r="F1167" s="229"/>
      <c r="G1167" s="4"/>
      <c r="H1167" s="4"/>
      <c r="I1167" s="79"/>
      <c r="J1167" s="4"/>
      <c r="K1167" s="80"/>
      <c r="L1167" s="80"/>
      <c r="M1167" s="80"/>
      <c r="N1167" s="80"/>
      <c r="O1167" s="80"/>
      <c r="P1167" s="80"/>
      <c r="Q1167" s="80"/>
      <c r="R1167" s="80"/>
      <c r="S1167" s="80"/>
      <c r="T1167" s="80"/>
      <c r="U1167" s="80"/>
      <c r="V1167" s="80"/>
      <c r="W1167" s="81">
        <f t="shared" si="28"/>
        <v>0</v>
      </c>
      <c r="X1167" s="80"/>
      <c r="Y1167" s="80"/>
      <c r="Z1167" s="80"/>
      <c r="AA1167" s="80"/>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82"/>
      <c r="BE1167" s="1"/>
    </row>
    <row r="1168" spans="1:57" ht="11.25" customHeight="1" x14ac:dyDescent="0.2">
      <c r="A1168" s="1">
        <f>IF(F1168=0,0,LOOKUP($C$9:$C$2507,Hoja1!$C$4:$C$118,Hoja1!$D$4:$D$118))</f>
        <v>0</v>
      </c>
      <c r="B1168" s="1">
        <f t="shared" si="26"/>
        <v>809</v>
      </c>
      <c r="C1168" s="1">
        <f t="array" ref="C1168">SUM(IF(cuencatramo1=F1168,Hoja1!$C$4:$C$118,0))</f>
        <v>0</v>
      </c>
      <c r="D1168" s="1">
        <f t="shared" si="27"/>
        <v>850</v>
      </c>
      <c r="E1168" s="46">
        <v>1161</v>
      </c>
      <c r="F1168" s="229"/>
      <c r="G1168" s="4"/>
      <c r="H1168" s="4"/>
      <c r="I1168" s="79"/>
      <c r="J1168" s="4"/>
      <c r="K1168" s="80"/>
      <c r="L1168" s="80"/>
      <c r="M1168" s="80"/>
      <c r="N1168" s="80"/>
      <c r="O1168" s="80"/>
      <c r="P1168" s="80"/>
      <c r="Q1168" s="80"/>
      <c r="R1168" s="80"/>
      <c r="S1168" s="80"/>
      <c r="T1168" s="80"/>
      <c r="U1168" s="80"/>
      <c r="V1168" s="80"/>
      <c r="W1168" s="81">
        <f t="shared" si="28"/>
        <v>0</v>
      </c>
      <c r="X1168" s="80"/>
      <c r="Y1168" s="80"/>
      <c r="Z1168" s="80"/>
      <c r="AA1168" s="80"/>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82"/>
      <c r="BE1168" s="1"/>
    </row>
    <row r="1169" spans="1:57" ht="11.25" customHeight="1" x14ac:dyDescent="0.2">
      <c r="A1169" s="1">
        <f>IF(F1169=0,0,LOOKUP($C$9:$C$2507,Hoja1!$C$4:$C$118,Hoja1!$D$4:$D$118))</f>
        <v>0</v>
      </c>
      <c r="B1169" s="1">
        <f t="shared" si="26"/>
        <v>810</v>
      </c>
      <c r="C1169" s="1">
        <f t="array" ref="C1169">SUM(IF(cuencatramo1=F1169,Hoja1!$C$4:$C$118,0))</f>
        <v>0</v>
      </c>
      <c r="D1169" s="1">
        <f t="shared" si="27"/>
        <v>851</v>
      </c>
      <c r="E1169" s="46">
        <v>1162</v>
      </c>
      <c r="F1169" s="229"/>
      <c r="G1169" s="4"/>
      <c r="H1169" s="4"/>
      <c r="I1169" s="79"/>
      <c r="J1169" s="4"/>
      <c r="K1169" s="80"/>
      <c r="L1169" s="80"/>
      <c r="M1169" s="80"/>
      <c r="N1169" s="80"/>
      <c r="O1169" s="80"/>
      <c r="P1169" s="80"/>
      <c r="Q1169" s="80"/>
      <c r="R1169" s="80"/>
      <c r="S1169" s="80"/>
      <c r="T1169" s="80"/>
      <c r="U1169" s="80"/>
      <c r="V1169" s="80"/>
      <c r="W1169" s="81">
        <f t="shared" si="28"/>
        <v>0</v>
      </c>
      <c r="X1169" s="80"/>
      <c r="Y1169" s="80"/>
      <c r="Z1169" s="80"/>
      <c r="AA1169" s="80"/>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82"/>
      <c r="BE1169" s="1"/>
    </row>
    <row r="1170" spans="1:57" ht="11.25" customHeight="1" x14ac:dyDescent="0.2">
      <c r="A1170" s="1">
        <f>IF(F1170=0,0,LOOKUP($C$9:$C$2507,Hoja1!$C$4:$C$118,Hoja1!$D$4:$D$118))</f>
        <v>0</v>
      </c>
      <c r="B1170" s="1">
        <f t="shared" si="26"/>
        <v>811</v>
      </c>
      <c r="C1170" s="1">
        <f t="array" ref="C1170">SUM(IF(cuencatramo1=F1170,Hoja1!$C$4:$C$118,0))</f>
        <v>0</v>
      </c>
      <c r="D1170" s="1">
        <f t="shared" si="27"/>
        <v>852</v>
      </c>
      <c r="E1170" s="46">
        <v>1163</v>
      </c>
      <c r="F1170" s="229"/>
      <c r="G1170" s="4"/>
      <c r="H1170" s="4"/>
      <c r="I1170" s="79"/>
      <c r="J1170" s="4"/>
      <c r="K1170" s="80"/>
      <c r="L1170" s="80"/>
      <c r="M1170" s="80"/>
      <c r="N1170" s="80"/>
      <c r="O1170" s="80"/>
      <c r="P1170" s="80"/>
      <c r="Q1170" s="80"/>
      <c r="R1170" s="80"/>
      <c r="S1170" s="80"/>
      <c r="T1170" s="80"/>
      <c r="U1170" s="80"/>
      <c r="V1170" s="80"/>
      <c r="W1170" s="81">
        <f t="shared" si="28"/>
        <v>0</v>
      </c>
      <c r="X1170" s="80"/>
      <c r="Y1170" s="80"/>
      <c r="Z1170" s="80"/>
      <c r="AA1170" s="80"/>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82"/>
      <c r="BE1170" s="1"/>
    </row>
    <row r="1171" spans="1:57" ht="11.25" customHeight="1" x14ac:dyDescent="0.2">
      <c r="A1171" s="1">
        <f>IF(F1171=0,0,LOOKUP($C$9:$C$2507,Hoja1!$C$4:$C$118,Hoja1!$D$4:$D$118))</f>
        <v>0</v>
      </c>
      <c r="B1171" s="1">
        <f t="shared" si="26"/>
        <v>812</v>
      </c>
      <c r="C1171" s="1">
        <f t="array" ref="C1171">SUM(IF(cuencatramo1=F1171,Hoja1!$C$4:$C$118,0))</f>
        <v>0</v>
      </c>
      <c r="D1171" s="1">
        <f t="shared" si="27"/>
        <v>853</v>
      </c>
      <c r="E1171" s="46">
        <v>1164</v>
      </c>
      <c r="F1171" s="229"/>
      <c r="G1171" s="4"/>
      <c r="H1171" s="4"/>
      <c r="I1171" s="79"/>
      <c r="J1171" s="4"/>
      <c r="K1171" s="80"/>
      <c r="L1171" s="80"/>
      <c r="M1171" s="80"/>
      <c r="N1171" s="80"/>
      <c r="O1171" s="80"/>
      <c r="P1171" s="80"/>
      <c r="Q1171" s="80"/>
      <c r="R1171" s="80"/>
      <c r="S1171" s="80"/>
      <c r="T1171" s="80"/>
      <c r="U1171" s="80"/>
      <c r="V1171" s="80"/>
      <c r="W1171" s="81">
        <f t="shared" si="28"/>
        <v>0</v>
      </c>
      <c r="X1171" s="80"/>
      <c r="Y1171" s="80"/>
      <c r="Z1171" s="80"/>
      <c r="AA1171" s="80"/>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82"/>
      <c r="BE1171" s="1"/>
    </row>
    <row r="1172" spans="1:57" ht="11.25" customHeight="1" x14ac:dyDescent="0.2">
      <c r="A1172" s="1">
        <f>IF(F1172=0,0,LOOKUP($C$9:$C$2507,Hoja1!$C$4:$C$118,Hoja1!$D$4:$D$118))</f>
        <v>0</v>
      </c>
      <c r="B1172" s="1">
        <f t="shared" si="26"/>
        <v>813</v>
      </c>
      <c r="C1172" s="1">
        <f t="array" ref="C1172">SUM(IF(cuencatramo1=F1172,Hoja1!$C$4:$C$118,0))</f>
        <v>0</v>
      </c>
      <c r="D1172" s="1">
        <f t="shared" si="27"/>
        <v>854</v>
      </c>
      <c r="E1172" s="46">
        <v>1165</v>
      </c>
      <c r="F1172" s="229"/>
      <c r="G1172" s="4"/>
      <c r="H1172" s="4"/>
      <c r="I1172" s="79"/>
      <c r="J1172" s="4"/>
      <c r="K1172" s="80"/>
      <c r="L1172" s="80"/>
      <c r="M1172" s="80"/>
      <c r="N1172" s="80"/>
      <c r="O1172" s="80"/>
      <c r="P1172" s="80"/>
      <c r="Q1172" s="80"/>
      <c r="R1172" s="80"/>
      <c r="S1172" s="80"/>
      <c r="T1172" s="80"/>
      <c r="U1172" s="80"/>
      <c r="V1172" s="80"/>
      <c r="W1172" s="81">
        <f t="shared" si="28"/>
        <v>0</v>
      </c>
      <c r="X1172" s="80"/>
      <c r="Y1172" s="80"/>
      <c r="Z1172" s="80"/>
      <c r="AA1172" s="80"/>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82"/>
      <c r="BE1172" s="1"/>
    </row>
    <row r="1173" spans="1:57" ht="11.25" customHeight="1" x14ac:dyDescent="0.2">
      <c r="A1173" s="1">
        <f>IF(F1173=0,0,LOOKUP($C$9:$C$2507,Hoja1!$C$4:$C$118,Hoja1!$D$4:$D$118))</f>
        <v>0</v>
      </c>
      <c r="B1173" s="1">
        <f t="shared" si="26"/>
        <v>814</v>
      </c>
      <c r="C1173" s="1">
        <f t="array" ref="C1173">SUM(IF(cuencatramo1=F1173,Hoja1!$C$4:$C$118,0))</f>
        <v>0</v>
      </c>
      <c r="D1173" s="1">
        <f t="shared" si="27"/>
        <v>855</v>
      </c>
      <c r="E1173" s="46">
        <v>1166</v>
      </c>
      <c r="F1173" s="229"/>
      <c r="G1173" s="4"/>
      <c r="H1173" s="4"/>
      <c r="I1173" s="79"/>
      <c r="J1173" s="4"/>
      <c r="K1173" s="80"/>
      <c r="L1173" s="80"/>
      <c r="M1173" s="80"/>
      <c r="N1173" s="80"/>
      <c r="O1173" s="80"/>
      <c r="P1173" s="80"/>
      <c r="Q1173" s="80"/>
      <c r="R1173" s="80"/>
      <c r="S1173" s="80"/>
      <c r="T1173" s="80"/>
      <c r="U1173" s="80"/>
      <c r="V1173" s="80"/>
      <c r="W1173" s="81">
        <f t="shared" si="28"/>
        <v>0</v>
      </c>
      <c r="X1173" s="80"/>
      <c r="Y1173" s="80"/>
      <c r="Z1173" s="80"/>
      <c r="AA1173" s="80"/>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82"/>
      <c r="BE1173" s="1"/>
    </row>
    <row r="1174" spans="1:57" ht="11.25" customHeight="1" x14ac:dyDescent="0.2">
      <c r="A1174" s="1">
        <f>IF(F1174=0,0,LOOKUP($C$9:$C$2507,Hoja1!$C$4:$C$118,Hoja1!$D$4:$D$118))</f>
        <v>0</v>
      </c>
      <c r="B1174" s="1">
        <f t="shared" si="26"/>
        <v>815</v>
      </c>
      <c r="C1174" s="1">
        <f t="array" ref="C1174">SUM(IF(cuencatramo1=F1174,Hoja1!$C$4:$C$118,0))</f>
        <v>0</v>
      </c>
      <c r="D1174" s="1">
        <f t="shared" si="27"/>
        <v>856</v>
      </c>
      <c r="E1174" s="46">
        <v>1167</v>
      </c>
      <c r="F1174" s="229"/>
      <c r="G1174" s="4"/>
      <c r="H1174" s="4"/>
      <c r="I1174" s="79"/>
      <c r="J1174" s="4"/>
      <c r="K1174" s="80"/>
      <c r="L1174" s="80"/>
      <c r="M1174" s="80"/>
      <c r="N1174" s="80"/>
      <c r="O1174" s="80"/>
      <c r="P1174" s="80"/>
      <c r="Q1174" s="80"/>
      <c r="R1174" s="80"/>
      <c r="S1174" s="80"/>
      <c r="T1174" s="80"/>
      <c r="U1174" s="80"/>
      <c r="V1174" s="80"/>
      <c r="W1174" s="81">
        <f t="shared" si="28"/>
        <v>0</v>
      </c>
      <c r="X1174" s="80"/>
      <c r="Y1174" s="80"/>
      <c r="Z1174" s="80"/>
      <c r="AA1174" s="80"/>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82"/>
      <c r="BE1174" s="1"/>
    </row>
    <row r="1175" spans="1:57" ht="11.25" customHeight="1" x14ac:dyDescent="0.2">
      <c r="A1175" s="1">
        <f>IF(F1175=0,0,LOOKUP($C$9:$C$2507,Hoja1!$C$4:$C$118,Hoja1!$D$4:$D$118))</f>
        <v>0</v>
      </c>
      <c r="B1175" s="1">
        <f t="shared" si="26"/>
        <v>816</v>
      </c>
      <c r="C1175" s="1">
        <f t="array" ref="C1175">SUM(IF(cuencatramo1=F1175,Hoja1!$C$4:$C$118,0))</f>
        <v>0</v>
      </c>
      <c r="D1175" s="1">
        <f t="shared" si="27"/>
        <v>857</v>
      </c>
      <c r="E1175" s="46">
        <v>1168</v>
      </c>
      <c r="F1175" s="229"/>
      <c r="G1175" s="4"/>
      <c r="H1175" s="4"/>
      <c r="I1175" s="79"/>
      <c r="J1175" s="4"/>
      <c r="K1175" s="80"/>
      <c r="L1175" s="80"/>
      <c r="M1175" s="80"/>
      <c r="N1175" s="80"/>
      <c r="O1175" s="80"/>
      <c r="P1175" s="80"/>
      <c r="Q1175" s="80"/>
      <c r="R1175" s="80"/>
      <c r="S1175" s="80"/>
      <c r="T1175" s="80"/>
      <c r="U1175" s="80"/>
      <c r="V1175" s="80"/>
      <c r="W1175" s="81">
        <f t="shared" si="28"/>
        <v>0</v>
      </c>
      <c r="X1175" s="80"/>
      <c r="Y1175" s="80"/>
      <c r="Z1175" s="80"/>
      <c r="AA1175" s="80"/>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82"/>
      <c r="BE1175" s="1"/>
    </row>
    <row r="1176" spans="1:57" ht="11.25" customHeight="1" x14ac:dyDescent="0.2">
      <c r="A1176" s="1">
        <f>IF(F1176=0,0,LOOKUP($C$9:$C$2507,Hoja1!$C$4:$C$118,Hoja1!$D$4:$D$118))</f>
        <v>0</v>
      </c>
      <c r="B1176" s="1">
        <f t="shared" si="26"/>
        <v>817</v>
      </c>
      <c r="C1176" s="1">
        <f t="array" ref="C1176">SUM(IF(cuencatramo1=F1176,Hoja1!$C$4:$C$118,0))</f>
        <v>0</v>
      </c>
      <c r="D1176" s="1">
        <f t="shared" si="27"/>
        <v>858</v>
      </c>
      <c r="E1176" s="46">
        <v>1169</v>
      </c>
      <c r="F1176" s="229"/>
      <c r="G1176" s="4"/>
      <c r="H1176" s="4"/>
      <c r="I1176" s="79"/>
      <c r="J1176" s="4"/>
      <c r="K1176" s="80"/>
      <c r="L1176" s="80"/>
      <c r="M1176" s="80"/>
      <c r="N1176" s="80"/>
      <c r="O1176" s="80"/>
      <c r="P1176" s="80"/>
      <c r="Q1176" s="80"/>
      <c r="R1176" s="80"/>
      <c r="S1176" s="80"/>
      <c r="T1176" s="80"/>
      <c r="U1176" s="80"/>
      <c r="V1176" s="80"/>
      <c r="W1176" s="81">
        <f t="shared" si="28"/>
        <v>0</v>
      </c>
      <c r="X1176" s="80"/>
      <c r="Y1176" s="80"/>
      <c r="Z1176" s="80"/>
      <c r="AA1176" s="80"/>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82"/>
      <c r="BE1176" s="1"/>
    </row>
    <row r="1177" spans="1:57" ht="11.25" customHeight="1" x14ac:dyDescent="0.2">
      <c r="A1177" s="1">
        <f>IF(F1177=0,0,LOOKUP($C$9:$C$2507,Hoja1!$C$4:$C$118,Hoja1!$D$4:$D$118))</f>
        <v>0</v>
      </c>
      <c r="B1177" s="1">
        <f t="shared" si="26"/>
        <v>818</v>
      </c>
      <c r="C1177" s="1">
        <f t="array" ref="C1177">SUM(IF(cuencatramo1=F1177,Hoja1!$C$4:$C$118,0))</f>
        <v>0</v>
      </c>
      <c r="D1177" s="1">
        <f t="shared" si="27"/>
        <v>859</v>
      </c>
      <c r="E1177" s="46">
        <v>1170</v>
      </c>
      <c r="F1177" s="229"/>
      <c r="G1177" s="4"/>
      <c r="H1177" s="4"/>
      <c r="I1177" s="79"/>
      <c r="J1177" s="4"/>
      <c r="K1177" s="80"/>
      <c r="L1177" s="80"/>
      <c r="M1177" s="80"/>
      <c r="N1177" s="80"/>
      <c r="O1177" s="80"/>
      <c r="P1177" s="80"/>
      <c r="Q1177" s="80"/>
      <c r="R1177" s="80"/>
      <c r="S1177" s="80"/>
      <c r="T1177" s="80"/>
      <c r="U1177" s="80"/>
      <c r="V1177" s="80"/>
      <c r="W1177" s="81">
        <f t="shared" si="28"/>
        <v>0</v>
      </c>
      <c r="X1177" s="80"/>
      <c r="Y1177" s="80"/>
      <c r="Z1177" s="80"/>
      <c r="AA1177" s="80"/>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82"/>
      <c r="BE1177" s="1"/>
    </row>
    <row r="1178" spans="1:57" ht="11.25" customHeight="1" x14ac:dyDescent="0.2">
      <c r="A1178" s="1">
        <f>IF(F1178=0,0,LOOKUP($C$9:$C$2507,Hoja1!$C$4:$C$118,Hoja1!$D$4:$D$118))</f>
        <v>0</v>
      </c>
      <c r="B1178" s="1">
        <f t="shared" si="26"/>
        <v>819</v>
      </c>
      <c r="C1178" s="1">
        <f t="array" ref="C1178">SUM(IF(cuencatramo1=F1178,Hoja1!$C$4:$C$118,0))</f>
        <v>0</v>
      </c>
      <c r="D1178" s="1">
        <f t="shared" si="27"/>
        <v>860</v>
      </c>
      <c r="E1178" s="46">
        <v>1171</v>
      </c>
      <c r="F1178" s="229"/>
      <c r="G1178" s="4"/>
      <c r="H1178" s="4"/>
      <c r="I1178" s="79"/>
      <c r="J1178" s="4"/>
      <c r="K1178" s="80"/>
      <c r="L1178" s="80"/>
      <c r="M1178" s="80"/>
      <c r="N1178" s="80"/>
      <c r="O1178" s="80"/>
      <c r="P1178" s="80"/>
      <c r="Q1178" s="80"/>
      <c r="R1178" s="80"/>
      <c r="S1178" s="80"/>
      <c r="T1178" s="80"/>
      <c r="U1178" s="80"/>
      <c r="V1178" s="80"/>
      <c r="W1178" s="81">
        <f t="shared" si="28"/>
        <v>0</v>
      </c>
      <c r="X1178" s="80"/>
      <c r="Y1178" s="80"/>
      <c r="Z1178" s="80"/>
      <c r="AA1178" s="80"/>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82"/>
      <c r="BE1178" s="1"/>
    </row>
    <row r="1179" spans="1:57" ht="11.25" customHeight="1" x14ac:dyDescent="0.2">
      <c r="A1179" s="1">
        <f>IF(F1179=0,0,LOOKUP($C$9:$C$2507,Hoja1!$C$4:$C$118,Hoja1!$D$4:$D$118))</f>
        <v>0</v>
      </c>
      <c r="B1179" s="1">
        <f t="shared" si="26"/>
        <v>820</v>
      </c>
      <c r="C1179" s="1">
        <f t="array" ref="C1179">SUM(IF(cuencatramo1=F1179,Hoja1!$C$4:$C$118,0))</f>
        <v>0</v>
      </c>
      <c r="D1179" s="1">
        <f t="shared" si="27"/>
        <v>861</v>
      </c>
      <c r="E1179" s="46">
        <v>1172</v>
      </c>
      <c r="F1179" s="229"/>
      <c r="G1179" s="4"/>
      <c r="H1179" s="4"/>
      <c r="I1179" s="79"/>
      <c r="J1179" s="4"/>
      <c r="K1179" s="80"/>
      <c r="L1179" s="80"/>
      <c r="M1179" s="80"/>
      <c r="N1179" s="80"/>
      <c r="O1179" s="80"/>
      <c r="P1179" s="80"/>
      <c r="Q1179" s="80"/>
      <c r="R1179" s="80"/>
      <c r="S1179" s="80"/>
      <c r="T1179" s="80"/>
      <c r="U1179" s="80"/>
      <c r="V1179" s="80"/>
      <c r="W1179" s="81">
        <f t="shared" si="28"/>
        <v>0</v>
      </c>
      <c r="X1179" s="80"/>
      <c r="Y1179" s="80"/>
      <c r="Z1179" s="80"/>
      <c r="AA1179" s="80"/>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82"/>
      <c r="BE1179" s="1"/>
    </row>
    <row r="1180" spans="1:57" ht="11.25" customHeight="1" x14ac:dyDescent="0.2">
      <c r="A1180" s="1">
        <f>IF(F1180=0,0,LOOKUP($C$9:$C$2507,Hoja1!$C$4:$C$118,Hoja1!$D$4:$D$118))</f>
        <v>0</v>
      </c>
      <c r="B1180" s="1">
        <f t="shared" si="26"/>
        <v>821</v>
      </c>
      <c r="C1180" s="1">
        <f t="array" ref="C1180">SUM(IF(cuencatramo1=F1180,Hoja1!$C$4:$C$118,0))</f>
        <v>0</v>
      </c>
      <c r="D1180" s="1">
        <f t="shared" si="27"/>
        <v>862</v>
      </c>
      <c r="E1180" s="46">
        <v>1173</v>
      </c>
      <c r="F1180" s="229"/>
      <c r="G1180" s="4"/>
      <c r="H1180" s="4"/>
      <c r="I1180" s="79"/>
      <c r="J1180" s="4"/>
      <c r="K1180" s="80"/>
      <c r="L1180" s="80"/>
      <c r="M1180" s="80"/>
      <c r="N1180" s="80"/>
      <c r="O1180" s="80"/>
      <c r="P1180" s="80"/>
      <c r="Q1180" s="80"/>
      <c r="R1180" s="80"/>
      <c r="S1180" s="80"/>
      <c r="T1180" s="80"/>
      <c r="U1180" s="80"/>
      <c r="V1180" s="80"/>
      <c r="W1180" s="81">
        <f t="shared" si="28"/>
        <v>0</v>
      </c>
      <c r="X1180" s="80"/>
      <c r="Y1180" s="80"/>
      <c r="Z1180" s="80"/>
      <c r="AA1180" s="80"/>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82"/>
      <c r="BE1180" s="1"/>
    </row>
    <row r="1181" spans="1:57" ht="11.25" customHeight="1" x14ac:dyDescent="0.2">
      <c r="A1181" s="1">
        <f>IF(F1181=0,0,LOOKUP($C$9:$C$2507,Hoja1!$C$4:$C$118,Hoja1!$D$4:$D$118))</f>
        <v>0</v>
      </c>
      <c r="B1181" s="1">
        <f t="shared" si="26"/>
        <v>822</v>
      </c>
      <c r="C1181" s="1">
        <f t="array" ref="C1181">SUM(IF(cuencatramo1=F1181,Hoja1!$C$4:$C$118,0))</f>
        <v>0</v>
      </c>
      <c r="D1181" s="1">
        <f t="shared" si="27"/>
        <v>863</v>
      </c>
      <c r="E1181" s="46">
        <v>1174</v>
      </c>
      <c r="F1181" s="229"/>
      <c r="G1181" s="4"/>
      <c r="H1181" s="4"/>
      <c r="I1181" s="79"/>
      <c r="J1181" s="4"/>
      <c r="K1181" s="80"/>
      <c r="L1181" s="80"/>
      <c r="M1181" s="80"/>
      <c r="N1181" s="80"/>
      <c r="O1181" s="80"/>
      <c r="P1181" s="80"/>
      <c r="Q1181" s="80"/>
      <c r="R1181" s="80"/>
      <c r="S1181" s="80"/>
      <c r="T1181" s="80"/>
      <c r="U1181" s="80"/>
      <c r="V1181" s="80"/>
      <c r="W1181" s="81">
        <f t="shared" si="28"/>
        <v>0</v>
      </c>
      <c r="X1181" s="80"/>
      <c r="Y1181" s="80"/>
      <c r="Z1181" s="80"/>
      <c r="AA1181" s="80"/>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82"/>
      <c r="BE1181" s="1"/>
    </row>
    <row r="1182" spans="1:57" ht="11.25" customHeight="1" x14ac:dyDescent="0.2">
      <c r="A1182" s="1">
        <f>IF(F1182=0,0,LOOKUP($C$9:$C$2507,Hoja1!$C$4:$C$118,Hoja1!$D$4:$D$118))</f>
        <v>0</v>
      </c>
      <c r="B1182" s="1">
        <f t="shared" si="26"/>
        <v>823</v>
      </c>
      <c r="C1182" s="1">
        <f t="array" ref="C1182">SUM(IF(cuencatramo1=F1182,Hoja1!$C$4:$C$118,0))</f>
        <v>0</v>
      </c>
      <c r="D1182" s="1">
        <f t="shared" si="27"/>
        <v>864</v>
      </c>
      <c r="E1182" s="46">
        <v>1175</v>
      </c>
      <c r="F1182" s="229"/>
      <c r="G1182" s="4"/>
      <c r="H1182" s="4"/>
      <c r="I1182" s="79"/>
      <c r="J1182" s="4"/>
      <c r="K1182" s="80"/>
      <c r="L1182" s="80"/>
      <c r="M1182" s="80"/>
      <c r="N1182" s="80"/>
      <c r="O1182" s="80"/>
      <c r="P1182" s="80"/>
      <c r="Q1182" s="80"/>
      <c r="R1182" s="80"/>
      <c r="S1182" s="80"/>
      <c r="T1182" s="80"/>
      <c r="U1182" s="80"/>
      <c r="V1182" s="80"/>
      <c r="W1182" s="81">
        <f t="shared" si="28"/>
        <v>0</v>
      </c>
      <c r="X1182" s="80"/>
      <c r="Y1182" s="80"/>
      <c r="Z1182" s="80"/>
      <c r="AA1182" s="80"/>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82"/>
      <c r="BE1182" s="1"/>
    </row>
    <row r="1183" spans="1:57" ht="11.25" customHeight="1" x14ac:dyDescent="0.2">
      <c r="A1183" s="1">
        <f>IF(F1183=0,0,LOOKUP($C$9:$C$2507,Hoja1!$C$4:$C$118,Hoja1!$D$4:$D$118))</f>
        <v>0</v>
      </c>
      <c r="B1183" s="1">
        <f t="shared" si="26"/>
        <v>824</v>
      </c>
      <c r="C1183" s="1">
        <f t="array" ref="C1183">SUM(IF(cuencatramo1=F1183,Hoja1!$C$4:$C$118,0))</f>
        <v>0</v>
      </c>
      <c r="D1183" s="1">
        <f t="shared" si="27"/>
        <v>865</v>
      </c>
      <c r="E1183" s="46">
        <v>1176</v>
      </c>
      <c r="F1183" s="229"/>
      <c r="G1183" s="4"/>
      <c r="H1183" s="4"/>
      <c r="I1183" s="79"/>
      <c r="J1183" s="4"/>
      <c r="K1183" s="80"/>
      <c r="L1183" s="80"/>
      <c r="M1183" s="80"/>
      <c r="N1183" s="80"/>
      <c r="O1183" s="80"/>
      <c r="P1183" s="80"/>
      <c r="Q1183" s="80"/>
      <c r="R1183" s="80"/>
      <c r="S1183" s="80"/>
      <c r="T1183" s="80"/>
      <c r="U1183" s="80"/>
      <c r="V1183" s="80"/>
      <c r="W1183" s="81">
        <f t="shared" si="28"/>
        <v>0</v>
      </c>
      <c r="X1183" s="80"/>
      <c r="Y1183" s="80"/>
      <c r="Z1183" s="80"/>
      <c r="AA1183" s="80"/>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82"/>
      <c r="BE1183" s="1"/>
    </row>
    <row r="1184" spans="1:57" ht="11.25" customHeight="1" x14ac:dyDescent="0.2">
      <c r="A1184" s="1">
        <f>IF(F1184=0,0,LOOKUP($C$9:$C$2507,Hoja1!$C$4:$C$118,Hoja1!$D$4:$D$118))</f>
        <v>0</v>
      </c>
      <c r="B1184" s="1">
        <f t="shared" si="26"/>
        <v>825</v>
      </c>
      <c r="C1184" s="1">
        <f t="array" ref="C1184">SUM(IF(cuencatramo1=F1184,Hoja1!$C$4:$C$118,0))</f>
        <v>0</v>
      </c>
      <c r="D1184" s="1">
        <f t="shared" si="27"/>
        <v>866</v>
      </c>
      <c r="E1184" s="46">
        <v>1177</v>
      </c>
      <c r="F1184" s="229"/>
      <c r="G1184" s="4"/>
      <c r="H1184" s="4"/>
      <c r="I1184" s="79"/>
      <c r="J1184" s="4"/>
      <c r="K1184" s="80"/>
      <c r="L1184" s="80"/>
      <c r="M1184" s="80"/>
      <c r="N1184" s="80"/>
      <c r="O1184" s="80"/>
      <c r="P1184" s="80"/>
      <c r="Q1184" s="80"/>
      <c r="R1184" s="80"/>
      <c r="S1184" s="80"/>
      <c r="T1184" s="80"/>
      <c r="U1184" s="80"/>
      <c r="V1184" s="80"/>
      <c r="W1184" s="81">
        <f t="shared" si="28"/>
        <v>0</v>
      </c>
      <c r="X1184" s="80"/>
      <c r="Y1184" s="80"/>
      <c r="Z1184" s="80"/>
      <c r="AA1184" s="80"/>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82"/>
      <c r="BE1184" s="1"/>
    </row>
    <row r="1185" spans="1:57" ht="11.25" customHeight="1" x14ac:dyDescent="0.2">
      <c r="A1185" s="1">
        <f>IF(F1185=0,0,LOOKUP($C$9:$C$2507,Hoja1!$C$4:$C$118,Hoja1!$D$4:$D$118))</f>
        <v>0</v>
      </c>
      <c r="B1185" s="1">
        <f t="shared" si="26"/>
        <v>826</v>
      </c>
      <c r="C1185" s="1">
        <f t="array" ref="C1185">SUM(IF(cuencatramo1=F1185,Hoja1!$C$4:$C$118,0))</f>
        <v>0</v>
      </c>
      <c r="D1185" s="1">
        <f t="shared" si="27"/>
        <v>867</v>
      </c>
      <c r="E1185" s="46">
        <v>1178</v>
      </c>
      <c r="F1185" s="229"/>
      <c r="G1185" s="4"/>
      <c r="H1185" s="4"/>
      <c r="I1185" s="79"/>
      <c r="J1185" s="4"/>
      <c r="K1185" s="80"/>
      <c r="L1185" s="80"/>
      <c r="M1185" s="80"/>
      <c r="N1185" s="80"/>
      <c r="O1185" s="80"/>
      <c r="P1185" s="80"/>
      <c r="Q1185" s="80"/>
      <c r="R1185" s="80"/>
      <c r="S1185" s="80"/>
      <c r="T1185" s="80"/>
      <c r="U1185" s="80"/>
      <c r="V1185" s="80"/>
      <c r="W1185" s="81">
        <f t="shared" si="28"/>
        <v>0</v>
      </c>
      <c r="X1185" s="80"/>
      <c r="Y1185" s="80"/>
      <c r="Z1185" s="80"/>
      <c r="AA1185" s="80"/>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82"/>
      <c r="BE1185" s="1"/>
    </row>
    <row r="1186" spans="1:57" ht="11.25" customHeight="1" x14ac:dyDescent="0.2">
      <c r="A1186" s="1">
        <f>IF(F1186=0,0,LOOKUP($C$9:$C$2507,Hoja1!$C$4:$C$118,Hoja1!$D$4:$D$118))</f>
        <v>0</v>
      </c>
      <c r="B1186" s="1">
        <f t="shared" si="26"/>
        <v>827</v>
      </c>
      <c r="C1186" s="1">
        <f t="array" ref="C1186">SUM(IF(cuencatramo1=F1186,Hoja1!$C$4:$C$118,0))</f>
        <v>0</v>
      </c>
      <c r="D1186" s="1">
        <f t="shared" si="27"/>
        <v>868</v>
      </c>
      <c r="E1186" s="46">
        <v>1179</v>
      </c>
      <c r="F1186" s="229"/>
      <c r="G1186" s="4"/>
      <c r="H1186" s="4"/>
      <c r="I1186" s="79"/>
      <c r="J1186" s="4"/>
      <c r="K1186" s="80"/>
      <c r="L1186" s="80"/>
      <c r="M1186" s="80"/>
      <c r="N1186" s="80"/>
      <c r="O1186" s="80"/>
      <c r="P1186" s="80"/>
      <c r="Q1186" s="80"/>
      <c r="R1186" s="80"/>
      <c r="S1186" s="80"/>
      <c r="T1186" s="80"/>
      <c r="U1186" s="80"/>
      <c r="V1186" s="80"/>
      <c r="W1186" s="81">
        <f t="shared" si="28"/>
        <v>0</v>
      </c>
      <c r="X1186" s="80"/>
      <c r="Y1186" s="80"/>
      <c r="Z1186" s="80"/>
      <c r="AA1186" s="80"/>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82"/>
      <c r="BE1186" s="1"/>
    </row>
    <row r="1187" spans="1:57" ht="11.25" customHeight="1" x14ac:dyDescent="0.2">
      <c r="A1187" s="1">
        <f>IF(F1187=0,0,LOOKUP($C$9:$C$2507,Hoja1!$C$4:$C$118,Hoja1!$D$4:$D$118))</f>
        <v>0</v>
      </c>
      <c r="B1187" s="1">
        <f t="shared" si="26"/>
        <v>828</v>
      </c>
      <c r="C1187" s="1">
        <f t="array" ref="C1187">SUM(IF(cuencatramo1=F1187,Hoja1!$C$4:$C$118,0))</f>
        <v>0</v>
      </c>
      <c r="D1187" s="1">
        <f t="shared" si="27"/>
        <v>869</v>
      </c>
      <c r="E1187" s="46">
        <v>1180</v>
      </c>
      <c r="F1187" s="229"/>
      <c r="G1187" s="4"/>
      <c r="H1187" s="4"/>
      <c r="I1187" s="79"/>
      <c r="J1187" s="4"/>
      <c r="K1187" s="80"/>
      <c r="L1187" s="80"/>
      <c r="M1187" s="80"/>
      <c r="N1187" s="80"/>
      <c r="O1187" s="80"/>
      <c r="P1187" s="80"/>
      <c r="Q1187" s="80"/>
      <c r="R1187" s="80"/>
      <c r="S1187" s="80"/>
      <c r="T1187" s="80"/>
      <c r="U1187" s="80"/>
      <c r="V1187" s="80"/>
      <c r="W1187" s="81">
        <f t="shared" si="28"/>
        <v>0</v>
      </c>
      <c r="X1187" s="80"/>
      <c r="Y1187" s="80"/>
      <c r="Z1187" s="80"/>
      <c r="AA1187" s="80"/>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82"/>
      <c r="BE1187" s="1"/>
    </row>
    <row r="1188" spans="1:57" ht="11.25" customHeight="1" x14ac:dyDescent="0.2">
      <c r="A1188" s="1">
        <f>IF(F1188=0,0,LOOKUP($C$9:$C$2507,Hoja1!$C$4:$C$118,Hoja1!$D$4:$D$118))</f>
        <v>0</v>
      </c>
      <c r="B1188" s="1">
        <f t="shared" si="26"/>
        <v>829</v>
      </c>
      <c r="C1188" s="1">
        <f t="array" ref="C1188">SUM(IF(cuencatramo1=F1188,Hoja1!$C$4:$C$118,0))</f>
        <v>0</v>
      </c>
      <c r="D1188" s="1">
        <f t="shared" si="27"/>
        <v>870</v>
      </c>
      <c r="E1188" s="46">
        <v>1181</v>
      </c>
      <c r="F1188" s="229"/>
      <c r="G1188" s="4"/>
      <c r="H1188" s="4"/>
      <c r="I1188" s="79"/>
      <c r="J1188" s="4"/>
      <c r="K1188" s="80"/>
      <c r="L1188" s="80"/>
      <c r="M1188" s="80"/>
      <c r="N1188" s="80"/>
      <c r="O1188" s="80"/>
      <c r="P1188" s="80"/>
      <c r="Q1188" s="80"/>
      <c r="R1188" s="80"/>
      <c r="S1188" s="80"/>
      <c r="T1188" s="80"/>
      <c r="U1188" s="80"/>
      <c r="V1188" s="80"/>
      <c r="W1188" s="81">
        <f t="shared" si="28"/>
        <v>0</v>
      </c>
      <c r="X1188" s="80"/>
      <c r="Y1188" s="80"/>
      <c r="Z1188" s="80"/>
      <c r="AA1188" s="80"/>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82"/>
      <c r="BE1188" s="1"/>
    </row>
    <row r="1189" spans="1:57" ht="11.25" customHeight="1" x14ac:dyDescent="0.2">
      <c r="A1189" s="1">
        <f>IF(F1189=0,0,LOOKUP($C$9:$C$2507,Hoja1!$C$4:$C$118,Hoja1!$D$4:$D$118))</f>
        <v>0</v>
      </c>
      <c r="B1189" s="1">
        <f t="shared" si="26"/>
        <v>830</v>
      </c>
      <c r="C1189" s="1">
        <f t="array" ref="C1189">SUM(IF(cuencatramo1=F1189,Hoja1!$C$4:$C$118,0))</f>
        <v>0</v>
      </c>
      <c r="D1189" s="1">
        <f t="shared" si="27"/>
        <v>871</v>
      </c>
      <c r="E1189" s="46">
        <v>1182</v>
      </c>
      <c r="F1189" s="229"/>
      <c r="G1189" s="4"/>
      <c r="H1189" s="4"/>
      <c r="I1189" s="79"/>
      <c r="J1189" s="4"/>
      <c r="K1189" s="80"/>
      <c r="L1189" s="80"/>
      <c r="M1189" s="80"/>
      <c r="N1189" s="80"/>
      <c r="O1189" s="80"/>
      <c r="P1189" s="80"/>
      <c r="Q1189" s="80"/>
      <c r="R1189" s="80"/>
      <c r="S1189" s="80"/>
      <c r="T1189" s="80"/>
      <c r="U1189" s="80"/>
      <c r="V1189" s="80"/>
      <c r="W1189" s="81">
        <f t="shared" si="28"/>
        <v>0</v>
      </c>
      <c r="X1189" s="80"/>
      <c r="Y1189" s="80"/>
      <c r="Z1189" s="80"/>
      <c r="AA1189" s="80"/>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82"/>
      <c r="BE1189" s="1"/>
    </row>
    <row r="1190" spans="1:57" ht="11.25" customHeight="1" x14ac:dyDescent="0.2">
      <c r="A1190" s="1">
        <f>IF(F1190=0,0,LOOKUP($C$9:$C$2507,Hoja1!$C$4:$C$118,Hoja1!$D$4:$D$118))</f>
        <v>0</v>
      </c>
      <c r="B1190" s="1">
        <f t="shared" si="26"/>
        <v>831</v>
      </c>
      <c r="C1190" s="1">
        <f t="array" ref="C1190">SUM(IF(cuencatramo1=F1190,Hoja1!$C$4:$C$118,0))</f>
        <v>0</v>
      </c>
      <c r="D1190" s="1">
        <f t="shared" si="27"/>
        <v>872</v>
      </c>
      <c r="E1190" s="46">
        <v>1183</v>
      </c>
      <c r="F1190" s="229"/>
      <c r="G1190" s="4"/>
      <c r="H1190" s="4"/>
      <c r="I1190" s="79"/>
      <c r="J1190" s="4"/>
      <c r="K1190" s="80"/>
      <c r="L1190" s="80"/>
      <c r="M1190" s="80"/>
      <c r="N1190" s="80"/>
      <c r="O1190" s="80"/>
      <c r="P1190" s="80"/>
      <c r="Q1190" s="80"/>
      <c r="R1190" s="80"/>
      <c r="S1190" s="80"/>
      <c r="T1190" s="80"/>
      <c r="U1190" s="80"/>
      <c r="V1190" s="80"/>
      <c r="W1190" s="81">
        <f t="shared" si="28"/>
        <v>0</v>
      </c>
      <c r="X1190" s="80"/>
      <c r="Y1190" s="80"/>
      <c r="Z1190" s="80"/>
      <c r="AA1190" s="80"/>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82"/>
      <c r="BE1190" s="1"/>
    </row>
    <row r="1191" spans="1:57" ht="11.25" customHeight="1" x14ac:dyDescent="0.2">
      <c r="A1191" s="1">
        <f>IF(F1191=0,0,LOOKUP($C$9:$C$2507,Hoja1!$C$4:$C$118,Hoja1!$D$4:$D$118))</f>
        <v>0</v>
      </c>
      <c r="B1191" s="1">
        <f t="shared" si="26"/>
        <v>832</v>
      </c>
      <c r="C1191" s="1">
        <f t="array" ref="C1191">SUM(IF(cuencatramo1=F1191,Hoja1!$C$4:$C$118,0))</f>
        <v>0</v>
      </c>
      <c r="D1191" s="1">
        <f t="shared" si="27"/>
        <v>873</v>
      </c>
      <c r="E1191" s="46">
        <v>1184</v>
      </c>
      <c r="F1191" s="229"/>
      <c r="G1191" s="4"/>
      <c r="H1191" s="4"/>
      <c r="I1191" s="79"/>
      <c r="J1191" s="4"/>
      <c r="K1191" s="80"/>
      <c r="L1191" s="80"/>
      <c r="M1191" s="80"/>
      <c r="N1191" s="80"/>
      <c r="O1191" s="80"/>
      <c r="P1191" s="80"/>
      <c r="Q1191" s="80"/>
      <c r="R1191" s="80"/>
      <c r="S1191" s="80"/>
      <c r="T1191" s="80"/>
      <c r="U1191" s="80"/>
      <c r="V1191" s="80"/>
      <c r="W1191" s="81">
        <f t="shared" si="28"/>
        <v>0</v>
      </c>
      <c r="X1191" s="80"/>
      <c r="Y1191" s="80"/>
      <c r="Z1191" s="80"/>
      <c r="AA1191" s="80"/>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82"/>
      <c r="BE1191" s="1"/>
    </row>
    <row r="1192" spans="1:57" ht="11.25" customHeight="1" x14ac:dyDescent="0.2">
      <c r="A1192" s="1">
        <f>IF(F1192=0,0,LOOKUP($C$9:$C$2507,Hoja1!$C$4:$C$118,Hoja1!$D$4:$D$118))</f>
        <v>0</v>
      </c>
      <c r="B1192" s="1">
        <f t="shared" si="26"/>
        <v>833</v>
      </c>
      <c r="C1192" s="1">
        <f t="array" ref="C1192">SUM(IF(cuencatramo1=F1192,Hoja1!$C$4:$C$118,0))</f>
        <v>0</v>
      </c>
      <c r="D1192" s="1">
        <f t="shared" si="27"/>
        <v>874</v>
      </c>
      <c r="E1192" s="46">
        <v>1185</v>
      </c>
      <c r="F1192" s="229"/>
      <c r="G1192" s="4"/>
      <c r="H1192" s="4"/>
      <c r="I1192" s="79"/>
      <c r="J1192" s="4"/>
      <c r="K1192" s="80"/>
      <c r="L1192" s="80"/>
      <c r="M1192" s="80"/>
      <c r="N1192" s="80"/>
      <c r="O1192" s="80"/>
      <c r="P1192" s="80"/>
      <c r="Q1192" s="80"/>
      <c r="R1192" s="80"/>
      <c r="S1192" s="80"/>
      <c r="T1192" s="80"/>
      <c r="U1192" s="80"/>
      <c r="V1192" s="80"/>
      <c r="W1192" s="81">
        <f t="shared" si="28"/>
        <v>0</v>
      </c>
      <c r="X1192" s="80"/>
      <c r="Y1192" s="80"/>
      <c r="Z1192" s="80"/>
      <c r="AA1192" s="80"/>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82"/>
      <c r="BE1192" s="1"/>
    </row>
    <row r="1193" spans="1:57" ht="11.25" customHeight="1" x14ac:dyDescent="0.2">
      <c r="A1193" s="1">
        <f>IF(F1193=0,0,LOOKUP($C$9:$C$2507,Hoja1!$C$4:$C$118,Hoja1!$D$4:$D$118))</f>
        <v>0</v>
      </c>
      <c r="B1193" s="1">
        <f t="shared" si="26"/>
        <v>834</v>
      </c>
      <c r="C1193" s="1">
        <f t="array" ref="C1193">SUM(IF(cuencatramo1=F1193,Hoja1!$C$4:$C$118,0))</f>
        <v>0</v>
      </c>
      <c r="D1193" s="1">
        <f t="shared" si="27"/>
        <v>875</v>
      </c>
      <c r="E1193" s="46">
        <v>1186</v>
      </c>
      <c r="F1193" s="229"/>
      <c r="G1193" s="4"/>
      <c r="H1193" s="4"/>
      <c r="I1193" s="79"/>
      <c r="J1193" s="4"/>
      <c r="K1193" s="80"/>
      <c r="L1193" s="80"/>
      <c r="M1193" s="80"/>
      <c r="N1193" s="80"/>
      <c r="O1193" s="80"/>
      <c r="P1193" s="80"/>
      <c r="Q1193" s="80"/>
      <c r="R1193" s="80"/>
      <c r="S1193" s="80"/>
      <c r="T1193" s="80"/>
      <c r="U1193" s="80"/>
      <c r="V1193" s="80"/>
      <c r="W1193" s="81">
        <f t="shared" si="28"/>
        <v>0</v>
      </c>
      <c r="X1193" s="80"/>
      <c r="Y1193" s="80"/>
      <c r="Z1193" s="80"/>
      <c r="AA1193" s="80"/>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82"/>
      <c r="BE1193" s="1"/>
    </row>
    <row r="1194" spans="1:57" ht="11.25" customHeight="1" x14ac:dyDescent="0.2">
      <c r="A1194" s="1">
        <f>IF(F1194=0,0,LOOKUP($C$9:$C$2507,Hoja1!$C$4:$C$118,Hoja1!$D$4:$D$118))</f>
        <v>0</v>
      </c>
      <c r="B1194" s="1">
        <f t="shared" si="26"/>
        <v>835</v>
      </c>
      <c r="C1194" s="1">
        <f t="array" ref="C1194">SUM(IF(cuencatramo1=F1194,Hoja1!$C$4:$C$118,0))</f>
        <v>0</v>
      </c>
      <c r="D1194" s="1">
        <f t="shared" si="27"/>
        <v>876</v>
      </c>
      <c r="E1194" s="46">
        <v>1187</v>
      </c>
      <c r="F1194" s="229"/>
      <c r="G1194" s="4"/>
      <c r="H1194" s="4"/>
      <c r="I1194" s="79"/>
      <c r="J1194" s="4"/>
      <c r="K1194" s="80"/>
      <c r="L1194" s="80"/>
      <c r="M1194" s="80"/>
      <c r="N1194" s="80"/>
      <c r="O1194" s="80"/>
      <c r="P1194" s="80"/>
      <c r="Q1194" s="80"/>
      <c r="R1194" s="80"/>
      <c r="S1194" s="80"/>
      <c r="T1194" s="80"/>
      <c r="U1194" s="80"/>
      <c r="V1194" s="80"/>
      <c r="W1194" s="81">
        <f t="shared" si="28"/>
        <v>0</v>
      </c>
      <c r="X1194" s="80"/>
      <c r="Y1194" s="80"/>
      <c r="Z1194" s="80"/>
      <c r="AA1194" s="80"/>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82"/>
      <c r="BE1194" s="1"/>
    </row>
    <row r="1195" spans="1:57" ht="11.25" customHeight="1" x14ac:dyDescent="0.2">
      <c r="A1195" s="1">
        <f>IF(F1195=0,0,LOOKUP($C$9:$C$2507,Hoja1!$C$4:$C$118,Hoja1!$D$4:$D$118))</f>
        <v>0</v>
      </c>
      <c r="B1195" s="1">
        <f t="shared" si="26"/>
        <v>836</v>
      </c>
      <c r="C1195" s="1">
        <f t="array" ref="C1195">SUM(IF(cuencatramo1=F1195,Hoja1!$C$4:$C$118,0))</f>
        <v>0</v>
      </c>
      <c r="D1195" s="1">
        <f t="shared" si="27"/>
        <v>877</v>
      </c>
      <c r="E1195" s="46">
        <v>1188</v>
      </c>
      <c r="F1195" s="229"/>
      <c r="G1195" s="4"/>
      <c r="H1195" s="4"/>
      <c r="I1195" s="79"/>
      <c r="J1195" s="4"/>
      <c r="K1195" s="80"/>
      <c r="L1195" s="80"/>
      <c r="M1195" s="80"/>
      <c r="N1195" s="80"/>
      <c r="O1195" s="80"/>
      <c r="P1195" s="80"/>
      <c r="Q1195" s="80"/>
      <c r="R1195" s="80"/>
      <c r="S1195" s="80"/>
      <c r="T1195" s="80"/>
      <c r="U1195" s="80"/>
      <c r="V1195" s="80"/>
      <c r="W1195" s="81">
        <f t="shared" si="28"/>
        <v>0</v>
      </c>
      <c r="X1195" s="80"/>
      <c r="Y1195" s="80"/>
      <c r="Z1195" s="80"/>
      <c r="AA1195" s="80"/>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82"/>
      <c r="BE1195" s="1"/>
    </row>
    <row r="1196" spans="1:57" ht="11.25" customHeight="1" x14ac:dyDescent="0.2">
      <c r="A1196" s="1">
        <f>IF(F1196=0,0,LOOKUP($C$9:$C$2507,Hoja1!$C$4:$C$118,Hoja1!$D$4:$D$118))</f>
        <v>0</v>
      </c>
      <c r="B1196" s="1">
        <f t="shared" si="26"/>
        <v>837</v>
      </c>
      <c r="C1196" s="1">
        <f t="array" ref="C1196">SUM(IF(cuencatramo1=F1196,Hoja1!$C$4:$C$118,0))</f>
        <v>0</v>
      </c>
      <c r="D1196" s="1">
        <f t="shared" si="27"/>
        <v>878</v>
      </c>
      <c r="E1196" s="46">
        <v>1189</v>
      </c>
      <c r="F1196" s="229"/>
      <c r="G1196" s="4"/>
      <c r="H1196" s="4"/>
      <c r="I1196" s="79"/>
      <c r="J1196" s="4"/>
      <c r="K1196" s="80"/>
      <c r="L1196" s="80"/>
      <c r="M1196" s="80"/>
      <c r="N1196" s="80"/>
      <c r="O1196" s="80"/>
      <c r="P1196" s="80"/>
      <c r="Q1196" s="80"/>
      <c r="R1196" s="80"/>
      <c r="S1196" s="80"/>
      <c r="T1196" s="80"/>
      <c r="U1196" s="80"/>
      <c r="V1196" s="80"/>
      <c r="W1196" s="81">
        <f t="shared" si="28"/>
        <v>0</v>
      </c>
      <c r="X1196" s="80"/>
      <c r="Y1196" s="80"/>
      <c r="Z1196" s="80"/>
      <c r="AA1196" s="80"/>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82"/>
      <c r="BE1196" s="1"/>
    </row>
    <row r="1197" spans="1:57" ht="11.25" customHeight="1" x14ac:dyDescent="0.2">
      <c r="A1197" s="1">
        <f>IF(F1197=0,0,LOOKUP($C$9:$C$2507,Hoja1!$C$4:$C$118,Hoja1!$D$4:$D$118))</f>
        <v>0</v>
      </c>
      <c r="B1197" s="1">
        <f t="shared" si="26"/>
        <v>838</v>
      </c>
      <c r="C1197" s="1">
        <f t="array" ref="C1197">SUM(IF(cuencatramo1=F1197,Hoja1!$C$4:$C$118,0))</f>
        <v>0</v>
      </c>
      <c r="D1197" s="1">
        <f t="shared" si="27"/>
        <v>879</v>
      </c>
      <c r="E1197" s="46">
        <v>1190</v>
      </c>
      <c r="F1197" s="229"/>
      <c r="G1197" s="4"/>
      <c r="H1197" s="4"/>
      <c r="I1197" s="79"/>
      <c r="J1197" s="4"/>
      <c r="K1197" s="80"/>
      <c r="L1197" s="80"/>
      <c r="M1197" s="80"/>
      <c r="N1197" s="80"/>
      <c r="O1197" s="80"/>
      <c r="P1197" s="80"/>
      <c r="Q1197" s="80"/>
      <c r="R1197" s="80"/>
      <c r="S1197" s="80"/>
      <c r="T1197" s="80"/>
      <c r="U1197" s="80"/>
      <c r="V1197" s="80"/>
      <c r="W1197" s="81">
        <f t="shared" si="28"/>
        <v>0</v>
      </c>
      <c r="X1197" s="80"/>
      <c r="Y1197" s="80"/>
      <c r="Z1197" s="80"/>
      <c r="AA1197" s="80"/>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82"/>
      <c r="BE1197" s="1"/>
    </row>
    <row r="1198" spans="1:57" ht="11.25" customHeight="1" x14ac:dyDescent="0.2">
      <c r="A1198" s="1">
        <f>IF(F1198=0,0,LOOKUP($C$9:$C$2507,Hoja1!$C$4:$C$118,Hoja1!$D$4:$D$118))</f>
        <v>0</v>
      </c>
      <c r="B1198" s="1">
        <f t="shared" si="26"/>
        <v>839</v>
      </c>
      <c r="C1198" s="1">
        <f t="array" ref="C1198">SUM(IF(cuencatramo1=F1198,Hoja1!$C$4:$C$118,0))</f>
        <v>0</v>
      </c>
      <c r="D1198" s="1">
        <f t="shared" si="27"/>
        <v>880</v>
      </c>
      <c r="E1198" s="46">
        <v>1191</v>
      </c>
      <c r="F1198" s="229"/>
      <c r="G1198" s="4"/>
      <c r="H1198" s="4"/>
      <c r="I1198" s="79"/>
      <c r="J1198" s="4"/>
      <c r="K1198" s="80"/>
      <c r="L1198" s="80"/>
      <c r="M1198" s="80"/>
      <c r="N1198" s="80"/>
      <c r="O1198" s="80"/>
      <c r="P1198" s="80"/>
      <c r="Q1198" s="80"/>
      <c r="R1198" s="80"/>
      <c r="S1198" s="80"/>
      <c r="T1198" s="80"/>
      <c r="U1198" s="80"/>
      <c r="V1198" s="80"/>
      <c r="W1198" s="81">
        <f t="shared" si="28"/>
        <v>0</v>
      </c>
      <c r="X1198" s="80"/>
      <c r="Y1198" s="80"/>
      <c r="Z1198" s="80"/>
      <c r="AA1198" s="80"/>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82"/>
      <c r="BE1198" s="1"/>
    </row>
    <row r="1199" spans="1:57" ht="11.25" customHeight="1" x14ac:dyDescent="0.2">
      <c r="A1199" s="1">
        <f>IF(F1199=0,0,LOOKUP($C$9:$C$2507,Hoja1!$C$4:$C$118,Hoja1!$D$4:$D$118))</f>
        <v>0</v>
      </c>
      <c r="B1199" s="1">
        <f t="shared" si="26"/>
        <v>840</v>
      </c>
      <c r="C1199" s="1">
        <f t="array" ref="C1199">SUM(IF(cuencatramo1=F1199,Hoja1!$C$4:$C$118,0))</f>
        <v>0</v>
      </c>
      <c r="D1199" s="1">
        <f t="shared" si="27"/>
        <v>881</v>
      </c>
      <c r="E1199" s="46">
        <v>1192</v>
      </c>
      <c r="F1199" s="229"/>
      <c r="G1199" s="4"/>
      <c r="H1199" s="4"/>
      <c r="I1199" s="79"/>
      <c r="J1199" s="4"/>
      <c r="K1199" s="80"/>
      <c r="L1199" s="80"/>
      <c r="M1199" s="80"/>
      <c r="N1199" s="80"/>
      <c r="O1199" s="80"/>
      <c r="P1199" s="80"/>
      <c r="Q1199" s="80"/>
      <c r="R1199" s="80"/>
      <c r="S1199" s="80"/>
      <c r="T1199" s="80"/>
      <c r="U1199" s="80"/>
      <c r="V1199" s="80"/>
      <c r="W1199" s="81">
        <f t="shared" si="28"/>
        <v>0</v>
      </c>
      <c r="X1199" s="80"/>
      <c r="Y1199" s="80"/>
      <c r="Z1199" s="80"/>
      <c r="AA1199" s="80"/>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82"/>
      <c r="BE1199" s="1"/>
    </row>
    <row r="1200" spans="1:57" ht="11.25" customHeight="1" x14ac:dyDescent="0.2">
      <c r="A1200" s="1">
        <f>IF(F1200=0,0,LOOKUP($C$9:$C$2507,Hoja1!$C$4:$C$118,Hoja1!$D$4:$D$118))</f>
        <v>0</v>
      </c>
      <c r="B1200" s="1">
        <f t="shared" si="26"/>
        <v>841</v>
      </c>
      <c r="C1200" s="1">
        <f t="array" ref="C1200">SUM(IF(cuencatramo1=F1200,Hoja1!$C$4:$C$118,0))</f>
        <v>0</v>
      </c>
      <c r="D1200" s="1">
        <f t="shared" si="27"/>
        <v>882</v>
      </c>
      <c r="E1200" s="46">
        <v>1193</v>
      </c>
      <c r="F1200" s="229"/>
      <c r="G1200" s="4"/>
      <c r="H1200" s="4"/>
      <c r="I1200" s="79"/>
      <c r="J1200" s="4"/>
      <c r="K1200" s="80"/>
      <c r="L1200" s="80"/>
      <c r="M1200" s="80"/>
      <c r="N1200" s="80"/>
      <c r="O1200" s="80"/>
      <c r="P1200" s="80"/>
      <c r="Q1200" s="80"/>
      <c r="R1200" s="80"/>
      <c r="S1200" s="80"/>
      <c r="T1200" s="80"/>
      <c r="U1200" s="80"/>
      <c r="V1200" s="80"/>
      <c r="W1200" s="81">
        <f t="shared" si="28"/>
        <v>0</v>
      </c>
      <c r="X1200" s="80"/>
      <c r="Y1200" s="80"/>
      <c r="Z1200" s="80"/>
      <c r="AA1200" s="80"/>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82"/>
      <c r="BE1200" s="1"/>
    </row>
    <row r="1201" spans="1:57" ht="11.25" customHeight="1" x14ac:dyDescent="0.2">
      <c r="A1201" s="1">
        <f>IF(F1201=0,0,LOOKUP($C$9:$C$2507,Hoja1!$C$4:$C$118,Hoja1!$D$4:$D$118))</f>
        <v>0</v>
      </c>
      <c r="B1201" s="1">
        <f t="shared" si="26"/>
        <v>842</v>
      </c>
      <c r="C1201" s="1">
        <f t="array" ref="C1201">SUM(IF(cuencatramo1=F1201,Hoja1!$C$4:$C$118,0))</f>
        <v>0</v>
      </c>
      <c r="D1201" s="1">
        <f t="shared" si="27"/>
        <v>883</v>
      </c>
      <c r="E1201" s="46">
        <v>1194</v>
      </c>
      <c r="F1201" s="229"/>
      <c r="G1201" s="4"/>
      <c r="H1201" s="4"/>
      <c r="I1201" s="79"/>
      <c r="J1201" s="4"/>
      <c r="K1201" s="80"/>
      <c r="L1201" s="80"/>
      <c r="M1201" s="80"/>
      <c r="N1201" s="80"/>
      <c r="O1201" s="80"/>
      <c r="P1201" s="80"/>
      <c r="Q1201" s="80"/>
      <c r="R1201" s="80"/>
      <c r="S1201" s="80"/>
      <c r="T1201" s="80"/>
      <c r="U1201" s="80"/>
      <c r="V1201" s="80"/>
      <c r="W1201" s="81">
        <f t="shared" si="28"/>
        <v>0</v>
      </c>
      <c r="X1201" s="80"/>
      <c r="Y1201" s="80"/>
      <c r="Z1201" s="80"/>
      <c r="AA1201" s="80"/>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82"/>
      <c r="BE1201" s="1"/>
    </row>
    <row r="1202" spans="1:57" ht="11.25" customHeight="1" x14ac:dyDescent="0.2">
      <c r="A1202" s="1"/>
      <c r="B1202" s="1"/>
      <c r="C1202" s="1"/>
      <c r="D1202" s="1"/>
      <c r="E1202" s="46">
        <v>1195</v>
      </c>
      <c r="F1202" s="229"/>
      <c r="G1202" s="4"/>
      <c r="H1202" s="4"/>
      <c r="I1202" s="79"/>
      <c r="J1202" s="4"/>
      <c r="K1202" s="80"/>
      <c r="L1202" s="80"/>
      <c r="M1202" s="80"/>
      <c r="N1202" s="80"/>
      <c r="O1202" s="80"/>
      <c r="P1202" s="80"/>
      <c r="Q1202" s="80"/>
      <c r="R1202" s="80"/>
      <c r="S1202" s="80"/>
      <c r="T1202" s="80"/>
      <c r="U1202" s="80"/>
      <c r="V1202" s="80"/>
      <c r="W1202" s="81">
        <f t="shared" si="28"/>
        <v>0</v>
      </c>
      <c r="X1202" s="80"/>
      <c r="Y1202" s="80"/>
      <c r="Z1202" s="80"/>
      <c r="AA1202" s="80"/>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82"/>
      <c r="BE1202" s="1"/>
    </row>
    <row r="1203" spans="1:57" ht="11.25" customHeight="1" x14ac:dyDescent="0.2">
      <c r="A1203" s="1"/>
      <c r="B1203" s="1"/>
      <c r="C1203" s="1"/>
      <c r="D1203" s="1"/>
      <c r="E1203" s="46">
        <v>1196</v>
      </c>
      <c r="F1203" s="229"/>
      <c r="G1203" s="4"/>
      <c r="H1203" s="4"/>
      <c r="I1203" s="79"/>
      <c r="J1203" s="4"/>
      <c r="K1203" s="80"/>
      <c r="L1203" s="80"/>
      <c r="M1203" s="80"/>
      <c r="N1203" s="80"/>
      <c r="O1203" s="80"/>
      <c r="P1203" s="80"/>
      <c r="Q1203" s="80"/>
      <c r="R1203" s="80"/>
      <c r="S1203" s="80"/>
      <c r="T1203" s="80"/>
      <c r="U1203" s="80"/>
      <c r="V1203" s="80"/>
      <c r="W1203" s="81">
        <f t="shared" si="28"/>
        <v>0</v>
      </c>
      <c r="X1203" s="80"/>
      <c r="Y1203" s="80"/>
      <c r="Z1203" s="80"/>
      <c r="AA1203" s="80"/>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82"/>
      <c r="BE1203" s="1"/>
    </row>
    <row r="1204" spans="1:57" ht="11.25" customHeight="1" x14ac:dyDescent="0.2">
      <c r="A1204" s="1"/>
      <c r="B1204" s="1"/>
      <c r="C1204" s="1"/>
      <c r="D1204" s="1"/>
      <c r="E1204" s="46">
        <v>1197</v>
      </c>
      <c r="F1204" s="229"/>
      <c r="G1204" s="4"/>
      <c r="H1204" s="4"/>
      <c r="I1204" s="79"/>
      <c r="J1204" s="4"/>
      <c r="K1204" s="80"/>
      <c r="L1204" s="80"/>
      <c r="M1204" s="80"/>
      <c r="N1204" s="80"/>
      <c r="O1204" s="80"/>
      <c r="P1204" s="80"/>
      <c r="Q1204" s="80"/>
      <c r="R1204" s="80"/>
      <c r="S1204" s="80"/>
      <c r="T1204" s="80"/>
      <c r="U1204" s="80"/>
      <c r="V1204" s="80"/>
      <c r="W1204" s="81">
        <f t="shared" si="28"/>
        <v>0</v>
      </c>
      <c r="X1204" s="80"/>
      <c r="Y1204" s="80"/>
      <c r="Z1204" s="80"/>
      <c r="AA1204" s="80"/>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82"/>
      <c r="BE1204" s="1"/>
    </row>
    <row r="1205" spans="1:57" ht="11.25" customHeight="1" x14ac:dyDescent="0.2">
      <c r="A1205" s="1"/>
      <c r="B1205" s="1"/>
      <c r="C1205" s="1"/>
      <c r="D1205" s="1"/>
      <c r="E1205" s="46">
        <v>1198</v>
      </c>
      <c r="F1205" s="229"/>
      <c r="G1205" s="4"/>
      <c r="H1205" s="4"/>
      <c r="I1205" s="79"/>
      <c r="J1205" s="4"/>
      <c r="K1205" s="80"/>
      <c r="L1205" s="80"/>
      <c r="M1205" s="80"/>
      <c r="N1205" s="80"/>
      <c r="O1205" s="80"/>
      <c r="P1205" s="80"/>
      <c r="Q1205" s="80"/>
      <c r="R1205" s="80"/>
      <c r="S1205" s="80"/>
      <c r="T1205" s="80"/>
      <c r="U1205" s="80"/>
      <c r="V1205" s="80"/>
      <c r="W1205" s="81">
        <f t="shared" si="28"/>
        <v>0</v>
      </c>
      <c r="X1205" s="80"/>
      <c r="Y1205" s="80"/>
      <c r="Z1205" s="80"/>
      <c r="AA1205" s="80"/>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82"/>
      <c r="BE1205" s="1"/>
    </row>
    <row r="1206" spans="1:57" ht="11.25" customHeight="1" x14ac:dyDescent="0.2">
      <c r="A1206" s="1"/>
      <c r="B1206" s="1"/>
      <c r="C1206" s="1"/>
      <c r="D1206" s="1"/>
      <c r="E1206" s="46">
        <v>1199</v>
      </c>
      <c r="F1206" s="229"/>
      <c r="G1206" s="4"/>
      <c r="H1206" s="4"/>
      <c r="I1206" s="79"/>
      <c r="J1206" s="4"/>
      <c r="K1206" s="80"/>
      <c r="L1206" s="80"/>
      <c r="M1206" s="80"/>
      <c r="N1206" s="80"/>
      <c r="O1206" s="80"/>
      <c r="P1206" s="80"/>
      <c r="Q1206" s="80"/>
      <c r="R1206" s="80"/>
      <c r="S1206" s="80"/>
      <c r="T1206" s="80"/>
      <c r="U1206" s="80"/>
      <c r="V1206" s="80"/>
      <c r="W1206" s="81">
        <f t="shared" si="28"/>
        <v>0</v>
      </c>
      <c r="X1206" s="80"/>
      <c r="Y1206" s="80"/>
      <c r="Z1206" s="80"/>
      <c r="AA1206" s="80"/>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82"/>
      <c r="BE1206" s="1"/>
    </row>
    <row r="1207" spans="1:57" ht="11.25" customHeight="1" x14ac:dyDescent="0.2">
      <c r="A1207" s="1"/>
      <c r="B1207" s="1"/>
      <c r="C1207" s="1"/>
      <c r="D1207" s="1"/>
      <c r="E1207" s="46">
        <v>1200</v>
      </c>
      <c r="F1207" s="229"/>
      <c r="G1207" s="4"/>
      <c r="H1207" s="4"/>
      <c r="I1207" s="79"/>
      <c r="J1207" s="4"/>
      <c r="K1207" s="80"/>
      <c r="L1207" s="80"/>
      <c r="M1207" s="80"/>
      <c r="N1207" s="80"/>
      <c r="O1207" s="80"/>
      <c r="P1207" s="80"/>
      <c r="Q1207" s="80"/>
      <c r="R1207" s="80"/>
      <c r="S1207" s="80"/>
      <c r="T1207" s="80"/>
      <c r="U1207" s="80"/>
      <c r="V1207" s="80"/>
      <c r="W1207" s="81">
        <f t="shared" si="28"/>
        <v>0</v>
      </c>
      <c r="X1207" s="80"/>
      <c r="Y1207" s="80"/>
      <c r="Z1207" s="80"/>
      <c r="AA1207" s="80"/>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82"/>
      <c r="BE1207" s="1"/>
    </row>
    <row r="1208" spans="1:57" ht="11.25" customHeight="1" x14ac:dyDescent="0.2">
      <c r="A1208" s="1"/>
      <c r="B1208" s="1"/>
      <c r="C1208" s="1"/>
      <c r="D1208" s="1"/>
      <c r="E1208" s="46">
        <v>1201</v>
      </c>
      <c r="F1208" s="229"/>
      <c r="G1208" s="4"/>
      <c r="H1208" s="4"/>
      <c r="I1208" s="79"/>
      <c r="J1208" s="4"/>
      <c r="K1208" s="80"/>
      <c r="L1208" s="80"/>
      <c r="M1208" s="80"/>
      <c r="N1208" s="80"/>
      <c r="O1208" s="80"/>
      <c r="P1208" s="80"/>
      <c r="Q1208" s="80"/>
      <c r="R1208" s="80"/>
      <c r="S1208" s="80"/>
      <c r="T1208" s="80"/>
      <c r="U1208" s="80"/>
      <c r="V1208" s="80"/>
      <c r="W1208" s="81">
        <f t="shared" si="28"/>
        <v>0</v>
      </c>
      <c r="X1208" s="80"/>
      <c r="Y1208" s="80"/>
      <c r="Z1208" s="80"/>
      <c r="AA1208" s="80"/>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82"/>
      <c r="BE1208" s="1"/>
    </row>
    <row r="1209" spans="1:57" ht="11.25" customHeight="1" x14ac:dyDescent="0.2">
      <c r="A1209" s="1"/>
      <c r="B1209" s="1"/>
      <c r="C1209" s="1"/>
      <c r="D1209" s="1"/>
      <c r="E1209" s="46">
        <v>1202</v>
      </c>
      <c r="F1209" s="229"/>
      <c r="G1209" s="4"/>
      <c r="H1209" s="4"/>
      <c r="I1209" s="79"/>
      <c r="J1209" s="4"/>
      <c r="K1209" s="80"/>
      <c r="L1209" s="80"/>
      <c r="M1209" s="80"/>
      <c r="N1209" s="80"/>
      <c r="O1209" s="80"/>
      <c r="P1209" s="80"/>
      <c r="Q1209" s="80"/>
      <c r="R1209" s="80"/>
      <c r="S1209" s="80"/>
      <c r="T1209" s="80"/>
      <c r="U1209" s="80"/>
      <c r="V1209" s="80"/>
      <c r="W1209" s="81">
        <f t="shared" si="28"/>
        <v>0</v>
      </c>
      <c r="X1209" s="80"/>
      <c r="Y1209" s="80"/>
      <c r="Z1209" s="80"/>
      <c r="AA1209" s="80"/>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82"/>
      <c r="BE1209" s="1"/>
    </row>
    <row r="1210" spans="1:57" ht="11.25" customHeight="1" x14ac:dyDescent="0.2">
      <c r="A1210" s="1"/>
      <c r="B1210" s="1"/>
      <c r="C1210" s="1"/>
      <c r="D1210" s="1"/>
      <c r="E1210" s="46">
        <v>1203</v>
      </c>
      <c r="F1210" s="229"/>
      <c r="G1210" s="4"/>
      <c r="H1210" s="4"/>
      <c r="I1210" s="79"/>
      <c r="J1210" s="4"/>
      <c r="K1210" s="80"/>
      <c r="L1210" s="80"/>
      <c r="M1210" s="80"/>
      <c r="N1210" s="80"/>
      <c r="O1210" s="80"/>
      <c r="P1210" s="80"/>
      <c r="Q1210" s="80"/>
      <c r="R1210" s="80"/>
      <c r="S1210" s="80"/>
      <c r="T1210" s="80"/>
      <c r="U1210" s="80"/>
      <c r="V1210" s="80"/>
      <c r="W1210" s="81">
        <f t="shared" si="28"/>
        <v>0</v>
      </c>
      <c r="X1210" s="80"/>
      <c r="Y1210" s="80"/>
      <c r="Z1210" s="80"/>
      <c r="AA1210" s="80"/>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82"/>
      <c r="BE1210" s="1"/>
    </row>
    <row r="1211" spans="1:57" ht="11.25" customHeight="1" x14ac:dyDescent="0.2">
      <c r="A1211" s="1"/>
      <c r="B1211" s="1"/>
      <c r="C1211" s="1"/>
      <c r="D1211" s="1"/>
      <c r="E1211" s="46">
        <v>1204</v>
      </c>
      <c r="F1211" s="229"/>
      <c r="G1211" s="4"/>
      <c r="H1211" s="4"/>
      <c r="I1211" s="79"/>
      <c r="J1211" s="4"/>
      <c r="K1211" s="80"/>
      <c r="L1211" s="80"/>
      <c r="M1211" s="80"/>
      <c r="N1211" s="80"/>
      <c r="O1211" s="80"/>
      <c r="P1211" s="80"/>
      <c r="Q1211" s="80"/>
      <c r="R1211" s="80"/>
      <c r="S1211" s="80"/>
      <c r="T1211" s="80"/>
      <c r="U1211" s="80"/>
      <c r="V1211" s="80"/>
      <c r="W1211" s="81">
        <f t="shared" si="28"/>
        <v>0</v>
      </c>
      <c r="X1211" s="80"/>
      <c r="Y1211" s="80"/>
      <c r="Z1211" s="80"/>
      <c r="AA1211" s="80"/>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82"/>
      <c r="BE1211" s="1"/>
    </row>
    <row r="1212" spans="1:57" ht="11.25" customHeight="1" x14ac:dyDescent="0.2">
      <c r="A1212" s="1"/>
      <c r="B1212" s="1"/>
      <c r="C1212" s="1"/>
      <c r="D1212" s="1"/>
      <c r="E1212" s="46">
        <v>1205</v>
      </c>
      <c r="F1212" s="229"/>
      <c r="G1212" s="4"/>
      <c r="H1212" s="4"/>
      <c r="I1212" s="79"/>
      <c r="J1212" s="4"/>
      <c r="K1212" s="80"/>
      <c r="L1212" s="80"/>
      <c r="M1212" s="80"/>
      <c r="N1212" s="80"/>
      <c r="O1212" s="80"/>
      <c r="P1212" s="80"/>
      <c r="Q1212" s="80"/>
      <c r="R1212" s="80"/>
      <c r="S1212" s="80"/>
      <c r="T1212" s="80"/>
      <c r="U1212" s="80"/>
      <c r="V1212" s="80"/>
      <c r="W1212" s="81">
        <f t="shared" si="28"/>
        <v>0</v>
      </c>
      <c r="X1212" s="80"/>
      <c r="Y1212" s="80"/>
      <c r="Z1212" s="80"/>
      <c r="AA1212" s="80"/>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82"/>
      <c r="BE1212" s="1"/>
    </row>
    <row r="1213" spans="1:57" ht="11.25" customHeight="1" x14ac:dyDescent="0.2">
      <c r="A1213" s="1"/>
      <c r="B1213" s="1"/>
      <c r="C1213" s="1"/>
      <c r="D1213" s="1"/>
      <c r="E1213" s="46">
        <v>1206</v>
      </c>
      <c r="F1213" s="229"/>
      <c r="G1213" s="4"/>
      <c r="H1213" s="4"/>
      <c r="I1213" s="79"/>
      <c r="J1213" s="4"/>
      <c r="K1213" s="80"/>
      <c r="L1213" s="80"/>
      <c r="M1213" s="80"/>
      <c r="N1213" s="80"/>
      <c r="O1213" s="80"/>
      <c r="P1213" s="80"/>
      <c r="Q1213" s="80"/>
      <c r="R1213" s="80"/>
      <c r="S1213" s="80"/>
      <c r="T1213" s="80"/>
      <c r="U1213" s="80"/>
      <c r="V1213" s="80"/>
      <c r="W1213" s="81">
        <f t="shared" si="28"/>
        <v>0</v>
      </c>
      <c r="X1213" s="80"/>
      <c r="Y1213" s="80"/>
      <c r="Z1213" s="80"/>
      <c r="AA1213" s="80"/>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82"/>
      <c r="BE1213" s="1"/>
    </row>
    <row r="1214" spans="1:57" ht="11.25" customHeight="1" x14ac:dyDescent="0.2">
      <c r="A1214" s="1"/>
      <c r="B1214" s="1"/>
      <c r="C1214" s="1"/>
      <c r="D1214" s="1"/>
      <c r="E1214" s="46">
        <v>1207</v>
      </c>
      <c r="F1214" s="229"/>
      <c r="G1214" s="4"/>
      <c r="H1214" s="4"/>
      <c r="I1214" s="79"/>
      <c r="J1214" s="4"/>
      <c r="K1214" s="80"/>
      <c r="L1214" s="80"/>
      <c r="M1214" s="80"/>
      <c r="N1214" s="80"/>
      <c r="O1214" s="80"/>
      <c r="P1214" s="80"/>
      <c r="Q1214" s="80"/>
      <c r="R1214" s="80"/>
      <c r="S1214" s="80"/>
      <c r="T1214" s="80"/>
      <c r="U1214" s="80"/>
      <c r="V1214" s="80"/>
      <c r="W1214" s="81">
        <f t="shared" si="28"/>
        <v>0</v>
      </c>
      <c r="X1214" s="80"/>
      <c r="Y1214" s="80"/>
      <c r="Z1214" s="80"/>
      <c r="AA1214" s="80"/>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82"/>
      <c r="BE1214" s="1"/>
    </row>
    <row r="1215" spans="1:57" ht="11.25" customHeight="1" x14ac:dyDescent="0.2">
      <c r="A1215" s="1"/>
      <c r="B1215" s="1"/>
      <c r="C1215" s="1"/>
      <c r="D1215" s="1"/>
      <c r="E1215" s="46">
        <v>1208</v>
      </c>
      <c r="F1215" s="229"/>
      <c r="G1215" s="4"/>
      <c r="H1215" s="4"/>
      <c r="I1215" s="79"/>
      <c r="J1215" s="4"/>
      <c r="K1215" s="80"/>
      <c r="L1215" s="80"/>
      <c r="M1215" s="80"/>
      <c r="N1215" s="80"/>
      <c r="O1215" s="80"/>
      <c r="P1215" s="80"/>
      <c r="Q1215" s="80"/>
      <c r="R1215" s="80"/>
      <c r="S1215" s="80"/>
      <c r="T1215" s="80"/>
      <c r="U1215" s="80"/>
      <c r="V1215" s="80"/>
      <c r="W1215" s="81">
        <f t="shared" si="28"/>
        <v>0</v>
      </c>
      <c r="X1215" s="80"/>
      <c r="Y1215" s="80"/>
      <c r="Z1215" s="80"/>
      <c r="AA1215" s="80"/>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82"/>
      <c r="BE1215" s="1"/>
    </row>
    <row r="1216" spans="1:57" ht="11.25" customHeight="1" x14ac:dyDescent="0.2">
      <c r="A1216" s="1"/>
      <c r="B1216" s="1"/>
      <c r="C1216" s="1"/>
      <c r="D1216" s="1"/>
      <c r="E1216" s="46">
        <v>1209</v>
      </c>
      <c r="F1216" s="229"/>
      <c r="G1216" s="4"/>
      <c r="H1216" s="4"/>
      <c r="I1216" s="79"/>
      <c r="J1216" s="4"/>
      <c r="K1216" s="80"/>
      <c r="L1216" s="80"/>
      <c r="M1216" s="80"/>
      <c r="N1216" s="80"/>
      <c r="O1216" s="80"/>
      <c r="P1216" s="80"/>
      <c r="Q1216" s="80"/>
      <c r="R1216" s="80"/>
      <c r="S1216" s="80"/>
      <c r="T1216" s="80"/>
      <c r="U1216" s="80"/>
      <c r="V1216" s="80"/>
      <c r="W1216" s="81">
        <f t="shared" si="28"/>
        <v>0</v>
      </c>
      <c r="X1216" s="80"/>
      <c r="Y1216" s="80"/>
      <c r="Z1216" s="80"/>
      <c r="AA1216" s="80"/>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82"/>
      <c r="BE1216" s="1"/>
    </row>
    <row r="1217" spans="1:57" ht="11.25" customHeight="1" x14ac:dyDescent="0.2">
      <c r="A1217" s="1"/>
      <c r="B1217" s="1"/>
      <c r="C1217" s="1"/>
      <c r="D1217" s="1"/>
      <c r="E1217" s="46">
        <v>1210</v>
      </c>
      <c r="F1217" s="229"/>
      <c r="G1217" s="4"/>
      <c r="H1217" s="4"/>
      <c r="I1217" s="79"/>
      <c r="J1217" s="4"/>
      <c r="K1217" s="80"/>
      <c r="L1217" s="80"/>
      <c r="M1217" s="80"/>
      <c r="N1217" s="80"/>
      <c r="O1217" s="80"/>
      <c r="P1217" s="80"/>
      <c r="Q1217" s="80"/>
      <c r="R1217" s="80"/>
      <c r="S1217" s="80"/>
      <c r="T1217" s="80"/>
      <c r="U1217" s="80"/>
      <c r="V1217" s="80"/>
      <c r="W1217" s="81">
        <f t="shared" si="28"/>
        <v>0</v>
      </c>
      <c r="X1217" s="80"/>
      <c r="Y1217" s="80"/>
      <c r="Z1217" s="80"/>
      <c r="AA1217" s="80"/>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82"/>
      <c r="BE1217" s="1"/>
    </row>
    <row r="1218" spans="1:57" ht="11.25" customHeight="1" x14ac:dyDescent="0.2">
      <c r="A1218" s="1"/>
      <c r="B1218" s="1"/>
      <c r="C1218" s="1"/>
      <c r="D1218" s="1"/>
      <c r="E1218" s="46">
        <v>1211</v>
      </c>
      <c r="F1218" s="229"/>
      <c r="G1218" s="4"/>
      <c r="H1218" s="4"/>
      <c r="I1218" s="79"/>
      <c r="J1218" s="4"/>
      <c r="K1218" s="80"/>
      <c r="L1218" s="80"/>
      <c r="M1218" s="80"/>
      <c r="N1218" s="80"/>
      <c r="O1218" s="80"/>
      <c r="P1218" s="80"/>
      <c r="Q1218" s="80"/>
      <c r="R1218" s="80"/>
      <c r="S1218" s="80"/>
      <c r="T1218" s="80"/>
      <c r="U1218" s="80"/>
      <c r="V1218" s="80"/>
      <c r="W1218" s="81">
        <f t="shared" si="28"/>
        <v>0</v>
      </c>
      <c r="X1218" s="80"/>
      <c r="Y1218" s="80"/>
      <c r="Z1218" s="80"/>
      <c r="AA1218" s="80"/>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82"/>
      <c r="BE1218" s="1"/>
    </row>
    <row r="1219" spans="1:57" ht="11.25" customHeight="1" x14ac:dyDescent="0.2">
      <c r="A1219" s="1"/>
      <c r="B1219" s="1"/>
      <c r="C1219" s="1"/>
      <c r="D1219" s="1"/>
      <c r="E1219" s="46">
        <v>1212</v>
      </c>
      <c r="F1219" s="229"/>
      <c r="G1219" s="4"/>
      <c r="H1219" s="4"/>
      <c r="I1219" s="79"/>
      <c r="J1219" s="4"/>
      <c r="K1219" s="80"/>
      <c r="L1219" s="80"/>
      <c r="M1219" s="80"/>
      <c r="N1219" s="80"/>
      <c r="O1219" s="80"/>
      <c r="P1219" s="80"/>
      <c r="Q1219" s="80"/>
      <c r="R1219" s="80"/>
      <c r="S1219" s="80"/>
      <c r="T1219" s="80"/>
      <c r="U1219" s="80"/>
      <c r="V1219" s="80"/>
      <c r="W1219" s="81">
        <f t="shared" si="28"/>
        <v>0</v>
      </c>
      <c r="X1219" s="80"/>
      <c r="Y1219" s="80"/>
      <c r="Z1219" s="80"/>
      <c r="AA1219" s="80"/>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82"/>
      <c r="BE1219" s="1"/>
    </row>
    <row r="1220" spans="1:57" ht="11.25" customHeight="1" x14ac:dyDescent="0.2">
      <c r="A1220" s="1"/>
      <c r="B1220" s="1"/>
      <c r="C1220" s="1"/>
      <c r="D1220" s="1"/>
      <c r="E1220" s="46">
        <v>1213</v>
      </c>
      <c r="F1220" s="229"/>
      <c r="G1220" s="4"/>
      <c r="H1220" s="4"/>
      <c r="I1220" s="79"/>
      <c r="J1220" s="4"/>
      <c r="K1220" s="80"/>
      <c r="L1220" s="80"/>
      <c r="M1220" s="80"/>
      <c r="N1220" s="80"/>
      <c r="O1220" s="80"/>
      <c r="P1220" s="80"/>
      <c r="Q1220" s="80"/>
      <c r="R1220" s="80"/>
      <c r="S1220" s="80"/>
      <c r="T1220" s="80"/>
      <c r="U1220" s="80"/>
      <c r="V1220" s="80"/>
      <c r="W1220" s="81">
        <f t="shared" si="28"/>
        <v>0</v>
      </c>
      <c r="X1220" s="80"/>
      <c r="Y1220" s="80"/>
      <c r="Z1220" s="80"/>
      <c r="AA1220" s="80"/>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82"/>
      <c r="BE1220" s="1"/>
    </row>
    <row r="1221" spans="1:57" ht="11.25" customHeight="1" x14ac:dyDescent="0.2">
      <c r="A1221" s="1"/>
      <c r="B1221" s="1"/>
      <c r="C1221" s="1"/>
      <c r="D1221" s="1"/>
      <c r="E1221" s="46">
        <v>1214</v>
      </c>
      <c r="F1221" s="229"/>
      <c r="G1221" s="4"/>
      <c r="H1221" s="4"/>
      <c r="I1221" s="79"/>
      <c r="J1221" s="4"/>
      <c r="K1221" s="80"/>
      <c r="L1221" s="80"/>
      <c r="M1221" s="80"/>
      <c r="N1221" s="80"/>
      <c r="O1221" s="80"/>
      <c r="P1221" s="80"/>
      <c r="Q1221" s="80"/>
      <c r="R1221" s="80"/>
      <c r="S1221" s="80"/>
      <c r="T1221" s="80"/>
      <c r="U1221" s="80"/>
      <c r="V1221" s="80"/>
      <c r="W1221" s="81">
        <f t="shared" si="28"/>
        <v>0</v>
      </c>
      <c r="X1221" s="80"/>
      <c r="Y1221" s="80"/>
      <c r="Z1221" s="80"/>
      <c r="AA1221" s="80"/>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82"/>
      <c r="BE1221" s="1"/>
    </row>
    <row r="1222" spans="1:57" ht="11.25" customHeight="1" x14ac:dyDescent="0.2">
      <c r="A1222" s="1"/>
      <c r="B1222" s="1"/>
      <c r="C1222" s="1"/>
      <c r="D1222" s="1"/>
      <c r="E1222" s="46">
        <v>1215</v>
      </c>
      <c r="F1222" s="229"/>
      <c r="G1222" s="4"/>
      <c r="H1222" s="4"/>
      <c r="I1222" s="79"/>
      <c r="J1222" s="4"/>
      <c r="K1222" s="80"/>
      <c r="L1222" s="80"/>
      <c r="M1222" s="80"/>
      <c r="N1222" s="80"/>
      <c r="O1222" s="80"/>
      <c r="P1222" s="80"/>
      <c r="Q1222" s="80"/>
      <c r="R1222" s="80"/>
      <c r="S1222" s="80"/>
      <c r="T1222" s="80"/>
      <c r="U1222" s="80"/>
      <c r="V1222" s="80"/>
      <c r="W1222" s="81">
        <f t="shared" si="28"/>
        <v>0</v>
      </c>
      <c r="X1222" s="80"/>
      <c r="Y1222" s="80"/>
      <c r="Z1222" s="80"/>
      <c r="AA1222" s="80"/>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82"/>
      <c r="BE1222" s="1"/>
    </row>
    <row r="1223" spans="1:57" ht="11.25" customHeight="1" x14ac:dyDescent="0.2">
      <c r="A1223" s="1"/>
      <c r="B1223" s="1"/>
      <c r="C1223" s="1"/>
      <c r="D1223" s="1"/>
      <c r="E1223" s="46">
        <v>1216</v>
      </c>
      <c r="F1223" s="229"/>
      <c r="G1223" s="4"/>
      <c r="H1223" s="4"/>
      <c r="I1223" s="79"/>
      <c r="J1223" s="4"/>
      <c r="K1223" s="80"/>
      <c r="L1223" s="80"/>
      <c r="M1223" s="80"/>
      <c r="N1223" s="80"/>
      <c r="O1223" s="80"/>
      <c r="P1223" s="80"/>
      <c r="Q1223" s="80"/>
      <c r="R1223" s="80"/>
      <c r="S1223" s="80"/>
      <c r="T1223" s="80"/>
      <c r="U1223" s="80"/>
      <c r="V1223" s="80"/>
      <c r="W1223" s="81">
        <f t="shared" si="28"/>
        <v>0</v>
      </c>
      <c r="X1223" s="80"/>
      <c r="Y1223" s="80"/>
      <c r="Z1223" s="80"/>
      <c r="AA1223" s="80"/>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82"/>
      <c r="BE1223" s="1"/>
    </row>
    <row r="1224" spans="1:57" ht="11.25" customHeight="1" x14ac:dyDescent="0.2">
      <c r="A1224" s="1"/>
      <c r="B1224" s="1"/>
      <c r="C1224" s="1"/>
      <c r="D1224" s="1"/>
      <c r="E1224" s="46">
        <v>1217</v>
      </c>
      <c r="F1224" s="229"/>
      <c r="G1224" s="4"/>
      <c r="H1224" s="4"/>
      <c r="I1224" s="79"/>
      <c r="J1224" s="4"/>
      <c r="K1224" s="80"/>
      <c r="L1224" s="80"/>
      <c r="M1224" s="80"/>
      <c r="N1224" s="80"/>
      <c r="O1224" s="80"/>
      <c r="P1224" s="80"/>
      <c r="Q1224" s="80"/>
      <c r="R1224" s="80"/>
      <c r="S1224" s="80"/>
      <c r="T1224" s="80"/>
      <c r="U1224" s="80"/>
      <c r="V1224" s="80"/>
      <c r="W1224" s="81">
        <f t="shared" si="28"/>
        <v>0</v>
      </c>
      <c r="X1224" s="80"/>
      <c r="Y1224" s="80"/>
      <c r="Z1224" s="80"/>
      <c r="AA1224" s="80"/>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82"/>
      <c r="BE1224" s="1"/>
    </row>
    <row r="1225" spans="1:57" ht="11.25" customHeight="1" x14ac:dyDescent="0.2">
      <c r="A1225" s="1"/>
      <c r="B1225" s="1"/>
      <c r="C1225" s="1"/>
      <c r="D1225" s="1"/>
      <c r="E1225" s="46">
        <v>1218</v>
      </c>
      <c r="F1225" s="229"/>
      <c r="G1225" s="4"/>
      <c r="H1225" s="4"/>
      <c r="I1225" s="79"/>
      <c r="J1225" s="4"/>
      <c r="K1225" s="80"/>
      <c r="L1225" s="80"/>
      <c r="M1225" s="80"/>
      <c r="N1225" s="80"/>
      <c r="O1225" s="80"/>
      <c r="P1225" s="80"/>
      <c r="Q1225" s="80"/>
      <c r="R1225" s="80"/>
      <c r="S1225" s="80"/>
      <c r="T1225" s="80"/>
      <c r="U1225" s="80"/>
      <c r="V1225" s="80"/>
      <c r="W1225" s="81">
        <f t="shared" si="28"/>
        <v>0</v>
      </c>
      <c r="X1225" s="80"/>
      <c r="Y1225" s="80"/>
      <c r="Z1225" s="80"/>
      <c r="AA1225" s="80"/>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82"/>
      <c r="BE1225" s="1"/>
    </row>
    <row r="1226" spans="1:57" ht="11.25" customHeight="1" x14ac:dyDescent="0.2">
      <c r="A1226" s="1"/>
      <c r="B1226" s="1"/>
      <c r="C1226" s="1"/>
      <c r="D1226" s="1"/>
      <c r="E1226" s="46">
        <v>1219</v>
      </c>
      <c r="F1226" s="229"/>
      <c r="G1226" s="4"/>
      <c r="H1226" s="4"/>
      <c r="I1226" s="79"/>
      <c r="J1226" s="4"/>
      <c r="K1226" s="80"/>
      <c r="L1226" s="80"/>
      <c r="M1226" s="80"/>
      <c r="N1226" s="80"/>
      <c r="O1226" s="80"/>
      <c r="P1226" s="80"/>
      <c r="Q1226" s="80"/>
      <c r="R1226" s="80"/>
      <c r="S1226" s="80"/>
      <c r="T1226" s="80"/>
      <c r="U1226" s="80"/>
      <c r="V1226" s="80"/>
      <c r="W1226" s="81">
        <f t="shared" si="28"/>
        <v>0</v>
      </c>
      <c r="X1226" s="80"/>
      <c r="Y1226" s="80"/>
      <c r="Z1226" s="80"/>
      <c r="AA1226" s="80"/>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82"/>
      <c r="BE1226" s="1"/>
    </row>
    <row r="1227" spans="1:57" ht="11.25" customHeight="1" x14ac:dyDescent="0.2">
      <c r="A1227" s="1"/>
      <c r="B1227" s="1"/>
      <c r="C1227" s="1"/>
      <c r="D1227" s="1"/>
      <c r="E1227" s="46">
        <v>1220</v>
      </c>
      <c r="F1227" s="229"/>
      <c r="G1227" s="4"/>
      <c r="H1227" s="4"/>
      <c r="I1227" s="79"/>
      <c r="J1227" s="4"/>
      <c r="K1227" s="80"/>
      <c r="L1227" s="80"/>
      <c r="M1227" s="80"/>
      <c r="N1227" s="80"/>
      <c r="O1227" s="80"/>
      <c r="P1227" s="80"/>
      <c r="Q1227" s="80"/>
      <c r="R1227" s="80"/>
      <c r="S1227" s="80"/>
      <c r="T1227" s="80"/>
      <c r="U1227" s="80"/>
      <c r="V1227" s="80"/>
      <c r="W1227" s="81">
        <f t="shared" si="28"/>
        <v>0</v>
      </c>
      <c r="X1227" s="80"/>
      <c r="Y1227" s="80"/>
      <c r="Z1227" s="80"/>
      <c r="AA1227" s="80"/>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82"/>
      <c r="BE1227" s="1"/>
    </row>
    <row r="1228" spans="1:57" ht="11.25" customHeight="1" x14ac:dyDescent="0.2">
      <c r="A1228" s="1"/>
      <c r="B1228" s="1"/>
      <c r="C1228" s="1"/>
      <c r="D1228" s="1"/>
      <c r="E1228" s="46">
        <v>1221</v>
      </c>
      <c r="F1228" s="229"/>
      <c r="G1228" s="4"/>
      <c r="H1228" s="4"/>
      <c r="I1228" s="79"/>
      <c r="J1228" s="4"/>
      <c r="K1228" s="80"/>
      <c r="L1228" s="80"/>
      <c r="M1228" s="80"/>
      <c r="N1228" s="80"/>
      <c r="O1228" s="80"/>
      <c r="P1228" s="80"/>
      <c r="Q1228" s="80"/>
      <c r="R1228" s="80"/>
      <c r="S1228" s="80"/>
      <c r="T1228" s="80"/>
      <c r="U1228" s="80"/>
      <c r="V1228" s="80"/>
      <c r="W1228" s="81">
        <f t="shared" si="28"/>
        <v>0</v>
      </c>
      <c r="X1228" s="80"/>
      <c r="Y1228" s="80"/>
      <c r="Z1228" s="80"/>
      <c r="AA1228" s="80"/>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82"/>
      <c r="BE1228" s="1"/>
    </row>
    <row r="1229" spans="1:57" ht="11.25" customHeight="1" x14ac:dyDescent="0.2">
      <c r="A1229" s="1"/>
      <c r="B1229" s="1"/>
      <c r="C1229" s="1"/>
      <c r="D1229" s="1"/>
      <c r="E1229" s="46">
        <v>1222</v>
      </c>
      <c r="F1229" s="229"/>
      <c r="G1229" s="4"/>
      <c r="H1229" s="4"/>
      <c r="I1229" s="79"/>
      <c r="J1229" s="4"/>
      <c r="K1229" s="80"/>
      <c r="L1229" s="80"/>
      <c r="M1229" s="80"/>
      <c r="N1229" s="80"/>
      <c r="O1229" s="80"/>
      <c r="P1229" s="80"/>
      <c r="Q1229" s="80"/>
      <c r="R1229" s="80"/>
      <c r="S1229" s="80"/>
      <c r="T1229" s="80"/>
      <c r="U1229" s="80"/>
      <c r="V1229" s="80"/>
      <c r="W1229" s="81">
        <f t="shared" si="28"/>
        <v>0</v>
      </c>
      <c r="X1229" s="80"/>
      <c r="Y1229" s="80"/>
      <c r="Z1229" s="80"/>
      <c r="AA1229" s="80"/>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82"/>
      <c r="BE1229" s="1"/>
    </row>
    <row r="1230" spans="1:57" ht="11.25" customHeight="1" x14ac:dyDescent="0.2">
      <c r="A1230" s="1"/>
      <c r="B1230" s="1"/>
      <c r="C1230" s="1"/>
      <c r="D1230" s="1"/>
      <c r="E1230" s="46">
        <v>1223</v>
      </c>
      <c r="F1230" s="229"/>
      <c r="G1230" s="4"/>
      <c r="H1230" s="4"/>
      <c r="I1230" s="79"/>
      <c r="J1230" s="4"/>
      <c r="K1230" s="80"/>
      <c r="L1230" s="80"/>
      <c r="M1230" s="80"/>
      <c r="N1230" s="80"/>
      <c r="O1230" s="80"/>
      <c r="P1230" s="80"/>
      <c r="Q1230" s="80"/>
      <c r="R1230" s="80"/>
      <c r="S1230" s="80"/>
      <c r="T1230" s="80"/>
      <c r="U1230" s="80"/>
      <c r="V1230" s="80"/>
      <c r="W1230" s="81">
        <f t="shared" si="28"/>
        <v>0</v>
      </c>
      <c r="X1230" s="80"/>
      <c r="Y1230" s="80"/>
      <c r="Z1230" s="80"/>
      <c r="AA1230" s="80"/>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82"/>
      <c r="BE1230" s="1"/>
    </row>
    <row r="1231" spans="1:57" ht="11.25" customHeight="1" x14ac:dyDescent="0.2">
      <c r="A1231" s="1"/>
      <c r="B1231" s="1"/>
      <c r="C1231" s="1"/>
      <c r="D1231" s="1"/>
      <c r="E1231" s="46">
        <v>1224</v>
      </c>
      <c r="F1231" s="229"/>
      <c r="G1231" s="4"/>
      <c r="H1231" s="4"/>
      <c r="I1231" s="79"/>
      <c r="J1231" s="4"/>
      <c r="K1231" s="80"/>
      <c r="L1231" s="80"/>
      <c r="M1231" s="80"/>
      <c r="N1231" s="80"/>
      <c r="O1231" s="80"/>
      <c r="P1231" s="80"/>
      <c r="Q1231" s="80"/>
      <c r="R1231" s="80"/>
      <c r="S1231" s="80"/>
      <c r="T1231" s="80"/>
      <c r="U1231" s="80"/>
      <c r="V1231" s="80"/>
      <c r="W1231" s="81">
        <f t="shared" si="28"/>
        <v>0</v>
      </c>
      <c r="X1231" s="80"/>
      <c r="Y1231" s="80"/>
      <c r="Z1231" s="80"/>
      <c r="AA1231" s="80"/>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82"/>
      <c r="BE1231" s="1"/>
    </row>
    <row r="1232" spans="1:57" ht="11.25" customHeight="1" x14ac:dyDescent="0.2">
      <c r="A1232" s="1"/>
      <c r="B1232" s="1"/>
      <c r="C1232" s="1"/>
      <c r="D1232" s="1"/>
      <c r="E1232" s="46">
        <v>1225</v>
      </c>
      <c r="F1232" s="229"/>
      <c r="G1232" s="4"/>
      <c r="H1232" s="4"/>
      <c r="I1232" s="79"/>
      <c r="J1232" s="4"/>
      <c r="K1232" s="80"/>
      <c r="L1232" s="80"/>
      <c r="M1232" s="80"/>
      <c r="N1232" s="80"/>
      <c r="O1232" s="80"/>
      <c r="P1232" s="80"/>
      <c r="Q1232" s="80"/>
      <c r="R1232" s="80"/>
      <c r="S1232" s="80"/>
      <c r="T1232" s="80"/>
      <c r="U1232" s="80"/>
      <c r="V1232" s="80"/>
      <c r="W1232" s="81">
        <f t="shared" si="28"/>
        <v>0</v>
      </c>
      <c r="X1232" s="80"/>
      <c r="Y1232" s="80"/>
      <c r="Z1232" s="80"/>
      <c r="AA1232" s="80"/>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82"/>
      <c r="BE1232" s="1"/>
    </row>
    <row r="1233" spans="1:57" ht="11.25" customHeight="1" x14ac:dyDescent="0.2">
      <c r="A1233" s="1"/>
      <c r="B1233" s="1"/>
      <c r="C1233" s="1"/>
      <c r="D1233" s="1"/>
      <c r="E1233" s="46">
        <v>1226</v>
      </c>
      <c r="F1233" s="229"/>
      <c r="G1233" s="4"/>
      <c r="H1233" s="4"/>
      <c r="I1233" s="79"/>
      <c r="J1233" s="4"/>
      <c r="K1233" s="80"/>
      <c r="L1233" s="80"/>
      <c r="M1233" s="80"/>
      <c r="N1233" s="80"/>
      <c r="O1233" s="80"/>
      <c r="P1233" s="80"/>
      <c r="Q1233" s="80"/>
      <c r="R1233" s="80"/>
      <c r="S1233" s="80"/>
      <c r="T1233" s="80"/>
      <c r="U1233" s="80"/>
      <c r="V1233" s="80"/>
      <c r="W1233" s="81">
        <f t="shared" si="28"/>
        <v>0</v>
      </c>
      <c r="X1233" s="80"/>
      <c r="Y1233" s="80"/>
      <c r="Z1233" s="80"/>
      <c r="AA1233" s="80"/>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82"/>
      <c r="BE1233" s="1"/>
    </row>
    <row r="1234" spans="1:57" ht="11.25" customHeight="1" x14ac:dyDescent="0.2">
      <c r="A1234" s="1"/>
      <c r="B1234" s="1"/>
      <c r="C1234" s="1"/>
      <c r="D1234" s="1"/>
      <c r="E1234" s="46">
        <v>1227</v>
      </c>
      <c r="F1234" s="229"/>
      <c r="G1234" s="4"/>
      <c r="H1234" s="4"/>
      <c r="I1234" s="79"/>
      <c r="J1234" s="4"/>
      <c r="K1234" s="80"/>
      <c r="L1234" s="80"/>
      <c r="M1234" s="80"/>
      <c r="N1234" s="80"/>
      <c r="O1234" s="80"/>
      <c r="P1234" s="80"/>
      <c r="Q1234" s="80"/>
      <c r="R1234" s="80"/>
      <c r="S1234" s="80"/>
      <c r="T1234" s="80"/>
      <c r="U1234" s="80"/>
      <c r="V1234" s="80"/>
      <c r="W1234" s="81">
        <f t="shared" si="28"/>
        <v>0</v>
      </c>
      <c r="X1234" s="80"/>
      <c r="Y1234" s="80"/>
      <c r="Z1234" s="80"/>
      <c r="AA1234" s="80"/>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82"/>
      <c r="BE1234" s="1"/>
    </row>
    <row r="1235" spans="1:57" ht="11.25" customHeight="1" x14ac:dyDescent="0.2">
      <c r="A1235" s="1"/>
      <c r="B1235" s="1"/>
      <c r="C1235" s="1"/>
      <c r="D1235" s="1"/>
      <c r="E1235" s="46">
        <v>1228</v>
      </c>
      <c r="F1235" s="229"/>
      <c r="G1235" s="4"/>
      <c r="H1235" s="4"/>
      <c r="I1235" s="79"/>
      <c r="J1235" s="4"/>
      <c r="K1235" s="80"/>
      <c r="L1235" s="80"/>
      <c r="M1235" s="80"/>
      <c r="N1235" s="80"/>
      <c r="O1235" s="80"/>
      <c r="P1235" s="80"/>
      <c r="Q1235" s="80"/>
      <c r="R1235" s="80"/>
      <c r="S1235" s="80"/>
      <c r="T1235" s="80"/>
      <c r="U1235" s="80"/>
      <c r="V1235" s="80"/>
      <c r="W1235" s="81">
        <f t="shared" si="28"/>
        <v>0</v>
      </c>
      <c r="X1235" s="80"/>
      <c r="Y1235" s="80"/>
      <c r="Z1235" s="80"/>
      <c r="AA1235" s="80"/>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82"/>
      <c r="BE1235" s="1"/>
    </row>
    <row r="1236" spans="1:57" ht="11.25" customHeight="1" x14ac:dyDescent="0.2">
      <c r="A1236" s="1"/>
      <c r="B1236" s="1"/>
      <c r="C1236" s="1"/>
      <c r="D1236" s="1"/>
      <c r="E1236" s="46">
        <v>1229</v>
      </c>
      <c r="F1236" s="229"/>
      <c r="G1236" s="4"/>
      <c r="H1236" s="4"/>
      <c r="I1236" s="79"/>
      <c r="J1236" s="4"/>
      <c r="K1236" s="80"/>
      <c r="L1236" s="80"/>
      <c r="M1236" s="80"/>
      <c r="N1236" s="80"/>
      <c r="O1236" s="80"/>
      <c r="P1236" s="80"/>
      <c r="Q1236" s="80"/>
      <c r="R1236" s="80"/>
      <c r="S1236" s="80"/>
      <c r="T1236" s="80"/>
      <c r="U1236" s="80"/>
      <c r="V1236" s="80"/>
      <c r="W1236" s="81">
        <f t="shared" si="28"/>
        <v>0</v>
      </c>
      <c r="X1236" s="80"/>
      <c r="Y1236" s="80"/>
      <c r="Z1236" s="80"/>
      <c r="AA1236" s="80"/>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82"/>
      <c r="BE1236" s="1"/>
    </row>
    <row r="1237" spans="1:57" ht="11.25" customHeight="1" x14ac:dyDescent="0.2">
      <c r="A1237" s="1"/>
      <c r="B1237" s="1"/>
      <c r="C1237" s="1"/>
      <c r="D1237" s="1"/>
      <c r="E1237" s="46">
        <v>1230</v>
      </c>
      <c r="F1237" s="229"/>
      <c r="G1237" s="4"/>
      <c r="H1237" s="4"/>
      <c r="I1237" s="79"/>
      <c r="J1237" s="4"/>
      <c r="K1237" s="80"/>
      <c r="L1237" s="80"/>
      <c r="M1237" s="80"/>
      <c r="N1237" s="80"/>
      <c r="O1237" s="80"/>
      <c r="P1237" s="80"/>
      <c r="Q1237" s="80"/>
      <c r="R1237" s="80"/>
      <c r="S1237" s="80"/>
      <c r="T1237" s="80"/>
      <c r="U1237" s="80"/>
      <c r="V1237" s="80"/>
      <c r="W1237" s="81">
        <f t="shared" si="28"/>
        <v>0</v>
      </c>
      <c r="X1237" s="80"/>
      <c r="Y1237" s="80"/>
      <c r="Z1237" s="80"/>
      <c r="AA1237" s="80"/>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82"/>
      <c r="BE1237" s="1"/>
    </row>
    <row r="1238" spans="1:57" ht="11.25" customHeight="1" x14ac:dyDescent="0.2">
      <c r="A1238" s="1"/>
      <c r="B1238" s="1"/>
      <c r="C1238" s="1"/>
      <c r="D1238" s="1"/>
      <c r="E1238" s="46">
        <v>1231</v>
      </c>
      <c r="F1238" s="229"/>
      <c r="G1238" s="4"/>
      <c r="H1238" s="4"/>
      <c r="I1238" s="79"/>
      <c r="J1238" s="4"/>
      <c r="K1238" s="80"/>
      <c r="L1238" s="80"/>
      <c r="M1238" s="80"/>
      <c r="N1238" s="80"/>
      <c r="O1238" s="80"/>
      <c r="P1238" s="80"/>
      <c r="Q1238" s="80"/>
      <c r="R1238" s="80"/>
      <c r="S1238" s="80"/>
      <c r="T1238" s="80"/>
      <c r="U1238" s="80"/>
      <c r="V1238" s="80"/>
      <c r="W1238" s="81">
        <f t="shared" si="28"/>
        <v>0</v>
      </c>
      <c r="X1238" s="80"/>
      <c r="Y1238" s="80"/>
      <c r="Z1238" s="80"/>
      <c r="AA1238" s="80"/>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82"/>
      <c r="BE1238" s="1"/>
    </row>
    <row r="1239" spans="1:57" ht="11.25" customHeight="1" x14ac:dyDescent="0.2">
      <c r="A1239" s="1"/>
      <c r="B1239" s="1"/>
      <c r="C1239" s="1"/>
      <c r="D1239" s="1"/>
      <c r="E1239" s="46">
        <v>1232</v>
      </c>
      <c r="F1239" s="229"/>
      <c r="G1239" s="4"/>
      <c r="H1239" s="4"/>
      <c r="I1239" s="79"/>
      <c r="J1239" s="4"/>
      <c r="K1239" s="80"/>
      <c r="L1239" s="80"/>
      <c r="M1239" s="80"/>
      <c r="N1239" s="80"/>
      <c r="O1239" s="80"/>
      <c r="P1239" s="80"/>
      <c r="Q1239" s="80"/>
      <c r="R1239" s="80"/>
      <c r="S1239" s="80"/>
      <c r="T1239" s="80"/>
      <c r="U1239" s="80"/>
      <c r="V1239" s="80"/>
      <c r="W1239" s="81">
        <f t="shared" si="28"/>
        <v>0</v>
      </c>
      <c r="X1239" s="80"/>
      <c r="Y1239" s="80"/>
      <c r="Z1239" s="80"/>
      <c r="AA1239" s="80"/>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82"/>
      <c r="BE1239" s="1"/>
    </row>
    <row r="1240" spans="1:57" ht="11.25" customHeight="1" x14ac:dyDescent="0.2">
      <c r="A1240" s="1"/>
      <c r="B1240" s="1"/>
      <c r="C1240" s="1"/>
      <c r="D1240" s="1"/>
      <c r="E1240" s="46">
        <v>1233</v>
      </c>
      <c r="F1240" s="229"/>
      <c r="G1240" s="4"/>
      <c r="H1240" s="4"/>
      <c r="I1240" s="79"/>
      <c r="J1240" s="4"/>
      <c r="K1240" s="80"/>
      <c r="L1240" s="80"/>
      <c r="M1240" s="80"/>
      <c r="N1240" s="80"/>
      <c r="O1240" s="80"/>
      <c r="P1240" s="80"/>
      <c r="Q1240" s="80"/>
      <c r="R1240" s="80"/>
      <c r="S1240" s="80"/>
      <c r="T1240" s="80"/>
      <c r="U1240" s="80"/>
      <c r="V1240" s="80"/>
      <c r="W1240" s="81">
        <f t="shared" si="28"/>
        <v>0</v>
      </c>
      <c r="X1240" s="80"/>
      <c r="Y1240" s="80"/>
      <c r="Z1240" s="80"/>
      <c r="AA1240" s="80"/>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82"/>
      <c r="BE1240" s="1"/>
    </row>
    <row r="1241" spans="1:57" ht="11.25" customHeight="1" x14ac:dyDescent="0.2">
      <c r="A1241" s="1"/>
      <c r="B1241" s="1"/>
      <c r="C1241" s="1"/>
      <c r="D1241" s="1"/>
      <c r="E1241" s="46">
        <v>1234</v>
      </c>
      <c r="F1241" s="229"/>
      <c r="G1241" s="4"/>
      <c r="H1241" s="4"/>
      <c r="I1241" s="79"/>
      <c r="J1241" s="4"/>
      <c r="K1241" s="80"/>
      <c r="L1241" s="80"/>
      <c r="M1241" s="80"/>
      <c r="N1241" s="80"/>
      <c r="O1241" s="80"/>
      <c r="P1241" s="80"/>
      <c r="Q1241" s="80"/>
      <c r="R1241" s="80"/>
      <c r="S1241" s="80"/>
      <c r="T1241" s="80"/>
      <c r="U1241" s="80"/>
      <c r="V1241" s="80"/>
      <c r="W1241" s="81">
        <f t="shared" si="28"/>
        <v>0</v>
      </c>
      <c r="X1241" s="80"/>
      <c r="Y1241" s="80"/>
      <c r="Z1241" s="80"/>
      <c r="AA1241" s="80"/>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82"/>
      <c r="BE1241" s="1"/>
    </row>
    <row r="1242" spans="1:57" ht="11.25" customHeight="1" x14ac:dyDescent="0.2">
      <c r="A1242" s="1"/>
      <c r="B1242" s="1"/>
      <c r="C1242" s="1"/>
      <c r="D1242" s="1"/>
      <c r="E1242" s="46">
        <v>1235</v>
      </c>
      <c r="F1242" s="229"/>
      <c r="G1242" s="4"/>
      <c r="H1242" s="4"/>
      <c r="I1242" s="79"/>
      <c r="J1242" s="4"/>
      <c r="K1242" s="80"/>
      <c r="L1242" s="80"/>
      <c r="M1242" s="80"/>
      <c r="N1242" s="80"/>
      <c r="O1242" s="80"/>
      <c r="P1242" s="80"/>
      <c r="Q1242" s="80"/>
      <c r="R1242" s="80"/>
      <c r="S1242" s="80"/>
      <c r="T1242" s="80"/>
      <c r="U1242" s="80"/>
      <c r="V1242" s="80"/>
      <c r="W1242" s="81">
        <f t="shared" si="28"/>
        <v>0</v>
      </c>
      <c r="X1242" s="80"/>
      <c r="Y1242" s="80"/>
      <c r="Z1242" s="80"/>
      <c r="AA1242" s="80"/>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82"/>
      <c r="BE1242" s="1"/>
    </row>
    <row r="1243" spans="1:57" ht="11.25" customHeight="1" x14ac:dyDescent="0.2">
      <c r="A1243" s="1"/>
      <c r="B1243" s="1"/>
      <c r="C1243" s="1"/>
      <c r="D1243" s="1"/>
      <c r="E1243" s="46">
        <v>1236</v>
      </c>
      <c r="F1243" s="229"/>
      <c r="G1243" s="4"/>
      <c r="H1243" s="4"/>
      <c r="I1243" s="79"/>
      <c r="J1243" s="4"/>
      <c r="K1243" s="80"/>
      <c r="L1243" s="80"/>
      <c r="M1243" s="80"/>
      <c r="N1243" s="80"/>
      <c r="O1243" s="80"/>
      <c r="P1243" s="80"/>
      <c r="Q1243" s="80"/>
      <c r="R1243" s="80"/>
      <c r="S1243" s="80"/>
      <c r="T1243" s="80"/>
      <c r="U1243" s="80"/>
      <c r="V1243" s="80"/>
      <c r="W1243" s="81">
        <f t="shared" si="28"/>
        <v>0</v>
      </c>
      <c r="X1243" s="80"/>
      <c r="Y1243" s="80"/>
      <c r="Z1243" s="80"/>
      <c r="AA1243" s="80"/>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82"/>
      <c r="BE1243" s="1"/>
    </row>
    <row r="1244" spans="1:57" ht="11.25" customHeight="1" x14ac:dyDescent="0.2">
      <c r="A1244" s="1"/>
      <c r="B1244" s="1"/>
      <c r="C1244" s="1"/>
      <c r="D1244" s="1"/>
      <c r="E1244" s="46">
        <v>1237</v>
      </c>
      <c r="F1244" s="229"/>
      <c r="G1244" s="4"/>
      <c r="H1244" s="4"/>
      <c r="I1244" s="79"/>
      <c r="J1244" s="4"/>
      <c r="K1244" s="80"/>
      <c r="L1244" s="80"/>
      <c r="M1244" s="80"/>
      <c r="N1244" s="80"/>
      <c r="O1244" s="80"/>
      <c r="P1244" s="80"/>
      <c r="Q1244" s="80"/>
      <c r="R1244" s="80"/>
      <c r="S1244" s="80"/>
      <c r="T1244" s="80"/>
      <c r="U1244" s="80"/>
      <c r="V1244" s="80"/>
      <c r="W1244" s="81">
        <f t="shared" si="28"/>
        <v>0</v>
      </c>
      <c r="X1244" s="80"/>
      <c r="Y1244" s="80"/>
      <c r="Z1244" s="80"/>
      <c r="AA1244" s="80"/>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82"/>
      <c r="BE1244" s="1"/>
    </row>
    <row r="1245" spans="1:57" ht="11.25" customHeight="1" x14ac:dyDescent="0.2">
      <c r="A1245" s="1"/>
      <c r="B1245" s="1"/>
      <c r="C1245" s="1"/>
      <c r="D1245" s="1"/>
      <c r="E1245" s="46">
        <v>1238</v>
      </c>
      <c r="F1245" s="229"/>
      <c r="G1245" s="4"/>
      <c r="H1245" s="4"/>
      <c r="I1245" s="79"/>
      <c r="J1245" s="4"/>
      <c r="K1245" s="80"/>
      <c r="L1245" s="80"/>
      <c r="M1245" s="80"/>
      <c r="N1245" s="80"/>
      <c r="O1245" s="80"/>
      <c r="P1245" s="80"/>
      <c r="Q1245" s="80"/>
      <c r="R1245" s="80"/>
      <c r="S1245" s="80"/>
      <c r="T1245" s="80"/>
      <c r="U1245" s="80"/>
      <c r="V1245" s="80"/>
      <c r="W1245" s="81">
        <f t="shared" si="28"/>
        <v>0</v>
      </c>
      <c r="X1245" s="80"/>
      <c r="Y1245" s="80"/>
      <c r="Z1245" s="80"/>
      <c r="AA1245" s="80"/>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82"/>
      <c r="BE1245" s="1"/>
    </row>
    <row r="1246" spans="1:57" ht="11.25" customHeight="1" x14ac:dyDescent="0.2">
      <c r="A1246" s="1"/>
      <c r="B1246" s="1"/>
      <c r="C1246" s="1"/>
      <c r="D1246" s="1"/>
      <c r="E1246" s="46">
        <v>1239</v>
      </c>
      <c r="F1246" s="229"/>
      <c r="G1246" s="4"/>
      <c r="H1246" s="4"/>
      <c r="I1246" s="79"/>
      <c r="J1246" s="4"/>
      <c r="K1246" s="80"/>
      <c r="L1246" s="80"/>
      <c r="M1246" s="80"/>
      <c r="N1246" s="80"/>
      <c r="O1246" s="80"/>
      <c r="P1246" s="80"/>
      <c r="Q1246" s="80"/>
      <c r="R1246" s="80"/>
      <c r="S1246" s="80"/>
      <c r="T1246" s="80"/>
      <c r="U1246" s="80"/>
      <c r="V1246" s="80"/>
      <c r="W1246" s="81">
        <f t="shared" si="28"/>
        <v>0</v>
      </c>
      <c r="X1246" s="80"/>
      <c r="Y1246" s="80"/>
      <c r="Z1246" s="80"/>
      <c r="AA1246" s="80"/>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82"/>
      <c r="BE1246" s="1"/>
    </row>
    <row r="1247" spans="1:57" ht="11.25" customHeight="1" x14ac:dyDescent="0.2">
      <c r="A1247" s="1"/>
      <c r="B1247" s="1"/>
      <c r="C1247" s="1"/>
      <c r="D1247" s="1"/>
      <c r="E1247" s="46">
        <v>1240</v>
      </c>
      <c r="F1247" s="229"/>
      <c r="G1247" s="4"/>
      <c r="H1247" s="4"/>
      <c r="I1247" s="79"/>
      <c r="J1247" s="4"/>
      <c r="K1247" s="80"/>
      <c r="L1247" s="80"/>
      <c r="M1247" s="80"/>
      <c r="N1247" s="80"/>
      <c r="O1247" s="80"/>
      <c r="P1247" s="80"/>
      <c r="Q1247" s="80"/>
      <c r="R1247" s="80"/>
      <c r="S1247" s="80"/>
      <c r="T1247" s="80"/>
      <c r="U1247" s="80"/>
      <c r="V1247" s="80"/>
      <c r="W1247" s="81">
        <f t="shared" si="28"/>
        <v>0</v>
      </c>
      <c r="X1247" s="80"/>
      <c r="Y1247" s="80"/>
      <c r="Z1247" s="80"/>
      <c r="AA1247" s="80"/>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82"/>
      <c r="BE1247" s="1"/>
    </row>
    <row r="1248" spans="1:57" ht="11.25" customHeight="1" x14ac:dyDescent="0.2">
      <c r="A1248" s="1"/>
      <c r="B1248" s="1"/>
      <c r="C1248" s="1"/>
      <c r="D1248" s="1"/>
      <c r="E1248" s="46">
        <v>1241</v>
      </c>
      <c r="F1248" s="229"/>
      <c r="G1248" s="4"/>
      <c r="H1248" s="4"/>
      <c r="I1248" s="79"/>
      <c r="J1248" s="4"/>
      <c r="K1248" s="80"/>
      <c r="L1248" s="80"/>
      <c r="M1248" s="80"/>
      <c r="N1248" s="80"/>
      <c r="O1248" s="80"/>
      <c r="P1248" s="80"/>
      <c r="Q1248" s="80"/>
      <c r="R1248" s="80"/>
      <c r="S1248" s="80"/>
      <c r="T1248" s="80"/>
      <c r="U1248" s="80"/>
      <c r="V1248" s="80"/>
      <c r="W1248" s="81">
        <f t="shared" si="28"/>
        <v>0</v>
      </c>
      <c r="X1248" s="80"/>
      <c r="Y1248" s="80"/>
      <c r="Z1248" s="80"/>
      <c r="AA1248" s="80"/>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82"/>
      <c r="BE1248" s="1"/>
    </row>
    <row r="1249" spans="1:57" ht="11.25" customHeight="1" x14ac:dyDescent="0.2">
      <c r="A1249" s="1"/>
      <c r="B1249" s="1"/>
      <c r="C1249" s="1"/>
      <c r="D1249" s="1"/>
      <c r="E1249" s="46">
        <v>1242</v>
      </c>
      <c r="F1249" s="229"/>
      <c r="G1249" s="4"/>
      <c r="H1249" s="4"/>
      <c r="I1249" s="79"/>
      <c r="J1249" s="4"/>
      <c r="K1249" s="80"/>
      <c r="L1249" s="80"/>
      <c r="M1249" s="80"/>
      <c r="N1249" s="80"/>
      <c r="O1249" s="80"/>
      <c r="P1249" s="80"/>
      <c r="Q1249" s="80"/>
      <c r="R1249" s="80"/>
      <c r="S1249" s="80"/>
      <c r="T1249" s="80"/>
      <c r="U1249" s="80"/>
      <c r="V1249" s="80"/>
      <c r="W1249" s="81">
        <f t="shared" si="28"/>
        <v>0</v>
      </c>
      <c r="X1249" s="80"/>
      <c r="Y1249" s="80"/>
      <c r="Z1249" s="80"/>
      <c r="AA1249" s="80"/>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82"/>
      <c r="BE1249" s="1"/>
    </row>
    <row r="1250" spans="1:57" ht="11.25" customHeight="1" x14ac:dyDescent="0.2">
      <c r="A1250" s="1"/>
      <c r="B1250" s="1"/>
      <c r="C1250" s="1"/>
      <c r="D1250" s="1"/>
      <c r="E1250" s="46">
        <v>1243</v>
      </c>
      <c r="F1250" s="229"/>
      <c r="G1250" s="4"/>
      <c r="H1250" s="4"/>
      <c r="I1250" s="79"/>
      <c r="J1250" s="4"/>
      <c r="K1250" s="80"/>
      <c r="L1250" s="80"/>
      <c r="M1250" s="80"/>
      <c r="N1250" s="80"/>
      <c r="O1250" s="80"/>
      <c r="P1250" s="80"/>
      <c r="Q1250" s="80"/>
      <c r="R1250" s="80"/>
      <c r="S1250" s="80"/>
      <c r="T1250" s="80"/>
      <c r="U1250" s="80"/>
      <c r="V1250" s="80"/>
      <c r="W1250" s="81">
        <f t="shared" si="28"/>
        <v>0</v>
      </c>
      <c r="X1250" s="80"/>
      <c r="Y1250" s="80"/>
      <c r="Z1250" s="80"/>
      <c r="AA1250" s="80"/>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82"/>
      <c r="BE1250" s="1"/>
    </row>
    <row r="1251" spans="1:57" ht="11.25" customHeight="1" x14ac:dyDescent="0.2">
      <c r="A1251" s="1"/>
      <c r="B1251" s="1"/>
      <c r="C1251" s="1"/>
      <c r="D1251" s="1"/>
      <c r="E1251" s="46">
        <v>1244</v>
      </c>
      <c r="F1251" s="229"/>
      <c r="G1251" s="4"/>
      <c r="H1251" s="4"/>
      <c r="I1251" s="79"/>
      <c r="J1251" s="4"/>
      <c r="K1251" s="80"/>
      <c r="L1251" s="80"/>
      <c r="M1251" s="80"/>
      <c r="N1251" s="80"/>
      <c r="O1251" s="80"/>
      <c r="P1251" s="80"/>
      <c r="Q1251" s="80"/>
      <c r="R1251" s="80"/>
      <c r="S1251" s="80"/>
      <c r="T1251" s="80"/>
      <c r="U1251" s="80"/>
      <c r="V1251" s="80"/>
      <c r="W1251" s="81">
        <f t="shared" si="28"/>
        <v>0</v>
      </c>
      <c r="X1251" s="80"/>
      <c r="Y1251" s="80"/>
      <c r="Z1251" s="80"/>
      <c r="AA1251" s="80"/>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82"/>
      <c r="BE1251" s="1"/>
    </row>
    <row r="1252" spans="1:57" ht="11.25" customHeight="1" x14ac:dyDescent="0.2">
      <c r="A1252" s="1"/>
      <c r="B1252" s="1"/>
      <c r="C1252" s="1"/>
      <c r="D1252" s="1"/>
      <c r="E1252" s="46">
        <v>1245</v>
      </c>
      <c r="F1252" s="229"/>
      <c r="G1252" s="4"/>
      <c r="H1252" s="4"/>
      <c r="I1252" s="79"/>
      <c r="J1252" s="4"/>
      <c r="K1252" s="80"/>
      <c r="L1252" s="80"/>
      <c r="M1252" s="80"/>
      <c r="N1252" s="80"/>
      <c r="O1252" s="80"/>
      <c r="P1252" s="80"/>
      <c r="Q1252" s="80"/>
      <c r="R1252" s="80"/>
      <c r="S1252" s="80"/>
      <c r="T1252" s="80"/>
      <c r="U1252" s="80"/>
      <c r="V1252" s="80"/>
      <c r="W1252" s="81">
        <f t="shared" si="28"/>
        <v>0</v>
      </c>
      <c r="X1252" s="80"/>
      <c r="Y1252" s="80"/>
      <c r="Z1252" s="80"/>
      <c r="AA1252" s="80"/>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82"/>
      <c r="BE1252" s="1"/>
    </row>
    <row r="1253" spans="1:57" ht="11.25" customHeight="1" x14ac:dyDescent="0.2">
      <c r="A1253" s="1"/>
      <c r="B1253" s="1"/>
      <c r="C1253" s="1"/>
      <c r="D1253" s="1"/>
      <c r="E1253" s="46">
        <v>1246</v>
      </c>
      <c r="F1253" s="229"/>
      <c r="G1253" s="4"/>
      <c r="H1253" s="4"/>
      <c r="I1253" s="79"/>
      <c r="J1253" s="4"/>
      <c r="K1253" s="80"/>
      <c r="L1253" s="80"/>
      <c r="M1253" s="80"/>
      <c r="N1253" s="80"/>
      <c r="O1253" s="80"/>
      <c r="P1253" s="80"/>
      <c r="Q1253" s="80"/>
      <c r="R1253" s="80"/>
      <c r="S1253" s="80"/>
      <c r="T1253" s="80"/>
      <c r="U1253" s="80"/>
      <c r="V1253" s="80"/>
      <c r="W1253" s="81">
        <f t="shared" si="28"/>
        <v>0</v>
      </c>
      <c r="X1253" s="80"/>
      <c r="Y1253" s="80"/>
      <c r="Z1253" s="80"/>
      <c r="AA1253" s="80"/>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82"/>
      <c r="BE1253" s="1"/>
    </row>
    <row r="1254" spans="1:57" ht="11.25" customHeight="1" x14ac:dyDescent="0.2">
      <c r="A1254" s="1"/>
      <c r="B1254" s="1"/>
      <c r="C1254" s="1"/>
      <c r="D1254" s="1"/>
      <c r="E1254" s="46">
        <v>1247</v>
      </c>
      <c r="F1254" s="229"/>
      <c r="G1254" s="4"/>
      <c r="H1254" s="4"/>
      <c r="I1254" s="79"/>
      <c r="J1254" s="4"/>
      <c r="K1254" s="80"/>
      <c r="L1254" s="80"/>
      <c r="M1254" s="80"/>
      <c r="N1254" s="80"/>
      <c r="O1254" s="80"/>
      <c r="P1254" s="80"/>
      <c r="Q1254" s="80"/>
      <c r="R1254" s="80"/>
      <c r="S1254" s="80"/>
      <c r="T1254" s="80"/>
      <c r="U1254" s="80"/>
      <c r="V1254" s="80"/>
      <c r="W1254" s="81">
        <f t="shared" si="28"/>
        <v>0</v>
      </c>
      <c r="X1254" s="80"/>
      <c r="Y1254" s="80"/>
      <c r="Z1254" s="80"/>
      <c r="AA1254" s="80"/>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82"/>
      <c r="BE1254" s="1"/>
    </row>
    <row r="1255" spans="1:57" ht="11.25" customHeight="1" x14ac:dyDescent="0.2">
      <c r="A1255" s="1"/>
      <c r="B1255" s="1"/>
      <c r="C1255" s="1"/>
      <c r="D1255" s="1"/>
      <c r="E1255" s="46">
        <v>1248</v>
      </c>
      <c r="F1255" s="229"/>
      <c r="G1255" s="4"/>
      <c r="H1255" s="4"/>
      <c r="I1255" s="79"/>
      <c r="J1255" s="4"/>
      <c r="K1255" s="80"/>
      <c r="L1255" s="80"/>
      <c r="M1255" s="80"/>
      <c r="N1255" s="80"/>
      <c r="O1255" s="80"/>
      <c r="P1255" s="80"/>
      <c r="Q1255" s="80"/>
      <c r="R1255" s="80"/>
      <c r="S1255" s="80"/>
      <c r="T1255" s="80"/>
      <c r="U1255" s="80"/>
      <c r="V1255" s="80"/>
      <c r="W1255" s="81">
        <f t="shared" si="28"/>
        <v>0</v>
      </c>
      <c r="X1255" s="80"/>
      <c r="Y1255" s="80"/>
      <c r="Z1255" s="80"/>
      <c r="AA1255" s="80"/>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82"/>
      <c r="BE1255" s="1"/>
    </row>
    <row r="1256" spans="1:57" ht="11.25" customHeight="1" x14ac:dyDescent="0.2">
      <c r="A1256" s="1"/>
      <c r="B1256" s="1"/>
      <c r="C1256" s="1"/>
      <c r="D1256" s="1"/>
      <c r="E1256" s="46">
        <v>1249</v>
      </c>
      <c r="F1256" s="229"/>
      <c r="G1256" s="4"/>
      <c r="H1256" s="4"/>
      <c r="I1256" s="79"/>
      <c r="J1256" s="4"/>
      <c r="K1256" s="80"/>
      <c r="L1256" s="80"/>
      <c r="M1256" s="80"/>
      <c r="N1256" s="80"/>
      <c r="O1256" s="80"/>
      <c r="P1256" s="80"/>
      <c r="Q1256" s="80"/>
      <c r="R1256" s="80"/>
      <c r="S1256" s="80"/>
      <c r="T1256" s="80"/>
      <c r="U1256" s="80"/>
      <c r="V1256" s="80"/>
      <c r="W1256" s="81">
        <f t="shared" si="28"/>
        <v>0</v>
      </c>
      <c r="X1256" s="80"/>
      <c r="Y1256" s="80"/>
      <c r="Z1256" s="80"/>
      <c r="AA1256" s="80"/>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82"/>
      <c r="BE1256" s="1"/>
    </row>
    <row r="1257" spans="1:57" ht="11.25" customHeight="1" x14ac:dyDescent="0.2">
      <c r="A1257" s="1"/>
      <c r="B1257" s="1"/>
      <c r="C1257" s="1"/>
      <c r="D1257" s="1"/>
      <c r="E1257" s="46">
        <v>1250</v>
      </c>
      <c r="F1257" s="229"/>
      <c r="G1257" s="4"/>
      <c r="H1257" s="4"/>
      <c r="I1257" s="79"/>
      <c r="J1257" s="4"/>
      <c r="K1257" s="80"/>
      <c r="L1257" s="80"/>
      <c r="M1257" s="80"/>
      <c r="N1257" s="80"/>
      <c r="O1257" s="80"/>
      <c r="P1257" s="80"/>
      <c r="Q1257" s="80"/>
      <c r="R1257" s="80"/>
      <c r="S1257" s="80"/>
      <c r="T1257" s="80"/>
      <c r="U1257" s="80"/>
      <c r="V1257" s="80"/>
      <c r="W1257" s="81">
        <f t="shared" si="28"/>
        <v>0</v>
      </c>
      <c r="X1257" s="80"/>
      <c r="Y1257" s="80"/>
      <c r="Z1257" s="80"/>
      <c r="AA1257" s="80"/>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82"/>
      <c r="BE1257" s="1"/>
    </row>
    <row r="1258" spans="1:57" ht="11.25" customHeight="1" x14ac:dyDescent="0.2">
      <c r="A1258" s="1"/>
      <c r="B1258" s="1"/>
      <c r="C1258" s="1"/>
      <c r="D1258" s="1"/>
      <c r="E1258" s="46">
        <v>1251</v>
      </c>
      <c r="F1258" s="229"/>
      <c r="G1258" s="4"/>
      <c r="H1258" s="4"/>
      <c r="I1258" s="79"/>
      <c r="J1258" s="4"/>
      <c r="K1258" s="80"/>
      <c r="L1258" s="80"/>
      <c r="M1258" s="80"/>
      <c r="N1258" s="80"/>
      <c r="O1258" s="80"/>
      <c r="P1258" s="80"/>
      <c r="Q1258" s="80"/>
      <c r="R1258" s="80"/>
      <c r="S1258" s="80"/>
      <c r="T1258" s="80"/>
      <c r="U1258" s="80"/>
      <c r="V1258" s="80"/>
      <c r="W1258" s="81">
        <f t="shared" si="28"/>
        <v>0</v>
      </c>
      <c r="X1258" s="80"/>
      <c r="Y1258" s="80"/>
      <c r="Z1258" s="80"/>
      <c r="AA1258" s="80"/>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82"/>
      <c r="BE1258" s="1"/>
    </row>
    <row r="1259" spans="1:57" ht="11.25" customHeight="1" x14ac:dyDescent="0.2">
      <c r="A1259" s="1"/>
      <c r="B1259" s="1"/>
      <c r="C1259" s="1"/>
      <c r="D1259" s="1"/>
      <c r="E1259" s="46">
        <v>1252</v>
      </c>
      <c r="F1259" s="229"/>
      <c r="G1259" s="4"/>
      <c r="H1259" s="4"/>
      <c r="I1259" s="79"/>
      <c r="J1259" s="4"/>
      <c r="K1259" s="80"/>
      <c r="L1259" s="80"/>
      <c r="M1259" s="80"/>
      <c r="N1259" s="80"/>
      <c r="O1259" s="80"/>
      <c r="P1259" s="80"/>
      <c r="Q1259" s="80"/>
      <c r="R1259" s="80"/>
      <c r="S1259" s="80"/>
      <c r="T1259" s="80"/>
      <c r="U1259" s="80"/>
      <c r="V1259" s="80"/>
      <c r="W1259" s="81">
        <f t="shared" si="28"/>
        <v>0</v>
      </c>
      <c r="X1259" s="80"/>
      <c r="Y1259" s="80"/>
      <c r="Z1259" s="80"/>
      <c r="AA1259" s="80"/>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82"/>
      <c r="BE1259" s="1"/>
    </row>
    <row r="1260" spans="1:57" ht="11.25" customHeight="1" x14ac:dyDescent="0.2">
      <c r="A1260" s="1"/>
      <c r="B1260" s="1"/>
      <c r="C1260" s="1"/>
      <c r="D1260" s="1"/>
      <c r="E1260" s="46">
        <v>1253</v>
      </c>
      <c r="F1260" s="229"/>
      <c r="G1260" s="4"/>
      <c r="H1260" s="4"/>
      <c r="I1260" s="79"/>
      <c r="J1260" s="4"/>
      <c r="K1260" s="80"/>
      <c r="L1260" s="80"/>
      <c r="M1260" s="80"/>
      <c r="N1260" s="80"/>
      <c r="O1260" s="80"/>
      <c r="P1260" s="80"/>
      <c r="Q1260" s="80"/>
      <c r="R1260" s="80"/>
      <c r="S1260" s="80"/>
      <c r="T1260" s="80"/>
      <c r="U1260" s="80"/>
      <c r="V1260" s="80"/>
      <c r="W1260" s="81">
        <f t="shared" si="28"/>
        <v>0</v>
      </c>
      <c r="X1260" s="80"/>
      <c r="Y1260" s="80"/>
      <c r="Z1260" s="80"/>
      <c r="AA1260" s="80"/>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82"/>
      <c r="BE1260" s="1"/>
    </row>
    <row r="1261" spans="1:57" ht="11.25" customHeight="1" x14ac:dyDescent="0.2">
      <c r="A1261" s="1"/>
      <c r="B1261" s="1"/>
      <c r="C1261" s="1"/>
      <c r="D1261" s="1"/>
      <c r="E1261" s="46">
        <v>1254</v>
      </c>
      <c r="F1261" s="229"/>
      <c r="G1261" s="4"/>
      <c r="H1261" s="4"/>
      <c r="I1261" s="79"/>
      <c r="J1261" s="4"/>
      <c r="K1261" s="80"/>
      <c r="L1261" s="80"/>
      <c r="M1261" s="80"/>
      <c r="N1261" s="80"/>
      <c r="O1261" s="80"/>
      <c r="P1261" s="80"/>
      <c r="Q1261" s="80"/>
      <c r="R1261" s="80"/>
      <c r="S1261" s="80"/>
      <c r="T1261" s="80"/>
      <c r="U1261" s="80"/>
      <c r="V1261" s="80"/>
      <c r="W1261" s="81">
        <f t="shared" si="28"/>
        <v>0</v>
      </c>
      <c r="X1261" s="80"/>
      <c r="Y1261" s="80"/>
      <c r="Z1261" s="80"/>
      <c r="AA1261" s="80"/>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82"/>
      <c r="BE1261" s="1"/>
    </row>
    <row r="1262" spans="1:57" ht="11.25" customHeight="1" x14ac:dyDescent="0.2">
      <c r="A1262" s="1"/>
      <c r="B1262" s="1"/>
      <c r="C1262" s="1"/>
      <c r="D1262" s="1"/>
      <c r="E1262" s="46">
        <v>1255</v>
      </c>
      <c r="F1262" s="229"/>
      <c r="G1262" s="4"/>
      <c r="H1262" s="4"/>
      <c r="I1262" s="79"/>
      <c r="J1262" s="4"/>
      <c r="K1262" s="80"/>
      <c r="L1262" s="80"/>
      <c r="M1262" s="80"/>
      <c r="N1262" s="80"/>
      <c r="O1262" s="80"/>
      <c r="P1262" s="80"/>
      <c r="Q1262" s="80"/>
      <c r="R1262" s="80"/>
      <c r="S1262" s="80"/>
      <c r="T1262" s="80"/>
      <c r="U1262" s="80"/>
      <c r="V1262" s="80"/>
      <c r="W1262" s="81">
        <f t="shared" si="28"/>
        <v>0</v>
      </c>
      <c r="X1262" s="80"/>
      <c r="Y1262" s="80"/>
      <c r="Z1262" s="80"/>
      <c r="AA1262" s="80"/>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82"/>
      <c r="BE1262" s="1"/>
    </row>
    <row r="1263" spans="1:57" ht="11.25" customHeight="1" x14ac:dyDescent="0.2">
      <c r="A1263" s="1"/>
      <c r="B1263" s="1"/>
      <c r="C1263" s="1"/>
      <c r="D1263" s="1"/>
      <c r="E1263" s="46">
        <v>1256</v>
      </c>
      <c r="F1263" s="229"/>
      <c r="G1263" s="4"/>
      <c r="H1263" s="4"/>
      <c r="I1263" s="79"/>
      <c r="J1263" s="4"/>
      <c r="K1263" s="80"/>
      <c r="L1263" s="80"/>
      <c r="M1263" s="80"/>
      <c r="N1263" s="80"/>
      <c r="O1263" s="80"/>
      <c r="P1263" s="80"/>
      <c r="Q1263" s="80"/>
      <c r="R1263" s="80"/>
      <c r="S1263" s="80"/>
      <c r="T1263" s="80"/>
      <c r="U1263" s="80"/>
      <c r="V1263" s="80"/>
      <c r="W1263" s="81">
        <f t="shared" si="28"/>
        <v>0</v>
      </c>
      <c r="X1263" s="80"/>
      <c r="Y1263" s="80"/>
      <c r="Z1263" s="80"/>
      <c r="AA1263" s="80"/>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82"/>
      <c r="BE1263" s="1"/>
    </row>
    <row r="1264" spans="1:57" ht="11.25" customHeight="1" x14ac:dyDescent="0.2">
      <c r="A1264" s="1"/>
      <c r="B1264" s="1"/>
      <c r="C1264" s="1"/>
      <c r="D1264" s="1"/>
      <c r="E1264" s="46">
        <v>1257</v>
      </c>
      <c r="F1264" s="229"/>
      <c r="G1264" s="4"/>
      <c r="H1264" s="4"/>
      <c r="I1264" s="79"/>
      <c r="J1264" s="4"/>
      <c r="K1264" s="80"/>
      <c r="L1264" s="80"/>
      <c r="M1264" s="80"/>
      <c r="N1264" s="80"/>
      <c r="O1264" s="80"/>
      <c r="P1264" s="80"/>
      <c r="Q1264" s="80"/>
      <c r="R1264" s="80"/>
      <c r="S1264" s="80"/>
      <c r="T1264" s="80"/>
      <c r="U1264" s="80"/>
      <c r="V1264" s="80"/>
      <c r="W1264" s="81">
        <f t="shared" si="28"/>
        <v>0</v>
      </c>
      <c r="X1264" s="80"/>
      <c r="Y1264" s="80"/>
      <c r="Z1264" s="80"/>
      <c r="AA1264" s="80"/>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82"/>
      <c r="BE1264" s="1"/>
    </row>
    <row r="1265" spans="1:57" ht="11.25" customHeight="1" x14ac:dyDescent="0.2">
      <c r="A1265" s="1"/>
      <c r="B1265" s="1"/>
      <c r="C1265" s="1"/>
      <c r="D1265" s="1"/>
      <c r="E1265" s="46">
        <v>1258</v>
      </c>
      <c r="F1265" s="229"/>
      <c r="G1265" s="4"/>
      <c r="H1265" s="4"/>
      <c r="I1265" s="79"/>
      <c r="J1265" s="4"/>
      <c r="K1265" s="80"/>
      <c r="L1265" s="80"/>
      <c r="M1265" s="80"/>
      <c r="N1265" s="80"/>
      <c r="O1265" s="80"/>
      <c r="P1265" s="80"/>
      <c r="Q1265" s="80"/>
      <c r="R1265" s="80"/>
      <c r="S1265" s="80"/>
      <c r="T1265" s="80"/>
      <c r="U1265" s="80"/>
      <c r="V1265" s="80"/>
      <c r="W1265" s="81">
        <f t="shared" si="28"/>
        <v>0</v>
      </c>
      <c r="X1265" s="80"/>
      <c r="Y1265" s="80"/>
      <c r="Z1265" s="80"/>
      <c r="AA1265" s="80"/>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82"/>
      <c r="BE1265" s="1"/>
    </row>
    <row r="1266" spans="1:57" ht="11.25" customHeight="1" x14ac:dyDescent="0.2">
      <c r="A1266" s="1"/>
      <c r="B1266" s="1"/>
      <c r="C1266" s="1"/>
      <c r="D1266" s="1"/>
      <c r="E1266" s="46">
        <v>1259</v>
      </c>
      <c r="F1266" s="229"/>
      <c r="G1266" s="4"/>
      <c r="H1266" s="4"/>
      <c r="I1266" s="79"/>
      <c r="J1266" s="4"/>
      <c r="K1266" s="80"/>
      <c r="L1266" s="80"/>
      <c r="M1266" s="80"/>
      <c r="N1266" s="80"/>
      <c r="O1266" s="80"/>
      <c r="P1266" s="80"/>
      <c r="Q1266" s="80"/>
      <c r="R1266" s="80"/>
      <c r="S1266" s="80"/>
      <c r="T1266" s="80"/>
      <c r="U1266" s="80"/>
      <c r="V1266" s="80"/>
      <c r="W1266" s="81">
        <f t="shared" si="28"/>
        <v>0</v>
      </c>
      <c r="X1266" s="80"/>
      <c r="Y1266" s="80"/>
      <c r="Z1266" s="80"/>
      <c r="AA1266" s="80"/>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82"/>
      <c r="BE1266" s="1"/>
    </row>
    <row r="1267" spans="1:57" ht="11.25" customHeight="1" x14ac:dyDescent="0.2">
      <c r="A1267" s="1"/>
      <c r="B1267" s="1"/>
      <c r="C1267" s="1"/>
      <c r="D1267" s="1"/>
      <c r="E1267" s="46">
        <v>1260</v>
      </c>
      <c r="F1267" s="229"/>
      <c r="G1267" s="4"/>
      <c r="H1267" s="4"/>
      <c r="I1267" s="79"/>
      <c r="J1267" s="4"/>
      <c r="K1267" s="80"/>
      <c r="L1267" s="80"/>
      <c r="M1267" s="80"/>
      <c r="N1267" s="80"/>
      <c r="O1267" s="80"/>
      <c r="P1267" s="80"/>
      <c r="Q1267" s="80"/>
      <c r="R1267" s="80"/>
      <c r="S1267" s="80"/>
      <c r="T1267" s="80"/>
      <c r="U1267" s="80"/>
      <c r="V1267" s="80"/>
      <c r="W1267" s="81">
        <f t="shared" si="28"/>
        <v>0</v>
      </c>
      <c r="X1267" s="80"/>
      <c r="Y1267" s="80"/>
      <c r="Z1267" s="80"/>
      <c r="AA1267" s="80"/>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82"/>
      <c r="BE1267" s="1"/>
    </row>
    <row r="1268" spans="1:57" ht="11.25" customHeight="1" x14ac:dyDescent="0.2">
      <c r="A1268" s="1"/>
      <c r="B1268" s="1"/>
      <c r="C1268" s="1"/>
      <c r="D1268" s="1"/>
      <c r="E1268" s="46">
        <v>1261</v>
      </c>
      <c r="F1268" s="229"/>
      <c r="G1268" s="4"/>
      <c r="H1268" s="4"/>
      <c r="I1268" s="79"/>
      <c r="J1268" s="4"/>
      <c r="K1268" s="80"/>
      <c r="L1268" s="80"/>
      <c r="M1268" s="80"/>
      <c r="N1268" s="80"/>
      <c r="O1268" s="80"/>
      <c r="P1268" s="80"/>
      <c r="Q1268" s="80"/>
      <c r="R1268" s="80"/>
      <c r="S1268" s="80"/>
      <c r="T1268" s="80"/>
      <c r="U1268" s="80"/>
      <c r="V1268" s="80"/>
      <c r="W1268" s="81">
        <f t="shared" si="28"/>
        <v>0</v>
      </c>
      <c r="X1268" s="80"/>
      <c r="Y1268" s="80"/>
      <c r="Z1268" s="80"/>
      <c r="AA1268" s="80"/>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82"/>
      <c r="BE1268" s="1"/>
    </row>
    <row r="1269" spans="1:57" ht="11.25" customHeight="1" x14ac:dyDescent="0.2">
      <c r="A1269" s="1"/>
      <c r="B1269" s="1"/>
      <c r="C1269" s="1"/>
      <c r="D1269" s="1"/>
      <c r="E1269" s="46">
        <v>1262</v>
      </c>
      <c r="F1269" s="229"/>
      <c r="G1269" s="4"/>
      <c r="H1269" s="4"/>
      <c r="I1269" s="79"/>
      <c r="J1269" s="4"/>
      <c r="K1269" s="80"/>
      <c r="L1269" s="80"/>
      <c r="M1269" s="80"/>
      <c r="N1269" s="80"/>
      <c r="O1269" s="80"/>
      <c r="P1269" s="80"/>
      <c r="Q1269" s="80"/>
      <c r="R1269" s="80"/>
      <c r="S1269" s="80"/>
      <c r="T1269" s="80"/>
      <c r="U1269" s="80"/>
      <c r="V1269" s="80"/>
      <c r="W1269" s="81">
        <f t="shared" si="28"/>
        <v>0</v>
      </c>
      <c r="X1269" s="80"/>
      <c r="Y1269" s="80"/>
      <c r="Z1269" s="80"/>
      <c r="AA1269" s="80"/>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82"/>
      <c r="BE1269" s="1"/>
    </row>
    <row r="1270" spans="1:57" ht="11.25" customHeight="1" x14ac:dyDescent="0.2">
      <c r="A1270" s="1"/>
      <c r="B1270" s="1"/>
      <c r="C1270" s="1"/>
      <c r="D1270" s="1"/>
      <c r="E1270" s="46">
        <v>1263</v>
      </c>
      <c r="F1270" s="229"/>
      <c r="G1270" s="4"/>
      <c r="H1270" s="4"/>
      <c r="I1270" s="79"/>
      <c r="J1270" s="4"/>
      <c r="K1270" s="80"/>
      <c r="L1270" s="80"/>
      <c r="M1270" s="80"/>
      <c r="N1270" s="80"/>
      <c r="O1270" s="80"/>
      <c r="P1270" s="80"/>
      <c r="Q1270" s="80"/>
      <c r="R1270" s="80"/>
      <c r="S1270" s="80"/>
      <c r="T1270" s="80"/>
      <c r="U1270" s="80"/>
      <c r="V1270" s="80"/>
      <c r="W1270" s="81">
        <f t="shared" si="28"/>
        <v>0</v>
      </c>
      <c r="X1270" s="80"/>
      <c r="Y1270" s="80"/>
      <c r="Z1270" s="80"/>
      <c r="AA1270" s="80"/>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82"/>
      <c r="BE1270" s="1"/>
    </row>
    <row r="1271" spans="1:57" ht="11.25" customHeight="1" x14ac:dyDescent="0.2">
      <c r="A1271" s="1"/>
      <c r="B1271" s="1"/>
      <c r="C1271" s="1"/>
      <c r="D1271" s="1"/>
      <c r="E1271" s="46">
        <v>1264</v>
      </c>
      <c r="F1271" s="229"/>
      <c r="G1271" s="4"/>
      <c r="H1271" s="4"/>
      <c r="I1271" s="79"/>
      <c r="J1271" s="4"/>
      <c r="K1271" s="80"/>
      <c r="L1271" s="80"/>
      <c r="M1271" s="80"/>
      <c r="N1271" s="80"/>
      <c r="O1271" s="80"/>
      <c r="P1271" s="80"/>
      <c r="Q1271" s="80"/>
      <c r="R1271" s="80"/>
      <c r="S1271" s="80"/>
      <c r="T1271" s="80"/>
      <c r="U1271" s="80"/>
      <c r="V1271" s="80"/>
      <c r="W1271" s="81">
        <f t="shared" si="28"/>
        <v>0</v>
      </c>
      <c r="X1271" s="80"/>
      <c r="Y1271" s="80"/>
      <c r="Z1271" s="80"/>
      <c r="AA1271" s="80"/>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82"/>
      <c r="BE1271" s="1"/>
    </row>
    <row r="1272" spans="1:57" ht="11.25" customHeight="1" x14ac:dyDescent="0.2">
      <c r="A1272" s="1"/>
      <c r="B1272" s="1"/>
      <c r="C1272" s="1"/>
      <c r="D1272" s="1"/>
      <c r="E1272" s="46">
        <v>1265</v>
      </c>
      <c r="F1272" s="229"/>
      <c r="G1272" s="4"/>
      <c r="H1272" s="4"/>
      <c r="I1272" s="79"/>
      <c r="J1272" s="4"/>
      <c r="K1272" s="80"/>
      <c r="L1272" s="80"/>
      <c r="M1272" s="80"/>
      <c r="N1272" s="80"/>
      <c r="O1272" s="80"/>
      <c r="P1272" s="80"/>
      <c r="Q1272" s="80"/>
      <c r="R1272" s="80"/>
      <c r="S1272" s="80"/>
      <c r="T1272" s="80"/>
      <c r="U1272" s="80"/>
      <c r="V1272" s="80"/>
      <c r="W1272" s="81">
        <f t="shared" si="28"/>
        <v>0</v>
      </c>
      <c r="X1272" s="80"/>
      <c r="Y1272" s="80"/>
      <c r="Z1272" s="80"/>
      <c r="AA1272" s="80"/>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82"/>
      <c r="BE1272" s="1"/>
    </row>
    <row r="1273" spans="1:57" ht="11.25" customHeight="1" x14ac:dyDescent="0.2">
      <c r="A1273" s="1"/>
      <c r="B1273" s="1"/>
      <c r="C1273" s="1"/>
      <c r="D1273" s="1"/>
      <c r="E1273" s="46">
        <v>1266</v>
      </c>
      <c r="F1273" s="229"/>
      <c r="G1273" s="4"/>
      <c r="H1273" s="4"/>
      <c r="I1273" s="79"/>
      <c r="J1273" s="4"/>
      <c r="K1273" s="80"/>
      <c r="L1273" s="80"/>
      <c r="M1273" s="80"/>
      <c r="N1273" s="80"/>
      <c r="O1273" s="80"/>
      <c r="P1273" s="80"/>
      <c r="Q1273" s="80"/>
      <c r="R1273" s="80"/>
      <c r="S1273" s="80"/>
      <c r="T1273" s="80"/>
      <c r="U1273" s="80"/>
      <c r="V1273" s="80"/>
      <c r="W1273" s="81">
        <f t="shared" si="28"/>
        <v>0</v>
      </c>
      <c r="X1273" s="80"/>
      <c r="Y1273" s="80"/>
      <c r="Z1273" s="80"/>
      <c r="AA1273" s="80"/>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82"/>
      <c r="BE1273" s="1"/>
    </row>
    <row r="1274" spans="1:57" ht="11.25" customHeight="1" x14ac:dyDescent="0.2">
      <c r="A1274" s="1"/>
      <c r="B1274" s="1"/>
      <c r="C1274" s="1"/>
      <c r="D1274" s="1"/>
      <c r="E1274" s="46">
        <v>1267</v>
      </c>
      <c r="F1274" s="229"/>
      <c r="G1274" s="4"/>
      <c r="H1274" s="4"/>
      <c r="I1274" s="79"/>
      <c r="J1274" s="4"/>
      <c r="K1274" s="80"/>
      <c r="L1274" s="80"/>
      <c r="M1274" s="80"/>
      <c r="N1274" s="80"/>
      <c r="O1274" s="80"/>
      <c r="P1274" s="80"/>
      <c r="Q1274" s="80"/>
      <c r="R1274" s="80"/>
      <c r="S1274" s="80"/>
      <c r="T1274" s="80"/>
      <c r="U1274" s="80"/>
      <c r="V1274" s="80"/>
      <c r="W1274" s="81">
        <f t="shared" si="28"/>
        <v>0</v>
      </c>
      <c r="X1274" s="80"/>
      <c r="Y1274" s="80"/>
      <c r="Z1274" s="80"/>
      <c r="AA1274" s="80"/>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82"/>
      <c r="BE1274" s="1"/>
    </row>
    <row r="1275" spans="1:57" ht="11.25" customHeight="1" x14ac:dyDescent="0.2">
      <c r="A1275" s="1"/>
      <c r="B1275" s="1"/>
      <c r="C1275" s="1"/>
      <c r="D1275" s="1"/>
      <c r="E1275" s="46">
        <v>1268</v>
      </c>
      <c r="F1275" s="229"/>
      <c r="G1275" s="4"/>
      <c r="H1275" s="4"/>
      <c r="I1275" s="79"/>
      <c r="J1275" s="4"/>
      <c r="K1275" s="80"/>
      <c r="L1275" s="80"/>
      <c r="M1275" s="80"/>
      <c r="N1275" s="80"/>
      <c r="O1275" s="80"/>
      <c r="P1275" s="80"/>
      <c r="Q1275" s="80"/>
      <c r="R1275" s="80"/>
      <c r="S1275" s="80"/>
      <c r="T1275" s="80"/>
      <c r="U1275" s="80"/>
      <c r="V1275" s="80"/>
      <c r="W1275" s="81">
        <f t="shared" si="28"/>
        <v>0</v>
      </c>
      <c r="X1275" s="80"/>
      <c r="Y1275" s="80"/>
      <c r="Z1275" s="80"/>
      <c r="AA1275" s="80"/>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82"/>
      <c r="BE1275" s="1"/>
    </row>
    <row r="1276" spans="1:57" ht="11.25" customHeight="1" x14ac:dyDescent="0.2">
      <c r="A1276" s="1"/>
      <c r="B1276" s="1"/>
      <c r="C1276" s="1"/>
      <c r="D1276" s="1"/>
      <c r="E1276" s="46">
        <v>1269</v>
      </c>
      <c r="F1276" s="229"/>
      <c r="G1276" s="4"/>
      <c r="H1276" s="4"/>
      <c r="I1276" s="79"/>
      <c r="J1276" s="4"/>
      <c r="K1276" s="80"/>
      <c r="L1276" s="80"/>
      <c r="M1276" s="80"/>
      <c r="N1276" s="80"/>
      <c r="O1276" s="80"/>
      <c r="P1276" s="80"/>
      <c r="Q1276" s="80"/>
      <c r="R1276" s="80"/>
      <c r="S1276" s="80"/>
      <c r="T1276" s="80"/>
      <c r="U1276" s="80"/>
      <c r="V1276" s="80"/>
      <c r="W1276" s="81">
        <f t="shared" si="28"/>
        <v>0</v>
      </c>
      <c r="X1276" s="80"/>
      <c r="Y1276" s="80"/>
      <c r="Z1276" s="80"/>
      <c r="AA1276" s="80"/>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82"/>
      <c r="BE1276" s="1"/>
    </row>
    <row r="1277" spans="1:57" ht="11.25" customHeight="1" x14ac:dyDescent="0.2">
      <c r="A1277" s="1"/>
      <c r="B1277" s="1"/>
      <c r="C1277" s="1"/>
      <c r="D1277" s="1"/>
      <c r="E1277" s="46">
        <v>1270</v>
      </c>
      <c r="F1277" s="229"/>
      <c r="G1277" s="4"/>
      <c r="H1277" s="4"/>
      <c r="I1277" s="79"/>
      <c r="J1277" s="4"/>
      <c r="K1277" s="80"/>
      <c r="L1277" s="80"/>
      <c r="M1277" s="80"/>
      <c r="N1277" s="80"/>
      <c r="O1277" s="80"/>
      <c r="P1277" s="80"/>
      <c r="Q1277" s="80"/>
      <c r="R1277" s="80"/>
      <c r="S1277" s="80"/>
      <c r="T1277" s="80"/>
      <c r="U1277" s="80"/>
      <c r="V1277" s="80"/>
      <c r="W1277" s="81">
        <f t="shared" si="28"/>
        <v>0</v>
      </c>
      <c r="X1277" s="80"/>
      <c r="Y1277" s="80"/>
      <c r="Z1277" s="80"/>
      <c r="AA1277" s="80"/>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82"/>
      <c r="BE1277" s="1"/>
    </row>
    <row r="1278" spans="1:57" ht="11.25" customHeight="1" x14ac:dyDescent="0.2">
      <c r="A1278" s="1"/>
      <c r="B1278" s="1"/>
      <c r="C1278" s="1"/>
      <c r="D1278" s="1"/>
      <c r="E1278" s="46">
        <v>1271</v>
      </c>
      <c r="F1278" s="229"/>
      <c r="G1278" s="4"/>
      <c r="H1278" s="4"/>
      <c r="I1278" s="79"/>
      <c r="J1278" s="4"/>
      <c r="K1278" s="80"/>
      <c r="L1278" s="80"/>
      <c r="M1278" s="80"/>
      <c r="N1278" s="80"/>
      <c r="O1278" s="80"/>
      <c r="P1278" s="80"/>
      <c r="Q1278" s="80"/>
      <c r="R1278" s="80"/>
      <c r="S1278" s="80"/>
      <c r="T1278" s="80"/>
      <c r="U1278" s="80"/>
      <c r="V1278" s="80"/>
      <c r="W1278" s="81">
        <f t="shared" si="28"/>
        <v>0</v>
      </c>
      <c r="X1278" s="80"/>
      <c r="Y1278" s="80"/>
      <c r="Z1278" s="80"/>
      <c r="AA1278" s="80"/>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82"/>
      <c r="BE1278" s="1"/>
    </row>
    <row r="1279" spans="1:57" ht="11.25" customHeight="1" x14ac:dyDescent="0.2">
      <c r="A1279" s="1"/>
      <c r="B1279" s="1"/>
      <c r="C1279" s="1"/>
      <c r="D1279" s="1"/>
      <c r="E1279" s="46">
        <v>1272</v>
      </c>
      <c r="F1279" s="229"/>
      <c r="G1279" s="4"/>
      <c r="H1279" s="4"/>
      <c r="I1279" s="79"/>
      <c r="J1279" s="4"/>
      <c r="K1279" s="80"/>
      <c r="L1279" s="80"/>
      <c r="M1279" s="80"/>
      <c r="N1279" s="80"/>
      <c r="O1279" s="80"/>
      <c r="P1279" s="80"/>
      <c r="Q1279" s="80"/>
      <c r="R1279" s="80"/>
      <c r="S1279" s="80"/>
      <c r="T1279" s="80"/>
      <c r="U1279" s="80"/>
      <c r="V1279" s="80"/>
      <c r="W1279" s="81">
        <f t="shared" si="28"/>
        <v>0</v>
      </c>
      <c r="X1279" s="80"/>
      <c r="Y1279" s="80"/>
      <c r="Z1279" s="80"/>
      <c r="AA1279" s="80"/>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82"/>
      <c r="BE1279" s="1"/>
    </row>
    <row r="1280" spans="1:57" ht="11.25" customHeight="1" x14ac:dyDescent="0.2">
      <c r="A1280" s="1"/>
      <c r="B1280" s="1"/>
      <c r="C1280" s="1"/>
      <c r="D1280" s="1"/>
      <c r="E1280" s="46">
        <v>1273</v>
      </c>
      <c r="F1280" s="229"/>
      <c r="G1280" s="4"/>
      <c r="H1280" s="4"/>
      <c r="I1280" s="79"/>
      <c r="J1280" s="4"/>
      <c r="K1280" s="80"/>
      <c r="L1280" s="80"/>
      <c r="M1280" s="80"/>
      <c r="N1280" s="80"/>
      <c r="O1280" s="80"/>
      <c r="P1280" s="80"/>
      <c r="Q1280" s="80"/>
      <c r="R1280" s="80"/>
      <c r="S1280" s="80"/>
      <c r="T1280" s="80"/>
      <c r="U1280" s="80"/>
      <c r="V1280" s="80"/>
      <c r="W1280" s="81">
        <f t="shared" si="28"/>
        <v>0</v>
      </c>
      <c r="X1280" s="80"/>
      <c r="Y1280" s="80"/>
      <c r="Z1280" s="80"/>
      <c r="AA1280" s="80"/>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82"/>
      <c r="BE1280" s="1"/>
    </row>
    <row r="1281" spans="1:57" ht="11.25" customHeight="1" x14ac:dyDescent="0.2">
      <c r="A1281" s="1"/>
      <c r="B1281" s="1"/>
      <c r="C1281" s="1"/>
      <c r="D1281" s="1"/>
      <c r="E1281" s="46">
        <v>1274</v>
      </c>
      <c r="F1281" s="229"/>
      <c r="G1281" s="4"/>
      <c r="H1281" s="4"/>
      <c r="I1281" s="79"/>
      <c r="J1281" s="4"/>
      <c r="K1281" s="80"/>
      <c r="L1281" s="80"/>
      <c r="M1281" s="80"/>
      <c r="N1281" s="80"/>
      <c r="O1281" s="80"/>
      <c r="P1281" s="80"/>
      <c r="Q1281" s="80"/>
      <c r="R1281" s="80"/>
      <c r="S1281" s="80"/>
      <c r="T1281" s="80"/>
      <c r="U1281" s="80"/>
      <c r="V1281" s="80"/>
      <c r="W1281" s="81">
        <f t="shared" si="28"/>
        <v>0</v>
      </c>
      <c r="X1281" s="80"/>
      <c r="Y1281" s="80"/>
      <c r="Z1281" s="80"/>
      <c r="AA1281" s="80"/>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82"/>
      <c r="BE1281" s="1"/>
    </row>
    <row r="1282" spans="1:57" ht="11.25" customHeight="1" x14ac:dyDescent="0.2">
      <c r="A1282" s="1"/>
      <c r="B1282" s="1"/>
      <c r="C1282" s="1"/>
      <c r="D1282" s="1"/>
      <c r="E1282" s="46">
        <v>1275</v>
      </c>
      <c r="F1282" s="229"/>
      <c r="G1282" s="4"/>
      <c r="H1282" s="4"/>
      <c r="I1282" s="79"/>
      <c r="J1282" s="4"/>
      <c r="K1282" s="80"/>
      <c r="L1282" s="80"/>
      <c r="M1282" s="80"/>
      <c r="N1282" s="80"/>
      <c r="O1282" s="80"/>
      <c r="P1282" s="80"/>
      <c r="Q1282" s="80"/>
      <c r="R1282" s="80"/>
      <c r="S1282" s="80"/>
      <c r="T1282" s="80"/>
      <c r="U1282" s="80"/>
      <c r="V1282" s="80"/>
      <c r="W1282" s="81">
        <f t="shared" si="28"/>
        <v>0</v>
      </c>
      <c r="X1282" s="80"/>
      <c r="Y1282" s="80"/>
      <c r="Z1282" s="80"/>
      <c r="AA1282" s="80"/>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82"/>
      <c r="BE1282" s="1"/>
    </row>
    <row r="1283" spans="1:57" ht="11.25" customHeight="1" x14ac:dyDescent="0.2">
      <c r="A1283" s="1"/>
      <c r="B1283" s="1"/>
      <c r="C1283" s="1"/>
      <c r="D1283" s="1"/>
      <c r="E1283" s="46">
        <v>1276</v>
      </c>
      <c r="F1283" s="229"/>
      <c r="G1283" s="4"/>
      <c r="H1283" s="4"/>
      <c r="I1283" s="79"/>
      <c r="J1283" s="4"/>
      <c r="K1283" s="80"/>
      <c r="L1283" s="80"/>
      <c r="M1283" s="80"/>
      <c r="N1283" s="80"/>
      <c r="O1283" s="80"/>
      <c r="P1283" s="80"/>
      <c r="Q1283" s="80"/>
      <c r="R1283" s="80"/>
      <c r="S1283" s="80"/>
      <c r="T1283" s="80"/>
      <c r="U1283" s="80"/>
      <c r="V1283" s="80"/>
      <c r="W1283" s="81">
        <f t="shared" ref="W1283:W1537" si="29">SUM(U1283:V1283)</f>
        <v>0</v>
      </c>
      <c r="X1283" s="80"/>
      <c r="Y1283" s="80"/>
      <c r="Z1283" s="80"/>
      <c r="AA1283" s="80"/>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82"/>
      <c r="BE1283" s="1"/>
    </row>
    <row r="1284" spans="1:57" ht="11.25" customHeight="1" x14ac:dyDescent="0.2">
      <c r="A1284" s="1"/>
      <c r="B1284" s="1"/>
      <c r="C1284" s="1"/>
      <c r="D1284" s="1"/>
      <c r="E1284" s="46">
        <v>1277</v>
      </c>
      <c r="F1284" s="229"/>
      <c r="G1284" s="4"/>
      <c r="H1284" s="4"/>
      <c r="I1284" s="79"/>
      <c r="J1284" s="4"/>
      <c r="K1284" s="80"/>
      <c r="L1284" s="80"/>
      <c r="M1284" s="80"/>
      <c r="N1284" s="80"/>
      <c r="O1284" s="80"/>
      <c r="P1284" s="80"/>
      <c r="Q1284" s="80"/>
      <c r="R1284" s="80"/>
      <c r="S1284" s="80"/>
      <c r="T1284" s="80"/>
      <c r="U1284" s="80"/>
      <c r="V1284" s="80"/>
      <c r="W1284" s="81">
        <f t="shared" si="29"/>
        <v>0</v>
      </c>
      <c r="X1284" s="80"/>
      <c r="Y1284" s="80"/>
      <c r="Z1284" s="80"/>
      <c r="AA1284" s="80"/>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82"/>
      <c r="BE1284" s="1"/>
    </row>
    <row r="1285" spans="1:57" ht="11.25" customHeight="1" x14ac:dyDescent="0.2">
      <c r="A1285" s="1"/>
      <c r="B1285" s="1"/>
      <c r="C1285" s="1"/>
      <c r="D1285" s="1"/>
      <c r="E1285" s="46">
        <v>1278</v>
      </c>
      <c r="F1285" s="229"/>
      <c r="G1285" s="4"/>
      <c r="H1285" s="4"/>
      <c r="I1285" s="79"/>
      <c r="J1285" s="4"/>
      <c r="K1285" s="80"/>
      <c r="L1285" s="80"/>
      <c r="M1285" s="80"/>
      <c r="N1285" s="80"/>
      <c r="O1285" s="80"/>
      <c r="P1285" s="80"/>
      <c r="Q1285" s="80"/>
      <c r="R1285" s="80"/>
      <c r="S1285" s="80"/>
      <c r="T1285" s="80"/>
      <c r="U1285" s="80"/>
      <c r="V1285" s="80"/>
      <c r="W1285" s="81">
        <f t="shared" si="29"/>
        <v>0</v>
      </c>
      <c r="X1285" s="80"/>
      <c r="Y1285" s="80"/>
      <c r="Z1285" s="80"/>
      <c r="AA1285" s="80"/>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82"/>
      <c r="BE1285" s="1"/>
    </row>
    <row r="1286" spans="1:57" ht="11.25" customHeight="1" x14ac:dyDescent="0.2">
      <c r="A1286" s="1"/>
      <c r="B1286" s="1"/>
      <c r="C1286" s="1"/>
      <c r="D1286" s="1"/>
      <c r="E1286" s="46">
        <v>1279</v>
      </c>
      <c r="F1286" s="229"/>
      <c r="G1286" s="4"/>
      <c r="H1286" s="4"/>
      <c r="I1286" s="79"/>
      <c r="J1286" s="4"/>
      <c r="K1286" s="80"/>
      <c r="L1286" s="80"/>
      <c r="M1286" s="80"/>
      <c r="N1286" s="80"/>
      <c r="O1286" s="80"/>
      <c r="P1286" s="80"/>
      <c r="Q1286" s="80"/>
      <c r="R1286" s="80"/>
      <c r="S1286" s="80"/>
      <c r="T1286" s="80"/>
      <c r="U1286" s="80"/>
      <c r="V1286" s="80"/>
      <c r="W1286" s="81">
        <f t="shared" si="29"/>
        <v>0</v>
      </c>
      <c r="X1286" s="80"/>
      <c r="Y1286" s="80"/>
      <c r="Z1286" s="80"/>
      <c r="AA1286" s="80"/>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82"/>
      <c r="BE1286" s="1"/>
    </row>
    <row r="1287" spans="1:57" ht="11.25" customHeight="1" x14ac:dyDescent="0.2">
      <c r="A1287" s="1"/>
      <c r="B1287" s="1"/>
      <c r="C1287" s="1"/>
      <c r="D1287" s="1"/>
      <c r="E1287" s="46">
        <v>1280</v>
      </c>
      <c r="F1287" s="229"/>
      <c r="G1287" s="4"/>
      <c r="H1287" s="4"/>
      <c r="I1287" s="79"/>
      <c r="J1287" s="4"/>
      <c r="K1287" s="80"/>
      <c r="L1287" s="80"/>
      <c r="M1287" s="80"/>
      <c r="N1287" s="80"/>
      <c r="O1287" s="80"/>
      <c r="P1287" s="80"/>
      <c r="Q1287" s="80"/>
      <c r="R1287" s="80"/>
      <c r="S1287" s="80"/>
      <c r="T1287" s="80"/>
      <c r="U1287" s="80"/>
      <c r="V1287" s="80"/>
      <c r="W1287" s="81">
        <f t="shared" si="29"/>
        <v>0</v>
      </c>
      <c r="X1287" s="80"/>
      <c r="Y1287" s="80"/>
      <c r="Z1287" s="80"/>
      <c r="AA1287" s="80"/>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82"/>
      <c r="BE1287" s="1"/>
    </row>
    <row r="1288" spans="1:57" ht="11.25" customHeight="1" x14ac:dyDescent="0.2">
      <c r="A1288" s="1"/>
      <c r="B1288" s="1"/>
      <c r="C1288" s="1"/>
      <c r="D1288" s="1"/>
      <c r="E1288" s="46">
        <v>1281</v>
      </c>
      <c r="F1288" s="229"/>
      <c r="G1288" s="4"/>
      <c r="H1288" s="4"/>
      <c r="I1288" s="79"/>
      <c r="J1288" s="4"/>
      <c r="K1288" s="80"/>
      <c r="L1288" s="80"/>
      <c r="M1288" s="80"/>
      <c r="N1288" s="80"/>
      <c r="O1288" s="80"/>
      <c r="P1288" s="80"/>
      <c r="Q1288" s="80"/>
      <c r="R1288" s="80"/>
      <c r="S1288" s="80"/>
      <c r="T1288" s="80"/>
      <c r="U1288" s="80"/>
      <c r="V1288" s="80"/>
      <c r="W1288" s="81">
        <f t="shared" si="29"/>
        <v>0</v>
      </c>
      <c r="X1288" s="80"/>
      <c r="Y1288" s="80"/>
      <c r="Z1288" s="80"/>
      <c r="AA1288" s="80"/>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82"/>
      <c r="BE1288" s="1"/>
    </row>
    <row r="1289" spans="1:57" ht="11.25" customHeight="1" x14ac:dyDescent="0.2">
      <c r="A1289" s="1"/>
      <c r="B1289" s="1"/>
      <c r="C1289" s="1"/>
      <c r="D1289" s="1"/>
      <c r="E1289" s="46">
        <v>1282</v>
      </c>
      <c r="F1289" s="229"/>
      <c r="G1289" s="4"/>
      <c r="H1289" s="4"/>
      <c r="I1289" s="79"/>
      <c r="J1289" s="4"/>
      <c r="K1289" s="80"/>
      <c r="L1289" s="80"/>
      <c r="M1289" s="80"/>
      <c r="N1289" s="80"/>
      <c r="O1289" s="80"/>
      <c r="P1289" s="80"/>
      <c r="Q1289" s="80"/>
      <c r="R1289" s="80"/>
      <c r="S1289" s="80"/>
      <c r="T1289" s="80"/>
      <c r="U1289" s="80"/>
      <c r="V1289" s="80"/>
      <c r="W1289" s="81">
        <f t="shared" si="29"/>
        <v>0</v>
      </c>
      <c r="X1289" s="80"/>
      <c r="Y1289" s="80"/>
      <c r="Z1289" s="80"/>
      <c r="AA1289" s="80"/>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82"/>
      <c r="BE1289" s="1"/>
    </row>
    <row r="1290" spans="1:57" ht="11.25" customHeight="1" x14ac:dyDescent="0.2">
      <c r="A1290" s="1"/>
      <c r="B1290" s="1"/>
      <c r="C1290" s="1"/>
      <c r="D1290" s="1"/>
      <c r="E1290" s="46">
        <v>1283</v>
      </c>
      <c r="F1290" s="229"/>
      <c r="G1290" s="4"/>
      <c r="H1290" s="4"/>
      <c r="I1290" s="79"/>
      <c r="J1290" s="4"/>
      <c r="K1290" s="80"/>
      <c r="L1290" s="80"/>
      <c r="M1290" s="80"/>
      <c r="N1290" s="80"/>
      <c r="O1290" s="80"/>
      <c r="P1290" s="80"/>
      <c r="Q1290" s="80"/>
      <c r="R1290" s="80"/>
      <c r="S1290" s="80"/>
      <c r="T1290" s="80"/>
      <c r="U1290" s="80"/>
      <c r="V1290" s="80"/>
      <c r="W1290" s="81">
        <f t="shared" si="29"/>
        <v>0</v>
      </c>
      <c r="X1290" s="80"/>
      <c r="Y1290" s="80"/>
      <c r="Z1290" s="80"/>
      <c r="AA1290" s="80"/>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82"/>
      <c r="BE1290" s="1"/>
    </row>
    <row r="1291" spans="1:57" ht="11.25" customHeight="1" x14ac:dyDescent="0.2">
      <c r="A1291" s="1"/>
      <c r="B1291" s="1"/>
      <c r="C1291" s="1"/>
      <c r="D1291" s="1"/>
      <c r="E1291" s="46">
        <v>1284</v>
      </c>
      <c r="F1291" s="229"/>
      <c r="G1291" s="4"/>
      <c r="H1291" s="4"/>
      <c r="I1291" s="79"/>
      <c r="J1291" s="4"/>
      <c r="K1291" s="80"/>
      <c r="L1291" s="80"/>
      <c r="M1291" s="80"/>
      <c r="N1291" s="80"/>
      <c r="O1291" s="80"/>
      <c r="P1291" s="80"/>
      <c r="Q1291" s="80"/>
      <c r="R1291" s="80"/>
      <c r="S1291" s="80"/>
      <c r="T1291" s="80"/>
      <c r="U1291" s="80"/>
      <c r="V1291" s="80"/>
      <c r="W1291" s="81">
        <f t="shared" si="29"/>
        <v>0</v>
      </c>
      <c r="X1291" s="80"/>
      <c r="Y1291" s="80"/>
      <c r="Z1291" s="80"/>
      <c r="AA1291" s="80"/>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82"/>
      <c r="BE1291" s="1"/>
    </row>
    <row r="1292" spans="1:57" ht="11.25" customHeight="1" x14ac:dyDescent="0.2">
      <c r="A1292" s="1"/>
      <c r="B1292" s="1"/>
      <c r="C1292" s="1"/>
      <c r="D1292" s="1"/>
      <c r="E1292" s="46">
        <v>1285</v>
      </c>
      <c r="F1292" s="229"/>
      <c r="G1292" s="4"/>
      <c r="H1292" s="4"/>
      <c r="I1292" s="79"/>
      <c r="J1292" s="4"/>
      <c r="K1292" s="80"/>
      <c r="L1292" s="80"/>
      <c r="M1292" s="80"/>
      <c r="N1292" s="80"/>
      <c r="O1292" s="80"/>
      <c r="P1292" s="80"/>
      <c r="Q1292" s="80"/>
      <c r="R1292" s="80"/>
      <c r="S1292" s="80"/>
      <c r="T1292" s="80"/>
      <c r="U1292" s="80"/>
      <c r="V1292" s="80"/>
      <c r="W1292" s="81">
        <f t="shared" si="29"/>
        <v>0</v>
      </c>
      <c r="X1292" s="80"/>
      <c r="Y1292" s="80"/>
      <c r="Z1292" s="80"/>
      <c r="AA1292" s="80"/>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82"/>
      <c r="BE1292" s="1"/>
    </row>
    <row r="1293" spans="1:57" ht="11.25" customHeight="1" x14ac:dyDescent="0.2">
      <c r="A1293" s="1"/>
      <c r="B1293" s="1"/>
      <c r="C1293" s="1"/>
      <c r="D1293" s="1"/>
      <c r="E1293" s="46">
        <v>1286</v>
      </c>
      <c r="F1293" s="229"/>
      <c r="G1293" s="4"/>
      <c r="H1293" s="4"/>
      <c r="I1293" s="79"/>
      <c r="J1293" s="4"/>
      <c r="K1293" s="80"/>
      <c r="L1293" s="80"/>
      <c r="M1293" s="80"/>
      <c r="N1293" s="80"/>
      <c r="O1293" s="80"/>
      <c r="P1293" s="80"/>
      <c r="Q1293" s="80"/>
      <c r="R1293" s="80"/>
      <c r="S1293" s="80"/>
      <c r="T1293" s="80"/>
      <c r="U1293" s="80"/>
      <c r="V1293" s="80"/>
      <c r="W1293" s="81">
        <f t="shared" si="29"/>
        <v>0</v>
      </c>
      <c r="X1293" s="80"/>
      <c r="Y1293" s="80"/>
      <c r="Z1293" s="80"/>
      <c r="AA1293" s="80"/>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82"/>
      <c r="BE1293" s="1"/>
    </row>
    <row r="1294" spans="1:57" ht="11.25" customHeight="1" x14ac:dyDescent="0.2">
      <c r="A1294" s="1"/>
      <c r="B1294" s="1"/>
      <c r="C1294" s="1"/>
      <c r="D1294" s="1"/>
      <c r="E1294" s="46">
        <v>1287</v>
      </c>
      <c r="F1294" s="229"/>
      <c r="G1294" s="4"/>
      <c r="H1294" s="4"/>
      <c r="I1294" s="79"/>
      <c r="J1294" s="4"/>
      <c r="K1294" s="80"/>
      <c r="L1294" s="80"/>
      <c r="M1294" s="80"/>
      <c r="N1294" s="80"/>
      <c r="O1294" s="80"/>
      <c r="P1294" s="80"/>
      <c r="Q1294" s="80"/>
      <c r="R1294" s="80"/>
      <c r="S1294" s="80"/>
      <c r="T1294" s="80"/>
      <c r="U1294" s="80"/>
      <c r="V1294" s="80"/>
      <c r="W1294" s="81">
        <f t="shared" si="29"/>
        <v>0</v>
      </c>
      <c r="X1294" s="80"/>
      <c r="Y1294" s="80"/>
      <c r="Z1294" s="80"/>
      <c r="AA1294" s="80"/>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82"/>
      <c r="BE1294" s="1"/>
    </row>
    <row r="1295" spans="1:57" ht="11.25" customHeight="1" x14ac:dyDescent="0.2">
      <c r="A1295" s="1"/>
      <c r="B1295" s="1"/>
      <c r="C1295" s="1"/>
      <c r="D1295" s="1"/>
      <c r="E1295" s="46">
        <v>1288</v>
      </c>
      <c r="F1295" s="229"/>
      <c r="G1295" s="4"/>
      <c r="H1295" s="4"/>
      <c r="I1295" s="79"/>
      <c r="J1295" s="4"/>
      <c r="K1295" s="80"/>
      <c r="L1295" s="80"/>
      <c r="M1295" s="80"/>
      <c r="N1295" s="80"/>
      <c r="O1295" s="80"/>
      <c r="P1295" s="80"/>
      <c r="Q1295" s="80"/>
      <c r="R1295" s="80"/>
      <c r="S1295" s="80"/>
      <c r="T1295" s="80"/>
      <c r="U1295" s="80"/>
      <c r="V1295" s="80"/>
      <c r="W1295" s="81">
        <f t="shared" si="29"/>
        <v>0</v>
      </c>
      <c r="X1295" s="80"/>
      <c r="Y1295" s="80"/>
      <c r="Z1295" s="80"/>
      <c r="AA1295" s="80"/>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82"/>
      <c r="BE1295" s="1"/>
    </row>
    <row r="1296" spans="1:57" ht="11.25" customHeight="1" x14ac:dyDescent="0.2">
      <c r="A1296" s="1"/>
      <c r="B1296" s="1"/>
      <c r="C1296" s="1"/>
      <c r="D1296" s="1"/>
      <c r="E1296" s="46">
        <v>1289</v>
      </c>
      <c r="F1296" s="229"/>
      <c r="G1296" s="4"/>
      <c r="H1296" s="4"/>
      <c r="I1296" s="79"/>
      <c r="J1296" s="4"/>
      <c r="K1296" s="80"/>
      <c r="L1296" s="80"/>
      <c r="M1296" s="80"/>
      <c r="N1296" s="80"/>
      <c r="O1296" s="80"/>
      <c r="P1296" s="80"/>
      <c r="Q1296" s="80"/>
      <c r="R1296" s="80"/>
      <c r="S1296" s="80"/>
      <c r="T1296" s="80"/>
      <c r="U1296" s="80"/>
      <c r="V1296" s="80"/>
      <c r="W1296" s="81">
        <f t="shared" si="29"/>
        <v>0</v>
      </c>
      <c r="X1296" s="80"/>
      <c r="Y1296" s="80"/>
      <c r="Z1296" s="80"/>
      <c r="AA1296" s="80"/>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82"/>
      <c r="BE1296" s="1"/>
    </row>
    <row r="1297" spans="1:57" ht="11.25" customHeight="1" x14ac:dyDescent="0.2">
      <c r="A1297" s="1"/>
      <c r="B1297" s="1"/>
      <c r="C1297" s="1"/>
      <c r="D1297" s="1"/>
      <c r="E1297" s="46">
        <v>1290</v>
      </c>
      <c r="F1297" s="229"/>
      <c r="G1297" s="4"/>
      <c r="H1297" s="4"/>
      <c r="I1297" s="79"/>
      <c r="J1297" s="4"/>
      <c r="K1297" s="80"/>
      <c r="L1297" s="80"/>
      <c r="M1297" s="80"/>
      <c r="N1297" s="80"/>
      <c r="O1297" s="80"/>
      <c r="P1297" s="80"/>
      <c r="Q1297" s="80"/>
      <c r="R1297" s="80"/>
      <c r="S1297" s="80"/>
      <c r="T1297" s="80"/>
      <c r="U1297" s="80"/>
      <c r="V1297" s="80"/>
      <c r="W1297" s="81">
        <f t="shared" si="29"/>
        <v>0</v>
      </c>
      <c r="X1297" s="80"/>
      <c r="Y1297" s="80"/>
      <c r="Z1297" s="80"/>
      <c r="AA1297" s="80"/>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82"/>
      <c r="BE1297" s="1"/>
    </row>
    <row r="1298" spans="1:57" ht="11.25" customHeight="1" x14ac:dyDescent="0.2">
      <c r="A1298" s="1"/>
      <c r="B1298" s="1"/>
      <c r="C1298" s="1"/>
      <c r="D1298" s="1"/>
      <c r="E1298" s="46">
        <v>1291</v>
      </c>
      <c r="F1298" s="229"/>
      <c r="G1298" s="4"/>
      <c r="H1298" s="4"/>
      <c r="I1298" s="79"/>
      <c r="J1298" s="4"/>
      <c r="K1298" s="80"/>
      <c r="L1298" s="80"/>
      <c r="M1298" s="80"/>
      <c r="N1298" s="80"/>
      <c r="O1298" s="80"/>
      <c r="P1298" s="80"/>
      <c r="Q1298" s="80"/>
      <c r="R1298" s="80"/>
      <c r="S1298" s="80"/>
      <c r="T1298" s="80"/>
      <c r="U1298" s="80"/>
      <c r="V1298" s="80"/>
      <c r="W1298" s="81">
        <f t="shared" si="29"/>
        <v>0</v>
      </c>
      <c r="X1298" s="80"/>
      <c r="Y1298" s="80"/>
      <c r="Z1298" s="80"/>
      <c r="AA1298" s="80"/>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82"/>
      <c r="BE1298" s="1"/>
    </row>
    <row r="1299" spans="1:57" ht="11.25" customHeight="1" x14ac:dyDescent="0.2">
      <c r="A1299" s="1"/>
      <c r="B1299" s="1"/>
      <c r="C1299" s="1"/>
      <c r="D1299" s="1"/>
      <c r="E1299" s="46">
        <v>1292</v>
      </c>
      <c r="F1299" s="229"/>
      <c r="G1299" s="4"/>
      <c r="H1299" s="4"/>
      <c r="I1299" s="79"/>
      <c r="J1299" s="4"/>
      <c r="K1299" s="80"/>
      <c r="L1299" s="80"/>
      <c r="M1299" s="80"/>
      <c r="N1299" s="80"/>
      <c r="O1299" s="80"/>
      <c r="P1299" s="80"/>
      <c r="Q1299" s="80"/>
      <c r="R1299" s="80"/>
      <c r="S1299" s="80"/>
      <c r="T1299" s="80"/>
      <c r="U1299" s="80"/>
      <c r="V1299" s="80"/>
      <c r="W1299" s="81">
        <f t="shared" si="29"/>
        <v>0</v>
      </c>
      <c r="X1299" s="80"/>
      <c r="Y1299" s="80"/>
      <c r="Z1299" s="80"/>
      <c r="AA1299" s="80"/>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82"/>
      <c r="BE1299" s="1"/>
    </row>
    <row r="1300" spans="1:57" ht="11.25" customHeight="1" x14ac:dyDescent="0.2">
      <c r="A1300" s="1"/>
      <c r="B1300" s="1"/>
      <c r="C1300" s="1"/>
      <c r="D1300" s="1"/>
      <c r="E1300" s="46">
        <v>1293</v>
      </c>
      <c r="F1300" s="229"/>
      <c r="G1300" s="4"/>
      <c r="H1300" s="4"/>
      <c r="I1300" s="79"/>
      <c r="J1300" s="4"/>
      <c r="K1300" s="80"/>
      <c r="L1300" s="80"/>
      <c r="M1300" s="80"/>
      <c r="N1300" s="80"/>
      <c r="O1300" s="80"/>
      <c r="P1300" s="80"/>
      <c r="Q1300" s="80"/>
      <c r="R1300" s="80"/>
      <c r="S1300" s="80"/>
      <c r="T1300" s="80"/>
      <c r="U1300" s="80"/>
      <c r="V1300" s="80"/>
      <c r="W1300" s="81">
        <f t="shared" si="29"/>
        <v>0</v>
      </c>
      <c r="X1300" s="80"/>
      <c r="Y1300" s="80"/>
      <c r="Z1300" s="80"/>
      <c r="AA1300" s="80"/>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82"/>
      <c r="BE1300" s="1"/>
    </row>
    <row r="1301" spans="1:57" ht="11.25" customHeight="1" x14ac:dyDescent="0.2">
      <c r="A1301" s="1"/>
      <c r="B1301" s="1"/>
      <c r="C1301" s="1"/>
      <c r="D1301" s="1"/>
      <c r="E1301" s="46">
        <v>1294</v>
      </c>
      <c r="F1301" s="229"/>
      <c r="G1301" s="4"/>
      <c r="H1301" s="4"/>
      <c r="I1301" s="79"/>
      <c r="J1301" s="4"/>
      <c r="K1301" s="80"/>
      <c r="L1301" s="80"/>
      <c r="M1301" s="80"/>
      <c r="N1301" s="80"/>
      <c r="O1301" s="80"/>
      <c r="P1301" s="80"/>
      <c r="Q1301" s="80"/>
      <c r="R1301" s="80"/>
      <c r="S1301" s="80"/>
      <c r="T1301" s="80"/>
      <c r="U1301" s="80"/>
      <c r="V1301" s="80"/>
      <c r="W1301" s="81">
        <f t="shared" si="29"/>
        <v>0</v>
      </c>
      <c r="X1301" s="80"/>
      <c r="Y1301" s="80"/>
      <c r="Z1301" s="80"/>
      <c r="AA1301" s="80"/>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82"/>
      <c r="BE1301" s="1"/>
    </row>
    <row r="1302" spans="1:57" ht="11.25" customHeight="1" x14ac:dyDescent="0.2">
      <c r="A1302" s="1"/>
      <c r="B1302" s="1"/>
      <c r="C1302" s="1"/>
      <c r="D1302" s="1"/>
      <c r="E1302" s="46">
        <v>1295</v>
      </c>
      <c r="F1302" s="229"/>
      <c r="G1302" s="4"/>
      <c r="H1302" s="4"/>
      <c r="I1302" s="79"/>
      <c r="J1302" s="4"/>
      <c r="K1302" s="80"/>
      <c r="L1302" s="80"/>
      <c r="M1302" s="80"/>
      <c r="N1302" s="80"/>
      <c r="O1302" s="80"/>
      <c r="P1302" s="80"/>
      <c r="Q1302" s="80"/>
      <c r="R1302" s="80"/>
      <c r="S1302" s="80"/>
      <c r="T1302" s="80"/>
      <c r="U1302" s="80"/>
      <c r="V1302" s="80"/>
      <c r="W1302" s="81">
        <f t="shared" si="29"/>
        <v>0</v>
      </c>
      <c r="X1302" s="80"/>
      <c r="Y1302" s="80"/>
      <c r="Z1302" s="80"/>
      <c r="AA1302" s="80"/>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82"/>
      <c r="BE1302" s="1"/>
    </row>
    <row r="1303" spans="1:57" ht="11.25" customHeight="1" x14ac:dyDescent="0.2">
      <c r="A1303" s="1"/>
      <c r="B1303" s="1"/>
      <c r="C1303" s="1"/>
      <c r="D1303" s="1"/>
      <c r="E1303" s="46">
        <v>1296</v>
      </c>
      <c r="F1303" s="229"/>
      <c r="G1303" s="4"/>
      <c r="H1303" s="4"/>
      <c r="I1303" s="79"/>
      <c r="J1303" s="4"/>
      <c r="K1303" s="80"/>
      <c r="L1303" s="80"/>
      <c r="M1303" s="80"/>
      <c r="N1303" s="80"/>
      <c r="O1303" s="80"/>
      <c r="P1303" s="80"/>
      <c r="Q1303" s="80"/>
      <c r="R1303" s="80"/>
      <c r="S1303" s="80"/>
      <c r="T1303" s="80"/>
      <c r="U1303" s="80"/>
      <c r="V1303" s="80"/>
      <c r="W1303" s="81">
        <f t="shared" si="29"/>
        <v>0</v>
      </c>
      <c r="X1303" s="80"/>
      <c r="Y1303" s="80"/>
      <c r="Z1303" s="80"/>
      <c r="AA1303" s="80"/>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82"/>
      <c r="BE1303" s="1"/>
    </row>
    <row r="1304" spans="1:57" ht="11.25" customHeight="1" x14ac:dyDescent="0.2">
      <c r="A1304" s="1"/>
      <c r="B1304" s="1"/>
      <c r="C1304" s="1"/>
      <c r="D1304" s="1"/>
      <c r="E1304" s="46">
        <v>1297</v>
      </c>
      <c r="F1304" s="229"/>
      <c r="G1304" s="4"/>
      <c r="H1304" s="4"/>
      <c r="I1304" s="79"/>
      <c r="J1304" s="4"/>
      <c r="K1304" s="80"/>
      <c r="L1304" s="80"/>
      <c r="M1304" s="80"/>
      <c r="N1304" s="80"/>
      <c r="O1304" s="80"/>
      <c r="P1304" s="80"/>
      <c r="Q1304" s="80"/>
      <c r="R1304" s="80"/>
      <c r="S1304" s="80"/>
      <c r="T1304" s="80"/>
      <c r="U1304" s="80"/>
      <c r="V1304" s="80"/>
      <c r="W1304" s="81">
        <f t="shared" si="29"/>
        <v>0</v>
      </c>
      <c r="X1304" s="80"/>
      <c r="Y1304" s="80"/>
      <c r="Z1304" s="80"/>
      <c r="AA1304" s="80"/>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82"/>
      <c r="BE1304" s="1"/>
    </row>
    <row r="1305" spans="1:57" ht="11.25" customHeight="1" x14ac:dyDescent="0.2">
      <c r="A1305" s="1"/>
      <c r="B1305" s="1"/>
      <c r="C1305" s="1"/>
      <c r="D1305" s="1"/>
      <c r="E1305" s="46">
        <v>1298</v>
      </c>
      <c r="F1305" s="229"/>
      <c r="G1305" s="4"/>
      <c r="H1305" s="4"/>
      <c r="I1305" s="79"/>
      <c r="J1305" s="4"/>
      <c r="K1305" s="80"/>
      <c r="L1305" s="80"/>
      <c r="M1305" s="80"/>
      <c r="N1305" s="80"/>
      <c r="O1305" s="80"/>
      <c r="P1305" s="80"/>
      <c r="Q1305" s="80"/>
      <c r="R1305" s="80"/>
      <c r="S1305" s="80"/>
      <c r="T1305" s="80"/>
      <c r="U1305" s="80"/>
      <c r="V1305" s="80"/>
      <c r="W1305" s="81">
        <f t="shared" si="29"/>
        <v>0</v>
      </c>
      <c r="X1305" s="80"/>
      <c r="Y1305" s="80"/>
      <c r="Z1305" s="80"/>
      <c r="AA1305" s="80"/>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82"/>
      <c r="BE1305" s="1"/>
    </row>
    <row r="1306" spans="1:57" ht="11.25" customHeight="1" x14ac:dyDescent="0.2">
      <c r="A1306" s="1"/>
      <c r="B1306" s="1"/>
      <c r="C1306" s="1"/>
      <c r="D1306" s="1"/>
      <c r="E1306" s="46">
        <v>1299</v>
      </c>
      <c r="F1306" s="229"/>
      <c r="G1306" s="4"/>
      <c r="H1306" s="4"/>
      <c r="I1306" s="79"/>
      <c r="J1306" s="4"/>
      <c r="K1306" s="80"/>
      <c r="L1306" s="80"/>
      <c r="M1306" s="80"/>
      <c r="N1306" s="80"/>
      <c r="O1306" s="80"/>
      <c r="P1306" s="80"/>
      <c r="Q1306" s="80"/>
      <c r="R1306" s="80"/>
      <c r="S1306" s="80"/>
      <c r="T1306" s="80"/>
      <c r="U1306" s="80"/>
      <c r="V1306" s="80"/>
      <c r="W1306" s="81">
        <f t="shared" si="29"/>
        <v>0</v>
      </c>
      <c r="X1306" s="80"/>
      <c r="Y1306" s="80"/>
      <c r="Z1306" s="80"/>
      <c r="AA1306" s="80"/>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82"/>
      <c r="BE1306" s="1"/>
    </row>
    <row r="1307" spans="1:57" ht="11.25" customHeight="1" x14ac:dyDescent="0.2">
      <c r="A1307" s="1"/>
      <c r="B1307" s="1"/>
      <c r="C1307" s="1"/>
      <c r="D1307" s="1"/>
      <c r="E1307" s="46">
        <v>1300</v>
      </c>
      <c r="F1307" s="229"/>
      <c r="G1307" s="4"/>
      <c r="H1307" s="4"/>
      <c r="I1307" s="79"/>
      <c r="J1307" s="4"/>
      <c r="K1307" s="80"/>
      <c r="L1307" s="80"/>
      <c r="M1307" s="80"/>
      <c r="N1307" s="80"/>
      <c r="O1307" s="80"/>
      <c r="P1307" s="80"/>
      <c r="Q1307" s="80"/>
      <c r="R1307" s="80"/>
      <c r="S1307" s="80"/>
      <c r="T1307" s="80"/>
      <c r="U1307" s="80"/>
      <c r="V1307" s="80"/>
      <c r="W1307" s="81">
        <f t="shared" si="29"/>
        <v>0</v>
      </c>
      <c r="X1307" s="80"/>
      <c r="Y1307" s="80"/>
      <c r="Z1307" s="80"/>
      <c r="AA1307" s="80"/>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82"/>
      <c r="BE1307" s="1"/>
    </row>
    <row r="1308" spans="1:57" ht="11.25" customHeight="1" x14ac:dyDescent="0.2">
      <c r="A1308" s="1"/>
      <c r="B1308" s="1"/>
      <c r="C1308" s="1"/>
      <c r="D1308" s="1"/>
      <c r="E1308" s="46">
        <v>1301</v>
      </c>
      <c r="F1308" s="229"/>
      <c r="G1308" s="4"/>
      <c r="H1308" s="4"/>
      <c r="I1308" s="79"/>
      <c r="J1308" s="4"/>
      <c r="K1308" s="80"/>
      <c r="L1308" s="80"/>
      <c r="M1308" s="80"/>
      <c r="N1308" s="80"/>
      <c r="O1308" s="80"/>
      <c r="P1308" s="80"/>
      <c r="Q1308" s="80"/>
      <c r="R1308" s="80"/>
      <c r="S1308" s="80"/>
      <c r="T1308" s="80"/>
      <c r="U1308" s="80"/>
      <c r="V1308" s="80"/>
      <c r="W1308" s="81">
        <f t="shared" si="29"/>
        <v>0</v>
      </c>
      <c r="X1308" s="80"/>
      <c r="Y1308" s="80"/>
      <c r="Z1308" s="80"/>
      <c r="AA1308" s="80"/>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82"/>
      <c r="BE1308" s="1"/>
    </row>
    <row r="1309" spans="1:57" ht="11.25" customHeight="1" x14ac:dyDescent="0.2">
      <c r="A1309" s="1"/>
      <c r="B1309" s="1"/>
      <c r="C1309" s="1"/>
      <c r="D1309" s="1"/>
      <c r="E1309" s="46">
        <v>1302</v>
      </c>
      <c r="F1309" s="229"/>
      <c r="G1309" s="4"/>
      <c r="H1309" s="4"/>
      <c r="I1309" s="79"/>
      <c r="J1309" s="4"/>
      <c r="K1309" s="80"/>
      <c r="L1309" s="80"/>
      <c r="M1309" s="80"/>
      <c r="N1309" s="80"/>
      <c r="O1309" s="80"/>
      <c r="P1309" s="80"/>
      <c r="Q1309" s="80"/>
      <c r="R1309" s="80"/>
      <c r="S1309" s="80"/>
      <c r="T1309" s="80"/>
      <c r="U1309" s="80"/>
      <c r="V1309" s="80"/>
      <c r="W1309" s="81">
        <f t="shared" si="29"/>
        <v>0</v>
      </c>
      <c r="X1309" s="80"/>
      <c r="Y1309" s="80"/>
      <c r="Z1309" s="80"/>
      <c r="AA1309" s="80"/>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82"/>
      <c r="BE1309" s="1"/>
    </row>
    <row r="1310" spans="1:57" ht="11.25" customHeight="1" x14ac:dyDescent="0.2">
      <c r="A1310" s="1"/>
      <c r="B1310" s="1"/>
      <c r="C1310" s="1"/>
      <c r="D1310" s="1"/>
      <c r="E1310" s="46">
        <v>1303</v>
      </c>
      <c r="F1310" s="229"/>
      <c r="G1310" s="4"/>
      <c r="H1310" s="4"/>
      <c r="I1310" s="79"/>
      <c r="J1310" s="4"/>
      <c r="K1310" s="80"/>
      <c r="L1310" s="80"/>
      <c r="M1310" s="80"/>
      <c r="N1310" s="80"/>
      <c r="O1310" s="80"/>
      <c r="P1310" s="80"/>
      <c r="Q1310" s="80"/>
      <c r="R1310" s="80"/>
      <c r="S1310" s="80"/>
      <c r="T1310" s="80"/>
      <c r="U1310" s="80"/>
      <c r="V1310" s="80"/>
      <c r="W1310" s="81">
        <f t="shared" si="29"/>
        <v>0</v>
      </c>
      <c r="X1310" s="80"/>
      <c r="Y1310" s="80"/>
      <c r="Z1310" s="80"/>
      <c r="AA1310" s="80"/>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82"/>
      <c r="BE1310" s="1"/>
    </row>
    <row r="1311" spans="1:57" ht="11.25" customHeight="1" x14ac:dyDescent="0.2">
      <c r="A1311" s="1"/>
      <c r="B1311" s="1"/>
      <c r="C1311" s="1"/>
      <c r="D1311" s="1"/>
      <c r="E1311" s="46">
        <v>1304</v>
      </c>
      <c r="F1311" s="229"/>
      <c r="G1311" s="4"/>
      <c r="H1311" s="4"/>
      <c r="I1311" s="79"/>
      <c r="J1311" s="4"/>
      <c r="K1311" s="80"/>
      <c r="L1311" s="80"/>
      <c r="M1311" s="80"/>
      <c r="N1311" s="80"/>
      <c r="O1311" s="80"/>
      <c r="P1311" s="80"/>
      <c r="Q1311" s="80"/>
      <c r="R1311" s="80"/>
      <c r="S1311" s="80"/>
      <c r="T1311" s="80"/>
      <c r="U1311" s="80"/>
      <c r="V1311" s="80"/>
      <c r="W1311" s="81">
        <f t="shared" si="29"/>
        <v>0</v>
      </c>
      <c r="X1311" s="80"/>
      <c r="Y1311" s="80"/>
      <c r="Z1311" s="80"/>
      <c r="AA1311" s="80"/>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82"/>
      <c r="BE1311" s="1"/>
    </row>
    <row r="1312" spans="1:57" ht="11.25" customHeight="1" x14ac:dyDescent="0.2">
      <c r="A1312" s="1"/>
      <c r="B1312" s="1"/>
      <c r="C1312" s="1"/>
      <c r="D1312" s="1"/>
      <c r="E1312" s="46">
        <v>1305</v>
      </c>
      <c r="F1312" s="229"/>
      <c r="G1312" s="4"/>
      <c r="H1312" s="4"/>
      <c r="I1312" s="79"/>
      <c r="J1312" s="4"/>
      <c r="K1312" s="80"/>
      <c r="L1312" s="80"/>
      <c r="M1312" s="80"/>
      <c r="N1312" s="80"/>
      <c r="O1312" s="80"/>
      <c r="P1312" s="80"/>
      <c r="Q1312" s="80"/>
      <c r="R1312" s="80"/>
      <c r="S1312" s="80"/>
      <c r="T1312" s="80"/>
      <c r="U1312" s="80"/>
      <c r="V1312" s="80"/>
      <c r="W1312" s="81">
        <f t="shared" si="29"/>
        <v>0</v>
      </c>
      <c r="X1312" s="80"/>
      <c r="Y1312" s="80"/>
      <c r="Z1312" s="80"/>
      <c r="AA1312" s="80"/>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82"/>
      <c r="BE1312" s="1"/>
    </row>
    <row r="1313" spans="1:57" ht="11.25" customHeight="1" x14ac:dyDescent="0.2">
      <c r="A1313" s="1"/>
      <c r="B1313" s="1"/>
      <c r="C1313" s="1"/>
      <c r="D1313" s="1"/>
      <c r="E1313" s="46">
        <v>1306</v>
      </c>
      <c r="F1313" s="229"/>
      <c r="G1313" s="4"/>
      <c r="H1313" s="4"/>
      <c r="I1313" s="79"/>
      <c r="J1313" s="4"/>
      <c r="K1313" s="80"/>
      <c r="L1313" s="80"/>
      <c r="M1313" s="80"/>
      <c r="N1313" s="80"/>
      <c r="O1313" s="80"/>
      <c r="P1313" s="80"/>
      <c r="Q1313" s="80"/>
      <c r="R1313" s="80"/>
      <c r="S1313" s="80"/>
      <c r="T1313" s="80"/>
      <c r="U1313" s="80"/>
      <c r="V1313" s="80"/>
      <c r="W1313" s="81">
        <f t="shared" si="29"/>
        <v>0</v>
      </c>
      <c r="X1313" s="80"/>
      <c r="Y1313" s="80"/>
      <c r="Z1313" s="80"/>
      <c r="AA1313" s="80"/>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82"/>
      <c r="BE1313" s="1"/>
    </row>
    <row r="1314" spans="1:57" ht="11.25" customHeight="1" x14ac:dyDescent="0.2">
      <c r="A1314" s="1"/>
      <c r="B1314" s="1"/>
      <c r="C1314" s="1"/>
      <c r="D1314" s="1"/>
      <c r="E1314" s="46">
        <v>1307</v>
      </c>
      <c r="F1314" s="229"/>
      <c r="G1314" s="4"/>
      <c r="H1314" s="4"/>
      <c r="I1314" s="79"/>
      <c r="J1314" s="4"/>
      <c r="K1314" s="80"/>
      <c r="L1314" s="80"/>
      <c r="M1314" s="80"/>
      <c r="N1314" s="80"/>
      <c r="O1314" s="80"/>
      <c r="P1314" s="80"/>
      <c r="Q1314" s="80"/>
      <c r="R1314" s="80"/>
      <c r="S1314" s="80"/>
      <c r="T1314" s="80"/>
      <c r="U1314" s="80"/>
      <c r="V1314" s="80"/>
      <c r="W1314" s="81">
        <f t="shared" si="29"/>
        <v>0</v>
      </c>
      <c r="X1314" s="80"/>
      <c r="Y1314" s="80"/>
      <c r="Z1314" s="80"/>
      <c r="AA1314" s="80"/>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82"/>
      <c r="BE1314" s="1"/>
    </row>
    <row r="1315" spans="1:57" ht="11.25" customHeight="1" x14ac:dyDescent="0.2">
      <c r="A1315" s="1"/>
      <c r="B1315" s="1"/>
      <c r="C1315" s="1"/>
      <c r="D1315" s="1"/>
      <c r="E1315" s="46">
        <v>1308</v>
      </c>
      <c r="F1315" s="229"/>
      <c r="G1315" s="4"/>
      <c r="H1315" s="4"/>
      <c r="I1315" s="79"/>
      <c r="J1315" s="4"/>
      <c r="K1315" s="80"/>
      <c r="L1315" s="80"/>
      <c r="M1315" s="80"/>
      <c r="N1315" s="80"/>
      <c r="O1315" s="80"/>
      <c r="P1315" s="80"/>
      <c r="Q1315" s="80"/>
      <c r="R1315" s="80"/>
      <c r="S1315" s="80"/>
      <c r="T1315" s="80"/>
      <c r="U1315" s="80"/>
      <c r="V1315" s="80"/>
      <c r="W1315" s="81">
        <f t="shared" si="29"/>
        <v>0</v>
      </c>
      <c r="X1315" s="80"/>
      <c r="Y1315" s="80"/>
      <c r="Z1315" s="80"/>
      <c r="AA1315" s="80"/>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82"/>
      <c r="BE1315" s="1"/>
    </row>
    <row r="1316" spans="1:57" ht="11.25" customHeight="1" x14ac:dyDescent="0.2">
      <c r="A1316" s="1"/>
      <c r="B1316" s="1"/>
      <c r="C1316" s="1"/>
      <c r="D1316" s="1"/>
      <c r="E1316" s="46">
        <v>1309</v>
      </c>
      <c r="F1316" s="229"/>
      <c r="G1316" s="4"/>
      <c r="H1316" s="4"/>
      <c r="I1316" s="79"/>
      <c r="J1316" s="4"/>
      <c r="K1316" s="80"/>
      <c r="L1316" s="80"/>
      <c r="M1316" s="80"/>
      <c r="N1316" s="80"/>
      <c r="O1316" s="80"/>
      <c r="P1316" s="80"/>
      <c r="Q1316" s="80"/>
      <c r="R1316" s="80"/>
      <c r="S1316" s="80"/>
      <c r="T1316" s="80"/>
      <c r="U1316" s="80"/>
      <c r="V1316" s="80"/>
      <c r="W1316" s="81">
        <f t="shared" si="29"/>
        <v>0</v>
      </c>
      <c r="X1316" s="80"/>
      <c r="Y1316" s="80"/>
      <c r="Z1316" s="80"/>
      <c r="AA1316" s="80"/>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82"/>
      <c r="BE1316" s="1"/>
    </row>
    <row r="1317" spans="1:57" ht="11.25" customHeight="1" x14ac:dyDescent="0.2">
      <c r="A1317" s="1"/>
      <c r="B1317" s="1"/>
      <c r="C1317" s="1"/>
      <c r="D1317" s="1"/>
      <c r="E1317" s="46">
        <v>1310</v>
      </c>
      <c r="F1317" s="229"/>
      <c r="G1317" s="4"/>
      <c r="H1317" s="4"/>
      <c r="I1317" s="79"/>
      <c r="J1317" s="4"/>
      <c r="K1317" s="80"/>
      <c r="L1317" s="80"/>
      <c r="M1317" s="80"/>
      <c r="N1317" s="80"/>
      <c r="O1317" s="80"/>
      <c r="P1317" s="80"/>
      <c r="Q1317" s="80"/>
      <c r="R1317" s="80"/>
      <c r="S1317" s="80"/>
      <c r="T1317" s="80"/>
      <c r="U1317" s="80"/>
      <c r="V1317" s="80"/>
      <c r="W1317" s="81">
        <f t="shared" si="29"/>
        <v>0</v>
      </c>
      <c r="X1317" s="80"/>
      <c r="Y1317" s="80"/>
      <c r="Z1317" s="80"/>
      <c r="AA1317" s="80"/>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82"/>
      <c r="BE1317" s="1"/>
    </row>
    <row r="1318" spans="1:57" ht="11.25" customHeight="1" x14ac:dyDescent="0.2">
      <c r="A1318" s="1"/>
      <c r="B1318" s="1"/>
      <c r="C1318" s="1"/>
      <c r="D1318" s="1"/>
      <c r="E1318" s="46">
        <v>1311</v>
      </c>
      <c r="F1318" s="229"/>
      <c r="G1318" s="4"/>
      <c r="H1318" s="4"/>
      <c r="I1318" s="79"/>
      <c r="J1318" s="4"/>
      <c r="K1318" s="80"/>
      <c r="L1318" s="80"/>
      <c r="M1318" s="80"/>
      <c r="N1318" s="80"/>
      <c r="O1318" s="80"/>
      <c r="P1318" s="80"/>
      <c r="Q1318" s="80"/>
      <c r="R1318" s="80"/>
      <c r="S1318" s="80"/>
      <c r="T1318" s="80"/>
      <c r="U1318" s="80"/>
      <c r="V1318" s="80"/>
      <c r="W1318" s="81">
        <f t="shared" si="29"/>
        <v>0</v>
      </c>
      <c r="X1318" s="80"/>
      <c r="Y1318" s="80"/>
      <c r="Z1318" s="80"/>
      <c r="AA1318" s="80"/>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82"/>
      <c r="BE1318" s="1"/>
    </row>
    <row r="1319" spans="1:57" ht="11.25" customHeight="1" x14ac:dyDescent="0.2">
      <c r="A1319" s="1"/>
      <c r="B1319" s="1"/>
      <c r="C1319" s="1"/>
      <c r="D1319" s="1"/>
      <c r="E1319" s="46">
        <v>1312</v>
      </c>
      <c r="F1319" s="229"/>
      <c r="G1319" s="4"/>
      <c r="H1319" s="4"/>
      <c r="I1319" s="79"/>
      <c r="J1319" s="4"/>
      <c r="K1319" s="80"/>
      <c r="L1319" s="80"/>
      <c r="M1319" s="80"/>
      <c r="N1319" s="80"/>
      <c r="O1319" s="80"/>
      <c r="P1319" s="80"/>
      <c r="Q1319" s="80"/>
      <c r="R1319" s="80"/>
      <c r="S1319" s="80"/>
      <c r="T1319" s="80"/>
      <c r="U1319" s="80"/>
      <c r="V1319" s="80"/>
      <c r="W1319" s="81">
        <f t="shared" si="29"/>
        <v>0</v>
      </c>
      <c r="X1319" s="80"/>
      <c r="Y1319" s="80"/>
      <c r="Z1319" s="80"/>
      <c r="AA1319" s="80"/>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82"/>
      <c r="BE1319" s="1"/>
    </row>
    <row r="1320" spans="1:57" ht="11.25" customHeight="1" x14ac:dyDescent="0.2">
      <c r="A1320" s="1"/>
      <c r="B1320" s="1"/>
      <c r="C1320" s="1"/>
      <c r="D1320" s="1"/>
      <c r="E1320" s="46">
        <v>1313</v>
      </c>
      <c r="F1320" s="229"/>
      <c r="G1320" s="4"/>
      <c r="H1320" s="4"/>
      <c r="I1320" s="79"/>
      <c r="J1320" s="4"/>
      <c r="K1320" s="80"/>
      <c r="L1320" s="80"/>
      <c r="M1320" s="80"/>
      <c r="N1320" s="80"/>
      <c r="O1320" s="80"/>
      <c r="P1320" s="80"/>
      <c r="Q1320" s="80"/>
      <c r="R1320" s="80"/>
      <c r="S1320" s="80"/>
      <c r="T1320" s="80"/>
      <c r="U1320" s="80"/>
      <c r="V1320" s="80"/>
      <c r="W1320" s="81">
        <f t="shared" si="29"/>
        <v>0</v>
      </c>
      <c r="X1320" s="80"/>
      <c r="Y1320" s="80"/>
      <c r="Z1320" s="80"/>
      <c r="AA1320" s="80"/>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82"/>
      <c r="BE1320" s="1"/>
    </row>
    <row r="1321" spans="1:57" ht="11.25" customHeight="1" x14ac:dyDescent="0.2">
      <c r="A1321" s="1"/>
      <c r="B1321" s="1"/>
      <c r="C1321" s="1"/>
      <c r="D1321" s="1"/>
      <c r="E1321" s="46">
        <v>1314</v>
      </c>
      <c r="F1321" s="229"/>
      <c r="G1321" s="4"/>
      <c r="H1321" s="4"/>
      <c r="I1321" s="79"/>
      <c r="J1321" s="4"/>
      <c r="K1321" s="80"/>
      <c r="L1321" s="80"/>
      <c r="M1321" s="80"/>
      <c r="N1321" s="80"/>
      <c r="O1321" s="80"/>
      <c r="P1321" s="80"/>
      <c r="Q1321" s="80"/>
      <c r="R1321" s="80"/>
      <c r="S1321" s="80"/>
      <c r="T1321" s="80"/>
      <c r="U1321" s="80"/>
      <c r="V1321" s="80"/>
      <c r="W1321" s="81">
        <f t="shared" si="29"/>
        <v>0</v>
      </c>
      <c r="X1321" s="80"/>
      <c r="Y1321" s="80"/>
      <c r="Z1321" s="80"/>
      <c r="AA1321" s="80"/>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82"/>
      <c r="BE1321" s="1"/>
    </row>
    <row r="1322" spans="1:57" ht="11.25" customHeight="1" x14ac:dyDescent="0.2">
      <c r="A1322" s="1"/>
      <c r="B1322" s="1"/>
      <c r="C1322" s="1"/>
      <c r="D1322" s="1"/>
      <c r="E1322" s="46">
        <v>1315</v>
      </c>
      <c r="F1322" s="229"/>
      <c r="G1322" s="4"/>
      <c r="H1322" s="4"/>
      <c r="I1322" s="79"/>
      <c r="J1322" s="4"/>
      <c r="K1322" s="80"/>
      <c r="L1322" s="80"/>
      <c r="M1322" s="80"/>
      <c r="N1322" s="80"/>
      <c r="O1322" s="80"/>
      <c r="P1322" s="80"/>
      <c r="Q1322" s="80"/>
      <c r="R1322" s="80"/>
      <c r="S1322" s="80"/>
      <c r="T1322" s="80"/>
      <c r="U1322" s="80"/>
      <c r="V1322" s="80"/>
      <c r="W1322" s="81">
        <f t="shared" si="29"/>
        <v>0</v>
      </c>
      <c r="X1322" s="80"/>
      <c r="Y1322" s="80"/>
      <c r="Z1322" s="80"/>
      <c r="AA1322" s="80"/>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82"/>
      <c r="BE1322" s="1"/>
    </row>
    <row r="1323" spans="1:57" ht="11.25" customHeight="1" x14ac:dyDescent="0.2">
      <c r="A1323" s="1"/>
      <c r="B1323" s="1"/>
      <c r="C1323" s="1"/>
      <c r="D1323" s="1"/>
      <c r="E1323" s="46">
        <v>1316</v>
      </c>
      <c r="F1323" s="229"/>
      <c r="G1323" s="4"/>
      <c r="H1323" s="4"/>
      <c r="I1323" s="79"/>
      <c r="J1323" s="4"/>
      <c r="K1323" s="80"/>
      <c r="L1323" s="80"/>
      <c r="M1323" s="80"/>
      <c r="N1323" s="80"/>
      <c r="O1323" s="80"/>
      <c r="P1323" s="80"/>
      <c r="Q1323" s="80"/>
      <c r="R1323" s="80"/>
      <c r="S1323" s="80"/>
      <c r="T1323" s="80"/>
      <c r="U1323" s="80"/>
      <c r="V1323" s="80"/>
      <c r="W1323" s="81">
        <f t="shared" si="29"/>
        <v>0</v>
      </c>
      <c r="X1323" s="80"/>
      <c r="Y1323" s="80"/>
      <c r="Z1323" s="80"/>
      <c r="AA1323" s="80"/>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82"/>
      <c r="BE1323" s="1"/>
    </row>
    <row r="1324" spans="1:57" ht="11.25" customHeight="1" x14ac:dyDescent="0.2">
      <c r="A1324" s="1"/>
      <c r="B1324" s="1"/>
      <c r="C1324" s="1"/>
      <c r="D1324" s="1"/>
      <c r="E1324" s="46">
        <v>1317</v>
      </c>
      <c r="F1324" s="229"/>
      <c r="G1324" s="4"/>
      <c r="H1324" s="4"/>
      <c r="I1324" s="79"/>
      <c r="J1324" s="4"/>
      <c r="K1324" s="80"/>
      <c r="L1324" s="80"/>
      <c r="M1324" s="80"/>
      <c r="N1324" s="80"/>
      <c r="O1324" s="80"/>
      <c r="P1324" s="80"/>
      <c r="Q1324" s="80"/>
      <c r="R1324" s="80"/>
      <c r="S1324" s="80"/>
      <c r="T1324" s="80"/>
      <c r="U1324" s="80"/>
      <c r="V1324" s="80"/>
      <c r="W1324" s="81">
        <f t="shared" si="29"/>
        <v>0</v>
      </c>
      <c r="X1324" s="80"/>
      <c r="Y1324" s="80"/>
      <c r="Z1324" s="80"/>
      <c r="AA1324" s="80"/>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82"/>
      <c r="BE1324" s="1"/>
    </row>
    <row r="1325" spans="1:57" ht="11.25" customHeight="1" x14ac:dyDescent="0.2">
      <c r="A1325" s="1"/>
      <c r="B1325" s="1"/>
      <c r="C1325" s="1"/>
      <c r="D1325" s="1"/>
      <c r="E1325" s="46">
        <v>1318</v>
      </c>
      <c r="F1325" s="229"/>
      <c r="G1325" s="4"/>
      <c r="H1325" s="4"/>
      <c r="I1325" s="79"/>
      <c r="J1325" s="4"/>
      <c r="K1325" s="80"/>
      <c r="L1325" s="80"/>
      <c r="M1325" s="80"/>
      <c r="N1325" s="80"/>
      <c r="O1325" s="80"/>
      <c r="P1325" s="80"/>
      <c r="Q1325" s="80"/>
      <c r="R1325" s="80"/>
      <c r="S1325" s="80"/>
      <c r="T1325" s="80"/>
      <c r="U1325" s="80"/>
      <c r="V1325" s="80"/>
      <c r="W1325" s="81">
        <f t="shared" si="29"/>
        <v>0</v>
      </c>
      <c r="X1325" s="80"/>
      <c r="Y1325" s="80"/>
      <c r="Z1325" s="80"/>
      <c r="AA1325" s="80"/>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82"/>
      <c r="BE1325" s="1"/>
    </row>
    <row r="1326" spans="1:57" ht="11.25" customHeight="1" x14ac:dyDescent="0.2">
      <c r="A1326" s="1"/>
      <c r="B1326" s="1"/>
      <c r="C1326" s="1"/>
      <c r="D1326" s="1"/>
      <c r="E1326" s="46">
        <v>1319</v>
      </c>
      <c r="F1326" s="229"/>
      <c r="G1326" s="4"/>
      <c r="H1326" s="4"/>
      <c r="I1326" s="79"/>
      <c r="J1326" s="4"/>
      <c r="K1326" s="80"/>
      <c r="L1326" s="80"/>
      <c r="M1326" s="80"/>
      <c r="N1326" s="80"/>
      <c r="O1326" s="80"/>
      <c r="P1326" s="80"/>
      <c r="Q1326" s="80"/>
      <c r="R1326" s="80"/>
      <c r="S1326" s="80"/>
      <c r="T1326" s="80"/>
      <c r="U1326" s="80"/>
      <c r="V1326" s="80"/>
      <c r="W1326" s="81">
        <f t="shared" si="29"/>
        <v>0</v>
      </c>
      <c r="X1326" s="80"/>
      <c r="Y1326" s="80"/>
      <c r="Z1326" s="80"/>
      <c r="AA1326" s="80"/>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82"/>
      <c r="BE1326" s="1"/>
    </row>
    <row r="1327" spans="1:57" ht="11.25" customHeight="1" x14ac:dyDescent="0.2">
      <c r="A1327" s="1"/>
      <c r="B1327" s="1"/>
      <c r="C1327" s="1"/>
      <c r="D1327" s="1"/>
      <c r="E1327" s="46">
        <v>1320</v>
      </c>
      <c r="F1327" s="229"/>
      <c r="G1327" s="4"/>
      <c r="H1327" s="4"/>
      <c r="I1327" s="79"/>
      <c r="J1327" s="4"/>
      <c r="K1327" s="80"/>
      <c r="L1327" s="80"/>
      <c r="M1327" s="80"/>
      <c r="N1327" s="80"/>
      <c r="O1327" s="80"/>
      <c r="P1327" s="80"/>
      <c r="Q1327" s="80"/>
      <c r="R1327" s="80"/>
      <c r="S1327" s="80"/>
      <c r="T1327" s="80"/>
      <c r="U1327" s="80"/>
      <c r="V1327" s="80"/>
      <c r="W1327" s="81">
        <f t="shared" si="29"/>
        <v>0</v>
      </c>
      <c r="X1327" s="80"/>
      <c r="Y1327" s="80"/>
      <c r="Z1327" s="80"/>
      <c r="AA1327" s="80"/>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82"/>
      <c r="BE1327" s="1"/>
    </row>
    <row r="1328" spans="1:57" ht="11.25" customHeight="1" x14ac:dyDescent="0.2">
      <c r="A1328" s="1"/>
      <c r="B1328" s="1"/>
      <c r="C1328" s="1"/>
      <c r="D1328" s="1"/>
      <c r="E1328" s="46">
        <v>1321</v>
      </c>
      <c r="F1328" s="229"/>
      <c r="G1328" s="4"/>
      <c r="H1328" s="4"/>
      <c r="I1328" s="79"/>
      <c r="J1328" s="4"/>
      <c r="K1328" s="80"/>
      <c r="L1328" s="80"/>
      <c r="M1328" s="80"/>
      <c r="N1328" s="80"/>
      <c r="O1328" s="80"/>
      <c r="P1328" s="80"/>
      <c r="Q1328" s="80"/>
      <c r="R1328" s="80"/>
      <c r="S1328" s="80"/>
      <c r="T1328" s="80"/>
      <c r="U1328" s="80"/>
      <c r="V1328" s="80"/>
      <c r="W1328" s="81">
        <f t="shared" si="29"/>
        <v>0</v>
      </c>
      <c r="X1328" s="80"/>
      <c r="Y1328" s="80"/>
      <c r="Z1328" s="80"/>
      <c r="AA1328" s="80"/>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82"/>
      <c r="BE1328" s="1"/>
    </row>
    <row r="1329" spans="1:57" ht="11.25" customHeight="1" x14ac:dyDescent="0.2">
      <c r="A1329" s="1"/>
      <c r="B1329" s="1"/>
      <c r="C1329" s="1"/>
      <c r="D1329" s="1"/>
      <c r="E1329" s="46">
        <v>1322</v>
      </c>
      <c r="F1329" s="229"/>
      <c r="G1329" s="4"/>
      <c r="H1329" s="4"/>
      <c r="I1329" s="79"/>
      <c r="J1329" s="4"/>
      <c r="K1329" s="80"/>
      <c r="L1329" s="80"/>
      <c r="M1329" s="80"/>
      <c r="N1329" s="80"/>
      <c r="O1329" s="80"/>
      <c r="P1329" s="80"/>
      <c r="Q1329" s="80"/>
      <c r="R1329" s="80"/>
      <c r="S1329" s="80"/>
      <c r="T1329" s="80"/>
      <c r="U1329" s="80"/>
      <c r="V1329" s="80"/>
      <c r="W1329" s="81">
        <f t="shared" si="29"/>
        <v>0</v>
      </c>
      <c r="X1329" s="80"/>
      <c r="Y1329" s="80"/>
      <c r="Z1329" s="80"/>
      <c r="AA1329" s="80"/>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82"/>
      <c r="BE1329" s="1"/>
    </row>
    <row r="1330" spans="1:57" ht="11.25" customHeight="1" x14ac:dyDescent="0.2">
      <c r="A1330" s="1"/>
      <c r="B1330" s="1"/>
      <c r="C1330" s="1"/>
      <c r="D1330" s="1"/>
      <c r="E1330" s="46">
        <v>1323</v>
      </c>
      <c r="F1330" s="229"/>
      <c r="G1330" s="4"/>
      <c r="H1330" s="4"/>
      <c r="I1330" s="79"/>
      <c r="J1330" s="4"/>
      <c r="K1330" s="80"/>
      <c r="L1330" s="80"/>
      <c r="M1330" s="80"/>
      <c r="N1330" s="80"/>
      <c r="O1330" s="80"/>
      <c r="P1330" s="80"/>
      <c r="Q1330" s="80"/>
      <c r="R1330" s="80"/>
      <c r="S1330" s="80"/>
      <c r="T1330" s="80"/>
      <c r="U1330" s="80"/>
      <c r="V1330" s="80"/>
      <c r="W1330" s="81">
        <f t="shared" si="29"/>
        <v>0</v>
      </c>
      <c r="X1330" s="80"/>
      <c r="Y1330" s="80"/>
      <c r="Z1330" s="80"/>
      <c r="AA1330" s="80"/>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82"/>
      <c r="BE1330" s="1"/>
    </row>
    <row r="1331" spans="1:57" ht="11.25" customHeight="1" x14ac:dyDescent="0.2">
      <c r="A1331" s="1"/>
      <c r="B1331" s="1"/>
      <c r="C1331" s="1"/>
      <c r="D1331" s="1"/>
      <c r="E1331" s="46">
        <v>1324</v>
      </c>
      <c r="F1331" s="229"/>
      <c r="G1331" s="4"/>
      <c r="H1331" s="4"/>
      <c r="I1331" s="79"/>
      <c r="J1331" s="4"/>
      <c r="K1331" s="80"/>
      <c r="L1331" s="80"/>
      <c r="M1331" s="80"/>
      <c r="N1331" s="80"/>
      <c r="O1331" s="80"/>
      <c r="P1331" s="80"/>
      <c r="Q1331" s="80"/>
      <c r="R1331" s="80"/>
      <c r="S1331" s="80"/>
      <c r="T1331" s="80"/>
      <c r="U1331" s="80"/>
      <c r="V1331" s="80"/>
      <c r="W1331" s="81">
        <f t="shared" si="29"/>
        <v>0</v>
      </c>
      <c r="X1331" s="80"/>
      <c r="Y1331" s="80"/>
      <c r="Z1331" s="80"/>
      <c r="AA1331" s="80"/>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82"/>
      <c r="BE1331" s="1"/>
    </row>
    <row r="1332" spans="1:57" ht="11.25" customHeight="1" x14ac:dyDescent="0.2">
      <c r="A1332" s="1"/>
      <c r="B1332" s="1"/>
      <c r="C1332" s="1"/>
      <c r="D1332" s="1"/>
      <c r="E1332" s="46">
        <v>1325</v>
      </c>
      <c r="F1332" s="229"/>
      <c r="G1332" s="4"/>
      <c r="H1332" s="4"/>
      <c r="I1332" s="79"/>
      <c r="J1332" s="4"/>
      <c r="K1332" s="80"/>
      <c r="L1332" s="80"/>
      <c r="M1332" s="80"/>
      <c r="N1332" s="80"/>
      <c r="O1332" s="80"/>
      <c r="P1332" s="80"/>
      <c r="Q1332" s="80"/>
      <c r="R1332" s="80"/>
      <c r="S1332" s="80"/>
      <c r="T1332" s="80"/>
      <c r="U1332" s="80"/>
      <c r="V1332" s="80"/>
      <c r="W1332" s="81">
        <f t="shared" si="29"/>
        <v>0</v>
      </c>
      <c r="X1332" s="80"/>
      <c r="Y1332" s="80"/>
      <c r="Z1332" s="80"/>
      <c r="AA1332" s="80"/>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82"/>
      <c r="BE1332" s="1"/>
    </row>
    <row r="1333" spans="1:57" ht="11.25" customHeight="1" x14ac:dyDescent="0.2">
      <c r="A1333" s="1"/>
      <c r="B1333" s="1"/>
      <c r="C1333" s="1"/>
      <c r="D1333" s="1"/>
      <c r="E1333" s="46">
        <v>1326</v>
      </c>
      <c r="F1333" s="229"/>
      <c r="G1333" s="4"/>
      <c r="H1333" s="4"/>
      <c r="I1333" s="79"/>
      <c r="J1333" s="4"/>
      <c r="K1333" s="80"/>
      <c r="L1333" s="80"/>
      <c r="M1333" s="80"/>
      <c r="N1333" s="80"/>
      <c r="O1333" s="80"/>
      <c r="P1333" s="80"/>
      <c r="Q1333" s="80"/>
      <c r="R1333" s="80"/>
      <c r="S1333" s="80"/>
      <c r="T1333" s="80"/>
      <c r="U1333" s="80"/>
      <c r="V1333" s="80"/>
      <c r="W1333" s="81">
        <f t="shared" si="29"/>
        <v>0</v>
      </c>
      <c r="X1333" s="80"/>
      <c r="Y1333" s="80"/>
      <c r="Z1333" s="80"/>
      <c r="AA1333" s="80"/>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82"/>
      <c r="BE1333" s="1"/>
    </row>
    <row r="1334" spans="1:57" ht="11.25" customHeight="1" x14ac:dyDescent="0.2">
      <c r="A1334" s="1"/>
      <c r="B1334" s="1"/>
      <c r="C1334" s="1"/>
      <c r="D1334" s="1"/>
      <c r="E1334" s="46">
        <v>1327</v>
      </c>
      <c r="F1334" s="229"/>
      <c r="G1334" s="4"/>
      <c r="H1334" s="4"/>
      <c r="I1334" s="79"/>
      <c r="J1334" s="4"/>
      <c r="K1334" s="80"/>
      <c r="L1334" s="80"/>
      <c r="M1334" s="80"/>
      <c r="N1334" s="80"/>
      <c r="O1334" s="80"/>
      <c r="P1334" s="80"/>
      <c r="Q1334" s="80"/>
      <c r="R1334" s="80"/>
      <c r="S1334" s="80"/>
      <c r="T1334" s="80"/>
      <c r="U1334" s="80"/>
      <c r="V1334" s="80"/>
      <c r="W1334" s="81">
        <f t="shared" si="29"/>
        <v>0</v>
      </c>
      <c r="X1334" s="80"/>
      <c r="Y1334" s="80"/>
      <c r="Z1334" s="80"/>
      <c r="AA1334" s="80"/>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82"/>
      <c r="BE1334" s="1"/>
    </row>
    <row r="1335" spans="1:57" ht="11.25" customHeight="1" x14ac:dyDescent="0.2">
      <c r="A1335" s="1"/>
      <c r="B1335" s="1"/>
      <c r="C1335" s="1"/>
      <c r="D1335" s="1"/>
      <c r="E1335" s="46">
        <v>1328</v>
      </c>
      <c r="F1335" s="229"/>
      <c r="G1335" s="4"/>
      <c r="H1335" s="4"/>
      <c r="I1335" s="79"/>
      <c r="J1335" s="4"/>
      <c r="K1335" s="80"/>
      <c r="L1335" s="80"/>
      <c r="M1335" s="80"/>
      <c r="N1335" s="80"/>
      <c r="O1335" s="80"/>
      <c r="P1335" s="80"/>
      <c r="Q1335" s="80"/>
      <c r="R1335" s="80"/>
      <c r="S1335" s="80"/>
      <c r="T1335" s="80"/>
      <c r="U1335" s="80"/>
      <c r="V1335" s="80"/>
      <c r="W1335" s="81">
        <f t="shared" si="29"/>
        <v>0</v>
      </c>
      <c r="X1335" s="80"/>
      <c r="Y1335" s="80"/>
      <c r="Z1335" s="80"/>
      <c r="AA1335" s="80"/>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82"/>
      <c r="BE1335" s="1"/>
    </row>
    <row r="1336" spans="1:57" ht="11.25" customHeight="1" x14ac:dyDescent="0.2">
      <c r="A1336" s="1"/>
      <c r="B1336" s="1"/>
      <c r="C1336" s="1"/>
      <c r="D1336" s="1"/>
      <c r="E1336" s="46">
        <v>1329</v>
      </c>
      <c r="F1336" s="229"/>
      <c r="G1336" s="4"/>
      <c r="H1336" s="4"/>
      <c r="I1336" s="79"/>
      <c r="J1336" s="4"/>
      <c r="K1336" s="80"/>
      <c r="L1336" s="80"/>
      <c r="M1336" s="80"/>
      <c r="N1336" s="80"/>
      <c r="O1336" s="80"/>
      <c r="P1336" s="80"/>
      <c r="Q1336" s="80"/>
      <c r="R1336" s="80"/>
      <c r="S1336" s="80"/>
      <c r="T1336" s="80"/>
      <c r="U1336" s="80"/>
      <c r="V1336" s="80"/>
      <c r="W1336" s="81">
        <f t="shared" si="29"/>
        <v>0</v>
      </c>
      <c r="X1336" s="80"/>
      <c r="Y1336" s="80"/>
      <c r="Z1336" s="80"/>
      <c r="AA1336" s="80"/>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82"/>
      <c r="BE1336" s="1"/>
    </row>
    <row r="1337" spans="1:57" ht="11.25" customHeight="1" x14ac:dyDescent="0.2">
      <c r="A1337" s="1"/>
      <c r="B1337" s="1"/>
      <c r="C1337" s="1"/>
      <c r="D1337" s="1"/>
      <c r="E1337" s="46">
        <v>1330</v>
      </c>
      <c r="F1337" s="229"/>
      <c r="G1337" s="4"/>
      <c r="H1337" s="4"/>
      <c r="I1337" s="79"/>
      <c r="J1337" s="4"/>
      <c r="K1337" s="80"/>
      <c r="L1337" s="80"/>
      <c r="M1337" s="80"/>
      <c r="N1337" s="80"/>
      <c r="O1337" s="80"/>
      <c r="P1337" s="80"/>
      <c r="Q1337" s="80"/>
      <c r="R1337" s="80"/>
      <c r="S1337" s="80"/>
      <c r="T1337" s="80"/>
      <c r="U1337" s="80"/>
      <c r="V1337" s="80"/>
      <c r="W1337" s="81">
        <f t="shared" si="29"/>
        <v>0</v>
      </c>
      <c r="X1337" s="80"/>
      <c r="Y1337" s="80"/>
      <c r="Z1337" s="80"/>
      <c r="AA1337" s="80"/>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82"/>
      <c r="BE1337" s="1"/>
    </row>
    <row r="1338" spans="1:57" ht="11.25" customHeight="1" x14ac:dyDescent="0.2">
      <c r="A1338" s="1"/>
      <c r="B1338" s="1"/>
      <c r="C1338" s="1"/>
      <c r="D1338" s="1"/>
      <c r="E1338" s="46">
        <v>1331</v>
      </c>
      <c r="F1338" s="229"/>
      <c r="G1338" s="4"/>
      <c r="H1338" s="4"/>
      <c r="I1338" s="79"/>
      <c r="J1338" s="4"/>
      <c r="K1338" s="80"/>
      <c r="L1338" s="80"/>
      <c r="M1338" s="80"/>
      <c r="N1338" s="80"/>
      <c r="O1338" s="80"/>
      <c r="P1338" s="80"/>
      <c r="Q1338" s="80"/>
      <c r="R1338" s="80"/>
      <c r="S1338" s="80"/>
      <c r="T1338" s="80"/>
      <c r="U1338" s="80"/>
      <c r="V1338" s="80"/>
      <c r="W1338" s="81">
        <f t="shared" si="29"/>
        <v>0</v>
      </c>
      <c r="X1338" s="80"/>
      <c r="Y1338" s="80"/>
      <c r="Z1338" s="80"/>
      <c r="AA1338" s="80"/>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82"/>
      <c r="BE1338" s="1"/>
    </row>
    <row r="1339" spans="1:57" ht="11.25" customHeight="1" x14ac:dyDescent="0.2">
      <c r="A1339" s="1"/>
      <c r="B1339" s="1"/>
      <c r="C1339" s="1"/>
      <c r="D1339" s="1"/>
      <c r="E1339" s="46">
        <v>1332</v>
      </c>
      <c r="F1339" s="229"/>
      <c r="G1339" s="4"/>
      <c r="H1339" s="4"/>
      <c r="I1339" s="79"/>
      <c r="J1339" s="4"/>
      <c r="K1339" s="80"/>
      <c r="L1339" s="80"/>
      <c r="M1339" s="80"/>
      <c r="N1339" s="80"/>
      <c r="O1339" s="80"/>
      <c r="P1339" s="80"/>
      <c r="Q1339" s="80"/>
      <c r="R1339" s="80"/>
      <c r="S1339" s="80"/>
      <c r="T1339" s="80"/>
      <c r="U1339" s="80"/>
      <c r="V1339" s="80"/>
      <c r="W1339" s="81">
        <f t="shared" si="29"/>
        <v>0</v>
      </c>
      <c r="X1339" s="80"/>
      <c r="Y1339" s="80"/>
      <c r="Z1339" s="80"/>
      <c r="AA1339" s="80"/>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82"/>
      <c r="BE1339" s="1"/>
    </row>
    <row r="1340" spans="1:57" ht="11.25" customHeight="1" x14ac:dyDescent="0.2">
      <c r="A1340" s="1"/>
      <c r="B1340" s="1"/>
      <c r="C1340" s="1"/>
      <c r="D1340" s="1"/>
      <c r="E1340" s="46">
        <v>1333</v>
      </c>
      <c r="F1340" s="229"/>
      <c r="G1340" s="4"/>
      <c r="H1340" s="4"/>
      <c r="I1340" s="79"/>
      <c r="J1340" s="4"/>
      <c r="K1340" s="80"/>
      <c r="L1340" s="80"/>
      <c r="M1340" s="80"/>
      <c r="N1340" s="80"/>
      <c r="O1340" s="80"/>
      <c r="P1340" s="80"/>
      <c r="Q1340" s="80"/>
      <c r="R1340" s="80"/>
      <c r="S1340" s="80"/>
      <c r="T1340" s="80"/>
      <c r="U1340" s="80"/>
      <c r="V1340" s="80"/>
      <c r="W1340" s="81">
        <f t="shared" si="29"/>
        <v>0</v>
      </c>
      <c r="X1340" s="80"/>
      <c r="Y1340" s="80"/>
      <c r="Z1340" s="80"/>
      <c r="AA1340" s="80"/>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82"/>
      <c r="BE1340" s="1"/>
    </row>
    <row r="1341" spans="1:57" ht="11.25" customHeight="1" x14ac:dyDescent="0.2">
      <c r="A1341" s="1"/>
      <c r="B1341" s="1"/>
      <c r="C1341" s="1"/>
      <c r="D1341" s="1"/>
      <c r="E1341" s="46">
        <v>1334</v>
      </c>
      <c r="F1341" s="229"/>
      <c r="G1341" s="4"/>
      <c r="H1341" s="4"/>
      <c r="I1341" s="79"/>
      <c r="J1341" s="4"/>
      <c r="K1341" s="80"/>
      <c r="L1341" s="80"/>
      <c r="M1341" s="80"/>
      <c r="N1341" s="80"/>
      <c r="O1341" s="80"/>
      <c r="P1341" s="80"/>
      <c r="Q1341" s="80"/>
      <c r="R1341" s="80"/>
      <c r="S1341" s="80"/>
      <c r="T1341" s="80"/>
      <c r="U1341" s="80"/>
      <c r="V1341" s="80"/>
      <c r="W1341" s="81">
        <f t="shared" si="29"/>
        <v>0</v>
      </c>
      <c r="X1341" s="80"/>
      <c r="Y1341" s="80"/>
      <c r="Z1341" s="80"/>
      <c r="AA1341" s="80"/>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82"/>
      <c r="BE1341" s="1"/>
    </row>
    <row r="1342" spans="1:57" ht="11.25" customHeight="1" x14ac:dyDescent="0.2">
      <c r="A1342" s="1"/>
      <c r="B1342" s="1"/>
      <c r="C1342" s="1"/>
      <c r="D1342" s="1"/>
      <c r="E1342" s="46">
        <v>1335</v>
      </c>
      <c r="F1342" s="229"/>
      <c r="G1342" s="4"/>
      <c r="H1342" s="4"/>
      <c r="I1342" s="79"/>
      <c r="J1342" s="4"/>
      <c r="K1342" s="80"/>
      <c r="L1342" s="80"/>
      <c r="M1342" s="80"/>
      <c r="N1342" s="80"/>
      <c r="O1342" s="80"/>
      <c r="P1342" s="80"/>
      <c r="Q1342" s="80"/>
      <c r="R1342" s="80"/>
      <c r="S1342" s="80"/>
      <c r="T1342" s="80"/>
      <c r="U1342" s="80"/>
      <c r="V1342" s="80"/>
      <c r="W1342" s="81">
        <f t="shared" si="29"/>
        <v>0</v>
      </c>
      <c r="X1342" s="80"/>
      <c r="Y1342" s="80"/>
      <c r="Z1342" s="80"/>
      <c r="AA1342" s="80"/>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82"/>
      <c r="BE1342" s="1"/>
    </row>
    <row r="1343" spans="1:57" ht="11.25" customHeight="1" x14ac:dyDescent="0.2">
      <c r="A1343" s="1"/>
      <c r="B1343" s="1"/>
      <c r="C1343" s="1"/>
      <c r="D1343" s="1"/>
      <c r="E1343" s="46">
        <v>1336</v>
      </c>
      <c r="F1343" s="229"/>
      <c r="G1343" s="4"/>
      <c r="H1343" s="4"/>
      <c r="I1343" s="79"/>
      <c r="J1343" s="4"/>
      <c r="K1343" s="80"/>
      <c r="L1343" s="80"/>
      <c r="M1343" s="80"/>
      <c r="N1343" s="80"/>
      <c r="O1343" s="80"/>
      <c r="P1343" s="80"/>
      <c r="Q1343" s="80"/>
      <c r="R1343" s="80"/>
      <c r="S1343" s="80"/>
      <c r="T1343" s="80"/>
      <c r="U1343" s="80"/>
      <c r="V1343" s="80"/>
      <c r="W1343" s="81">
        <f t="shared" si="29"/>
        <v>0</v>
      </c>
      <c r="X1343" s="80"/>
      <c r="Y1343" s="80"/>
      <c r="Z1343" s="80"/>
      <c r="AA1343" s="80"/>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82"/>
      <c r="BE1343" s="1"/>
    </row>
    <row r="1344" spans="1:57" ht="11.25" customHeight="1" x14ac:dyDescent="0.2">
      <c r="A1344" s="1"/>
      <c r="B1344" s="1"/>
      <c r="C1344" s="1"/>
      <c r="D1344" s="1"/>
      <c r="E1344" s="46">
        <v>1337</v>
      </c>
      <c r="F1344" s="229"/>
      <c r="G1344" s="4"/>
      <c r="H1344" s="4"/>
      <c r="I1344" s="79"/>
      <c r="J1344" s="4"/>
      <c r="K1344" s="80"/>
      <c r="L1344" s="80"/>
      <c r="M1344" s="80"/>
      <c r="N1344" s="80"/>
      <c r="O1344" s="80"/>
      <c r="P1344" s="80"/>
      <c r="Q1344" s="80"/>
      <c r="R1344" s="80"/>
      <c r="S1344" s="80"/>
      <c r="T1344" s="80"/>
      <c r="U1344" s="80"/>
      <c r="V1344" s="80"/>
      <c r="W1344" s="81">
        <f t="shared" si="29"/>
        <v>0</v>
      </c>
      <c r="X1344" s="80"/>
      <c r="Y1344" s="80"/>
      <c r="Z1344" s="80"/>
      <c r="AA1344" s="80"/>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82"/>
      <c r="BE1344" s="1"/>
    </row>
    <row r="1345" spans="1:57" ht="11.25" customHeight="1" x14ac:dyDescent="0.2">
      <c r="A1345" s="1"/>
      <c r="B1345" s="1"/>
      <c r="C1345" s="1"/>
      <c r="D1345" s="1"/>
      <c r="E1345" s="46">
        <v>1338</v>
      </c>
      <c r="F1345" s="229"/>
      <c r="G1345" s="4"/>
      <c r="H1345" s="4"/>
      <c r="I1345" s="79"/>
      <c r="J1345" s="4"/>
      <c r="K1345" s="80"/>
      <c r="L1345" s="80"/>
      <c r="M1345" s="80"/>
      <c r="N1345" s="80"/>
      <c r="O1345" s="80"/>
      <c r="P1345" s="80"/>
      <c r="Q1345" s="80"/>
      <c r="R1345" s="80"/>
      <c r="S1345" s="80"/>
      <c r="T1345" s="80"/>
      <c r="U1345" s="80"/>
      <c r="V1345" s="80"/>
      <c r="W1345" s="81">
        <f t="shared" si="29"/>
        <v>0</v>
      </c>
      <c r="X1345" s="80"/>
      <c r="Y1345" s="80"/>
      <c r="Z1345" s="80"/>
      <c r="AA1345" s="80"/>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82"/>
      <c r="BE1345" s="1"/>
    </row>
    <row r="1346" spans="1:57" ht="11.25" customHeight="1" x14ac:dyDescent="0.2">
      <c r="A1346" s="1"/>
      <c r="B1346" s="1"/>
      <c r="C1346" s="1"/>
      <c r="D1346" s="1"/>
      <c r="E1346" s="46">
        <v>1339</v>
      </c>
      <c r="F1346" s="229"/>
      <c r="G1346" s="4"/>
      <c r="H1346" s="4"/>
      <c r="I1346" s="79"/>
      <c r="J1346" s="4"/>
      <c r="K1346" s="80"/>
      <c r="L1346" s="80"/>
      <c r="M1346" s="80"/>
      <c r="N1346" s="80"/>
      <c r="O1346" s="80"/>
      <c r="P1346" s="80"/>
      <c r="Q1346" s="80"/>
      <c r="R1346" s="80"/>
      <c r="S1346" s="80"/>
      <c r="T1346" s="80"/>
      <c r="U1346" s="80"/>
      <c r="V1346" s="80"/>
      <c r="W1346" s="81">
        <f t="shared" si="29"/>
        <v>0</v>
      </c>
      <c r="X1346" s="80"/>
      <c r="Y1346" s="80"/>
      <c r="Z1346" s="80"/>
      <c r="AA1346" s="80"/>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82"/>
      <c r="BE1346" s="1"/>
    </row>
    <row r="1347" spans="1:57" ht="11.25" customHeight="1" x14ac:dyDescent="0.2">
      <c r="A1347" s="1"/>
      <c r="B1347" s="1"/>
      <c r="C1347" s="1"/>
      <c r="D1347" s="1"/>
      <c r="E1347" s="46">
        <v>1340</v>
      </c>
      <c r="F1347" s="229"/>
      <c r="G1347" s="4"/>
      <c r="H1347" s="4"/>
      <c r="I1347" s="79"/>
      <c r="J1347" s="4"/>
      <c r="K1347" s="80"/>
      <c r="L1347" s="80"/>
      <c r="M1347" s="80"/>
      <c r="N1347" s="80"/>
      <c r="O1347" s="80"/>
      <c r="P1347" s="80"/>
      <c r="Q1347" s="80"/>
      <c r="R1347" s="80"/>
      <c r="S1347" s="80"/>
      <c r="T1347" s="80"/>
      <c r="U1347" s="80"/>
      <c r="V1347" s="80"/>
      <c r="W1347" s="81">
        <f t="shared" si="29"/>
        <v>0</v>
      </c>
      <c r="X1347" s="80"/>
      <c r="Y1347" s="80"/>
      <c r="Z1347" s="80"/>
      <c r="AA1347" s="80"/>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82"/>
      <c r="BE1347" s="1"/>
    </row>
    <row r="1348" spans="1:57" ht="11.25" customHeight="1" x14ac:dyDescent="0.2">
      <c r="A1348" s="1"/>
      <c r="B1348" s="1"/>
      <c r="C1348" s="1"/>
      <c r="D1348" s="1"/>
      <c r="E1348" s="46">
        <v>1341</v>
      </c>
      <c r="F1348" s="229"/>
      <c r="G1348" s="4"/>
      <c r="H1348" s="4"/>
      <c r="I1348" s="79"/>
      <c r="J1348" s="4"/>
      <c r="K1348" s="80"/>
      <c r="L1348" s="80"/>
      <c r="M1348" s="80"/>
      <c r="N1348" s="80"/>
      <c r="O1348" s="80"/>
      <c r="P1348" s="80"/>
      <c r="Q1348" s="80"/>
      <c r="R1348" s="80"/>
      <c r="S1348" s="80"/>
      <c r="T1348" s="80"/>
      <c r="U1348" s="80"/>
      <c r="V1348" s="80"/>
      <c r="W1348" s="81">
        <f t="shared" si="29"/>
        <v>0</v>
      </c>
      <c r="X1348" s="80"/>
      <c r="Y1348" s="80"/>
      <c r="Z1348" s="80"/>
      <c r="AA1348" s="80"/>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82"/>
      <c r="BE1348" s="1"/>
    </row>
    <row r="1349" spans="1:57" ht="11.25" customHeight="1" x14ac:dyDescent="0.2">
      <c r="A1349" s="1"/>
      <c r="B1349" s="1"/>
      <c r="C1349" s="1"/>
      <c r="D1349" s="1"/>
      <c r="E1349" s="46">
        <v>1342</v>
      </c>
      <c r="F1349" s="229"/>
      <c r="G1349" s="4"/>
      <c r="H1349" s="4"/>
      <c r="I1349" s="79"/>
      <c r="J1349" s="4"/>
      <c r="K1349" s="80"/>
      <c r="L1349" s="80"/>
      <c r="M1349" s="80"/>
      <c r="N1349" s="80"/>
      <c r="O1349" s="80"/>
      <c r="P1349" s="80"/>
      <c r="Q1349" s="80"/>
      <c r="R1349" s="80"/>
      <c r="S1349" s="80"/>
      <c r="T1349" s="80"/>
      <c r="U1349" s="80"/>
      <c r="V1349" s="80"/>
      <c r="W1349" s="81">
        <f t="shared" si="29"/>
        <v>0</v>
      </c>
      <c r="X1349" s="80"/>
      <c r="Y1349" s="80"/>
      <c r="Z1349" s="80"/>
      <c r="AA1349" s="80"/>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82"/>
      <c r="BE1349" s="1"/>
    </row>
    <row r="1350" spans="1:57" ht="11.25" customHeight="1" x14ac:dyDescent="0.2">
      <c r="A1350" s="1"/>
      <c r="B1350" s="1"/>
      <c r="C1350" s="1"/>
      <c r="D1350" s="1"/>
      <c r="E1350" s="46">
        <v>1343</v>
      </c>
      <c r="F1350" s="229"/>
      <c r="G1350" s="4"/>
      <c r="H1350" s="4"/>
      <c r="I1350" s="79"/>
      <c r="J1350" s="4"/>
      <c r="K1350" s="80"/>
      <c r="L1350" s="80"/>
      <c r="M1350" s="80"/>
      <c r="N1350" s="80"/>
      <c r="O1350" s="80"/>
      <c r="P1350" s="80"/>
      <c r="Q1350" s="80"/>
      <c r="R1350" s="80"/>
      <c r="S1350" s="80"/>
      <c r="T1350" s="80"/>
      <c r="U1350" s="80"/>
      <c r="V1350" s="80"/>
      <c r="W1350" s="81">
        <f t="shared" si="29"/>
        <v>0</v>
      </c>
      <c r="X1350" s="80"/>
      <c r="Y1350" s="80"/>
      <c r="Z1350" s="80"/>
      <c r="AA1350" s="80"/>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82"/>
      <c r="BE1350" s="1"/>
    </row>
    <row r="1351" spans="1:57" ht="11.25" customHeight="1" x14ac:dyDescent="0.2">
      <c r="A1351" s="1"/>
      <c r="B1351" s="1"/>
      <c r="C1351" s="1"/>
      <c r="D1351" s="1"/>
      <c r="E1351" s="46">
        <v>1344</v>
      </c>
      <c r="F1351" s="229"/>
      <c r="G1351" s="4"/>
      <c r="H1351" s="4"/>
      <c r="I1351" s="79"/>
      <c r="J1351" s="4"/>
      <c r="K1351" s="80"/>
      <c r="L1351" s="80"/>
      <c r="M1351" s="80"/>
      <c r="N1351" s="80"/>
      <c r="O1351" s="80"/>
      <c r="P1351" s="80"/>
      <c r="Q1351" s="80"/>
      <c r="R1351" s="80"/>
      <c r="S1351" s="80"/>
      <c r="T1351" s="80"/>
      <c r="U1351" s="80"/>
      <c r="V1351" s="80"/>
      <c r="W1351" s="81">
        <f t="shared" si="29"/>
        <v>0</v>
      </c>
      <c r="X1351" s="80"/>
      <c r="Y1351" s="80"/>
      <c r="Z1351" s="80"/>
      <c r="AA1351" s="80"/>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82"/>
      <c r="BE1351" s="1"/>
    </row>
    <row r="1352" spans="1:57" ht="11.25" customHeight="1" x14ac:dyDescent="0.2">
      <c r="A1352" s="1"/>
      <c r="B1352" s="1"/>
      <c r="C1352" s="1"/>
      <c r="D1352" s="1"/>
      <c r="E1352" s="46">
        <v>1345</v>
      </c>
      <c r="F1352" s="229"/>
      <c r="G1352" s="4"/>
      <c r="H1352" s="4"/>
      <c r="I1352" s="79"/>
      <c r="J1352" s="4"/>
      <c r="K1352" s="80"/>
      <c r="L1352" s="80"/>
      <c r="M1352" s="80"/>
      <c r="N1352" s="80"/>
      <c r="O1352" s="80"/>
      <c r="P1352" s="80"/>
      <c r="Q1352" s="80"/>
      <c r="R1352" s="80"/>
      <c r="S1352" s="80"/>
      <c r="T1352" s="80"/>
      <c r="U1352" s="80"/>
      <c r="V1352" s="80"/>
      <c r="W1352" s="81">
        <f t="shared" si="29"/>
        <v>0</v>
      </c>
      <c r="X1352" s="80"/>
      <c r="Y1352" s="80"/>
      <c r="Z1352" s="80"/>
      <c r="AA1352" s="80"/>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82"/>
      <c r="BE1352" s="1"/>
    </row>
    <row r="1353" spans="1:57" ht="11.25" customHeight="1" x14ac:dyDescent="0.2">
      <c r="A1353" s="1"/>
      <c r="B1353" s="1"/>
      <c r="C1353" s="1"/>
      <c r="D1353" s="1"/>
      <c r="E1353" s="46">
        <v>1346</v>
      </c>
      <c r="F1353" s="229"/>
      <c r="G1353" s="4"/>
      <c r="H1353" s="4"/>
      <c r="I1353" s="79"/>
      <c r="J1353" s="4"/>
      <c r="K1353" s="80"/>
      <c r="L1353" s="80"/>
      <c r="M1353" s="80"/>
      <c r="N1353" s="80"/>
      <c r="O1353" s="80"/>
      <c r="P1353" s="80"/>
      <c r="Q1353" s="80"/>
      <c r="R1353" s="80"/>
      <c r="S1353" s="80"/>
      <c r="T1353" s="80"/>
      <c r="U1353" s="80"/>
      <c r="V1353" s="80"/>
      <c r="W1353" s="81">
        <f t="shared" si="29"/>
        <v>0</v>
      </c>
      <c r="X1353" s="80"/>
      <c r="Y1353" s="80"/>
      <c r="Z1353" s="80"/>
      <c r="AA1353" s="80"/>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82"/>
      <c r="BE1353" s="1"/>
    </row>
    <row r="1354" spans="1:57" ht="11.25" customHeight="1" x14ac:dyDescent="0.2">
      <c r="A1354" s="1"/>
      <c r="B1354" s="1"/>
      <c r="C1354" s="1"/>
      <c r="D1354" s="1"/>
      <c r="E1354" s="46">
        <v>1347</v>
      </c>
      <c r="F1354" s="229"/>
      <c r="G1354" s="4"/>
      <c r="H1354" s="4"/>
      <c r="I1354" s="79"/>
      <c r="J1354" s="4"/>
      <c r="K1354" s="80"/>
      <c r="L1354" s="80"/>
      <c r="M1354" s="80"/>
      <c r="N1354" s="80"/>
      <c r="O1354" s="80"/>
      <c r="P1354" s="80"/>
      <c r="Q1354" s="80"/>
      <c r="R1354" s="80"/>
      <c r="S1354" s="80"/>
      <c r="T1354" s="80"/>
      <c r="U1354" s="80"/>
      <c r="V1354" s="80"/>
      <c r="W1354" s="81">
        <f t="shared" si="29"/>
        <v>0</v>
      </c>
      <c r="X1354" s="80"/>
      <c r="Y1354" s="80"/>
      <c r="Z1354" s="80"/>
      <c r="AA1354" s="80"/>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82"/>
      <c r="BE1354" s="1"/>
    </row>
    <row r="1355" spans="1:57" ht="11.25" customHeight="1" x14ac:dyDescent="0.2">
      <c r="A1355" s="1"/>
      <c r="B1355" s="1"/>
      <c r="C1355" s="1"/>
      <c r="D1355" s="1"/>
      <c r="E1355" s="46">
        <v>1348</v>
      </c>
      <c r="F1355" s="229"/>
      <c r="G1355" s="4"/>
      <c r="H1355" s="4"/>
      <c r="I1355" s="79"/>
      <c r="J1355" s="4"/>
      <c r="K1355" s="80"/>
      <c r="L1355" s="80"/>
      <c r="M1355" s="80"/>
      <c r="N1355" s="80"/>
      <c r="O1355" s="80"/>
      <c r="P1355" s="80"/>
      <c r="Q1355" s="80"/>
      <c r="R1355" s="80"/>
      <c r="S1355" s="80"/>
      <c r="T1355" s="80"/>
      <c r="U1355" s="80"/>
      <c r="V1355" s="80"/>
      <c r="W1355" s="81">
        <f t="shared" si="29"/>
        <v>0</v>
      </c>
      <c r="X1355" s="80"/>
      <c r="Y1355" s="80"/>
      <c r="Z1355" s="80"/>
      <c r="AA1355" s="80"/>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82"/>
      <c r="BE1355" s="1"/>
    </row>
    <row r="1356" spans="1:57" ht="11.25" customHeight="1" x14ac:dyDescent="0.2">
      <c r="A1356" s="1"/>
      <c r="B1356" s="1"/>
      <c r="C1356" s="1"/>
      <c r="D1356" s="1"/>
      <c r="E1356" s="46">
        <v>1349</v>
      </c>
      <c r="F1356" s="229"/>
      <c r="G1356" s="4"/>
      <c r="H1356" s="4"/>
      <c r="I1356" s="79"/>
      <c r="J1356" s="4"/>
      <c r="K1356" s="80"/>
      <c r="L1356" s="80"/>
      <c r="M1356" s="80"/>
      <c r="N1356" s="80"/>
      <c r="O1356" s="80"/>
      <c r="P1356" s="80"/>
      <c r="Q1356" s="80"/>
      <c r="R1356" s="80"/>
      <c r="S1356" s="80"/>
      <c r="T1356" s="80"/>
      <c r="U1356" s="80"/>
      <c r="V1356" s="80"/>
      <c r="W1356" s="81">
        <f t="shared" si="29"/>
        <v>0</v>
      </c>
      <c r="X1356" s="80"/>
      <c r="Y1356" s="80"/>
      <c r="Z1356" s="80"/>
      <c r="AA1356" s="80"/>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82"/>
      <c r="BE1356" s="1"/>
    </row>
    <row r="1357" spans="1:57" ht="11.25" customHeight="1" x14ac:dyDescent="0.2">
      <c r="A1357" s="1"/>
      <c r="B1357" s="1"/>
      <c r="C1357" s="1"/>
      <c r="D1357" s="1"/>
      <c r="E1357" s="46">
        <v>1350</v>
      </c>
      <c r="F1357" s="229"/>
      <c r="G1357" s="4"/>
      <c r="H1357" s="4"/>
      <c r="I1357" s="79"/>
      <c r="J1357" s="4"/>
      <c r="K1357" s="80"/>
      <c r="L1357" s="80"/>
      <c r="M1357" s="80"/>
      <c r="N1357" s="80"/>
      <c r="O1357" s="80"/>
      <c r="P1357" s="80"/>
      <c r="Q1357" s="80"/>
      <c r="R1357" s="80"/>
      <c r="S1357" s="80"/>
      <c r="T1357" s="80"/>
      <c r="U1357" s="80"/>
      <c r="V1357" s="80"/>
      <c r="W1357" s="81">
        <f t="shared" si="29"/>
        <v>0</v>
      </c>
      <c r="X1357" s="80"/>
      <c r="Y1357" s="80"/>
      <c r="Z1357" s="80"/>
      <c r="AA1357" s="80"/>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82"/>
      <c r="BE1357" s="1"/>
    </row>
    <row r="1358" spans="1:57" ht="11.25" customHeight="1" x14ac:dyDescent="0.2">
      <c r="A1358" s="1"/>
      <c r="B1358" s="1"/>
      <c r="C1358" s="1"/>
      <c r="D1358" s="1"/>
      <c r="E1358" s="46">
        <v>1351</v>
      </c>
      <c r="F1358" s="229"/>
      <c r="G1358" s="4"/>
      <c r="H1358" s="4"/>
      <c r="I1358" s="79"/>
      <c r="J1358" s="4"/>
      <c r="K1358" s="80"/>
      <c r="L1358" s="80"/>
      <c r="M1358" s="80"/>
      <c r="N1358" s="80"/>
      <c r="O1358" s="80"/>
      <c r="P1358" s="80"/>
      <c r="Q1358" s="80"/>
      <c r="R1358" s="80"/>
      <c r="S1358" s="80"/>
      <c r="T1358" s="80"/>
      <c r="U1358" s="80"/>
      <c r="V1358" s="80"/>
      <c r="W1358" s="81">
        <f t="shared" si="29"/>
        <v>0</v>
      </c>
      <c r="X1358" s="80"/>
      <c r="Y1358" s="80"/>
      <c r="Z1358" s="80"/>
      <c r="AA1358" s="80"/>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82"/>
      <c r="BE1358" s="1"/>
    </row>
    <row r="1359" spans="1:57" ht="11.25" customHeight="1" x14ac:dyDescent="0.2">
      <c r="A1359" s="1"/>
      <c r="B1359" s="1"/>
      <c r="C1359" s="1"/>
      <c r="D1359" s="1"/>
      <c r="E1359" s="46">
        <v>1352</v>
      </c>
      <c r="F1359" s="229"/>
      <c r="G1359" s="4"/>
      <c r="H1359" s="4"/>
      <c r="I1359" s="79"/>
      <c r="J1359" s="4"/>
      <c r="K1359" s="80"/>
      <c r="L1359" s="80"/>
      <c r="M1359" s="80"/>
      <c r="N1359" s="80"/>
      <c r="O1359" s="80"/>
      <c r="P1359" s="80"/>
      <c r="Q1359" s="80"/>
      <c r="R1359" s="80"/>
      <c r="S1359" s="80"/>
      <c r="T1359" s="80"/>
      <c r="U1359" s="80"/>
      <c r="V1359" s="80"/>
      <c r="W1359" s="81">
        <f t="shared" si="29"/>
        <v>0</v>
      </c>
      <c r="X1359" s="80"/>
      <c r="Y1359" s="80"/>
      <c r="Z1359" s="80"/>
      <c r="AA1359" s="80"/>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82"/>
      <c r="BE1359" s="1"/>
    </row>
    <row r="1360" spans="1:57" ht="11.25" customHeight="1" x14ac:dyDescent="0.2">
      <c r="A1360" s="1"/>
      <c r="B1360" s="1"/>
      <c r="C1360" s="1"/>
      <c r="D1360" s="1"/>
      <c r="E1360" s="46">
        <v>1353</v>
      </c>
      <c r="F1360" s="229"/>
      <c r="G1360" s="4"/>
      <c r="H1360" s="4"/>
      <c r="I1360" s="79"/>
      <c r="J1360" s="4"/>
      <c r="K1360" s="80"/>
      <c r="L1360" s="80"/>
      <c r="M1360" s="80"/>
      <c r="N1360" s="80"/>
      <c r="O1360" s="80"/>
      <c r="P1360" s="80"/>
      <c r="Q1360" s="80"/>
      <c r="R1360" s="80"/>
      <c r="S1360" s="80"/>
      <c r="T1360" s="80"/>
      <c r="U1360" s="80"/>
      <c r="V1360" s="80"/>
      <c r="W1360" s="81">
        <f t="shared" si="29"/>
        <v>0</v>
      </c>
      <c r="X1360" s="80"/>
      <c r="Y1360" s="80"/>
      <c r="Z1360" s="80"/>
      <c r="AA1360" s="80"/>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82"/>
      <c r="BE1360" s="1"/>
    </row>
    <row r="1361" spans="1:57" ht="11.25" customHeight="1" x14ac:dyDescent="0.2">
      <c r="A1361" s="1"/>
      <c r="B1361" s="1"/>
      <c r="C1361" s="1"/>
      <c r="D1361" s="1"/>
      <c r="E1361" s="46">
        <v>1354</v>
      </c>
      <c r="F1361" s="229"/>
      <c r="G1361" s="4"/>
      <c r="H1361" s="4"/>
      <c r="I1361" s="79"/>
      <c r="J1361" s="4"/>
      <c r="K1361" s="80"/>
      <c r="L1361" s="80"/>
      <c r="M1361" s="80"/>
      <c r="N1361" s="80"/>
      <c r="O1361" s="80"/>
      <c r="P1361" s="80"/>
      <c r="Q1361" s="80"/>
      <c r="R1361" s="80"/>
      <c r="S1361" s="80"/>
      <c r="T1361" s="80"/>
      <c r="U1361" s="80"/>
      <c r="V1361" s="80"/>
      <c r="W1361" s="81">
        <f t="shared" si="29"/>
        <v>0</v>
      </c>
      <c r="X1361" s="80"/>
      <c r="Y1361" s="80"/>
      <c r="Z1361" s="80"/>
      <c r="AA1361" s="80"/>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82"/>
      <c r="BE1361" s="1"/>
    </row>
    <row r="1362" spans="1:57" ht="11.25" customHeight="1" x14ac:dyDescent="0.2">
      <c r="A1362" s="1"/>
      <c r="B1362" s="1"/>
      <c r="C1362" s="1"/>
      <c r="D1362" s="1"/>
      <c r="E1362" s="46">
        <v>1355</v>
      </c>
      <c r="F1362" s="229"/>
      <c r="G1362" s="4"/>
      <c r="H1362" s="4"/>
      <c r="I1362" s="79"/>
      <c r="J1362" s="4"/>
      <c r="K1362" s="80"/>
      <c r="L1362" s="80"/>
      <c r="M1362" s="80"/>
      <c r="N1362" s="80"/>
      <c r="O1362" s="80"/>
      <c r="P1362" s="80"/>
      <c r="Q1362" s="80"/>
      <c r="R1362" s="80"/>
      <c r="S1362" s="80"/>
      <c r="T1362" s="80"/>
      <c r="U1362" s="80"/>
      <c r="V1362" s="80"/>
      <c r="W1362" s="81">
        <f t="shared" si="29"/>
        <v>0</v>
      </c>
      <c r="X1362" s="80"/>
      <c r="Y1362" s="80"/>
      <c r="Z1362" s="80"/>
      <c r="AA1362" s="80"/>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82"/>
      <c r="BE1362" s="1"/>
    </row>
    <row r="1363" spans="1:57" ht="11.25" customHeight="1" x14ac:dyDescent="0.2">
      <c r="A1363" s="1"/>
      <c r="B1363" s="1"/>
      <c r="C1363" s="1"/>
      <c r="D1363" s="1"/>
      <c r="E1363" s="46">
        <v>1356</v>
      </c>
      <c r="F1363" s="229"/>
      <c r="G1363" s="4"/>
      <c r="H1363" s="4"/>
      <c r="I1363" s="79"/>
      <c r="J1363" s="4"/>
      <c r="K1363" s="80"/>
      <c r="L1363" s="80"/>
      <c r="M1363" s="80"/>
      <c r="N1363" s="80"/>
      <c r="O1363" s="80"/>
      <c r="P1363" s="80"/>
      <c r="Q1363" s="80"/>
      <c r="R1363" s="80"/>
      <c r="S1363" s="80"/>
      <c r="T1363" s="80"/>
      <c r="U1363" s="80"/>
      <c r="V1363" s="80"/>
      <c r="W1363" s="81">
        <f t="shared" si="29"/>
        <v>0</v>
      </c>
      <c r="X1363" s="80"/>
      <c r="Y1363" s="80"/>
      <c r="Z1363" s="80"/>
      <c r="AA1363" s="80"/>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82"/>
      <c r="BE1363" s="1"/>
    </row>
    <row r="1364" spans="1:57" ht="11.25" customHeight="1" x14ac:dyDescent="0.2">
      <c r="A1364" s="1"/>
      <c r="B1364" s="1"/>
      <c r="C1364" s="1"/>
      <c r="D1364" s="1"/>
      <c r="E1364" s="46">
        <v>1357</v>
      </c>
      <c r="F1364" s="229"/>
      <c r="G1364" s="4"/>
      <c r="H1364" s="4"/>
      <c r="I1364" s="79"/>
      <c r="J1364" s="4"/>
      <c r="K1364" s="80"/>
      <c r="L1364" s="80"/>
      <c r="M1364" s="80"/>
      <c r="N1364" s="80"/>
      <c r="O1364" s="80"/>
      <c r="P1364" s="80"/>
      <c r="Q1364" s="80"/>
      <c r="R1364" s="80"/>
      <c r="S1364" s="80"/>
      <c r="T1364" s="80"/>
      <c r="U1364" s="80"/>
      <c r="V1364" s="80"/>
      <c r="W1364" s="81">
        <f t="shared" si="29"/>
        <v>0</v>
      </c>
      <c r="X1364" s="80"/>
      <c r="Y1364" s="80"/>
      <c r="Z1364" s="80"/>
      <c r="AA1364" s="80"/>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82"/>
      <c r="BE1364" s="1"/>
    </row>
    <row r="1365" spans="1:57" ht="11.25" customHeight="1" x14ac:dyDescent="0.2">
      <c r="A1365" s="1"/>
      <c r="B1365" s="1"/>
      <c r="C1365" s="1"/>
      <c r="D1365" s="1"/>
      <c r="E1365" s="46">
        <v>1358</v>
      </c>
      <c r="F1365" s="229"/>
      <c r="G1365" s="4"/>
      <c r="H1365" s="4"/>
      <c r="I1365" s="79"/>
      <c r="J1365" s="4"/>
      <c r="K1365" s="80"/>
      <c r="L1365" s="80"/>
      <c r="M1365" s="80"/>
      <c r="N1365" s="80"/>
      <c r="O1365" s="80"/>
      <c r="P1365" s="80"/>
      <c r="Q1365" s="80"/>
      <c r="R1365" s="80"/>
      <c r="S1365" s="80"/>
      <c r="T1365" s="80"/>
      <c r="U1365" s="80"/>
      <c r="V1365" s="80"/>
      <c r="W1365" s="81">
        <f t="shared" si="29"/>
        <v>0</v>
      </c>
      <c r="X1365" s="80"/>
      <c r="Y1365" s="80"/>
      <c r="Z1365" s="80"/>
      <c r="AA1365" s="80"/>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82"/>
      <c r="BE1365" s="1"/>
    </row>
    <row r="1366" spans="1:57" ht="11.25" customHeight="1" x14ac:dyDescent="0.2">
      <c r="A1366" s="1"/>
      <c r="B1366" s="1"/>
      <c r="C1366" s="1"/>
      <c r="D1366" s="1"/>
      <c r="E1366" s="46">
        <v>1359</v>
      </c>
      <c r="F1366" s="229"/>
      <c r="G1366" s="4"/>
      <c r="H1366" s="4"/>
      <c r="I1366" s="79"/>
      <c r="J1366" s="4"/>
      <c r="K1366" s="80"/>
      <c r="L1366" s="80"/>
      <c r="M1366" s="80"/>
      <c r="N1366" s="80"/>
      <c r="O1366" s="80"/>
      <c r="P1366" s="80"/>
      <c r="Q1366" s="80"/>
      <c r="R1366" s="80"/>
      <c r="S1366" s="80"/>
      <c r="T1366" s="80"/>
      <c r="U1366" s="80"/>
      <c r="V1366" s="80"/>
      <c r="W1366" s="81">
        <f t="shared" si="29"/>
        <v>0</v>
      </c>
      <c r="X1366" s="80"/>
      <c r="Y1366" s="80"/>
      <c r="Z1366" s="80"/>
      <c r="AA1366" s="80"/>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82"/>
      <c r="BE1366" s="1"/>
    </row>
    <row r="1367" spans="1:57" ht="11.25" customHeight="1" x14ac:dyDescent="0.2">
      <c r="A1367" s="1"/>
      <c r="B1367" s="1"/>
      <c r="C1367" s="1"/>
      <c r="D1367" s="1"/>
      <c r="E1367" s="46">
        <v>1360</v>
      </c>
      <c r="F1367" s="229"/>
      <c r="G1367" s="4"/>
      <c r="H1367" s="4"/>
      <c r="I1367" s="79"/>
      <c r="J1367" s="4"/>
      <c r="K1367" s="80"/>
      <c r="L1367" s="80"/>
      <c r="M1367" s="80"/>
      <c r="N1367" s="80"/>
      <c r="O1367" s="80"/>
      <c r="P1367" s="80"/>
      <c r="Q1367" s="80"/>
      <c r="R1367" s="80"/>
      <c r="S1367" s="80"/>
      <c r="T1367" s="80"/>
      <c r="U1367" s="80"/>
      <c r="V1367" s="80"/>
      <c r="W1367" s="81">
        <f t="shared" si="29"/>
        <v>0</v>
      </c>
      <c r="X1367" s="80"/>
      <c r="Y1367" s="80"/>
      <c r="Z1367" s="80"/>
      <c r="AA1367" s="80"/>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82"/>
      <c r="BE1367" s="1"/>
    </row>
    <row r="1368" spans="1:57" ht="11.25" customHeight="1" x14ac:dyDescent="0.2">
      <c r="A1368" s="1"/>
      <c r="B1368" s="1"/>
      <c r="C1368" s="1"/>
      <c r="D1368" s="1"/>
      <c r="E1368" s="46">
        <v>1361</v>
      </c>
      <c r="F1368" s="229"/>
      <c r="G1368" s="4"/>
      <c r="H1368" s="4"/>
      <c r="I1368" s="79"/>
      <c r="J1368" s="4"/>
      <c r="K1368" s="80"/>
      <c r="L1368" s="80"/>
      <c r="M1368" s="80"/>
      <c r="N1368" s="80"/>
      <c r="O1368" s="80"/>
      <c r="P1368" s="80"/>
      <c r="Q1368" s="80"/>
      <c r="R1368" s="80"/>
      <c r="S1368" s="80"/>
      <c r="T1368" s="80"/>
      <c r="U1368" s="80"/>
      <c r="V1368" s="80"/>
      <c r="W1368" s="81">
        <f t="shared" si="29"/>
        <v>0</v>
      </c>
      <c r="X1368" s="80"/>
      <c r="Y1368" s="80"/>
      <c r="Z1368" s="80"/>
      <c r="AA1368" s="80"/>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82"/>
      <c r="BE1368" s="1"/>
    </row>
    <row r="1369" spans="1:57" ht="11.25" customHeight="1" x14ac:dyDescent="0.2">
      <c r="A1369" s="1"/>
      <c r="B1369" s="1"/>
      <c r="C1369" s="1"/>
      <c r="D1369" s="1"/>
      <c r="E1369" s="46">
        <v>1362</v>
      </c>
      <c r="F1369" s="229"/>
      <c r="G1369" s="4"/>
      <c r="H1369" s="4"/>
      <c r="I1369" s="79"/>
      <c r="J1369" s="4"/>
      <c r="K1369" s="80"/>
      <c r="L1369" s="80"/>
      <c r="M1369" s="80"/>
      <c r="N1369" s="80"/>
      <c r="O1369" s="80"/>
      <c r="P1369" s="80"/>
      <c r="Q1369" s="80"/>
      <c r="R1369" s="80"/>
      <c r="S1369" s="80"/>
      <c r="T1369" s="80"/>
      <c r="U1369" s="80"/>
      <c r="V1369" s="80"/>
      <c r="W1369" s="81">
        <f t="shared" si="29"/>
        <v>0</v>
      </c>
      <c r="X1369" s="80"/>
      <c r="Y1369" s="80"/>
      <c r="Z1369" s="80"/>
      <c r="AA1369" s="80"/>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82"/>
      <c r="BE1369" s="1"/>
    </row>
    <row r="1370" spans="1:57" ht="11.25" customHeight="1" x14ac:dyDescent="0.2">
      <c r="A1370" s="1"/>
      <c r="B1370" s="1"/>
      <c r="C1370" s="1"/>
      <c r="D1370" s="1"/>
      <c r="E1370" s="46">
        <v>1363</v>
      </c>
      <c r="F1370" s="229"/>
      <c r="G1370" s="4"/>
      <c r="H1370" s="4"/>
      <c r="I1370" s="79"/>
      <c r="J1370" s="4"/>
      <c r="K1370" s="80"/>
      <c r="L1370" s="80"/>
      <c r="M1370" s="80"/>
      <c r="N1370" s="80"/>
      <c r="O1370" s="80"/>
      <c r="P1370" s="80"/>
      <c r="Q1370" s="80"/>
      <c r="R1370" s="80"/>
      <c r="S1370" s="80"/>
      <c r="T1370" s="80"/>
      <c r="U1370" s="80"/>
      <c r="V1370" s="80"/>
      <c r="W1370" s="81">
        <f t="shared" si="29"/>
        <v>0</v>
      </c>
      <c r="X1370" s="80"/>
      <c r="Y1370" s="80"/>
      <c r="Z1370" s="80"/>
      <c r="AA1370" s="80"/>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82"/>
      <c r="BE1370" s="1"/>
    </row>
    <row r="1371" spans="1:57" ht="11.25" customHeight="1" x14ac:dyDescent="0.2">
      <c r="A1371" s="1"/>
      <c r="B1371" s="1"/>
      <c r="C1371" s="1"/>
      <c r="D1371" s="1"/>
      <c r="E1371" s="46">
        <v>1364</v>
      </c>
      <c r="F1371" s="229"/>
      <c r="G1371" s="4"/>
      <c r="H1371" s="4"/>
      <c r="I1371" s="79"/>
      <c r="J1371" s="4"/>
      <c r="K1371" s="80"/>
      <c r="L1371" s="80"/>
      <c r="M1371" s="80"/>
      <c r="N1371" s="80"/>
      <c r="O1371" s="80"/>
      <c r="P1371" s="80"/>
      <c r="Q1371" s="80"/>
      <c r="R1371" s="80"/>
      <c r="S1371" s="80"/>
      <c r="T1371" s="80"/>
      <c r="U1371" s="80"/>
      <c r="V1371" s="80"/>
      <c r="W1371" s="81">
        <f t="shared" si="29"/>
        <v>0</v>
      </c>
      <c r="X1371" s="80"/>
      <c r="Y1371" s="80"/>
      <c r="Z1371" s="80"/>
      <c r="AA1371" s="80"/>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82"/>
      <c r="BE1371" s="1"/>
    </row>
    <row r="1372" spans="1:57" ht="11.25" customHeight="1" x14ac:dyDescent="0.2">
      <c r="A1372" s="1"/>
      <c r="B1372" s="1"/>
      <c r="C1372" s="1"/>
      <c r="D1372" s="1"/>
      <c r="E1372" s="46">
        <v>1365</v>
      </c>
      <c r="F1372" s="229"/>
      <c r="G1372" s="4"/>
      <c r="H1372" s="4"/>
      <c r="I1372" s="79"/>
      <c r="J1372" s="4"/>
      <c r="K1372" s="80"/>
      <c r="L1372" s="80"/>
      <c r="M1372" s="80"/>
      <c r="N1372" s="80"/>
      <c r="O1372" s="80"/>
      <c r="P1372" s="80"/>
      <c r="Q1372" s="80"/>
      <c r="R1372" s="80"/>
      <c r="S1372" s="80"/>
      <c r="T1372" s="80"/>
      <c r="U1372" s="80"/>
      <c r="V1372" s="80"/>
      <c r="W1372" s="81">
        <f t="shared" si="29"/>
        <v>0</v>
      </c>
      <c r="X1372" s="80"/>
      <c r="Y1372" s="80"/>
      <c r="Z1372" s="80"/>
      <c r="AA1372" s="80"/>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82"/>
      <c r="BE1372" s="1"/>
    </row>
    <row r="1373" spans="1:57" ht="11.25" customHeight="1" x14ac:dyDescent="0.2">
      <c r="A1373" s="1"/>
      <c r="B1373" s="1"/>
      <c r="C1373" s="1"/>
      <c r="D1373" s="1"/>
      <c r="E1373" s="46">
        <v>1366</v>
      </c>
      <c r="F1373" s="229"/>
      <c r="G1373" s="4"/>
      <c r="H1373" s="4"/>
      <c r="I1373" s="79"/>
      <c r="J1373" s="4"/>
      <c r="K1373" s="80"/>
      <c r="L1373" s="80"/>
      <c r="M1373" s="80"/>
      <c r="N1373" s="80"/>
      <c r="O1373" s="80"/>
      <c r="P1373" s="80"/>
      <c r="Q1373" s="80"/>
      <c r="R1373" s="80"/>
      <c r="S1373" s="80"/>
      <c r="T1373" s="80"/>
      <c r="U1373" s="80"/>
      <c r="V1373" s="80"/>
      <c r="W1373" s="81">
        <f t="shared" si="29"/>
        <v>0</v>
      </c>
      <c r="X1373" s="80"/>
      <c r="Y1373" s="80"/>
      <c r="Z1373" s="80"/>
      <c r="AA1373" s="80"/>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82"/>
      <c r="BE1373" s="1"/>
    </row>
    <row r="1374" spans="1:57" ht="11.25" customHeight="1" x14ac:dyDescent="0.2">
      <c r="A1374" s="1"/>
      <c r="B1374" s="1"/>
      <c r="C1374" s="1"/>
      <c r="D1374" s="1"/>
      <c r="E1374" s="46">
        <v>1367</v>
      </c>
      <c r="F1374" s="229"/>
      <c r="G1374" s="4"/>
      <c r="H1374" s="4"/>
      <c r="I1374" s="79"/>
      <c r="J1374" s="4"/>
      <c r="K1374" s="80"/>
      <c r="L1374" s="80"/>
      <c r="M1374" s="80"/>
      <c r="N1374" s="80"/>
      <c r="O1374" s="80"/>
      <c r="P1374" s="80"/>
      <c r="Q1374" s="80"/>
      <c r="R1374" s="80"/>
      <c r="S1374" s="80"/>
      <c r="T1374" s="80"/>
      <c r="U1374" s="80"/>
      <c r="V1374" s="80"/>
      <c r="W1374" s="81">
        <f t="shared" si="29"/>
        <v>0</v>
      </c>
      <c r="X1374" s="80"/>
      <c r="Y1374" s="80"/>
      <c r="Z1374" s="80"/>
      <c r="AA1374" s="80"/>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82"/>
      <c r="BE1374" s="1"/>
    </row>
    <row r="1375" spans="1:57" ht="11.25" customHeight="1" x14ac:dyDescent="0.2">
      <c r="A1375" s="1"/>
      <c r="B1375" s="1"/>
      <c r="C1375" s="1"/>
      <c r="D1375" s="1"/>
      <c r="E1375" s="46">
        <v>1368</v>
      </c>
      <c r="F1375" s="229"/>
      <c r="G1375" s="4"/>
      <c r="H1375" s="4"/>
      <c r="I1375" s="79"/>
      <c r="J1375" s="4"/>
      <c r="K1375" s="80"/>
      <c r="L1375" s="80"/>
      <c r="M1375" s="80"/>
      <c r="N1375" s="80"/>
      <c r="O1375" s="80"/>
      <c r="P1375" s="80"/>
      <c r="Q1375" s="80"/>
      <c r="R1375" s="80"/>
      <c r="S1375" s="80"/>
      <c r="T1375" s="80"/>
      <c r="U1375" s="80"/>
      <c r="V1375" s="80"/>
      <c r="W1375" s="81">
        <f t="shared" si="29"/>
        <v>0</v>
      </c>
      <c r="X1375" s="80"/>
      <c r="Y1375" s="80"/>
      <c r="Z1375" s="80"/>
      <c r="AA1375" s="80"/>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82"/>
      <c r="BE1375" s="1"/>
    </row>
    <row r="1376" spans="1:57" ht="11.25" customHeight="1" x14ac:dyDescent="0.2">
      <c r="A1376" s="1"/>
      <c r="B1376" s="1"/>
      <c r="C1376" s="1"/>
      <c r="D1376" s="1"/>
      <c r="E1376" s="46">
        <v>1369</v>
      </c>
      <c r="F1376" s="229"/>
      <c r="G1376" s="4"/>
      <c r="H1376" s="4"/>
      <c r="I1376" s="79"/>
      <c r="J1376" s="4"/>
      <c r="K1376" s="80"/>
      <c r="L1376" s="80"/>
      <c r="M1376" s="80"/>
      <c r="N1376" s="80"/>
      <c r="O1376" s="80"/>
      <c r="P1376" s="80"/>
      <c r="Q1376" s="80"/>
      <c r="R1376" s="80"/>
      <c r="S1376" s="80"/>
      <c r="T1376" s="80"/>
      <c r="U1376" s="80"/>
      <c r="V1376" s="80"/>
      <c r="W1376" s="81">
        <f t="shared" si="29"/>
        <v>0</v>
      </c>
      <c r="X1376" s="80"/>
      <c r="Y1376" s="80"/>
      <c r="Z1376" s="80"/>
      <c r="AA1376" s="80"/>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82"/>
      <c r="BE1376" s="1"/>
    </row>
    <row r="1377" spans="1:57" ht="11.25" customHeight="1" x14ac:dyDescent="0.2">
      <c r="A1377" s="1"/>
      <c r="B1377" s="1"/>
      <c r="C1377" s="1"/>
      <c r="D1377" s="1"/>
      <c r="E1377" s="46">
        <v>1370</v>
      </c>
      <c r="F1377" s="229"/>
      <c r="G1377" s="4"/>
      <c r="H1377" s="4"/>
      <c r="I1377" s="79"/>
      <c r="J1377" s="4"/>
      <c r="K1377" s="80"/>
      <c r="L1377" s="80"/>
      <c r="M1377" s="80"/>
      <c r="N1377" s="80"/>
      <c r="O1377" s="80"/>
      <c r="P1377" s="80"/>
      <c r="Q1377" s="80"/>
      <c r="R1377" s="80"/>
      <c r="S1377" s="80"/>
      <c r="T1377" s="80"/>
      <c r="U1377" s="80"/>
      <c r="V1377" s="80"/>
      <c r="W1377" s="81">
        <f t="shared" si="29"/>
        <v>0</v>
      </c>
      <c r="X1377" s="80"/>
      <c r="Y1377" s="80"/>
      <c r="Z1377" s="80"/>
      <c r="AA1377" s="80"/>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82"/>
      <c r="BE1377" s="1"/>
    </row>
    <row r="1378" spans="1:57" ht="11.25" customHeight="1" x14ac:dyDescent="0.2">
      <c r="A1378" s="1"/>
      <c r="B1378" s="1"/>
      <c r="C1378" s="1"/>
      <c r="D1378" s="1"/>
      <c r="E1378" s="46">
        <v>1371</v>
      </c>
      <c r="F1378" s="229"/>
      <c r="G1378" s="4"/>
      <c r="H1378" s="4"/>
      <c r="I1378" s="79"/>
      <c r="J1378" s="4"/>
      <c r="K1378" s="80"/>
      <c r="L1378" s="80"/>
      <c r="M1378" s="80"/>
      <c r="N1378" s="80"/>
      <c r="O1378" s="80"/>
      <c r="P1378" s="80"/>
      <c r="Q1378" s="80"/>
      <c r="R1378" s="80"/>
      <c r="S1378" s="80"/>
      <c r="T1378" s="80"/>
      <c r="U1378" s="80"/>
      <c r="V1378" s="80"/>
      <c r="W1378" s="81">
        <f t="shared" si="29"/>
        <v>0</v>
      </c>
      <c r="X1378" s="80"/>
      <c r="Y1378" s="80"/>
      <c r="Z1378" s="80"/>
      <c r="AA1378" s="80"/>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82"/>
      <c r="BE1378" s="1"/>
    </row>
    <row r="1379" spans="1:57" ht="11.25" customHeight="1" x14ac:dyDescent="0.2">
      <c r="A1379" s="1"/>
      <c r="B1379" s="1"/>
      <c r="C1379" s="1"/>
      <c r="D1379" s="1"/>
      <c r="E1379" s="46">
        <v>1372</v>
      </c>
      <c r="F1379" s="229"/>
      <c r="G1379" s="4"/>
      <c r="H1379" s="4"/>
      <c r="I1379" s="79"/>
      <c r="J1379" s="4"/>
      <c r="K1379" s="80"/>
      <c r="L1379" s="80"/>
      <c r="M1379" s="80"/>
      <c r="N1379" s="80"/>
      <c r="O1379" s="80"/>
      <c r="P1379" s="80"/>
      <c r="Q1379" s="80"/>
      <c r="R1379" s="80"/>
      <c r="S1379" s="80"/>
      <c r="T1379" s="80"/>
      <c r="U1379" s="80"/>
      <c r="V1379" s="80"/>
      <c r="W1379" s="81">
        <f t="shared" si="29"/>
        <v>0</v>
      </c>
      <c r="X1379" s="80"/>
      <c r="Y1379" s="80"/>
      <c r="Z1379" s="80"/>
      <c r="AA1379" s="80"/>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82"/>
      <c r="BE1379" s="1"/>
    </row>
    <row r="1380" spans="1:57" ht="11.25" customHeight="1" x14ac:dyDescent="0.2">
      <c r="A1380" s="1"/>
      <c r="B1380" s="1"/>
      <c r="C1380" s="1"/>
      <c r="D1380" s="1"/>
      <c r="E1380" s="46">
        <v>1373</v>
      </c>
      <c r="F1380" s="229"/>
      <c r="G1380" s="4"/>
      <c r="H1380" s="4"/>
      <c r="I1380" s="79"/>
      <c r="J1380" s="4"/>
      <c r="K1380" s="80"/>
      <c r="L1380" s="80"/>
      <c r="M1380" s="80"/>
      <c r="N1380" s="80"/>
      <c r="O1380" s="80"/>
      <c r="P1380" s="80"/>
      <c r="Q1380" s="80"/>
      <c r="R1380" s="80"/>
      <c r="S1380" s="80"/>
      <c r="T1380" s="80"/>
      <c r="U1380" s="80"/>
      <c r="V1380" s="80"/>
      <c r="W1380" s="81">
        <f t="shared" si="29"/>
        <v>0</v>
      </c>
      <c r="X1380" s="80"/>
      <c r="Y1380" s="80"/>
      <c r="Z1380" s="80"/>
      <c r="AA1380" s="80"/>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82"/>
      <c r="BE1380" s="1"/>
    </row>
    <row r="1381" spans="1:57" ht="11.25" customHeight="1" x14ac:dyDescent="0.2">
      <c r="A1381" s="1"/>
      <c r="B1381" s="1"/>
      <c r="C1381" s="1"/>
      <c r="D1381" s="1"/>
      <c r="E1381" s="46">
        <v>1374</v>
      </c>
      <c r="F1381" s="229"/>
      <c r="G1381" s="4"/>
      <c r="H1381" s="4"/>
      <c r="I1381" s="79"/>
      <c r="J1381" s="4"/>
      <c r="K1381" s="80"/>
      <c r="L1381" s="80"/>
      <c r="M1381" s="80"/>
      <c r="N1381" s="80"/>
      <c r="O1381" s="80"/>
      <c r="P1381" s="80"/>
      <c r="Q1381" s="80"/>
      <c r="R1381" s="80"/>
      <c r="S1381" s="80"/>
      <c r="T1381" s="80"/>
      <c r="U1381" s="80"/>
      <c r="V1381" s="80"/>
      <c r="W1381" s="81">
        <f t="shared" si="29"/>
        <v>0</v>
      </c>
      <c r="X1381" s="80"/>
      <c r="Y1381" s="80"/>
      <c r="Z1381" s="80"/>
      <c r="AA1381" s="80"/>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82"/>
      <c r="BE1381" s="1"/>
    </row>
    <row r="1382" spans="1:57" ht="11.25" customHeight="1" x14ac:dyDescent="0.2">
      <c r="A1382" s="1"/>
      <c r="B1382" s="1"/>
      <c r="C1382" s="1"/>
      <c r="D1382" s="1"/>
      <c r="E1382" s="46">
        <v>1375</v>
      </c>
      <c r="F1382" s="229"/>
      <c r="G1382" s="4"/>
      <c r="H1382" s="4"/>
      <c r="I1382" s="79"/>
      <c r="J1382" s="4"/>
      <c r="K1382" s="80"/>
      <c r="L1382" s="80"/>
      <c r="M1382" s="80"/>
      <c r="N1382" s="80"/>
      <c r="O1382" s="80"/>
      <c r="P1382" s="80"/>
      <c r="Q1382" s="80"/>
      <c r="R1382" s="80"/>
      <c r="S1382" s="80"/>
      <c r="T1382" s="80"/>
      <c r="U1382" s="80"/>
      <c r="V1382" s="80"/>
      <c r="W1382" s="81">
        <f t="shared" si="29"/>
        <v>0</v>
      </c>
      <c r="X1382" s="80"/>
      <c r="Y1382" s="80"/>
      <c r="Z1382" s="80"/>
      <c r="AA1382" s="80"/>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82"/>
      <c r="BE1382" s="1"/>
    </row>
    <row r="1383" spans="1:57" ht="11.25" customHeight="1" x14ac:dyDescent="0.2">
      <c r="A1383" s="1"/>
      <c r="B1383" s="1"/>
      <c r="C1383" s="1"/>
      <c r="D1383" s="1"/>
      <c r="E1383" s="46">
        <v>1376</v>
      </c>
      <c r="F1383" s="229"/>
      <c r="G1383" s="4"/>
      <c r="H1383" s="4"/>
      <c r="I1383" s="79"/>
      <c r="J1383" s="4"/>
      <c r="K1383" s="80"/>
      <c r="L1383" s="80"/>
      <c r="M1383" s="80"/>
      <c r="N1383" s="80"/>
      <c r="O1383" s="80"/>
      <c r="P1383" s="80"/>
      <c r="Q1383" s="80"/>
      <c r="R1383" s="80"/>
      <c r="S1383" s="80"/>
      <c r="T1383" s="80"/>
      <c r="U1383" s="80"/>
      <c r="V1383" s="80"/>
      <c r="W1383" s="81">
        <f t="shared" si="29"/>
        <v>0</v>
      </c>
      <c r="X1383" s="80"/>
      <c r="Y1383" s="80"/>
      <c r="Z1383" s="80"/>
      <c r="AA1383" s="80"/>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82"/>
      <c r="BE1383" s="1"/>
    </row>
    <row r="1384" spans="1:57" ht="11.25" customHeight="1" x14ac:dyDescent="0.2">
      <c r="A1384" s="1"/>
      <c r="B1384" s="1"/>
      <c r="C1384" s="1"/>
      <c r="D1384" s="1"/>
      <c r="E1384" s="46">
        <v>1377</v>
      </c>
      <c r="F1384" s="229"/>
      <c r="G1384" s="4"/>
      <c r="H1384" s="4"/>
      <c r="I1384" s="79"/>
      <c r="J1384" s="4"/>
      <c r="K1384" s="80"/>
      <c r="L1384" s="80"/>
      <c r="M1384" s="80"/>
      <c r="N1384" s="80"/>
      <c r="O1384" s="80"/>
      <c r="P1384" s="80"/>
      <c r="Q1384" s="80"/>
      <c r="R1384" s="80"/>
      <c r="S1384" s="80"/>
      <c r="T1384" s="80"/>
      <c r="U1384" s="80"/>
      <c r="V1384" s="80"/>
      <c r="W1384" s="81">
        <f t="shared" si="29"/>
        <v>0</v>
      </c>
      <c r="X1384" s="80"/>
      <c r="Y1384" s="80"/>
      <c r="Z1384" s="80"/>
      <c r="AA1384" s="80"/>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82"/>
      <c r="BE1384" s="1"/>
    </row>
    <row r="1385" spans="1:57" ht="11.25" customHeight="1" x14ac:dyDescent="0.2">
      <c r="A1385" s="1"/>
      <c r="B1385" s="1"/>
      <c r="C1385" s="1"/>
      <c r="D1385" s="1"/>
      <c r="E1385" s="46">
        <v>1378</v>
      </c>
      <c r="F1385" s="229"/>
      <c r="G1385" s="4"/>
      <c r="H1385" s="4"/>
      <c r="I1385" s="79"/>
      <c r="J1385" s="4"/>
      <c r="K1385" s="80"/>
      <c r="L1385" s="80"/>
      <c r="M1385" s="80"/>
      <c r="N1385" s="80"/>
      <c r="O1385" s="80"/>
      <c r="P1385" s="80"/>
      <c r="Q1385" s="80"/>
      <c r="R1385" s="80"/>
      <c r="S1385" s="80"/>
      <c r="T1385" s="80"/>
      <c r="U1385" s="80"/>
      <c r="V1385" s="80"/>
      <c r="W1385" s="81">
        <f t="shared" si="29"/>
        <v>0</v>
      </c>
      <c r="X1385" s="80"/>
      <c r="Y1385" s="80"/>
      <c r="Z1385" s="80"/>
      <c r="AA1385" s="80"/>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82"/>
      <c r="BE1385" s="1"/>
    </row>
    <row r="1386" spans="1:57" ht="11.25" customHeight="1" x14ac:dyDescent="0.2">
      <c r="A1386" s="1"/>
      <c r="B1386" s="1"/>
      <c r="C1386" s="1"/>
      <c r="D1386" s="1"/>
      <c r="E1386" s="46">
        <v>1379</v>
      </c>
      <c r="F1386" s="229"/>
      <c r="G1386" s="4"/>
      <c r="H1386" s="4"/>
      <c r="I1386" s="79"/>
      <c r="J1386" s="4"/>
      <c r="K1386" s="80"/>
      <c r="L1386" s="80"/>
      <c r="M1386" s="80"/>
      <c r="N1386" s="80"/>
      <c r="O1386" s="80"/>
      <c r="P1386" s="80"/>
      <c r="Q1386" s="80"/>
      <c r="R1386" s="80"/>
      <c r="S1386" s="80"/>
      <c r="T1386" s="80"/>
      <c r="U1386" s="80"/>
      <c r="V1386" s="80"/>
      <c r="W1386" s="81">
        <f t="shared" si="29"/>
        <v>0</v>
      </c>
      <c r="X1386" s="80"/>
      <c r="Y1386" s="80"/>
      <c r="Z1386" s="80"/>
      <c r="AA1386" s="80"/>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82"/>
      <c r="BE1386" s="1"/>
    </row>
    <row r="1387" spans="1:57" ht="11.25" customHeight="1" x14ac:dyDescent="0.2">
      <c r="A1387" s="1"/>
      <c r="B1387" s="1"/>
      <c r="C1387" s="1"/>
      <c r="D1387" s="1"/>
      <c r="E1387" s="46">
        <v>1380</v>
      </c>
      <c r="F1387" s="229"/>
      <c r="G1387" s="4"/>
      <c r="H1387" s="4"/>
      <c r="I1387" s="79"/>
      <c r="J1387" s="4"/>
      <c r="K1387" s="80"/>
      <c r="L1387" s="80"/>
      <c r="M1387" s="80"/>
      <c r="N1387" s="80"/>
      <c r="O1387" s="80"/>
      <c r="P1387" s="80"/>
      <c r="Q1387" s="80"/>
      <c r="R1387" s="80"/>
      <c r="S1387" s="80"/>
      <c r="T1387" s="80"/>
      <c r="U1387" s="80"/>
      <c r="V1387" s="80"/>
      <c r="W1387" s="81">
        <f t="shared" si="29"/>
        <v>0</v>
      </c>
      <c r="X1387" s="80"/>
      <c r="Y1387" s="80"/>
      <c r="Z1387" s="80"/>
      <c r="AA1387" s="80"/>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82"/>
      <c r="BE1387" s="1"/>
    </row>
    <row r="1388" spans="1:57" ht="11.25" customHeight="1" x14ac:dyDescent="0.2">
      <c r="A1388" s="1"/>
      <c r="B1388" s="1"/>
      <c r="C1388" s="1"/>
      <c r="D1388" s="1"/>
      <c r="E1388" s="46">
        <v>1381</v>
      </c>
      <c r="F1388" s="229"/>
      <c r="G1388" s="4"/>
      <c r="H1388" s="4"/>
      <c r="I1388" s="79"/>
      <c r="J1388" s="4"/>
      <c r="K1388" s="80"/>
      <c r="L1388" s="80"/>
      <c r="M1388" s="80"/>
      <c r="N1388" s="80"/>
      <c r="O1388" s="80"/>
      <c r="P1388" s="80"/>
      <c r="Q1388" s="80"/>
      <c r="R1388" s="80"/>
      <c r="S1388" s="80"/>
      <c r="T1388" s="80"/>
      <c r="U1388" s="80"/>
      <c r="V1388" s="80"/>
      <c r="W1388" s="81">
        <f t="shared" si="29"/>
        <v>0</v>
      </c>
      <c r="X1388" s="80"/>
      <c r="Y1388" s="80"/>
      <c r="Z1388" s="80"/>
      <c r="AA1388" s="80"/>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82"/>
      <c r="BE1388" s="1"/>
    </row>
    <row r="1389" spans="1:57" ht="11.25" customHeight="1" x14ac:dyDescent="0.2">
      <c r="A1389" s="1"/>
      <c r="B1389" s="1"/>
      <c r="C1389" s="1"/>
      <c r="D1389" s="1"/>
      <c r="E1389" s="46">
        <v>1382</v>
      </c>
      <c r="F1389" s="229"/>
      <c r="G1389" s="4"/>
      <c r="H1389" s="4"/>
      <c r="I1389" s="79"/>
      <c r="J1389" s="4"/>
      <c r="K1389" s="80"/>
      <c r="L1389" s="80"/>
      <c r="M1389" s="80"/>
      <c r="N1389" s="80"/>
      <c r="O1389" s="80"/>
      <c r="P1389" s="80"/>
      <c r="Q1389" s="80"/>
      <c r="R1389" s="80"/>
      <c r="S1389" s="80"/>
      <c r="T1389" s="80"/>
      <c r="U1389" s="80"/>
      <c r="V1389" s="80"/>
      <c r="W1389" s="81">
        <f t="shared" si="29"/>
        <v>0</v>
      </c>
      <c r="X1389" s="80"/>
      <c r="Y1389" s="80"/>
      <c r="Z1389" s="80"/>
      <c r="AA1389" s="80"/>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82"/>
      <c r="BE1389" s="1"/>
    </row>
    <row r="1390" spans="1:57" ht="11.25" customHeight="1" x14ac:dyDescent="0.2">
      <c r="A1390" s="1"/>
      <c r="B1390" s="1"/>
      <c r="C1390" s="1"/>
      <c r="D1390" s="1"/>
      <c r="E1390" s="46">
        <v>1383</v>
      </c>
      <c r="F1390" s="229"/>
      <c r="G1390" s="4"/>
      <c r="H1390" s="4"/>
      <c r="I1390" s="79"/>
      <c r="J1390" s="4"/>
      <c r="K1390" s="80"/>
      <c r="L1390" s="80"/>
      <c r="M1390" s="80"/>
      <c r="N1390" s="80"/>
      <c r="O1390" s="80"/>
      <c r="P1390" s="80"/>
      <c r="Q1390" s="80"/>
      <c r="R1390" s="80"/>
      <c r="S1390" s="80"/>
      <c r="T1390" s="80"/>
      <c r="U1390" s="80"/>
      <c r="V1390" s="80"/>
      <c r="W1390" s="81">
        <f t="shared" si="29"/>
        <v>0</v>
      </c>
      <c r="X1390" s="80"/>
      <c r="Y1390" s="80"/>
      <c r="Z1390" s="80"/>
      <c r="AA1390" s="80"/>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82"/>
      <c r="BE1390" s="1"/>
    </row>
    <row r="1391" spans="1:57" ht="11.25" customHeight="1" x14ac:dyDescent="0.2">
      <c r="A1391" s="1"/>
      <c r="B1391" s="1"/>
      <c r="C1391" s="1"/>
      <c r="D1391" s="1"/>
      <c r="E1391" s="46">
        <v>1384</v>
      </c>
      <c r="F1391" s="229"/>
      <c r="G1391" s="4"/>
      <c r="H1391" s="4"/>
      <c r="I1391" s="79"/>
      <c r="J1391" s="4"/>
      <c r="K1391" s="80"/>
      <c r="L1391" s="80"/>
      <c r="M1391" s="80"/>
      <c r="N1391" s="80"/>
      <c r="O1391" s="80"/>
      <c r="P1391" s="80"/>
      <c r="Q1391" s="80"/>
      <c r="R1391" s="80"/>
      <c r="S1391" s="80"/>
      <c r="T1391" s="80"/>
      <c r="U1391" s="80"/>
      <c r="V1391" s="80"/>
      <c r="W1391" s="81">
        <f t="shared" si="29"/>
        <v>0</v>
      </c>
      <c r="X1391" s="80"/>
      <c r="Y1391" s="80"/>
      <c r="Z1391" s="80"/>
      <c r="AA1391" s="80"/>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82"/>
      <c r="BE1391" s="1"/>
    </row>
    <row r="1392" spans="1:57" ht="11.25" customHeight="1" x14ac:dyDescent="0.2">
      <c r="A1392" s="1"/>
      <c r="B1392" s="1"/>
      <c r="C1392" s="1"/>
      <c r="D1392" s="1"/>
      <c r="E1392" s="46">
        <v>1385</v>
      </c>
      <c r="F1392" s="229"/>
      <c r="G1392" s="4"/>
      <c r="H1392" s="4"/>
      <c r="I1392" s="79"/>
      <c r="J1392" s="4"/>
      <c r="K1392" s="80"/>
      <c r="L1392" s="80"/>
      <c r="M1392" s="80"/>
      <c r="N1392" s="80"/>
      <c r="O1392" s="80"/>
      <c r="P1392" s="80"/>
      <c r="Q1392" s="80"/>
      <c r="R1392" s="80"/>
      <c r="S1392" s="80"/>
      <c r="T1392" s="80"/>
      <c r="U1392" s="80"/>
      <c r="V1392" s="80"/>
      <c r="W1392" s="81">
        <f t="shared" si="29"/>
        <v>0</v>
      </c>
      <c r="X1392" s="80"/>
      <c r="Y1392" s="80"/>
      <c r="Z1392" s="80"/>
      <c r="AA1392" s="80"/>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82"/>
      <c r="BE1392" s="1"/>
    </row>
    <row r="1393" spans="1:57" ht="11.25" customHeight="1" x14ac:dyDescent="0.2">
      <c r="A1393" s="1"/>
      <c r="B1393" s="1"/>
      <c r="C1393" s="1"/>
      <c r="D1393" s="1"/>
      <c r="E1393" s="46">
        <v>1386</v>
      </c>
      <c r="F1393" s="229"/>
      <c r="G1393" s="4"/>
      <c r="H1393" s="4"/>
      <c r="I1393" s="79"/>
      <c r="J1393" s="4"/>
      <c r="K1393" s="80"/>
      <c r="L1393" s="80"/>
      <c r="M1393" s="80"/>
      <c r="N1393" s="80"/>
      <c r="O1393" s="80"/>
      <c r="P1393" s="80"/>
      <c r="Q1393" s="80"/>
      <c r="R1393" s="80"/>
      <c r="S1393" s="80"/>
      <c r="T1393" s="80"/>
      <c r="U1393" s="80"/>
      <c r="V1393" s="80"/>
      <c r="W1393" s="81">
        <f t="shared" si="29"/>
        <v>0</v>
      </c>
      <c r="X1393" s="80"/>
      <c r="Y1393" s="80"/>
      <c r="Z1393" s="80"/>
      <c r="AA1393" s="80"/>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82"/>
      <c r="BE1393" s="1"/>
    </row>
    <row r="1394" spans="1:57" ht="11.25" customHeight="1" x14ac:dyDescent="0.2">
      <c r="A1394" s="1"/>
      <c r="B1394" s="1"/>
      <c r="C1394" s="1"/>
      <c r="D1394" s="1"/>
      <c r="E1394" s="46">
        <v>1387</v>
      </c>
      <c r="F1394" s="229"/>
      <c r="G1394" s="4"/>
      <c r="H1394" s="4"/>
      <c r="I1394" s="79"/>
      <c r="J1394" s="4"/>
      <c r="K1394" s="80"/>
      <c r="L1394" s="80"/>
      <c r="M1394" s="80"/>
      <c r="N1394" s="80"/>
      <c r="O1394" s="80"/>
      <c r="P1394" s="80"/>
      <c r="Q1394" s="80"/>
      <c r="R1394" s="80"/>
      <c r="S1394" s="80"/>
      <c r="T1394" s="80"/>
      <c r="U1394" s="80"/>
      <c r="V1394" s="80"/>
      <c r="W1394" s="81">
        <f t="shared" si="29"/>
        <v>0</v>
      </c>
      <c r="X1394" s="80"/>
      <c r="Y1394" s="80"/>
      <c r="Z1394" s="80"/>
      <c r="AA1394" s="80"/>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82"/>
      <c r="BE1394" s="1"/>
    </row>
    <row r="1395" spans="1:57" ht="11.25" customHeight="1" x14ac:dyDescent="0.2">
      <c r="A1395" s="1"/>
      <c r="B1395" s="1"/>
      <c r="C1395" s="1"/>
      <c r="D1395" s="1"/>
      <c r="E1395" s="46">
        <v>1388</v>
      </c>
      <c r="F1395" s="229"/>
      <c r="G1395" s="4"/>
      <c r="H1395" s="4"/>
      <c r="I1395" s="79"/>
      <c r="J1395" s="4"/>
      <c r="K1395" s="80"/>
      <c r="L1395" s="80"/>
      <c r="M1395" s="80"/>
      <c r="N1395" s="80"/>
      <c r="O1395" s="80"/>
      <c r="P1395" s="80"/>
      <c r="Q1395" s="80"/>
      <c r="R1395" s="80"/>
      <c r="S1395" s="80"/>
      <c r="T1395" s="80"/>
      <c r="U1395" s="80"/>
      <c r="V1395" s="80"/>
      <c r="W1395" s="81">
        <f t="shared" si="29"/>
        <v>0</v>
      </c>
      <c r="X1395" s="80"/>
      <c r="Y1395" s="80"/>
      <c r="Z1395" s="80"/>
      <c r="AA1395" s="80"/>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82"/>
      <c r="BE1395" s="1"/>
    </row>
    <row r="1396" spans="1:57" ht="11.25" customHeight="1" x14ac:dyDescent="0.2">
      <c r="A1396" s="1"/>
      <c r="B1396" s="1"/>
      <c r="C1396" s="1"/>
      <c r="D1396" s="1"/>
      <c r="E1396" s="46">
        <v>1389</v>
      </c>
      <c r="F1396" s="229"/>
      <c r="G1396" s="4"/>
      <c r="H1396" s="4"/>
      <c r="I1396" s="79"/>
      <c r="J1396" s="4"/>
      <c r="K1396" s="80"/>
      <c r="L1396" s="80"/>
      <c r="M1396" s="80"/>
      <c r="N1396" s="80"/>
      <c r="O1396" s="80"/>
      <c r="P1396" s="80"/>
      <c r="Q1396" s="80"/>
      <c r="R1396" s="80"/>
      <c r="S1396" s="80"/>
      <c r="T1396" s="80"/>
      <c r="U1396" s="80"/>
      <c r="V1396" s="80"/>
      <c r="W1396" s="81">
        <f t="shared" si="29"/>
        <v>0</v>
      </c>
      <c r="X1396" s="80"/>
      <c r="Y1396" s="80"/>
      <c r="Z1396" s="80"/>
      <c r="AA1396" s="80"/>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82"/>
      <c r="BE1396" s="1"/>
    </row>
    <row r="1397" spans="1:57" ht="11.25" customHeight="1" x14ac:dyDescent="0.2">
      <c r="A1397" s="1"/>
      <c r="B1397" s="1"/>
      <c r="C1397" s="1"/>
      <c r="D1397" s="1"/>
      <c r="E1397" s="46">
        <v>1390</v>
      </c>
      <c r="F1397" s="229"/>
      <c r="G1397" s="4"/>
      <c r="H1397" s="4"/>
      <c r="I1397" s="79"/>
      <c r="J1397" s="4"/>
      <c r="K1397" s="80"/>
      <c r="L1397" s="80"/>
      <c r="M1397" s="80"/>
      <c r="N1397" s="80"/>
      <c r="O1397" s="80"/>
      <c r="P1397" s="80"/>
      <c r="Q1397" s="80"/>
      <c r="R1397" s="80"/>
      <c r="S1397" s="80"/>
      <c r="T1397" s="80"/>
      <c r="U1397" s="80"/>
      <c r="V1397" s="80"/>
      <c r="W1397" s="81">
        <f t="shared" si="29"/>
        <v>0</v>
      </c>
      <c r="X1397" s="80"/>
      <c r="Y1397" s="80"/>
      <c r="Z1397" s="80"/>
      <c r="AA1397" s="80"/>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82"/>
      <c r="BE1397" s="1"/>
    </row>
    <row r="1398" spans="1:57" ht="11.25" customHeight="1" x14ac:dyDescent="0.2">
      <c r="A1398" s="1"/>
      <c r="B1398" s="1"/>
      <c r="C1398" s="1"/>
      <c r="D1398" s="1"/>
      <c r="E1398" s="46">
        <v>1391</v>
      </c>
      <c r="F1398" s="229"/>
      <c r="G1398" s="4"/>
      <c r="H1398" s="4"/>
      <c r="I1398" s="79"/>
      <c r="J1398" s="4"/>
      <c r="K1398" s="80"/>
      <c r="L1398" s="80"/>
      <c r="M1398" s="80"/>
      <c r="N1398" s="80"/>
      <c r="O1398" s="80"/>
      <c r="P1398" s="80"/>
      <c r="Q1398" s="80"/>
      <c r="R1398" s="80"/>
      <c r="S1398" s="80"/>
      <c r="T1398" s="80"/>
      <c r="U1398" s="80"/>
      <c r="V1398" s="80"/>
      <c r="W1398" s="81">
        <f t="shared" si="29"/>
        <v>0</v>
      </c>
      <c r="X1398" s="80"/>
      <c r="Y1398" s="80"/>
      <c r="Z1398" s="80"/>
      <c r="AA1398" s="80"/>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82"/>
      <c r="BE1398" s="1"/>
    </row>
    <row r="1399" spans="1:57" ht="11.25" customHeight="1" x14ac:dyDescent="0.2">
      <c r="A1399" s="1"/>
      <c r="B1399" s="1"/>
      <c r="C1399" s="1"/>
      <c r="D1399" s="1"/>
      <c r="E1399" s="46">
        <v>1392</v>
      </c>
      <c r="F1399" s="229"/>
      <c r="G1399" s="4"/>
      <c r="H1399" s="4"/>
      <c r="I1399" s="79"/>
      <c r="J1399" s="4"/>
      <c r="K1399" s="80"/>
      <c r="L1399" s="80"/>
      <c r="M1399" s="80"/>
      <c r="N1399" s="80"/>
      <c r="O1399" s="80"/>
      <c r="P1399" s="80"/>
      <c r="Q1399" s="80"/>
      <c r="R1399" s="80"/>
      <c r="S1399" s="80"/>
      <c r="T1399" s="80"/>
      <c r="U1399" s="80"/>
      <c r="V1399" s="80"/>
      <c r="W1399" s="81">
        <f t="shared" si="29"/>
        <v>0</v>
      </c>
      <c r="X1399" s="80"/>
      <c r="Y1399" s="80"/>
      <c r="Z1399" s="80"/>
      <c r="AA1399" s="80"/>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82"/>
      <c r="BE1399" s="1"/>
    </row>
    <row r="1400" spans="1:57" ht="11.25" customHeight="1" x14ac:dyDescent="0.2">
      <c r="A1400" s="1"/>
      <c r="B1400" s="1"/>
      <c r="C1400" s="1"/>
      <c r="D1400" s="1"/>
      <c r="E1400" s="46">
        <v>1393</v>
      </c>
      <c r="F1400" s="229"/>
      <c r="G1400" s="4"/>
      <c r="H1400" s="4"/>
      <c r="I1400" s="79"/>
      <c r="J1400" s="4"/>
      <c r="K1400" s="80"/>
      <c r="L1400" s="80"/>
      <c r="M1400" s="80"/>
      <c r="N1400" s="80"/>
      <c r="O1400" s="80"/>
      <c r="P1400" s="80"/>
      <c r="Q1400" s="80"/>
      <c r="R1400" s="80"/>
      <c r="S1400" s="80"/>
      <c r="T1400" s="80"/>
      <c r="U1400" s="80"/>
      <c r="V1400" s="80"/>
      <c r="W1400" s="81">
        <f t="shared" si="29"/>
        <v>0</v>
      </c>
      <c r="X1400" s="80"/>
      <c r="Y1400" s="80"/>
      <c r="Z1400" s="80"/>
      <c r="AA1400" s="80"/>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82"/>
      <c r="BE1400" s="1"/>
    </row>
    <row r="1401" spans="1:57" ht="11.25" customHeight="1" x14ac:dyDescent="0.2">
      <c r="A1401" s="1"/>
      <c r="B1401" s="1"/>
      <c r="C1401" s="1"/>
      <c r="D1401" s="1"/>
      <c r="E1401" s="46">
        <v>1394</v>
      </c>
      <c r="F1401" s="229"/>
      <c r="G1401" s="4"/>
      <c r="H1401" s="4"/>
      <c r="I1401" s="79"/>
      <c r="J1401" s="4"/>
      <c r="K1401" s="80"/>
      <c r="L1401" s="80"/>
      <c r="M1401" s="80"/>
      <c r="N1401" s="80"/>
      <c r="O1401" s="80"/>
      <c r="P1401" s="80"/>
      <c r="Q1401" s="80"/>
      <c r="R1401" s="80"/>
      <c r="S1401" s="80"/>
      <c r="T1401" s="80"/>
      <c r="U1401" s="80"/>
      <c r="V1401" s="80"/>
      <c r="W1401" s="81">
        <f t="shared" si="29"/>
        <v>0</v>
      </c>
      <c r="X1401" s="80"/>
      <c r="Y1401" s="80"/>
      <c r="Z1401" s="80"/>
      <c r="AA1401" s="80"/>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82"/>
      <c r="BE1401" s="1"/>
    </row>
    <row r="1402" spans="1:57" ht="11.25" customHeight="1" x14ac:dyDescent="0.2">
      <c r="A1402" s="1"/>
      <c r="B1402" s="1"/>
      <c r="C1402" s="1"/>
      <c r="D1402" s="1"/>
      <c r="E1402" s="46">
        <v>1395</v>
      </c>
      <c r="F1402" s="229"/>
      <c r="G1402" s="4"/>
      <c r="H1402" s="4"/>
      <c r="I1402" s="79"/>
      <c r="J1402" s="4"/>
      <c r="K1402" s="80"/>
      <c r="L1402" s="80"/>
      <c r="M1402" s="80"/>
      <c r="N1402" s="80"/>
      <c r="O1402" s="80"/>
      <c r="P1402" s="80"/>
      <c r="Q1402" s="80"/>
      <c r="R1402" s="80"/>
      <c r="S1402" s="80"/>
      <c r="T1402" s="80"/>
      <c r="U1402" s="80"/>
      <c r="V1402" s="80"/>
      <c r="W1402" s="81">
        <f t="shared" si="29"/>
        <v>0</v>
      </c>
      <c r="X1402" s="80"/>
      <c r="Y1402" s="80"/>
      <c r="Z1402" s="80"/>
      <c r="AA1402" s="80"/>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82"/>
      <c r="BE1402" s="1"/>
    </row>
    <row r="1403" spans="1:57" ht="11.25" customHeight="1" x14ac:dyDescent="0.2">
      <c r="A1403" s="1"/>
      <c r="B1403" s="1"/>
      <c r="C1403" s="1"/>
      <c r="D1403" s="1"/>
      <c r="E1403" s="46">
        <v>1396</v>
      </c>
      <c r="F1403" s="229"/>
      <c r="G1403" s="4"/>
      <c r="H1403" s="4"/>
      <c r="I1403" s="79"/>
      <c r="J1403" s="4"/>
      <c r="K1403" s="80"/>
      <c r="L1403" s="80"/>
      <c r="M1403" s="80"/>
      <c r="N1403" s="80"/>
      <c r="O1403" s="80"/>
      <c r="P1403" s="80"/>
      <c r="Q1403" s="80"/>
      <c r="R1403" s="80"/>
      <c r="S1403" s="80"/>
      <c r="T1403" s="80"/>
      <c r="U1403" s="80"/>
      <c r="V1403" s="80"/>
      <c r="W1403" s="81">
        <f t="shared" si="29"/>
        <v>0</v>
      </c>
      <c r="X1403" s="80"/>
      <c r="Y1403" s="80"/>
      <c r="Z1403" s="80"/>
      <c r="AA1403" s="80"/>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82"/>
      <c r="BE1403" s="1"/>
    </row>
    <row r="1404" spans="1:57" ht="11.25" customHeight="1" x14ac:dyDescent="0.2">
      <c r="A1404" s="1"/>
      <c r="B1404" s="1"/>
      <c r="C1404" s="1"/>
      <c r="D1404" s="1"/>
      <c r="E1404" s="46">
        <v>1397</v>
      </c>
      <c r="F1404" s="229"/>
      <c r="G1404" s="4"/>
      <c r="H1404" s="4"/>
      <c r="I1404" s="79"/>
      <c r="J1404" s="4"/>
      <c r="K1404" s="80"/>
      <c r="L1404" s="80"/>
      <c r="M1404" s="80"/>
      <c r="N1404" s="80"/>
      <c r="O1404" s="80"/>
      <c r="P1404" s="80"/>
      <c r="Q1404" s="80"/>
      <c r="R1404" s="80"/>
      <c r="S1404" s="80"/>
      <c r="T1404" s="80"/>
      <c r="U1404" s="80"/>
      <c r="V1404" s="80"/>
      <c r="W1404" s="81">
        <f t="shared" si="29"/>
        <v>0</v>
      </c>
      <c r="X1404" s="80"/>
      <c r="Y1404" s="80"/>
      <c r="Z1404" s="80"/>
      <c r="AA1404" s="80"/>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82"/>
      <c r="BE1404" s="1"/>
    </row>
    <row r="1405" spans="1:57" ht="11.25" customHeight="1" x14ac:dyDescent="0.2">
      <c r="A1405" s="1"/>
      <c r="B1405" s="1"/>
      <c r="C1405" s="1"/>
      <c r="D1405" s="1"/>
      <c r="E1405" s="46">
        <v>1398</v>
      </c>
      <c r="F1405" s="229"/>
      <c r="G1405" s="4"/>
      <c r="H1405" s="4"/>
      <c r="I1405" s="79"/>
      <c r="J1405" s="4"/>
      <c r="K1405" s="80"/>
      <c r="L1405" s="80"/>
      <c r="M1405" s="80"/>
      <c r="N1405" s="80"/>
      <c r="O1405" s="80"/>
      <c r="P1405" s="80"/>
      <c r="Q1405" s="80"/>
      <c r="R1405" s="80"/>
      <c r="S1405" s="80"/>
      <c r="T1405" s="80"/>
      <c r="U1405" s="80"/>
      <c r="V1405" s="80"/>
      <c r="W1405" s="81">
        <f t="shared" si="29"/>
        <v>0</v>
      </c>
      <c r="X1405" s="80"/>
      <c r="Y1405" s="80"/>
      <c r="Z1405" s="80"/>
      <c r="AA1405" s="80"/>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82"/>
      <c r="BE1405" s="1"/>
    </row>
    <row r="1406" spans="1:57" ht="11.25" customHeight="1" x14ac:dyDescent="0.2">
      <c r="A1406" s="1"/>
      <c r="B1406" s="1"/>
      <c r="C1406" s="1"/>
      <c r="D1406" s="1"/>
      <c r="E1406" s="46">
        <v>1399</v>
      </c>
      <c r="F1406" s="229"/>
      <c r="G1406" s="4"/>
      <c r="H1406" s="4"/>
      <c r="I1406" s="79"/>
      <c r="J1406" s="4"/>
      <c r="K1406" s="80"/>
      <c r="L1406" s="80"/>
      <c r="M1406" s="80"/>
      <c r="N1406" s="80"/>
      <c r="O1406" s="80"/>
      <c r="P1406" s="80"/>
      <c r="Q1406" s="80"/>
      <c r="R1406" s="80"/>
      <c r="S1406" s="80"/>
      <c r="T1406" s="80"/>
      <c r="U1406" s="80"/>
      <c r="V1406" s="80"/>
      <c r="W1406" s="81">
        <f t="shared" si="29"/>
        <v>0</v>
      </c>
      <c r="X1406" s="80"/>
      <c r="Y1406" s="80"/>
      <c r="Z1406" s="80"/>
      <c r="AA1406" s="80"/>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82"/>
      <c r="BE1406" s="1"/>
    </row>
    <row r="1407" spans="1:57" ht="11.25" customHeight="1" x14ac:dyDescent="0.2">
      <c r="A1407" s="1"/>
      <c r="B1407" s="1"/>
      <c r="C1407" s="1"/>
      <c r="D1407" s="1"/>
      <c r="E1407" s="46">
        <v>1400</v>
      </c>
      <c r="F1407" s="229"/>
      <c r="G1407" s="4"/>
      <c r="H1407" s="4"/>
      <c r="I1407" s="79"/>
      <c r="J1407" s="4"/>
      <c r="K1407" s="80"/>
      <c r="L1407" s="80"/>
      <c r="M1407" s="80"/>
      <c r="N1407" s="80"/>
      <c r="O1407" s="80"/>
      <c r="P1407" s="80"/>
      <c r="Q1407" s="80"/>
      <c r="R1407" s="80"/>
      <c r="S1407" s="80"/>
      <c r="T1407" s="80"/>
      <c r="U1407" s="80"/>
      <c r="V1407" s="80"/>
      <c r="W1407" s="81">
        <f t="shared" si="29"/>
        <v>0</v>
      </c>
      <c r="X1407" s="80"/>
      <c r="Y1407" s="80"/>
      <c r="Z1407" s="80"/>
      <c r="AA1407" s="80"/>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82"/>
      <c r="BE1407" s="1"/>
    </row>
    <row r="1408" spans="1:57" ht="11.25" customHeight="1" x14ac:dyDescent="0.2">
      <c r="A1408" s="1"/>
      <c r="B1408" s="1"/>
      <c r="C1408" s="1"/>
      <c r="D1408" s="1"/>
      <c r="E1408" s="46">
        <v>1401</v>
      </c>
      <c r="F1408" s="229"/>
      <c r="G1408" s="4"/>
      <c r="H1408" s="4"/>
      <c r="I1408" s="79"/>
      <c r="J1408" s="4"/>
      <c r="K1408" s="80"/>
      <c r="L1408" s="80"/>
      <c r="M1408" s="80"/>
      <c r="N1408" s="80"/>
      <c r="O1408" s="80"/>
      <c r="P1408" s="80"/>
      <c r="Q1408" s="80"/>
      <c r="R1408" s="80"/>
      <c r="S1408" s="80"/>
      <c r="T1408" s="80"/>
      <c r="U1408" s="80"/>
      <c r="V1408" s="80"/>
      <c r="W1408" s="81">
        <f t="shared" si="29"/>
        <v>0</v>
      </c>
      <c r="X1408" s="80"/>
      <c r="Y1408" s="80"/>
      <c r="Z1408" s="80"/>
      <c r="AA1408" s="80"/>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82"/>
      <c r="BE1408" s="1"/>
    </row>
    <row r="1409" spans="1:57" ht="11.25" customHeight="1" x14ac:dyDescent="0.2">
      <c r="A1409" s="1"/>
      <c r="B1409" s="1"/>
      <c r="C1409" s="1"/>
      <c r="D1409" s="1"/>
      <c r="E1409" s="46">
        <v>1402</v>
      </c>
      <c r="F1409" s="229"/>
      <c r="G1409" s="4"/>
      <c r="H1409" s="4"/>
      <c r="I1409" s="79"/>
      <c r="J1409" s="4"/>
      <c r="K1409" s="80"/>
      <c r="L1409" s="80"/>
      <c r="M1409" s="80"/>
      <c r="N1409" s="80"/>
      <c r="O1409" s="80"/>
      <c r="P1409" s="80"/>
      <c r="Q1409" s="80"/>
      <c r="R1409" s="80"/>
      <c r="S1409" s="80"/>
      <c r="T1409" s="80"/>
      <c r="U1409" s="80"/>
      <c r="V1409" s="80"/>
      <c r="W1409" s="81">
        <f t="shared" si="29"/>
        <v>0</v>
      </c>
      <c r="X1409" s="80"/>
      <c r="Y1409" s="80"/>
      <c r="Z1409" s="80"/>
      <c r="AA1409" s="80"/>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82"/>
      <c r="BE1409" s="1"/>
    </row>
    <row r="1410" spans="1:57" ht="11.25" customHeight="1" x14ac:dyDescent="0.2">
      <c r="A1410" s="1"/>
      <c r="B1410" s="1"/>
      <c r="C1410" s="1"/>
      <c r="D1410" s="1"/>
      <c r="E1410" s="46">
        <v>1403</v>
      </c>
      <c r="F1410" s="229"/>
      <c r="G1410" s="4"/>
      <c r="H1410" s="4"/>
      <c r="I1410" s="79"/>
      <c r="J1410" s="4"/>
      <c r="K1410" s="80"/>
      <c r="L1410" s="80"/>
      <c r="M1410" s="80"/>
      <c r="N1410" s="80"/>
      <c r="O1410" s="80"/>
      <c r="P1410" s="80"/>
      <c r="Q1410" s="80"/>
      <c r="R1410" s="80"/>
      <c r="S1410" s="80"/>
      <c r="T1410" s="80"/>
      <c r="U1410" s="80"/>
      <c r="V1410" s="80"/>
      <c r="W1410" s="81">
        <f t="shared" si="29"/>
        <v>0</v>
      </c>
      <c r="X1410" s="80"/>
      <c r="Y1410" s="80"/>
      <c r="Z1410" s="80"/>
      <c r="AA1410" s="80"/>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82"/>
      <c r="BE1410" s="1"/>
    </row>
    <row r="1411" spans="1:57" ht="11.25" customHeight="1" x14ac:dyDescent="0.2">
      <c r="A1411" s="1"/>
      <c r="B1411" s="1"/>
      <c r="C1411" s="1"/>
      <c r="D1411" s="1"/>
      <c r="E1411" s="46">
        <v>1404</v>
      </c>
      <c r="F1411" s="229"/>
      <c r="G1411" s="4"/>
      <c r="H1411" s="4"/>
      <c r="I1411" s="79"/>
      <c r="J1411" s="4"/>
      <c r="K1411" s="80"/>
      <c r="L1411" s="80"/>
      <c r="M1411" s="80"/>
      <c r="N1411" s="80"/>
      <c r="O1411" s="80"/>
      <c r="P1411" s="80"/>
      <c r="Q1411" s="80"/>
      <c r="R1411" s="80"/>
      <c r="S1411" s="80"/>
      <c r="T1411" s="80"/>
      <c r="U1411" s="80"/>
      <c r="V1411" s="80"/>
      <c r="W1411" s="81">
        <f t="shared" si="29"/>
        <v>0</v>
      </c>
      <c r="X1411" s="80"/>
      <c r="Y1411" s="80"/>
      <c r="Z1411" s="80"/>
      <c r="AA1411" s="80"/>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82"/>
      <c r="BE1411" s="1"/>
    </row>
    <row r="1412" spans="1:57" ht="11.25" customHeight="1" x14ac:dyDescent="0.2">
      <c r="A1412" s="1"/>
      <c r="B1412" s="1"/>
      <c r="C1412" s="1"/>
      <c r="D1412" s="1"/>
      <c r="E1412" s="46">
        <v>1405</v>
      </c>
      <c r="F1412" s="229"/>
      <c r="G1412" s="4"/>
      <c r="H1412" s="4"/>
      <c r="I1412" s="79"/>
      <c r="J1412" s="4"/>
      <c r="K1412" s="80"/>
      <c r="L1412" s="80"/>
      <c r="M1412" s="80"/>
      <c r="N1412" s="80"/>
      <c r="O1412" s="80"/>
      <c r="P1412" s="80"/>
      <c r="Q1412" s="80"/>
      <c r="R1412" s="80"/>
      <c r="S1412" s="80"/>
      <c r="T1412" s="80"/>
      <c r="U1412" s="80"/>
      <c r="V1412" s="80"/>
      <c r="W1412" s="81">
        <f t="shared" si="29"/>
        <v>0</v>
      </c>
      <c r="X1412" s="80"/>
      <c r="Y1412" s="80"/>
      <c r="Z1412" s="80"/>
      <c r="AA1412" s="80"/>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82"/>
      <c r="BE1412" s="1"/>
    </row>
    <row r="1413" spans="1:57" ht="11.25" customHeight="1" x14ac:dyDescent="0.2">
      <c r="A1413" s="1"/>
      <c r="B1413" s="1"/>
      <c r="C1413" s="1"/>
      <c r="D1413" s="1"/>
      <c r="E1413" s="46">
        <v>1406</v>
      </c>
      <c r="F1413" s="229"/>
      <c r="G1413" s="4"/>
      <c r="H1413" s="4"/>
      <c r="I1413" s="79"/>
      <c r="J1413" s="4"/>
      <c r="K1413" s="80"/>
      <c r="L1413" s="80"/>
      <c r="M1413" s="80"/>
      <c r="N1413" s="80"/>
      <c r="O1413" s="80"/>
      <c r="P1413" s="80"/>
      <c r="Q1413" s="80"/>
      <c r="R1413" s="80"/>
      <c r="S1413" s="80"/>
      <c r="T1413" s="80"/>
      <c r="U1413" s="80"/>
      <c r="V1413" s="80"/>
      <c r="W1413" s="81">
        <f t="shared" si="29"/>
        <v>0</v>
      </c>
      <c r="X1413" s="80"/>
      <c r="Y1413" s="80"/>
      <c r="Z1413" s="80"/>
      <c r="AA1413" s="80"/>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82"/>
      <c r="BE1413" s="1"/>
    </row>
    <row r="1414" spans="1:57" ht="11.25" customHeight="1" x14ac:dyDescent="0.2">
      <c r="A1414" s="1"/>
      <c r="B1414" s="1"/>
      <c r="C1414" s="1"/>
      <c r="D1414" s="1"/>
      <c r="E1414" s="46">
        <v>1407</v>
      </c>
      <c r="F1414" s="229"/>
      <c r="G1414" s="4"/>
      <c r="H1414" s="4"/>
      <c r="I1414" s="79"/>
      <c r="J1414" s="4"/>
      <c r="K1414" s="80"/>
      <c r="L1414" s="80"/>
      <c r="M1414" s="80"/>
      <c r="N1414" s="80"/>
      <c r="O1414" s="80"/>
      <c r="P1414" s="80"/>
      <c r="Q1414" s="80"/>
      <c r="R1414" s="80"/>
      <c r="S1414" s="80"/>
      <c r="T1414" s="80"/>
      <c r="U1414" s="80"/>
      <c r="V1414" s="80"/>
      <c r="W1414" s="81">
        <f t="shared" si="29"/>
        <v>0</v>
      </c>
      <c r="X1414" s="80"/>
      <c r="Y1414" s="80"/>
      <c r="Z1414" s="80"/>
      <c r="AA1414" s="80"/>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82"/>
      <c r="BE1414" s="1"/>
    </row>
    <row r="1415" spans="1:57" ht="11.25" customHeight="1" x14ac:dyDescent="0.2">
      <c r="A1415" s="1"/>
      <c r="B1415" s="1"/>
      <c r="C1415" s="1"/>
      <c r="D1415" s="1"/>
      <c r="E1415" s="46">
        <v>1408</v>
      </c>
      <c r="F1415" s="229"/>
      <c r="G1415" s="4"/>
      <c r="H1415" s="4"/>
      <c r="I1415" s="79"/>
      <c r="J1415" s="4"/>
      <c r="K1415" s="80"/>
      <c r="L1415" s="80"/>
      <c r="M1415" s="80"/>
      <c r="N1415" s="80"/>
      <c r="O1415" s="80"/>
      <c r="P1415" s="80"/>
      <c r="Q1415" s="80"/>
      <c r="R1415" s="80"/>
      <c r="S1415" s="80"/>
      <c r="T1415" s="80"/>
      <c r="U1415" s="80"/>
      <c r="V1415" s="80"/>
      <c r="W1415" s="81">
        <f t="shared" si="29"/>
        <v>0</v>
      </c>
      <c r="X1415" s="80"/>
      <c r="Y1415" s="80"/>
      <c r="Z1415" s="80"/>
      <c r="AA1415" s="80"/>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82"/>
      <c r="BE1415" s="1"/>
    </row>
    <row r="1416" spans="1:57" ht="11.25" customHeight="1" x14ac:dyDescent="0.2">
      <c r="A1416" s="1"/>
      <c r="B1416" s="1"/>
      <c r="C1416" s="1"/>
      <c r="D1416" s="1"/>
      <c r="E1416" s="46">
        <v>1409</v>
      </c>
      <c r="F1416" s="229"/>
      <c r="G1416" s="4"/>
      <c r="H1416" s="4"/>
      <c r="I1416" s="79"/>
      <c r="J1416" s="4"/>
      <c r="K1416" s="80"/>
      <c r="L1416" s="80"/>
      <c r="M1416" s="80"/>
      <c r="N1416" s="80"/>
      <c r="O1416" s="80"/>
      <c r="P1416" s="80"/>
      <c r="Q1416" s="80"/>
      <c r="R1416" s="80"/>
      <c r="S1416" s="80"/>
      <c r="T1416" s="80"/>
      <c r="U1416" s="80"/>
      <c r="V1416" s="80"/>
      <c r="W1416" s="81">
        <f t="shared" si="29"/>
        <v>0</v>
      </c>
      <c r="X1416" s="80"/>
      <c r="Y1416" s="80"/>
      <c r="Z1416" s="80"/>
      <c r="AA1416" s="80"/>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82"/>
      <c r="BE1416" s="1"/>
    </row>
    <row r="1417" spans="1:57" ht="11.25" customHeight="1" x14ac:dyDescent="0.2">
      <c r="A1417" s="1"/>
      <c r="B1417" s="1"/>
      <c r="C1417" s="1"/>
      <c r="D1417" s="1"/>
      <c r="E1417" s="46">
        <v>1410</v>
      </c>
      <c r="F1417" s="229"/>
      <c r="G1417" s="4"/>
      <c r="H1417" s="4"/>
      <c r="I1417" s="79"/>
      <c r="J1417" s="4"/>
      <c r="K1417" s="80"/>
      <c r="L1417" s="80"/>
      <c r="M1417" s="80"/>
      <c r="N1417" s="80"/>
      <c r="O1417" s="80"/>
      <c r="P1417" s="80"/>
      <c r="Q1417" s="80"/>
      <c r="R1417" s="80"/>
      <c r="S1417" s="80"/>
      <c r="T1417" s="80"/>
      <c r="U1417" s="80"/>
      <c r="V1417" s="80"/>
      <c r="W1417" s="81">
        <f t="shared" si="29"/>
        <v>0</v>
      </c>
      <c r="X1417" s="80"/>
      <c r="Y1417" s="80"/>
      <c r="Z1417" s="80"/>
      <c r="AA1417" s="80"/>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82"/>
      <c r="BE1417" s="1"/>
    </row>
    <row r="1418" spans="1:57" ht="11.25" customHeight="1" x14ac:dyDescent="0.2">
      <c r="A1418" s="1"/>
      <c r="B1418" s="1"/>
      <c r="C1418" s="1"/>
      <c r="D1418" s="1"/>
      <c r="E1418" s="46">
        <v>1411</v>
      </c>
      <c r="F1418" s="229"/>
      <c r="G1418" s="4"/>
      <c r="H1418" s="4"/>
      <c r="I1418" s="79"/>
      <c r="J1418" s="4"/>
      <c r="K1418" s="80"/>
      <c r="L1418" s="80"/>
      <c r="M1418" s="80"/>
      <c r="N1418" s="80"/>
      <c r="O1418" s="80"/>
      <c r="P1418" s="80"/>
      <c r="Q1418" s="80"/>
      <c r="R1418" s="80"/>
      <c r="S1418" s="80"/>
      <c r="T1418" s="80"/>
      <c r="U1418" s="80"/>
      <c r="V1418" s="80"/>
      <c r="W1418" s="81">
        <f t="shared" si="29"/>
        <v>0</v>
      </c>
      <c r="X1418" s="80"/>
      <c r="Y1418" s="80"/>
      <c r="Z1418" s="80"/>
      <c r="AA1418" s="80"/>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82"/>
      <c r="BE1418" s="1"/>
    </row>
    <row r="1419" spans="1:57" ht="11.25" customHeight="1" x14ac:dyDescent="0.2">
      <c r="A1419" s="1"/>
      <c r="B1419" s="1"/>
      <c r="C1419" s="1"/>
      <c r="D1419" s="1"/>
      <c r="E1419" s="46">
        <v>1412</v>
      </c>
      <c r="F1419" s="229"/>
      <c r="G1419" s="4"/>
      <c r="H1419" s="4"/>
      <c r="I1419" s="79"/>
      <c r="J1419" s="4"/>
      <c r="K1419" s="80"/>
      <c r="L1419" s="80"/>
      <c r="M1419" s="80"/>
      <c r="N1419" s="80"/>
      <c r="O1419" s="80"/>
      <c r="P1419" s="80"/>
      <c r="Q1419" s="80"/>
      <c r="R1419" s="80"/>
      <c r="S1419" s="80"/>
      <c r="T1419" s="80"/>
      <c r="U1419" s="80"/>
      <c r="V1419" s="80"/>
      <c r="W1419" s="81">
        <f t="shared" si="29"/>
        <v>0</v>
      </c>
      <c r="X1419" s="80"/>
      <c r="Y1419" s="80"/>
      <c r="Z1419" s="80"/>
      <c r="AA1419" s="80"/>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82"/>
      <c r="BE1419" s="1"/>
    </row>
    <row r="1420" spans="1:57" ht="11.25" customHeight="1" x14ac:dyDescent="0.2">
      <c r="A1420" s="1"/>
      <c r="B1420" s="1"/>
      <c r="C1420" s="1"/>
      <c r="D1420" s="1"/>
      <c r="E1420" s="46">
        <v>1413</v>
      </c>
      <c r="F1420" s="229"/>
      <c r="G1420" s="4"/>
      <c r="H1420" s="4"/>
      <c r="I1420" s="79"/>
      <c r="J1420" s="4"/>
      <c r="K1420" s="80"/>
      <c r="L1420" s="80"/>
      <c r="M1420" s="80"/>
      <c r="N1420" s="80"/>
      <c r="O1420" s="80"/>
      <c r="P1420" s="80"/>
      <c r="Q1420" s="80"/>
      <c r="R1420" s="80"/>
      <c r="S1420" s="80"/>
      <c r="T1420" s="80"/>
      <c r="U1420" s="80"/>
      <c r="V1420" s="80"/>
      <c r="W1420" s="81">
        <f t="shared" si="29"/>
        <v>0</v>
      </c>
      <c r="X1420" s="80"/>
      <c r="Y1420" s="80"/>
      <c r="Z1420" s="80"/>
      <c r="AA1420" s="80"/>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82"/>
      <c r="BE1420" s="1"/>
    </row>
    <row r="1421" spans="1:57" ht="11.25" customHeight="1" x14ac:dyDescent="0.2">
      <c r="A1421" s="1"/>
      <c r="B1421" s="1"/>
      <c r="C1421" s="1"/>
      <c r="D1421" s="1"/>
      <c r="E1421" s="46">
        <v>1414</v>
      </c>
      <c r="F1421" s="229"/>
      <c r="G1421" s="4"/>
      <c r="H1421" s="4"/>
      <c r="I1421" s="79"/>
      <c r="J1421" s="4"/>
      <c r="K1421" s="80"/>
      <c r="L1421" s="80"/>
      <c r="M1421" s="80"/>
      <c r="N1421" s="80"/>
      <c r="O1421" s="80"/>
      <c r="P1421" s="80"/>
      <c r="Q1421" s="80"/>
      <c r="R1421" s="80"/>
      <c r="S1421" s="80"/>
      <c r="T1421" s="80"/>
      <c r="U1421" s="80"/>
      <c r="V1421" s="80"/>
      <c r="W1421" s="81">
        <f t="shared" si="29"/>
        <v>0</v>
      </c>
      <c r="X1421" s="80"/>
      <c r="Y1421" s="80"/>
      <c r="Z1421" s="80"/>
      <c r="AA1421" s="80"/>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82"/>
      <c r="BE1421" s="1"/>
    </row>
    <row r="1422" spans="1:57" ht="11.25" customHeight="1" x14ac:dyDescent="0.2">
      <c r="A1422" s="1"/>
      <c r="B1422" s="1"/>
      <c r="C1422" s="1"/>
      <c r="D1422" s="1"/>
      <c r="E1422" s="46">
        <v>1415</v>
      </c>
      <c r="F1422" s="229"/>
      <c r="G1422" s="4"/>
      <c r="H1422" s="4"/>
      <c r="I1422" s="79"/>
      <c r="J1422" s="4"/>
      <c r="K1422" s="80"/>
      <c r="L1422" s="80"/>
      <c r="M1422" s="80"/>
      <c r="N1422" s="80"/>
      <c r="O1422" s="80"/>
      <c r="P1422" s="80"/>
      <c r="Q1422" s="80"/>
      <c r="R1422" s="80"/>
      <c r="S1422" s="80"/>
      <c r="T1422" s="80"/>
      <c r="U1422" s="80"/>
      <c r="V1422" s="80"/>
      <c r="W1422" s="81">
        <f t="shared" si="29"/>
        <v>0</v>
      </c>
      <c r="X1422" s="80"/>
      <c r="Y1422" s="80"/>
      <c r="Z1422" s="80"/>
      <c r="AA1422" s="80"/>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82"/>
      <c r="BE1422" s="1"/>
    </row>
    <row r="1423" spans="1:57" ht="11.25" customHeight="1" x14ac:dyDescent="0.2">
      <c r="A1423" s="1"/>
      <c r="B1423" s="1"/>
      <c r="C1423" s="1"/>
      <c r="D1423" s="1"/>
      <c r="E1423" s="46">
        <v>1416</v>
      </c>
      <c r="F1423" s="229"/>
      <c r="G1423" s="4"/>
      <c r="H1423" s="4"/>
      <c r="I1423" s="79"/>
      <c r="J1423" s="4"/>
      <c r="K1423" s="80"/>
      <c r="L1423" s="80"/>
      <c r="M1423" s="80"/>
      <c r="N1423" s="80"/>
      <c r="O1423" s="80"/>
      <c r="P1423" s="80"/>
      <c r="Q1423" s="80"/>
      <c r="R1423" s="80"/>
      <c r="S1423" s="80"/>
      <c r="T1423" s="80"/>
      <c r="U1423" s="80"/>
      <c r="V1423" s="80"/>
      <c r="W1423" s="81">
        <f t="shared" si="29"/>
        <v>0</v>
      </c>
      <c r="X1423" s="80"/>
      <c r="Y1423" s="80"/>
      <c r="Z1423" s="80"/>
      <c r="AA1423" s="80"/>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82"/>
      <c r="BE1423" s="1"/>
    </row>
    <row r="1424" spans="1:57" ht="11.25" customHeight="1" x14ac:dyDescent="0.2">
      <c r="A1424" s="1"/>
      <c r="B1424" s="1"/>
      <c r="C1424" s="1"/>
      <c r="D1424" s="1"/>
      <c r="E1424" s="46">
        <v>1417</v>
      </c>
      <c r="F1424" s="229"/>
      <c r="G1424" s="4"/>
      <c r="H1424" s="4"/>
      <c r="I1424" s="79"/>
      <c r="J1424" s="4"/>
      <c r="K1424" s="80"/>
      <c r="L1424" s="80"/>
      <c r="M1424" s="80"/>
      <c r="N1424" s="80"/>
      <c r="O1424" s="80"/>
      <c r="P1424" s="80"/>
      <c r="Q1424" s="80"/>
      <c r="R1424" s="80"/>
      <c r="S1424" s="80"/>
      <c r="T1424" s="80"/>
      <c r="U1424" s="80"/>
      <c r="V1424" s="80"/>
      <c r="W1424" s="81">
        <f t="shared" si="29"/>
        <v>0</v>
      </c>
      <c r="X1424" s="80"/>
      <c r="Y1424" s="80"/>
      <c r="Z1424" s="80"/>
      <c r="AA1424" s="80"/>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82"/>
      <c r="BE1424" s="1"/>
    </row>
    <row r="1425" spans="1:57" ht="11.25" customHeight="1" x14ac:dyDescent="0.2">
      <c r="A1425" s="1"/>
      <c r="B1425" s="1"/>
      <c r="C1425" s="1"/>
      <c r="D1425" s="1"/>
      <c r="E1425" s="46">
        <v>1418</v>
      </c>
      <c r="F1425" s="229"/>
      <c r="G1425" s="4"/>
      <c r="H1425" s="4"/>
      <c r="I1425" s="79"/>
      <c r="J1425" s="4"/>
      <c r="K1425" s="80"/>
      <c r="L1425" s="80"/>
      <c r="M1425" s="80"/>
      <c r="N1425" s="80"/>
      <c r="O1425" s="80"/>
      <c r="P1425" s="80"/>
      <c r="Q1425" s="80"/>
      <c r="R1425" s="80"/>
      <c r="S1425" s="80"/>
      <c r="T1425" s="80"/>
      <c r="U1425" s="80"/>
      <c r="V1425" s="80"/>
      <c r="W1425" s="81">
        <f t="shared" si="29"/>
        <v>0</v>
      </c>
      <c r="X1425" s="80"/>
      <c r="Y1425" s="80"/>
      <c r="Z1425" s="80"/>
      <c r="AA1425" s="80"/>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82"/>
      <c r="BE1425" s="1"/>
    </row>
    <row r="1426" spans="1:57" ht="11.25" customHeight="1" x14ac:dyDescent="0.2">
      <c r="A1426" s="1"/>
      <c r="B1426" s="1"/>
      <c r="C1426" s="1"/>
      <c r="D1426" s="1"/>
      <c r="E1426" s="46">
        <v>1419</v>
      </c>
      <c r="F1426" s="229"/>
      <c r="G1426" s="4"/>
      <c r="H1426" s="4"/>
      <c r="I1426" s="79"/>
      <c r="J1426" s="4"/>
      <c r="K1426" s="80"/>
      <c r="L1426" s="80"/>
      <c r="M1426" s="80"/>
      <c r="N1426" s="80"/>
      <c r="O1426" s="80"/>
      <c r="P1426" s="80"/>
      <c r="Q1426" s="80"/>
      <c r="R1426" s="80"/>
      <c r="S1426" s="80"/>
      <c r="T1426" s="80"/>
      <c r="U1426" s="80"/>
      <c r="V1426" s="80"/>
      <c r="W1426" s="81">
        <f t="shared" si="29"/>
        <v>0</v>
      </c>
      <c r="X1426" s="80"/>
      <c r="Y1426" s="80"/>
      <c r="Z1426" s="80"/>
      <c r="AA1426" s="80"/>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82"/>
      <c r="BE1426" s="1"/>
    </row>
    <row r="1427" spans="1:57" ht="11.25" customHeight="1" x14ac:dyDescent="0.2">
      <c r="A1427" s="1"/>
      <c r="B1427" s="1"/>
      <c r="C1427" s="1"/>
      <c r="D1427" s="1"/>
      <c r="E1427" s="46">
        <v>1420</v>
      </c>
      <c r="F1427" s="229"/>
      <c r="G1427" s="4"/>
      <c r="H1427" s="4"/>
      <c r="I1427" s="79"/>
      <c r="J1427" s="4"/>
      <c r="K1427" s="80"/>
      <c r="L1427" s="80"/>
      <c r="M1427" s="80"/>
      <c r="N1427" s="80"/>
      <c r="O1427" s="80"/>
      <c r="P1427" s="80"/>
      <c r="Q1427" s="80"/>
      <c r="R1427" s="80"/>
      <c r="S1427" s="80"/>
      <c r="T1427" s="80"/>
      <c r="U1427" s="80"/>
      <c r="V1427" s="80"/>
      <c r="W1427" s="81">
        <f t="shared" si="29"/>
        <v>0</v>
      </c>
      <c r="X1427" s="80"/>
      <c r="Y1427" s="80"/>
      <c r="Z1427" s="80"/>
      <c r="AA1427" s="80"/>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82"/>
      <c r="BE1427" s="1"/>
    </row>
    <row r="1428" spans="1:57" ht="11.25" customHeight="1" x14ac:dyDescent="0.2">
      <c r="A1428" s="1"/>
      <c r="B1428" s="1"/>
      <c r="C1428" s="1"/>
      <c r="D1428" s="1"/>
      <c r="E1428" s="46">
        <v>1421</v>
      </c>
      <c r="F1428" s="229"/>
      <c r="G1428" s="4"/>
      <c r="H1428" s="4"/>
      <c r="I1428" s="79"/>
      <c r="J1428" s="4"/>
      <c r="K1428" s="80"/>
      <c r="L1428" s="80"/>
      <c r="M1428" s="80"/>
      <c r="N1428" s="80"/>
      <c r="O1428" s="80"/>
      <c r="P1428" s="80"/>
      <c r="Q1428" s="80"/>
      <c r="R1428" s="80"/>
      <c r="S1428" s="80"/>
      <c r="T1428" s="80"/>
      <c r="U1428" s="80"/>
      <c r="V1428" s="80"/>
      <c r="W1428" s="81">
        <f t="shared" si="29"/>
        <v>0</v>
      </c>
      <c r="X1428" s="80"/>
      <c r="Y1428" s="80"/>
      <c r="Z1428" s="80"/>
      <c r="AA1428" s="80"/>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82"/>
      <c r="BE1428" s="1"/>
    </row>
    <row r="1429" spans="1:57" ht="11.25" customHeight="1" x14ac:dyDescent="0.2">
      <c r="A1429" s="1"/>
      <c r="B1429" s="1"/>
      <c r="C1429" s="1"/>
      <c r="D1429" s="1"/>
      <c r="E1429" s="46">
        <v>1422</v>
      </c>
      <c r="F1429" s="229"/>
      <c r="G1429" s="4"/>
      <c r="H1429" s="4"/>
      <c r="I1429" s="79"/>
      <c r="J1429" s="4"/>
      <c r="K1429" s="80"/>
      <c r="L1429" s="80"/>
      <c r="M1429" s="80"/>
      <c r="N1429" s="80"/>
      <c r="O1429" s="80"/>
      <c r="P1429" s="80"/>
      <c r="Q1429" s="80"/>
      <c r="R1429" s="80"/>
      <c r="S1429" s="80"/>
      <c r="T1429" s="80"/>
      <c r="U1429" s="80"/>
      <c r="V1429" s="80"/>
      <c r="W1429" s="81">
        <f t="shared" si="29"/>
        <v>0</v>
      </c>
      <c r="X1429" s="80"/>
      <c r="Y1429" s="80"/>
      <c r="Z1429" s="80"/>
      <c r="AA1429" s="80"/>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82"/>
      <c r="BE1429" s="1"/>
    </row>
    <row r="1430" spans="1:57" ht="11.25" customHeight="1" x14ac:dyDescent="0.2">
      <c r="A1430" s="1"/>
      <c r="B1430" s="1"/>
      <c r="C1430" s="1"/>
      <c r="D1430" s="1"/>
      <c r="E1430" s="46">
        <v>1423</v>
      </c>
      <c r="F1430" s="229"/>
      <c r="G1430" s="4"/>
      <c r="H1430" s="4"/>
      <c r="I1430" s="79"/>
      <c r="J1430" s="4"/>
      <c r="K1430" s="80"/>
      <c r="L1430" s="80"/>
      <c r="M1430" s="80"/>
      <c r="N1430" s="80"/>
      <c r="O1430" s="80"/>
      <c r="P1430" s="80"/>
      <c r="Q1430" s="80"/>
      <c r="R1430" s="80"/>
      <c r="S1430" s="80"/>
      <c r="T1430" s="80"/>
      <c r="U1430" s="80"/>
      <c r="V1430" s="80"/>
      <c r="W1430" s="81">
        <f t="shared" si="29"/>
        <v>0</v>
      </c>
      <c r="X1430" s="80"/>
      <c r="Y1430" s="80"/>
      <c r="Z1430" s="80"/>
      <c r="AA1430" s="80"/>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82"/>
      <c r="BE1430" s="1"/>
    </row>
    <row r="1431" spans="1:57" ht="11.25" customHeight="1" x14ac:dyDescent="0.2">
      <c r="A1431" s="1"/>
      <c r="B1431" s="1"/>
      <c r="C1431" s="1"/>
      <c r="D1431" s="1"/>
      <c r="E1431" s="46">
        <v>1424</v>
      </c>
      <c r="F1431" s="229"/>
      <c r="G1431" s="4"/>
      <c r="H1431" s="4"/>
      <c r="I1431" s="79"/>
      <c r="J1431" s="4"/>
      <c r="K1431" s="80"/>
      <c r="L1431" s="80"/>
      <c r="M1431" s="80"/>
      <c r="N1431" s="80"/>
      <c r="O1431" s="80"/>
      <c r="P1431" s="80"/>
      <c r="Q1431" s="80"/>
      <c r="R1431" s="80"/>
      <c r="S1431" s="80"/>
      <c r="T1431" s="80"/>
      <c r="U1431" s="80"/>
      <c r="V1431" s="80"/>
      <c r="W1431" s="81">
        <f t="shared" si="29"/>
        <v>0</v>
      </c>
      <c r="X1431" s="80"/>
      <c r="Y1431" s="80"/>
      <c r="Z1431" s="80"/>
      <c r="AA1431" s="80"/>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82"/>
      <c r="BE1431" s="1"/>
    </row>
    <row r="1432" spans="1:57" ht="11.25" customHeight="1" x14ac:dyDescent="0.2">
      <c r="A1432" s="1"/>
      <c r="B1432" s="1"/>
      <c r="C1432" s="1"/>
      <c r="D1432" s="1"/>
      <c r="E1432" s="46">
        <v>1425</v>
      </c>
      <c r="F1432" s="229"/>
      <c r="G1432" s="4"/>
      <c r="H1432" s="4"/>
      <c r="I1432" s="79"/>
      <c r="J1432" s="4"/>
      <c r="K1432" s="80"/>
      <c r="L1432" s="80"/>
      <c r="M1432" s="80"/>
      <c r="N1432" s="80"/>
      <c r="O1432" s="80"/>
      <c r="P1432" s="80"/>
      <c r="Q1432" s="80"/>
      <c r="R1432" s="80"/>
      <c r="S1432" s="80"/>
      <c r="T1432" s="80"/>
      <c r="U1432" s="80"/>
      <c r="V1432" s="80"/>
      <c r="W1432" s="81">
        <f t="shared" si="29"/>
        <v>0</v>
      </c>
      <c r="X1432" s="80"/>
      <c r="Y1432" s="80"/>
      <c r="Z1432" s="80"/>
      <c r="AA1432" s="80"/>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82"/>
      <c r="BE1432" s="1"/>
    </row>
    <row r="1433" spans="1:57" ht="11.25" customHeight="1" x14ac:dyDescent="0.2">
      <c r="A1433" s="1"/>
      <c r="B1433" s="1"/>
      <c r="C1433" s="1"/>
      <c r="D1433" s="1"/>
      <c r="E1433" s="46">
        <v>1426</v>
      </c>
      <c r="F1433" s="229"/>
      <c r="G1433" s="4"/>
      <c r="H1433" s="4"/>
      <c r="I1433" s="79"/>
      <c r="J1433" s="4"/>
      <c r="K1433" s="80"/>
      <c r="L1433" s="80"/>
      <c r="M1433" s="80"/>
      <c r="N1433" s="80"/>
      <c r="O1433" s="80"/>
      <c r="P1433" s="80"/>
      <c r="Q1433" s="80"/>
      <c r="R1433" s="80"/>
      <c r="S1433" s="80"/>
      <c r="T1433" s="80"/>
      <c r="U1433" s="80"/>
      <c r="V1433" s="80"/>
      <c r="W1433" s="81">
        <f t="shared" si="29"/>
        <v>0</v>
      </c>
      <c r="X1433" s="80"/>
      <c r="Y1433" s="80"/>
      <c r="Z1433" s="80"/>
      <c r="AA1433" s="80"/>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82"/>
      <c r="BE1433" s="1"/>
    </row>
    <row r="1434" spans="1:57" ht="11.25" customHeight="1" x14ac:dyDescent="0.2">
      <c r="A1434" s="1"/>
      <c r="B1434" s="1"/>
      <c r="C1434" s="1"/>
      <c r="D1434" s="1"/>
      <c r="E1434" s="46">
        <v>1427</v>
      </c>
      <c r="F1434" s="229"/>
      <c r="G1434" s="4"/>
      <c r="H1434" s="4"/>
      <c r="I1434" s="79"/>
      <c r="J1434" s="4"/>
      <c r="K1434" s="80"/>
      <c r="L1434" s="80"/>
      <c r="M1434" s="80"/>
      <c r="N1434" s="80"/>
      <c r="O1434" s="80"/>
      <c r="P1434" s="80"/>
      <c r="Q1434" s="80"/>
      <c r="R1434" s="80"/>
      <c r="S1434" s="80"/>
      <c r="T1434" s="80"/>
      <c r="U1434" s="80"/>
      <c r="V1434" s="80"/>
      <c r="W1434" s="81">
        <f t="shared" si="29"/>
        <v>0</v>
      </c>
      <c r="X1434" s="80"/>
      <c r="Y1434" s="80"/>
      <c r="Z1434" s="80"/>
      <c r="AA1434" s="80"/>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82"/>
      <c r="BE1434" s="1"/>
    </row>
    <row r="1435" spans="1:57" ht="11.25" customHeight="1" x14ac:dyDescent="0.2">
      <c r="A1435" s="1"/>
      <c r="B1435" s="1"/>
      <c r="C1435" s="1"/>
      <c r="D1435" s="1"/>
      <c r="E1435" s="46">
        <v>1428</v>
      </c>
      <c r="F1435" s="229"/>
      <c r="G1435" s="4"/>
      <c r="H1435" s="4"/>
      <c r="I1435" s="79"/>
      <c r="J1435" s="4"/>
      <c r="K1435" s="80"/>
      <c r="L1435" s="80"/>
      <c r="M1435" s="80"/>
      <c r="N1435" s="80"/>
      <c r="O1435" s="80"/>
      <c r="P1435" s="80"/>
      <c r="Q1435" s="80"/>
      <c r="R1435" s="80"/>
      <c r="S1435" s="80"/>
      <c r="T1435" s="80"/>
      <c r="U1435" s="80"/>
      <c r="V1435" s="80"/>
      <c r="W1435" s="81">
        <f t="shared" si="29"/>
        <v>0</v>
      </c>
      <c r="X1435" s="80"/>
      <c r="Y1435" s="80"/>
      <c r="Z1435" s="80"/>
      <c r="AA1435" s="80"/>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82"/>
      <c r="BE1435" s="1"/>
    </row>
    <row r="1436" spans="1:57" ht="11.25" customHeight="1" x14ac:dyDescent="0.2">
      <c r="A1436" s="1"/>
      <c r="B1436" s="1"/>
      <c r="C1436" s="1"/>
      <c r="D1436" s="1"/>
      <c r="E1436" s="46">
        <v>1429</v>
      </c>
      <c r="F1436" s="229"/>
      <c r="G1436" s="4"/>
      <c r="H1436" s="4"/>
      <c r="I1436" s="79"/>
      <c r="J1436" s="4"/>
      <c r="K1436" s="80"/>
      <c r="L1436" s="80"/>
      <c r="M1436" s="80"/>
      <c r="N1436" s="80"/>
      <c r="O1436" s="80"/>
      <c r="P1436" s="80"/>
      <c r="Q1436" s="80"/>
      <c r="R1436" s="80"/>
      <c r="S1436" s="80"/>
      <c r="T1436" s="80"/>
      <c r="U1436" s="80"/>
      <c r="V1436" s="80"/>
      <c r="W1436" s="81">
        <f t="shared" si="29"/>
        <v>0</v>
      </c>
      <c r="X1436" s="80"/>
      <c r="Y1436" s="80"/>
      <c r="Z1436" s="80"/>
      <c r="AA1436" s="80"/>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82"/>
      <c r="BE1436" s="1"/>
    </row>
    <row r="1437" spans="1:57" ht="11.25" customHeight="1" x14ac:dyDescent="0.2">
      <c r="A1437" s="1"/>
      <c r="B1437" s="1"/>
      <c r="C1437" s="1"/>
      <c r="D1437" s="1"/>
      <c r="E1437" s="46">
        <v>1430</v>
      </c>
      <c r="F1437" s="229"/>
      <c r="G1437" s="4"/>
      <c r="H1437" s="4"/>
      <c r="I1437" s="79"/>
      <c r="J1437" s="4"/>
      <c r="K1437" s="80"/>
      <c r="L1437" s="80"/>
      <c r="M1437" s="80"/>
      <c r="N1437" s="80"/>
      <c r="O1437" s="80"/>
      <c r="P1437" s="80"/>
      <c r="Q1437" s="80"/>
      <c r="R1437" s="80"/>
      <c r="S1437" s="80"/>
      <c r="T1437" s="80"/>
      <c r="U1437" s="80"/>
      <c r="V1437" s="80"/>
      <c r="W1437" s="81">
        <f t="shared" si="29"/>
        <v>0</v>
      </c>
      <c r="X1437" s="80"/>
      <c r="Y1437" s="80"/>
      <c r="Z1437" s="80"/>
      <c r="AA1437" s="80"/>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82"/>
      <c r="BE1437" s="1"/>
    </row>
    <row r="1438" spans="1:57" ht="11.25" customHeight="1" x14ac:dyDescent="0.2">
      <c r="A1438" s="1"/>
      <c r="B1438" s="1"/>
      <c r="C1438" s="1"/>
      <c r="D1438" s="1"/>
      <c r="E1438" s="46">
        <v>1431</v>
      </c>
      <c r="F1438" s="229"/>
      <c r="G1438" s="4"/>
      <c r="H1438" s="4"/>
      <c r="I1438" s="79"/>
      <c r="J1438" s="4"/>
      <c r="K1438" s="80"/>
      <c r="L1438" s="80"/>
      <c r="M1438" s="80"/>
      <c r="N1438" s="80"/>
      <c r="O1438" s="80"/>
      <c r="P1438" s="80"/>
      <c r="Q1438" s="80"/>
      <c r="R1438" s="80"/>
      <c r="S1438" s="80"/>
      <c r="T1438" s="80"/>
      <c r="U1438" s="80"/>
      <c r="V1438" s="80"/>
      <c r="W1438" s="81">
        <f t="shared" si="29"/>
        <v>0</v>
      </c>
      <c r="X1438" s="80"/>
      <c r="Y1438" s="80"/>
      <c r="Z1438" s="80"/>
      <c r="AA1438" s="80"/>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82"/>
      <c r="BE1438" s="1"/>
    </row>
    <row r="1439" spans="1:57" ht="11.25" customHeight="1" x14ac:dyDescent="0.2">
      <c r="A1439" s="1"/>
      <c r="B1439" s="1"/>
      <c r="C1439" s="1"/>
      <c r="D1439" s="1"/>
      <c r="E1439" s="46">
        <v>1432</v>
      </c>
      <c r="F1439" s="229"/>
      <c r="G1439" s="4"/>
      <c r="H1439" s="4"/>
      <c r="I1439" s="79"/>
      <c r="J1439" s="4"/>
      <c r="K1439" s="80"/>
      <c r="L1439" s="80"/>
      <c r="M1439" s="80"/>
      <c r="N1439" s="80"/>
      <c r="O1439" s="80"/>
      <c r="P1439" s="80"/>
      <c r="Q1439" s="80"/>
      <c r="R1439" s="80"/>
      <c r="S1439" s="80"/>
      <c r="T1439" s="80"/>
      <c r="U1439" s="80"/>
      <c r="V1439" s="80"/>
      <c r="W1439" s="81">
        <f t="shared" si="29"/>
        <v>0</v>
      </c>
      <c r="X1439" s="80"/>
      <c r="Y1439" s="80"/>
      <c r="Z1439" s="80"/>
      <c r="AA1439" s="80"/>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82"/>
      <c r="BE1439" s="1"/>
    </row>
    <row r="1440" spans="1:57" ht="11.25" customHeight="1" x14ac:dyDescent="0.2">
      <c r="A1440" s="1"/>
      <c r="B1440" s="1"/>
      <c r="C1440" s="1"/>
      <c r="D1440" s="1"/>
      <c r="E1440" s="46">
        <v>1433</v>
      </c>
      <c r="F1440" s="229"/>
      <c r="G1440" s="4"/>
      <c r="H1440" s="4"/>
      <c r="I1440" s="79"/>
      <c r="J1440" s="4"/>
      <c r="K1440" s="80"/>
      <c r="L1440" s="80"/>
      <c r="M1440" s="80"/>
      <c r="N1440" s="80"/>
      <c r="O1440" s="80"/>
      <c r="P1440" s="80"/>
      <c r="Q1440" s="80"/>
      <c r="R1440" s="80"/>
      <c r="S1440" s="80"/>
      <c r="T1440" s="80"/>
      <c r="U1440" s="80"/>
      <c r="V1440" s="80"/>
      <c r="W1440" s="81">
        <f t="shared" si="29"/>
        <v>0</v>
      </c>
      <c r="X1440" s="80"/>
      <c r="Y1440" s="80"/>
      <c r="Z1440" s="80"/>
      <c r="AA1440" s="80"/>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82"/>
      <c r="BE1440" s="1"/>
    </row>
    <row r="1441" spans="1:57" ht="11.25" customHeight="1" x14ac:dyDescent="0.2">
      <c r="A1441" s="1"/>
      <c r="B1441" s="1"/>
      <c r="C1441" s="1"/>
      <c r="D1441" s="1"/>
      <c r="E1441" s="46">
        <v>1434</v>
      </c>
      <c r="F1441" s="229"/>
      <c r="G1441" s="4"/>
      <c r="H1441" s="4"/>
      <c r="I1441" s="79"/>
      <c r="J1441" s="4"/>
      <c r="K1441" s="80"/>
      <c r="L1441" s="80"/>
      <c r="M1441" s="80"/>
      <c r="N1441" s="80"/>
      <c r="O1441" s="80"/>
      <c r="P1441" s="80"/>
      <c r="Q1441" s="80"/>
      <c r="R1441" s="80"/>
      <c r="S1441" s="80"/>
      <c r="T1441" s="80"/>
      <c r="U1441" s="80"/>
      <c r="V1441" s="80"/>
      <c r="W1441" s="81">
        <f t="shared" si="29"/>
        <v>0</v>
      </c>
      <c r="X1441" s="80"/>
      <c r="Y1441" s="80"/>
      <c r="Z1441" s="80"/>
      <c r="AA1441" s="80"/>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82"/>
      <c r="BE1441" s="1"/>
    </row>
    <row r="1442" spans="1:57" ht="11.25" customHeight="1" x14ac:dyDescent="0.2">
      <c r="A1442" s="1"/>
      <c r="B1442" s="1"/>
      <c r="C1442" s="1"/>
      <c r="D1442" s="1"/>
      <c r="E1442" s="46">
        <v>1435</v>
      </c>
      <c r="F1442" s="229"/>
      <c r="G1442" s="4"/>
      <c r="H1442" s="4"/>
      <c r="I1442" s="79"/>
      <c r="J1442" s="4"/>
      <c r="K1442" s="80"/>
      <c r="L1442" s="80"/>
      <c r="M1442" s="80"/>
      <c r="N1442" s="80"/>
      <c r="O1442" s="80"/>
      <c r="P1442" s="80"/>
      <c r="Q1442" s="80"/>
      <c r="R1442" s="80"/>
      <c r="S1442" s="80"/>
      <c r="T1442" s="80"/>
      <c r="U1442" s="80"/>
      <c r="V1442" s="80"/>
      <c r="W1442" s="81">
        <f t="shared" si="29"/>
        <v>0</v>
      </c>
      <c r="X1442" s="80"/>
      <c r="Y1442" s="80"/>
      <c r="Z1442" s="80"/>
      <c r="AA1442" s="80"/>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82"/>
      <c r="BE1442" s="1"/>
    </row>
    <row r="1443" spans="1:57" ht="11.25" customHeight="1" x14ac:dyDescent="0.2">
      <c r="A1443" s="1"/>
      <c r="B1443" s="1"/>
      <c r="C1443" s="1"/>
      <c r="D1443" s="1"/>
      <c r="E1443" s="46">
        <v>1436</v>
      </c>
      <c r="F1443" s="229"/>
      <c r="G1443" s="4"/>
      <c r="H1443" s="4"/>
      <c r="I1443" s="79"/>
      <c r="J1443" s="4"/>
      <c r="K1443" s="80"/>
      <c r="L1443" s="80"/>
      <c r="M1443" s="80"/>
      <c r="N1443" s="80"/>
      <c r="O1443" s="80"/>
      <c r="P1443" s="80"/>
      <c r="Q1443" s="80"/>
      <c r="R1443" s="80"/>
      <c r="S1443" s="80"/>
      <c r="T1443" s="80"/>
      <c r="U1443" s="80"/>
      <c r="V1443" s="80"/>
      <c r="W1443" s="81">
        <f t="shared" si="29"/>
        <v>0</v>
      </c>
      <c r="X1443" s="80"/>
      <c r="Y1443" s="80"/>
      <c r="Z1443" s="80"/>
      <c r="AA1443" s="80"/>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82"/>
      <c r="BE1443" s="1"/>
    </row>
    <row r="1444" spans="1:57" ht="11.25" customHeight="1" x14ac:dyDescent="0.2">
      <c r="A1444" s="1"/>
      <c r="B1444" s="1"/>
      <c r="C1444" s="1"/>
      <c r="D1444" s="1"/>
      <c r="E1444" s="46">
        <v>1437</v>
      </c>
      <c r="F1444" s="229"/>
      <c r="G1444" s="4"/>
      <c r="H1444" s="4"/>
      <c r="I1444" s="79"/>
      <c r="J1444" s="4"/>
      <c r="K1444" s="80"/>
      <c r="L1444" s="80"/>
      <c r="M1444" s="80"/>
      <c r="N1444" s="80"/>
      <c r="O1444" s="80"/>
      <c r="P1444" s="80"/>
      <c r="Q1444" s="80"/>
      <c r="R1444" s="80"/>
      <c r="S1444" s="80"/>
      <c r="T1444" s="80"/>
      <c r="U1444" s="80"/>
      <c r="V1444" s="80"/>
      <c r="W1444" s="81">
        <f t="shared" si="29"/>
        <v>0</v>
      </c>
      <c r="X1444" s="80"/>
      <c r="Y1444" s="80"/>
      <c r="Z1444" s="80"/>
      <c r="AA1444" s="80"/>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82"/>
      <c r="BE1444" s="1"/>
    </row>
    <row r="1445" spans="1:57" ht="11.25" customHeight="1" x14ac:dyDescent="0.2">
      <c r="A1445" s="1"/>
      <c r="B1445" s="1"/>
      <c r="C1445" s="1"/>
      <c r="D1445" s="1"/>
      <c r="E1445" s="46">
        <v>1438</v>
      </c>
      <c r="F1445" s="229"/>
      <c r="G1445" s="4"/>
      <c r="H1445" s="4"/>
      <c r="I1445" s="79"/>
      <c r="J1445" s="4"/>
      <c r="K1445" s="80"/>
      <c r="L1445" s="80"/>
      <c r="M1445" s="80"/>
      <c r="N1445" s="80"/>
      <c r="O1445" s="80"/>
      <c r="P1445" s="80"/>
      <c r="Q1445" s="80"/>
      <c r="R1445" s="80"/>
      <c r="S1445" s="80"/>
      <c r="T1445" s="80"/>
      <c r="U1445" s="80"/>
      <c r="V1445" s="80"/>
      <c r="W1445" s="81">
        <f t="shared" si="29"/>
        <v>0</v>
      </c>
      <c r="X1445" s="80"/>
      <c r="Y1445" s="80"/>
      <c r="Z1445" s="80"/>
      <c r="AA1445" s="80"/>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82"/>
      <c r="BE1445" s="1"/>
    </row>
    <row r="1446" spans="1:57" ht="11.25" customHeight="1" x14ac:dyDescent="0.2">
      <c r="A1446" s="1"/>
      <c r="B1446" s="1"/>
      <c r="C1446" s="1"/>
      <c r="D1446" s="1"/>
      <c r="E1446" s="46">
        <v>1439</v>
      </c>
      <c r="F1446" s="229"/>
      <c r="G1446" s="4"/>
      <c r="H1446" s="4"/>
      <c r="I1446" s="79"/>
      <c r="J1446" s="4"/>
      <c r="K1446" s="80"/>
      <c r="L1446" s="80"/>
      <c r="M1446" s="80"/>
      <c r="N1446" s="80"/>
      <c r="O1446" s="80"/>
      <c r="P1446" s="80"/>
      <c r="Q1446" s="80"/>
      <c r="R1446" s="80"/>
      <c r="S1446" s="80"/>
      <c r="T1446" s="80"/>
      <c r="U1446" s="80"/>
      <c r="V1446" s="80"/>
      <c r="W1446" s="81">
        <f t="shared" si="29"/>
        <v>0</v>
      </c>
      <c r="X1446" s="80"/>
      <c r="Y1446" s="80"/>
      <c r="Z1446" s="80"/>
      <c r="AA1446" s="80"/>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82"/>
      <c r="BE1446" s="1"/>
    </row>
    <row r="1447" spans="1:57" ht="11.25" customHeight="1" x14ac:dyDescent="0.2">
      <c r="A1447" s="1"/>
      <c r="B1447" s="1"/>
      <c r="C1447" s="1"/>
      <c r="D1447" s="1"/>
      <c r="E1447" s="46">
        <v>1440</v>
      </c>
      <c r="F1447" s="229"/>
      <c r="G1447" s="4"/>
      <c r="H1447" s="4"/>
      <c r="I1447" s="79"/>
      <c r="J1447" s="4"/>
      <c r="K1447" s="80"/>
      <c r="L1447" s="80"/>
      <c r="M1447" s="80"/>
      <c r="N1447" s="80"/>
      <c r="O1447" s="80"/>
      <c r="P1447" s="80"/>
      <c r="Q1447" s="80"/>
      <c r="R1447" s="80"/>
      <c r="S1447" s="80"/>
      <c r="T1447" s="80"/>
      <c r="U1447" s="80"/>
      <c r="V1447" s="80"/>
      <c r="W1447" s="81">
        <f t="shared" si="29"/>
        <v>0</v>
      </c>
      <c r="X1447" s="80"/>
      <c r="Y1447" s="80"/>
      <c r="Z1447" s="80"/>
      <c r="AA1447" s="80"/>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82"/>
      <c r="BE1447" s="1"/>
    </row>
    <row r="1448" spans="1:57" ht="11.25" customHeight="1" x14ac:dyDescent="0.2">
      <c r="A1448" s="1"/>
      <c r="B1448" s="1"/>
      <c r="C1448" s="1"/>
      <c r="D1448" s="1"/>
      <c r="E1448" s="46">
        <v>1441</v>
      </c>
      <c r="F1448" s="229"/>
      <c r="G1448" s="4"/>
      <c r="H1448" s="4"/>
      <c r="I1448" s="79"/>
      <c r="J1448" s="4"/>
      <c r="K1448" s="80"/>
      <c r="L1448" s="80"/>
      <c r="M1448" s="80"/>
      <c r="N1448" s="80"/>
      <c r="O1448" s="80"/>
      <c r="P1448" s="80"/>
      <c r="Q1448" s="80"/>
      <c r="R1448" s="80"/>
      <c r="S1448" s="80"/>
      <c r="T1448" s="80"/>
      <c r="U1448" s="80"/>
      <c r="V1448" s="80"/>
      <c r="W1448" s="81">
        <f t="shared" si="29"/>
        <v>0</v>
      </c>
      <c r="X1448" s="80"/>
      <c r="Y1448" s="80"/>
      <c r="Z1448" s="80"/>
      <c r="AA1448" s="80"/>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82"/>
      <c r="BE1448" s="1"/>
    </row>
    <row r="1449" spans="1:57" ht="11.25" customHeight="1" x14ac:dyDescent="0.2">
      <c r="A1449" s="1"/>
      <c r="B1449" s="1"/>
      <c r="C1449" s="1"/>
      <c r="D1449" s="1"/>
      <c r="E1449" s="46">
        <v>1442</v>
      </c>
      <c r="F1449" s="229"/>
      <c r="G1449" s="4"/>
      <c r="H1449" s="4"/>
      <c r="I1449" s="79"/>
      <c r="J1449" s="4"/>
      <c r="K1449" s="80"/>
      <c r="L1449" s="80"/>
      <c r="M1449" s="80"/>
      <c r="N1449" s="80"/>
      <c r="O1449" s="80"/>
      <c r="P1449" s="80"/>
      <c r="Q1449" s="80"/>
      <c r="R1449" s="80"/>
      <c r="S1449" s="80"/>
      <c r="T1449" s="80"/>
      <c r="U1449" s="80"/>
      <c r="V1449" s="80"/>
      <c r="W1449" s="81">
        <f t="shared" si="29"/>
        <v>0</v>
      </c>
      <c r="X1449" s="80"/>
      <c r="Y1449" s="80"/>
      <c r="Z1449" s="80"/>
      <c r="AA1449" s="80"/>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82"/>
      <c r="BE1449" s="1"/>
    </row>
    <row r="1450" spans="1:57" ht="11.25" customHeight="1" x14ac:dyDescent="0.2">
      <c r="A1450" s="1"/>
      <c r="B1450" s="1"/>
      <c r="C1450" s="1"/>
      <c r="D1450" s="1"/>
      <c r="E1450" s="46">
        <v>1443</v>
      </c>
      <c r="F1450" s="229"/>
      <c r="G1450" s="4"/>
      <c r="H1450" s="4"/>
      <c r="I1450" s="79"/>
      <c r="J1450" s="4"/>
      <c r="K1450" s="80"/>
      <c r="L1450" s="80"/>
      <c r="M1450" s="80"/>
      <c r="N1450" s="80"/>
      <c r="O1450" s="80"/>
      <c r="P1450" s="80"/>
      <c r="Q1450" s="80"/>
      <c r="R1450" s="80"/>
      <c r="S1450" s="80"/>
      <c r="T1450" s="80"/>
      <c r="U1450" s="80"/>
      <c r="V1450" s="80"/>
      <c r="W1450" s="81">
        <f t="shared" si="29"/>
        <v>0</v>
      </c>
      <c r="X1450" s="80"/>
      <c r="Y1450" s="80"/>
      <c r="Z1450" s="80"/>
      <c r="AA1450" s="80"/>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82"/>
      <c r="BE1450" s="1"/>
    </row>
    <row r="1451" spans="1:57" ht="11.25" customHeight="1" x14ac:dyDescent="0.2">
      <c r="A1451" s="1"/>
      <c r="B1451" s="1"/>
      <c r="C1451" s="1"/>
      <c r="D1451" s="1"/>
      <c r="E1451" s="46">
        <v>1444</v>
      </c>
      <c r="F1451" s="229"/>
      <c r="G1451" s="4"/>
      <c r="H1451" s="4"/>
      <c r="I1451" s="79"/>
      <c r="J1451" s="4"/>
      <c r="K1451" s="80"/>
      <c r="L1451" s="80"/>
      <c r="M1451" s="80"/>
      <c r="N1451" s="80"/>
      <c r="O1451" s="80"/>
      <c r="P1451" s="80"/>
      <c r="Q1451" s="80"/>
      <c r="R1451" s="80"/>
      <c r="S1451" s="80"/>
      <c r="T1451" s="80"/>
      <c r="U1451" s="80"/>
      <c r="V1451" s="80"/>
      <c r="W1451" s="81">
        <f t="shared" si="29"/>
        <v>0</v>
      </c>
      <c r="X1451" s="80"/>
      <c r="Y1451" s="80"/>
      <c r="Z1451" s="80"/>
      <c r="AA1451" s="80"/>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82"/>
      <c r="BE1451" s="1"/>
    </row>
    <row r="1452" spans="1:57" ht="11.25" customHeight="1" x14ac:dyDescent="0.2">
      <c r="A1452" s="1"/>
      <c r="B1452" s="1"/>
      <c r="C1452" s="1"/>
      <c r="D1452" s="1"/>
      <c r="E1452" s="46">
        <v>1445</v>
      </c>
      <c r="F1452" s="229"/>
      <c r="G1452" s="4"/>
      <c r="H1452" s="4"/>
      <c r="I1452" s="79"/>
      <c r="J1452" s="4"/>
      <c r="K1452" s="80"/>
      <c r="L1452" s="80"/>
      <c r="M1452" s="80"/>
      <c r="N1452" s="80"/>
      <c r="O1452" s="80"/>
      <c r="P1452" s="80"/>
      <c r="Q1452" s="80"/>
      <c r="R1452" s="80"/>
      <c r="S1452" s="80"/>
      <c r="T1452" s="80"/>
      <c r="U1452" s="80"/>
      <c r="V1452" s="80"/>
      <c r="W1452" s="81">
        <f t="shared" si="29"/>
        <v>0</v>
      </c>
      <c r="X1452" s="80"/>
      <c r="Y1452" s="80"/>
      <c r="Z1452" s="80"/>
      <c r="AA1452" s="80"/>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82"/>
      <c r="BE1452" s="1"/>
    </row>
    <row r="1453" spans="1:57" ht="11.25" customHeight="1" x14ac:dyDescent="0.2">
      <c r="A1453" s="1"/>
      <c r="B1453" s="1"/>
      <c r="C1453" s="1"/>
      <c r="D1453" s="1"/>
      <c r="E1453" s="46">
        <v>1446</v>
      </c>
      <c r="F1453" s="229"/>
      <c r="G1453" s="4"/>
      <c r="H1453" s="4"/>
      <c r="I1453" s="79"/>
      <c r="J1453" s="4"/>
      <c r="K1453" s="80"/>
      <c r="L1453" s="80"/>
      <c r="M1453" s="80"/>
      <c r="N1453" s="80"/>
      <c r="O1453" s="80"/>
      <c r="P1453" s="80"/>
      <c r="Q1453" s="80"/>
      <c r="R1453" s="80"/>
      <c r="S1453" s="80"/>
      <c r="T1453" s="80"/>
      <c r="U1453" s="80"/>
      <c r="V1453" s="80"/>
      <c r="W1453" s="81">
        <f t="shared" si="29"/>
        <v>0</v>
      </c>
      <c r="X1453" s="80"/>
      <c r="Y1453" s="80"/>
      <c r="Z1453" s="80"/>
      <c r="AA1453" s="80"/>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82"/>
      <c r="BE1453" s="1"/>
    </row>
    <row r="1454" spans="1:57" ht="11.25" customHeight="1" x14ac:dyDescent="0.2">
      <c r="A1454" s="1"/>
      <c r="B1454" s="1"/>
      <c r="C1454" s="1"/>
      <c r="D1454" s="1"/>
      <c r="E1454" s="46">
        <v>1447</v>
      </c>
      <c r="F1454" s="229"/>
      <c r="G1454" s="4"/>
      <c r="H1454" s="4"/>
      <c r="I1454" s="79"/>
      <c r="J1454" s="4"/>
      <c r="K1454" s="80"/>
      <c r="L1454" s="80"/>
      <c r="M1454" s="80"/>
      <c r="N1454" s="80"/>
      <c r="O1454" s="80"/>
      <c r="P1454" s="80"/>
      <c r="Q1454" s="80"/>
      <c r="R1454" s="80"/>
      <c r="S1454" s="80"/>
      <c r="T1454" s="80"/>
      <c r="U1454" s="80"/>
      <c r="V1454" s="80"/>
      <c r="W1454" s="81">
        <f t="shared" si="29"/>
        <v>0</v>
      </c>
      <c r="X1454" s="80"/>
      <c r="Y1454" s="80"/>
      <c r="Z1454" s="80"/>
      <c r="AA1454" s="80"/>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82"/>
      <c r="BE1454" s="1"/>
    </row>
    <row r="1455" spans="1:57" ht="11.25" customHeight="1" x14ac:dyDescent="0.2">
      <c r="A1455" s="1"/>
      <c r="B1455" s="1"/>
      <c r="C1455" s="1"/>
      <c r="D1455" s="1"/>
      <c r="E1455" s="46">
        <v>1448</v>
      </c>
      <c r="F1455" s="229"/>
      <c r="G1455" s="4"/>
      <c r="H1455" s="4"/>
      <c r="I1455" s="79"/>
      <c r="J1455" s="4"/>
      <c r="K1455" s="80"/>
      <c r="L1455" s="80"/>
      <c r="M1455" s="80"/>
      <c r="N1455" s="80"/>
      <c r="O1455" s="80"/>
      <c r="P1455" s="80"/>
      <c r="Q1455" s="80"/>
      <c r="R1455" s="80"/>
      <c r="S1455" s="80"/>
      <c r="T1455" s="80"/>
      <c r="U1455" s="80"/>
      <c r="V1455" s="80"/>
      <c r="W1455" s="81">
        <f t="shared" si="29"/>
        <v>0</v>
      </c>
      <c r="X1455" s="80"/>
      <c r="Y1455" s="80"/>
      <c r="Z1455" s="80"/>
      <c r="AA1455" s="80"/>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82"/>
      <c r="BE1455" s="1"/>
    </row>
    <row r="1456" spans="1:57" ht="11.25" customHeight="1" x14ac:dyDescent="0.2">
      <c r="A1456" s="1"/>
      <c r="B1456" s="1"/>
      <c r="C1456" s="1"/>
      <c r="D1456" s="1"/>
      <c r="E1456" s="46">
        <v>1449</v>
      </c>
      <c r="F1456" s="229"/>
      <c r="G1456" s="4"/>
      <c r="H1456" s="4"/>
      <c r="I1456" s="79"/>
      <c r="J1456" s="4"/>
      <c r="K1456" s="80"/>
      <c r="L1456" s="80"/>
      <c r="M1456" s="80"/>
      <c r="N1456" s="80"/>
      <c r="O1456" s="80"/>
      <c r="P1456" s="80"/>
      <c r="Q1456" s="80"/>
      <c r="R1456" s="80"/>
      <c r="S1456" s="80"/>
      <c r="T1456" s="80"/>
      <c r="U1456" s="80"/>
      <c r="V1456" s="80"/>
      <c r="W1456" s="81">
        <f t="shared" si="29"/>
        <v>0</v>
      </c>
      <c r="X1456" s="80"/>
      <c r="Y1456" s="80"/>
      <c r="Z1456" s="80"/>
      <c r="AA1456" s="80"/>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82"/>
      <c r="BE1456" s="1"/>
    </row>
    <row r="1457" spans="1:57" ht="11.25" customHeight="1" x14ac:dyDescent="0.2">
      <c r="A1457" s="1"/>
      <c r="B1457" s="1"/>
      <c r="C1457" s="1"/>
      <c r="D1457" s="1"/>
      <c r="E1457" s="46">
        <v>1450</v>
      </c>
      <c r="F1457" s="229"/>
      <c r="G1457" s="4"/>
      <c r="H1457" s="4"/>
      <c r="I1457" s="79"/>
      <c r="J1457" s="4"/>
      <c r="K1457" s="80"/>
      <c r="L1457" s="80"/>
      <c r="M1457" s="80"/>
      <c r="N1457" s="80"/>
      <c r="O1457" s="80"/>
      <c r="P1457" s="80"/>
      <c r="Q1457" s="80"/>
      <c r="R1457" s="80"/>
      <c r="S1457" s="80"/>
      <c r="T1457" s="80"/>
      <c r="U1457" s="80"/>
      <c r="V1457" s="80"/>
      <c r="W1457" s="81">
        <f t="shared" si="29"/>
        <v>0</v>
      </c>
      <c r="X1457" s="80"/>
      <c r="Y1457" s="80"/>
      <c r="Z1457" s="80"/>
      <c r="AA1457" s="80"/>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82"/>
      <c r="BE1457" s="1"/>
    </row>
    <row r="1458" spans="1:57" ht="11.25" customHeight="1" x14ac:dyDescent="0.2">
      <c r="A1458" s="1"/>
      <c r="B1458" s="1"/>
      <c r="C1458" s="1"/>
      <c r="D1458" s="1"/>
      <c r="E1458" s="46">
        <v>1451</v>
      </c>
      <c r="F1458" s="229"/>
      <c r="G1458" s="4"/>
      <c r="H1458" s="4"/>
      <c r="I1458" s="79"/>
      <c r="J1458" s="4"/>
      <c r="K1458" s="80"/>
      <c r="L1458" s="80"/>
      <c r="M1458" s="80"/>
      <c r="N1458" s="80"/>
      <c r="O1458" s="80"/>
      <c r="P1458" s="80"/>
      <c r="Q1458" s="80"/>
      <c r="R1458" s="80"/>
      <c r="S1458" s="80"/>
      <c r="T1458" s="80"/>
      <c r="U1458" s="80"/>
      <c r="V1458" s="80"/>
      <c r="W1458" s="81">
        <f t="shared" si="29"/>
        <v>0</v>
      </c>
      <c r="X1458" s="80"/>
      <c r="Y1458" s="80"/>
      <c r="Z1458" s="80"/>
      <c r="AA1458" s="80"/>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82"/>
      <c r="BE1458" s="1"/>
    </row>
    <row r="1459" spans="1:57" ht="11.25" customHeight="1" x14ac:dyDescent="0.2">
      <c r="A1459" s="1"/>
      <c r="B1459" s="1"/>
      <c r="C1459" s="1"/>
      <c r="D1459" s="1"/>
      <c r="E1459" s="46">
        <v>1452</v>
      </c>
      <c r="F1459" s="229"/>
      <c r="G1459" s="4"/>
      <c r="H1459" s="4"/>
      <c r="I1459" s="79"/>
      <c r="J1459" s="4"/>
      <c r="K1459" s="80"/>
      <c r="L1459" s="80"/>
      <c r="M1459" s="80"/>
      <c r="N1459" s="80"/>
      <c r="O1459" s="80"/>
      <c r="P1459" s="80"/>
      <c r="Q1459" s="80"/>
      <c r="R1459" s="80"/>
      <c r="S1459" s="80"/>
      <c r="T1459" s="80"/>
      <c r="U1459" s="80"/>
      <c r="V1459" s="80"/>
      <c r="W1459" s="81">
        <f t="shared" si="29"/>
        <v>0</v>
      </c>
      <c r="X1459" s="80"/>
      <c r="Y1459" s="80"/>
      <c r="Z1459" s="80"/>
      <c r="AA1459" s="80"/>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82"/>
      <c r="BE1459" s="1"/>
    </row>
    <row r="1460" spans="1:57" ht="11.25" customHeight="1" x14ac:dyDescent="0.2">
      <c r="A1460" s="1"/>
      <c r="B1460" s="1"/>
      <c r="C1460" s="1"/>
      <c r="D1460" s="1"/>
      <c r="E1460" s="46">
        <v>1453</v>
      </c>
      <c r="F1460" s="229"/>
      <c r="G1460" s="4"/>
      <c r="H1460" s="4"/>
      <c r="I1460" s="79"/>
      <c r="J1460" s="4"/>
      <c r="K1460" s="80"/>
      <c r="L1460" s="80"/>
      <c r="M1460" s="80"/>
      <c r="N1460" s="80"/>
      <c r="O1460" s="80"/>
      <c r="P1460" s="80"/>
      <c r="Q1460" s="80"/>
      <c r="R1460" s="80"/>
      <c r="S1460" s="80"/>
      <c r="T1460" s="80"/>
      <c r="U1460" s="80"/>
      <c r="V1460" s="80"/>
      <c r="W1460" s="81">
        <f t="shared" si="29"/>
        <v>0</v>
      </c>
      <c r="X1460" s="80"/>
      <c r="Y1460" s="80"/>
      <c r="Z1460" s="80"/>
      <c r="AA1460" s="80"/>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82"/>
      <c r="BE1460" s="1"/>
    </row>
    <row r="1461" spans="1:57" ht="11.25" customHeight="1" x14ac:dyDescent="0.2">
      <c r="A1461" s="1"/>
      <c r="B1461" s="1"/>
      <c r="C1461" s="1"/>
      <c r="D1461" s="1"/>
      <c r="E1461" s="46">
        <v>1454</v>
      </c>
      <c r="F1461" s="229"/>
      <c r="G1461" s="4"/>
      <c r="H1461" s="4"/>
      <c r="I1461" s="79"/>
      <c r="J1461" s="4"/>
      <c r="K1461" s="80"/>
      <c r="L1461" s="80"/>
      <c r="M1461" s="80"/>
      <c r="N1461" s="80"/>
      <c r="O1461" s="80"/>
      <c r="P1461" s="80"/>
      <c r="Q1461" s="80"/>
      <c r="R1461" s="80"/>
      <c r="S1461" s="80"/>
      <c r="T1461" s="80"/>
      <c r="U1461" s="80"/>
      <c r="V1461" s="80"/>
      <c r="W1461" s="81">
        <f t="shared" si="29"/>
        <v>0</v>
      </c>
      <c r="X1461" s="80"/>
      <c r="Y1461" s="80"/>
      <c r="Z1461" s="80"/>
      <c r="AA1461" s="80"/>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82"/>
      <c r="BE1461" s="1"/>
    </row>
    <row r="1462" spans="1:57" ht="11.25" customHeight="1" x14ac:dyDescent="0.2">
      <c r="A1462" s="1"/>
      <c r="B1462" s="1"/>
      <c r="C1462" s="1"/>
      <c r="D1462" s="1"/>
      <c r="E1462" s="46">
        <v>1455</v>
      </c>
      <c r="F1462" s="229"/>
      <c r="G1462" s="4"/>
      <c r="H1462" s="4"/>
      <c r="I1462" s="79"/>
      <c r="J1462" s="4"/>
      <c r="K1462" s="80"/>
      <c r="L1462" s="80"/>
      <c r="M1462" s="80"/>
      <c r="N1462" s="80"/>
      <c r="O1462" s="80"/>
      <c r="P1462" s="80"/>
      <c r="Q1462" s="80"/>
      <c r="R1462" s="80"/>
      <c r="S1462" s="80"/>
      <c r="T1462" s="80"/>
      <c r="U1462" s="80"/>
      <c r="V1462" s="80"/>
      <c r="W1462" s="81">
        <f t="shared" si="29"/>
        <v>0</v>
      </c>
      <c r="X1462" s="80"/>
      <c r="Y1462" s="80"/>
      <c r="Z1462" s="80"/>
      <c r="AA1462" s="80"/>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82"/>
      <c r="BE1462" s="1"/>
    </row>
    <row r="1463" spans="1:57" ht="11.25" customHeight="1" x14ac:dyDescent="0.2">
      <c r="A1463" s="1"/>
      <c r="B1463" s="1"/>
      <c r="C1463" s="1"/>
      <c r="D1463" s="1"/>
      <c r="E1463" s="46">
        <v>1456</v>
      </c>
      <c r="F1463" s="229"/>
      <c r="G1463" s="4"/>
      <c r="H1463" s="4"/>
      <c r="I1463" s="79"/>
      <c r="J1463" s="4"/>
      <c r="K1463" s="80"/>
      <c r="L1463" s="80"/>
      <c r="M1463" s="80"/>
      <c r="N1463" s="80"/>
      <c r="O1463" s="80"/>
      <c r="P1463" s="80"/>
      <c r="Q1463" s="80"/>
      <c r="R1463" s="80"/>
      <c r="S1463" s="80"/>
      <c r="T1463" s="80"/>
      <c r="U1463" s="80"/>
      <c r="V1463" s="80"/>
      <c r="W1463" s="81">
        <f t="shared" si="29"/>
        <v>0</v>
      </c>
      <c r="X1463" s="80"/>
      <c r="Y1463" s="80"/>
      <c r="Z1463" s="80"/>
      <c r="AA1463" s="80"/>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82"/>
      <c r="BE1463" s="1"/>
    </row>
    <row r="1464" spans="1:57" ht="11.25" customHeight="1" x14ac:dyDescent="0.2">
      <c r="A1464" s="1"/>
      <c r="B1464" s="1"/>
      <c r="C1464" s="1"/>
      <c r="D1464" s="1"/>
      <c r="E1464" s="46">
        <v>1457</v>
      </c>
      <c r="F1464" s="229"/>
      <c r="G1464" s="4"/>
      <c r="H1464" s="4"/>
      <c r="I1464" s="79"/>
      <c r="J1464" s="4"/>
      <c r="K1464" s="80"/>
      <c r="L1464" s="80"/>
      <c r="M1464" s="80"/>
      <c r="N1464" s="80"/>
      <c r="O1464" s="80"/>
      <c r="P1464" s="80"/>
      <c r="Q1464" s="80"/>
      <c r="R1464" s="80"/>
      <c r="S1464" s="80"/>
      <c r="T1464" s="80"/>
      <c r="U1464" s="80"/>
      <c r="V1464" s="80"/>
      <c r="W1464" s="81">
        <f t="shared" si="29"/>
        <v>0</v>
      </c>
      <c r="X1464" s="80"/>
      <c r="Y1464" s="80"/>
      <c r="Z1464" s="80"/>
      <c r="AA1464" s="80"/>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82"/>
      <c r="BE1464" s="1"/>
    </row>
    <row r="1465" spans="1:57" ht="11.25" customHeight="1" x14ac:dyDescent="0.2">
      <c r="A1465" s="1"/>
      <c r="B1465" s="1"/>
      <c r="C1465" s="1"/>
      <c r="D1465" s="1"/>
      <c r="E1465" s="46">
        <v>1458</v>
      </c>
      <c r="F1465" s="229"/>
      <c r="G1465" s="4"/>
      <c r="H1465" s="4"/>
      <c r="I1465" s="79"/>
      <c r="J1465" s="4"/>
      <c r="K1465" s="80"/>
      <c r="L1465" s="80"/>
      <c r="M1465" s="80"/>
      <c r="N1465" s="80"/>
      <c r="O1465" s="80"/>
      <c r="P1465" s="80"/>
      <c r="Q1465" s="80"/>
      <c r="R1465" s="80"/>
      <c r="S1465" s="80"/>
      <c r="T1465" s="80"/>
      <c r="U1465" s="80"/>
      <c r="V1465" s="80"/>
      <c r="W1465" s="81">
        <f t="shared" si="29"/>
        <v>0</v>
      </c>
      <c r="X1465" s="80"/>
      <c r="Y1465" s="80"/>
      <c r="Z1465" s="80"/>
      <c r="AA1465" s="80"/>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82"/>
      <c r="BE1465" s="1"/>
    </row>
    <row r="1466" spans="1:57" ht="11.25" customHeight="1" x14ac:dyDescent="0.2">
      <c r="A1466" s="1"/>
      <c r="B1466" s="1"/>
      <c r="C1466" s="1"/>
      <c r="D1466" s="1"/>
      <c r="E1466" s="46">
        <v>1459</v>
      </c>
      <c r="F1466" s="229"/>
      <c r="G1466" s="4"/>
      <c r="H1466" s="4"/>
      <c r="I1466" s="79"/>
      <c r="J1466" s="4"/>
      <c r="K1466" s="80"/>
      <c r="L1466" s="80"/>
      <c r="M1466" s="80"/>
      <c r="N1466" s="80"/>
      <c r="O1466" s="80"/>
      <c r="P1466" s="80"/>
      <c r="Q1466" s="80"/>
      <c r="R1466" s="80"/>
      <c r="S1466" s="80"/>
      <c r="T1466" s="80"/>
      <c r="U1466" s="80"/>
      <c r="V1466" s="80"/>
      <c r="W1466" s="81">
        <f t="shared" si="29"/>
        <v>0</v>
      </c>
      <c r="X1466" s="80"/>
      <c r="Y1466" s="80"/>
      <c r="Z1466" s="80"/>
      <c r="AA1466" s="80"/>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82"/>
      <c r="BE1466" s="1"/>
    </row>
    <row r="1467" spans="1:57" ht="11.25" customHeight="1" x14ac:dyDescent="0.2">
      <c r="A1467" s="1"/>
      <c r="B1467" s="1"/>
      <c r="C1467" s="1"/>
      <c r="D1467" s="1"/>
      <c r="E1467" s="46">
        <v>1460</v>
      </c>
      <c r="F1467" s="229"/>
      <c r="G1467" s="4"/>
      <c r="H1467" s="4"/>
      <c r="I1467" s="79"/>
      <c r="J1467" s="4"/>
      <c r="K1467" s="80"/>
      <c r="L1467" s="80"/>
      <c r="M1467" s="80"/>
      <c r="N1467" s="80"/>
      <c r="O1467" s="80"/>
      <c r="P1467" s="80"/>
      <c r="Q1467" s="80"/>
      <c r="R1467" s="80"/>
      <c r="S1467" s="80"/>
      <c r="T1467" s="80"/>
      <c r="U1467" s="80"/>
      <c r="V1467" s="80"/>
      <c r="W1467" s="81">
        <f t="shared" si="29"/>
        <v>0</v>
      </c>
      <c r="X1467" s="80"/>
      <c r="Y1467" s="80"/>
      <c r="Z1467" s="80"/>
      <c r="AA1467" s="80"/>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82"/>
      <c r="BE1467" s="1"/>
    </row>
    <row r="1468" spans="1:57" ht="11.25" customHeight="1" x14ac:dyDescent="0.2">
      <c r="A1468" s="1"/>
      <c r="B1468" s="1"/>
      <c r="C1468" s="1"/>
      <c r="D1468" s="1"/>
      <c r="E1468" s="46">
        <v>1461</v>
      </c>
      <c r="F1468" s="229"/>
      <c r="G1468" s="4"/>
      <c r="H1468" s="4"/>
      <c r="I1468" s="79"/>
      <c r="J1468" s="4"/>
      <c r="K1468" s="80"/>
      <c r="L1468" s="80"/>
      <c r="M1468" s="80"/>
      <c r="N1468" s="80"/>
      <c r="O1468" s="80"/>
      <c r="P1468" s="80"/>
      <c r="Q1468" s="80"/>
      <c r="R1468" s="80"/>
      <c r="S1468" s="80"/>
      <c r="T1468" s="80"/>
      <c r="U1468" s="80"/>
      <c r="V1468" s="80"/>
      <c r="W1468" s="81">
        <f t="shared" si="29"/>
        <v>0</v>
      </c>
      <c r="X1468" s="80"/>
      <c r="Y1468" s="80"/>
      <c r="Z1468" s="80"/>
      <c r="AA1468" s="80"/>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82"/>
      <c r="BE1468" s="1"/>
    </row>
    <row r="1469" spans="1:57" ht="11.25" customHeight="1" x14ac:dyDescent="0.2">
      <c r="A1469" s="1"/>
      <c r="B1469" s="1"/>
      <c r="C1469" s="1"/>
      <c r="D1469" s="1"/>
      <c r="E1469" s="46">
        <v>1462</v>
      </c>
      <c r="F1469" s="229"/>
      <c r="G1469" s="4"/>
      <c r="H1469" s="4"/>
      <c r="I1469" s="79"/>
      <c r="J1469" s="4"/>
      <c r="K1469" s="80"/>
      <c r="L1469" s="80"/>
      <c r="M1469" s="80"/>
      <c r="N1469" s="80"/>
      <c r="O1469" s="80"/>
      <c r="P1469" s="80"/>
      <c r="Q1469" s="80"/>
      <c r="R1469" s="80"/>
      <c r="S1469" s="80"/>
      <c r="T1469" s="80"/>
      <c r="U1469" s="80"/>
      <c r="V1469" s="80"/>
      <c r="W1469" s="81">
        <f t="shared" si="29"/>
        <v>0</v>
      </c>
      <c r="X1469" s="80"/>
      <c r="Y1469" s="80"/>
      <c r="Z1469" s="80"/>
      <c r="AA1469" s="80"/>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82"/>
      <c r="BE1469" s="1"/>
    </row>
    <row r="1470" spans="1:57" ht="11.25" customHeight="1" x14ac:dyDescent="0.2">
      <c r="A1470" s="1"/>
      <c r="B1470" s="1"/>
      <c r="C1470" s="1"/>
      <c r="D1470" s="1"/>
      <c r="E1470" s="46">
        <v>1463</v>
      </c>
      <c r="F1470" s="229"/>
      <c r="G1470" s="4"/>
      <c r="H1470" s="4"/>
      <c r="I1470" s="79"/>
      <c r="J1470" s="4"/>
      <c r="K1470" s="80"/>
      <c r="L1470" s="80"/>
      <c r="M1470" s="80"/>
      <c r="N1470" s="80"/>
      <c r="O1470" s="80"/>
      <c r="P1470" s="80"/>
      <c r="Q1470" s="80"/>
      <c r="R1470" s="80"/>
      <c r="S1470" s="80"/>
      <c r="T1470" s="80"/>
      <c r="U1470" s="80"/>
      <c r="V1470" s="80"/>
      <c r="W1470" s="81">
        <f t="shared" si="29"/>
        <v>0</v>
      </c>
      <c r="X1470" s="80"/>
      <c r="Y1470" s="80"/>
      <c r="Z1470" s="80"/>
      <c r="AA1470" s="80"/>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82"/>
      <c r="BE1470" s="1"/>
    </row>
    <row r="1471" spans="1:57" ht="11.25" customHeight="1" x14ac:dyDescent="0.2">
      <c r="A1471" s="1"/>
      <c r="B1471" s="1"/>
      <c r="C1471" s="1"/>
      <c r="D1471" s="1"/>
      <c r="E1471" s="46">
        <v>1464</v>
      </c>
      <c r="F1471" s="229"/>
      <c r="G1471" s="4"/>
      <c r="H1471" s="4"/>
      <c r="I1471" s="79"/>
      <c r="J1471" s="4"/>
      <c r="K1471" s="80"/>
      <c r="L1471" s="80"/>
      <c r="M1471" s="80"/>
      <c r="N1471" s="80"/>
      <c r="O1471" s="80"/>
      <c r="P1471" s="80"/>
      <c r="Q1471" s="80"/>
      <c r="R1471" s="80"/>
      <c r="S1471" s="80"/>
      <c r="T1471" s="80"/>
      <c r="U1471" s="80"/>
      <c r="V1471" s="80"/>
      <c r="W1471" s="81">
        <f t="shared" si="29"/>
        <v>0</v>
      </c>
      <c r="X1471" s="80"/>
      <c r="Y1471" s="80"/>
      <c r="Z1471" s="80"/>
      <c r="AA1471" s="80"/>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82"/>
      <c r="BE1471" s="1"/>
    </row>
    <row r="1472" spans="1:57" ht="11.25" customHeight="1" x14ac:dyDescent="0.2">
      <c r="A1472" s="1"/>
      <c r="B1472" s="1"/>
      <c r="C1472" s="1"/>
      <c r="D1472" s="1"/>
      <c r="E1472" s="46">
        <v>1465</v>
      </c>
      <c r="F1472" s="229"/>
      <c r="G1472" s="4"/>
      <c r="H1472" s="4"/>
      <c r="I1472" s="79"/>
      <c r="J1472" s="4"/>
      <c r="K1472" s="80"/>
      <c r="L1472" s="80"/>
      <c r="M1472" s="80"/>
      <c r="N1472" s="80"/>
      <c r="O1472" s="80"/>
      <c r="P1472" s="80"/>
      <c r="Q1472" s="80"/>
      <c r="R1472" s="80"/>
      <c r="S1472" s="80"/>
      <c r="T1472" s="80"/>
      <c r="U1472" s="80"/>
      <c r="V1472" s="80"/>
      <c r="W1472" s="81">
        <f t="shared" si="29"/>
        <v>0</v>
      </c>
      <c r="X1472" s="80"/>
      <c r="Y1472" s="80"/>
      <c r="Z1472" s="80"/>
      <c r="AA1472" s="80"/>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82"/>
      <c r="BE1472" s="1"/>
    </row>
    <row r="1473" spans="1:57" ht="11.25" customHeight="1" x14ac:dyDescent="0.2">
      <c r="A1473" s="1"/>
      <c r="B1473" s="1"/>
      <c r="C1473" s="1"/>
      <c r="D1473" s="1"/>
      <c r="E1473" s="46">
        <v>1466</v>
      </c>
      <c r="F1473" s="229"/>
      <c r="G1473" s="4"/>
      <c r="H1473" s="4"/>
      <c r="I1473" s="79"/>
      <c r="J1473" s="4"/>
      <c r="K1473" s="80"/>
      <c r="L1473" s="80"/>
      <c r="M1473" s="80"/>
      <c r="N1473" s="80"/>
      <c r="O1473" s="80"/>
      <c r="P1473" s="80"/>
      <c r="Q1473" s="80"/>
      <c r="R1473" s="80"/>
      <c r="S1473" s="80"/>
      <c r="T1473" s="80"/>
      <c r="U1473" s="80"/>
      <c r="V1473" s="80"/>
      <c r="W1473" s="81">
        <f t="shared" si="29"/>
        <v>0</v>
      </c>
      <c r="X1473" s="80"/>
      <c r="Y1473" s="80"/>
      <c r="Z1473" s="80"/>
      <c r="AA1473" s="80"/>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82"/>
      <c r="BE1473" s="1"/>
    </row>
    <row r="1474" spans="1:57" ht="11.25" customHeight="1" x14ac:dyDescent="0.2">
      <c r="A1474" s="1"/>
      <c r="B1474" s="1"/>
      <c r="C1474" s="1"/>
      <c r="D1474" s="1"/>
      <c r="E1474" s="46">
        <v>1467</v>
      </c>
      <c r="F1474" s="229"/>
      <c r="G1474" s="4"/>
      <c r="H1474" s="4"/>
      <c r="I1474" s="79"/>
      <c r="J1474" s="4"/>
      <c r="K1474" s="80"/>
      <c r="L1474" s="80"/>
      <c r="M1474" s="80"/>
      <c r="N1474" s="80"/>
      <c r="O1474" s="80"/>
      <c r="P1474" s="80"/>
      <c r="Q1474" s="80"/>
      <c r="R1474" s="80"/>
      <c r="S1474" s="80"/>
      <c r="T1474" s="80"/>
      <c r="U1474" s="80"/>
      <c r="V1474" s="80"/>
      <c r="W1474" s="81">
        <f t="shared" si="29"/>
        <v>0</v>
      </c>
      <c r="X1474" s="80"/>
      <c r="Y1474" s="80"/>
      <c r="Z1474" s="80"/>
      <c r="AA1474" s="80"/>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82"/>
      <c r="BE1474" s="1"/>
    </row>
    <row r="1475" spans="1:57" ht="11.25" customHeight="1" x14ac:dyDescent="0.2">
      <c r="A1475" s="1"/>
      <c r="B1475" s="1"/>
      <c r="C1475" s="1"/>
      <c r="D1475" s="1"/>
      <c r="E1475" s="46">
        <v>1468</v>
      </c>
      <c r="F1475" s="229"/>
      <c r="G1475" s="4"/>
      <c r="H1475" s="4"/>
      <c r="I1475" s="79"/>
      <c r="J1475" s="4"/>
      <c r="K1475" s="80"/>
      <c r="L1475" s="80"/>
      <c r="M1475" s="80"/>
      <c r="N1475" s="80"/>
      <c r="O1475" s="80"/>
      <c r="P1475" s="80"/>
      <c r="Q1475" s="80"/>
      <c r="R1475" s="80"/>
      <c r="S1475" s="80"/>
      <c r="T1475" s="80"/>
      <c r="U1475" s="80"/>
      <c r="V1475" s="80"/>
      <c r="W1475" s="81">
        <f t="shared" si="29"/>
        <v>0</v>
      </c>
      <c r="X1475" s="80"/>
      <c r="Y1475" s="80"/>
      <c r="Z1475" s="80"/>
      <c r="AA1475" s="80"/>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82"/>
      <c r="BE1475" s="1"/>
    </row>
    <row r="1476" spans="1:57" ht="11.25" customHeight="1" x14ac:dyDescent="0.2">
      <c r="A1476" s="1"/>
      <c r="B1476" s="1"/>
      <c r="C1476" s="1"/>
      <c r="D1476" s="1"/>
      <c r="E1476" s="46">
        <v>1469</v>
      </c>
      <c r="F1476" s="229"/>
      <c r="G1476" s="4"/>
      <c r="H1476" s="4"/>
      <c r="I1476" s="79"/>
      <c r="J1476" s="4"/>
      <c r="K1476" s="80"/>
      <c r="L1476" s="80"/>
      <c r="M1476" s="80"/>
      <c r="N1476" s="80"/>
      <c r="O1476" s="80"/>
      <c r="P1476" s="80"/>
      <c r="Q1476" s="80"/>
      <c r="R1476" s="80"/>
      <c r="S1476" s="80"/>
      <c r="T1476" s="80"/>
      <c r="U1476" s="80"/>
      <c r="V1476" s="80"/>
      <c r="W1476" s="81">
        <f t="shared" si="29"/>
        <v>0</v>
      </c>
      <c r="X1476" s="80"/>
      <c r="Y1476" s="80"/>
      <c r="Z1476" s="80"/>
      <c r="AA1476" s="80"/>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82"/>
      <c r="BE1476" s="1"/>
    </row>
    <row r="1477" spans="1:57" ht="11.25" customHeight="1" x14ac:dyDescent="0.2">
      <c r="A1477" s="1"/>
      <c r="B1477" s="1"/>
      <c r="C1477" s="1"/>
      <c r="D1477" s="1"/>
      <c r="E1477" s="46">
        <v>1470</v>
      </c>
      <c r="F1477" s="229"/>
      <c r="G1477" s="4"/>
      <c r="H1477" s="4"/>
      <c r="I1477" s="79"/>
      <c r="J1477" s="4"/>
      <c r="K1477" s="80"/>
      <c r="L1477" s="80"/>
      <c r="M1477" s="80"/>
      <c r="N1477" s="80"/>
      <c r="O1477" s="80"/>
      <c r="P1477" s="80"/>
      <c r="Q1477" s="80"/>
      <c r="R1477" s="80"/>
      <c r="S1477" s="80"/>
      <c r="T1477" s="80"/>
      <c r="U1477" s="80"/>
      <c r="V1477" s="80"/>
      <c r="W1477" s="81">
        <f t="shared" si="29"/>
        <v>0</v>
      </c>
      <c r="X1477" s="80"/>
      <c r="Y1477" s="80"/>
      <c r="Z1477" s="80"/>
      <c r="AA1477" s="80"/>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82"/>
      <c r="BE1477" s="1"/>
    </row>
    <row r="1478" spans="1:57" ht="11.25" customHeight="1" x14ac:dyDescent="0.2">
      <c r="A1478" s="1"/>
      <c r="B1478" s="1"/>
      <c r="C1478" s="1"/>
      <c r="D1478" s="1"/>
      <c r="E1478" s="46">
        <v>1471</v>
      </c>
      <c r="F1478" s="229"/>
      <c r="G1478" s="4"/>
      <c r="H1478" s="4"/>
      <c r="I1478" s="79"/>
      <c r="J1478" s="4"/>
      <c r="K1478" s="80"/>
      <c r="L1478" s="80"/>
      <c r="M1478" s="80"/>
      <c r="N1478" s="80"/>
      <c r="O1478" s="80"/>
      <c r="P1478" s="80"/>
      <c r="Q1478" s="80"/>
      <c r="R1478" s="80"/>
      <c r="S1478" s="80"/>
      <c r="T1478" s="80"/>
      <c r="U1478" s="80"/>
      <c r="V1478" s="80"/>
      <c r="W1478" s="81">
        <f t="shared" si="29"/>
        <v>0</v>
      </c>
      <c r="X1478" s="80"/>
      <c r="Y1478" s="80"/>
      <c r="Z1478" s="80"/>
      <c r="AA1478" s="80"/>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82"/>
      <c r="BE1478" s="1"/>
    </row>
    <row r="1479" spans="1:57" ht="11.25" customHeight="1" x14ac:dyDescent="0.2">
      <c r="A1479" s="1"/>
      <c r="B1479" s="1"/>
      <c r="C1479" s="1"/>
      <c r="D1479" s="1"/>
      <c r="E1479" s="46">
        <v>1472</v>
      </c>
      <c r="F1479" s="229"/>
      <c r="G1479" s="4"/>
      <c r="H1479" s="4"/>
      <c r="I1479" s="79"/>
      <c r="J1479" s="4"/>
      <c r="K1479" s="80"/>
      <c r="L1479" s="80"/>
      <c r="M1479" s="80"/>
      <c r="N1479" s="80"/>
      <c r="O1479" s="80"/>
      <c r="P1479" s="80"/>
      <c r="Q1479" s="80"/>
      <c r="R1479" s="80"/>
      <c r="S1479" s="80"/>
      <c r="T1479" s="80"/>
      <c r="U1479" s="80"/>
      <c r="V1479" s="80"/>
      <c r="W1479" s="81">
        <f t="shared" si="29"/>
        <v>0</v>
      </c>
      <c r="X1479" s="80"/>
      <c r="Y1479" s="80"/>
      <c r="Z1479" s="80"/>
      <c r="AA1479" s="80"/>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82"/>
      <c r="BE1479" s="1"/>
    </row>
    <row r="1480" spans="1:57" ht="11.25" customHeight="1" x14ac:dyDescent="0.2">
      <c r="A1480" s="1"/>
      <c r="B1480" s="1"/>
      <c r="C1480" s="1"/>
      <c r="D1480" s="1"/>
      <c r="E1480" s="46">
        <v>1473</v>
      </c>
      <c r="F1480" s="229"/>
      <c r="G1480" s="4"/>
      <c r="H1480" s="4"/>
      <c r="I1480" s="79"/>
      <c r="J1480" s="4"/>
      <c r="K1480" s="80"/>
      <c r="L1480" s="80"/>
      <c r="M1480" s="80"/>
      <c r="N1480" s="80"/>
      <c r="O1480" s="80"/>
      <c r="P1480" s="80"/>
      <c r="Q1480" s="80"/>
      <c r="R1480" s="80"/>
      <c r="S1480" s="80"/>
      <c r="T1480" s="80"/>
      <c r="U1480" s="80"/>
      <c r="V1480" s="80"/>
      <c r="W1480" s="81">
        <f t="shared" si="29"/>
        <v>0</v>
      </c>
      <c r="X1480" s="80"/>
      <c r="Y1480" s="80"/>
      <c r="Z1480" s="80"/>
      <c r="AA1480" s="80"/>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82"/>
      <c r="BE1480" s="1"/>
    </row>
    <row r="1481" spans="1:57" ht="11.25" customHeight="1" x14ac:dyDescent="0.2">
      <c r="A1481" s="1"/>
      <c r="B1481" s="1"/>
      <c r="C1481" s="1"/>
      <c r="D1481" s="1"/>
      <c r="E1481" s="46">
        <v>1474</v>
      </c>
      <c r="F1481" s="229"/>
      <c r="G1481" s="4"/>
      <c r="H1481" s="4"/>
      <c r="I1481" s="79"/>
      <c r="J1481" s="4"/>
      <c r="K1481" s="80"/>
      <c r="L1481" s="80"/>
      <c r="M1481" s="80"/>
      <c r="N1481" s="80"/>
      <c r="O1481" s="80"/>
      <c r="P1481" s="80"/>
      <c r="Q1481" s="80"/>
      <c r="R1481" s="80"/>
      <c r="S1481" s="80"/>
      <c r="T1481" s="80"/>
      <c r="U1481" s="80"/>
      <c r="V1481" s="80"/>
      <c r="W1481" s="81">
        <f t="shared" si="29"/>
        <v>0</v>
      </c>
      <c r="X1481" s="80"/>
      <c r="Y1481" s="80"/>
      <c r="Z1481" s="80"/>
      <c r="AA1481" s="80"/>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82"/>
      <c r="BE1481" s="1"/>
    </row>
    <row r="1482" spans="1:57" ht="11.25" customHeight="1" x14ac:dyDescent="0.2">
      <c r="A1482" s="1"/>
      <c r="B1482" s="1"/>
      <c r="C1482" s="1"/>
      <c r="D1482" s="1"/>
      <c r="E1482" s="46">
        <v>1475</v>
      </c>
      <c r="F1482" s="229"/>
      <c r="G1482" s="4"/>
      <c r="H1482" s="4"/>
      <c r="I1482" s="79"/>
      <c r="J1482" s="4"/>
      <c r="K1482" s="80"/>
      <c r="L1482" s="80"/>
      <c r="M1482" s="80"/>
      <c r="N1482" s="80"/>
      <c r="O1482" s="80"/>
      <c r="P1482" s="80"/>
      <c r="Q1482" s="80"/>
      <c r="R1482" s="80"/>
      <c r="S1482" s="80"/>
      <c r="T1482" s="80"/>
      <c r="U1482" s="80"/>
      <c r="V1482" s="80"/>
      <c r="W1482" s="81">
        <f t="shared" si="29"/>
        <v>0</v>
      </c>
      <c r="X1482" s="80"/>
      <c r="Y1482" s="80"/>
      <c r="Z1482" s="80"/>
      <c r="AA1482" s="80"/>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82"/>
      <c r="BE1482" s="1"/>
    </row>
    <row r="1483" spans="1:57" ht="11.25" customHeight="1" x14ac:dyDescent="0.2">
      <c r="A1483" s="1"/>
      <c r="B1483" s="1"/>
      <c r="C1483" s="1"/>
      <c r="D1483" s="1"/>
      <c r="E1483" s="46">
        <v>1476</v>
      </c>
      <c r="F1483" s="229"/>
      <c r="G1483" s="4"/>
      <c r="H1483" s="4"/>
      <c r="I1483" s="79"/>
      <c r="J1483" s="4"/>
      <c r="K1483" s="80"/>
      <c r="L1483" s="80"/>
      <c r="M1483" s="80"/>
      <c r="N1483" s="80"/>
      <c r="O1483" s="80"/>
      <c r="P1483" s="80"/>
      <c r="Q1483" s="80"/>
      <c r="R1483" s="80"/>
      <c r="S1483" s="80"/>
      <c r="T1483" s="80"/>
      <c r="U1483" s="80"/>
      <c r="V1483" s="80"/>
      <c r="W1483" s="81">
        <f t="shared" si="29"/>
        <v>0</v>
      </c>
      <c r="X1483" s="80"/>
      <c r="Y1483" s="80"/>
      <c r="Z1483" s="80"/>
      <c r="AA1483" s="80"/>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82"/>
      <c r="BE1483" s="1"/>
    </row>
    <row r="1484" spans="1:57" ht="11.25" customHeight="1" x14ac:dyDescent="0.2">
      <c r="A1484" s="1"/>
      <c r="B1484" s="1"/>
      <c r="C1484" s="1"/>
      <c r="D1484" s="1"/>
      <c r="E1484" s="46">
        <v>1477</v>
      </c>
      <c r="F1484" s="229"/>
      <c r="G1484" s="4"/>
      <c r="H1484" s="4"/>
      <c r="I1484" s="79"/>
      <c r="J1484" s="4"/>
      <c r="K1484" s="80"/>
      <c r="L1484" s="80"/>
      <c r="M1484" s="80"/>
      <c r="N1484" s="80"/>
      <c r="O1484" s="80"/>
      <c r="P1484" s="80"/>
      <c r="Q1484" s="80"/>
      <c r="R1484" s="80"/>
      <c r="S1484" s="80"/>
      <c r="T1484" s="80"/>
      <c r="U1484" s="80"/>
      <c r="V1484" s="80"/>
      <c r="W1484" s="81">
        <f t="shared" si="29"/>
        <v>0</v>
      </c>
      <c r="X1484" s="80"/>
      <c r="Y1484" s="80"/>
      <c r="Z1484" s="80"/>
      <c r="AA1484" s="80"/>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82"/>
      <c r="BE1484" s="1"/>
    </row>
    <row r="1485" spans="1:57" ht="11.25" customHeight="1" x14ac:dyDescent="0.2">
      <c r="A1485" s="1"/>
      <c r="B1485" s="1"/>
      <c r="C1485" s="1"/>
      <c r="D1485" s="1"/>
      <c r="E1485" s="46">
        <v>1478</v>
      </c>
      <c r="F1485" s="229"/>
      <c r="G1485" s="4"/>
      <c r="H1485" s="4"/>
      <c r="I1485" s="79"/>
      <c r="J1485" s="4"/>
      <c r="K1485" s="80"/>
      <c r="L1485" s="80"/>
      <c r="M1485" s="80"/>
      <c r="N1485" s="80"/>
      <c r="O1485" s="80"/>
      <c r="P1485" s="80"/>
      <c r="Q1485" s="80"/>
      <c r="R1485" s="80"/>
      <c r="S1485" s="80"/>
      <c r="T1485" s="80"/>
      <c r="U1485" s="80"/>
      <c r="V1485" s="80"/>
      <c r="W1485" s="81">
        <f t="shared" si="29"/>
        <v>0</v>
      </c>
      <c r="X1485" s="80"/>
      <c r="Y1485" s="80"/>
      <c r="Z1485" s="80"/>
      <c r="AA1485" s="80"/>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82"/>
      <c r="BE1485" s="1"/>
    </row>
    <row r="1486" spans="1:57" ht="11.25" customHeight="1" x14ac:dyDescent="0.2">
      <c r="A1486" s="1"/>
      <c r="B1486" s="1"/>
      <c r="C1486" s="1"/>
      <c r="D1486" s="1"/>
      <c r="E1486" s="46">
        <v>1479</v>
      </c>
      <c r="F1486" s="229"/>
      <c r="G1486" s="4"/>
      <c r="H1486" s="4"/>
      <c r="I1486" s="79"/>
      <c r="J1486" s="4"/>
      <c r="K1486" s="80"/>
      <c r="L1486" s="80"/>
      <c r="M1486" s="80"/>
      <c r="N1486" s="80"/>
      <c r="O1486" s="80"/>
      <c r="P1486" s="80"/>
      <c r="Q1486" s="80"/>
      <c r="R1486" s="80"/>
      <c r="S1486" s="80"/>
      <c r="T1486" s="80"/>
      <c r="U1486" s="80"/>
      <c r="V1486" s="80"/>
      <c r="W1486" s="81">
        <f t="shared" si="29"/>
        <v>0</v>
      </c>
      <c r="X1486" s="80"/>
      <c r="Y1486" s="80"/>
      <c r="Z1486" s="80"/>
      <c r="AA1486" s="80"/>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82"/>
      <c r="BE1486" s="1"/>
    </row>
    <row r="1487" spans="1:57" ht="11.25" customHeight="1" x14ac:dyDescent="0.2">
      <c r="A1487" s="1"/>
      <c r="B1487" s="1"/>
      <c r="C1487" s="1"/>
      <c r="D1487" s="1"/>
      <c r="E1487" s="46">
        <v>1480</v>
      </c>
      <c r="F1487" s="229"/>
      <c r="G1487" s="4"/>
      <c r="H1487" s="4"/>
      <c r="I1487" s="79"/>
      <c r="J1487" s="4"/>
      <c r="K1487" s="80"/>
      <c r="L1487" s="80"/>
      <c r="M1487" s="80"/>
      <c r="N1487" s="80"/>
      <c r="O1487" s="80"/>
      <c r="P1487" s="80"/>
      <c r="Q1487" s="80"/>
      <c r="R1487" s="80"/>
      <c r="S1487" s="80"/>
      <c r="T1487" s="80"/>
      <c r="U1487" s="80"/>
      <c r="V1487" s="80"/>
      <c r="W1487" s="81">
        <f t="shared" si="29"/>
        <v>0</v>
      </c>
      <c r="X1487" s="80"/>
      <c r="Y1487" s="80"/>
      <c r="Z1487" s="80"/>
      <c r="AA1487" s="80"/>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82"/>
      <c r="BE1487" s="1"/>
    </row>
    <row r="1488" spans="1:57" ht="11.25" customHeight="1" x14ac:dyDescent="0.2">
      <c r="A1488" s="1"/>
      <c r="B1488" s="1"/>
      <c r="C1488" s="1"/>
      <c r="D1488" s="1"/>
      <c r="E1488" s="46">
        <v>1481</v>
      </c>
      <c r="F1488" s="229"/>
      <c r="G1488" s="4"/>
      <c r="H1488" s="4"/>
      <c r="I1488" s="79"/>
      <c r="J1488" s="4"/>
      <c r="K1488" s="80"/>
      <c r="L1488" s="80"/>
      <c r="M1488" s="80"/>
      <c r="N1488" s="80"/>
      <c r="O1488" s="80"/>
      <c r="P1488" s="80"/>
      <c r="Q1488" s="80"/>
      <c r="R1488" s="80"/>
      <c r="S1488" s="80"/>
      <c r="T1488" s="80"/>
      <c r="U1488" s="80"/>
      <c r="V1488" s="80"/>
      <c r="W1488" s="81">
        <f t="shared" si="29"/>
        <v>0</v>
      </c>
      <c r="X1488" s="80"/>
      <c r="Y1488" s="80"/>
      <c r="Z1488" s="80"/>
      <c r="AA1488" s="80"/>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82"/>
      <c r="BE1488" s="1"/>
    </row>
    <row r="1489" spans="1:57" ht="11.25" customHeight="1" x14ac:dyDescent="0.2">
      <c r="A1489" s="1"/>
      <c r="B1489" s="1"/>
      <c r="C1489" s="1"/>
      <c r="D1489" s="1"/>
      <c r="E1489" s="46">
        <v>1482</v>
      </c>
      <c r="F1489" s="229"/>
      <c r="G1489" s="4"/>
      <c r="H1489" s="4"/>
      <c r="I1489" s="79"/>
      <c r="J1489" s="4"/>
      <c r="K1489" s="80"/>
      <c r="L1489" s="80"/>
      <c r="M1489" s="80"/>
      <c r="N1489" s="80"/>
      <c r="O1489" s="80"/>
      <c r="P1489" s="80"/>
      <c r="Q1489" s="80"/>
      <c r="R1489" s="80"/>
      <c r="S1489" s="80"/>
      <c r="T1489" s="80"/>
      <c r="U1489" s="80"/>
      <c r="V1489" s="80"/>
      <c r="W1489" s="81">
        <f t="shared" si="29"/>
        <v>0</v>
      </c>
      <c r="X1489" s="80"/>
      <c r="Y1489" s="80"/>
      <c r="Z1489" s="80"/>
      <c r="AA1489" s="80"/>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82"/>
      <c r="BE1489" s="1"/>
    </row>
    <row r="1490" spans="1:57" ht="11.25" customHeight="1" x14ac:dyDescent="0.2">
      <c r="A1490" s="1"/>
      <c r="B1490" s="1"/>
      <c r="C1490" s="1"/>
      <c r="D1490" s="1"/>
      <c r="E1490" s="46">
        <v>1483</v>
      </c>
      <c r="F1490" s="229"/>
      <c r="G1490" s="4"/>
      <c r="H1490" s="4"/>
      <c r="I1490" s="79"/>
      <c r="J1490" s="4"/>
      <c r="K1490" s="80"/>
      <c r="L1490" s="80"/>
      <c r="M1490" s="80"/>
      <c r="N1490" s="80"/>
      <c r="O1490" s="80"/>
      <c r="P1490" s="80"/>
      <c r="Q1490" s="80"/>
      <c r="R1490" s="80"/>
      <c r="S1490" s="80"/>
      <c r="T1490" s="80"/>
      <c r="U1490" s="80"/>
      <c r="V1490" s="80"/>
      <c r="W1490" s="81">
        <f t="shared" si="29"/>
        <v>0</v>
      </c>
      <c r="X1490" s="80"/>
      <c r="Y1490" s="80"/>
      <c r="Z1490" s="80"/>
      <c r="AA1490" s="80"/>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82"/>
      <c r="BE1490" s="1"/>
    </row>
    <row r="1491" spans="1:57" ht="11.25" customHeight="1" x14ac:dyDescent="0.2">
      <c r="A1491" s="1"/>
      <c r="B1491" s="1"/>
      <c r="C1491" s="1"/>
      <c r="D1491" s="1"/>
      <c r="E1491" s="46">
        <v>1484</v>
      </c>
      <c r="F1491" s="229"/>
      <c r="G1491" s="4"/>
      <c r="H1491" s="4"/>
      <c r="I1491" s="79"/>
      <c r="J1491" s="4"/>
      <c r="K1491" s="80"/>
      <c r="L1491" s="80"/>
      <c r="M1491" s="80"/>
      <c r="N1491" s="80"/>
      <c r="O1491" s="80"/>
      <c r="P1491" s="80"/>
      <c r="Q1491" s="80"/>
      <c r="R1491" s="80"/>
      <c r="S1491" s="80"/>
      <c r="T1491" s="80"/>
      <c r="U1491" s="80"/>
      <c r="V1491" s="80"/>
      <c r="W1491" s="81">
        <f t="shared" si="29"/>
        <v>0</v>
      </c>
      <c r="X1491" s="80"/>
      <c r="Y1491" s="80"/>
      <c r="Z1491" s="80"/>
      <c r="AA1491" s="80"/>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82"/>
      <c r="BE1491" s="1"/>
    </row>
    <row r="1492" spans="1:57" ht="11.25" customHeight="1" x14ac:dyDescent="0.2">
      <c r="A1492" s="1"/>
      <c r="B1492" s="1"/>
      <c r="C1492" s="1"/>
      <c r="D1492" s="1"/>
      <c r="E1492" s="46">
        <v>1485</v>
      </c>
      <c r="F1492" s="229"/>
      <c r="G1492" s="4"/>
      <c r="H1492" s="4"/>
      <c r="I1492" s="79"/>
      <c r="J1492" s="4"/>
      <c r="K1492" s="80"/>
      <c r="L1492" s="80"/>
      <c r="M1492" s="80"/>
      <c r="N1492" s="80"/>
      <c r="O1492" s="80"/>
      <c r="P1492" s="80"/>
      <c r="Q1492" s="80"/>
      <c r="R1492" s="80"/>
      <c r="S1492" s="80"/>
      <c r="T1492" s="80"/>
      <c r="U1492" s="80"/>
      <c r="V1492" s="80"/>
      <c r="W1492" s="81">
        <f t="shared" si="29"/>
        <v>0</v>
      </c>
      <c r="X1492" s="80"/>
      <c r="Y1492" s="80"/>
      <c r="Z1492" s="80"/>
      <c r="AA1492" s="80"/>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82"/>
      <c r="BE1492" s="1"/>
    </row>
    <row r="1493" spans="1:57" ht="11.25" customHeight="1" x14ac:dyDescent="0.2">
      <c r="A1493" s="1"/>
      <c r="B1493" s="1"/>
      <c r="C1493" s="1"/>
      <c r="D1493" s="1"/>
      <c r="E1493" s="46">
        <v>1486</v>
      </c>
      <c r="F1493" s="229"/>
      <c r="G1493" s="4"/>
      <c r="H1493" s="4"/>
      <c r="I1493" s="79"/>
      <c r="J1493" s="4"/>
      <c r="K1493" s="80"/>
      <c r="L1493" s="80"/>
      <c r="M1493" s="80"/>
      <c r="N1493" s="80"/>
      <c r="O1493" s="80"/>
      <c r="P1493" s="80"/>
      <c r="Q1493" s="80"/>
      <c r="R1493" s="80"/>
      <c r="S1493" s="80"/>
      <c r="T1493" s="80"/>
      <c r="U1493" s="80"/>
      <c r="V1493" s="80"/>
      <c r="W1493" s="81">
        <f t="shared" si="29"/>
        <v>0</v>
      </c>
      <c r="X1493" s="80"/>
      <c r="Y1493" s="80"/>
      <c r="Z1493" s="80"/>
      <c r="AA1493" s="80"/>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82"/>
      <c r="BE1493" s="1"/>
    </row>
    <row r="1494" spans="1:57" ht="11.25" customHeight="1" x14ac:dyDescent="0.2">
      <c r="A1494" s="1"/>
      <c r="B1494" s="1"/>
      <c r="C1494" s="1"/>
      <c r="D1494" s="1"/>
      <c r="E1494" s="46">
        <v>1487</v>
      </c>
      <c r="F1494" s="229"/>
      <c r="G1494" s="4"/>
      <c r="H1494" s="4"/>
      <c r="I1494" s="79"/>
      <c r="J1494" s="4"/>
      <c r="K1494" s="80"/>
      <c r="L1494" s="80"/>
      <c r="M1494" s="80"/>
      <c r="N1494" s="80"/>
      <c r="O1494" s="80"/>
      <c r="P1494" s="80"/>
      <c r="Q1494" s="80"/>
      <c r="R1494" s="80"/>
      <c r="S1494" s="80"/>
      <c r="T1494" s="80"/>
      <c r="U1494" s="80"/>
      <c r="V1494" s="80"/>
      <c r="W1494" s="81">
        <f t="shared" si="29"/>
        <v>0</v>
      </c>
      <c r="X1494" s="80"/>
      <c r="Y1494" s="80"/>
      <c r="Z1494" s="80"/>
      <c r="AA1494" s="80"/>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82"/>
      <c r="BE1494" s="1"/>
    </row>
    <row r="1495" spans="1:57" ht="11.25" customHeight="1" x14ac:dyDescent="0.2">
      <c r="A1495" s="1"/>
      <c r="B1495" s="1"/>
      <c r="C1495" s="1"/>
      <c r="D1495" s="1"/>
      <c r="E1495" s="46">
        <v>1488</v>
      </c>
      <c r="F1495" s="229"/>
      <c r="G1495" s="4"/>
      <c r="H1495" s="4"/>
      <c r="I1495" s="79"/>
      <c r="J1495" s="4"/>
      <c r="K1495" s="80"/>
      <c r="L1495" s="80"/>
      <c r="M1495" s="80"/>
      <c r="N1495" s="80"/>
      <c r="O1495" s="80"/>
      <c r="P1495" s="80"/>
      <c r="Q1495" s="80"/>
      <c r="R1495" s="80"/>
      <c r="S1495" s="80"/>
      <c r="T1495" s="80"/>
      <c r="U1495" s="80"/>
      <c r="V1495" s="80"/>
      <c r="W1495" s="81">
        <f t="shared" si="29"/>
        <v>0</v>
      </c>
      <c r="X1495" s="80"/>
      <c r="Y1495" s="80"/>
      <c r="Z1495" s="80"/>
      <c r="AA1495" s="80"/>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82"/>
      <c r="BE1495" s="1"/>
    </row>
    <row r="1496" spans="1:57" ht="11.25" customHeight="1" x14ac:dyDescent="0.2">
      <c r="A1496" s="1"/>
      <c r="B1496" s="1"/>
      <c r="C1496" s="1"/>
      <c r="D1496" s="1"/>
      <c r="E1496" s="46">
        <v>1489</v>
      </c>
      <c r="F1496" s="229"/>
      <c r="G1496" s="4"/>
      <c r="H1496" s="4"/>
      <c r="I1496" s="79"/>
      <c r="J1496" s="4"/>
      <c r="K1496" s="80"/>
      <c r="L1496" s="80"/>
      <c r="M1496" s="80"/>
      <c r="N1496" s="80"/>
      <c r="O1496" s="80"/>
      <c r="P1496" s="80"/>
      <c r="Q1496" s="80"/>
      <c r="R1496" s="80"/>
      <c r="S1496" s="80"/>
      <c r="T1496" s="80"/>
      <c r="U1496" s="80"/>
      <c r="V1496" s="80"/>
      <c r="W1496" s="81">
        <f t="shared" si="29"/>
        <v>0</v>
      </c>
      <c r="X1496" s="80"/>
      <c r="Y1496" s="80"/>
      <c r="Z1496" s="80"/>
      <c r="AA1496" s="80"/>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82"/>
      <c r="BE1496" s="1"/>
    </row>
    <row r="1497" spans="1:57" ht="11.25" customHeight="1" x14ac:dyDescent="0.2">
      <c r="A1497" s="1"/>
      <c r="B1497" s="1"/>
      <c r="C1497" s="1"/>
      <c r="D1497" s="1"/>
      <c r="E1497" s="46">
        <v>1490</v>
      </c>
      <c r="F1497" s="229"/>
      <c r="G1497" s="4"/>
      <c r="H1497" s="4"/>
      <c r="I1497" s="79"/>
      <c r="J1497" s="4"/>
      <c r="K1497" s="80"/>
      <c r="L1497" s="80"/>
      <c r="M1497" s="80"/>
      <c r="N1497" s="80"/>
      <c r="O1497" s="80"/>
      <c r="P1497" s="80"/>
      <c r="Q1497" s="80"/>
      <c r="R1497" s="80"/>
      <c r="S1497" s="80"/>
      <c r="T1497" s="80"/>
      <c r="U1497" s="80"/>
      <c r="V1497" s="80"/>
      <c r="W1497" s="81">
        <f t="shared" si="29"/>
        <v>0</v>
      </c>
      <c r="X1497" s="80"/>
      <c r="Y1497" s="80"/>
      <c r="Z1497" s="80"/>
      <c r="AA1497" s="80"/>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82"/>
      <c r="BE1497" s="1"/>
    </row>
    <row r="1498" spans="1:57" ht="11.25" customHeight="1" x14ac:dyDescent="0.2">
      <c r="A1498" s="1"/>
      <c r="B1498" s="1"/>
      <c r="C1498" s="1"/>
      <c r="D1498" s="1"/>
      <c r="E1498" s="46">
        <v>1491</v>
      </c>
      <c r="F1498" s="229"/>
      <c r="G1498" s="4"/>
      <c r="H1498" s="4"/>
      <c r="I1498" s="79"/>
      <c r="J1498" s="4"/>
      <c r="K1498" s="80"/>
      <c r="L1498" s="80"/>
      <c r="M1498" s="80"/>
      <c r="N1498" s="80"/>
      <c r="O1498" s="80"/>
      <c r="P1498" s="80"/>
      <c r="Q1498" s="80"/>
      <c r="R1498" s="80"/>
      <c r="S1498" s="80"/>
      <c r="T1498" s="80"/>
      <c r="U1498" s="80"/>
      <c r="V1498" s="80"/>
      <c r="W1498" s="81">
        <f t="shared" si="29"/>
        <v>0</v>
      </c>
      <c r="X1498" s="80"/>
      <c r="Y1498" s="80"/>
      <c r="Z1498" s="80"/>
      <c r="AA1498" s="80"/>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82"/>
      <c r="BE1498" s="1"/>
    </row>
    <row r="1499" spans="1:57" ht="11.25" customHeight="1" x14ac:dyDescent="0.2">
      <c r="A1499" s="1"/>
      <c r="B1499" s="1"/>
      <c r="C1499" s="1"/>
      <c r="D1499" s="1"/>
      <c r="E1499" s="46">
        <v>1492</v>
      </c>
      <c r="F1499" s="229"/>
      <c r="G1499" s="4"/>
      <c r="H1499" s="4"/>
      <c r="I1499" s="79"/>
      <c r="J1499" s="4"/>
      <c r="K1499" s="80"/>
      <c r="L1499" s="80"/>
      <c r="M1499" s="80"/>
      <c r="N1499" s="80"/>
      <c r="O1499" s="80"/>
      <c r="P1499" s="80"/>
      <c r="Q1499" s="80"/>
      <c r="R1499" s="80"/>
      <c r="S1499" s="80"/>
      <c r="T1499" s="80"/>
      <c r="U1499" s="80"/>
      <c r="V1499" s="80"/>
      <c r="W1499" s="81">
        <f t="shared" si="29"/>
        <v>0</v>
      </c>
      <c r="X1499" s="80"/>
      <c r="Y1499" s="80"/>
      <c r="Z1499" s="80"/>
      <c r="AA1499" s="80"/>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82"/>
      <c r="BE1499" s="1"/>
    </row>
    <row r="1500" spans="1:57" ht="11.25" customHeight="1" x14ac:dyDescent="0.2">
      <c r="A1500" s="1"/>
      <c r="B1500" s="1"/>
      <c r="C1500" s="1"/>
      <c r="D1500" s="1"/>
      <c r="E1500" s="46">
        <v>1493</v>
      </c>
      <c r="F1500" s="229"/>
      <c r="G1500" s="4"/>
      <c r="H1500" s="4"/>
      <c r="I1500" s="79"/>
      <c r="J1500" s="4"/>
      <c r="K1500" s="80"/>
      <c r="L1500" s="80"/>
      <c r="M1500" s="80"/>
      <c r="N1500" s="80"/>
      <c r="O1500" s="80"/>
      <c r="P1500" s="80"/>
      <c r="Q1500" s="80"/>
      <c r="R1500" s="80"/>
      <c r="S1500" s="80"/>
      <c r="T1500" s="80"/>
      <c r="U1500" s="80"/>
      <c r="V1500" s="80"/>
      <c r="W1500" s="81">
        <f t="shared" si="29"/>
        <v>0</v>
      </c>
      <c r="X1500" s="80"/>
      <c r="Y1500" s="80"/>
      <c r="Z1500" s="80"/>
      <c r="AA1500" s="80"/>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82"/>
      <c r="BE1500" s="1"/>
    </row>
    <row r="1501" spans="1:57" ht="11.25" customHeight="1" x14ac:dyDescent="0.2">
      <c r="A1501" s="1"/>
      <c r="B1501" s="1"/>
      <c r="C1501" s="1"/>
      <c r="D1501" s="1"/>
      <c r="E1501" s="46">
        <v>1494</v>
      </c>
      <c r="F1501" s="229"/>
      <c r="G1501" s="4"/>
      <c r="H1501" s="4"/>
      <c r="I1501" s="79"/>
      <c r="J1501" s="4"/>
      <c r="K1501" s="80"/>
      <c r="L1501" s="80"/>
      <c r="M1501" s="80"/>
      <c r="N1501" s="80"/>
      <c r="O1501" s="80"/>
      <c r="P1501" s="80"/>
      <c r="Q1501" s="80"/>
      <c r="R1501" s="80"/>
      <c r="S1501" s="80"/>
      <c r="T1501" s="80"/>
      <c r="U1501" s="80"/>
      <c r="V1501" s="80"/>
      <c r="W1501" s="81">
        <f t="shared" si="29"/>
        <v>0</v>
      </c>
      <c r="X1501" s="80"/>
      <c r="Y1501" s="80"/>
      <c r="Z1501" s="80"/>
      <c r="AA1501" s="80"/>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82"/>
      <c r="BE1501" s="1"/>
    </row>
    <row r="1502" spans="1:57" ht="11.25" customHeight="1" x14ac:dyDescent="0.2">
      <c r="A1502" s="1"/>
      <c r="B1502" s="1"/>
      <c r="C1502" s="1"/>
      <c r="D1502" s="1"/>
      <c r="E1502" s="46">
        <v>1495</v>
      </c>
      <c r="F1502" s="229"/>
      <c r="G1502" s="4"/>
      <c r="H1502" s="4"/>
      <c r="I1502" s="79"/>
      <c r="J1502" s="4"/>
      <c r="K1502" s="80"/>
      <c r="L1502" s="80"/>
      <c r="M1502" s="80"/>
      <c r="N1502" s="80"/>
      <c r="O1502" s="80"/>
      <c r="P1502" s="80"/>
      <c r="Q1502" s="80"/>
      <c r="R1502" s="80"/>
      <c r="S1502" s="80"/>
      <c r="T1502" s="80"/>
      <c r="U1502" s="80"/>
      <c r="V1502" s="80"/>
      <c r="W1502" s="81">
        <f t="shared" si="29"/>
        <v>0</v>
      </c>
      <c r="X1502" s="80"/>
      <c r="Y1502" s="80"/>
      <c r="Z1502" s="80"/>
      <c r="AA1502" s="80"/>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82"/>
      <c r="BE1502" s="1"/>
    </row>
    <row r="1503" spans="1:57" ht="11.25" customHeight="1" x14ac:dyDescent="0.2">
      <c r="A1503" s="1"/>
      <c r="B1503" s="1"/>
      <c r="C1503" s="1"/>
      <c r="D1503" s="1"/>
      <c r="E1503" s="46">
        <v>1496</v>
      </c>
      <c r="F1503" s="229"/>
      <c r="G1503" s="4"/>
      <c r="H1503" s="4"/>
      <c r="I1503" s="79"/>
      <c r="J1503" s="4"/>
      <c r="K1503" s="80"/>
      <c r="L1503" s="80"/>
      <c r="M1503" s="80"/>
      <c r="N1503" s="80"/>
      <c r="O1503" s="80"/>
      <c r="P1503" s="80"/>
      <c r="Q1503" s="80"/>
      <c r="R1503" s="80"/>
      <c r="S1503" s="80"/>
      <c r="T1503" s="80"/>
      <c r="U1503" s="80"/>
      <c r="V1503" s="80"/>
      <c r="W1503" s="81">
        <f t="shared" si="29"/>
        <v>0</v>
      </c>
      <c r="X1503" s="80"/>
      <c r="Y1503" s="80"/>
      <c r="Z1503" s="80"/>
      <c r="AA1503" s="80"/>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82"/>
      <c r="BE1503" s="1"/>
    </row>
    <row r="1504" spans="1:57" ht="11.25" customHeight="1" x14ac:dyDescent="0.2">
      <c r="A1504" s="1"/>
      <c r="B1504" s="1"/>
      <c r="C1504" s="1"/>
      <c r="D1504" s="1"/>
      <c r="E1504" s="46">
        <v>1497</v>
      </c>
      <c r="F1504" s="229"/>
      <c r="G1504" s="4"/>
      <c r="H1504" s="4"/>
      <c r="I1504" s="79"/>
      <c r="J1504" s="4"/>
      <c r="K1504" s="80"/>
      <c r="L1504" s="80"/>
      <c r="M1504" s="80"/>
      <c r="N1504" s="80"/>
      <c r="O1504" s="80"/>
      <c r="P1504" s="80"/>
      <c r="Q1504" s="80"/>
      <c r="R1504" s="80"/>
      <c r="S1504" s="80"/>
      <c r="T1504" s="80"/>
      <c r="U1504" s="80"/>
      <c r="V1504" s="80"/>
      <c r="W1504" s="81">
        <f t="shared" si="29"/>
        <v>0</v>
      </c>
      <c r="X1504" s="80"/>
      <c r="Y1504" s="80"/>
      <c r="Z1504" s="80"/>
      <c r="AA1504" s="80"/>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82"/>
      <c r="BE1504" s="1"/>
    </row>
    <row r="1505" spans="1:57" ht="11.25" customHeight="1" x14ac:dyDescent="0.2">
      <c r="A1505" s="1"/>
      <c r="B1505" s="1"/>
      <c r="C1505" s="1"/>
      <c r="D1505" s="1"/>
      <c r="E1505" s="46">
        <v>1498</v>
      </c>
      <c r="F1505" s="229"/>
      <c r="G1505" s="4"/>
      <c r="H1505" s="4"/>
      <c r="I1505" s="79"/>
      <c r="J1505" s="4"/>
      <c r="K1505" s="80"/>
      <c r="L1505" s="80"/>
      <c r="M1505" s="80"/>
      <c r="N1505" s="80"/>
      <c r="O1505" s="80"/>
      <c r="P1505" s="80"/>
      <c r="Q1505" s="80"/>
      <c r="R1505" s="80"/>
      <c r="S1505" s="80"/>
      <c r="T1505" s="80"/>
      <c r="U1505" s="80"/>
      <c r="V1505" s="80"/>
      <c r="W1505" s="81">
        <f t="shared" si="29"/>
        <v>0</v>
      </c>
      <c r="X1505" s="80"/>
      <c r="Y1505" s="80"/>
      <c r="Z1505" s="80"/>
      <c r="AA1505" s="80"/>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82"/>
      <c r="BE1505" s="1"/>
    </row>
    <row r="1506" spans="1:57" ht="11.25" customHeight="1" x14ac:dyDescent="0.2">
      <c r="A1506" s="1"/>
      <c r="B1506" s="1"/>
      <c r="C1506" s="1"/>
      <c r="D1506" s="1"/>
      <c r="E1506" s="46">
        <v>1499</v>
      </c>
      <c r="F1506" s="229"/>
      <c r="G1506" s="4"/>
      <c r="H1506" s="4"/>
      <c r="I1506" s="79"/>
      <c r="J1506" s="4"/>
      <c r="K1506" s="80"/>
      <c r="L1506" s="80"/>
      <c r="M1506" s="80"/>
      <c r="N1506" s="80"/>
      <c r="O1506" s="80"/>
      <c r="P1506" s="80"/>
      <c r="Q1506" s="80"/>
      <c r="R1506" s="80"/>
      <c r="S1506" s="80"/>
      <c r="T1506" s="80"/>
      <c r="U1506" s="80"/>
      <c r="V1506" s="80"/>
      <c r="W1506" s="81">
        <f t="shared" si="29"/>
        <v>0</v>
      </c>
      <c r="X1506" s="80"/>
      <c r="Y1506" s="80"/>
      <c r="Z1506" s="80"/>
      <c r="AA1506" s="80"/>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82"/>
      <c r="BE1506" s="1"/>
    </row>
    <row r="1507" spans="1:57" ht="11.25" customHeight="1" x14ac:dyDescent="0.2">
      <c r="A1507" s="1"/>
      <c r="B1507" s="1"/>
      <c r="C1507" s="1"/>
      <c r="D1507" s="1"/>
      <c r="E1507" s="46">
        <v>1500</v>
      </c>
      <c r="F1507" s="229"/>
      <c r="G1507" s="4"/>
      <c r="H1507" s="4"/>
      <c r="I1507" s="79"/>
      <c r="J1507" s="4"/>
      <c r="K1507" s="80"/>
      <c r="L1507" s="80"/>
      <c r="M1507" s="80"/>
      <c r="N1507" s="80"/>
      <c r="O1507" s="80"/>
      <c r="P1507" s="80"/>
      <c r="Q1507" s="80"/>
      <c r="R1507" s="80"/>
      <c r="S1507" s="80"/>
      <c r="T1507" s="80"/>
      <c r="U1507" s="80"/>
      <c r="V1507" s="80"/>
      <c r="W1507" s="81">
        <f t="shared" si="29"/>
        <v>0</v>
      </c>
      <c r="X1507" s="80"/>
      <c r="Y1507" s="80"/>
      <c r="Z1507" s="80"/>
      <c r="AA1507" s="80"/>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82"/>
      <c r="BE1507" s="1"/>
    </row>
    <row r="1508" spans="1:57" ht="11.25" customHeight="1" x14ac:dyDescent="0.2">
      <c r="A1508" s="1"/>
      <c r="B1508" s="1"/>
      <c r="C1508" s="1"/>
      <c r="D1508" s="1"/>
      <c r="E1508" s="46">
        <v>1501</v>
      </c>
      <c r="F1508" s="229"/>
      <c r="G1508" s="4"/>
      <c r="H1508" s="4"/>
      <c r="I1508" s="79"/>
      <c r="J1508" s="4"/>
      <c r="K1508" s="80"/>
      <c r="L1508" s="80"/>
      <c r="M1508" s="80"/>
      <c r="N1508" s="80"/>
      <c r="O1508" s="80"/>
      <c r="P1508" s="80"/>
      <c r="Q1508" s="80"/>
      <c r="R1508" s="80"/>
      <c r="S1508" s="80"/>
      <c r="T1508" s="80"/>
      <c r="U1508" s="80"/>
      <c r="V1508" s="80"/>
      <c r="W1508" s="81">
        <f t="shared" si="29"/>
        <v>0</v>
      </c>
      <c r="X1508" s="80"/>
      <c r="Y1508" s="80"/>
      <c r="Z1508" s="80"/>
      <c r="AA1508" s="80"/>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82"/>
      <c r="BE1508" s="1"/>
    </row>
    <row r="1509" spans="1:57" ht="11.25" customHeight="1" x14ac:dyDescent="0.2">
      <c r="A1509" s="1"/>
      <c r="B1509" s="1"/>
      <c r="C1509" s="1"/>
      <c r="D1509" s="1"/>
      <c r="E1509" s="46">
        <v>1502</v>
      </c>
      <c r="F1509" s="229"/>
      <c r="G1509" s="4"/>
      <c r="H1509" s="4"/>
      <c r="I1509" s="79"/>
      <c r="J1509" s="4"/>
      <c r="K1509" s="80"/>
      <c r="L1509" s="80"/>
      <c r="M1509" s="80"/>
      <c r="N1509" s="80"/>
      <c r="O1509" s="80"/>
      <c r="P1509" s="80"/>
      <c r="Q1509" s="80"/>
      <c r="R1509" s="80"/>
      <c r="S1509" s="80"/>
      <c r="T1509" s="80"/>
      <c r="U1509" s="80"/>
      <c r="V1509" s="80"/>
      <c r="W1509" s="81">
        <f t="shared" si="29"/>
        <v>0</v>
      </c>
      <c r="X1509" s="80"/>
      <c r="Y1509" s="80"/>
      <c r="Z1509" s="80"/>
      <c r="AA1509" s="80"/>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82"/>
      <c r="BE1509" s="1"/>
    </row>
    <row r="1510" spans="1:57" ht="11.25" customHeight="1" x14ac:dyDescent="0.2">
      <c r="A1510" s="1"/>
      <c r="B1510" s="1"/>
      <c r="C1510" s="1"/>
      <c r="D1510" s="1"/>
      <c r="E1510" s="46">
        <v>1503</v>
      </c>
      <c r="F1510" s="229"/>
      <c r="G1510" s="4"/>
      <c r="H1510" s="4"/>
      <c r="I1510" s="79"/>
      <c r="J1510" s="4"/>
      <c r="K1510" s="80"/>
      <c r="L1510" s="80"/>
      <c r="M1510" s="80"/>
      <c r="N1510" s="80"/>
      <c r="O1510" s="80"/>
      <c r="P1510" s="80"/>
      <c r="Q1510" s="80"/>
      <c r="R1510" s="80"/>
      <c r="S1510" s="80"/>
      <c r="T1510" s="80"/>
      <c r="U1510" s="80"/>
      <c r="V1510" s="80"/>
      <c r="W1510" s="81">
        <f t="shared" si="29"/>
        <v>0</v>
      </c>
      <c r="X1510" s="80"/>
      <c r="Y1510" s="80"/>
      <c r="Z1510" s="80"/>
      <c r="AA1510" s="80"/>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82"/>
      <c r="BE1510" s="1"/>
    </row>
    <row r="1511" spans="1:57" ht="11.25" customHeight="1" x14ac:dyDescent="0.2">
      <c r="A1511" s="1"/>
      <c r="B1511" s="1"/>
      <c r="C1511" s="1"/>
      <c r="D1511" s="1"/>
      <c r="E1511" s="46">
        <v>1504</v>
      </c>
      <c r="F1511" s="229"/>
      <c r="G1511" s="4"/>
      <c r="H1511" s="4"/>
      <c r="I1511" s="79"/>
      <c r="J1511" s="4"/>
      <c r="K1511" s="80"/>
      <c r="L1511" s="80"/>
      <c r="M1511" s="80"/>
      <c r="N1511" s="80"/>
      <c r="O1511" s="80"/>
      <c r="P1511" s="80"/>
      <c r="Q1511" s="80"/>
      <c r="R1511" s="80"/>
      <c r="S1511" s="80"/>
      <c r="T1511" s="80"/>
      <c r="U1511" s="80"/>
      <c r="V1511" s="80"/>
      <c r="W1511" s="81">
        <f t="shared" si="29"/>
        <v>0</v>
      </c>
      <c r="X1511" s="80"/>
      <c r="Y1511" s="80"/>
      <c r="Z1511" s="80"/>
      <c r="AA1511" s="80"/>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82"/>
      <c r="BE1511" s="1"/>
    </row>
    <row r="1512" spans="1:57" ht="11.25" customHeight="1" x14ac:dyDescent="0.2">
      <c r="A1512" s="1"/>
      <c r="B1512" s="1"/>
      <c r="C1512" s="1"/>
      <c r="D1512" s="1"/>
      <c r="E1512" s="46">
        <v>1505</v>
      </c>
      <c r="F1512" s="229"/>
      <c r="G1512" s="4"/>
      <c r="H1512" s="4"/>
      <c r="I1512" s="79"/>
      <c r="J1512" s="4"/>
      <c r="K1512" s="80"/>
      <c r="L1512" s="80"/>
      <c r="M1512" s="80"/>
      <c r="N1512" s="80"/>
      <c r="O1512" s="80"/>
      <c r="P1512" s="80"/>
      <c r="Q1512" s="80"/>
      <c r="R1512" s="80"/>
      <c r="S1512" s="80"/>
      <c r="T1512" s="80"/>
      <c r="U1512" s="80"/>
      <c r="V1512" s="80"/>
      <c r="W1512" s="81">
        <f t="shared" si="29"/>
        <v>0</v>
      </c>
      <c r="X1512" s="80"/>
      <c r="Y1512" s="80"/>
      <c r="Z1512" s="80"/>
      <c r="AA1512" s="80"/>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82"/>
      <c r="BE1512" s="1"/>
    </row>
    <row r="1513" spans="1:57" ht="11.25" customHeight="1" x14ac:dyDescent="0.2">
      <c r="A1513" s="1"/>
      <c r="B1513" s="1"/>
      <c r="C1513" s="1"/>
      <c r="D1513" s="1"/>
      <c r="E1513" s="46">
        <v>1506</v>
      </c>
      <c r="F1513" s="229"/>
      <c r="G1513" s="4"/>
      <c r="H1513" s="4"/>
      <c r="I1513" s="79"/>
      <c r="J1513" s="4"/>
      <c r="K1513" s="80"/>
      <c r="L1513" s="80"/>
      <c r="M1513" s="80"/>
      <c r="N1513" s="80"/>
      <c r="O1513" s="80"/>
      <c r="P1513" s="80"/>
      <c r="Q1513" s="80"/>
      <c r="R1513" s="80"/>
      <c r="S1513" s="80"/>
      <c r="T1513" s="80"/>
      <c r="U1513" s="80"/>
      <c r="V1513" s="80"/>
      <c r="W1513" s="81">
        <f t="shared" si="29"/>
        <v>0</v>
      </c>
      <c r="X1513" s="80"/>
      <c r="Y1513" s="80"/>
      <c r="Z1513" s="80"/>
      <c r="AA1513" s="80"/>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82"/>
      <c r="BE1513" s="1"/>
    </row>
    <row r="1514" spans="1:57" ht="11.25" customHeight="1" x14ac:dyDescent="0.2">
      <c r="A1514" s="1"/>
      <c r="B1514" s="1"/>
      <c r="C1514" s="1"/>
      <c r="D1514" s="1"/>
      <c r="E1514" s="46">
        <v>1507</v>
      </c>
      <c r="F1514" s="229"/>
      <c r="G1514" s="4"/>
      <c r="H1514" s="4"/>
      <c r="I1514" s="79"/>
      <c r="J1514" s="4"/>
      <c r="K1514" s="80"/>
      <c r="L1514" s="80"/>
      <c r="M1514" s="80"/>
      <c r="N1514" s="80"/>
      <c r="O1514" s="80"/>
      <c r="P1514" s="80"/>
      <c r="Q1514" s="80"/>
      <c r="R1514" s="80"/>
      <c r="S1514" s="80"/>
      <c r="T1514" s="80"/>
      <c r="U1514" s="80"/>
      <c r="V1514" s="80"/>
      <c r="W1514" s="81">
        <f t="shared" si="29"/>
        <v>0</v>
      </c>
      <c r="X1514" s="80"/>
      <c r="Y1514" s="80"/>
      <c r="Z1514" s="80"/>
      <c r="AA1514" s="80"/>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82"/>
      <c r="BE1514" s="1"/>
    </row>
    <row r="1515" spans="1:57" ht="11.25" customHeight="1" x14ac:dyDescent="0.2">
      <c r="A1515" s="1"/>
      <c r="B1515" s="1"/>
      <c r="C1515" s="1"/>
      <c r="D1515" s="1"/>
      <c r="E1515" s="46">
        <v>1508</v>
      </c>
      <c r="F1515" s="229"/>
      <c r="G1515" s="4"/>
      <c r="H1515" s="4"/>
      <c r="I1515" s="79"/>
      <c r="J1515" s="4"/>
      <c r="K1515" s="80"/>
      <c r="L1515" s="80"/>
      <c r="M1515" s="80"/>
      <c r="N1515" s="80"/>
      <c r="O1515" s="80"/>
      <c r="P1515" s="80"/>
      <c r="Q1515" s="80"/>
      <c r="R1515" s="80"/>
      <c r="S1515" s="80"/>
      <c r="T1515" s="80"/>
      <c r="U1515" s="80"/>
      <c r="V1515" s="80"/>
      <c r="W1515" s="81">
        <f t="shared" si="29"/>
        <v>0</v>
      </c>
      <c r="X1515" s="80"/>
      <c r="Y1515" s="80"/>
      <c r="Z1515" s="80"/>
      <c r="AA1515" s="80"/>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82"/>
      <c r="BE1515" s="1"/>
    </row>
    <row r="1516" spans="1:57" ht="11.25" customHeight="1" x14ac:dyDescent="0.2">
      <c r="A1516" s="1"/>
      <c r="B1516" s="1"/>
      <c r="C1516" s="1"/>
      <c r="D1516" s="1"/>
      <c r="E1516" s="46">
        <v>1509</v>
      </c>
      <c r="F1516" s="229"/>
      <c r="G1516" s="4"/>
      <c r="H1516" s="4"/>
      <c r="I1516" s="79"/>
      <c r="J1516" s="4"/>
      <c r="K1516" s="80"/>
      <c r="L1516" s="80"/>
      <c r="M1516" s="80"/>
      <c r="N1516" s="80"/>
      <c r="O1516" s="80"/>
      <c r="P1516" s="80"/>
      <c r="Q1516" s="80"/>
      <c r="R1516" s="80"/>
      <c r="S1516" s="80"/>
      <c r="T1516" s="80"/>
      <c r="U1516" s="80"/>
      <c r="V1516" s="80"/>
      <c r="W1516" s="81">
        <f t="shared" si="29"/>
        <v>0</v>
      </c>
      <c r="X1516" s="80"/>
      <c r="Y1516" s="80"/>
      <c r="Z1516" s="80"/>
      <c r="AA1516" s="80"/>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82"/>
      <c r="BE1516" s="1"/>
    </row>
    <row r="1517" spans="1:57" ht="11.25" customHeight="1" x14ac:dyDescent="0.2">
      <c r="A1517" s="1"/>
      <c r="B1517" s="1"/>
      <c r="C1517" s="1"/>
      <c r="D1517" s="1"/>
      <c r="E1517" s="46">
        <v>1510</v>
      </c>
      <c r="F1517" s="229"/>
      <c r="G1517" s="4"/>
      <c r="H1517" s="4"/>
      <c r="I1517" s="79"/>
      <c r="J1517" s="4"/>
      <c r="K1517" s="80"/>
      <c r="L1517" s="80"/>
      <c r="M1517" s="80"/>
      <c r="N1517" s="80"/>
      <c r="O1517" s="80"/>
      <c r="P1517" s="80"/>
      <c r="Q1517" s="80"/>
      <c r="R1517" s="80"/>
      <c r="S1517" s="80"/>
      <c r="T1517" s="80"/>
      <c r="U1517" s="80"/>
      <c r="V1517" s="80"/>
      <c r="W1517" s="81">
        <f t="shared" si="29"/>
        <v>0</v>
      </c>
      <c r="X1517" s="80"/>
      <c r="Y1517" s="80"/>
      <c r="Z1517" s="80"/>
      <c r="AA1517" s="80"/>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82"/>
      <c r="BE1517" s="1"/>
    </row>
    <row r="1518" spans="1:57" ht="11.25" customHeight="1" x14ac:dyDescent="0.2">
      <c r="A1518" s="1"/>
      <c r="B1518" s="1"/>
      <c r="C1518" s="1"/>
      <c r="D1518" s="1"/>
      <c r="E1518" s="46">
        <v>1511</v>
      </c>
      <c r="F1518" s="229"/>
      <c r="G1518" s="4"/>
      <c r="H1518" s="4"/>
      <c r="I1518" s="79"/>
      <c r="J1518" s="4"/>
      <c r="K1518" s="80"/>
      <c r="L1518" s="80"/>
      <c r="M1518" s="80"/>
      <c r="N1518" s="80"/>
      <c r="O1518" s="80"/>
      <c r="P1518" s="80"/>
      <c r="Q1518" s="80"/>
      <c r="R1518" s="80"/>
      <c r="S1518" s="80"/>
      <c r="T1518" s="80"/>
      <c r="U1518" s="80"/>
      <c r="V1518" s="80"/>
      <c r="W1518" s="81">
        <f t="shared" si="29"/>
        <v>0</v>
      </c>
      <c r="X1518" s="80"/>
      <c r="Y1518" s="80"/>
      <c r="Z1518" s="80"/>
      <c r="AA1518" s="80"/>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82"/>
      <c r="BE1518" s="1"/>
    </row>
    <row r="1519" spans="1:57" ht="11.25" customHeight="1" x14ac:dyDescent="0.2">
      <c r="A1519" s="1"/>
      <c r="B1519" s="1"/>
      <c r="C1519" s="1"/>
      <c r="D1519" s="1"/>
      <c r="E1519" s="46">
        <v>1512</v>
      </c>
      <c r="F1519" s="229"/>
      <c r="G1519" s="4"/>
      <c r="H1519" s="4"/>
      <c r="I1519" s="79"/>
      <c r="J1519" s="4"/>
      <c r="K1519" s="80"/>
      <c r="L1519" s="80"/>
      <c r="M1519" s="80"/>
      <c r="N1519" s="80"/>
      <c r="O1519" s="80"/>
      <c r="P1519" s="80"/>
      <c r="Q1519" s="80"/>
      <c r="R1519" s="80"/>
      <c r="S1519" s="80"/>
      <c r="T1519" s="80"/>
      <c r="U1519" s="80"/>
      <c r="V1519" s="80"/>
      <c r="W1519" s="81">
        <f t="shared" si="29"/>
        <v>0</v>
      </c>
      <c r="X1519" s="80"/>
      <c r="Y1519" s="80"/>
      <c r="Z1519" s="80"/>
      <c r="AA1519" s="80"/>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82"/>
      <c r="BE1519" s="1"/>
    </row>
    <row r="1520" spans="1:57" ht="11.25" customHeight="1" x14ac:dyDescent="0.2">
      <c r="A1520" s="1"/>
      <c r="B1520" s="1"/>
      <c r="C1520" s="1"/>
      <c r="D1520" s="1"/>
      <c r="E1520" s="46">
        <v>1513</v>
      </c>
      <c r="F1520" s="229"/>
      <c r="G1520" s="4"/>
      <c r="H1520" s="4"/>
      <c r="I1520" s="79"/>
      <c r="J1520" s="4"/>
      <c r="K1520" s="80"/>
      <c r="L1520" s="80"/>
      <c r="M1520" s="80"/>
      <c r="N1520" s="80"/>
      <c r="O1520" s="80"/>
      <c r="P1520" s="80"/>
      <c r="Q1520" s="80"/>
      <c r="R1520" s="80"/>
      <c r="S1520" s="80"/>
      <c r="T1520" s="80"/>
      <c r="U1520" s="80"/>
      <c r="V1520" s="80"/>
      <c r="W1520" s="81">
        <f t="shared" si="29"/>
        <v>0</v>
      </c>
      <c r="X1520" s="80"/>
      <c r="Y1520" s="80"/>
      <c r="Z1520" s="80"/>
      <c r="AA1520" s="80"/>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82"/>
      <c r="BE1520" s="1"/>
    </row>
    <row r="1521" spans="1:57" ht="11.25" customHeight="1" x14ac:dyDescent="0.2">
      <c r="A1521" s="1"/>
      <c r="B1521" s="1"/>
      <c r="C1521" s="1"/>
      <c r="D1521" s="1"/>
      <c r="E1521" s="46">
        <v>1514</v>
      </c>
      <c r="F1521" s="229"/>
      <c r="G1521" s="4"/>
      <c r="H1521" s="4"/>
      <c r="I1521" s="79"/>
      <c r="J1521" s="4"/>
      <c r="K1521" s="80"/>
      <c r="L1521" s="80"/>
      <c r="M1521" s="80"/>
      <c r="N1521" s="80"/>
      <c r="O1521" s="80"/>
      <c r="P1521" s="80"/>
      <c r="Q1521" s="80"/>
      <c r="R1521" s="80"/>
      <c r="S1521" s="80"/>
      <c r="T1521" s="80"/>
      <c r="U1521" s="80"/>
      <c r="V1521" s="80"/>
      <c r="W1521" s="81">
        <f t="shared" si="29"/>
        <v>0</v>
      </c>
      <c r="X1521" s="80"/>
      <c r="Y1521" s="80"/>
      <c r="Z1521" s="80"/>
      <c r="AA1521" s="80"/>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82"/>
      <c r="BE1521" s="1"/>
    </row>
    <row r="1522" spans="1:57" ht="11.25" customHeight="1" x14ac:dyDescent="0.2">
      <c r="A1522" s="1"/>
      <c r="B1522" s="1"/>
      <c r="C1522" s="1"/>
      <c r="D1522" s="1"/>
      <c r="E1522" s="46">
        <v>1515</v>
      </c>
      <c r="F1522" s="229"/>
      <c r="G1522" s="4"/>
      <c r="H1522" s="4"/>
      <c r="I1522" s="79"/>
      <c r="J1522" s="4"/>
      <c r="K1522" s="80"/>
      <c r="L1522" s="80"/>
      <c r="M1522" s="80"/>
      <c r="N1522" s="80"/>
      <c r="O1522" s="80"/>
      <c r="P1522" s="80"/>
      <c r="Q1522" s="80"/>
      <c r="R1522" s="80"/>
      <c r="S1522" s="80"/>
      <c r="T1522" s="80"/>
      <c r="U1522" s="80"/>
      <c r="V1522" s="80"/>
      <c r="W1522" s="81">
        <f t="shared" si="29"/>
        <v>0</v>
      </c>
      <c r="X1522" s="80"/>
      <c r="Y1522" s="80"/>
      <c r="Z1522" s="80"/>
      <c r="AA1522" s="80"/>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82"/>
      <c r="BE1522" s="1"/>
    </row>
    <row r="1523" spans="1:57" ht="11.25" customHeight="1" x14ac:dyDescent="0.2">
      <c r="A1523" s="1"/>
      <c r="B1523" s="1"/>
      <c r="C1523" s="1"/>
      <c r="D1523" s="1"/>
      <c r="E1523" s="46">
        <v>1516</v>
      </c>
      <c r="F1523" s="229"/>
      <c r="G1523" s="4"/>
      <c r="H1523" s="4"/>
      <c r="I1523" s="79"/>
      <c r="J1523" s="4"/>
      <c r="K1523" s="80"/>
      <c r="L1523" s="80"/>
      <c r="M1523" s="80"/>
      <c r="N1523" s="80"/>
      <c r="O1523" s="80"/>
      <c r="P1523" s="80"/>
      <c r="Q1523" s="80"/>
      <c r="R1523" s="80"/>
      <c r="S1523" s="80"/>
      <c r="T1523" s="80"/>
      <c r="U1523" s="80"/>
      <c r="V1523" s="80"/>
      <c r="W1523" s="81">
        <f t="shared" si="29"/>
        <v>0</v>
      </c>
      <c r="X1523" s="80"/>
      <c r="Y1523" s="80"/>
      <c r="Z1523" s="80"/>
      <c r="AA1523" s="80"/>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82"/>
      <c r="BE1523" s="1"/>
    </row>
    <row r="1524" spans="1:57" ht="11.25" customHeight="1" x14ac:dyDescent="0.2">
      <c r="A1524" s="1"/>
      <c r="B1524" s="1"/>
      <c r="C1524" s="1"/>
      <c r="D1524" s="1"/>
      <c r="E1524" s="46">
        <v>1517</v>
      </c>
      <c r="F1524" s="229"/>
      <c r="G1524" s="4"/>
      <c r="H1524" s="4"/>
      <c r="I1524" s="79"/>
      <c r="J1524" s="4"/>
      <c r="K1524" s="80"/>
      <c r="L1524" s="80"/>
      <c r="M1524" s="80"/>
      <c r="N1524" s="80"/>
      <c r="O1524" s="80"/>
      <c r="P1524" s="80"/>
      <c r="Q1524" s="80"/>
      <c r="R1524" s="80"/>
      <c r="S1524" s="80"/>
      <c r="T1524" s="80"/>
      <c r="U1524" s="80"/>
      <c r="V1524" s="80"/>
      <c r="W1524" s="81">
        <f t="shared" si="29"/>
        <v>0</v>
      </c>
      <c r="X1524" s="80"/>
      <c r="Y1524" s="80"/>
      <c r="Z1524" s="80"/>
      <c r="AA1524" s="80"/>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82"/>
      <c r="BE1524" s="1"/>
    </row>
    <row r="1525" spans="1:57" ht="11.25" customHeight="1" x14ac:dyDescent="0.2">
      <c r="A1525" s="1"/>
      <c r="B1525" s="1"/>
      <c r="C1525" s="1"/>
      <c r="D1525" s="1"/>
      <c r="E1525" s="46">
        <v>1518</v>
      </c>
      <c r="F1525" s="229"/>
      <c r="G1525" s="4"/>
      <c r="H1525" s="4"/>
      <c r="I1525" s="79"/>
      <c r="J1525" s="4"/>
      <c r="K1525" s="80"/>
      <c r="L1525" s="80"/>
      <c r="M1525" s="80"/>
      <c r="N1525" s="80"/>
      <c r="O1525" s="80"/>
      <c r="P1525" s="80"/>
      <c r="Q1525" s="80"/>
      <c r="R1525" s="80"/>
      <c r="S1525" s="80"/>
      <c r="T1525" s="80"/>
      <c r="U1525" s="80"/>
      <c r="V1525" s="80"/>
      <c r="W1525" s="81">
        <f t="shared" si="29"/>
        <v>0</v>
      </c>
      <c r="X1525" s="80"/>
      <c r="Y1525" s="80"/>
      <c r="Z1525" s="80"/>
      <c r="AA1525" s="80"/>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82"/>
      <c r="BE1525" s="1"/>
    </row>
    <row r="1526" spans="1:57" ht="11.25" customHeight="1" x14ac:dyDescent="0.2">
      <c r="A1526" s="1"/>
      <c r="B1526" s="1"/>
      <c r="C1526" s="1"/>
      <c r="D1526" s="1"/>
      <c r="E1526" s="46">
        <v>1519</v>
      </c>
      <c r="F1526" s="229"/>
      <c r="G1526" s="4"/>
      <c r="H1526" s="4"/>
      <c r="I1526" s="79"/>
      <c r="J1526" s="4"/>
      <c r="K1526" s="80"/>
      <c r="L1526" s="80"/>
      <c r="M1526" s="80"/>
      <c r="N1526" s="80"/>
      <c r="O1526" s="80"/>
      <c r="P1526" s="80"/>
      <c r="Q1526" s="80"/>
      <c r="R1526" s="80"/>
      <c r="S1526" s="80"/>
      <c r="T1526" s="80"/>
      <c r="U1526" s="80"/>
      <c r="V1526" s="80"/>
      <c r="W1526" s="81">
        <f t="shared" si="29"/>
        <v>0</v>
      </c>
      <c r="X1526" s="80"/>
      <c r="Y1526" s="80"/>
      <c r="Z1526" s="80"/>
      <c r="AA1526" s="80"/>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82"/>
      <c r="BE1526" s="1"/>
    </row>
    <row r="1527" spans="1:57" ht="11.25" customHeight="1" x14ac:dyDescent="0.2">
      <c r="A1527" s="1"/>
      <c r="B1527" s="1"/>
      <c r="C1527" s="1"/>
      <c r="D1527" s="1"/>
      <c r="E1527" s="46">
        <v>1520</v>
      </c>
      <c r="F1527" s="229"/>
      <c r="G1527" s="4"/>
      <c r="H1527" s="4"/>
      <c r="I1527" s="79"/>
      <c r="J1527" s="4"/>
      <c r="K1527" s="80"/>
      <c r="L1527" s="80"/>
      <c r="M1527" s="80"/>
      <c r="N1527" s="80"/>
      <c r="O1527" s="80"/>
      <c r="P1527" s="80"/>
      <c r="Q1527" s="80"/>
      <c r="R1527" s="80"/>
      <c r="S1527" s="80"/>
      <c r="T1527" s="80"/>
      <c r="U1527" s="80"/>
      <c r="V1527" s="80"/>
      <c r="W1527" s="81">
        <f t="shared" si="29"/>
        <v>0</v>
      </c>
      <c r="X1527" s="80"/>
      <c r="Y1527" s="80"/>
      <c r="Z1527" s="80"/>
      <c r="AA1527" s="80"/>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82"/>
      <c r="BE1527" s="1"/>
    </row>
    <row r="1528" spans="1:57" ht="11.25" customHeight="1" x14ac:dyDescent="0.2">
      <c r="A1528" s="1"/>
      <c r="B1528" s="1"/>
      <c r="C1528" s="1"/>
      <c r="D1528" s="1"/>
      <c r="E1528" s="46">
        <v>1521</v>
      </c>
      <c r="F1528" s="229"/>
      <c r="G1528" s="4"/>
      <c r="H1528" s="4"/>
      <c r="I1528" s="79"/>
      <c r="J1528" s="4"/>
      <c r="K1528" s="80"/>
      <c r="L1528" s="80"/>
      <c r="M1528" s="80"/>
      <c r="N1528" s="80"/>
      <c r="O1528" s="80"/>
      <c r="P1528" s="80"/>
      <c r="Q1528" s="80"/>
      <c r="R1528" s="80"/>
      <c r="S1528" s="80"/>
      <c r="T1528" s="80"/>
      <c r="U1528" s="80"/>
      <c r="V1528" s="80"/>
      <c r="W1528" s="81">
        <f t="shared" si="29"/>
        <v>0</v>
      </c>
      <c r="X1528" s="80"/>
      <c r="Y1528" s="80"/>
      <c r="Z1528" s="80"/>
      <c r="AA1528" s="80"/>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82"/>
      <c r="BE1528" s="1"/>
    </row>
    <row r="1529" spans="1:57" ht="11.25" customHeight="1" x14ac:dyDescent="0.2">
      <c r="A1529" s="1"/>
      <c r="B1529" s="1"/>
      <c r="C1529" s="1"/>
      <c r="D1529" s="1"/>
      <c r="E1529" s="46">
        <v>1522</v>
      </c>
      <c r="F1529" s="229"/>
      <c r="G1529" s="4"/>
      <c r="H1529" s="4"/>
      <c r="I1529" s="79"/>
      <c r="J1529" s="4"/>
      <c r="K1529" s="80"/>
      <c r="L1529" s="80"/>
      <c r="M1529" s="80"/>
      <c r="N1529" s="80"/>
      <c r="O1529" s="80"/>
      <c r="P1529" s="80"/>
      <c r="Q1529" s="80"/>
      <c r="R1529" s="80"/>
      <c r="S1529" s="80"/>
      <c r="T1529" s="80"/>
      <c r="U1529" s="80"/>
      <c r="V1529" s="80"/>
      <c r="W1529" s="81">
        <f t="shared" si="29"/>
        <v>0</v>
      </c>
      <c r="X1529" s="80"/>
      <c r="Y1529" s="80"/>
      <c r="Z1529" s="80"/>
      <c r="AA1529" s="80"/>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82"/>
      <c r="BE1529" s="1"/>
    </row>
    <row r="1530" spans="1:57" ht="11.25" customHeight="1" x14ac:dyDescent="0.2">
      <c r="A1530" s="1"/>
      <c r="B1530" s="1"/>
      <c r="C1530" s="1"/>
      <c r="D1530" s="1"/>
      <c r="E1530" s="46">
        <v>1523</v>
      </c>
      <c r="F1530" s="229"/>
      <c r="G1530" s="4"/>
      <c r="H1530" s="4"/>
      <c r="I1530" s="79"/>
      <c r="J1530" s="4"/>
      <c r="K1530" s="80"/>
      <c r="L1530" s="80"/>
      <c r="M1530" s="80"/>
      <c r="N1530" s="80"/>
      <c r="O1530" s="80"/>
      <c r="P1530" s="80"/>
      <c r="Q1530" s="80"/>
      <c r="R1530" s="80"/>
      <c r="S1530" s="80"/>
      <c r="T1530" s="80"/>
      <c r="U1530" s="80"/>
      <c r="V1530" s="80"/>
      <c r="W1530" s="81">
        <f t="shared" si="29"/>
        <v>0</v>
      </c>
      <c r="X1530" s="80"/>
      <c r="Y1530" s="80"/>
      <c r="Z1530" s="80"/>
      <c r="AA1530" s="80"/>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82"/>
      <c r="BE1530" s="1"/>
    </row>
    <row r="1531" spans="1:57" ht="11.25" customHeight="1" x14ac:dyDescent="0.2">
      <c r="A1531" s="1"/>
      <c r="B1531" s="1"/>
      <c r="C1531" s="1"/>
      <c r="D1531" s="1"/>
      <c r="E1531" s="46">
        <v>1524</v>
      </c>
      <c r="F1531" s="229"/>
      <c r="G1531" s="4"/>
      <c r="H1531" s="4"/>
      <c r="I1531" s="79"/>
      <c r="J1531" s="4"/>
      <c r="K1531" s="80"/>
      <c r="L1531" s="80"/>
      <c r="M1531" s="80"/>
      <c r="N1531" s="80"/>
      <c r="O1531" s="80"/>
      <c r="P1531" s="80"/>
      <c r="Q1531" s="80"/>
      <c r="R1531" s="80"/>
      <c r="S1531" s="80"/>
      <c r="T1531" s="80"/>
      <c r="U1531" s="80"/>
      <c r="V1531" s="80"/>
      <c r="W1531" s="81">
        <f t="shared" si="29"/>
        <v>0</v>
      </c>
      <c r="X1531" s="80"/>
      <c r="Y1531" s="80"/>
      <c r="Z1531" s="80"/>
      <c r="AA1531" s="80"/>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82"/>
      <c r="BE1531" s="1"/>
    </row>
    <row r="1532" spans="1:57" ht="11.25" customHeight="1" x14ac:dyDescent="0.2">
      <c r="A1532" s="1"/>
      <c r="B1532" s="1"/>
      <c r="C1532" s="1"/>
      <c r="D1532" s="1"/>
      <c r="E1532" s="46">
        <v>1525</v>
      </c>
      <c r="F1532" s="229"/>
      <c r="G1532" s="4"/>
      <c r="H1532" s="4"/>
      <c r="I1532" s="79"/>
      <c r="J1532" s="4"/>
      <c r="K1532" s="80"/>
      <c r="L1532" s="80"/>
      <c r="M1532" s="80"/>
      <c r="N1532" s="80"/>
      <c r="O1532" s="80"/>
      <c r="P1532" s="80"/>
      <c r="Q1532" s="80"/>
      <c r="R1532" s="80"/>
      <c r="S1532" s="80"/>
      <c r="T1532" s="80"/>
      <c r="U1532" s="80"/>
      <c r="V1532" s="80"/>
      <c r="W1532" s="81">
        <f t="shared" si="29"/>
        <v>0</v>
      </c>
      <c r="X1532" s="80"/>
      <c r="Y1532" s="80"/>
      <c r="Z1532" s="80"/>
      <c r="AA1532" s="80"/>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82"/>
      <c r="BE1532" s="1"/>
    </row>
    <row r="1533" spans="1:57" ht="11.25" customHeight="1" x14ac:dyDescent="0.2">
      <c r="A1533" s="1"/>
      <c r="B1533" s="1"/>
      <c r="C1533" s="1"/>
      <c r="D1533" s="1"/>
      <c r="E1533" s="46">
        <v>1526</v>
      </c>
      <c r="F1533" s="229"/>
      <c r="G1533" s="4"/>
      <c r="H1533" s="4"/>
      <c r="I1533" s="79"/>
      <c r="J1533" s="4"/>
      <c r="K1533" s="80"/>
      <c r="L1533" s="80"/>
      <c r="M1533" s="80"/>
      <c r="N1533" s="80"/>
      <c r="O1533" s="80"/>
      <c r="P1533" s="80"/>
      <c r="Q1533" s="80"/>
      <c r="R1533" s="80"/>
      <c r="S1533" s="80"/>
      <c r="T1533" s="80"/>
      <c r="U1533" s="80"/>
      <c r="V1533" s="80"/>
      <c r="W1533" s="81">
        <f t="shared" si="29"/>
        <v>0</v>
      </c>
      <c r="X1533" s="80"/>
      <c r="Y1533" s="80"/>
      <c r="Z1533" s="80"/>
      <c r="AA1533" s="80"/>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82"/>
      <c r="BE1533" s="1"/>
    </row>
    <row r="1534" spans="1:57" ht="11.25" customHeight="1" x14ac:dyDescent="0.2">
      <c r="A1534" s="1"/>
      <c r="B1534" s="1"/>
      <c r="C1534" s="1"/>
      <c r="D1534" s="1"/>
      <c r="E1534" s="46">
        <v>1527</v>
      </c>
      <c r="F1534" s="229"/>
      <c r="G1534" s="4"/>
      <c r="H1534" s="4"/>
      <c r="I1534" s="79"/>
      <c r="J1534" s="4"/>
      <c r="K1534" s="80"/>
      <c r="L1534" s="80"/>
      <c r="M1534" s="80"/>
      <c r="N1534" s="80"/>
      <c r="O1534" s="80"/>
      <c r="P1534" s="80"/>
      <c r="Q1534" s="80"/>
      <c r="R1534" s="80"/>
      <c r="S1534" s="80"/>
      <c r="T1534" s="80"/>
      <c r="U1534" s="80"/>
      <c r="V1534" s="80"/>
      <c r="W1534" s="81">
        <f t="shared" si="29"/>
        <v>0</v>
      </c>
      <c r="X1534" s="80"/>
      <c r="Y1534" s="80"/>
      <c r="Z1534" s="80"/>
      <c r="AA1534" s="80"/>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82"/>
      <c r="BE1534" s="1"/>
    </row>
    <row r="1535" spans="1:57" ht="11.25" customHeight="1" x14ac:dyDescent="0.2">
      <c r="A1535" s="1"/>
      <c r="B1535" s="1"/>
      <c r="C1535" s="1"/>
      <c r="D1535" s="1"/>
      <c r="E1535" s="46">
        <v>1528</v>
      </c>
      <c r="F1535" s="229"/>
      <c r="G1535" s="4"/>
      <c r="H1535" s="4"/>
      <c r="I1535" s="79"/>
      <c r="J1535" s="4"/>
      <c r="K1535" s="80"/>
      <c r="L1535" s="80"/>
      <c r="M1535" s="80"/>
      <c r="N1535" s="80"/>
      <c r="O1535" s="80"/>
      <c r="P1535" s="80"/>
      <c r="Q1535" s="80"/>
      <c r="R1535" s="80"/>
      <c r="S1535" s="80"/>
      <c r="T1535" s="80"/>
      <c r="U1535" s="80"/>
      <c r="V1535" s="80"/>
      <c r="W1535" s="81">
        <f t="shared" si="29"/>
        <v>0</v>
      </c>
      <c r="X1535" s="80"/>
      <c r="Y1535" s="80"/>
      <c r="Z1535" s="80"/>
      <c r="AA1535" s="80"/>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82"/>
      <c r="BE1535" s="1"/>
    </row>
    <row r="1536" spans="1:57" ht="11.25" customHeight="1" x14ac:dyDescent="0.2">
      <c r="A1536" s="1"/>
      <c r="B1536" s="1"/>
      <c r="C1536" s="1"/>
      <c r="D1536" s="1"/>
      <c r="E1536" s="46">
        <v>1529</v>
      </c>
      <c r="F1536" s="229"/>
      <c r="G1536" s="4"/>
      <c r="H1536" s="4"/>
      <c r="I1536" s="79"/>
      <c r="J1536" s="4"/>
      <c r="K1536" s="80"/>
      <c r="L1536" s="80"/>
      <c r="M1536" s="80"/>
      <c r="N1536" s="80"/>
      <c r="O1536" s="80"/>
      <c r="P1536" s="80"/>
      <c r="Q1536" s="80"/>
      <c r="R1536" s="80"/>
      <c r="S1536" s="80"/>
      <c r="T1536" s="80"/>
      <c r="U1536" s="80"/>
      <c r="V1536" s="80"/>
      <c r="W1536" s="81">
        <f t="shared" si="29"/>
        <v>0</v>
      </c>
      <c r="X1536" s="80"/>
      <c r="Y1536" s="80"/>
      <c r="Z1536" s="80"/>
      <c r="AA1536" s="80"/>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82"/>
      <c r="BE1536" s="1"/>
    </row>
    <row r="1537" spans="1:57" ht="11.25" customHeight="1" x14ac:dyDescent="0.2">
      <c r="A1537" s="1"/>
      <c r="B1537" s="1"/>
      <c r="C1537" s="1"/>
      <c r="D1537" s="1"/>
      <c r="E1537" s="46">
        <v>1530</v>
      </c>
      <c r="F1537" s="229"/>
      <c r="G1537" s="4"/>
      <c r="H1537" s="4"/>
      <c r="I1537" s="79"/>
      <c r="J1537" s="4"/>
      <c r="K1537" s="80"/>
      <c r="L1537" s="80"/>
      <c r="M1537" s="80"/>
      <c r="N1537" s="80"/>
      <c r="O1537" s="80"/>
      <c r="P1537" s="80"/>
      <c r="Q1537" s="80"/>
      <c r="R1537" s="80"/>
      <c r="S1537" s="80"/>
      <c r="T1537" s="80"/>
      <c r="U1537" s="80"/>
      <c r="V1537" s="80"/>
      <c r="W1537" s="81">
        <f t="shared" si="29"/>
        <v>0</v>
      </c>
      <c r="X1537" s="80"/>
      <c r="Y1537" s="80"/>
      <c r="Z1537" s="80"/>
      <c r="AA1537" s="80"/>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82"/>
      <c r="BE1537" s="1"/>
    </row>
    <row r="1538" spans="1:57" ht="11.25" customHeight="1" x14ac:dyDescent="0.2">
      <c r="A1538" s="1"/>
      <c r="B1538" s="1"/>
      <c r="C1538" s="1"/>
      <c r="D1538" s="1"/>
      <c r="E1538" s="46">
        <v>1531</v>
      </c>
      <c r="F1538" s="229"/>
      <c r="G1538" s="4"/>
      <c r="H1538" s="4"/>
      <c r="I1538" s="79"/>
      <c r="J1538" s="4"/>
      <c r="K1538" s="80"/>
      <c r="L1538" s="80"/>
      <c r="M1538" s="80"/>
      <c r="N1538" s="80"/>
      <c r="O1538" s="80"/>
      <c r="P1538" s="80"/>
      <c r="Q1538" s="80"/>
      <c r="R1538" s="80"/>
      <c r="S1538" s="80"/>
      <c r="T1538" s="80"/>
      <c r="U1538" s="80"/>
      <c r="V1538" s="80"/>
      <c r="W1538" s="81">
        <f t="shared" ref="W1538:W1792" si="30">SUM(U1538:V1538)</f>
        <v>0</v>
      </c>
      <c r="X1538" s="80"/>
      <c r="Y1538" s="80"/>
      <c r="Z1538" s="80"/>
      <c r="AA1538" s="80"/>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82"/>
      <c r="BE1538" s="1"/>
    </row>
    <row r="1539" spans="1:57" ht="11.25" customHeight="1" x14ac:dyDescent="0.2">
      <c r="A1539" s="1"/>
      <c r="B1539" s="1"/>
      <c r="C1539" s="1"/>
      <c r="D1539" s="1"/>
      <c r="E1539" s="46">
        <v>1532</v>
      </c>
      <c r="F1539" s="229"/>
      <c r="G1539" s="4"/>
      <c r="H1539" s="4"/>
      <c r="I1539" s="79"/>
      <c r="J1539" s="4"/>
      <c r="K1539" s="80"/>
      <c r="L1539" s="80"/>
      <c r="M1539" s="80"/>
      <c r="N1539" s="80"/>
      <c r="O1539" s="80"/>
      <c r="P1539" s="80"/>
      <c r="Q1539" s="80"/>
      <c r="R1539" s="80"/>
      <c r="S1539" s="80"/>
      <c r="T1539" s="80"/>
      <c r="U1539" s="80"/>
      <c r="V1539" s="80"/>
      <c r="W1539" s="81">
        <f t="shared" si="30"/>
        <v>0</v>
      </c>
      <c r="X1539" s="80"/>
      <c r="Y1539" s="80"/>
      <c r="Z1539" s="80"/>
      <c r="AA1539" s="80"/>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82"/>
      <c r="BE1539" s="1"/>
    </row>
    <row r="1540" spans="1:57" ht="11.25" customHeight="1" x14ac:dyDescent="0.2">
      <c r="A1540" s="1"/>
      <c r="B1540" s="1"/>
      <c r="C1540" s="1"/>
      <c r="D1540" s="1"/>
      <c r="E1540" s="46">
        <v>1533</v>
      </c>
      <c r="F1540" s="229"/>
      <c r="G1540" s="4"/>
      <c r="H1540" s="4"/>
      <c r="I1540" s="79"/>
      <c r="J1540" s="4"/>
      <c r="K1540" s="80"/>
      <c r="L1540" s="80"/>
      <c r="M1540" s="80"/>
      <c r="N1540" s="80"/>
      <c r="O1540" s="80"/>
      <c r="P1540" s="80"/>
      <c r="Q1540" s="80"/>
      <c r="R1540" s="80"/>
      <c r="S1540" s="80"/>
      <c r="T1540" s="80"/>
      <c r="U1540" s="80"/>
      <c r="V1540" s="80"/>
      <c r="W1540" s="81">
        <f t="shared" si="30"/>
        <v>0</v>
      </c>
      <c r="X1540" s="80"/>
      <c r="Y1540" s="80"/>
      <c r="Z1540" s="80"/>
      <c r="AA1540" s="80"/>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82"/>
      <c r="BE1540" s="1"/>
    </row>
    <row r="1541" spans="1:57" ht="11.25" customHeight="1" x14ac:dyDescent="0.2">
      <c r="A1541" s="1"/>
      <c r="B1541" s="1"/>
      <c r="C1541" s="1"/>
      <c r="D1541" s="1"/>
      <c r="E1541" s="46">
        <v>1534</v>
      </c>
      <c r="F1541" s="229"/>
      <c r="G1541" s="4"/>
      <c r="H1541" s="4"/>
      <c r="I1541" s="79"/>
      <c r="J1541" s="4"/>
      <c r="K1541" s="80"/>
      <c r="L1541" s="80"/>
      <c r="M1541" s="80"/>
      <c r="N1541" s="80"/>
      <c r="O1541" s="80"/>
      <c r="P1541" s="80"/>
      <c r="Q1541" s="80"/>
      <c r="R1541" s="80"/>
      <c r="S1541" s="80"/>
      <c r="T1541" s="80"/>
      <c r="U1541" s="80"/>
      <c r="V1541" s="80"/>
      <c r="W1541" s="81">
        <f t="shared" si="30"/>
        <v>0</v>
      </c>
      <c r="X1541" s="80"/>
      <c r="Y1541" s="80"/>
      <c r="Z1541" s="80"/>
      <c r="AA1541" s="80"/>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82"/>
      <c r="BE1541" s="1"/>
    </row>
    <row r="1542" spans="1:57" ht="11.25" customHeight="1" x14ac:dyDescent="0.2">
      <c r="A1542" s="1"/>
      <c r="B1542" s="1"/>
      <c r="C1542" s="1"/>
      <c r="D1542" s="1"/>
      <c r="E1542" s="46">
        <v>1535</v>
      </c>
      <c r="F1542" s="229"/>
      <c r="G1542" s="4"/>
      <c r="H1542" s="4"/>
      <c r="I1542" s="79"/>
      <c r="J1542" s="4"/>
      <c r="K1542" s="80"/>
      <c r="L1542" s="80"/>
      <c r="M1542" s="80"/>
      <c r="N1542" s="80"/>
      <c r="O1542" s="80"/>
      <c r="P1542" s="80"/>
      <c r="Q1542" s="80"/>
      <c r="R1542" s="80"/>
      <c r="S1542" s="80"/>
      <c r="T1542" s="80"/>
      <c r="U1542" s="80"/>
      <c r="V1542" s="80"/>
      <c r="W1542" s="81">
        <f t="shared" si="30"/>
        <v>0</v>
      </c>
      <c r="X1542" s="80"/>
      <c r="Y1542" s="80"/>
      <c r="Z1542" s="80"/>
      <c r="AA1542" s="80"/>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82"/>
      <c r="BE1542" s="1"/>
    </row>
    <row r="1543" spans="1:57" ht="11.25" customHeight="1" x14ac:dyDescent="0.2">
      <c r="A1543" s="1"/>
      <c r="B1543" s="1"/>
      <c r="C1543" s="1"/>
      <c r="D1543" s="1"/>
      <c r="E1543" s="46">
        <v>1536</v>
      </c>
      <c r="F1543" s="229"/>
      <c r="G1543" s="4"/>
      <c r="H1543" s="4"/>
      <c r="I1543" s="79"/>
      <c r="J1543" s="4"/>
      <c r="K1543" s="80"/>
      <c r="L1543" s="80"/>
      <c r="M1543" s="80"/>
      <c r="N1543" s="80"/>
      <c r="O1543" s="80"/>
      <c r="P1543" s="80"/>
      <c r="Q1543" s="80"/>
      <c r="R1543" s="80"/>
      <c r="S1543" s="80"/>
      <c r="T1543" s="80"/>
      <c r="U1543" s="80"/>
      <c r="V1543" s="80"/>
      <c r="W1543" s="81">
        <f t="shared" si="30"/>
        <v>0</v>
      </c>
      <c r="X1543" s="80"/>
      <c r="Y1543" s="80"/>
      <c r="Z1543" s="80"/>
      <c r="AA1543" s="80"/>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82"/>
      <c r="BE1543" s="1"/>
    </row>
    <row r="1544" spans="1:57" ht="11.25" customHeight="1" x14ac:dyDescent="0.2">
      <c r="A1544" s="1"/>
      <c r="B1544" s="1"/>
      <c r="C1544" s="1"/>
      <c r="D1544" s="1"/>
      <c r="E1544" s="46">
        <v>1537</v>
      </c>
      <c r="F1544" s="229"/>
      <c r="G1544" s="4"/>
      <c r="H1544" s="4"/>
      <c r="I1544" s="79"/>
      <c r="J1544" s="4"/>
      <c r="K1544" s="80"/>
      <c r="L1544" s="80"/>
      <c r="M1544" s="80"/>
      <c r="N1544" s="80"/>
      <c r="O1544" s="80"/>
      <c r="P1544" s="80"/>
      <c r="Q1544" s="80"/>
      <c r="R1544" s="80"/>
      <c r="S1544" s="80"/>
      <c r="T1544" s="80"/>
      <c r="U1544" s="80"/>
      <c r="V1544" s="80"/>
      <c r="W1544" s="81">
        <f t="shared" si="30"/>
        <v>0</v>
      </c>
      <c r="X1544" s="80"/>
      <c r="Y1544" s="80"/>
      <c r="Z1544" s="80"/>
      <c r="AA1544" s="80"/>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82"/>
      <c r="BE1544" s="1"/>
    </row>
    <row r="1545" spans="1:57" ht="11.25" customHeight="1" x14ac:dyDescent="0.2">
      <c r="A1545" s="1"/>
      <c r="B1545" s="1"/>
      <c r="C1545" s="1"/>
      <c r="D1545" s="1"/>
      <c r="E1545" s="46">
        <v>1538</v>
      </c>
      <c r="F1545" s="229"/>
      <c r="G1545" s="4"/>
      <c r="H1545" s="4"/>
      <c r="I1545" s="79"/>
      <c r="J1545" s="4"/>
      <c r="K1545" s="80"/>
      <c r="L1545" s="80"/>
      <c r="M1545" s="80"/>
      <c r="N1545" s="80"/>
      <c r="O1545" s="80"/>
      <c r="P1545" s="80"/>
      <c r="Q1545" s="80"/>
      <c r="R1545" s="80"/>
      <c r="S1545" s="80"/>
      <c r="T1545" s="80"/>
      <c r="U1545" s="80"/>
      <c r="V1545" s="80"/>
      <c r="W1545" s="81">
        <f t="shared" si="30"/>
        <v>0</v>
      </c>
      <c r="X1545" s="80"/>
      <c r="Y1545" s="80"/>
      <c r="Z1545" s="80"/>
      <c r="AA1545" s="80"/>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82"/>
      <c r="BE1545" s="1"/>
    </row>
    <row r="1546" spans="1:57" ht="11.25" customHeight="1" x14ac:dyDescent="0.2">
      <c r="A1546" s="1"/>
      <c r="B1546" s="1"/>
      <c r="C1546" s="1"/>
      <c r="D1546" s="1"/>
      <c r="E1546" s="46">
        <v>1539</v>
      </c>
      <c r="F1546" s="229"/>
      <c r="G1546" s="4"/>
      <c r="H1546" s="4"/>
      <c r="I1546" s="79"/>
      <c r="J1546" s="4"/>
      <c r="K1546" s="80"/>
      <c r="L1546" s="80"/>
      <c r="M1546" s="80"/>
      <c r="N1546" s="80"/>
      <c r="O1546" s="80"/>
      <c r="P1546" s="80"/>
      <c r="Q1546" s="80"/>
      <c r="R1546" s="80"/>
      <c r="S1546" s="80"/>
      <c r="T1546" s="80"/>
      <c r="U1546" s="80"/>
      <c r="V1546" s="80"/>
      <c r="W1546" s="81">
        <f t="shared" si="30"/>
        <v>0</v>
      </c>
      <c r="X1546" s="80"/>
      <c r="Y1546" s="80"/>
      <c r="Z1546" s="80"/>
      <c r="AA1546" s="80"/>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82"/>
      <c r="BE1546" s="1"/>
    </row>
    <row r="1547" spans="1:57" ht="11.25" customHeight="1" x14ac:dyDescent="0.2">
      <c r="A1547" s="1"/>
      <c r="B1547" s="1"/>
      <c r="C1547" s="1"/>
      <c r="D1547" s="1"/>
      <c r="E1547" s="46">
        <v>1540</v>
      </c>
      <c r="F1547" s="229"/>
      <c r="G1547" s="4"/>
      <c r="H1547" s="4"/>
      <c r="I1547" s="79"/>
      <c r="J1547" s="4"/>
      <c r="K1547" s="80"/>
      <c r="L1547" s="80"/>
      <c r="M1547" s="80"/>
      <c r="N1547" s="80"/>
      <c r="O1547" s="80"/>
      <c r="P1547" s="80"/>
      <c r="Q1547" s="80"/>
      <c r="R1547" s="80"/>
      <c r="S1547" s="80"/>
      <c r="T1547" s="80"/>
      <c r="U1547" s="80"/>
      <c r="V1547" s="80"/>
      <c r="W1547" s="81">
        <f t="shared" si="30"/>
        <v>0</v>
      </c>
      <c r="X1547" s="80"/>
      <c r="Y1547" s="80"/>
      <c r="Z1547" s="80"/>
      <c r="AA1547" s="80"/>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82"/>
      <c r="BE1547" s="1"/>
    </row>
    <row r="1548" spans="1:57" ht="11.25" customHeight="1" x14ac:dyDescent="0.2">
      <c r="A1548" s="1"/>
      <c r="B1548" s="1"/>
      <c r="C1548" s="1"/>
      <c r="D1548" s="1"/>
      <c r="E1548" s="46">
        <v>1541</v>
      </c>
      <c r="F1548" s="229"/>
      <c r="G1548" s="4"/>
      <c r="H1548" s="4"/>
      <c r="I1548" s="79"/>
      <c r="J1548" s="4"/>
      <c r="K1548" s="80"/>
      <c r="L1548" s="80"/>
      <c r="M1548" s="80"/>
      <c r="N1548" s="80"/>
      <c r="O1548" s="80"/>
      <c r="P1548" s="80"/>
      <c r="Q1548" s="80"/>
      <c r="R1548" s="80"/>
      <c r="S1548" s="80"/>
      <c r="T1548" s="80"/>
      <c r="U1548" s="80"/>
      <c r="V1548" s="80"/>
      <c r="W1548" s="81">
        <f t="shared" si="30"/>
        <v>0</v>
      </c>
      <c r="X1548" s="80"/>
      <c r="Y1548" s="80"/>
      <c r="Z1548" s="80"/>
      <c r="AA1548" s="80"/>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82"/>
      <c r="BE1548" s="1"/>
    </row>
    <row r="1549" spans="1:57" ht="11.25" customHeight="1" x14ac:dyDescent="0.2">
      <c r="A1549" s="1"/>
      <c r="B1549" s="1"/>
      <c r="C1549" s="1"/>
      <c r="D1549" s="1"/>
      <c r="E1549" s="46">
        <v>1542</v>
      </c>
      <c r="F1549" s="229"/>
      <c r="G1549" s="4"/>
      <c r="H1549" s="4"/>
      <c r="I1549" s="79"/>
      <c r="J1549" s="4"/>
      <c r="K1549" s="80"/>
      <c r="L1549" s="80"/>
      <c r="M1549" s="80"/>
      <c r="N1549" s="80"/>
      <c r="O1549" s="80"/>
      <c r="P1549" s="80"/>
      <c r="Q1549" s="80"/>
      <c r="R1549" s="80"/>
      <c r="S1549" s="80"/>
      <c r="T1549" s="80"/>
      <c r="U1549" s="80"/>
      <c r="V1549" s="80"/>
      <c r="W1549" s="81">
        <f t="shared" si="30"/>
        <v>0</v>
      </c>
      <c r="X1549" s="80"/>
      <c r="Y1549" s="80"/>
      <c r="Z1549" s="80"/>
      <c r="AA1549" s="80"/>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82"/>
      <c r="BE1549" s="1"/>
    </row>
    <row r="1550" spans="1:57" ht="11.25" customHeight="1" x14ac:dyDescent="0.2">
      <c r="A1550" s="1"/>
      <c r="B1550" s="1"/>
      <c r="C1550" s="1"/>
      <c r="D1550" s="1"/>
      <c r="E1550" s="46">
        <v>1543</v>
      </c>
      <c r="F1550" s="229"/>
      <c r="G1550" s="4"/>
      <c r="H1550" s="4"/>
      <c r="I1550" s="79"/>
      <c r="J1550" s="4"/>
      <c r="K1550" s="80"/>
      <c r="L1550" s="80"/>
      <c r="M1550" s="80"/>
      <c r="N1550" s="80"/>
      <c r="O1550" s="80"/>
      <c r="P1550" s="80"/>
      <c r="Q1550" s="80"/>
      <c r="R1550" s="80"/>
      <c r="S1550" s="80"/>
      <c r="T1550" s="80"/>
      <c r="U1550" s="80"/>
      <c r="V1550" s="80"/>
      <c r="W1550" s="81">
        <f t="shared" si="30"/>
        <v>0</v>
      </c>
      <c r="X1550" s="80"/>
      <c r="Y1550" s="80"/>
      <c r="Z1550" s="80"/>
      <c r="AA1550" s="80"/>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82"/>
      <c r="BE1550" s="1"/>
    </row>
    <row r="1551" spans="1:57" ht="11.25" customHeight="1" x14ac:dyDescent="0.2">
      <c r="A1551" s="1"/>
      <c r="B1551" s="1"/>
      <c r="C1551" s="1"/>
      <c r="D1551" s="1"/>
      <c r="E1551" s="46">
        <v>1544</v>
      </c>
      <c r="F1551" s="229"/>
      <c r="G1551" s="4"/>
      <c r="H1551" s="4"/>
      <c r="I1551" s="79"/>
      <c r="J1551" s="4"/>
      <c r="K1551" s="80"/>
      <c r="L1551" s="80"/>
      <c r="M1551" s="80"/>
      <c r="N1551" s="80"/>
      <c r="O1551" s="80"/>
      <c r="P1551" s="80"/>
      <c r="Q1551" s="80"/>
      <c r="R1551" s="80"/>
      <c r="S1551" s="80"/>
      <c r="T1551" s="80"/>
      <c r="U1551" s="80"/>
      <c r="V1551" s="80"/>
      <c r="W1551" s="81">
        <f t="shared" si="30"/>
        <v>0</v>
      </c>
      <c r="X1551" s="80"/>
      <c r="Y1551" s="80"/>
      <c r="Z1551" s="80"/>
      <c r="AA1551" s="80"/>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82"/>
      <c r="BE1551" s="1"/>
    </row>
    <row r="1552" spans="1:57" ht="11.25" customHeight="1" x14ac:dyDescent="0.2">
      <c r="A1552" s="1"/>
      <c r="B1552" s="1"/>
      <c r="C1552" s="1"/>
      <c r="D1552" s="1"/>
      <c r="E1552" s="46">
        <v>1545</v>
      </c>
      <c r="F1552" s="229"/>
      <c r="G1552" s="4"/>
      <c r="H1552" s="4"/>
      <c r="I1552" s="79"/>
      <c r="J1552" s="4"/>
      <c r="K1552" s="80"/>
      <c r="L1552" s="80"/>
      <c r="M1552" s="80"/>
      <c r="N1552" s="80"/>
      <c r="O1552" s="80"/>
      <c r="P1552" s="80"/>
      <c r="Q1552" s="80"/>
      <c r="R1552" s="80"/>
      <c r="S1552" s="80"/>
      <c r="T1552" s="80"/>
      <c r="U1552" s="80"/>
      <c r="V1552" s="80"/>
      <c r="W1552" s="81">
        <f t="shared" si="30"/>
        <v>0</v>
      </c>
      <c r="X1552" s="80"/>
      <c r="Y1552" s="80"/>
      <c r="Z1552" s="80"/>
      <c r="AA1552" s="80"/>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82"/>
      <c r="BE1552" s="1"/>
    </row>
    <row r="1553" spans="1:57" ht="11.25" customHeight="1" x14ac:dyDescent="0.2">
      <c r="A1553" s="1"/>
      <c r="B1553" s="1"/>
      <c r="C1553" s="1"/>
      <c r="D1553" s="1"/>
      <c r="E1553" s="46">
        <v>1546</v>
      </c>
      <c r="F1553" s="229"/>
      <c r="G1553" s="4"/>
      <c r="H1553" s="4"/>
      <c r="I1553" s="79"/>
      <c r="J1553" s="4"/>
      <c r="K1553" s="80"/>
      <c r="L1553" s="80"/>
      <c r="M1553" s="80"/>
      <c r="N1553" s="80"/>
      <c r="O1553" s="80"/>
      <c r="P1553" s="80"/>
      <c r="Q1553" s="80"/>
      <c r="R1553" s="80"/>
      <c r="S1553" s="80"/>
      <c r="T1553" s="80"/>
      <c r="U1553" s="80"/>
      <c r="V1553" s="80"/>
      <c r="W1553" s="81">
        <f t="shared" si="30"/>
        <v>0</v>
      </c>
      <c r="X1553" s="80"/>
      <c r="Y1553" s="80"/>
      <c r="Z1553" s="80"/>
      <c r="AA1553" s="80"/>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82"/>
      <c r="BE1553" s="1"/>
    </row>
    <row r="1554" spans="1:57" ht="11.25" customHeight="1" x14ac:dyDescent="0.2">
      <c r="A1554" s="1"/>
      <c r="B1554" s="1"/>
      <c r="C1554" s="1"/>
      <c r="D1554" s="1"/>
      <c r="E1554" s="46">
        <v>1547</v>
      </c>
      <c r="F1554" s="229"/>
      <c r="G1554" s="4"/>
      <c r="H1554" s="4"/>
      <c r="I1554" s="79"/>
      <c r="J1554" s="4"/>
      <c r="K1554" s="80"/>
      <c r="L1554" s="80"/>
      <c r="M1554" s="80"/>
      <c r="N1554" s="80"/>
      <c r="O1554" s="80"/>
      <c r="P1554" s="80"/>
      <c r="Q1554" s="80"/>
      <c r="R1554" s="80"/>
      <c r="S1554" s="80"/>
      <c r="T1554" s="80"/>
      <c r="U1554" s="80"/>
      <c r="V1554" s="80"/>
      <c r="W1554" s="81">
        <f t="shared" si="30"/>
        <v>0</v>
      </c>
      <c r="X1554" s="80"/>
      <c r="Y1554" s="80"/>
      <c r="Z1554" s="80"/>
      <c r="AA1554" s="80"/>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82"/>
      <c r="BE1554" s="1"/>
    </row>
    <row r="1555" spans="1:57" ht="11.25" customHeight="1" x14ac:dyDescent="0.2">
      <c r="A1555" s="1"/>
      <c r="B1555" s="1"/>
      <c r="C1555" s="1"/>
      <c r="D1555" s="1"/>
      <c r="E1555" s="46">
        <v>1548</v>
      </c>
      <c r="F1555" s="229"/>
      <c r="G1555" s="4"/>
      <c r="H1555" s="4"/>
      <c r="I1555" s="79"/>
      <c r="J1555" s="4"/>
      <c r="K1555" s="80"/>
      <c r="L1555" s="80"/>
      <c r="M1555" s="80"/>
      <c r="N1555" s="80"/>
      <c r="O1555" s="80"/>
      <c r="P1555" s="80"/>
      <c r="Q1555" s="80"/>
      <c r="R1555" s="80"/>
      <c r="S1555" s="80"/>
      <c r="T1555" s="80"/>
      <c r="U1555" s="80"/>
      <c r="V1555" s="80"/>
      <c r="W1555" s="81">
        <f t="shared" si="30"/>
        <v>0</v>
      </c>
      <c r="X1555" s="80"/>
      <c r="Y1555" s="80"/>
      <c r="Z1555" s="80"/>
      <c r="AA1555" s="80"/>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82"/>
      <c r="BE1555" s="1"/>
    </row>
    <row r="1556" spans="1:57" ht="11.25" customHeight="1" x14ac:dyDescent="0.2">
      <c r="A1556" s="1"/>
      <c r="B1556" s="1"/>
      <c r="C1556" s="1"/>
      <c r="D1556" s="1"/>
      <c r="E1556" s="46">
        <v>1549</v>
      </c>
      <c r="F1556" s="229"/>
      <c r="G1556" s="4"/>
      <c r="H1556" s="4"/>
      <c r="I1556" s="79"/>
      <c r="J1556" s="4"/>
      <c r="K1556" s="80"/>
      <c r="L1556" s="80"/>
      <c r="M1556" s="80"/>
      <c r="N1556" s="80"/>
      <c r="O1556" s="80"/>
      <c r="P1556" s="80"/>
      <c r="Q1556" s="80"/>
      <c r="R1556" s="80"/>
      <c r="S1556" s="80"/>
      <c r="T1556" s="80"/>
      <c r="U1556" s="80"/>
      <c r="V1556" s="80"/>
      <c r="W1556" s="81">
        <f t="shared" si="30"/>
        <v>0</v>
      </c>
      <c r="X1556" s="80"/>
      <c r="Y1556" s="80"/>
      <c r="Z1556" s="80"/>
      <c r="AA1556" s="80"/>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82"/>
      <c r="BE1556" s="1"/>
    </row>
    <row r="1557" spans="1:57" ht="11.25" customHeight="1" x14ac:dyDescent="0.2">
      <c r="A1557" s="1"/>
      <c r="B1557" s="1"/>
      <c r="C1557" s="1"/>
      <c r="D1557" s="1"/>
      <c r="E1557" s="46">
        <v>1550</v>
      </c>
      <c r="F1557" s="229"/>
      <c r="G1557" s="4"/>
      <c r="H1557" s="4"/>
      <c r="I1557" s="79"/>
      <c r="J1557" s="4"/>
      <c r="K1557" s="80"/>
      <c r="L1557" s="80"/>
      <c r="M1557" s="80"/>
      <c r="N1557" s="80"/>
      <c r="O1557" s="80"/>
      <c r="P1557" s="80"/>
      <c r="Q1557" s="80"/>
      <c r="R1557" s="80"/>
      <c r="S1557" s="80"/>
      <c r="T1557" s="80"/>
      <c r="U1557" s="80"/>
      <c r="V1557" s="80"/>
      <c r="W1557" s="81">
        <f t="shared" si="30"/>
        <v>0</v>
      </c>
      <c r="X1557" s="80"/>
      <c r="Y1557" s="80"/>
      <c r="Z1557" s="80"/>
      <c r="AA1557" s="80"/>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82"/>
      <c r="BE1557" s="1"/>
    </row>
    <row r="1558" spans="1:57" ht="11.25" customHeight="1" x14ac:dyDescent="0.2">
      <c r="A1558" s="1"/>
      <c r="B1558" s="1"/>
      <c r="C1558" s="1"/>
      <c r="D1558" s="1"/>
      <c r="E1558" s="46">
        <v>1551</v>
      </c>
      <c r="F1558" s="229"/>
      <c r="G1558" s="4"/>
      <c r="H1558" s="4"/>
      <c r="I1558" s="79"/>
      <c r="J1558" s="4"/>
      <c r="K1558" s="80"/>
      <c r="L1558" s="80"/>
      <c r="M1558" s="80"/>
      <c r="N1558" s="80"/>
      <c r="O1558" s="80"/>
      <c r="P1558" s="80"/>
      <c r="Q1558" s="80"/>
      <c r="R1558" s="80"/>
      <c r="S1558" s="80"/>
      <c r="T1558" s="80"/>
      <c r="U1558" s="80"/>
      <c r="V1558" s="80"/>
      <c r="W1558" s="81">
        <f t="shared" si="30"/>
        <v>0</v>
      </c>
      <c r="X1558" s="80"/>
      <c r="Y1558" s="80"/>
      <c r="Z1558" s="80"/>
      <c r="AA1558" s="80"/>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82"/>
      <c r="BE1558" s="1"/>
    </row>
    <row r="1559" spans="1:57" ht="11.25" customHeight="1" x14ac:dyDescent="0.2">
      <c r="A1559" s="1"/>
      <c r="B1559" s="1"/>
      <c r="C1559" s="1"/>
      <c r="D1559" s="1"/>
      <c r="E1559" s="46">
        <v>1552</v>
      </c>
      <c r="F1559" s="229"/>
      <c r="G1559" s="4"/>
      <c r="H1559" s="4"/>
      <c r="I1559" s="79"/>
      <c r="J1559" s="4"/>
      <c r="K1559" s="80"/>
      <c r="L1559" s="80"/>
      <c r="M1559" s="80"/>
      <c r="N1559" s="80"/>
      <c r="O1559" s="80"/>
      <c r="P1559" s="80"/>
      <c r="Q1559" s="80"/>
      <c r="R1559" s="80"/>
      <c r="S1559" s="80"/>
      <c r="T1559" s="80"/>
      <c r="U1559" s="80"/>
      <c r="V1559" s="80"/>
      <c r="W1559" s="81">
        <f t="shared" si="30"/>
        <v>0</v>
      </c>
      <c r="X1559" s="80"/>
      <c r="Y1559" s="80"/>
      <c r="Z1559" s="80"/>
      <c r="AA1559" s="80"/>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82"/>
      <c r="BE1559" s="1"/>
    </row>
    <row r="1560" spans="1:57" ht="11.25" customHeight="1" x14ac:dyDescent="0.2">
      <c r="A1560" s="1"/>
      <c r="B1560" s="1"/>
      <c r="C1560" s="1"/>
      <c r="D1560" s="1"/>
      <c r="E1560" s="46">
        <v>1553</v>
      </c>
      <c r="F1560" s="229"/>
      <c r="G1560" s="4"/>
      <c r="H1560" s="4"/>
      <c r="I1560" s="79"/>
      <c r="J1560" s="4"/>
      <c r="K1560" s="80"/>
      <c r="L1560" s="80"/>
      <c r="M1560" s="80"/>
      <c r="N1560" s="80"/>
      <c r="O1560" s="80"/>
      <c r="P1560" s="80"/>
      <c r="Q1560" s="80"/>
      <c r="R1560" s="80"/>
      <c r="S1560" s="80"/>
      <c r="T1560" s="80"/>
      <c r="U1560" s="80"/>
      <c r="V1560" s="80"/>
      <c r="W1560" s="81">
        <f t="shared" si="30"/>
        <v>0</v>
      </c>
      <c r="X1560" s="80"/>
      <c r="Y1560" s="80"/>
      <c r="Z1560" s="80"/>
      <c r="AA1560" s="80"/>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82"/>
      <c r="BE1560" s="1"/>
    </row>
    <row r="1561" spans="1:57" ht="11.25" customHeight="1" x14ac:dyDescent="0.2">
      <c r="A1561" s="1"/>
      <c r="B1561" s="1"/>
      <c r="C1561" s="1"/>
      <c r="D1561" s="1"/>
      <c r="E1561" s="46">
        <v>1554</v>
      </c>
      <c r="F1561" s="229"/>
      <c r="G1561" s="4"/>
      <c r="H1561" s="4"/>
      <c r="I1561" s="79"/>
      <c r="J1561" s="4"/>
      <c r="K1561" s="80"/>
      <c r="L1561" s="80"/>
      <c r="M1561" s="80"/>
      <c r="N1561" s="80"/>
      <c r="O1561" s="80"/>
      <c r="P1561" s="80"/>
      <c r="Q1561" s="80"/>
      <c r="R1561" s="80"/>
      <c r="S1561" s="80"/>
      <c r="T1561" s="80"/>
      <c r="U1561" s="80"/>
      <c r="V1561" s="80"/>
      <c r="W1561" s="81">
        <f t="shared" si="30"/>
        <v>0</v>
      </c>
      <c r="X1561" s="80"/>
      <c r="Y1561" s="80"/>
      <c r="Z1561" s="80"/>
      <c r="AA1561" s="80"/>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82"/>
      <c r="BE1561" s="1"/>
    </row>
    <row r="1562" spans="1:57" ht="11.25" customHeight="1" x14ac:dyDescent="0.2">
      <c r="A1562" s="1"/>
      <c r="B1562" s="1"/>
      <c r="C1562" s="1"/>
      <c r="D1562" s="1"/>
      <c r="E1562" s="46">
        <v>1555</v>
      </c>
      <c r="F1562" s="229"/>
      <c r="G1562" s="4"/>
      <c r="H1562" s="4"/>
      <c r="I1562" s="79"/>
      <c r="J1562" s="4"/>
      <c r="K1562" s="80"/>
      <c r="L1562" s="80"/>
      <c r="M1562" s="80"/>
      <c r="N1562" s="80"/>
      <c r="O1562" s="80"/>
      <c r="P1562" s="80"/>
      <c r="Q1562" s="80"/>
      <c r="R1562" s="80"/>
      <c r="S1562" s="80"/>
      <c r="T1562" s="80"/>
      <c r="U1562" s="80"/>
      <c r="V1562" s="80"/>
      <c r="W1562" s="81">
        <f t="shared" si="30"/>
        <v>0</v>
      </c>
      <c r="X1562" s="80"/>
      <c r="Y1562" s="80"/>
      <c r="Z1562" s="80"/>
      <c r="AA1562" s="80"/>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82"/>
      <c r="BE1562" s="1"/>
    </row>
    <row r="1563" spans="1:57" ht="11.25" customHeight="1" x14ac:dyDescent="0.2">
      <c r="A1563" s="1"/>
      <c r="B1563" s="1"/>
      <c r="C1563" s="1"/>
      <c r="D1563" s="1"/>
      <c r="E1563" s="46">
        <v>1556</v>
      </c>
      <c r="F1563" s="229"/>
      <c r="G1563" s="4"/>
      <c r="H1563" s="4"/>
      <c r="I1563" s="79"/>
      <c r="J1563" s="4"/>
      <c r="K1563" s="80"/>
      <c r="L1563" s="80"/>
      <c r="M1563" s="80"/>
      <c r="N1563" s="80"/>
      <c r="O1563" s="80"/>
      <c r="P1563" s="80"/>
      <c r="Q1563" s="80"/>
      <c r="R1563" s="80"/>
      <c r="S1563" s="80"/>
      <c r="T1563" s="80"/>
      <c r="U1563" s="80"/>
      <c r="V1563" s="80"/>
      <c r="W1563" s="81">
        <f t="shared" si="30"/>
        <v>0</v>
      </c>
      <c r="X1563" s="80"/>
      <c r="Y1563" s="80"/>
      <c r="Z1563" s="80"/>
      <c r="AA1563" s="80"/>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82"/>
      <c r="BE1563" s="1"/>
    </row>
    <row r="1564" spans="1:57" ht="11.25" customHeight="1" x14ac:dyDescent="0.2">
      <c r="A1564" s="1"/>
      <c r="B1564" s="1"/>
      <c r="C1564" s="1"/>
      <c r="D1564" s="1"/>
      <c r="E1564" s="46">
        <v>1557</v>
      </c>
      <c r="F1564" s="229"/>
      <c r="G1564" s="4"/>
      <c r="H1564" s="4"/>
      <c r="I1564" s="79"/>
      <c r="J1564" s="4"/>
      <c r="K1564" s="80"/>
      <c r="L1564" s="80"/>
      <c r="M1564" s="80"/>
      <c r="N1564" s="80"/>
      <c r="O1564" s="80"/>
      <c r="P1564" s="80"/>
      <c r="Q1564" s="80"/>
      <c r="R1564" s="80"/>
      <c r="S1564" s="80"/>
      <c r="T1564" s="80"/>
      <c r="U1564" s="80"/>
      <c r="V1564" s="80"/>
      <c r="W1564" s="81">
        <f t="shared" si="30"/>
        <v>0</v>
      </c>
      <c r="X1564" s="80"/>
      <c r="Y1564" s="80"/>
      <c r="Z1564" s="80"/>
      <c r="AA1564" s="80"/>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82"/>
      <c r="BE1564" s="1"/>
    </row>
    <row r="1565" spans="1:57" ht="11.25" customHeight="1" x14ac:dyDescent="0.2">
      <c r="A1565" s="1"/>
      <c r="B1565" s="1"/>
      <c r="C1565" s="1"/>
      <c r="D1565" s="1"/>
      <c r="E1565" s="46">
        <v>1558</v>
      </c>
      <c r="F1565" s="229"/>
      <c r="G1565" s="4"/>
      <c r="H1565" s="4"/>
      <c r="I1565" s="79"/>
      <c r="J1565" s="4"/>
      <c r="K1565" s="80"/>
      <c r="L1565" s="80"/>
      <c r="M1565" s="80"/>
      <c r="N1565" s="80"/>
      <c r="O1565" s="80"/>
      <c r="P1565" s="80"/>
      <c r="Q1565" s="80"/>
      <c r="R1565" s="80"/>
      <c r="S1565" s="80"/>
      <c r="T1565" s="80"/>
      <c r="U1565" s="80"/>
      <c r="V1565" s="80"/>
      <c r="W1565" s="81">
        <f t="shared" si="30"/>
        <v>0</v>
      </c>
      <c r="X1565" s="80"/>
      <c r="Y1565" s="80"/>
      <c r="Z1565" s="80"/>
      <c r="AA1565" s="80"/>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82"/>
      <c r="BE1565" s="1"/>
    </row>
    <row r="1566" spans="1:57" ht="11.25" customHeight="1" x14ac:dyDescent="0.2">
      <c r="A1566" s="1"/>
      <c r="B1566" s="1"/>
      <c r="C1566" s="1"/>
      <c r="D1566" s="1"/>
      <c r="E1566" s="46">
        <v>1559</v>
      </c>
      <c r="F1566" s="229"/>
      <c r="G1566" s="4"/>
      <c r="H1566" s="4"/>
      <c r="I1566" s="79"/>
      <c r="J1566" s="4"/>
      <c r="K1566" s="80"/>
      <c r="L1566" s="80"/>
      <c r="M1566" s="80"/>
      <c r="N1566" s="80"/>
      <c r="O1566" s="80"/>
      <c r="P1566" s="80"/>
      <c r="Q1566" s="80"/>
      <c r="R1566" s="80"/>
      <c r="S1566" s="80"/>
      <c r="T1566" s="80"/>
      <c r="U1566" s="80"/>
      <c r="V1566" s="80"/>
      <c r="W1566" s="81">
        <f t="shared" si="30"/>
        <v>0</v>
      </c>
      <c r="X1566" s="80"/>
      <c r="Y1566" s="80"/>
      <c r="Z1566" s="80"/>
      <c r="AA1566" s="80"/>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82"/>
      <c r="BE1566" s="1"/>
    </row>
    <row r="1567" spans="1:57" ht="11.25" customHeight="1" x14ac:dyDescent="0.2">
      <c r="A1567" s="1"/>
      <c r="B1567" s="1"/>
      <c r="C1567" s="1"/>
      <c r="D1567" s="1"/>
      <c r="E1567" s="46">
        <v>1560</v>
      </c>
      <c r="F1567" s="229"/>
      <c r="G1567" s="4"/>
      <c r="H1567" s="4"/>
      <c r="I1567" s="79"/>
      <c r="J1567" s="4"/>
      <c r="K1567" s="80"/>
      <c r="L1567" s="80"/>
      <c r="M1567" s="80"/>
      <c r="N1567" s="80"/>
      <c r="O1567" s="80"/>
      <c r="P1567" s="80"/>
      <c r="Q1567" s="80"/>
      <c r="R1567" s="80"/>
      <c r="S1567" s="80"/>
      <c r="T1567" s="80"/>
      <c r="U1567" s="80"/>
      <c r="V1567" s="80"/>
      <c r="W1567" s="81">
        <f t="shared" si="30"/>
        <v>0</v>
      </c>
      <c r="X1567" s="80"/>
      <c r="Y1567" s="80"/>
      <c r="Z1567" s="80"/>
      <c r="AA1567" s="80"/>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82"/>
      <c r="BE1567" s="1"/>
    </row>
    <row r="1568" spans="1:57" ht="11.25" customHeight="1" x14ac:dyDescent="0.2">
      <c r="A1568" s="1"/>
      <c r="B1568" s="1"/>
      <c r="C1568" s="1"/>
      <c r="D1568" s="1"/>
      <c r="E1568" s="46">
        <v>1561</v>
      </c>
      <c r="F1568" s="229"/>
      <c r="G1568" s="4"/>
      <c r="H1568" s="4"/>
      <c r="I1568" s="79"/>
      <c r="J1568" s="4"/>
      <c r="K1568" s="80"/>
      <c r="L1568" s="80"/>
      <c r="M1568" s="80"/>
      <c r="N1568" s="80"/>
      <c r="O1568" s="80"/>
      <c r="P1568" s="80"/>
      <c r="Q1568" s="80"/>
      <c r="R1568" s="80"/>
      <c r="S1568" s="80"/>
      <c r="T1568" s="80"/>
      <c r="U1568" s="80"/>
      <c r="V1568" s="80"/>
      <c r="W1568" s="81">
        <f t="shared" si="30"/>
        <v>0</v>
      </c>
      <c r="X1568" s="80"/>
      <c r="Y1568" s="80"/>
      <c r="Z1568" s="80"/>
      <c r="AA1568" s="80"/>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82"/>
      <c r="BE1568" s="1"/>
    </row>
    <row r="1569" spans="1:57" ht="11.25" customHeight="1" x14ac:dyDescent="0.2">
      <c r="A1569" s="1"/>
      <c r="B1569" s="1"/>
      <c r="C1569" s="1"/>
      <c r="D1569" s="1"/>
      <c r="E1569" s="46">
        <v>1562</v>
      </c>
      <c r="F1569" s="229"/>
      <c r="G1569" s="4"/>
      <c r="H1569" s="4"/>
      <c r="I1569" s="79"/>
      <c r="J1569" s="4"/>
      <c r="K1569" s="80"/>
      <c r="L1569" s="80"/>
      <c r="M1569" s="80"/>
      <c r="N1569" s="80"/>
      <c r="O1569" s="80"/>
      <c r="P1569" s="80"/>
      <c r="Q1569" s="80"/>
      <c r="R1569" s="80"/>
      <c r="S1569" s="80"/>
      <c r="T1569" s="80"/>
      <c r="U1569" s="80"/>
      <c r="V1569" s="80"/>
      <c r="W1569" s="81">
        <f t="shared" si="30"/>
        <v>0</v>
      </c>
      <c r="X1569" s="80"/>
      <c r="Y1569" s="80"/>
      <c r="Z1569" s="80"/>
      <c r="AA1569" s="80"/>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82"/>
      <c r="BE1569" s="1"/>
    </row>
    <row r="1570" spans="1:57" ht="11.25" customHeight="1" x14ac:dyDescent="0.2">
      <c r="A1570" s="1"/>
      <c r="B1570" s="1"/>
      <c r="C1570" s="1"/>
      <c r="D1570" s="1"/>
      <c r="E1570" s="46">
        <v>1563</v>
      </c>
      <c r="F1570" s="229"/>
      <c r="G1570" s="4"/>
      <c r="H1570" s="4"/>
      <c r="I1570" s="79"/>
      <c r="J1570" s="4"/>
      <c r="K1570" s="80"/>
      <c r="L1570" s="80"/>
      <c r="M1570" s="80"/>
      <c r="N1570" s="80"/>
      <c r="O1570" s="80"/>
      <c r="P1570" s="80"/>
      <c r="Q1570" s="80"/>
      <c r="R1570" s="80"/>
      <c r="S1570" s="80"/>
      <c r="T1570" s="80"/>
      <c r="U1570" s="80"/>
      <c r="V1570" s="80"/>
      <c r="W1570" s="81">
        <f t="shared" si="30"/>
        <v>0</v>
      </c>
      <c r="X1570" s="80"/>
      <c r="Y1570" s="80"/>
      <c r="Z1570" s="80"/>
      <c r="AA1570" s="80"/>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82"/>
      <c r="BE1570" s="1"/>
    </row>
    <row r="1571" spans="1:57" ht="11.25" customHeight="1" x14ac:dyDescent="0.2">
      <c r="A1571" s="1"/>
      <c r="B1571" s="1"/>
      <c r="C1571" s="1"/>
      <c r="D1571" s="1"/>
      <c r="E1571" s="46">
        <v>1564</v>
      </c>
      <c r="F1571" s="229"/>
      <c r="G1571" s="4"/>
      <c r="H1571" s="4"/>
      <c r="I1571" s="79"/>
      <c r="J1571" s="4"/>
      <c r="K1571" s="80"/>
      <c r="L1571" s="80"/>
      <c r="M1571" s="80"/>
      <c r="N1571" s="80"/>
      <c r="O1571" s="80"/>
      <c r="P1571" s="80"/>
      <c r="Q1571" s="80"/>
      <c r="R1571" s="80"/>
      <c r="S1571" s="80"/>
      <c r="T1571" s="80"/>
      <c r="U1571" s="80"/>
      <c r="V1571" s="80"/>
      <c r="W1571" s="81">
        <f t="shared" si="30"/>
        <v>0</v>
      </c>
      <c r="X1571" s="80"/>
      <c r="Y1571" s="80"/>
      <c r="Z1571" s="80"/>
      <c r="AA1571" s="80"/>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82"/>
      <c r="BE1571" s="1"/>
    </row>
    <row r="1572" spans="1:57" ht="11.25" customHeight="1" x14ac:dyDescent="0.2">
      <c r="A1572" s="1"/>
      <c r="B1572" s="1"/>
      <c r="C1572" s="1"/>
      <c r="D1572" s="1"/>
      <c r="E1572" s="46">
        <v>1565</v>
      </c>
      <c r="F1572" s="229"/>
      <c r="G1572" s="4"/>
      <c r="H1572" s="4"/>
      <c r="I1572" s="79"/>
      <c r="J1572" s="4"/>
      <c r="K1572" s="80"/>
      <c r="L1572" s="80"/>
      <c r="M1572" s="80"/>
      <c r="N1572" s="80"/>
      <c r="O1572" s="80"/>
      <c r="P1572" s="80"/>
      <c r="Q1572" s="80"/>
      <c r="R1572" s="80"/>
      <c r="S1572" s="80"/>
      <c r="T1572" s="80"/>
      <c r="U1572" s="80"/>
      <c r="V1572" s="80"/>
      <c r="W1572" s="81">
        <f t="shared" si="30"/>
        <v>0</v>
      </c>
      <c r="X1572" s="80"/>
      <c r="Y1572" s="80"/>
      <c r="Z1572" s="80"/>
      <c r="AA1572" s="80"/>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82"/>
      <c r="BE1572" s="1"/>
    </row>
    <row r="1573" spans="1:57" ht="11.25" customHeight="1" x14ac:dyDescent="0.2">
      <c r="A1573" s="1"/>
      <c r="B1573" s="1"/>
      <c r="C1573" s="1"/>
      <c r="D1573" s="1"/>
      <c r="E1573" s="46">
        <v>1566</v>
      </c>
      <c r="F1573" s="229"/>
      <c r="G1573" s="4"/>
      <c r="H1573" s="4"/>
      <c r="I1573" s="79"/>
      <c r="J1573" s="4"/>
      <c r="K1573" s="80"/>
      <c r="L1573" s="80"/>
      <c r="M1573" s="80"/>
      <c r="N1573" s="80"/>
      <c r="O1573" s="80"/>
      <c r="P1573" s="80"/>
      <c r="Q1573" s="80"/>
      <c r="R1573" s="80"/>
      <c r="S1573" s="80"/>
      <c r="T1573" s="80"/>
      <c r="U1573" s="80"/>
      <c r="V1573" s="80"/>
      <c r="W1573" s="81">
        <f t="shared" si="30"/>
        <v>0</v>
      </c>
      <c r="X1573" s="80"/>
      <c r="Y1573" s="80"/>
      <c r="Z1573" s="80"/>
      <c r="AA1573" s="80"/>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82"/>
      <c r="BE1573" s="1"/>
    </row>
    <row r="1574" spans="1:57" ht="11.25" customHeight="1" x14ac:dyDescent="0.2">
      <c r="A1574" s="1"/>
      <c r="B1574" s="1"/>
      <c r="C1574" s="1"/>
      <c r="D1574" s="1"/>
      <c r="E1574" s="46">
        <v>1567</v>
      </c>
      <c r="F1574" s="229"/>
      <c r="G1574" s="4"/>
      <c r="H1574" s="4"/>
      <c r="I1574" s="79"/>
      <c r="J1574" s="4"/>
      <c r="K1574" s="80"/>
      <c r="L1574" s="80"/>
      <c r="M1574" s="80"/>
      <c r="N1574" s="80"/>
      <c r="O1574" s="80"/>
      <c r="P1574" s="80"/>
      <c r="Q1574" s="80"/>
      <c r="R1574" s="80"/>
      <c r="S1574" s="80"/>
      <c r="T1574" s="80"/>
      <c r="U1574" s="80"/>
      <c r="V1574" s="80"/>
      <c r="W1574" s="81">
        <f t="shared" si="30"/>
        <v>0</v>
      </c>
      <c r="X1574" s="80"/>
      <c r="Y1574" s="80"/>
      <c r="Z1574" s="80"/>
      <c r="AA1574" s="80"/>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82"/>
      <c r="BE1574" s="1"/>
    </row>
    <row r="1575" spans="1:57" ht="11.25" customHeight="1" x14ac:dyDescent="0.2">
      <c r="A1575" s="1"/>
      <c r="B1575" s="1"/>
      <c r="C1575" s="1"/>
      <c r="D1575" s="1"/>
      <c r="E1575" s="46">
        <v>1568</v>
      </c>
      <c r="F1575" s="229"/>
      <c r="G1575" s="4"/>
      <c r="H1575" s="4"/>
      <c r="I1575" s="79"/>
      <c r="J1575" s="4"/>
      <c r="K1575" s="80"/>
      <c r="L1575" s="80"/>
      <c r="M1575" s="80"/>
      <c r="N1575" s="80"/>
      <c r="O1575" s="80"/>
      <c r="P1575" s="80"/>
      <c r="Q1575" s="80"/>
      <c r="R1575" s="80"/>
      <c r="S1575" s="80"/>
      <c r="T1575" s="80"/>
      <c r="U1575" s="80"/>
      <c r="V1575" s="80"/>
      <c r="W1575" s="81">
        <f t="shared" si="30"/>
        <v>0</v>
      </c>
      <c r="X1575" s="80"/>
      <c r="Y1575" s="80"/>
      <c r="Z1575" s="80"/>
      <c r="AA1575" s="80"/>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82"/>
      <c r="BE1575" s="1"/>
    </row>
    <row r="1576" spans="1:57" ht="11.25" customHeight="1" x14ac:dyDescent="0.2">
      <c r="A1576" s="1"/>
      <c r="B1576" s="1"/>
      <c r="C1576" s="1"/>
      <c r="D1576" s="1"/>
      <c r="E1576" s="46">
        <v>1569</v>
      </c>
      <c r="F1576" s="229"/>
      <c r="G1576" s="4"/>
      <c r="H1576" s="4"/>
      <c r="I1576" s="79"/>
      <c r="J1576" s="4"/>
      <c r="K1576" s="80"/>
      <c r="L1576" s="80"/>
      <c r="M1576" s="80"/>
      <c r="N1576" s="80"/>
      <c r="O1576" s="80"/>
      <c r="P1576" s="80"/>
      <c r="Q1576" s="80"/>
      <c r="R1576" s="80"/>
      <c r="S1576" s="80"/>
      <c r="T1576" s="80"/>
      <c r="U1576" s="80"/>
      <c r="V1576" s="80"/>
      <c r="W1576" s="81">
        <f t="shared" si="30"/>
        <v>0</v>
      </c>
      <c r="X1576" s="80"/>
      <c r="Y1576" s="80"/>
      <c r="Z1576" s="80"/>
      <c r="AA1576" s="80"/>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82"/>
      <c r="BE1576" s="1"/>
    </row>
    <row r="1577" spans="1:57" ht="11.25" customHeight="1" x14ac:dyDescent="0.2">
      <c r="A1577" s="1"/>
      <c r="B1577" s="1"/>
      <c r="C1577" s="1"/>
      <c r="D1577" s="1"/>
      <c r="E1577" s="46">
        <v>1570</v>
      </c>
      <c r="F1577" s="229"/>
      <c r="G1577" s="4"/>
      <c r="H1577" s="4"/>
      <c r="I1577" s="79"/>
      <c r="J1577" s="4"/>
      <c r="K1577" s="80"/>
      <c r="L1577" s="80"/>
      <c r="M1577" s="80"/>
      <c r="N1577" s="80"/>
      <c r="O1577" s="80"/>
      <c r="P1577" s="80"/>
      <c r="Q1577" s="80"/>
      <c r="R1577" s="80"/>
      <c r="S1577" s="80"/>
      <c r="T1577" s="80"/>
      <c r="U1577" s="80"/>
      <c r="V1577" s="80"/>
      <c r="W1577" s="81">
        <f t="shared" si="30"/>
        <v>0</v>
      </c>
      <c r="X1577" s="80"/>
      <c r="Y1577" s="80"/>
      <c r="Z1577" s="80"/>
      <c r="AA1577" s="80"/>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82"/>
      <c r="BE1577" s="1"/>
    </row>
    <row r="1578" spans="1:57" ht="11.25" customHeight="1" x14ac:dyDescent="0.2">
      <c r="A1578" s="1"/>
      <c r="B1578" s="1"/>
      <c r="C1578" s="1"/>
      <c r="D1578" s="1"/>
      <c r="E1578" s="46">
        <v>1571</v>
      </c>
      <c r="F1578" s="229"/>
      <c r="G1578" s="4"/>
      <c r="H1578" s="4"/>
      <c r="I1578" s="79"/>
      <c r="J1578" s="4"/>
      <c r="K1578" s="80"/>
      <c r="L1578" s="80"/>
      <c r="M1578" s="80"/>
      <c r="N1578" s="80"/>
      <c r="O1578" s="80"/>
      <c r="P1578" s="80"/>
      <c r="Q1578" s="80"/>
      <c r="R1578" s="80"/>
      <c r="S1578" s="80"/>
      <c r="T1578" s="80"/>
      <c r="U1578" s="80"/>
      <c r="V1578" s="80"/>
      <c r="W1578" s="81">
        <f t="shared" si="30"/>
        <v>0</v>
      </c>
      <c r="X1578" s="80"/>
      <c r="Y1578" s="80"/>
      <c r="Z1578" s="80"/>
      <c r="AA1578" s="80"/>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82"/>
      <c r="BE1578" s="1"/>
    </row>
    <row r="1579" spans="1:57" ht="11.25" customHeight="1" x14ac:dyDescent="0.2">
      <c r="A1579" s="1"/>
      <c r="B1579" s="1"/>
      <c r="C1579" s="1"/>
      <c r="D1579" s="1"/>
      <c r="E1579" s="46">
        <v>1572</v>
      </c>
      <c r="F1579" s="229"/>
      <c r="G1579" s="4"/>
      <c r="H1579" s="4"/>
      <c r="I1579" s="79"/>
      <c r="J1579" s="4"/>
      <c r="K1579" s="80"/>
      <c r="L1579" s="80"/>
      <c r="M1579" s="80"/>
      <c r="N1579" s="80"/>
      <c r="O1579" s="80"/>
      <c r="P1579" s="80"/>
      <c r="Q1579" s="80"/>
      <c r="R1579" s="80"/>
      <c r="S1579" s="80"/>
      <c r="T1579" s="80"/>
      <c r="U1579" s="80"/>
      <c r="V1579" s="80"/>
      <c r="W1579" s="81">
        <f t="shared" si="30"/>
        <v>0</v>
      </c>
      <c r="X1579" s="80"/>
      <c r="Y1579" s="80"/>
      <c r="Z1579" s="80"/>
      <c r="AA1579" s="80"/>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82"/>
      <c r="BE1579" s="1"/>
    </row>
    <row r="1580" spans="1:57" ht="11.25" customHeight="1" x14ac:dyDescent="0.2">
      <c r="A1580" s="1"/>
      <c r="B1580" s="1"/>
      <c r="C1580" s="1"/>
      <c r="D1580" s="1"/>
      <c r="E1580" s="46">
        <v>1573</v>
      </c>
      <c r="F1580" s="229"/>
      <c r="G1580" s="4"/>
      <c r="H1580" s="4"/>
      <c r="I1580" s="79"/>
      <c r="J1580" s="4"/>
      <c r="K1580" s="80"/>
      <c r="L1580" s="80"/>
      <c r="M1580" s="80"/>
      <c r="N1580" s="80"/>
      <c r="O1580" s="80"/>
      <c r="P1580" s="80"/>
      <c r="Q1580" s="80"/>
      <c r="R1580" s="80"/>
      <c r="S1580" s="80"/>
      <c r="T1580" s="80"/>
      <c r="U1580" s="80"/>
      <c r="V1580" s="80"/>
      <c r="W1580" s="81">
        <f t="shared" si="30"/>
        <v>0</v>
      </c>
      <c r="X1580" s="80"/>
      <c r="Y1580" s="80"/>
      <c r="Z1580" s="80"/>
      <c r="AA1580" s="80"/>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82"/>
      <c r="BE1580" s="1"/>
    </row>
    <row r="1581" spans="1:57" ht="11.25" customHeight="1" x14ac:dyDescent="0.2">
      <c r="A1581" s="1"/>
      <c r="B1581" s="1"/>
      <c r="C1581" s="1"/>
      <c r="D1581" s="1"/>
      <c r="E1581" s="46">
        <v>1574</v>
      </c>
      <c r="F1581" s="229"/>
      <c r="G1581" s="4"/>
      <c r="H1581" s="4"/>
      <c r="I1581" s="79"/>
      <c r="J1581" s="4"/>
      <c r="K1581" s="80"/>
      <c r="L1581" s="80"/>
      <c r="M1581" s="80"/>
      <c r="N1581" s="80"/>
      <c r="O1581" s="80"/>
      <c r="P1581" s="80"/>
      <c r="Q1581" s="80"/>
      <c r="R1581" s="80"/>
      <c r="S1581" s="80"/>
      <c r="T1581" s="80"/>
      <c r="U1581" s="80"/>
      <c r="V1581" s="80"/>
      <c r="W1581" s="81">
        <f t="shared" si="30"/>
        <v>0</v>
      </c>
      <c r="X1581" s="80"/>
      <c r="Y1581" s="80"/>
      <c r="Z1581" s="80"/>
      <c r="AA1581" s="80"/>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82"/>
      <c r="BE1581" s="1"/>
    </row>
    <row r="1582" spans="1:57" ht="11.25" customHeight="1" x14ac:dyDescent="0.2">
      <c r="A1582" s="1"/>
      <c r="B1582" s="1"/>
      <c r="C1582" s="1"/>
      <c r="D1582" s="1"/>
      <c r="E1582" s="46">
        <v>1575</v>
      </c>
      <c r="F1582" s="229"/>
      <c r="G1582" s="4"/>
      <c r="H1582" s="4"/>
      <c r="I1582" s="79"/>
      <c r="J1582" s="4"/>
      <c r="K1582" s="80"/>
      <c r="L1582" s="80"/>
      <c r="M1582" s="80"/>
      <c r="N1582" s="80"/>
      <c r="O1582" s="80"/>
      <c r="P1582" s="80"/>
      <c r="Q1582" s="80"/>
      <c r="R1582" s="80"/>
      <c r="S1582" s="80"/>
      <c r="T1582" s="80"/>
      <c r="U1582" s="80"/>
      <c r="V1582" s="80"/>
      <c r="W1582" s="81">
        <f t="shared" si="30"/>
        <v>0</v>
      </c>
      <c r="X1582" s="80"/>
      <c r="Y1582" s="80"/>
      <c r="Z1582" s="80"/>
      <c r="AA1582" s="80"/>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82"/>
      <c r="BE1582" s="1"/>
    </row>
    <row r="1583" spans="1:57" ht="11.25" customHeight="1" x14ac:dyDescent="0.2">
      <c r="A1583" s="1"/>
      <c r="B1583" s="1"/>
      <c r="C1583" s="1"/>
      <c r="D1583" s="1"/>
      <c r="E1583" s="46">
        <v>1576</v>
      </c>
      <c r="F1583" s="229"/>
      <c r="G1583" s="4"/>
      <c r="H1583" s="4"/>
      <c r="I1583" s="79"/>
      <c r="J1583" s="4"/>
      <c r="K1583" s="80"/>
      <c r="L1583" s="80"/>
      <c r="M1583" s="80"/>
      <c r="N1583" s="80"/>
      <c r="O1583" s="80"/>
      <c r="P1583" s="80"/>
      <c r="Q1583" s="80"/>
      <c r="R1583" s="80"/>
      <c r="S1583" s="80"/>
      <c r="T1583" s="80"/>
      <c r="U1583" s="80"/>
      <c r="V1583" s="80"/>
      <c r="W1583" s="81">
        <f t="shared" si="30"/>
        <v>0</v>
      </c>
      <c r="X1583" s="80"/>
      <c r="Y1583" s="80"/>
      <c r="Z1583" s="80"/>
      <c r="AA1583" s="80"/>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82"/>
      <c r="BE1583" s="1"/>
    </row>
    <row r="1584" spans="1:57" ht="11.25" customHeight="1" x14ac:dyDescent="0.2">
      <c r="A1584" s="1"/>
      <c r="B1584" s="1"/>
      <c r="C1584" s="1"/>
      <c r="D1584" s="1"/>
      <c r="E1584" s="46">
        <v>1577</v>
      </c>
      <c r="F1584" s="229"/>
      <c r="G1584" s="4"/>
      <c r="H1584" s="4"/>
      <c r="I1584" s="79"/>
      <c r="J1584" s="4"/>
      <c r="K1584" s="80"/>
      <c r="L1584" s="80"/>
      <c r="M1584" s="80"/>
      <c r="N1584" s="80"/>
      <c r="O1584" s="80"/>
      <c r="P1584" s="80"/>
      <c r="Q1584" s="80"/>
      <c r="R1584" s="80"/>
      <c r="S1584" s="80"/>
      <c r="T1584" s="80"/>
      <c r="U1584" s="80"/>
      <c r="V1584" s="80"/>
      <c r="W1584" s="81">
        <f t="shared" si="30"/>
        <v>0</v>
      </c>
      <c r="X1584" s="80"/>
      <c r="Y1584" s="80"/>
      <c r="Z1584" s="80"/>
      <c r="AA1584" s="80"/>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82"/>
      <c r="BE1584" s="1"/>
    </row>
    <row r="1585" spans="1:57" ht="11.25" customHeight="1" x14ac:dyDescent="0.2">
      <c r="A1585" s="1"/>
      <c r="B1585" s="1"/>
      <c r="C1585" s="1"/>
      <c r="D1585" s="1"/>
      <c r="E1585" s="46">
        <v>1578</v>
      </c>
      <c r="F1585" s="229"/>
      <c r="G1585" s="4"/>
      <c r="H1585" s="4"/>
      <c r="I1585" s="79"/>
      <c r="J1585" s="4"/>
      <c r="K1585" s="80"/>
      <c r="L1585" s="80"/>
      <c r="M1585" s="80"/>
      <c r="N1585" s="80"/>
      <c r="O1585" s="80"/>
      <c r="P1585" s="80"/>
      <c r="Q1585" s="80"/>
      <c r="R1585" s="80"/>
      <c r="S1585" s="80"/>
      <c r="T1585" s="80"/>
      <c r="U1585" s="80"/>
      <c r="V1585" s="80"/>
      <c r="W1585" s="81">
        <f t="shared" si="30"/>
        <v>0</v>
      </c>
      <c r="X1585" s="80"/>
      <c r="Y1585" s="80"/>
      <c r="Z1585" s="80"/>
      <c r="AA1585" s="80"/>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82"/>
      <c r="BE1585" s="1"/>
    </row>
    <row r="1586" spans="1:57" ht="11.25" customHeight="1" x14ac:dyDescent="0.2">
      <c r="A1586" s="1"/>
      <c r="B1586" s="1"/>
      <c r="C1586" s="1"/>
      <c r="D1586" s="1"/>
      <c r="E1586" s="46">
        <v>1579</v>
      </c>
      <c r="F1586" s="229"/>
      <c r="G1586" s="4"/>
      <c r="H1586" s="4"/>
      <c r="I1586" s="79"/>
      <c r="J1586" s="4"/>
      <c r="K1586" s="80"/>
      <c r="L1586" s="80"/>
      <c r="M1586" s="80"/>
      <c r="N1586" s="80"/>
      <c r="O1586" s="80"/>
      <c r="P1586" s="80"/>
      <c r="Q1586" s="80"/>
      <c r="R1586" s="80"/>
      <c r="S1586" s="80"/>
      <c r="T1586" s="80"/>
      <c r="U1586" s="80"/>
      <c r="V1586" s="80"/>
      <c r="W1586" s="81">
        <f t="shared" si="30"/>
        <v>0</v>
      </c>
      <c r="X1586" s="80"/>
      <c r="Y1586" s="80"/>
      <c r="Z1586" s="80"/>
      <c r="AA1586" s="80"/>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82"/>
      <c r="BE1586" s="1"/>
    </row>
    <row r="1587" spans="1:57" ht="11.25" customHeight="1" x14ac:dyDescent="0.2">
      <c r="A1587" s="1"/>
      <c r="B1587" s="1"/>
      <c r="C1587" s="1"/>
      <c r="D1587" s="1"/>
      <c r="E1587" s="46">
        <v>1580</v>
      </c>
      <c r="F1587" s="229"/>
      <c r="G1587" s="4"/>
      <c r="H1587" s="4"/>
      <c r="I1587" s="79"/>
      <c r="J1587" s="4"/>
      <c r="K1587" s="80"/>
      <c r="L1587" s="80"/>
      <c r="M1587" s="80"/>
      <c r="N1587" s="80"/>
      <c r="O1587" s="80"/>
      <c r="P1587" s="80"/>
      <c r="Q1587" s="80"/>
      <c r="R1587" s="80"/>
      <c r="S1587" s="80"/>
      <c r="T1587" s="80"/>
      <c r="U1587" s="80"/>
      <c r="V1587" s="80"/>
      <c r="W1587" s="81">
        <f t="shared" si="30"/>
        <v>0</v>
      </c>
      <c r="X1587" s="80"/>
      <c r="Y1587" s="80"/>
      <c r="Z1587" s="80"/>
      <c r="AA1587" s="80"/>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82"/>
      <c r="BE1587" s="1"/>
    </row>
    <row r="1588" spans="1:57" ht="11.25" customHeight="1" x14ac:dyDescent="0.2">
      <c r="A1588" s="1"/>
      <c r="B1588" s="1"/>
      <c r="C1588" s="1"/>
      <c r="D1588" s="1"/>
      <c r="E1588" s="46">
        <v>1581</v>
      </c>
      <c r="F1588" s="229"/>
      <c r="G1588" s="4"/>
      <c r="H1588" s="4"/>
      <c r="I1588" s="79"/>
      <c r="J1588" s="4"/>
      <c r="K1588" s="80"/>
      <c r="L1588" s="80"/>
      <c r="M1588" s="80"/>
      <c r="N1588" s="80"/>
      <c r="O1588" s="80"/>
      <c r="P1588" s="80"/>
      <c r="Q1588" s="80"/>
      <c r="R1588" s="80"/>
      <c r="S1588" s="80"/>
      <c r="T1588" s="80"/>
      <c r="U1588" s="80"/>
      <c r="V1588" s="80"/>
      <c r="W1588" s="81">
        <f t="shared" si="30"/>
        <v>0</v>
      </c>
      <c r="X1588" s="80"/>
      <c r="Y1588" s="80"/>
      <c r="Z1588" s="80"/>
      <c r="AA1588" s="80"/>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82"/>
      <c r="BE1588" s="1"/>
    </row>
    <row r="1589" spans="1:57" ht="11.25" customHeight="1" x14ac:dyDescent="0.2">
      <c r="A1589" s="1"/>
      <c r="B1589" s="1"/>
      <c r="C1589" s="1"/>
      <c r="D1589" s="1"/>
      <c r="E1589" s="46">
        <v>1582</v>
      </c>
      <c r="F1589" s="229"/>
      <c r="G1589" s="4"/>
      <c r="H1589" s="4"/>
      <c r="I1589" s="79"/>
      <c r="J1589" s="4"/>
      <c r="K1589" s="80"/>
      <c r="L1589" s="80"/>
      <c r="M1589" s="80"/>
      <c r="N1589" s="80"/>
      <c r="O1589" s="80"/>
      <c r="P1589" s="80"/>
      <c r="Q1589" s="80"/>
      <c r="R1589" s="80"/>
      <c r="S1589" s="80"/>
      <c r="T1589" s="80"/>
      <c r="U1589" s="80"/>
      <c r="V1589" s="80"/>
      <c r="W1589" s="81">
        <f t="shared" si="30"/>
        <v>0</v>
      </c>
      <c r="X1589" s="80"/>
      <c r="Y1589" s="80"/>
      <c r="Z1589" s="80"/>
      <c r="AA1589" s="80"/>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82"/>
      <c r="BE1589" s="1"/>
    </row>
    <row r="1590" spans="1:57" ht="11.25" customHeight="1" x14ac:dyDescent="0.2">
      <c r="A1590" s="1"/>
      <c r="B1590" s="1"/>
      <c r="C1590" s="1"/>
      <c r="D1590" s="1"/>
      <c r="E1590" s="46">
        <v>1583</v>
      </c>
      <c r="F1590" s="229"/>
      <c r="G1590" s="4"/>
      <c r="H1590" s="4"/>
      <c r="I1590" s="79"/>
      <c r="J1590" s="4"/>
      <c r="K1590" s="80"/>
      <c r="L1590" s="80"/>
      <c r="M1590" s="80"/>
      <c r="N1590" s="80"/>
      <c r="O1590" s="80"/>
      <c r="P1590" s="80"/>
      <c r="Q1590" s="80"/>
      <c r="R1590" s="80"/>
      <c r="S1590" s="80"/>
      <c r="T1590" s="80"/>
      <c r="U1590" s="80"/>
      <c r="V1590" s="80"/>
      <c r="W1590" s="81">
        <f t="shared" si="30"/>
        <v>0</v>
      </c>
      <c r="X1590" s="80"/>
      <c r="Y1590" s="80"/>
      <c r="Z1590" s="80"/>
      <c r="AA1590" s="80"/>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82"/>
      <c r="BE1590" s="1"/>
    </row>
    <row r="1591" spans="1:57" ht="11.25" customHeight="1" x14ac:dyDescent="0.2">
      <c r="A1591" s="1"/>
      <c r="B1591" s="1"/>
      <c r="C1591" s="1"/>
      <c r="D1591" s="1"/>
      <c r="E1591" s="46">
        <v>1584</v>
      </c>
      <c r="F1591" s="229"/>
      <c r="G1591" s="4"/>
      <c r="H1591" s="4"/>
      <c r="I1591" s="79"/>
      <c r="J1591" s="4"/>
      <c r="K1591" s="80"/>
      <c r="L1591" s="80"/>
      <c r="M1591" s="80"/>
      <c r="N1591" s="80"/>
      <c r="O1591" s="80"/>
      <c r="P1591" s="80"/>
      <c r="Q1591" s="80"/>
      <c r="R1591" s="80"/>
      <c r="S1591" s="80"/>
      <c r="T1591" s="80"/>
      <c r="U1591" s="80"/>
      <c r="V1591" s="80"/>
      <c r="W1591" s="81">
        <f t="shared" si="30"/>
        <v>0</v>
      </c>
      <c r="X1591" s="80"/>
      <c r="Y1591" s="80"/>
      <c r="Z1591" s="80"/>
      <c r="AA1591" s="80"/>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82"/>
      <c r="BE1591" s="1"/>
    </row>
    <row r="1592" spans="1:57" ht="11.25" customHeight="1" x14ac:dyDescent="0.2">
      <c r="A1592" s="1"/>
      <c r="B1592" s="1"/>
      <c r="C1592" s="1"/>
      <c r="D1592" s="1"/>
      <c r="E1592" s="46">
        <v>1585</v>
      </c>
      <c r="F1592" s="229"/>
      <c r="G1592" s="4"/>
      <c r="H1592" s="4"/>
      <c r="I1592" s="79"/>
      <c r="J1592" s="4"/>
      <c r="K1592" s="80"/>
      <c r="L1592" s="80"/>
      <c r="M1592" s="80"/>
      <c r="N1592" s="80"/>
      <c r="O1592" s="80"/>
      <c r="P1592" s="80"/>
      <c r="Q1592" s="80"/>
      <c r="R1592" s="80"/>
      <c r="S1592" s="80"/>
      <c r="T1592" s="80"/>
      <c r="U1592" s="80"/>
      <c r="V1592" s="80"/>
      <c r="W1592" s="81">
        <f t="shared" si="30"/>
        <v>0</v>
      </c>
      <c r="X1592" s="80"/>
      <c r="Y1592" s="80"/>
      <c r="Z1592" s="80"/>
      <c r="AA1592" s="80"/>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82"/>
      <c r="BE1592" s="1"/>
    </row>
    <row r="1593" spans="1:57" ht="11.25" customHeight="1" x14ac:dyDescent="0.2">
      <c r="A1593" s="1"/>
      <c r="B1593" s="1"/>
      <c r="C1593" s="1"/>
      <c r="D1593" s="1"/>
      <c r="E1593" s="46">
        <v>1586</v>
      </c>
      <c r="F1593" s="229"/>
      <c r="G1593" s="4"/>
      <c r="H1593" s="4"/>
      <c r="I1593" s="79"/>
      <c r="J1593" s="4"/>
      <c r="K1593" s="80"/>
      <c r="L1593" s="80"/>
      <c r="M1593" s="80"/>
      <c r="N1593" s="80"/>
      <c r="O1593" s="80"/>
      <c r="P1593" s="80"/>
      <c r="Q1593" s="80"/>
      <c r="R1593" s="80"/>
      <c r="S1593" s="80"/>
      <c r="T1593" s="80"/>
      <c r="U1593" s="80"/>
      <c r="V1593" s="80"/>
      <c r="W1593" s="81">
        <f t="shared" si="30"/>
        <v>0</v>
      </c>
      <c r="X1593" s="80"/>
      <c r="Y1593" s="80"/>
      <c r="Z1593" s="80"/>
      <c r="AA1593" s="80"/>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82"/>
      <c r="BE1593" s="1"/>
    </row>
    <row r="1594" spans="1:57" ht="11.25" customHeight="1" x14ac:dyDescent="0.2">
      <c r="A1594" s="1"/>
      <c r="B1594" s="1"/>
      <c r="C1594" s="1"/>
      <c r="D1594" s="1"/>
      <c r="E1594" s="46">
        <v>1587</v>
      </c>
      <c r="F1594" s="229"/>
      <c r="G1594" s="4"/>
      <c r="H1594" s="4"/>
      <c r="I1594" s="79"/>
      <c r="J1594" s="4"/>
      <c r="K1594" s="80"/>
      <c r="L1594" s="80"/>
      <c r="M1594" s="80"/>
      <c r="N1594" s="80"/>
      <c r="O1594" s="80"/>
      <c r="P1594" s="80"/>
      <c r="Q1594" s="80"/>
      <c r="R1594" s="80"/>
      <c r="S1594" s="80"/>
      <c r="T1594" s="80"/>
      <c r="U1594" s="80"/>
      <c r="V1594" s="80"/>
      <c r="W1594" s="81">
        <f t="shared" si="30"/>
        <v>0</v>
      </c>
      <c r="X1594" s="80"/>
      <c r="Y1594" s="80"/>
      <c r="Z1594" s="80"/>
      <c r="AA1594" s="80"/>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82"/>
      <c r="BE1594" s="1"/>
    </row>
    <row r="1595" spans="1:57" ht="11.25" customHeight="1" x14ac:dyDescent="0.2">
      <c r="A1595" s="1"/>
      <c r="B1595" s="1"/>
      <c r="C1595" s="1"/>
      <c r="D1595" s="1"/>
      <c r="E1595" s="46">
        <v>1588</v>
      </c>
      <c r="F1595" s="229"/>
      <c r="G1595" s="4"/>
      <c r="H1595" s="4"/>
      <c r="I1595" s="79"/>
      <c r="J1595" s="4"/>
      <c r="K1595" s="80"/>
      <c r="L1595" s="80"/>
      <c r="M1595" s="80"/>
      <c r="N1595" s="80"/>
      <c r="O1595" s="80"/>
      <c r="P1595" s="80"/>
      <c r="Q1595" s="80"/>
      <c r="R1595" s="80"/>
      <c r="S1595" s="80"/>
      <c r="T1595" s="80"/>
      <c r="U1595" s="80"/>
      <c r="V1595" s="80"/>
      <c r="W1595" s="81">
        <f t="shared" si="30"/>
        <v>0</v>
      </c>
      <c r="X1595" s="80"/>
      <c r="Y1595" s="80"/>
      <c r="Z1595" s="80"/>
      <c r="AA1595" s="80"/>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82"/>
      <c r="BE1595" s="1"/>
    </row>
    <row r="1596" spans="1:57" ht="11.25" customHeight="1" x14ac:dyDescent="0.2">
      <c r="A1596" s="1"/>
      <c r="B1596" s="1"/>
      <c r="C1596" s="1"/>
      <c r="D1596" s="1"/>
      <c r="E1596" s="46">
        <v>1589</v>
      </c>
      <c r="F1596" s="229"/>
      <c r="G1596" s="4"/>
      <c r="H1596" s="4"/>
      <c r="I1596" s="79"/>
      <c r="J1596" s="4"/>
      <c r="K1596" s="80"/>
      <c r="L1596" s="80"/>
      <c r="M1596" s="80"/>
      <c r="N1596" s="80"/>
      <c r="O1596" s="80"/>
      <c r="P1596" s="80"/>
      <c r="Q1596" s="80"/>
      <c r="R1596" s="80"/>
      <c r="S1596" s="80"/>
      <c r="T1596" s="80"/>
      <c r="U1596" s="80"/>
      <c r="V1596" s="80"/>
      <c r="W1596" s="81">
        <f t="shared" si="30"/>
        <v>0</v>
      </c>
      <c r="X1596" s="80"/>
      <c r="Y1596" s="80"/>
      <c r="Z1596" s="80"/>
      <c r="AA1596" s="80"/>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82"/>
      <c r="BE1596" s="1"/>
    </row>
    <row r="1597" spans="1:57" ht="11.25" customHeight="1" x14ac:dyDescent="0.2">
      <c r="A1597" s="1"/>
      <c r="B1597" s="1"/>
      <c r="C1597" s="1"/>
      <c r="D1597" s="1"/>
      <c r="E1597" s="46">
        <v>1590</v>
      </c>
      <c r="F1597" s="229"/>
      <c r="G1597" s="4"/>
      <c r="H1597" s="4"/>
      <c r="I1597" s="79"/>
      <c r="J1597" s="4"/>
      <c r="K1597" s="80"/>
      <c r="L1597" s="80"/>
      <c r="M1597" s="80"/>
      <c r="N1597" s="80"/>
      <c r="O1597" s="80"/>
      <c r="P1597" s="80"/>
      <c r="Q1597" s="80"/>
      <c r="R1597" s="80"/>
      <c r="S1597" s="80"/>
      <c r="T1597" s="80"/>
      <c r="U1597" s="80"/>
      <c r="V1597" s="80"/>
      <c r="W1597" s="81">
        <f t="shared" si="30"/>
        <v>0</v>
      </c>
      <c r="X1597" s="80"/>
      <c r="Y1597" s="80"/>
      <c r="Z1597" s="80"/>
      <c r="AA1597" s="80"/>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82"/>
      <c r="BE1597" s="1"/>
    </row>
    <row r="1598" spans="1:57" ht="11.25" customHeight="1" x14ac:dyDescent="0.2">
      <c r="A1598" s="1"/>
      <c r="B1598" s="1"/>
      <c r="C1598" s="1"/>
      <c r="D1598" s="1"/>
      <c r="E1598" s="46">
        <v>1591</v>
      </c>
      <c r="F1598" s="229"/>
      <c r="G1598" s="4"/>
      <c r="H1598" s="4"/>
      <c r="I1598" s="79"/>
      <c r="J1598" s="4"/>
      <c r="K1598" s="80"/>
      <c r="L1598" s="80"/>
      <c r="M1598" s="80"/>
      <c r="N1598" s="80"/>
      <c r="O1598" s="80"/>
      <c r="P1598" s="80"/>
      <c r="Q1598" s="80"/>
      <c r="R1598" s="80"/>
      <c r="S1598" s="80"/>
      <c r="T1598" s="80"/>
      <c r="U1598" s="80"/>
      <c r="V1598" s="80"/>
      <c r="W1598" s="81">
        <f t="shared" si="30"/>
        <v>0</v>
      </c>
      <c r="X1598" s="80"/>
      <c r="Y1598" s="80"/>
      <c r="Z1598" s="80"/>
      <c r="AA1598" s="80"/>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82"/>
      <c r="BE1598" s="1"/>
    </row>
    <row r="1599" spans="1:57" ht="11.25" customHeight="1" x14ac:dyDescent="0.2">
      <c r="A1599" s="1"/>
      <c r="B1599" s="1"/>
      <c r="C1599" s="1"/>
      <c r="D1599" s="1"/>
      <c r="E1599" s="46">
        <v>1592</v>
      </c>
      <c r="F1599" s="229"/>
      <c r="G1599" s="4"/>
      <c r="H1599" s="4"/>
      <c r="I1599" s="79"/>
      <c r="J1599" s="4"/>
      <c r="K1599" s="80"/>
      <c r="L1599" s="80"/>
      <c r="M1599" s="80"/>
      <c r="N1599" s="80"/>
      <c r="O1599" s="80"/>
      <c r="P1599" s="80"/>
      <c r="Q1599" s="80"/>
      <c r="R1599" s="80"/>
      <c r="S1599" s="80"/>
      <c r="T1599" s="80"/>
      <c r="U1599" s="80"/>
      <c r="V1599" s="80"/>
      <c r="W1599" s="81">
        <f t="shared" si="30"/>
        <v>0</v>
      </c>
      <c r="X1599" s="80"/>
      <c r="Y1599" s="80"/>
      <c r="Z1599" s="80"/>
      <c r="AA1599" s="80"/>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82"/>
      <c r="BE1599" s="1"/>
    </row>
    <row r="1600" spans="1:57" ht="11.25" customHeight="1" x14ac:dyDescent="0.2">
      <c r="A1600" s="1"/>
      <c r="B1600" s="1"/>
      <c r="C1600" s="1"/>
      <c r="D1600" s="1"/>
      <c r="E1600" s="46">
        <v>1593</v>
      </c>
      <c r="F1600" s="229"/>
      <c r="G1600" s="4"/>
      <c r="H1600" s="4"/>
      <c r="I1600" s="79"/>
      <c r="J1600" s="4"/>
      <c r="K1600" s="80"/>
      <c r="L1600" s="80"/>
      <c r="M1600" s="80"/>
      <c r="N1600" s="80"/>
      <c r="O1600" s="80"/>
      <c r="P1600" s="80"/>
      <c r="Q1600" s="80"/>
      <c r="R1600" s="80"/>
      <c r="S1600" s="80"/>
      <c r="T1600" s="80"/>
      <c r="U1600" s="80"/>
      <c r="V1600" s="80"/>
      <c r="W1600" s="81">
        <f t="shared" si="30"/>
        <v>0</v>
      </c>
      <c r="X1600" s="80"/>
      <c r="Y1600" s="80"/>
      <c r="Z1600" s="80"/>
      <c r="AA1600" s="80"/>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82"/>
      <c r="BE1600" s="1"/>
    </row>
    <row r="1601" spans="1:57" ht="11.25" customHeight="1" x14ac:dyDescent="0.2">
      <c r="A1601" s="1"/>
      <c r="B1601" s="1"/>
      <c r="C1601" s="1"/>
      <c r="D1601" s="1"/>
      <c r="E1601" s="46">
        <v>1594</v>
      </c>
      <c r="F1601" s="229"/>
      <c r="G1601" s="4"/>
      <c r="H1601" s="4"/>
      <c r="I1601" s="79"/>
      <c r="J1601" s="4"/>
      <c r="K1601" s="80"/>
      <c r="L1601" s="80"/>
      <c r="M1601" s="80"/>
      <c r="N1601" s="80"/>
      <c r="O1601" s="80"/>
      <c r="P1601" s="80"/>
      <c r="Q1601" s="80"/>
      <c r="R1601" s="80"/>
      <c r="S1601" s="80"/>
      <c r="T1601" s="80"/>
      <c r="U1601" s="80"/>
      <c r="V1601" s="80"/>
      <c r="W1601" s="81">
        <f t="shared" si="30"/>
        <v>0</v>
      </c>
      <c r="X1601" s="80"/>
      <c r="Y1601" s="80"/>
      <c r="Z1601" s="80"/>
      <c r="AA1601" s="80"/>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82"/>
      <c r="BE1601" s="1"/>
    </row>
    <row r="1602" spans="1:57" ht="11.25" customHeight="1" x14ac:dyDescent="0.2">
      <c r="A1602" s="1"/>
      <c r="B1602" s="1"/>
      <c r="C1602" s="1"/>
      <c r="D1602" s="1"/>
      <c r="E1602" s="46">
        <v>1595</v>
      </c>
      <c r="F1602" s="229"/>
      <c r="G1602" s="4"/>
      <c r="H1602" s="4"/>
      <c r="I1602" s="79"/>
      <c r="J1602" s="4"/>
      <c r="K1602" s="80"/>
      <c r="L1602" s="80"/>
      <c r="M1602" s="80"/>
      <c r="N1602" s="80"/>
      <c r="O1602" s="80"/>
      <c r="P1602" s="80"/>
      <c r="Q1602" s="80"/>
      <c r="R1602" s="80"/>
      <c r="S1602" s="80"/>
      <c r="T1602" s="80"/>
      <c r="U1602" s="80"/>
      <c r="V1602" s="80"/>
      <c r="W1602" s="81">
        <f t="shared" si="30"/>
        <v>0</v>
      </c>
      <c r="X1602" s="80"/>
      <c r="Y1602" s="80"/>
      <c r="Z1602" s="80"/>
      <c r="AA1602" s="80"/>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82"/>
      <c r="BE1602" s="1"/>
    </row>
    <row r="1603" spans="1:57" ht="11.25" customHeight="1" x14ac:dyDescent="0.2">
      <c r="A1603" s="1"/>
      <c r="B1603" s="1"/>
      <c r="C1603" s="1"/>
      <c r="D1603" s="1"/>
      <c r="E1603" s="46">
        <v>1596</v>
      </c>
      <c r="F1603" s="229"/>
      <c r="G1603" s="4"/>
      <c r="H1603" s="4"/>
      <c r="I1603" s="79"/>
      <c r="J1603" s="4"/>
      <c r="K1603" s="80"/>
      <c r="L1603" s="80"/>
      <c r="M1603" s="80"/>
      <c r="N1603" s="80"/>
      <c r="O1603" s="80"/>
      <c r="P1603" s="80"/>
      <c r="Q1603" s="80"/>
      <c r="R1603" s="80"/>
      <c r="S1603" s="80"/>
      <c r="T1603" s="80"/>
      <c r="U1603" s="80"/>
      <c r="V1603" s="80"/>
      <c r="W1603" s="81">
        <f t="shared" si="30"/>
        <v>0</v>
      </c>
      <c r="X1603" s="80"/>
      <c r="Y1603" s="80"/>
      <c r="Z1603" s="80"/>
      <c r="AA1603" s="80"/>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82"/>
      <c r="BE1603" s="1"/>
    </row>
    <row r="1604" spans="1:57" ht="11.25" customHeight="1" x14ac:dyDescent="0.2">
      <c r="A1604" s="1"/>
      <c r="B1604" s="1"/>
      <c r="C1604" s="1"/>
      <c r="D1604" s="1"/>
      <c r="E1604" s="46">
        <v>1597</v>
      </c>
      <c r="F1604" s="229"/>
      <c r="G1604" s="4"/>
      <c r="H1604" s="4"/>
      <c r="I1604" s="79"/>
      <c r="J1604" s="4"/>
      <c r="K1604" s="80"/>
      <c r="L1604" s="80"/>
      <c r="M1604" s="80"/>
      <c r="N1604" s="80"/>
      <c r="O1604" s="80"/>
      <c r="P1604" s="80"/>
      <c r="Q1604" s="80"/>
      <c r="R1604" s="80"/>
      <c r="S1604" s="80"/>
      <c r="T1604" s="80"/>
      <c r="U1604" s="80"/>
      <c r="V1604" s="80"/>
      <c r="W1604" s="81">
        <f t="shared" si="30"/>
        <v>0</v>
      </c>
      <c r="X1604" s="80"/>
      <c r="Y1604" s="80"/>
      <c r="Z1604" s="80"/>
      <c r="AA1604" s="80"/>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82"/>
      <c r="BE1604" s="1"/>
    </row>
    <row r="1605" spans="1:57" ht="11.25" customHeight="1" x14ac:dyDescent="0.2">
      <c r="A1605" s="1"/>
      <c r="B1605" s="1"/>
      <c r="C1605" s="1"/>
      <c r="D1605" s="1"/>
      <c r="E1605" s="46">
        <v>1598</v>
      </c>
      <c r="F1605" s="229"/>
      <c r="G1605" s="4"/>
      <c r="H1605" s="4"/>
      <c r="I1605" s="79"/>
      <c r="J1605" s="4"/>
      <c r="K1605" s="80"/>
      <c r="L1605" s="80"/>
      <c r="M1605" s="80"/>
      <c r="N1605" s="80"/>
      <c r="O1605" s="80"/>
      <c r="P1605" s="80"/>
      <c r="Q1605" s="80"/>
      <c r="R1605" s="80"/>
      <c r="S1605" s="80"/>
      <c r="T1605" s="80"/>
      <c r="U1605" s="80"/>
      <c r="V1605" s="80"/>
      <c r="W1605" s="81">
        <f t="shared" si="30"/>
        <v>0</v>
      </c>
      <c r="X1605" s="80"/>
      <c r="Y1605" s="80"/>
      <c r="Z1605" s="80"/>
      <c r="AA1605" s="80"/>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82"/>
      <c r="BE1605" s="1"/>
    </row>
    <row r="1606" spans="1:57" ht="11.25" customHeight="1" x14ac:dyDescent="0.2">
      <c r="A1606" s="1"/>
      <c r="B1606" s="1"/>
      <c r="C1606" s="1"/>
      <c r="D1606" s="1"/>
      <c r="E1606" s="46">
        <v>1599</v>
      </c>
      <c r="F1606" s="229"/>
      <c r="G1606" s="4"/>
      <c r="H1606" s="4"/>
      <c r="I1606" s="79"/>
      <c r="J1606" s="4"/>
      <c r="K1606" s="80"/>
      <c r="L1606" s="80"/>
      <c r="M1606" s="80"/>
      <c r="N1606" s="80"/>
      <c r="O1606" s="80"/>
      <c r="P1606" s="80"/>
      <c r="Q1606" s="80"/>
      <c r="R1606" s="80"/>
      <c r="S1606" s="80"/>
      <c r="T1606" s="80"/>
      <c r="U1606" s="80"/>
      <c r="V1606" s="80"/>
      <c r="W1606" s="81">
        <f t="shared" si="30"/>
        <v>0</v>
      </c>
      <c r="X1606" s="80"/>
      <c r="Y1606" s="80"/>
      <c r="Z1606" s="80"/>
      <c r="AA1606" s="80"/>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82"/>
      <c r="BE1606" s="1"/>
    </row>
    <row r="1607" spans="1:57" ht="11.25" customHeight="1" x14ac:dyDescent="0.2">
      <c r="A1607" s="1"/>
      <c r="B1607" s="1"/>
      <c r="C1607" s="1"/>
      <c r="D1607" s="1"/>
      <c r="E1607" s="46">
        <v>1600</v>
      </c>
      <c r="F1607" s="229"/>
      <c r="G1607" s="4"/>
      <c r="H1607" s="4"/>
      <c r="I1607" s="79"/>
      <c r="J1607" s="4"/>
      <c r="K1607" s="80"/>
      <c r="L1607" s="80"/>
      <c r="M1607" s="80"/>
      <c r="N1607" s="80"/>
      <c r="O1607" s="80"/>
      <c r="P1607" s="80"/>
      <c r="Q1607" s="80"/>
      <c r="R1607" s="80"/>
      <c r="S1607" s="80"/>
      <c r="T1607" s="80"/>
      <c r="U1607" s="80"/>
      <c r="V1607" s="80"/>
      <c r="W1607" s="81">
        <f t="shared" si="30"/>
        <v>0</v>
      </c>
      <c r="X1607" s="80"/>
      <c r="Y1607" s="80"/>
      <c r="Z1607" s="80"/>
      <c r="AA1607" s="80"/>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82"/>
      <c r="BE1607" s="1"/>
    </row>
    <row r="1608" spans="1:57" ht="11.25" customHeight="1" x14ac:dyDescent="0.2">
      <c r="A1608" s="1"/>
      <c r="B1608" s="1"/>
      <c r="C1608" s="1"/>
      <c r="D1608" s="1"/>
      <c r="E1608" s="46">
        <v>1601</v>
      </c>
      <c r="F1608" s="229"/>
      <c r="G1608" s="4"/>
      <c r="H1608" s="4"/>
      <c r="I1608" s="79"/>
      <c r="J1608" s="4"/>
      <c r="K1608" s="80"/>
      <c r="L1608" s="80"/>
      <c r="M1608" s="80"/>
      <c r="N1608" s="80"/>
      <c r="O1608" s="80"/>
      <c r="P1608" s="80"/>
      <c r="Q1608" s="80"/>
      <c r="R1608" s="80"/>
      <c r="S1608" s="80"/>
      <c r="T1608" s="80"/>
      <c r="U1608" s="80"/>
      <c r="V1608" s="80"/>
      <c r="W1608" s="81">
        <f t="shared" si="30"/>
        <v>0</v>
      </c>
      <c r="X1608" s="80"/>
      <c r="Y1608" s="80"/>
      <c r="Z1608" s="80"/>
      <c r="AA1608" s="80"/>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82"/>
      <c r="BE1608" s="1"/>
    </row>
    <row r="1609" spans="1:57" ht="11.25" customHeight="1" x14ac:dyDescent="0.2">
      <c r="A1609" s="1"/>
      <c r="B1609" s="1"/>
      <c r="C1609" s="1"/>
      <c r="D1609" s="1"/>
      <c r="E1609" s="46">
        <v>1602</v>
      </c>
      <c r="F1609" s="229"/>
      <c r="G1609" s="4"/>
      <c r="H1609" s="4"/>
      <c r="I1609" s="79"/>
      <c r="J1609" s="4"/>
      <c r="K1609" s="80"/>
      <c r="L1609" s="80"/>
      <c r="M1609" s="80"/>
      <c r="N1609" s="80"/>
      <c r="O1609" s="80"/>
      <c r="P1609" s="80"/>
      <c r="Q1609" s="80"/>
      <c r="R1609" s="80"/>
      <c r="S1609" s="80"/>
      <c r="T1609" s="80"/>
      <c r="U1609" s="80"/>
      <c r="V1609" s="80"/>
      <c r="W1609" s="81">
        <f t="shared" si="30"/>
        <v>0</v>
      </c>
      <c r="X1609" s="80"/>
      <c r="Y1609" s="80"/>
      <c r="Z1609" s="80"/>
      <c r="AA1609" s="80"/>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82"/>
      <c r="BE1609" s="1"/>
    </row>
    <row r="1610" spans="1:57" ht="11.25" customHeight="1" x14ac:dyDescent="0.2">
      <c r="A1610" s="1"/>
      <c r="B1610" s="1"/>
      <c r="C1610" s="1"/>
      <c r="D1610" s="1"/>
      <c r="E1610" s="46">
        <v>1603</v>
      </c>
      <c r="F1610" s="229"/>
      <c r="G1610" s="4"/>
      <c r="H1610" s="4"/>
      <c r="I1610" s="79"/>
      <c r="J1610" s="4"/>
      <c r="K1610" s="80"/>
      <c r="L1610" s="80"/>
      <c r="M1610" s="80"/>
      <c r="N1610" s="80"/>
      <c r="O1610" s="80"/>
      <c r="P1610" s="80"/>
      <c r="Q1610" s="80"/>
      <c r="R1610" s="80"/>
      <c r="S1610" s="80"/>
      <c r="T1610" s="80"/>
      <c r="U1610" s="80"/>
      <c r="V1610" s="80"/>
      <c r="W1610" s="81">
        <f t="shared" si="30"/>
        <v>0</v>
      </c>
      <c r="X1610" s="80"/>
      <c r="Y1610" s="80"/>
      <c r="Z1610" s="80"/>
      <c r="AA1610" s="80"/>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82"/>
      <c r="BE1610" s="1"/>
    </row>
    <row r="1611" spans="1:57" ht="11.25" customHeight="1" x14ac:dyDescent="0.2">
      <c r="A1611" s="1"/>
      <c r="B1611" s="1"/>
      <c r="C1611" s="1"/>
      <c r="D1611" s="1"/>
      <c r="E1611" s="46">
        <v>1604</v>
      </c>
      <c r="F1611" s="229"/>
      <c r="G1611" s="4"/>
      <c r="H1611" s="4"/>
      <c r="I1611" s="79"/>
      <c r="J1611" s="4"/>
      <c r="K1611" s="80"/>
      <c r="L1611" s="80"/>
      <c r="M1611" s="80"/>
      <c r="N1611" s="80"/>
      <c r="O1611" s="80"/>
      <c r="P1611" s="80"/>
      <c r="Q1611" s="80"/>
      <c r="R1611" s="80"/>
      <c r="S1611" s="80"/>
      <c r="T1611" s="80"/>
      <c r="U1611" s="80"/>
      <c r="V1611" s="80"/>
      <c r="W1611" s="81">
        <f t="shared" si="30"/>
        <v>0</v>
      </c>
      <c r="X1611" s="80"/>
      <c r="Y1611" s="80"/>
      <c r="Z1611" s="80"/>
      <c r="AA1611" s="80"/>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82"/>
      <c r="BE1611" s="1"/>
    </row>
    <row r="1612" spans="1:57" ht="11.25" customHeight="1" x14ac:dyDescent="0.2">
      <c r="A1612" s="1"/>
      <c r="B1612" s="1"/>
      <c r="C1612" s="1"/>
      <c r="D1612" s="1"/>
      <c r="E1612" s="46">
        <v>1605</v>
      </c>
      <c r="F1612" s="229"/>
      <c r="G1612" s="4"/>
      <c r="H1612" s="4"/>
      <c r="I1612" s="79"/>
      <c r="J1612" s="4"/>
      <c r="K1612" s="80"/>
      <c r="L1612" s="80"/>
      <c r="M1612" s="80"/>
      <c r="N1612" s="80"/>
      <c r="O1612" s="80"/>
      <c r="P1612" s="80"/>
      <c r="Q1612" s="80"/>
      <c r="R1612" s="80"/>
      <c r="S1612" s="80"/>
      <c r="T1612" s="80"/>
      <c r="U1612" s="80"/>
      <c r="V1612" s="80"/>
      <c r="W1612" s="81">
        <f t="shared" si="30"/>
        <v>0</v>
      </c>
      <c r="X1612" s="80"/>
      <c r="Y1612" s="80"/>
      <c r="Z1612" s="80"/>
      <c r="AA1612" s="80"/>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82"/>
      <c r="BE1612" s="1"/>
    </row>
    <row r="1613" spans="1:57" ht="11.25" customHeight="1" x14ac:dyDescent="0.2">
      <c r="A1613" s="1"/>
      <c r="B1613" s="1"/>
      <c r="C1613" s="1"/>
      <c r="D1613" s="1"/>
      <c r="E1613" s="46">
        <v>1606</v>
      </c>
      <c r="F1613" s="229"/>
      <c r="G1613" s="4"/>
      <c r="H1613" s="4"/>
      <c r="I1613" s="79"/>
      <c r="J1613" s="4"/>
      <c r="K1613" s="80"/>
      <c r="L1613" s="80"/>
      <c r="M1613" s="80"/>
      <c r="N1613" s="80"/>
      <c r="O1613" s="80"/>
      <c r="P1613" s="80"/>
      <c r="Q1613" s="80"/>
      <c r="R1613" s="80"/>
      <c r="S1613" s="80"/>
      <c r="T1613" s="80"/>
      <c r="U1613" s="80"/>
      <c r="V1613" s="80"/>
      <c r="W1613" s="81">
        <f t="shared" si="30"/>
        <v>0</v>
      </c>
      <c r="X1613" s="80"/>
      <c r="Y1613" s="80"/>
      <c r="Z1613" s="80"/>
      <c r="AA1613" s="80"/>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82"/>
      <c r="BE1613" s="1"/>
    </row>
    <row r="1614" spans="1:57" ht="11.25" customHeight="1" x14ac:dyDescent="0.2">
      <c r="A1614" s="1"/>
      <c r="B1614" s="1"/>
      <c r="C1614" s="1"/>
      <c r="D1614" s="1"/>
      <c r="E1614" s="46">
        <v>1607</v>
      </c>
      <c r="F1614" s="229"/>
      <c r="G1614" s="4"/>
      <c r="H1614" s="4"/>
      <c r="I1614" s="79"/>
      <c r="J1614" s="4"/>
      <c r="K1614" s="80"/>
      <c r="L1614" s="80"/>
      <c r="M1614" s="80"/>
      <c r="N1614" s="80"/>
      <c r="O1614" s="80"/>
      <c r="P1614" s="80"/>
      <c r="Q1614" s="80"/>
      <c r="R1614" s="80"/>
      <c r="S1614" s="80"/>
      <c r="T1614" s="80"/>
      <c r="U1614" s="80"/>
      <c r="V1614" s="80"/>
      <c r="W1614" s="81">
        <f t="shared" si="30"/>
        <v>0</v>
      </c>
      <c r="X1614" s="80"/>
      <c r="Y1614" s="80"/>
      <c r="Z1614" s="80"/>
      <c r="AA1614" s="80"/>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82"/>
      <c r="BE1614" s="1"/>
    </row>
    <row r="1615" spans="1:57" ht="11.25" customHeight="1" x14ac:dyDescent="0.2">
      <c r="A1615" s="1"/>
      <c r="B1615" s="1"/>
      <c r="C1615" s="1"/>
      <c r="D1615" s="1"/>
      <c r="E1615" s="46">
        <v>1608</v>
      </c>
      <c r="F1615" s="229"/>
      <c r="G1615" s="4"/>
      <c r="H1615" s="4"/>
      <c r="I1615" s="79"/>
      <c r="J1615" s="4"/>
      <c r="K1615" s="80"/>
      <c r="L1615" s="80"/>
      <c r="M1615" s="80"/>
      <c r="N1615" s="80"/>
      <c r="O1615" s="80"/>
      <c r="P1615" s="80"/>
      <c r="Q1615" s="80"/>
      <c r="R1615" s="80"/>
      <c r="S1615" s="80"/>
      <c r="T1615" s="80"/>
      <c r="U1615" s="80"/>
      <c r="V1615" s="80"/>
      <c r="W1615" s="81">
        <f t="shared" si="30"/>
        <v>0</v>
      </c>
      <c r="X1615" s="80"/>
      <c r="Y1615" s="80"/>
      <c r="Z1615" s="80"/>
      <c r="AA1615" s="80"/>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82"/>
      <c r="BE1615" s="1"/>
    </row>
    <row r="1616" spans="1:57" ht="11.25" customHeight="1" x14ac:dyDescent="0.2">
      <c r="A1616" s="1"/>
      <c r="B1616" s="1"/>
      <c r="C1616" s="1"/>
      <c r="D1616" s="1"/>
      <c r="E1616" s="46">
        <v>1609</v>
      </c>
      <c r="F1616" s="229"/>
      <c r="G1616" s="4"/>
      <c r="H1616" s="4"/>
      <c r="I1616" s="79"/>
      <c r="J1616" s="4"/>
      <c r="K1616" s="80"/>
      <c r="L1616" s="80"/>
      <c r="M1616" s="80"/>
      <c r="N1616" s="80"/>
      <c r="O1616" s="80"/>
      <c r="P1616" s="80"/>
      <c r="Q1616" s="80"/>
      <c r="R1616" s="80"/>
      <c r="S1616" s="80"/>
      <c r="T1616" s="80"/>
      <c r="U1616" s="80"/>
      <c r="V1616" s="80"/>
      <c r="W1616" s="81">
        <f t="shared" si="30"/>
        <v>0</v>
      </c>
      <c r="X1616" s="80"/>
      <c r="Y1616" s="80"/>
      <c r="Z1616" s="80"/>
      <c r="AA1616" s="80"/>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82"/>
      <c r="BE1616" s="1"/>
    </row>
    <row r="1617" spans="1:57" ht="11.25" customHeight="1" x14ac:dyDescent="0.2">
      <c r="A1617" s="1"/>
      <c r="B1617" s="1"/>
      <c r="C1617" s="1"/>
      <c r="D1617" s="1"/>
      <c r="E1617" s="46">
        <v>1610</v>
      </c>
      <c r="F1617" s="229"/>
      <c r="G1617" s="4"/>
      <c r="H1617" s="4"/>
      <c r="I1617" s="79"/>
      <c r="J1617" s="4"/>
      <c r="K1617" s="80"/>
      <c r="L1617" s="80"/>
      <c r="M1617" s="80"/>
      <c r="N1617" s="80"/>
      <c r="O1617" s="80"/>
      <c r="P1617" s="80"/>
      <c r="Q1617" s="80"/>
      <c r="R1617" s="80"/>
      <c r="S1617" s="80"/>
      <c r="T1617" s="80"/>
      <c r="U1617" s="80"/>
      <c r="V1617" s="80"/>
      <c r="W1617" s="81">
        <f t="shared" si="30"/>
        <v>0</v>
      </c>
      <c r="X1617" s="80"/>
      <c r="Y1617" s="80"/>
      <c r="Z1617" s="80"/>
      <c r="AA1617" s="80"/>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82"/>
      <c r="BE1617" s="1"/>
    </row>
    <row r="1618" spans="1:57" ht="11.25" customHeight="1" x14ac:dyDescent="0.2">
      <c r="A1618" s="1"/>
      <c r="B1618" s="1"/>
      <c r="C1618" s="1"/>
      <c r="D1618" s="1"/>
      <c r="E1618" s="46">
        <v>1611</v>
      </c>
      <c r="F1618" s="229"/>
      <c r="G1618" s="4"/>
      <c r="H1618" s="4"/>
      <c r="I1618" s="79"/>
      <c r="J1618" s="4"/>
      <c r="K1618" s="80"/>
      <c r="L1618" s="80"/>
      <c r="M1618" s="80"/>
      <c r="N1618" s="80"/>
      <c r="O1618" s="80"/>
      <c r="P1618" s="80"/>
      <c r="Q1618" s="80"/>
      <c r="R1618" s="80"/>
      <c r="S1618" s="80"/>
      <c r="T1618" s="80"/>
      <c r="U1618" s="80"/>
      <c r="V1618" s="80"/>
      <c r="W1618" s="81">
        <f t="shared" si="30"/>
        <v>0</v>
      </c>
      <c r="X1618" s="80"/>
      <c r="Y1618" s="80"/>
      <c r="Z1618" s="80"/>
      <c r="AA1618" s="80"/>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82"/>
      <c r="BE1618" s="1"/>
    </row>
    <row r="1619" spans="1:57" ht="11.25" customHeight="1" x14ac:dyDescent="0.2">
      <c r="A1619" s="1"/>
      <c r="B1619" s="1"/>
      <c r="C1619" s="1"/>
      <c r="D1619" s="1"/>
      <c r="E1619" s="46">
        <v>1612</v>
      </c>
      <c r="F1619" s="229"/>
      <c r="G1619" s="4"/>
      <c r="H1619" s="4"/>
      <c r="I1619" s="79"/>
      <c r="J1619" s="4"/>
      <c r="K1619" s="80"/>
      <c r="L1619" s="80"/>
      <c r="M1619" s="80"/>
      <c r="N1619" s="80"/>
      <c r="O1619" s="80"/>
      <c r="P1619" s="80"/>
      <c r="Q1619" s="80"/>
      <c r="R1619" s="80"/>
      <c r="S1619" s="80"/>
      <c r="T1619" s="80"/>
      <c r="U1619" s="80"/>
      <c r="V1619" s="80"/>
      <c r="W1619" s="81">
        <f t="shared" si="30"/>
        <v>0</v>
      </c>
      <c r="X1619" s="80"/>
      <c r="Y1619" s="80"/>
      <c r="Z1619" s="80"/>
      <c r="AA1619" s="80"/>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82"/>
      <c r="BE1619" s="1"/>
    </row>
    <row r="1620" spans="1:57" ht="11.25" customHeight="1" x14ac:dyDescent="0.2">
      <c r="A1620" s="1"/>
      <c r="B1620" s="1"/>
      <c r="C1620" s="1"/>
      <c r="D1620" s="1"/>
      <c r="E1620" s="46">
        <v>1613</v>
      </c>
      <c r="F1620" s="229"/>
      <c r="G1620" s="4"/>
      <c r="H1620" s="4"/>
      <c r="I1620" s="79"/>
      <c r="J1620" s="4"/>
      <c r="K1620" s="80"/>
      <c r="L1620" s="80"/>
      <c r="M1620" s="80"/>
      <c r="N1620" s="80"/>
      <c r="O1620" s="80"/>
      <c r="P1620" s="80"/>
      <c r="Q1620" s="80"/>
      <c r="R1620" s="80"/>
      <c r="S1620" s="80"/>
      <c r="T1620" s="80"/>
      <c r="U1620" s="80"/>
      <c r="V1620" s="80"/>
      <c r="W1620" s="81">
        <f t="shared" si="30"/>
        <v>0</v>
      </c>
      <c r="X1620" s="80"/>
      <c r="Y1620" s="80"/>
      <c r="Z1620" s="80"/>
      <c r="AA1620" s="80"/>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82"/>
      <c r="BE1620" s="1"/>
    </row>
    <row r="1621" spans="1:57" ht="11.25" customHeight="1" x14ac:dyDescent="0.2">
      <c r="A1621" s="1"/>
      <c r="B1621" s="1"/>
      <c r="C1621" s="1"/>
      <c r="D1621" s="1"/>
      <c r="E1621" s="46">
        <v>1614</v>
      </c>
      <c r="F1621" s="229"/>
      <c r="G1621" s="4"/>
      <c r="H1621" s="4"/>
      <c r="I1621" s="79"/>
      <c r="J1621" s="4"/>
      <c r="K1621" s="80"/>
      <c r="L1621" s="80"/>
      <c r="M1621" s="80"/>
      <c r="N1621" s="80"/>
      <c r="O1621" s="80"/>
      <c r="P1621" s="80"/>
      <c r="Q1621" s="80"/>
      <c r="R1621" s="80"/>
      <c r="S1621" s="80"/>
      <c r="T1621" s="80"/>
      <c r="U1621" s="80"/>
      <c r="V1621" s="80"/>
      <c r="W1621" s="81">
        <f t="shared" si="30"/>
        <v>0</v>
      </c>
      <c r="X1621" s="80"/>
      <c r="Y1621" s="80"/>
      <c r="Z1621" s="80"/>
      <c r="AA1621" s="80"/>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82"/>
      <c r="BE1621" s="1"/>
    </row>
    <row r="1622" spans="1:57" ht="11.25" customHeight="1" x14ac:dyDescent="0.2">
      <c r="A1622" s="1"/>
      <c r="B1622" s="1"/>
      <c r="C1622" s="1"/>
      <c r="D1622" s="1"/>
      <c r="E1622" s="46">
        <v>1615</v>
      </c>
      <c r="F1622" s="229"/>
      <c r="G1622" s="4"/>
      <c r="H1622" s="4"/>
      <c r="I1622" s="79"/>
      <c r="J1622" s="4"/>
      <c r="K1622" s="80"/>
      <c r="L1622" s="80"/>
      <c r="M1622" s="80"/>
      <c r="N1622" s="80"/>
      <c r="O1622" s="80"/>
      <c r="P1622" s="80"/>
      <c r="Q1622" s="80"/>
      <c r="R1622" s="80"/>
      <c r="S1622" s="80"/>
      <c r="T1622" s="80"/>
      <c r="U1622" s="80"/>
      <c r="V1622" s="80"/>
      <c r="W1622" s="81">
        <f t="shared" si="30"/>
        <v>0</v>
      </c>
      <c r="X1622" s="80"/>
      <c r="Y1622" s="80"/>
      <c r="Z1622" s="80"/>
      <c r="AA1622" s="80"/>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82"/>
      <c r="BE1622" s="1"/>
    </row>
    <row r="1623" spans="1:57" ht="11.25" customHeight="1" x14ac:dyDescent="0.2">
      <c r="A1623" s="1"/>
      <c r="B1623" s="1"/>
      <c r="C1623" s="1"/>
      <c r="D1623" s="1"/>
      <c r="E1623" s="46">
        <v>1616</v>
      </c>
      <c r="F1623" s="229"/>
      <c r="G1623" s="4"/>
      <c r="H1623" s="4"/>
      <c r="I1623" s="79"/>
      <c r="J1623" s="4"/>
      <c r="K1623" s="80"/>
      <c r="L1623" s="80"/>
      <c r="M1623" s="80"/>
      <c r="N1623" s="80"/>
      <c r="O1623" s="80"/>
      <c r="P1623" s="80"/>
      <c r="Q1623" s="80"/>
      <c r="R1623" s="80"/>
      <c r="S1623" s="80"/>
      <c r="T1623" s="80"/>
      <c r="U1623" s="80"/>
      <c r="V1623" s="80"/>
      <c r="W1623" s="81">
        <f t="shared" si="30"/>
        <v>0</v>
      </c>
      <c r="X1623" s="80"/>
      <c r="Y1623" s="80"/>
      <c r="Z1623" s="80"/>
      <c r="AA1623" s="80"/>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82"/>
      <c r="BE1623" s="1"/>
    </row>
    <row r="1624" spans="1:57" ht="11.25" customHeight="1" x14ac:dyDescent="0.2">
      <c r="A1624" s="1"/>
      <c r="B1624" s="1"/>
      <c r="C1624" s="1"/>
      <c r="D1624" s="1"/>
      <c r="E1624" s="46">
        <v>1617</v>
      </c>
      <c r="F1624" s="229"/>
      <c r="G1624" s="4"/>
      <c r="H1624" s="4"/>
      <c r="I1624" s="79"/>
      <c r="J1624" s="4"/>
      <c r="K1624" s="80"/>
      <c r="L1624" s="80"/>
      <c r="M1624" s="80"/>
      <c r="N1624" s="80"/>
      <c r="O1624" s="80"/>
      <c r="P1624" s="80"/>
      <c r="Q1624" s="80"/>
      <c r="R1624" s="80"/>
      <c r="S1624" s="80"/>
      <c r="T1624" s="80"/>
      <c r="U1624" s="80"/>
      <c r="V1624" s="80"/>
      <c r="W1624" s="81">
        <f t="shared" si="30"/>
        <v>0</v>
      </c>
      <c r="X1624" s="80"/>
      <c r="Y1624" s="80"/>
      <c r="Z1624" s="80"/>
      <c r="AA1624" s="80"/>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82"/>
      <c r="BE1624" s="1"/>
    </row>
    <row r="1625" spans="1:57" ht="11.25" customHeight="1" x14ac:dyDescent="0.2">
      <c r="A1625" s="1"/>
      <c r="B1625" s="1"/>
      <c r="C1625" s="1"/>
      <c r="D1625" s="1"/>
      <c r="E1625" s="46">
        <v>1618</v>
      </c>
      <c r="F1625" s="229"/>
      <c r="G1625" s="4"/>
      <c r="H1625" s="4"/>
      <c r="I1625" s="79"/>
      <c r="J1625" s="4"/>
      <c r="K1625" s="80"/>
      <c r="L1625" s="80"/>
      <c r="M1625" s="80"/>
      <c r="N1625" s="80"/>
      <c r="O1625" s="80"/>
      <c r="P1625" s="80"/>
      <c r="Q1625" s="80"/>
      <c r="R1625" s="80"/>
      <c r="S1625" s="80"/>
      <c r="T1625" s="80"/>
      <c r="U1625" s="80"/>
      <c r="V1625" s="80"/>
      <c r="W1625" s="81">
        <f t="shared" si="30"/>
        <v>0</v>
      </c>
      <c r="X1625" s="80"/>
      <c r="Y1625" s="80"/>
      <c r="Z1625" s="80"/>
      <c r="AA1625" s="80"/>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82"/>
      <c r="BE1625" s="1"/>
    </row>
    <row r="1626" spans="1:57" ht="11.25" customHeight="1" x14ac:dyDescent="0.2">
      <c r="A1626" s="1"/>
      <c r="B1626" s="1"/>
      <c r="C1626" s="1"/>
      <c r="D1626" s="1"/>
      <c r="E1626" s="46">
        <v>1619</v>
      </c>
      <c r="F1626" s="229"/>
      <c r="G1626" s="4"/>
      <c r="H1626" s="4"/>
      <c r="I1626" s="79"/>
      <c r="J1626" s="4"/>
      <c r="K1626" s="80"/>
      <c r="L1626" s="80"/>
      <c r="M1626" s="80"/>
      <c r="N1626" s="80"/>
      <c r="O1626" s="80"/>
      <c r="P1626" s="80"/>
      <c r="Q1626" s="80"/>
      <c r="R1626" s="80"/>
      <c r="S1626" s="80"/>
      <c r="T1626" s="80"/>
      <c r="U1626" s="80"/>
      <c r="V1626" s="80"/>
      <c r="W1626" s="81">
        <f t="shared" si="30"/>
        <v>0</v>
      </c>
      <c r="X1626" s="80"/>
      <c r="Y1626" s="80"/>
      <c r="Z1626" s="80"/>
      <c r="AA1626" s="80"/>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82"/>
      <c r="BE1626" s="1"/>
    </row>
    <row r="1627" spans="1:57" ht="11.25" customHeight="1" x14ac:dyDescent="0.2">
      <c r="A1627" s="1"/>
      <c r="B1627" s="1"/>
      <c r="C1627" s="1"/>
      <c r="D1627" s="1"/>
      <c r="E1627" s="46">
        <v>1620</v>
      </c>
      <c r="F1627" s="229"/>
      <c r="G1627" s="4"/>
      <c r="H1627" s="4"/>
      <c r="I1627" s="79"/>
      <c r="J1627" s="4"/>
      <c r="K1627" s="80"/>
      <c r="L1627" s="80"/>
      <c r="M1627" s="80"/>
      <c r="N1627" s="80"/>
      <c r="O1627" s="80"/>
      <c r="P1627" s="80"/>
      <c r="Q1627" s="80"/>
      <c r="R1627" s="80"/>
      <c r="S1627" s="80"/>
      <c r="T1627" s="80"/>
      <c r="U1627" s="80"/>
      <c r="V1627" s="80"/>
      <c r="W1627" s="81">
        <f t="shared" si="30"/>
        <v>0</v>
      </c>
      <c r="X1627" s="80"/>
      <c r="Y1627" s="80"/>
      <c r="Z1627" s="80"/>
      <c r="AA1627" s="80"/>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82"/>
      <c r="BE1627" s="1"/>
    </row>
    <row r="1628" spans="1:57" ht="11.25" customHeight="1" x14ac:dyDescent="0.2">
      <c r="A1628" s="1"/>
      <c r="B1628" s="1"/>
      <c r="C1628" s="1"/>
      <c r="D1628" s="1"/>
      <c r="E1628" s="46">
        <v>1621</v>
      </c>
      <c r="F1628" s="229"/>
      <c r="G1628" s="4"/>
      <c r="H1628" s="4"/>
      <c r="I1628" s="79"/>
      <c r="J1628" s="4"/>
      <c r="K1628" s="80"/>
      <c r="L1628" s="80"/>
      <c r="M1628" s="80"/>
      <c r="N1628" s="80"/>
      <c r="O1628" s="80"/>
      <c r="P1628" s="80"/>
      <c r="Q1628" s="80"/>
      <c r="R1628" s="80"/>
      <c r="S1628" s="80"/>
      <c r="T1628" s="80"/>
      <c r="U1628" s="80"/>
      <c r="V1628" s="80"/>
      <c r="W1628" s="81">
        <f t="shared" si="30"/>
        <v>0</v>
      </c>
      <c r="X1628" s="80"/>
      <c r="Y1628" s="80"/>
      <c r="Z1628" s="80"/>
      <c r="AA1628" s="80"/>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82"/>
      <c r="BE1628" s="1"/>
    </row>
    <row r="1629" spans="1:57" ht="11.25" customHeight="1" x14ac:dyDescent="0.2">
      <c r="A1629" s="1"/>
      <c r="B1629" s="1"/>
      <c r="C1629" s="1"/>
      <c r="D1629" s="1"/>
      <c r="E1629" s="46">
        <v>1622</v>
      </c>
      <c r="F1629" s="229"/>
      <c r="G1629" s="4"/>
      <c r="H1629" s="4"/>
      <c r="I1629" s="79"/>
      <c r="J1629" s="4"/>
      <c r="K1629" s="80"/>
      <c r="L1629" s="80"/>
      <c r="M1629" s="80"/>
      <c r="N1629" s="80"/>
      <c r="O1629" s="80"/>
      <c r="P1629" s="80"/>
      <c r="Q1629" s="80"/>
      <c r="R1629" s="80"/>
      <c r="S1629" s="80"/>
      <c r="T1629" s="80"/>
      <c r="U1629" s="80"/>
      <c r="V1629" s="80"/>
      <c r="W1629" s="81">
        <f t="shared" si="30"/>
        <v>0</v>
      </c>
      <c r="X1629" s="80"/>
      <c r="Y1629" s="80"/>
      <c r="Z1629" s="80"/>
      <c r="AA1629" s="80"/>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82"/>
      <c r="BE1629" s="1"/>
    </row>
    <row r="1630" spans="1:57" ht="11.25" customHeight="1" x14ac:dyDescent="0.2">
      <c r="A1630" s="1"/>
      <c r="B1630" s="1"/>
      <c r="C1630" s="1"/>
      <c r="D1630" s="1"/>
      <c r="E1630" s="46">
        <v>1623</v>
      </c>
      <c r="F1630" s="229"/>
      <c r="G1630" s="4"/>
      <c r="H1630" s="4"/>
      <c r="I1630" s="79"/>
      <c r="J1630" s="4"/>
      <c r="K1630" s="80"/>
      <c r="L1630" s="80"/>
      <c r="M1630" s="80"/>
      <c r="N1630" s="80"/>
      <c r="O1630" s="80"/>
      <c r="P1630" s="80"/>
      <c r="Q1630" s="80"/>
      <c r="R1630" s="80"/>
      <c r="S1630" s="80"/>
      <c r="T1630" s="80"/>
      <c r="U1630" s="80"/>
      <c r="V1630" s="80"/>
      <c r="W1630" s="81">
        <f t="shared" si="30"/>
        <v>0</v>
      </c>
      <c r="X1630" s="80"/>
      <c r="Y1630" s="80"/>
      <c r="Z1630" s="80"/>
      <c r="AA1630" s="80"/>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82"/>
      <c r="BE1630" s="1"/>
    </row>
    <row r="1631" spans="1:57" ht="11.25" customHeight="1" x14ac:dyDescent="0.2">
      <c r="A1631" s="1"/>
      <c r="B1631" s="1"/>
      <c r="C1631" s="1"/>
      <c r="D1631" s="1"/>
      <c r="E1631" s="46">
        <v>1624</v>
      </c>
      <c r="F1631" s="229"/>
      <c r="G1631" s="4"/>
      <c r="H1631" s="4"/>
      <c r="I1631" s="79"/>
      <c r="J1631" s="4"/>
      <c r="K1631" s="80"/>
      <c r="L1631" s="80"/>
      <c r="M1631" s="80"/>
      <c r="N1631" s="80"/>
      <c r="O1631" s="80"/>
      <c r="P1631" s="80"/>
      <c r="Q1631" s="80"/>
      <c r="R1631" s="80"/>
      <c r="S1631" s="80"/>
      <c r="T1631" s="80"/>
      <c r="U1631" s="80"/>
      <c r="V1631" s="80"/>
      <c r="W1631" s="81">
        <f t="shared" si="30"/>
        <v>0</v>
      </c>
      <c r="X1631" s="80"/>
      <c r="Y1631" s="80"/>
      <c r="Z1631" s="80"/>
      <c r="AA1631" s="80"/>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82"/>
      <c r="BE1631" s="1"/>
    </row>
    <row r="1632" spans="1:57" ht="11.25" customHeight="1" x14ac:dyDescent="0.2">
      <c r="A1632" s="1"/>
      <c r="B1632" s="1"/>
      <c r="C1632" s="1"/>
      <c r="D1632" s="1"/>
      <c r="E1632" s="46">
        <v>1625</v>
      </c>
      <c r="F1632" s="229"/>
      <c r="G1632" s="4"/>
      <c r="H1632" s="4"/>
      <c r="I1632" s="79"/>
      <c r="J1632" s="4"/>
      <c r="K1632" s="80"/>
      <c r="L1632" s="80"/>
      <c r="M1632" s="80"/>
      <c r="N1632" s="80"/>
      <c r="O1632" s="80"/>
      <c r="P1632" s="80"/>
      <c r="Q1632" s="80"/>
      <c r="R1632" s="80"/>
      <c r="S1632" s="80"/>
      <c r="T1632" s="80"/>
      <c r="U1632" s="80"/>
      <c r="V1632" s="80"/>
      <c r="W1632" s="81">
        <f t="shared" si="30"/>
        <v>0</v>
      </c>
      <c r="X1632" s="80"/>
      <c r="Y1632" s="80"/>
      <c r="Z1632" s="80"/>
      <c r="AA1632" s="80"/>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82"/>
      <c r="BE1632" s="1"/>
    </row>
    <row r="1633" spans="1:57" ht="11.25" customHeight="1" x14ac:dyDescent="0.2">
      <c r="A1633" s="1"/>
      <c r="B1633" s="1"/>
      <c r="C1633" s="1"/>
      <c r="D1633" s="1"/>
      <c r="E1633" s="46">
        <v>1626</v>
      </c>
      <c r="F1633" s="229"/>
      <c r="G1633" s="4"/>
      <c r="H1633" s="4"/>
      <c r="I1633" s="79"/>
      <c r="J1633" s="4"/>
      <c r="K1633" s="80"/>
      <c r="L1633" s="80"/>
      <c r="M1633" s="80"/>
      <c r="N1633" s="80"/>
      <c r="O1633" s="80"/>
      <c r="P1633" s="80"/>
      <c r="Q1633" s="80"/>
      <c r="R1633" s="80"/>
      <c r="S1633" s="80"/>
      <c r="T1633" s="80"/>
      <c r="U1633" s="80"/>
      <c r="V1633" s="80"/>
      <c r="W1633" s="81">
        <f t="shared" si="30"/>
        <v>0</v>
      </c>
      <c r="X1633" s="80"/>
      <c r="Y1633" s="80"/>
      <c r="Z1633" s="80"/>
      <c r="AA1633" s="80"/>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82"/>
      <c r="BE1633" s="1"/>
    </row>
    <row r="1634" spans="1:57" ht="11.25" customHeight="1" x14ac:dyDescent="0.2">
      <c r="A1634" s="1"/>
      <c r="B1634" s="1"/>
      <c r="C1634" s="1"/>
      <c r="D1634" s="1"/>
      <c r="E1634" s="46">
        <v>1627</v>
      </c>
      <c r="F1634" s="229"/>
      <c r="G1634" s="4"/>
      <c r="H1634" s="4"/>
      <c r="I1634" s="79"/>
      <c r="J1634" s="4"/>
      <c r="K1634" s="80"/>
      <c r="L1634" s="80"/>
      <c r="M1634" s="80"/>
      <c r="N1634" s="80"/>
      <c r="O1634" s="80"/>
      <c r="P1634" s="80"/>
      <c r="Q1634" s="80"/>
      <c r="R1634" s="80"/>
      <c r="S1634" s="80"/>
      <c r="T1634" s="80"/>
      <c r="U1634" s="80"/>
      <c r="V1634" s="80"/>
      <c r="W1634" s="81">
        <f t="shared" si="30"/>
        <v>0</v>
      </c>
      <c r="X1634" s="80"/>
      <c r="Y1634" s="80"/>
      <c r="Z1634" s="80"/>
      <c r="AA1634" s="80"/>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82"/>
      <c r="BE1634" s="1"/>
    </row>
    <row r="1635" spans="1:57" ht="11.25" customHeight="1" x14ac:dyDescent="0.2">
      <c r="A1635" s="1"/>
      <c r="B1635" s="1"/>
      <c r="C1635" s="1"/>
      <c r="D1635" s="1"/>
      <c r="E1635" s="46">
        <v>1628</v>
      </c>
      <c r="F1635" s="229"/>
      <c r="G1635" s="4"/>
      <c r="H1635" s="4"/>
      <c r="I1635" s="79"/>
      <c r="J1635" s="4"/>
      <c r="K1635" s="80"/>
      <c r="L1635" s="80"/>
      <c r="M1635" s="80"/>
      <c r="N1635" s="80"/>
      <c r="O1635" s="80"/>
      <c r="P1635" s="80"/>
      <c r="Q1635" s="80"/>
      <c r="R1635" s="80"/>
      <c r="S1635" s="80"/>
      <c r="T1635" s="80"/>
      <c r="U1635" s="80"/>
      <c r="V1635" s="80"/>
      <c r="W1635" s="81">
        <f t="shared" si="30"/>
        <v>0</v>
      </c>
      <c r="X1635" s="80"/>
      <c r="Y1635" s="80"/>
      <c r="Z1635" s="80"/>
      <c r="AA1635" s="80"/>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82"/>
      <c r="BE1635" s="1"/>
    </row>
    <row r="1636" spans="1:57" ht="11.25" customHeight="1" x14ac:dyDescent="0.2">
      <c r="A1636" s="1"/>
      <c r="B1636" s="1"/>
      <c r="C1636" s="1"/>
      <c r="D1636" s="1"/>
      <c r="E1636" s="46">
        <v>1629</v>
      </c>
      <c r="F1636" s="229"/>
      <c r="G1636" s="4"/>
      <c r="H1636" s="4"/>
      <c r="I1636" s="79"/>
      <c r="J1636" s="4"/>
      <c r="K1636" s="80"/>
      <c r="L1636" s="80"/>
      <c r="M1636" s="80"/>
      <c r="N1636" s="80"/>
      <c r="O1636" s="80"/>
      <c r="P1636" s="80"/>
      <c r="Q1636" s="80"/>
      <c r="R1636" s="80"/>
      <c r="S1636" s="80"/>
      <c r="T1636" s="80"/>
      <c r="U1636" s="80"/>
      <c r="V1636" s="80"/>
      <c r="W1636" s="81">
        <f t="shared" si="30"/>
        <v>0</v>
      </c>
      <c r="X1636" s="80"/>
      <c r="Y1636" s="80"/>
      <c r="Z1636" s="80"/>
      <c r="AA1636" s="80"/>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82"/>
      <c r="BE1636" s="1"/>
    </row>
    <row r="1637" spans="1:57" ht="11.25" customHeight="1" x14ac:dyDescent="0.2">
      <c r="A1637" s="1"/>
      <c r="B1637" s="1"/>
      <c r="C1637" s="1"/>
      <c r="D1637" s="1"/>
      <c r="E1637" s="46">
        <v>1630</v>
      </c>
      <c r="F1637" s="229"/>
      <c r="G1637" s="4"/>
      <c r="H1637" s="4"/>
      <c r="I1637" s="79"/>
      <c r="J1637" s="4"/>
      <c r="K1637" s="80"/>
      <c r="L1637" s="80"/>
      <c r="M1637" s="80"/>
      <c r="N1637" s="80"/>
      <c r="O1637" s="80"/>
      <c r="P1637" s="80"/>
      <c r="Q1637" s="80"/>
      <c r="R1637" s="80"/>
      <c r="S1637" s="80"/>
      <c r="T1637" s="80"/>
      <c r="U1637" s="80"/>
      <c r="V1637" s="80"/>
      <c r="W1637" s="81">
        <f t="shared" si="30"/>
        <v>0</v>
      </c>
      <c r="X1637" s="80"/>
      <c r="Y1637" s="80"/>
      <c r="Z1637" s="80"/>
      <c r="AA1637" s="80"/>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82"/>
      <c r="BE1637" s="1"/>
    </row>
    <row r="1638" spans="1:57" ht="11.25" customHeight="1" x14ac:dyDescent="0.2">
      <c r="A1638" s="1"/>
      <c r="B1638" s="1"/>
      <c r="C1638" s="1"/>
      <c r="D1638" s="1"/>
      <c r="E1638" s="46">
        <v>1631</v>
      </c>
      <c r="F1638" s="229"/>
      <c r="G1638" s="4"/>
      <c r="H1638" s="4"/>
      <c r="I1638" s="79"/>
      <c r="J1638" s="4"/>
      <c r="K1638" s="80"/>
      <c r="L1638" s="80"/>
      <c r="M1638" s="80"/>
      <c r="N1638" s="80"/>
      <c r="O1638" s="80"/>
      <c r="P1638" s="80"/>
      <c r="Q1638" s="80"/>
      <c r="R1638" s="80"/>
      <c r="S1638" s="80"/>
      <c r="T1638" s="80"/>
      <c r="U1638" s="80"/>
      <c r="V1638" s="80"/>
      <c r="W1638" s="81">
        <f t="shared" si="30"/>
        <v>0</v>
      </c>
      <c r="X1638" s="80"/>
      <c r="Y1638" s="80"/>
      <c r="Z1638" s="80"/>
      <c r="AA1638" s="80"/>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82"/>
      <c r="BE1638" s="1"/>
    </row>
    <row r="1639" spans="1:57" ht="11.25" customHeight="1" x14ac:dyDescent="0.2">
      <c r="A1639" s="1"/>
      <c r="B1639" s="1"/>
      <c r="C1639" s="1"/>
      <c r="D1639" s="1"/>
      <c r="E1639" s="46">
        <v>1632</v>
      </c>
      <c r="F1639" s="229"/>
      <c r="G1639" s="4"/>
      <c r="H1639" s="4"/>
      <c r="I1639" s="79"/>
      <c r="J1639" s="4"/>
      <c r="K1639" s="80"/>
      <c r="L1639" s="80"/>
      <c r="M1639" s="80"/>
      <c r="N1639" s="80"/>
      <c r="O1639" s="80"/>
      <c r="P1639" s="80"/>
      <c r="Q1639" s="80"/>
      <c r="R1639" s="80"/>
      <c r="S1639" s="80"/>
      <c r="T1639" s="80"/>
      <c r="U1639" s="80"/>
      <c r="V1639" s="80"/>
      <c r="W1639" s="81">
        <f t="shared" si="30"/>
        <v>0</v>
      </c>
      <c r="X1639" s="80"/>
      <c r="Y1639" s="80"/>
      <c r="Z1639" s="80"/>
      <c r="AA1639" s="80"/>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82"/>
      <c r="BE1639" s="1"/>
    </row>
    <row r="1640" spans="1:57" ht="11.25" customHeight="1" x14ac:dyDescent="0.2">
      <c r="A1640" s="1"/>
      <c r="B1640" s="1"/>
      <c r="C1640" s="1"/>
      <c r="D1640" s="1"/>
      <c r="E1640" s="46">
        <v>1633</v>
      </c>
      <c r="F1640" s="229"/>
      <c r="G1640" s="4"/>
      <c r="H1640" s="4"/>
      <c r="I1640" s="79"/>
      <c r="J1640" s="4"/>
      <c r="K1640" s="80"/>
      <c r="L1640" s="80"/>
      <c r="M1640" s="80"/>
      <c r="N1640" s="80"/>
      <c r="O1640" s="80"/>
      <c r="P1640" s="80"/>
      <c r="Q1640" s="80"/>
      <c r="R1640" s="80"/>
      <c r="S1640" s="80"/>
      <c r="T1640" s="80"/>
      <c r="U1640" s="80"/>
      <c r="V1640" s="80"/>
      <c r="W1640" s="81">
        <f t="shared" si="30"/>
        <v>0</v>
      </c>
      <c r="X1640" s="80"/>
      <c r="Y1640" s="80"/>
      <c r="Z1640" s="80"/>
      <c r="AA1640" s="80"/>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82"/>
      <c r="BE1640" s="1"/>
    </row>
    <row r="1641" spans="1:57" ht="11.25" customHeight="1" x14ac:dyDescent="0.2">
      <c r="A1641" s="1"/>
      <c r="B1641" s="1"/>
      <c r="C1641" s="1"/>
      <c r="D1641" s="1"/>
      <c r="E1641" s="46">
        <v>1634</v>
      </c>
      <c r="F1641" s="229"/>
      <c r="G1641" s="4"/>
      <c r="H1641" s="4"/>
      <c r="I1641" s="79"/>
      <c r="J1641" s="4"/>
      <c r="K1641" s="80"/>
      <c r="L1641" s="80"/>
      <c r="M1641" s="80"/>
      <c r="N1641" s="80"/>
      <c r="O1641" s="80"/>
      <c r="P1641" s="80"/>
      <c r="Q1641" s="80"/>
      <c r="R1641" s="80"/>
      <c r="S1641" s="80"/>
      <c r="T1641" s="80"/>
      <c r="U1641" s="80"/>
      <c r="V1641" s="80"/>
      <c r="W1641" s="81">
        <f t="shared" si="30"/>
        <v>0</v>
      </c>
      <c r="X1641" s="80"/>
      <c r="Y1641" s="80"/>
      <c r="Z1641" s="80"/>
      <c r="AA1641" s="80"/>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82"/>
      <c r="BE1641" s="1"/>
    </row>
    <row r="1642" spans="1:57" ht="11.25" customHeight="1" x14ac:dyDescent="0.2">
      <c r="A1642" s="1"/>
      <c r="B1642" s="1"/>
      <c r="C1642" s="1"/>
      <c r="D1642" s="1"/>
      <c r="E1642" s="46">
        <v>1635</v>
      </c>
      <c r="F1642" s="229"/>
      <c r="G1642" s="4"/>
      <c r="H1642" s="4"/>
      <c r="I1642" s="79"/>
      <c r="J1642" s="4"/>
      <c r="K1642" s="80"/>
      <c r="L1642" s="80"/>
      <c r="M1642" s="80"/>
      <c r="N1642" s="80"/>
      <c r="O1642" s="80"/>
      <c r="P1642" s="80"/>
      <c r="Q1642" s="80"/>
      <c r="R1642" s="80"/>
      <c r="S1642" s="80"/>
      <c r="T1642" s="80"/>
      <c r="U1642" s="80"/>
      <c r="V1642" s="80"/>
      <c r="W1642" s="81">
        <f t="shared" si="30"/>
        <v>0</v>
      </c>
      <c r="X1642" s="80"/>
      <c r="Y1642" s="80"/>
      <c r="Z1642" s="80"/>
      <c r="AA1642" s="80"/>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82"/>
      <c r="BE1642" s="1"/>
    </row>
    <row r="1643" spans="1:57" ht="11.25" customHeight="1" x14ac:dyDescent="0.2">
      <c r="A1643" s="1"/>
      <c r="B1643" s="1"/>
      <c r="C1643" s="1"/>
      <c r="D1643" s="1"/>
      <c r="E1643" s="46">
        <v>1636</v>
      </c>
      <c r="F1643" s="229"/>
      <c r="G1643" s="4"/>
      <c r="H1643" s="4"/>
      <c r="I1643" s="79"/>
      <c r="J1643" s="4"/>
      <c r="K1643" s="80"/>
      <c r="L1643" s="80"/>
      <c r="M1643" s="80"/>
      <c r="N1643" s="80"/>
      <c r="O1643" s="80"/>
      <c r="P1643" s="80"/>
      <c r="Q1643" s="80"/>
      <c r="R1643" s="80"/>
      <c r="S1643" s="80"/>
      <c r="T1643" s="80"/>
      <c r="U1643" s="80"/>
      <c r="V1643" s="80"/>
      <c r="W1643" s="81">
        <f t="shared" si="30"/>
        <v>0</v>
      </c>
      <c r="X1643" s="80"/>
      <c r="Y1643" s="80"/>
      <c r="Z1643" s="80"/>
      <c r="AA1643" s="80"/>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82"/>
      <c r="BE1643" s="1"/>
    </row>
    <row r="1644" spans="1:57" ht="11.25" customHeight="1" x14ac:dyDescent="0.2">
      <c r="A1644" s="1"/>
      <c r="B1644" s="1"/>
      <c r="C1644" s="1"/>
      <c r="D1644" s="1"/>
      <c r="E1644" s="46">
        <v>1637</v>
      </c>
      <c r="F1644" s="229"/>
      <c r="G1644" s="4"/>
      <c r="H1644" s="4"/>
      <c r="I1644" s="79"/>
      <c r="J1644" s="4"/>
      <c r="K1644" s="80"/>
      <c r="L1644" s="80"/>
      <c r="M1644" s="80"/>
      <c r="N1644" s="80"/>
      <c r="O1644" s="80"/>
      <c r="P1644" s="80"/>
      <c r="Q1644" s="80"/>
      <c r="R1644" s="80"/>
      <c r="S1644" s="80"/>
      <c r="T1644" s="80"/>
      <c r="U1644" s="80"/>
      <c r="V1644" s="80"/>
      <c r="W1644" s="81">
        <f t="shared" si="30"/>
        <v>0</v>
      </c>
      <c r="X1644" s="80"/>
      <c r="Y1644" s="80"/>
      <c r="Z1644" s="80"/>
      <c r="AA1644" s="80"/>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82"/>
      <c r="BE1644" s="1"/>
    </row>
    <row r="1645" spans="1:57" ht="11.25" customHeight="1" x14ac:dyDescent="0.2">
      <c r="A1645" s="1"/>
      <c r="B1645" s="1"/>
      <c r="C1645" s="1"/>
      <c r="D1645" s="1"/>
      <c r="E1645" s="46">
        <v>1638</v>
      </c>
      <c r="F1645" s="229"/>
      <c r="G1645" s="4"/>
      <c r="H1645" s="4"/>
      <c r="I1645" s="79"/>
      <c r="J1645" s="4"/>
      <c r="K1645" s="80"/>
      <c r="L1645" s="80"/>
      <c r="M1645" s="80"/>
      <c r="N1645" s="80"/>
      <c r="O1645" s="80"/>
      <c r="P1645" s="80"/>
      <c r="Q1645" s="80"/>
      <c r="R1645" s="80"/>
      <c r="S1645" s="80"/>
      <c r="T1645" s="80"/>
      <c r="U1645" s="80"/>
      <c r="V1645" s="80"/>
      <c r="W1645" s="81">
        <f t="shared" si="30"/>
        <v>0</v>
      </c>
      <c r="X1645" s="80"/>
      <c r="Y1645" s="80"/>
      <c r="Z1645" s="80"/>
      <c r="AA1645" s="80"/>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82"/>
      <c r="BE1645" s="1"/>
    </row>
    <row r="1646" spans="1:57" ht="11.25" customHeight="1" x14ac:dyDescent="0.2">
      <c r="A1646" s="1"/>
      <c r="B1646" s="1"/>
      <c r="C1646" s="1"/>
      <c r="D1646" s="1"/>
      <c r="E1646" s="46">
        <v>1639</v>
      </c>
      <c r="F1646" s="229"/>
      <c r="G1646" s="4"/>
      <c r="H1646" s="4"/>
      <c r="I1646" s="79"/>
      <c r="J1646" s="4"/>
      <c r="K1646" s="80"/>
      <c r="L1646" s="80"/>
      <c r="M1646" s="80"/>
      <c r="N1646" s="80"/>
      <c r="O1646" s="80"/>
      <c r="P1646" s="80"/>
      <c r="Q1646" s="80"/>
      <c r="R1646" s="80"/>
      <c r="S1646" s="80"/>
      <c r="T1646" s="80"/>
      <c r="U1646" s="80"/>
      <c r="V1646" s="80"/>
      <c r="W1646" s="81">
        <f t="shared" si="30"/>
        <v>0</v>
      </c>
      <c r="X1646" s="80"/>
      <c r="Y1646" s="80"/>
      <c r="Z1646" s="80"/>
      <c r="AA1646" s="80"/>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82"/>
      <c r="BE1646" s="1"/>
    </row>
    <row r="1647" spans="1:57" ht="11.25" customHeight="1" x14ac:dyDescent="0.2">
      <c r="A1647" s="1"/>
      <c r="B1647" s="1"/>
      <c r="C1647" s="1"/>
      <c r="D1647" s="1"/>
      <c r="E1647" s="46">
        <v>1640</v>
      </c>
      <c r="F1647" s="229"/>
      <c r="G1647" s="4"/>
      <c r="H1647" s="4"/>
      <c r="I1647" s="79"/>
      <c r="J1647" s="4"/>
      <c r="K1647" s="80"/>
      <c r="L1647" s="80"/>
      <c r="M1647" s="80"/>
      <c r="N1647" s="80"/>
      <c r="O1647" s="80"/>
      <c r="P1647" s="80"/>
      <c r="Q1647" s="80"/>
      <c r="R1647" s="80"/>
      <c r="S1647" s="80"/>
      <c r="T1647" s="80"/>
      <c r="U1647" s="80"/>
      <c r="V1647" s="80"/>
      <c r="W1647" s="81">
        <f t="shared" si="30"/>
        <v>0</v>
      </c>
      <c r="X1647" s="80"/>
      <c r="Y1647" s="80"/>
      <c r="Z1647" s="80"/>
      <c r="AA1647" s="80"/>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82"/>
      <c r="BE1647" s="1"/>
    </row>
    <row r="1648" spans="1:57" ht="11.25" customHeight="1" x14ac:dyDescent="0.2">
      <c r="A1648" s="1"/>
      <c r="B1648" s="1"/>
      <c r="C1648" s="1"/>
      <c r="D1648" s="1"/>
      <c r="E1648" s="46">
        <v>1641</v>
      </c>
      <c r="F1648" s="229"/>
      <c r="G1648" s="4"/>
      <c r="H1648" s="4"/>
      <c r="I1648" s="79"/>
      <c r="J1648" s="4"/>
      <c r="K1648" s="80"/>
      <c r="L1648" s="80"/>
      <c r="M1648" s="80"/>
      <c r="N1648" s="80"/>
      <c r="O1648" s="80"/>
      <c r="P1648" s="80"/>
      <c r="Q1648" s="80"/>
      <c r="R1648" s="80"/>
      <c r="S1648" s="80"/>
      <c r="T1648" s="80"/>
      <c r="U1648" s="80"/>
      <c r="V1648" s="80"/>
      <c r="W1648" s="81">
        <f t="shared" si="30"/>
        <v>0</v>
      </c>
      <c r="X1648" s="80"/>
      <c r="Y1648" s="80"/>
      <c r="Z1648" s="80"/>
      <c r="AA1648" s="80"/>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82"/>
      <c r="BE1648" s="1"/>
    </row>
    <row r="1649" spans="1:57" ht="11.25" customHeight="1" x14ac:dyDescent="0.2">
      <c r="A1649" s="1"/>
      <c r="B1649" s="1"/>
      <c r="C1649" s="1"/>
      <c r="D1649" s="1"/>
      <c r="E1649" s="46">
        <v>1642</v>
      </c>
      <c r="F1649" s="229"/>
      <c r="G1649" s="4"/>
      <c r="H1649" s="4"/>
      <c r="I1649" s="79"/>
      <c r="J1649" s="4"/>
      <c r="K1649" s="80"/>
      <c r="L1649" s="80"/>
      <c r="M1649" s="80"/>
      <c r="N1649" s="80"/>
      <c r="O1649" s="80"/>
      <c r="P1649" s="80"/>
      <c r="Q1649" s="80"/>
      <c r="R1649" s="80"/>
      <c r="S1649" s="80"/>
      <c r="T1649" s="80"/>
      <c r="U1649" s="80"/>
      <c r="V1649" s="80"/>
      <c r="W1649" s="81">
        <f t="shared" si="30"/>
        <v>0</v>
      </c>
      <c r="X1649" s="80"/>
      <c r="Y1649" s="80"/>
      <c r="Z1649" s="80"/>
      <c r="AA1649" s="80"/>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82"/>
      <c r="BE1649" s="1"/>
    </row>
    <row r="1650" spans="1:57" ht="11.25" customHeight="1" x14ac:dyDescent="0.2">
      <c r="A1650" s="1"/>
      <c r="B1650" s="1"/>
      <c r="C1650" s="1"/>
      <c r="D1650" s="1"/>
      <c r="E1650" s="46">
        <v>1643</v>
      </c>
      <c r="F1650" s="229"/>
      <c r="G1650" s="4"/>
      <c r="H1650" s="4"/>
      <c r="I1650" s="79"/>
      <c r="J1650" s="4"/>
      <c r="K1650" s="80"/>
      <c r="L1650" s="80"/>
      <c r="M1650" s="80"/>
      <c r="N1650" s="80"/>
      <c r="O1650" s="80"/>
      <c r="P1650" s="80"/>
      <c r="Q1650" s="80"/>
      <c r="R1650" s="80"/>
      <c r="S1650" s="80"/>
      <c r="T1650" s="80"/>
      <c r="U1650" s="80"/>
      <c r="V1650" s="80"/>
      <c r="W1650" s="81">
        <f t="shared" si="30"/>
        <v>0</v>
      </c>
      <c r="X1650" s="80"/>
      <c r="Y1650" s="80"/>
      <c r="Z1650" s="80"/>
      <c r="AA1650" s="80"/>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82"/>
      <c r="BE1650" s="1"/>
    </row>
    <row r="1651" spans="1:57" ht="11.25" customHeight="1" x14ac:dyDescent="0.2">
      <c r="A1651" s="1"/>
      <c r="B1651" s="1"/>
      <c r="C1651" s="1"/>
      <c r="D1651" s="1"/>
      <c r="E1651" s="46">
        <v>1644</v>
      </c>
      <c r="F1651" s="229"/>
      <c r="G1651" s="4"/>
      <c r="H1651" s="4"/>
      <c r="I1651" s="79"/>
      <c r="J1651" s="4"/>
      <c r="K1651" s="80"/>
      <c r="L1651" s="80"/>
      <c r="M1651" s="80"/>
      <c r="N1651" s="80"/>
      <c r="O1651" s="80"/>
      <c r="P1651" s="80"/>
      <c r="Q1651" s="80"/>
      <c r="R1651" s="80"/>
      <c r="S1651" s="80"/>
      <c r="T1651" s="80"/>
      <c r="U1651" s="80"/>
      <c r="V1651" s="80"/>
      <c r="W1651" s="81">
        <f t="shared" si="30"/>
        <v>0</v>
      </c>
      <c r="X1651" s="80"/>
      <c r="Y1651" s="80"/>
      <c r="Z1651" s="80"/>
      <c r="AA1651" s="80"/>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82"/>
      <c r="BE1651" s="1"/>
    </row>
    <row r="1652" spans="1:57" ht="11.25" customHeight="1" x14ac:dyDescent="0.2">
      <c r="A1652" s="1"/>
      <c r="B1652" s="1"/>
      <c r="C1652" s="1"/>
      <c r="D1652" s="1"/>
      <c r="E1652" s="46">
        <v>1645</v>
      </c>
      <c r="F1652" s="229"/>
      <c r="G1652" s="4"/>
      <c r="H1652" s="4"/>
      <c r="I1652" s="79"/>
      <c r="J1652" s="4"/>
      <c r="K1652" s="80"/>
      <c r="L1652" s="80"/>
      <c r="M1652" s="80"/>
      <c r="N1652" s="80"/>
      <c r="O1652" s="80"/>
      <c r="P1652" s="80"/>
      <c r="Q1652" s="80"/>
      <c r="R1652" s="80"/>
      <c r="S1652" s="80"/>
      <c r="T1652" s="80"/>
      <c r="U1652" s="80"/>
      <c r="V1652" s="80"/>
      <c r="W1652" s="81">
        <f t="shared" si="30"/>
        <v>0</v>
      </c>
      <c r="X1652" s="80"/>
      <c r="Y1652" s="80"/>
      <c r="Z1652" s="80"/>
      <c r="AA1652" s="80"/>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82"/>
      <c r="BE1652" s="1"/>
    </row>
    <row r="1653" spans="1:57" ht="11.25" customHeight="1" x14ac:dyDescent="0.2">
      <c r="A1653" s="1"/>
      <c r="B1653" s="1"/>
      <c r="C1653" s="1"/>
      <c r="D1653" s="1"/>
      <c r="E1653" s="46">
        <v>1646</v>
      </c>
      <c r="F1653" s="229"/>
      <c r="G1653" s="4"/>
      <c r="H1653" s="4"/>
      <c r="I1653" s="79"/>
      <c r="J1653" s="4"/>
      <c r="K1653" s="80"/>
      <c r="L1653" s="80"/>
      <c r="M1653" s="80"/>
      <c r="N1653" s="80"/>
      <c r="O1653" s="80"/>
      <c r="P1653" s="80"/>
      <c r="Q1653" s="80"/>
      <c r="R1653" s="80"/>
      <c r="S1653" s="80"/>
      <c r="T1653" s="80"/>
      <c r="U1653" s="80"/>
      <c r="V1653" s="80"/>
      <c r="W1653" s="81">
        <f t="shared" si="30"/>
        <v>0</v>
      </c>
      <c r="X1653" s="80"/>
      <c r="Y1653" s="80"/>
      <c r="Z1653" s="80"/>
      <c r="AA1653" s="80"/>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82"/>
      <c r="BE1653" s="1"/>
    </row>
    <row r="1654" spans="1:57" ht="11.25" customHeight="1" x14ac:dyDescent="0.2">
      <c r="A1654" s="1"/>
      <c r="B1654" s="1"/>
      <c r="C1654" s="1"/>
      <c r="D1654" s="1"/>
      <c r="E1654" s="46">
        <v>1647</v>
      </c>
      <c r="F1654" s="229"/>
      <c r="G1654" s="4"/>
      <c r="H1654" s="4"/>
      <c r="I1654" s="79"/>
      <c r="J1654" s="4"/>
      <c r="K1654" s="80"/>
      <c r="L1654" s="80"/>
      <c r="M1654" s="80"/>
      <c r="N1654" s="80"/>
      <c r="O1654" s="80"/>
      <c r="P1654" s="80"/>
      <c r="Q1654" s="80"/>
      <c r="R1654" s="80"/>
      <c r="S1654" s="80"/>
      <c r="T1654" s="80"/>
      <c r="U1654" s="80"/>
      <c r="V1654" s="80"/>
      <c r="W1654" s="81">
        <f t="shared" si="30"/>
        <v>0</v>
      </c>
      <c r="X1654" s="80"/>
      <c r="Y1654" s="80"/>
      <c r="Z1654" s="80"/>
      <c r="AA1654" s="80"/>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82"/>
      <c r="BE1654" s="1"/>
    </row>
    <row r="1655" spans="1:57" ht="11.25" customHeight="1" x14ac:dyDescent="0.2">
      <c r="A1655" s="1"/>
      <c r="B1655" s="1"/>
      <c r="C1655" s="1"/>
      <c r="D1655" s="1"/>
      <c r="E1655" s="46">
        <v>1648</v>
      </c>
      <c r="F1655" s="229"/>
      <c r="G1655" s="4"/>
      <c r="H1655" s="4"/>
      <c r="I1655" s="79"/>
      <c r="J1655" s="4"/>
      <c r="K1655" s="80"/>
      <c r="L1655" s="80"/>
      <c r="M1655" s="80"/>
      <c r="N1655" s="80"/>
      <c r="O1655" s="80"/>
      <c r="P1655" s="80"/>
      <c r="Q1655" s="80"/>
      <c r="R1655" s="80"/>
      <c r="S1655" s="80"/>
      <c r="T1655" s="80"/>
      <c r="U1655" s="80"/>
      <c r="V1655" s="80"/>
      <c r="W1655" s="81">
        <f t="shared" si="30"/>
        <v>0</v>
      </c>
      <c r="X1655" s="80"/>
      <c r="Y1655" s="80"/>
      <c r="Z1655" s="80"/>
      <c r="AA1655" s="80"/>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82"/>
      <c r="BE1655" s="1"/>
    </row>
    <row r="1656" spans="1:57" ht="11.25" customHeight="1" x14ac:dyDescent="0.2">
      <c r="A1656" s="1"/>
      <c r="B1656" s="1"/>
      <c r="C1656" s="1"/>
      <c r="D1656" s="1"/>
      <c r="E1656" s="46">
        <v>1649</v>
      </c>
      <c r="F1656" s="229"/>
      <c r="G1656" s="4"/>
      <c r="H1656" s="4"/>
      <c r="I1656" s="79"/>
      <c r="J1656" s="4"/>
      <c r="K1656" s="80"/>
      <c r="L1656" s="80"/>
      <c r="M1656" s="80"/>
      <c r="N1656" s="80"/>
      <c r="O1656" s="80"/>
      <c r="P1656" s="80"/>
      <c r="Q1656" s="80"/>
      <c r="R1656" s="80"/>
      <c r="S1656" s="80"/>
      <c r="T1656" s="80"/>
      <c r="U1656" s="80"/>
      <c r="V1656" s="80"/>
      <c r="W1656" s="81">
        <f t="shared" si="30"/>
        <v>0</v>
      </c>
      <c r="X1656" s="80"/>
      <c r="Y1656" s="80"/>
      <c r="Z1656" s="80"/>
      <c r="AA1656" s="80"/>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82"/>
      <c r="BE1656" s="1"/>
    </row>
    <row r="1657" spans="1:57" ht="11.25" customHeight="1" x14ac:dyDescent="0.2">
      <c r="A1657" s="1"/>
      <c r="B1657" s="1"/>
      <c r="C1657" s="1"/>
      <c r="D1657" s="1"/>
      <c r="E1657" s="46">
        <v>1650</v>
      </c>
      <c r="F1657" s="229"/>
      <c r="G1657" s="4"/>
      <c r="H1657" s="4"/>
      <c r="I1657" s="79"/>
      <c r="J1657" s="4"/>
      <c r="K1657" s="80"/>
      <c r="L1657" s="80"/>
      <c r="M1657" s="80"/>
      <c r="N1657" s="80"/>
      <c r="O1657" s="80"/>
      <c r="P1657" s="80"/>
      <c r="Q1657" s="80"/>
      <c r="R1657" s="80"/>
      <c r="S1657" s="80"/>
      <c r="T1657" s="80"/>
      <c r="U1657" s="80"/>
      <c r="V1657" s="80"/>
      <c r="W1657" s="81">
        <f t="shared" si="30"/>
        <v>0</v>
      </c>
      <c r="X1657" s="80"/>
      <c r="Y1657" s="80"/>
      <c r="Z1657" s="80"/>
      <c r="AA1657" s="80"/>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82"/>
      <c r="BE1657" s="1"/>
    </row>
    <row r="1658" spans="1:57" ht="11.25" customHeight="1" x14ac:dyDescent="0.2">
      <c r="A1658" s="1"/>
      <c r="B1658" s="1"/>
      <c r="C1658" s="1"/>
      <c r="D1658" s="1"/>
      <c r="E1658" s="46">
        <v>1651</v>
      </c>
      <c r="F1658" s="229"/>
      <c r="G1658" s="4"/>
      <c r="H1658" s="4"/>
      <c r="I1658" s="79"/>
      <c r="J1658" s="4"/>
      <c r="K1658" s="80"/>
      <c r="L1658" s="80"/>
      <c r="M1658" s="80"/>
      <c r="N1658" s="80"/>
      <c r="O1658" s="80"/>
      <c r="P1658" s="80"/>
      <c r="Q1658" s="80"/>
      <c r="R1658" s="80"/>
      <c r="S1658" s="80"/>
      <c r="T1658" s="80"/>
      <c r="U1658" s="80"/>
      <c r="V1658" s="80"/>
      <c r="W1658" s="81">
        <f t="shared" si="30"/>
        <v>0</v>
      </c>
      <c r="X1658" s="80"/>
      <c r="Y1658" s="80"/>
      <c r="Z1658" s="80"/>
      <c r="AA1658" s="80"/>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82"/>
      <c r="BE1658" s="1"/>
    </row>
    <row r="1659" spans="1:57" ht="11.25" customHeight="1" x14ac:dyDescent="0.2">
      <c r="A1659" s="1"/>
      <c r="B1659" s="1"/>
      <c r="C1659" s="1"/>
      <c r="D1659" s="1"/>
      <c r="E1659" s="46">
        <v>1652</v>
      </c>
      <c r="F1659" s="229"/>
      <c r="G1659" s="4"/>
      <c r="H1659" s="4"/>
      <c r="I1659" s="79"/>
      <c r="J1659" s="4"/>
      <c r="K1659" s="80"/>
      <c r="L1659" s="80"/>
      <c r="M1659" s="80"/>
      <c r="N1659" s="80"/>
      <c r="O1659" s="80"/>
      <c r="P1659" s="80"/>
      <c r="Q1659" s="80"/>
      <c r="R1659" s="80"/>
      <c r="S1659" s="80"/>
      <c r="T1659" s="80"/>
      <c r="U1659" s="80"/>
      <c r="V1659" s="80"/>
      <c r="W1659" s="81">
        <f t="shared" si="30"/>
        <v>0</v>
      </c>
      <c r="X1659" s="80"/>
      <c r="Y1659" s="80"/>
      <c r="Z1659" s="80"/>
      <c r="AA1659" s="80"/>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82"/>
      <c r="BE1659" s="1"/>
    </row>
    <row r="1660" spans="1:57" ht="11.25" customHeight="1" x14ac:dyDescent="0.2">
      <c r="A1660" s="1"/>
      <c r="B1660" s="1"/>
      <c r="C1660" s="1"/>
      <c r="D1660" s="1"/>
      <c r="E1660" s="46">
        <v>1653</v>
      </c>
      <c r="F1660" s="229"/>
      <c r="G1660" s="4"/>
      <c r="H1660" s="4"/>
      <c r="I1660" s="79"/>
      <c r="J1660" s="4"/>
      <c r="K1660" s="80"/>
      <c r="L1660" s="80"/>
      <c r="M1660" s="80"/>
      <c r="N1660" s="80"/>
      <c r="O1660" s="80"/>
      <c r="P1660" s="80"/>
      <c r="Q1660" s="80"/>
      <c r="R1660" s="80"/>
      <c r="S1660" s="80"/>
      <c r="T1660" s="80"/>
      <c r="U1660" s="80"/>
      <c r="V1660" s="80"/>
      <c r="W1660" s="81">
        <f t="shared" si="30"/>
        <v>0</v>
      </c>
      <c r="X1660" s="80"/>
      <c r="Y1660" s="80"/>
      <c r="Z1660" s="80"/>
      <c r="AA1660" s="80"/>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82"/>
      <c r="BE1660" s="1"/>
    </row>
    <row r="1661" spans="1:57" ht="11.25" customHeight="1" x14ac:dyDescent="0.2">
      <c r="A1661" s="1"/>
      <c r="B1661" s="1"/>
      <c r="C1661" s="1"/>
      <c r="D1661" s="1"/>
      <c r="E1661" s="46">
        <v>1654</v>
      </c>
      <c r="F1661" s="229"/>
      <c r="G1661" s="4"/>
      <c r="H1661" s="4"/>
      <c r="I1661" s="79"/>
      <c r="J1661" s="4"/>
      <c r="K1661" s="80"/>
      <c r="L1661" s="80"/>
      <c r="M1661" s="80"/>
      <c r="N1661" s="80"/>
      <c r="O1661" s="80"/>
      <c r="P1661" s="80"/>
      <c r="Q1661" s="80"/>
      <c r="R1661" s="80"/>
      <c r="S1661" s="80"/>
      <c r="T1661" s="80"/>
      <c r="U1661" s="80"/>
      <c r="V1661" s="80"/>
      <c r="W1661" s="81">
        <f t="shared" si="30"/>
        <v>0</v>
      </c>
      <c r="X1661" s="80"/>
      <c r="Y1661" s="80"/>
      <c r="Z1661" s="80"/>
      <c r="AA1661" s="80"/>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82"/>
      <c r="BE1661" s="1"/>
    </row>
    <row r="1662" spans="1:57" ht="11.25" customHeight="1" x14ac:dyDescent="0.2">
      <c r="A1662" s="1"/>
      <c r="B1662" s="1"/>
      <c r="C1662" s="1"/>
      <c r="D1662" s="1"/>
      <c r="E1662" s="46">
        <v>1655</v>
      </c>
      <c r="F1662" s="229"/>
      <c r="G1662" s="4"/>
      <c r="H1662" s="4"/>
      <c r="I1662" s="79"/>
      <c r="J1662" s="4"/>
      <c r="K1662" s="80"/>
      <c r="L1662" s="80"/>
      <c r="M1662" s="80"/>
      <c r="N1662" s="80"/>
      <c r="O1662" s="80"/>
      <c r="P1662" s="80"/>
      <c r="Q1662" s="80"/>
      <c r="R1662" s="80"/>
      <c r="S1662" s="80"/>
      <c r="T1662" s="80"/>
      <c r="U1662" s="80"/>
      <c r="V1662" s="80"/>
      <c r="W1662" s="81">
        <f t="shared" si="30"/>
        <v>0</v>
      </c>
      <c r="X1662" s="80"/>
      <c r="Y1662" s="80"/>
      <c r="Z1662" s="80"/>
      <c r="AA1662" s="80"/>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82"/>
      <c r="BE1662" s="1"/>
    </row>
    <row r="1663" spans="1:57" ht="11.25" customHeight="1" x14ac:dyDescent="0.2">
      <c r="A1663" s="1"/>
      <c r="B1663" s="1"/>
      <c r="C1663" s="1"/>
      <c r="D1663" s="1"/>
      <c r="E1663" s="46">
        <v>1656</v>
      </c>
      <c r="F1663" s="229"/>
      <c r="G1663" s="4"/>
      <c r="H1663" s="4"/>
      <c r="I1663" s="79"/>
      <c r="J1663" s="4"/>
      <c r="K1663" s="80"/>
      <c r="L1663" s="80"/>
      <c r="M1663" s="80"/>
      <c r="N1663" s="80"/>
      <c r="O1663" s="80"/>
      <c r="P1663" s="80"/>
      <c r="Q1663" s="80"/>
      <c r="R1663" s="80"/>
      <c r="S1663" s="80"/>
      <c r="T1663" s="80"/>
      <c r="U1663" s="80"/>
      <c r="V1663" s="80"/>
      <c r="W1663" s="81">
        <f t="shared" si="30"/>
        <v>0</v>
      </c>
      <c r="X1663" s="80"/>
      <c r="Y1663" s="80"/>
      <c r="Z1663" s="80"/>
      <c r="AA1663" s="80"/>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82"/>
      <c r="BE1663" s="1"/>
    </row>
    <row r="1664" spans="1:57" ht="11.25" customHeight="1" x14ac:dyDescent="0.2">
      <c r="A1664" s="1"/>
      <c r="B1664" s="1"/>
      <c r="C1664" s="1"/>
      <c r="D1664" s="1"/>
      <c r="E1664" s="46">
        <v>1657</v>
      </c>
      <c r="F1664" s="229"/>
      <c r="G1664" s="4"/>
      <c r="H1664" s="4"/>
      <c r="I1664" s="79"/>
      <c r="J1664" s="4"/>
      <c r="K1664" s="80"/>
      <c r="L1664" s="80"/>
      <c r="M1664" s="80"/>
      <c r="N1664" s="80"/>
      <c r="O1664" s="80"/>
      <c r="P1664" s="80"/>
      <c r="Q1664" s="80"/>
      <c r="R1664" s="80"/>
      <c r="S1664" s="80"/>
      <c r="T1664" s="80"/>
      <c r="U1664" s="80"/>
      <c r="V1664" s="80"/>
      <c r="W1664" s="81">
        <f t="shared" si="30"/>
        <v>0</v>
      </c>
      <c r="X1664" s="80"/>
      <c r="Y1664" s="80"/>
      <c r="Z1664" s="80"/>
      <c r="AA1664" s="80"/>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82"/>
      <c r="BE1664" s="1"/>
    </row>
    <row r="1665" spans="1:57" ht="11.25" customHeight="1" x14ac:dyDescent="0.2">
      <c r="A1665" s="1"/>
      <c r="B1665" s="1"/>
      <c r="C1665" s="1"/>
      <c r="D1665" s="1"/>
      <c r="E1665" s="46">
        <v>1658</v>
      </c>
      <c r="F1665" s="229"/>
      <c r="G1665" s="4"/>
      <c r="H1665" s="4"/>
      <c r="I1665" s="79"/>
      <c r="J1665" s="4"/>
      <c r="K1665" s="80"/>
      <c r="L1665" s="80"/>
      <c r="M1665" s="80"/>
      <c r="N1665" s="80"/>
      <c r="O1665" s="80"/>
      <c r="P1665" s="80"/>
      <c r="Q1665" s="80"/>
      <c r="R1665" s="80"/>
      <c r="S1665" s="80"/>
      <c r="T1665" s="80"/>
      <c r="U1665" s="80"/>
      <c r="V1665" s="80"/>
      <c r="W1665" s="81">
        <f t="shared" si="30"/>
        <v>0</v>
      </c>
      <c r="X1665" s="80"/>
      <c r="Y1665" s="80"/>
      <c r="Z1665" s="80"/>
      <c r="AA1665" s="80"/>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82"/>
      <c r="BE1665" s="1"/>
    </row>
    <row r="1666" spans="1:57" ht="11.25" customHeight="1" x14ac:dyDescent="0.2">
      <c r="A1666" s="1"/>
      <c r="B1666" s="1"/>
      <c r="C1666" s="1"/>
      <c r="D1666" s="1"/>
      <c r="E1666" s="46">
        <v>1659</v>
      </c>
      <c r="F1666" s="229"/>
      <c r="G1666" s="4"/>
      <c r="H1666" s="4"/>
      <c r="I1666" s="79"/>
      <c r="J1666" s="4"/>
      <c r="K1666" s="80"/>
      <c r="L1666" s="80"/>
      <c r="M1666" s="80"/>
      <c r="N1666" s="80"/>
      <c r="O1666" s="80"/>
      <c r="P1666" s="80"/>
      <c r="Q1666" s="80"/>
      <c r="R1666" s="80"/>
      <c r="S1666" s="80"/>
      <c r="T1666" s="80"/>
      <c r="U1666" s="80"/>
      <c r="V1666" s="80"/>
      <c r="W1666" s="81">
        <f t="shared" si="30"/>
        <v>0</v>
      </c>
      <c r="X1666" s="80"/>
      <c r="Y1666" s="80"/>
      <c r="Z1666" s="80"/>
      <c r="AA1666" s="80"/>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82"/>
      <c r="BE1666" s="1"/>
    </row>
    <row r="1667" spans="1:57" ht="11.25" customHeight="1" x14ac:dyDescent="0.2">
      <c r="A1667" s="1"/>
      <c r="B1667" s="1"/>
      <c r="C1667" s="1"/>
      <c r="D1667" s="1"/>
      <c r="E1667" s="46">
        <v>1660</v>
      </c>
      <c r="F1667" s="229"/>
      <c r="G1667" s="4"/>
      <c r="H1667" s="4"/>
      <c r="I1667" s="79"/>
      <c r="J1667" s="4"/>
      <c r="K1667" s="80"/>
      <c r="L1667" s="80"/>
      <c r="M1667" s="80"/>
      <c r="N1667" s="80"/>
      <c r="O1667" s="80"/>
      <c r="P1667" s="80"/>
      <c r="Q1667" s="80"/>
      <c r="R1667" s="80"/>
      <c r="S1667" s="80"/>
      <c r="T1667" s="80"/>
      <c r="U1667" s="80"/>
      <c r="V1667" s="80"/>
      <c r="W1667" s="81">
        <f t="shared" si="30"/>
        <v>0</v>
      </c>
      <c r="X1667" s="80"/>
      <c r="Y1667" s="80"/>
      <c r="Z1667" s="80"/>
      <c r="AA1667" s="80"/>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82"/>
      <c r="BE1667" s="1"/>
    </row>
    <row r="1668" spans="1:57" ht="11.25" customHeight="1" x14ac:dyDescent="0.2">
      <c r="A1668" s="1"/>
      <c r="B1668" s="1"/>
      <c r="C1668" s="1"/>
      <c r="D1668" s="1"/>
      <c r="E1668" s="46">
        <v>1661</v>
      </c>
      <c r="F1668" s="229"/>
      <c r="G1668" s="4"/>
      <c r="H1668" s="4"/>
      <c r="I1668" s="79"/>
      <c r="J1668" s="4"/>
      <c r="K1668" s="80"/>
      <c r="L1668" s="80"/>
      <c r="M1668" s="80"/>
      <c r="N1668" s="80"/>
      <c r="O1668" s="80"/>
      <c r="P1668" s="80"/>
      <c r="Q1668" s="80"/>
      <c r="R1668" s="80"/>
      <c r="S1668" s="80"/>
      <c r="T1668" s="80"/>
      <c r="U1668" s="80"/>
      <c r="V1668" s="80"/>
      <c r="W1668" s="81">
        <f t="shared" si="30"/>
        <v>0</v>
      </c>
      <c r="X1668" s="80"/>
      <c r="Y1668" s="80"/>
      <c r="Z1668" s="80"/>
      <c r="AA1668" s="80"/>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82"/>
      <c r="BE1668" s="1"/>
    </row>
    <row r="1669" spans="1:57" ht="11.25" customHeight="1" x14ac:dyDescent="0.2">
      <c r="A1669" s="1"/>
      <c r="B1669" s="1"/>
      <c r="C1669" s="1"/>
      <c r="D1669" s="1"/>
      <c r="E1669" s="46">
        <v>1662</v>
      </c>
      <c r="F1669" s="229"/>
      <c r="G1669" s="4"/>
      <c r="H1669" s="4"/>
      <c r="I1669" s="79"/>
      <c r="J1669" s="4"/>
      <c r="K1669" s="80"/>
      <c r="L1669" s="80"/>
      <c r="M1669" s="80"/>
      <c r="N1669" s="80"/>
      <c r="O1669" s="80"/>
      <c r="P1669" s="80"/>
      <c r="Q1669" s="80"/>
      <c r="R1669" s="80"/>
      <c r="S1669" s="80"/>
      <c r="T1669" s="80"/>
      <c r="U1669" s="80"/>
      <c r="V1669" s="80"/>
      <c r="W1669" s="81">
        <f t="shared" si="30"/>
        <v>0</v>
      </c>
      <c r="X1669" s="80"/>
      <c r="Y1669" s="80"/>
      <c r="Z1669" s="80"/>
      <c r="AA1669" s="80"/>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82"/>
      <c r="BE1669" s="1"/>
    </row>
    <row r="1670" spans="1:57" ht="11.25" customHeight="1" x14ac:dyDescent="0.2">
      <c r="A1670" s="1"/>
      <c r="B1670" s="1"/>
      <c r="C1670" s="1"/>
      <c r="D1670" s="1"/>
      <c r="E1670" s="46">
        <v>1663</v>
      </c>
      <c r="F1670" s="229"/>
      <c r="G1670" s="4"/>
      <c r="H1670" s="4"/>
      <c r="I1670" s="79"/>
      <c r="J1670" s="4"/>
      <c r="K1670" s="80"/>
      <c r="L1670" s="80"/>
      <c r="M1670" s="80"/>
      <c r="N1670" s="80"/>
      <c r="O1670" s="80"/>
      <c r="P1670" s="80"/>
      <c r="Q1670" s="80"/>
      <c r="R1670" s="80"/>
      <c r="S1670" s="80"/>
      <c r="T1670" s="80"/>
      <c r="U1670" s="80"/>
      <c r="V1670" s="80"/>
      <c r="W1670" s="81">
        <f t="shared" si="30"/>
        <v>0</v>
      </c>
      <c r="X1670" s="80"/>
      <c r="Y1670" s="80"/>
      <c r="Z1670" s="80"/>
      <c r="AA1670" s="80"/>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82"/>
      <c r="BE1670" s="1"/>
    </row>
    <row r="1671" spans="1:57" ht="11.25" customHeight="1" x14ac:dyDescent="0.2">
      <c r="A1671" s="1"/>
      <c r="B1671" s="1"/>
      <c r="C1671" s="1"/>
      <c r="D1671" s="1"/>
      <c r="E1671" s="46">
        <v>1664</v>
      </c>
      <c r="F1671" s="229"/>
      <c r="G1671" s="4"/>
      <c r="H1671" s="4"/>
      <c r="I1671" s="79"/>
      <c r="J1671" s="4"/>
      <c r="K1671" s="80"/>
      <c r="L1671" s="80"/>
      <c r="M1671" s="80"/>
      <c r="N1671" s="80"/>
      <c r="O1671" s="80"/>
      <c r="P1671" s="80"/>
      <c r="Q1671" s="80"/>
      <c r="R1671" s="80"/>
      <c r="S1671" s="80"/>
      <c r="T1671" s="80"/>
      <c r="U1671" s="80"/>
      <c r="V1671" s="80"/>
      <c r="W1671" s="81">
        <f t="shared" si="30"/>
        <v>0</v>
      </c>
      <c r="X1671" s="80"/>
      <c r="Y1671" s="80"/>
      <c r="Z1671" s="80"/>
      <c r="AA1671" s="80"/>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82"/>
      <c r="BE1671" s="1"/>
    </row>
    <row r="1672" spans="1:57" ht="11.25" customHeight="1" x14ac:dyDescent="0.2">
      <c r="A1672" s="1"/>
      <c r="B1672" s="1"/>
      <c r="C1672" s="1"/>
      <c r="D1672" s="1"/>
      <c r="E1672" s="46">
        <v>1665</v>
      </c>
      <c r="F1672" s="229"/>
      <c r="G1672" s="4"/>
      <c r="H1672" s="4"/>
      <c r="I1672" s="79"/>
      <c r="J1672" s="4"/>
      <c r="K1672" s="80"/>
      <c r="L1672" s="80"/>
      <c r="M1672" s="80"/>
      <c r="N1672" s="80"/>
      <c r="O1672" s="80"/>
      <c r="P1672" s="80"/>
      <c r="Q1672" s="80"/>
      <c r="R1672" s="80"/>
      <c r="S1672" s="80"/>
      <c r="T1672" s="80"/>
      <c r="U1672" s="80"/>
      <c r="V1672" s="80"/>
      <c r="W1672" s="81">
        <f t="shared" si="30"/>
        <v>0</v>
      </c>
      <c r="X1672" s="80"/>
      <c r="Y1672" s="80"/>
      <c r="Z1672" s="80"/>
      <c r="AA1672" s="80"/>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82"/>
      <c r="BE1672" s="1"/>
    </row>
    <row r="1673" spans="1:57" ht="11.25" customHeight="1" x14ac:dyDescent="0.2">
      <c r="A1673" s="1"/>
      <c r="B1673" s="1"/>
      <c r="C1673" s="1"/>
      <c r="D1673" s="1"/>
      <c r="E1673" s="46">
        <v>1666</v>
      </c>
      <c r="F1673" s="229"/>
      <c r="G1673" s="4"/>
      <c r="H1673" s="4"/>
      <c r="I1673" s="79"/>
      <c r="J1673" s="4"/>
      <c r="K1673" s="80"/>
      <c r="L1673" s="80"/>
      <c r="M1673" s="80"/>
      <c r="N1673" s="80"/>
      <c r="O1673" s="80"/>
      <c r="P1673" s="80"/>
      <c r="Q1673" s="80"/>
      <c r="R1673" s="80"/>
      <c r="S1673" s="80"/>
      <c r="T1673" s="80"/>
      <c r="U1673" s="80"/>
      <c r="V1673" s="80"/>
      <c r="W1673" s="81">
        <f t="shared" si="30"/>
        <v>0</v>
      </c>
      <c r="X1673" s="80"/>
      <c r="Y1673" s="80"/>
      <c r="Z1673" s="80"/>
      <c r="AA1673" s="80"/>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82"/>
      <c r="BE1673" s="1"/>
    </row>
    <row r="1674" spans="1:57" ht="11.25" customHeight="1" x14ac:dyDescent="0.2">
      <c r="A1674" s="1"/>
      <c r="B1674" s="1"/>
      <c r="C1674" s="1"/>
      <c r="D1674" s="1"/>
      <c r="E1674" s="46">
        <v>1667</v>
      </c>
      <c r="F1674" s="229"/>
      <c r="G1674" s="4"/>
      <c r="H1674" s="4"/>
      <c r="I1674" s="79"/>
      <c r="J1674" s="4"/>
      <c r="K1674" s="80"/>
      <c r="L1674" s="80"/>
      <c r="M1674" s="80"/>
      <c r="N1674" s="80"/>
      <c r="O1674" s="80"/>
      <c r="P1674" s="80"/>
      <c r="Q1674" s="80"/>
      <c r="R1674" s="80"/>
      <c r="S1674" s="80"/>
      <c r="T1674" s="80"/>
      <c r="U1674" s="80"/>
      <c r="V1674" s="80"/>
      <c r="W1674" s="81">
        <f t="shared" si="30"/>
        <v>0</v>
      </c>
      <c r="X1674" s="80"/>
      <c r="Y1674" s="80"/>
      <c r="Z1674" s="80"/>
      <c r="AA1674" s="80"/>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82"/>
      <c r="BE1674" s="1"/>
    </row>
    <row r="1675" spans="1:57" ht="11.25" customHeight="1" x14ac:dyDescent="0.2">
      <c r="A1675" s="1"/>
      <c r="B1675" s="1"/>
      <c r="C1675" s="1"/>
      <c r="D1675" s="1"/>
      <c r="E1675" s="46">
        <v>1668</v>
      </c>
      <c r="F1675" s="229"/>
      <c r="G1675" s="4"/>
      <c r="H1675" s="4"/>
      <c r="I1675" s="79"/>
      <c r="J1675" s="4"/>
      <c r="K1675" s="80"/>
      <c r="L1675" s="80"/>
      <c r="M1675" s="80"/>
      <c r="N1675" s="80"/>
      <c r="O1675" s="80"/>
      <c r="P1675" s="80"/>
      <c r="Q1675" s="80"/>
      <c r="R1675" s="80"/>
      <c r="S1675" s="80"/>
      <c r="T1675" s="80"/>
      <c r="U1675" s="80"/>
      <c r="V1675" s="80"/>
      <c r="W1675" s="81">
        <f t="shared" si="30"/>
        <v>0</v>
      </c>
      <c r="X1675" s="80"/>
      <c r="Y1675" s="80"/>
      <c r="Z1675" s="80"/>
      <c r="AA1675" s="80"/>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82"/>
      <c r="BE1675" s="1"/>
    </row>
    <row r="1676" spans="1:57" ht="11.25" customHeight="1" x14ac:dyDescent="0.2">
      <c r="A1676" s="1"/>
      <c r="B1676" s="1"/>
      <c r="C1676" s="1"/>
      <c r="D1676" s="1"/>
      <c r="E1676" s="46">
        <v>1669</v>
      </c>
      <c r="F1676" s="229"/>
      <c r="G1676" s="4"/>
      <c r="H1676" s="4"/>
      <c r="I1676" s="79"/>
      <c r="J1676" s="4"/>
      <c r="K1676" s="80"/>
      <c r="L1676" s="80"/>
      <c r="M1676" s="80"/>
      <c r="N1676" s="80"/>
      <c r="O1676" s="80"/>
      <c r="P1676" s="80"/>
      <c r="Q1676" s="80"/>
      <c r="R1676" s="80"/>
      <c r="S1676" s="80"/>
      <c r="T1676" s="80"/>
      <c r="U1676" s="80"/>
      <c r="V1676" s="80"/>
      <c r="W1676" s="81">
        <f t="shared" si="30"/>
        <v>0</v>
      </c>
      <c r="X1676" s="80"/>
      <c r="Y1676" s="80"/>
      <c r="Z1676" s="80"/>
      <c r="AA1676" s="80"/>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82"/>
      <c r="BE1676" s="1"/>
    </row>
    <row r="1677" spans="1:57" ht="11.25" customHeight="1" x14ac:dyDescent="0.2">
      <c r="A1677" s="1"/>
      <c r="B1677" s="1"/>
      <c r="C1677" s="1"/>
      <c r="D1677" s="1"/>
      <c r="E1677" s="46">
        <v>1670</v>
      </c>
      <c r="F1677" s="229"/>
      <c r="G1677" s="4"/>
      <c r="H1677" s="4"/>
      <c r="I1677" s="79"/>
      <c r="J1677" s="4"/>
      <c r="K1677" s="80"/>
      <c r="L1677" s="80"/>
      <c r="M1677" s="80"/>
      <c r="N1677" s="80"/>
      <c r="O1677" s="80"/>
      <c r="P1677" s="80"/>
      <c r="Q1677" s="80"/>
      <c r="R1677" s="80"/>
      <c r="S1677" s="80"/>
      <c r="T1677" s="80"/>
      <c r="U1677" s="80"/>
      <c r="V1677" s="80"/>
      <c r="W1677" s="81">
        <f t="shared" si="30"/>
        <v>0</v>
      </c>
      <c r="X1677" s="80"/>
      <c r="Y1677" s="80"/>
      <c r="Z1677" s="80"/>
      <c r="AA1677" s="80"/>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82"/>
      <c r="BE1677" s="1"/>
    </row>
    <row r="1678" spans="1:57" ht="11.25" customHeight="1" x14ac:dyDescent="0.2">
      <c r="A1678" s="1"/>
      <c r="B1678" s="1"/>
      <c r="C1678" s="1"/>
      <c r="D1678" s="1"/>
      <c r="E1678" s="46">
        <v>1671</v>
      </c>
      <c r="F1678" s="229"/>
      <c r="G1678" s="4"/>
      <c r="H1678" s="4"/>
      <c r="I1678" s="79"/>
      <c r="J1678" s="4"/>
      <c r="K1678" s="80"/>
      <c r="L1678" s="80"/>
      <c r="M1678" s="80"/>
      <c r="N1678" s="80"/>
      <c r="O1678" s="80"/>
      <c r="P1678" s="80"/>
      <c r="Q1678" s="80"/>
      <c r="R1678" s="80"/>
      <c r="S1678" s="80"/>
      <c r="T1678" s="80"/>
      <c r="U1678" s="80"/>
      <c r="V1678" s="80"/>
      <c r="W1678" s="81">
        <f t="shared" si="30"/>
        <v>0</v>
      </c>
      <c r="X1678" s="80"/>
      <c r="Y1678" s="80"/>
      <c r="Z1678" s="80"/>
      <c r="AA1678" s="80"/>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82"/>
      <c r="BE1678" s="1"/>
    </row>
    <row r="1679" spans="1:57" ht="11.25" customHeight="1" x14ac:dyDescent="0.2">
      <c r="A1679" s="1"/>
      <c r="B1679" s="1"/>
      <c r="C1679" s="1"/>
      <c r="D1679" s="1"/>
      <c r="E1679" s="46">
        <v>1672</v>
      </c>
      <c r="F1679" s="229"/>
      <c r="G1679" s="4"/>
      <c r="H1679" s="4"/>
      <c r="I1679" s="79"/>
      <c r="J1679" s="4"/>
      <c r="K1679" s="80"/>
      <c r="L1679" s="80"/>
      <c r="M1679" s="80"/>
      <c r="N1679" s="80"/>
      <c r="O1679" s="80"/>
      <c r="P1679" s="80"/>
      <c r="Q1679" s="80"/>
      <c r="R1679" s="80"/>
      <c r="S1679" s="80"/>
      <c r="T1679" s="80"/>
      <c r="U1679" s="80"/>
      <c r="V1679" s="80"/>
      <c r="W1679" s="81">
        <f t="shared" si="30"/>
        <v>0</v>
      </c>
      <c r="X1679" s="80"/>
      <c r="Y1679" s="80"/>
      <c r="Z1679" s="80"/>
      <c r="AA1679" s="80"/>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82"/>
      <c r="BE1679" s="1"/>
    </row>
    <row r="1680" spans="1:57" ht="11.25" customHeight="1" x14ac:dyDescent="0.2">
      <c r="A1680" s="1"/>
      <c r="B1680" s="1"/>
      <c r="C1680" s="1"/>
      <c r="D1680" s="1"/>
      <c r="E1680" s="46">
        <v>1673</v>
      </c>
      <c r="F1680" s="229"/>
      <c r="G1680" s="4"/>
      <c r="H1680" s="4"/>
      <c r="I1680" s="79"/>
      <c r="J1680" s="4"/>
      <c r="K1680" s="80"/>
      <c r="L1680" s="80"/>
      <c r="M1680" s="80"/>
      <c r="N1680" s="80"/>
      <c r="O1680" s="80"/>
      <c r="P1680" s="80"/>
      <c r="Q1680" s="80"/>
      <c r="R1680" s="80"/>
      <c r="S1680" s="80"/>
      <c r="T1680" s="80"/>
      <c r="U1680" s="80"/>
      <c r="V1680" s="80"/>
      <c r="W1680" s="81">
        <f t="shared" si="30"/>
        <v>0</v>
      </c>
      <c r="X1680" s="80"/>
      <c r="Y1680" s="80"/>
      <c r="Z1680" s="80"/>
      <c r="AA1680" s="80"/>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82"/>
      <c r="BE1680" s="1"/>
    </row>
    <row r="1681" spans="1:57" ht="11.25" customHeight="1" x14ac:dyDescent="0.2">
      <c r="A1681" s="1"/>
      <c r="B1681" s="1"/>
      <c r="C1681" s="1"/>
      <c r="D1681" s="1"/>
      <c r="E1681" s="46">
        <v>1674</v>
      </c>
      <c r="F1681" s="229"/>
      <c r="G1681" s="4"/>
      <c r="H1681" s="4"/>
      <c r="I1681" s="79"/>
      <c r="J1681" s="4"/>
      <c r="K1681" s="80"/>
      <c r="L1681" s="80"/>
      <c r="M1681" s="80"/>
      <c r="N1681" s="80"/>
      <c r="O1681" s="80"/>
      <c r="P1681" s="80"/>
      <c r="Q1681" s="80"/>
      <c r="R1681" s="80"/>
      <c r="S1681" s="80"/>
      <c r="T1681" s="80"/>
      <c r="U1681" s="80"/>
      <c r="V1681" s="80"/>
      <c r="W1681" s="81">
        <f t="shared" si="30"/>
        <v>0</v>
      </c>
      <c r="X1681" s="80"/>
      <c r="Y1681" s="80"/>
      <c r="Z1681" s="80"/>
      <c r="AA1681" s="80"/>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82"/>
      <c r="BE1681" s="1"/>
    </row>
    <row r="1682" spans="1:57" ht="11.25" customHeight="1" x14ac:dyDescent="0.2">
      <c r="A1682" s="1"/>
      <c r="B1682" s="1"/>
      <c r="C1682" s="1"/>
      <c r="D1682" s="1"/>
      <c r="E1682" s="46">
        <v>1675</v>
      </c>
      <c r="F1682" s="229"/>
      <c r="G1682" s="4"/>
      <c r="H1682" s="4"/>
      <c r="I1682" s="79"/>
      <c r="J1682" s="4"/>
      <c r="K1682" s="80"/>
      <c r="L1682" s="80"/>
      <c r="M1682" s="80"/>
      <c r="N1682" s="80"/>
      <c r="O1682" s="80"/>
      <c r="P1682" s="80"/>
      <c r="Q1682" s="80"/>
      <c r="R1682" s="80"/>
      <c r="S1682" s="80"/>
      <c r="T1682" s="80"/>
      <c r="U1682" s="80"/>
      <c r="V1682" s="80"/>
      <c r="W1682" s="81">
        <f t="shared" si="30"/>
        <v>0</v>
      </c>
      <c r="X1682" s="80"/>
      <c r="Y1682" s="80"/>
      <c r="Z1682" s="80"/>
      <c r="AA1682" s="80"/>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82"/>
      <c r="BE1682" s="1"/>
    </row>
    <row r="1683" spans="1:57" ht="11.25" customHeight="1" x14ac:dyDescent="0.2">
      <c r="A1683" s="1"/>
      <c r="B1683" s="1"/>
      <c r="C1683" s="1"/>
      <c r="D1683" s="1"/>
      <c r="E1683" s="46">
        <v>1676</v>
      </c>
      <c r="F1683" s="229"/>
      <c r="G1683" s="4"/>
      <c r="H1683" s="4"/>
      <c r="I1683" s="79"/>
      <c r="J1683" s="4"/>
      <c r="K1683" s="80"/>
      <c r="L1683" s="80"/>
      <c r="M1683" s="80"/>
      <c r="N1683" s="80"/>
      <c r="O1683" s="80"/>
      <c r="P1683" s="80"/>
      <c r="Q1683" s="80"/>
      <c r="R1683" s="80"/>
      <c r="S1683" s="80"/>
      <c r="T1683" s="80"/>
      <c r="U1683" s="80"/>
      <c r="V1683" s="80"/>
      <c r="W1683" s="81">
        <f t="shared" si="30"/>
        <v>0</v>
      </c>
      <c r="X1683" s="80"/>
      <c r="Y1683" s="80"/>
      <c r="Z1683" s="80"/>
      <c r="AA1683" s="80"/>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82"/>
      <c r="BE1683" s="1"/>
    </row>
    <row r="1684" spans="1:57" ht="11.25" customHeight="1" x14ac:dyDescent="0.2">
      <c r="A1684" s="1"/>
      <c r="B1684" s="1"/>
      <c r="C1684" s="1"/>
      <c r="D1684" s="1"/>
      <c r="E1684" s="46">
        <v>1677</v>
      </c>
      <c r="F1684" s="229"/>
      <c r="G1684" s="4"/>
      <c r="H1684" s="4"/>
      <c r="I1684" s="79"/>
      <c r="J1684" s="4"/>
      <c r="K1684" s="80"/>
      <c r="L1684" s="80"/>
      <c r="M1684" s="80"/>
      <c r="N1684" s="80"/>
      <c r="O1684" s="80"/>
      <c r="P1684" s="80"/>
      <c r="Q1684" s="80"/>
      <c r="R1684" s="80"/>
      <c r="S1684" s="80"/>
      <c r="T1684" s="80"/>
      <c r="U1684" s="80"/>
      <c r="V1684" s="80"/>
      <c r="W1684" s="81">
        <f t="shared" si="30"/>
        <v>0</v>
      </c>
      <c r="X1684" s="80"/>
      <c r="Y1684" s="80"/>
      <c r="Z1684" s="80"/>
      <c r="AA1684" s="80"/>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82"/>
      <c r="BE1684" s="1"/>
    </row>
    <row r="1685" spans="1:57" ht="11.25" customHeight="1" x14ac:dyDescent="0.2">
      <c r="A1685" s="1"/>
      <c r="B1685" s="1"/>
      <c r="C1685" s="1"/>
      <c r="D1685" s="1"/>
      <c r="E1685" s="46">
        <v>1678</v>
      </c>
      <c r="F1685" s="229"/>
      <c r="G1685" s="4"/>
      <c r="H1685" s="4"/>
      <c r="I1685" s="79"/>
      <c r="J1685" s="4"/>
      <c r="K1685" s="80"/>
      <c r="L1685" s="80"/>
      <c r="M1685" s="80"/>
      <c r="N1685" s="80"/>
      <c r="O1685" s="80"/>
      <c r="P1685" s="80"/>
      <c r="Q1685" s="80"/>
      <c r="R1685" s="80"/>
      <c r="S1685" s="80"/>
      <c r="T1685" s="80"/>
      <c r="U1685" s="80"/>
      <c r="V1685" s="80"/>
      <c r="W1685" s="81">
        <f t="shared" si="30"/>
        <v>0</v>
      </c>
      <c r="X1685" s="80"/>
      <c r="Y1685" s="80"/>
      <c r="Z1685" s="80"/>
      <c r="AA1685" s="80"/>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82"/>
      <c r="BE1685" s="1"/>
    </row>
    <row r="1686" spans="1:57" ht="11.25" customHeight="1" x14ac:dyDescent="0.2">
      <c r="A1686" s="1"/>
      <c r="B1686" s="1"/>
      <c r="C1686" s="1"/>
      <c r="D1686" s="1"/>
      <c r="E1686" s="46">
        <v>1679</v>
      </c>
      <c r="F1686" s="229"/>
      <c r="G1686" s="4"/>
      <c r="H1686" s="4"/>
      <c r="I1686" s="79"/>
      <c r="J1686" s="4"/>
      <c r="K1686" s="80"/>
      <c r="L1686" s="80"/>
      <c r="M1686" s="80"/>
      <c r="N1686" s="80"/>
      <c r="O1686" s="80"/>
      <c r="P1686" s="80"/>
      <c r="Q1686" s="80"/>
      <c r="R1686" s="80"/>
      <c r="S1686" s="80"/>
      <c r="T1686" s="80"/>
      <c r="U1686" s="80"/>
      <c r="V1686" s="80"/>
      <c r="W1686" s="81">
        <f t="shared" si="30"/>
        <v>0</v>
      </c>
      <c r="X1686" s="80"/>
      <c r="Y1686" s="80"/>
      <c r="Z1686" s="80"/>
      <c r="AA1686" s="80"/>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82"/>
      <c r="BE1686" s="1"/>
    </row>
    <row r="1687" spans="1:57" ht="11.25" customHeight="1" x14ac:dyDescent="0.2">
      <c r="A1687" s="1"/>
      <c r="B1687" s="1"/>
      <c r="C1687" s="1"/>
      <c r="D1687" s="1"/>
      <c r="E1687" s="46">
        <v>1680</v>
      </c>
      <c r="F1687" s="229"/>
      <c r="G1687" s="4"/>
      <c r="H1687" s="4"/>
      <c r="I1687" s="79"/>
      <c r="J1687" s="4"/>
      <c r="K1687" s="80"/>
      <c r="L1687" s="80"/>
      <c r="M1687" s="80"/>
      <c r="N1687" s="80"/>
      <c r="O1687" s="80"/>
      <c r="P1687" s="80"/>
      <c r="Q1687" s="80"/>
      <c r="R1687" s="80"/>
      <c r="S1687" s="80"/>
      <c r="T1687" s="80"/>
      <c r="U1687" s="80"/>
      <c r="V1687" s="80"/>
      <c r="W1687" s="81">
        <f t="shared" si="30"/>
        <v>0</v>
      </c>
      <c r="X1687" s="80"/>
      <c r="Y1687" s="80"/>
      <c r="Z1687" s="80"/>
      <c r="AA1687" s="80"/>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82"/>
      <c r="BE1687" s="1"/>
    </row>
    <row r="1688" spans="1:57" ht="11.25" customHeight="1" x14ac:dyDescent="0.2">
      <c r="A1688" s="1"/>
      <c r="B1688" s="1"/>
      <c r="C1688" s="1"/>
      <c r="D1688" s="1"/>
      <c r="E1688" s="46">
        <v>1681</v>
      </c>
      <c r="F1688" s="229"/>
      <c r="G1688" s="4"/>
      <c r="H1688" s="4"/>
      <c r="I1688" s="79"/>
      <c r="J1688" s="4"/>
      <c r="K1688" s="80"/>
      <c r="L1688" s="80"/>
      <c r="M1688" s="80"/>
      <c r="N1688" s="80"/>
      <c r="O1688" s="80"/>
      <c r="P1688" s="80"/>
      <c r="Q1688" s="80"/>
      <c r="R1688" s="80"/>
      <c r="S1688" s="80"/>
      <c r="T1688" s="80"/>
      <c r="U1688" s="80"/>
      <c r="V1688" s="80"/>
      <c r="W1688" s="81">
        <f t="shared" si="30"/>
        <v>0</v>
      </c>
      <c r="X1688" s="80"/>
      <c r="Y1688" s="80"/>
      <c r="Z1688" s="80"/>
      <c r="AA1688" s="80"/>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82"/>
      <c r="BE1688" s="1"/>
    </row>
    <row r="1689" spans="1:57" ht="11.25" customHeight="1" x14ac:dyDescent="0.2">
      <c r="A1689" s="1"/>
      <c r="B1689" s="1"/>
      <c r="C1689" s="1"/>
      <c r="D1689" s="1"/>
      <c r="E1689" s="46">
        <v>1682</v>
      </c>
      <c r="F1689" s="229"/>
      <c r="G1689" s="4"/>
      <c r="H1689" s="4"/>
      <c r="I1689" s="79"/>
      <c r="J1689" s="4"/>
      <c r="K1689" s="80"/>
      <c r="L1689" s="80"/>
      <c r="M1689" s="80"/>
      <c r="N1689" s="80"/>
      <c r="O1689" s="80"/>
      <c r="P1689" s="80"/>
      <c r="Q1689" s="80"/>
      <c r="R1689" s="80"/>
      <c r="S1689" s="80"/>
      <c r="T1689" s="80"/>
      <c r="U1689" s="80"/>
      <c r="V1689" s="80"/>
      <c r="W1689" s="81">
        <f t="shared" si="30"/>
        <v>0</v>
      </c>
      <c r="X1689" s="80"/>
      <c r="Y1689" s="80"/>
      <c r="Z1689" s="80"/>
      <c r="AA1689" s="80"/>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82"/>
      <c r="BE1689" s="1"/>
    </row>
    <row r="1690" spans="1:57" ht="11.25" customHeight="1" x14ac:dyDescent="0.2">
      <c r="A1690" s="1"/>
      <c r="B1690" s="1"/>
      <c r="C1690" s="1"/>
      <c r="D1690" s="1"/>
      <c r="E1690" s="46">
        <v>1683</v>
      </c>
      <c r="F1690" s="229"/>
      <c r="G1690" s="4"/>
      <c r="H1690" s="4"/>
      <c r="I1690" s="79"/>
      <c r="J1690" s="4"/>
      <c r="K1690" s="80"/>
      <c r="L1690" s="80"/>
      <c r="M1690" s="80"/>
      <c r="N1690" s="80"/>
      <c r="O1690" s="80"/>
      <c r="P1690" s="80"/>
      <c r="Q1690" s="80"/>
      <c r="R1690" s="80"/>
      <c r="S1690" s="80"/>
      <c r="T1690" s="80"/>
      <c r="U1690" s="80"/>
      <c r="V1690" s="80"/>
      <c r="W1690" s="81">
        <f t="shared" si="30"/>
        <v>0</v>
      </c>
      <c r="X1690" s="80"/>
      <c r="Y1690" s="80"/>
      <c r="Z1690" s="80"/>
      <c r="AA1690" s="80"/>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82"/>
      <c r="BE1690" s="1"/>
    </row>
    <row r="1691" spans="1:57" ht="11.25" customHeight="1" x14ac:dyDescent="0.2">
      <c r="A1691" s="1"/>
      <c r="B1691" s="1"/>
      <c r="C1691" s="1"/>
      <c r="D1691" s="1"/>
      <c r="E1691" s="46">
        <v>1684</v>
      </c>
      <c r="F1691" s="229"/>
      <c r="G1691" s="4"/>
      <c r="H1691" s="4"/>
      <c r="I1691" s="79"/>
      <c r="J1691" s="4"/>
      <c r="K1691" s="80"/>
      <c r="L1691" s="80"/>
      <c r="M1691" s="80"/>
      <c r="N1691" s="80"/>
      <c r="O1691" s="80"/>
      <c r="P1691" s="80"/>
      <c r="Q1691" s="80"/>
      <c r="R1691" s="80"/>
      <c r="S1691" s="80"/>
      <c r="T1691" s="80"/>
      <c r="U1691" s="80"/>
      <c r="V1691" s="80"/>
      <c r="W1691" s="81">
        <f t="shared" si="30"/>
        <v>0</v>
      </c>
      <c r="X1691" s="80"/>
      <c r="Y1691" s="80"/>
      <c r="Z1691" s="80"/>
      <c r="AA1691" s="80"/>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82"/>
      <c r="BE1691" s="1"/>
    </row>
    <row r="1692" spans="1:57" ht="11.25" customHeight="1" x14ac:dyDescent="0.2">
      <c r="A1692" s="1"/>
      <c r="B1692" s="1"/>
      <c r="C1692" s="1"/>
      <c r="D1692" s="1"/>
      <c r="E1692" s="46">
        <v>1685</v>
      </c>
      <c r="F1692" s="229"/>
      <c r="G1692" s="4"/>
      <c r="H1692" s="4"/>
      <c r="I1692" s="79"/>
      <c r="J1692" s="4"/>
      <c r="K1692" s="80"/>
      <c r="L1692" s="80"/>
      <c r="M1692" s="80"/>
      <c r="N1692" s="80"/>
      <c r="O1692" s="80"/>
      <c r="P1692" s="80"/>
      <c r="Q1692" s="80"/>
      <c r="R1692" s="80"/>
      <c r="S1692" s="80"/>
      <c r="T1692" s="80"/>
      <c r="U1692" s="80"/>
      <c r="V1692" s="80"/>
      <c r="W1692" s="81">
        <f t="shared" si="30"/>
        <v>0</v>
      </c>
      <c r="X1692" s="80"/>
      <c r="Y1692" s="80"/>
      <c r="Z1692" s="80"/>
      <c r="AA1692" s="80"/>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82"/>
      <c r="BE1692" s="1"/>
    </row>
    <row r="1693" spans="1:57" ht="11.25" customHeight="1" x14ac:dyDescent="0.2">
      <c r="A1693" s="1"/>
      <c r="B1693" s="1"/>
      <c r="C1693" s="1"/>
      <c r="D1693" s="1"/>
      <c r="E1693" s="46">
        <v>1686</v>
      </c>
      <c r="F1693" s="229"/>
      <c r="G1693" s="4"/>
      <c r="H1693" s="4"/>
      <c r="I1693" s="79"/>
      <c r="J1693" s="4"/>
      <c r="K1693" s="80"/>
      <c r="L1693" s="80"/>
      <c r="M1693" s="80"/>
      <c r="N1693" s="80"/>
      <c r="O1693" s="80"/>
      <c r="P1693" s="80"/>
      <c r="Q1693" s="80"/>
      <c r="R1693" s="80"/>
      <c r="S1693" s="80"/>
      <c r="T1693" s="80"/>
      <c r="U1693" s="80"/>
      <c r="V1693" s="80"/>
      <c r="W1693" s="81">
        <f t="shared" si="30"/>
        <v>0</v>
      </c>
      <c r="X1693" s="80"/>
      <c r="Y1693" s="80"/>
      <c r="Z1693" s="80"/>
      <c r="AA1693" s="80"/>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82"/>
      <c r="BE1693" s="1"/>
    </row>
    <row r="1694" spans="1:57" ht="11.25" customHeight="1" x14ac:dyDescent="0.2">
      <c r="A1694" s="1"/>
      <c r="B1694" s="1"/>
      <c r="C1694" s="1"/>
      <c r="D1694" s="1"/>
      <c r="E1694" s="46">
        <v>1687</v>
      </c>
      <c r="F1694" s="229"/>
      <c r="G1694" s="4"/>
      <c r="H1694" s="4"/>
      <c r="I1694" s="79"/>
      <c r="J1694" s="4"/>
      <c r="K1694" s="80"/>
      <c r="L1694" s="80"/>
      <c r="M1694" s="80"/>
      <c r="N1694" s="80"/>
      <c r="O1694" s="80"/>
      <c r="P1694" s="80"/>
      <c r="Q1694" s="80"/>
      <c r="R1694" s="80"/>
      <c r="S1694" s="80"/>
      <c r="T1694" s="80"/>
      <c r="U1694" s="80"/>
      <c r="V1694" s="80"/>
      <c r="W1694" s="81">
        <f t="shared" si="30"/>
        <v>0</v>
      </c>
      <c r="X1694" s="80"/>
      <c r="Y1694" s="80"/>
      <c r="Z1694" s="80"/>
      <c r="AA1694" s="80"/>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82"/>
      <c r="BE1694" s="1"/>
    </row>
    <row r="1695" spans="1:57" ht="11.25" customHeight="1" x14ac:dyDescent="0.2">
      <c r="A1695" s="1"/>
      <c r="B1695" s="1"/>
      <c r="C1695" s="1"/>
      <c r="D1695" s="1"/>
      <c r="E1695" s="46">
        <v>1688</v>
      </c>
      <c r="F1695" s="229"/>
      <c r="G1695" s="4"/>
      <c r="H1695" s="4"/>
      <c r="I1695" s="79"/>
      <c r="J1695" s="4"/>
      <c r="K1695" s="80"/>
      <c r="L1695" s="80"/>
      <c r="M1695" s="80"/>
      <c r="N1695" s="80"/>
      <c r="O1695" s="80"/>
      <c r="P1695" s="80"/>
      <c r="Q1695" s="80"/>
      <c r="R1695" s="80"/>
      <c r="S1695" s="80"/>
      <c r="T1695" s="80"/>
      <c r="U1695" s="80"/>
      <c r="V1695" s="80"/>
      <c r="W1695" s="81">
        <f t="shared" si="30"/>
        <v>0</v>
      </c>
      <c r="X1695" s="80"/>
      <c r="Y1695" s="80"/>
      <c r="Z1695" s="80"/>
      <c r="AA1695" s="80"/>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82"/>
      <c r="BE1695" s="1"/>
    </row>
    <row r="1696" spans="1:57" ht="11.25" customHeight="1" x14ac:dyDescent="0.2">
      <c r="A1696" s="1"/>
      <c r="B1696" s="1"/>
      <c r="C1696" s="1"/>
      <c r="D1696" s="1"/>
      <c r="E1696" s="46">
        <v>1689</v>
      </c>
      <c r="F1696" s="229"/>
      <c r="G1696" s="4"/>
      <c r="H1696" s="4"/>
      <c r="I1696" s="79"/>
      <c r="J1696" s="4"/>
      <c r="K1696" s="80"/>
      <c r="L1696" s="80"/>
      <c r="M1696" s="80"/>
      <c r="N1696" s="80"/>
      <c r="O1696" s="80"/>
      <c r="P1696" s="80"/>
      <c r="Q1696" s="80"/>
      <c r="R1696" s="80"/>
      <c r="S1696" s="80"/>
      <c r="T1696" s="80"/>
      <c r="U1696" s="80"/>
      <c r="V1696" s="80"/>
      <c r="W1696" s="81">
        <f t="shared" si="30"/>
        <v>0</v>
      </c>
      <c r="X1696" s="80"/>
      <c r="Y1696" s="80"/>
      <c r="Z1696" s="80"/>
      <c r="AA1696" s="80"/>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82"/>
      <c r="BE1696" s="1"/>
    </row>
    <row r="1697" spans="1:57" ht="11.25" customHeight="1" x14ac:dyDescent="0.2">
      <c r="A1697" s="1"/>
      <c r="B1697" s="1"/>
      <c r="C1697" s="1"/>
      <c r="D1697" s="1"/>
      <c r="E1697" s="46">
        <v>1690</v>
      </c>
      <c r="F1697" s="229"/>
      <c r="G1697" s="4"/>
      <c r="H1697" s="4"/>
      <c r="I1697" s="79"/>
      <c r="J1697" s="4"/>
      <c r="K1697" s="80"/>
      <c r="L1697" s="80"/>
      <c r="M1697" s="80"/>
      <c r="N1697" s="80"/>
      <c r="O1697" s="80"/>
      <c r="P1697" s="80"/>
      <c r="Q1697" s="80"/>
      <c r="R1697" s="80"/>
      <c r="S1697" s="80"/>
      <c r="T1697" s="80"/>
      <c r="U1697" s="80"/>
      <c r="V1697" s="80"/>
      <c r="W1697" s="81">
        <f t="shared" si="30"/>
        <v>0</v>
      </c>
      <c r="X1697" s="80"/>
      <c r="Y1697" s="80"/>
      <c r="Z1697" s="80"/>
      <c r="AA1697" s="80"/>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82"/>
      <c r="BE1697" s="1"/>
    </row>
    <row r="1698" spans="1:57" ht="11.25" customHeight="1" x14ac:dyDescent="0.2">
      <c r="A1698" s="1"/>
      <c r="B1698" s="1"/>
      <c r="C1698" s="1"/>
      <c r="D1698" s="1"/>
      <c r="E1698" s="46">
        <v>1691</v>
      </c>
      <c r="F1698" s="229"/>
      <c r="G1698" s="4"/>
      <c r="H1698" s="4"/>
      <c r="I1698" s="79"/>
      <c r="J1698" s="4"/>
      <c r="K1698" s="80"/>
      <c r="L1698" s="80"/>
      <c r="M1698" s="80"/>
      <c r="N1698" s="80"/>
      <c r="O1698" s="80"/>
      <c r="P1698" s="80"/>
      <c r="Q1698" s="80"/>
      <c r="R1698" s="80"/>
      <c r="S1698" s="80"/>
      <c r="T1698" s="80"/>
      <c r="U1698" s="80"/>
      <c r="V1698" s="80"/>
      <c r="W1698" s="81">
        <f t="shared" si="30"/>
        <v>0</v>
      </c>
      <c r="X1698" s="80"/>
      <c r="Y1698" s="80"/>
      <c r="Z1698" s="80"/>
      <c r="AA1698" s="80"/>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82"/>
      <c r="BE1698" s="1"/>
    </row>
    <row r="1699" spans="1:57" ht="11.25" customHeight="1" x14ac:dyDescent="0.2">
      <c r="A1699" s="1"/>
      <c r="B1699" s="1"/>
      <c r="C1699" s="1"/>
      <c r="D1699" s="1"/>
      <c r="E1699" s="46">
        <v>1692</v>
      </c>
      <c r="F1699" s="229"/>
      <c r="G1699" s="4"/>
      <c r="H1699" s="4"/>
      <c r="I1699" s="79"/>
      <c r="J1699" s="4"/>
      <c r="K1699" s="80"/>
      <c r="L1699" s="80"/>
      <c r="M1699" s="80"/>
      <c r="N1699" s="80"/>
      <c r="O1699" s="80"/>
      <c r="P1699" s="80"/>
      <c r="Q1699" s="80"/>
      <c r="R1699" s="80"/>
      <c r="S1699" s="80"/>
      <c r="T1699" s="80"/>
      <c r="U1699" s="80"/>
      <c r="V1699" s="80"/>
      <c r="W1699" s="81">
        <f t="shared" si="30"/>
        <v>0</v>
      </c>
      <c r="X1699" s="80"/>
      <c r="Y1699" s="80"/>
      <c r="Z1699" s="80"/>
      <c r="AA1699" s="80"/>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82"/>
      <c r="BE1699" s="1"/>
    </row>
    <row r="1700" spans="1:57" ht="11.25" customHeight="1" x14ac:dyDescent="0.2">
      <c r="A1700" s="1"/>
      <c r="B1700" s="1"/>
      <c r="C1700" s="1"/>
      <c r="D1700" s="1"/>
      <c r="E1700" s="46">
        <v>1693</v>
      </c>
      <c r="F1700" s="229"/>
      <c r="G1700" s="4"/>
      <c r="H1700" s="4"/>
      <c r="I1700" s="79"/>
      <c r="J1700" s="4"/>
      <c r="K1700" s="80"/>
      <c r="L1700" s="80"/>
      <c r="M1700" s="80"/>
      <c r="N1700" s="80"/>
      <c r="O1700" s="80"/>
      <c r="P1700" s="80"/>
      <c r="Q1700" s="80"/>
      <c r="R1700" s="80"/>
      <c r="S1700" s="80"/>
      <c r="T1700" s="80"/>
      <c r="U1700" s="80"/>
      <c r="V1700" s="80"/>
      <c r="W1700" s="81">
        <f t="shared" si="30"/>
        <v>0</v>
      </c>
      <c r="X1700" s="80"/>
      <c r="Y1700" s="80"/>
      <c r="Z1700" s="80"/>
      <c r="AA1700" s="80"/>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82"/>
      <c r="BE1700" s="1"/>
    </row>
    <row r="1701" spans="1:57" ht="11.25" customHeight="1" x14ac:dyDescent="0.2">
      <c r="A1701" s="1"/>
      <c r="B1701" s="1"/>
      <c r="C1701" s="1"/>
      <c r="D1701" s="1"/>
      <c r="E1701" s="46">
        <v>1694</v>
      </c>
      <c r="F1701" s="229"/>
      <c r="G1701" s="4"/>
      <c r="H1701" s="4"/>
      <c r="I1701" s="79"/>
      <c r="J1701" s="4"/>
      <c r="K1701" s="80"/>
      <c r="L1701" s="80"/>
      <c r="M1701" s="80"/>
      <c r="N1701" s="80"/>
      <c r="O1701" s="80"/>
      <c r="P1701" s="80"/>
      <c r="Q1701" s="80"/>
      <c r="R1701" s="80"/>
      <c r="S1701" s="80"/>
      <c r="T1701" s="80"/>
      <c r="U1701" s="80"/>
      <c r="V1701" s="80"/>
      <c r="W1701" s="81">
        <f t="shared" si="30"/>
        <v>0</v>
      </c>
      <c r="X1701" s="80"/>
      <c r="Y1701" s="80"/>
      <c r="Z1701" s="80"/>
      <c r="AA1701" s="80"/>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82"/>
      <c r="BE1701" s="1"/>
    </row>
    <row r="1702" spans="1:57" ht="11.25" customHeight="1" x14ac:dyDescent="0.2">
      <c r="A1702" s="1"/>
      <c r="B1702" s="1"/>
      <c r="C1702" s="1"/>
      <c r="D1702" s="1"/>
      <c r="E1702" s="46">
        <v>1695</v>
      </c>
      <c r="F1702" s="229"/>
      <c r="G1702" s="4"/>
      <c r="H1702" s="4"/>
      <c r="I1702" s="79"/>
      <c r="J1702" s="4"/>
      <c r="K1702" s="80"/>
      <c r="L1702" s="80"/>
      <c r="M1702" s="80"/>
      <c r="N1702" s="80"/>
      <c r="O1702" s="80"/>
      <c r="P1702" s="80"/>
      <c r="Q1702" s="80"/>
      <c r="R1702" s="80"/>
      <c r="S1702" s="80"/>
      <c r="T1702" s="80"/>
      <c r="U1702" s="80"/>
      <c r="V1702" s="80"/>
      <c r="W1702" s="81">
        <f t="shared" si="30"/>
        <v>0</v>
      </c>
      <c r="X1702" s="80"/>
      <c r="Y1702" s="80"/>
      <c r="Z1702" s="80"/>
      <c r="AA1702" s="80"/>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82"/>
      <c r="BE1702" s="1"/>
    </row>
    <row r="1703" spans="1:57" ht="11.25" customHeight="1" x14ac:dyDescent="0.2">
      <c r="A1703" s="1"/>
      <c r="B1703" s="1"/>
      <c r="C1703" s="1"/>
      <c r="D1703" s="1"/>
      <c r="E1703" s="46">
        <v>1696</v>
      </c>
      <c r="F1703" s="229"/>
      <c r="G1703" s="4"/>
      <c r="H1703" s="4"/>
      <c r="I1703" s="79"/>
      <c r="J1703" s="4"/>
      <c r="K1703" s="80"/>
      <c r="L1703" s="80"/>
      <c r="M1703" s="80"/>
      <c r="N1703" s="80"/>
      <c r="O1703" s="80"/>
      <c r="P1703" s="80"/>
      <c r="Q1703" s="80"/>
      <c r="R1703" s="80"/>
      <c r="S1703" s="80"/>
      <c r="T1703" s="80"/>
      <c r="U1703" s="80"/>
      <c r="V1703" s="80"/>
      <c r="W1703" s="81">
        <f t="shared" si="30"/>
        <v>0</v>
      </c>
      <c r="X1703" s="80"/>
      <c r="Y1703" s="80"/>
      <c r="Z1703" s="80"/>
      <c r="AA1703" s="80"/>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82"/>
      <c r="BE1703" s="1"/>
    </row>
    <row r="1704" spans="1:57" ht="11.25" customHeight="1" x14ac:dyDescent="0.2">
      <c r="A1704" s="1"/>
      <c r="B1704" s="1"/>
      <c r="C1704" s="1"/>
      <c r="D1704" s="1"/>
      <c r="E1704" s="46">
        <v>1697</v>
      </c>
      <c r="F1704" s="229"/>
      <c r="G1704" s="4"/>
      <c r="H1704" s="4"/>
      <c r="I1704" s="79"/>
      <c r="J1704" s="4"/>
      <c r="K1704" s="80"/>
      <c r="L1704" s="80"/>
      <c r="M1704" s="80"/>
      <c r="N1704" s="80"/>
      <c r="O1704" s="80"/>
      <c r="P1704" s="80"/>
      <c r="Q1704" s="80"/>
      <c r="R1704" s="80"/>
      <c r="S1704" s="80"/>
      <c r="T1704" s="80"/>
      <c r="U1704" s="80"/>
      <c r="V1704" s="80"/>
      <c r="W1704" s="81">
        <f t="shared" si="30"/>
        <v>0</v>
      </c>
      <c r="X1704" s="80"/>
      <c r="Y1704" s="80"/>
      <c r="Z1704" s="80"/>
      <c r="AA1704" s="80"/>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82"/>
      <c r="BE1704" s="1"/>
    </row>
    <row r="1705" spans="1:57" ht="11.25" customHeight="1" x14ac:dyDescent="0.2">
      <c r="A1705" s="1"/>
      <c r="B1705" s="1"/>
      <c r="C1705" s="1"/>
      <c r="D1705" s="1"/>
      <c r="E1705" s="46">
        <v>1698</v>
      </c>
      <c r="F1705" s="229"/>
      <c r="G1705" s="4"/>
      <c r="H1705" s="4"/>
      <c r="I1705" s="79"/>
      <c r="J1705" s="4"/>
      <c r="K1705" s="80"/>
      <c r="L1705" s="80"/>
      <c r="M1705" s="80"/>
      <c r="N1705" s="80"/>
      <c r="O1705" s="80"/>
      <c r="P1705" s="80"/>
      <c r="Q1705" s="80"/>
      <c r="R1705" s="80"/>
      <c r="S1705" s="80"/>
      <c r="T1705" s="80"/>
      <c r="U1705" s="80"/>
      <c r="V1705" s="80"/>
      <c r="W1705" s="81">
        <f t="shared" si="30"/>
        <v>0</v>
      </c>
      <c r="X1705" s="80"/>
      <c r="Y1705" s="80"/>
      <c r="Z1705" s="80"/>
      <c r="AA1705" s="80"/>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82"/>
      <c r="BE1705" s="1"/>
    </row>
    <row r="1706" spans="1:57" ht="11.25" customHeight="1" x14ac:dyDescent="0.2">
      <c r="A1706" s="1"/>
      <c r="B1706" s="1"/>
      <c r="C1706" s="1"/>
      <c r="D1706" s="1"/>
      <c r="E1706" s="46">
        <v>1699</v>
      </c>
      <c r="F1706" s="229"/>
      <c r="G1706" s="4"/>
      <c r="H1706" s="4"/>
      <c r="I1706" s="79"/>
      <c r="J1706" s="4"/>
      <c r="K1706" s="80"/>
      <c r="L1706" s="80"/>
      <c r="M1706" s="80"/>
      <c r="N1706" s="80"/>
      <c r="O1706" s="80"/>
      <c r="P1706" s="80"/>
      <c r="Q1706" s="80"/>
      <c r="R1706" s="80"/>
      <c r="S1706" s="80"/>
      <c r="T1706" s="80"/>
      <c r="U1706" s="80"/>
      <c r="V1706" s="80"/>
      <c r="W1706" s="81">
        <f t="shared" si="30"/>
        <v>0</v>
      </c>
      <c r="X1706" s="80"/>
      <c r="Y1706" s="80"/>
      <c r="Z1706" s="80"/>
      <c r="AA1706" s="80"/>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82"/>
      <c r="BE1706" s="1"/>
    </row>
    <row r="1707" spans="1:57" ht="11.25" customHeight="1" x14ac:dyDescent="0.2">
      <c r="A1707" s="1"/>
      <c r="B1707" s="1"/>
      <c r="C1707" s="1"/>
      <c r="D1707" s="1"/>
      <c r="E1707" s="46">
        <v>1700</v>
      </c>
      <c r="F1707" s="229"/>
      <c r="G1707" s="4"/>
      <c r="H1707" s="4"/>
      <c r="I1707" s="79"/>
      <c r="J1707" s="4"/>
      <c r="K1707" s="80"/>
      <c r="L1707" s="80"/>
      <c r="M1707" s="80"/>
      <c r="N1707" s="80"/>
      <c r="O1707" s="80"/>
      <c r="P1707" s="80"/>
      <c r="Q1707" s="80"/>
      <c r="R1707" s="80"/>
      <c r="S1707" s="80"/>
      <c r="T1707" s="80"/>
      <c r="U1707" s="80"/>
      <c r="V1707" s="80"/>
      <c r="W1707" s="81">
        <f t="shared" si="30"/>
        <v>0</v>
      </c>
      <c r="X1707" s="80"/>
      <c r="Y1707" s="80"/>
      <c r="Z1707" s="80"/>
      <c r="AA1707" s="80"/>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82"/>
      <c r="BE1707" s="1"/>
    </row>
    <row r="1708" spans="1:57" ht="11.25" customHeight="1" x14ac:dyDescent="0.2">
      <c r="A1708" s="1"/>
      <c r="B1708" s="1"/>
      <c r="C1708" s="1"/>
      <c r="D1708" s="1"/>
      <c r="E1708" s="46">
        <v>1701</v>
      </c>
      <c r="F1708" s="229"/>
      <c r="G1708" s="4"/>
      <c r="H1708" s="4"/>
      <c r="I1708" s="79"/>
      <c r="J1708" s="4"/>
      <c r="K1708" s="80"/>
      <c r="L1708" s="80"/>
      <c r="M1708" s="80"/>
      <c r="N1708" s="80"/>
      <c r="O1708" s="80"/>
      <c r="P1708" s="80"/>
      <c r="Q1708" s="80"/>
      <c r="R1708" s="80"/>
      <c r="S1708" s="80"/>
      <c r="T1708" s="80"/>
      <c r="U1708" s="80"/>
      <c r="V1708" s="80"/>
      <c r="W1708" s="81">
        <f t="shared" si="30"/>
        <v>0</v>
      </c>
      <c r="X1708" s="80"/>
      <c r="Y1708" s="80"/>
      <c r="Z1708" s="80"/>
      <c r="AA1708" s="80"/>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82"/>
      <c r="BE1708" s="1"/>
    </row>
    <row r="1709" spans="1:57" ht="11.25" customHeight="1" x14ac:dyDescent="0.2">
      <c r="A1709" s="1"/>
      <c r="B1709" s="1"/>
      <c r="C1709" s="1"/>
      <c r="D1709" s="1"/>
      <c r="E1709" s="46">
        <v>1702</v>
      </c>
      <c r="F1709" s="229"/>
      <c r="G1709" s="4"/>
      <c r="H1709" s="4"/>
      <c r="I1709" s="79"/>
      <c r="J1709" s="4"/>
      <c r="K1709" s="80"/>
      <c r="L1709" s="80"/>
      <c r="M1709" s="80"/>
      <c r="N1709" s="80"/>
      <c r="O1709" s="80"/>
      <c r="P1709" s="80"/>
      <c r="Q1709" s="80"/>
      <c r="R1709" s="80"/>
      <c r="S1709" s="80"/>
      <c r="T1709" s="80"/>
      <c r="U1709" s="80"/>
      <c r="V1709" s="80"/>
      <c r="W1709" s="81">
        <f t="shared" si="30"/>
        <v>0</v>
      </c>
      <c r="X1709" s="80"/>
      <c r="Y1709" s="80"/>
      <c r="Z1709" s="80"/>
      <c r="AA1709" s="80"/>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82"/>
      <c r="BE1709" s="1"/>
    </row>
    <row r="1710" spans="1:57" ht="11.25" customHeight="1" x14ac:dyDescent="0.2">
      <c r="A1710" s="1"/>
      <c r="B1710" s="1"/>
      <c r="C1710" s="1"/>
      <c r="D1710" s="1"/>
      <c r="E1710" s="46">
        <v>1703</v>
      </c>
      <c r="F1710" s="229"/>
      <c r="G1710" s="4"/>
      <c r="H1710" s="4"/>
      <c r="I1710" s="79"/>
      <c r="J1710" s="4"/>
      <c r="K1710" s="80"/>
      <c r="L1710" s="80"/>
      <c r="M1710" s="80"/>
      <c r="N1710" s="80"/>
      <c r="O1710" s="80"/>
      <c r="P1710" s="80"/>
      <c r="Q1710" s="80"/>
      <c r="R1710" s="80"/>
      <c r="S1710" s="80"/>
      <c r="T1710" s="80"/>
      <c r="U1710" s="80"/>
      <c r="V1710" s="80"/>
      <c r="W1710" s="81">
        <f t="shared" si="30"/>
        <v>0</v>
      </c>
      <c r="X1710" s="80"/>
      <c r="Y1710" s="80"/>
      <c r="Z1710" s="80"/>
      <c r="AA1710" s="80"/>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82"/>
      <c r="BE1710" s="1"/>
    </row>
    <row r="1711" spans="1:57" ht="11.25" customHeight="1" x14ac:dyDescent="0.2">
      <c r="A1711" s="1"/>
      <c r="B1711" s="1"/>
      <c r="C1711" s="1"/>
      <c r="D1711" s="1"/>
      <c r="E1711" s="46">
        <v>1704</v>
      </c>
      <c r="F1711" s="229"/>
      <c r="G1711" s="4"/>
      <c r="H1711" s="4"/>
      <c r="I1711" s="79"/>
      <c r="J1711" s="4"/>
      <c r="K1711" s="80"/>
      <c r="L1711" s="80"/>
      <c r="M1711" s="80"/>
      <c r="N1711" s="80"/>
      <c r="O1711" s="80"/>
      <c r="P1711" s="80"/>
      <c r="Q1711" s="80"/>
      <c r="R1711" s="80"/>
      <c r="S1711" s="80"/>
      <c r="T1711" s="80"/>
      <c r="U1711" s="80"/>
      <c r="V1711" s="80"/>
      <c r="W1711" s="81">
        <f t="shared" si="30"/>
        <v>0</v>
      </c>
      <c r="X1711" s="80"/>
      <c r="Y1711" s="80"/>
      <c r="Z1711" s="80"/>
      <c r="AA1711" s="80"/>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82"/>
      <c r="BE1711" s="1"/>
    </row>
    <row r="1712" spans="1:57" ht="11.25" customHeight="1" x14ac:dyDescent="0.2">
      <c r="A1712" s="1"/>
      <c r="B1712" s="1"/>
      <c r="C1712" s="1"/>
      <c r="D1712" s="1"/>
      <c r="E1712" s="46">
        <v>1705</v>
      </c>
      <c r="F1712" s="229"/>
      <c r="G1712" s="4"/>
      <c r="H1712" s="4"/>
      <c r="I1712" s="79"/>
      <c r="J1712" s="4"/>
      <c r="K1712" s="80"/>
      <c r="L1712" s="80"/>
      <c r="M1712" s="80"/>
      <c r="N1712" s="80"/>
      <c r="O1712" s="80"/>
      <c r="P1712" s="80"/>
      <c r="Q1712" s="80"/>
      <c r="R1712" s="80"/>
      <c r="S1712" s="80"/>
      <c r="T1712" s="80"/>
      <c r="U1712" s="80"/>
      <c r="V1712" s="80"/>
      <c r="W1712" s="81">
        <f t="shared" si="30"/>
        <v>0</v>
      </c>
      <c r="X1712" s="80"/>
      <c r="Y1712" s="80"/>
      <c r="Z1712" s="80"/>
      <c r="AA1712" s="80"/>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82"/>
      <c r="BE1712" s="1"/>
    </row>
    <row r="1713" spans="1:57" ht="11.25" customHeight="1" x14ac:dyDescent="0.2">
      <c r="A1713" s="1"/>
      <c r="B1713" s="1"/>
      <c r="C1713" s="1"/>
      <c r="D1713" s="1"/>
      <c r="E1713" s="46">
        <v>1706</v>
      </c>
      <c r="F1713" s="229"/>
      <c r="G1713" s="4"/>
      <c r="H1713" s="4"/>
      <c r="I1713" s="79"/>
      <c r="J1713" s="4"/>
      <c r="K1713" s="80"/>
      <c r="L1713" s="80"/>
      <c r="M1713" s="80"/>
      <c r="N1713" s="80"/>
      <c r="O1713" s="80"/>
      <c r="P1713" s="80"/>
      <c r="Q1713" s="80"/>
      <c r="R1713" s="80"/>
      <c r="S1713" s="80"/>
      <c r="T1713" s="80"/>
      <c r="U1713" s="80"/>
      <c r="V1713" s="80"/>
      <c r="W1713" s="81">
        <f t="shared" si="30"/>
        <v>0</v>
      </c>
      <c r="X1713" s="80"/>
      <c r="Y1713" s="80"/>
      <c r="Z1713" s="80"/>
      <c r="AA1713" s="80"/>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82"/>
      <c r="BE1713" s="1"/>
    </row>
    <row r="1714" spans="1:57" ht="11.25" customHeight="1" x14ac:dyDescent="0.2">
      <c r="A1714" s="1"/>
      <c r="B1714" s="1"/>
      <c r="C1714" s="1"/>
      <c r="D1714" s="1"/>
      <c r="E1714" s="46">
        <v>1707</v>
      </c>
      <c r="F1714" s="229"/>
      <c r="G1714" s="4"/>
      <c r="H1714" s="4"/>
      <c r="I1714" s="79"/>
      <c r="J1714" s="4"/>
      <c r="K1714" s="80"/>
      <c r="L1714" s="80"/>
      <c r="M1714" s="80"/>
      <c r="N1714" s="80"/>
      <c r="O1714" s="80"/>
      <c r="P1714" s="80"/>
      <c r="Q1714" s="80"/>
      <c r="R1714" s="80"/>
      <c r="S1714" s="80"/>
      <c r="T1714" s="80"/>
      <c r="U1714" s="80"/>
      <c r="V1714" s="80"/>
      <c r="W1714" s="81">
        <f t="shared" si="30"/>
        <v>0</v>
      </c>
      <c r="X1714" s="80"/>
      <c r="Y1714" s="80"/>
      <c r="Z1714" s="80"/>
      <c r="AA1714" s="80"/>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82"/>
      <c r="BE1714" s="1"/>
    </row>
    <row r="1715" spans="1:57" ht="11.25" customHeight="1" x14ac:dyDescent="0.2">
      <c r="A1715" s="1"/>
      <c r="B1715" s="1"/>
      <c r="C1715" s="1"/>
      <c r="D1715" s="1"/>
      <c r="E1715" s="46">
        <v>1708</v>
      </c>
      <c r="F1715" s="229"/>
      <c r="G1715" s="4"/>
      <c r="H1715" s="4"/>
      <c r="I1715" s="79"/>
      <c r="J1715" s="4"/>
      <c r="K1715" s="80"/>
      <c r="L1715" s="80"/>
      <c r="M1715" s="80"/>
      <c r="N1715" s="80"/>
      <c r="O1715" s="80"/>
      <c r="P1715" s="80"/>
      <c r="Q1715" s="80"/>
      <c r="R1715" s="80"/>
      <c r="S1715" s="80"/>
      <c r="T1715" s="80"/>
      <c r="U1715" s="80"/>
      <c r="V1715" s="80"/>
      <c r="W1715" s="81">
        <f t="shared" si="30"/>
        <v>0</v>
      </c>
      <c r="X1715" s="80"/>
      <c r="Y1715" s="80"/>
      <c r="Z1715" s="80"/>
      <c r="AA1715" s="80"/>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82"/>
      <c r="BE1715" s="1"/>
    </row>
    <row r="1716" spans="1:57" ht="11.25" customHeight="1" x14ac:dyDescent="0.2">
      <c r="A1716" s="1"/>
      <c r="B1716" s="1"/>
      <c r="C1716" s="1"/>
      <c r="D1716" s="1"/>
      <c r="E1716" s="46">
        <v>1709</v>
      </c>
      <c r="F1716" s="229"/>
      <c r="G1716" s="4"/>
      <c r="H1716" s="4"/>
      <c r="I1716" s="79"/>
      <c r="J1716" s="4"/>
      <c r="K1716" s="80"/>
      <c r="L1716" s="80"/>
      <c r="M1716" s="80"/>
      <c r="N1716" s="80"/>
      <c r="O1716" s="80"/>
      <c r="P1716" s="80"/>
      <c r="Q1716" s="80"/>
      <c r="R1716" s="80"/>
      <c r="S1716" s="80"/>
      <c r="T1716" s="80"/>
      <c r="U1716" s="80"/>
      <c r="V1716" s="80"/>
      <c r="W1716" s="81">
        <f t="shared" si="30"/>
        <v>0</v>
      </c>
      <c r="X1716" s="80"/>
      <c r="Y1716" s="80"/>
      <c r="Z1716" s="80"/>
      <c r="AA1716" s="80"/>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82"/>
      <c r="BE1716" s="1"/>
    </row>
    <row r="1717" spans="1:57" ht="11.25" customHeight="1" x14ac:dyDescent="0.2">
      <c r="A1717" s="1"/>
      <c r="B1717" s="1"/>
      <c r="C1717" s="1"/>
      <c r="D1717" s="1"/>
      <c r="E1717" s="46">
        <v>1710</v>
      </c>
      <c r="F1717" s="229"/>
      <c r="G1717" s="4"/>
      <c r="H1717" s="4"/>
      <c r="I1717" s="79"/>
      <c r="J1717" s="4"/>
      <c r="K1717" s="80"/>
      <c r="L1717" s="80"/>
      <c r="M1717" s="80"/>
      <c r="N1717" s="80"/>
      <c r="O1717" s="80"/>
      <c r="P1717" s="80"/>
      <c r="Q1717" s="80"/>
      <c r="R1717" s="80"/>
      <c r="S1717" s="80"/>
      <c r="T1717" s="80"/>
      <c r="U1717" s="80"/>
      <c r="V1717" s="80"/>
      <c r="W1717" s="81">
        <f t="shared" si="30"/>
        <v>0</v>
      </c>
      <c r="X1717" s="80"/>
      <c r="Y1717" s="80"/>
      <c r="Z1717" s="80"/>
      <c r="AA1717" s="80"/>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82"/>
      <c r="BE1717" s="1"/>
    </row>
    <row r="1718" spans="1:57" ht="11.25" customHeight="1" x14ac:dyDescent="0.2">
      <c r="A1718" s="1"/>
      <c r="B1718" s="1"/>
      <c r="C1718" s="1"/>
      <c r="D1718" s="1"/>
      <c r="E1718" s="46">
        <v>1711</v>
      </c>
      <c r="F1718" s="229"/>
      <c r="G1718" s="4"/>
      <c r="H1718" s="4"/>
      <c r="I1718" s="79"/>
      <c r="J1718" s="4"/>
      <c r="K1718" s="80"/>
      <c r="L1718" s="80"/>
      <c r="M1718" s="80"/>
      <c r="N1718" s="80"/>
      <c r="O1718" s="80"/>
      <c r="P1718" s="80"/>
      <c r="Q1718" s="80"/>
      <c r="R1718" s="80"/>
      <c r="S1718" s="80"/>
      <c r="T1718" s="80"/>
      <c r="U1718" s="80"/>
      <c r="V1718" s="80"/>
      <c r="W1718" s="81">
        <f t="shared" si="30"/>
        <v>0</v>
      </c>
      <c r="X1718" s="80"/>
      <c r="Y1718" s="80"/>
      <c r="Z1718" s="80"/>
      <c r="AA1718" s="80"/>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82"/>
      <c r="BE1718" s="1"/>
    </row>
    <row r="1719" spans="1:57" ht="11.25" customHeight="1" x14ac:dyDescent="0.2">
      <c r="A1719" s="1"/>
      <c r="B1719" s="1"/>
      <c r="C1719" s="1"/>
      <c r="D1719" s="1"/>
      <c r="E1719" s="46">
        <v>1712</v>
      </c>
      <c r="F1719" s="229"/>
      <c r="G1719" s="4"/>
      <c r="H1719" s="4"/>
      <c r="I1719" s="79"/>
      <c r="J1719" s="4"/>
      <c r="K1719" s="80"/>
      <c r="L1719" s="80"/>
      <c r="M1719" s="80"/>
      <c r="N1719" s="80"/>
      <c r="O1719" s="80"/>
      <c r="P1719" s="80"/>
      <c r="Q1719" s="80"/>
      <c r="R1719" s="80"/>
      <c r="S1719" s="80"/>
      <c r="T1719" s="80"/>
      <c r="U1719" s="80"/>
      <c r="V1719" s="80"/>
      <c r="W1719" s="81">
        <f t="shared" si="30"/>
        <v>0</v>
      </c>
      <c r="X1719" s="80"/>
      <c r="Y1719" s="80"/>
      <c r="Z1719" s="80"/>
      <c r="AA1719" s="80"/>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82"/>
      <c r="BE1719" s="1"/>
    </row>
    <row r="1720" spans="1:57" ht="11.25" customHeight="1" x14ac:dyDescent="0.2">
      <c r="A1720" s="1"/>
      <c r="B1720" s="1"/>
      <c r="C1720" s="1"/>
      <c r="D1720" s="1"/>
      <c r="E1720" s="46">
        <v>1713</v>
      </c>
      <c r="F1720" s="229"/>
      <c r="G1720" s="4"/>
      <c r="H1720" s="4"/>
      <c r="I1720" s="79"/>
      <c r="J1720" s="4"/>
      <c r="K1720" s="80"/>
      <c r="L1720" s="80"/>
      <c r="M1720" s="80"/>
      <c r="N1720" s="80"/>
      <c r="O1720" s="80"/>
      <c r="P1720" s="80"/>
      <c r="Q1720" s="80"/>
      <c r="R1720" s="80"/>
      <c r="S1720" s="80"/>
      <c r="T1720" s="80"/>
      <c r="U1720" s="80"/>
      <c r="V1720" s="80"/>
      <c r="W1720" s="81">
        <f t="shared" si="30"/>
        <v>0</v>
      </c>
      <c r="X1720" s="80"/>
      <c r="Y1720" s="80"/>
      <c r="Z1720" s="80"/>
      <c r="AA1720" s="80"/>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82"/>
      <c r="BE1720" s="1"/>
    </row>
    <row r="1721" spans="1:57" ht="11.25" customHeight="1" x14ac:dyDescent="0.2">
      <c r="A1721" s="1"/>
      <c r="B1721" s="1"/>
      <c r="C1721" s="1"/>
      <c r="D1721" s="1"/>
      <c r="E1721" s="46">
        <v>1714</v>
      </c>
      <c r="F1721" s="229"/>
      <c r="G1721" s="4"/>
      <c r="H1721" s="4"/>
      <c r="I1721" s="79"/>
      <c r="J1721" s="4"/>
      <c r="K1721" s="80"/>
      <c r="L1721" s="80"/>
      <c r="M1721" s="80"/>
      <c r="N1721" s="80"/>
      <c r="O1721" s="80"/>
      <c r="P1721" s="80"/>
      <c r="Q1721" s="80"/>
      <c r="R1721" s="80"/>
      <c r="S1721" s="80"/>
      <c r="T1721" s="80"/>
      <c r="U1721" s="80"/>
      <c r="V1721" s="80"/>
      <c r="W1721" s="81">
        <f t="shared" si="30"/>
        <v>0</v>
      </c>
      <c r="X1721" s="80"/>
      <c r="Y1721" s="80"/>
      <c r="Z1721" s="80"/>
      <c r="AA1721" s="80"/>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82"/>
      <c r="BE1721" s="1"/>
    </row>
    <row r="1722" spans="1:57" ht="11.25" customHeight="1" x14ac:dyDescent="0.2">
      <c r="A1722" s="1"/>
      <c r="B1722" s="1"/>
      <c r="C1722" s="1"/>
      <c r="D1722" s="1"/>
      <c r="E1722" s="46">
        <v>1715</v>
      </c>
      <c r="F1722" s="229"/>
      <c r="G1722" s="4"/>
      <c r="H1722" s="4"/>
      <c r="I1722" s="79"/>
      <c r="J1722" s="4"/>
      <c r="K1722" s="80"/>
      <c r="L1722" s="80"/>
      <c r="M1722" s="80"/>
      <c r="N1722" s="80"/>
      <c r="O1722" s="80"/>
      <c r="P1722" s="80"/>
      <c r="Q1722" s="80"/>
      <c r="R1722" s="80"/>
      <c r="S1722" s="80"/>
      <c r="T1722" s="80"/>
      <c r="U1722" s="80"/>
      <c r="V1722" s="80"/>
      <c r="W1722" s="81">
        <f t="shared" si="30"/>
        <v>0</v>
      </c>
      <c r="X1722" s="80"/>
      <c r="Y1722" s="80"/>
      <c r="Z1722" s="80"/>
      <c r="AA1722" s="80"/>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82"/>
      <c r="BE1722" s="1"/>
    </row>
    <row r="1723" spans="1:57" ht="11.25" customHeight="1" x14ac:dyDescent="0.2">
      <c r="A1723" s="1"/>
      <c r="B1723" s="1"/>
      <c r="C1723" s="1"/>
      <c r="D1723" s="1"/>
      <c r="E1723" s="46">
        <v>1716</v>
      </c>
      <c r="F1723" s="229"/>
      <c r="G1723" s="4"/>
      <c r="H1723" s="4"/>
      <c r="I1723" s="79"/>
      <c r="J1723" s="4"/>
      <c r="K1723" s="80"/>
      <c r="L1723" s="80"/>
      <c r="M1723" s="80"/>
      <c r="N1723" s="80"/>
      <c r="O1723" s="80"/>
      <c r="P1723" s="80"/>
      <c r="Q1723" s="80"/>
      <c r="R1723" s="80"/>
      <c r="S1723" s="80"/>
      <c r="T1723" s="80"/>
      <c r="U1723" s="80"/>
      <c r="V1723" s="80"/>
      <c r="W1723" s="81">
        <f t="shared" si="30"/>
        <v>0</v>
      </c>
      <c r="X1723" s="80"/>
      <c r="Y1723" s="80"/>
      <c r="Z1723" s="80"/>
      <c r="AA1723" s="80"/>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82"/>
      <c r="BE1723" s="1"/>
    </row>
    <row r="1724" spans="1:57" ht="11.25" customHeight="1" x14ac:dyDescent="0.2">
      <c r="A1724" s="1"/>
      <c r="B1724" s="1"/>
      <c r="C1724" s="1"/>
      <c r="D1724" s="1"/>
      <c r="E1724" s="46">
        <v>1717</v>
      </c>
      <c r="F1724" s="229"/>
      <c r="G1724" s="4"/>
      <c r="H1724" s="4"/>
      <c r="I1724" s="79"/>
      <c r="J1724" s="4"/>
      <c r="K1724" s="80"/>
      <c r="L1724" s="80"/>
      <c r="M1724" s="80"/>
      <c r="N1724" s="80"/>
      <c r="O1724" s="80"/>
      <c r="P1724" s="80"/>
      <c r="Q1724" s="80"/>
      <c r="R1724" s="80"/>
      <c r="S1724" s="80"/>
      <c r="T1724" s="80"/>
      <c r="U1724" s="80"/>
      <c r="V1724" s="80"/>
      <c r="W1724" s="81">
        <f t="shared" si="30"/>
        <v>0</v>
      </c>
      <c r="X1724" s="80"/>
      <c r="Y1724" s="80"/>
      <c r="Z1724" s="80"/>
      <c r="AA1724" s="80"/>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82"/>
      <c r="BE1724" s="1"/>
    </row>
    <row r="1725" spans="1:57" ht="11.25" customHeight="1" x14ac:dyDescent="0.2">
      <c r="A1725" s="1"/>
      <c r="B1725" s="1"/>
      <c r="C1725" s="1"/>
      <c r="D1725" s="1"/>
      <c r="E1725" s="46">
        <v>1718</v>
      </c>
      <c r="F1725" s="229"/>
      <c r="G1725" s="4"/>
      <c r="H1725" s="4"/>
      <c r="I1725" s="79"/>
      <c r="J1725" s="4"/>
      <c r="K1725" s="80"/>
      <c r="L1725" s="80"/>
      <c r="M1725" s="80"/>
      <c r="N1725" s="80"/>
      <c r="O1725" s="80"/>
      <c r="P1725" s="80"/>
      <c r="Q1725" s="80"/>
      <c r="R1725" s="80"/>
      <c r="S1725" s="80"/>
      <c r="T1725" s="80"/>
      <c r="U1725" s="80"/>
      <c r="V1725" s="80"/>
      <c r="W1725" s="81">
        <f t="shared" si="30"/>
        <v>0</v>
      </c>
      <c r="X1725" s="80"/>
      <c r="Y1725" s="80"/>
      <c r="Z1725" s="80"/>
      <c r="AA1725" s="80"/>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82"/>
      <c r="BE1725" s="1"/>
    </row>
    <row r="1726" spans="1:57" ht="11.25" customHeight="1" x14ac:dyDescent="0.2">
      <c r="A1726" s="1"/>
      <c r="B1726" s="1"/>
      <c r="C1726" s="1"/>
      <c r="D1726" s="1"/>
      <c r="E1726" s="46">
        <v>1719</v>
      </c>
      <c r="F1726" s="229"/>
      <c r="G1726" s="4"/>
      <c r="H1726" s="4"/>
      <c r="I1726" s="79"/>
      <c r="J1726" s="4"/>
      <c r="K1726" s="80"/>
      <c r="L1726" s="80"/>
      <c r="M1726" s="80"/>
      <c r="N1726" s="80"/>
      <c r="O1726" s="80"/>
      <c r="P1726" s="80"/>
      <c r="Q1726" s="80"/>
      <c r="R1726" s="80"/>
      <c r="S1726" s="80"/>
      <c r="T1726" s="80"/>
      <c r="U1726" s="80"/>
      <c r="V1726" s="80"/>
      <c r="W1726" s="81">
        <f t="shared" si="30"/>
        <v>0</v>
      </c>
      <c r="X1726" s="80"/>
      <c r="Y1726" s="80"/>
      <c r="Z1726" s="80"/>
      <c r="AA1726" s="80"/>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82"/>
      <c r="BE1726" s="1"/>
    </row>
    <row r="1727" spans="1:57" ht="11.25" customHeight="1" x14ac:dyDescent="0.2">
      <c r="A1727" s="1"/>
      <c r="B1727" s="1"/>
      <c r="C1727" s="1"/>
      <c r="D1727" s="1"/>
      <c r="E1727" s="46">
        <v>1720</v>
      </c>
      <c r="F1727" s="229"/>
      <c r="G1727" s="4"/>
      <c r="H1727" s="4"/>
      <c r="I1727" s="79"/>
      <c r="J1727" s="4"/>
      <c r="K1727" s="80"/>
      <c r="L1727" s="80"/>
      <c r="M1727" s="80"/>
      <c r="N1727" s="80"/>
      <c r="O1727" s="80"/>
      <c r="P1727" s="80"/>
      <c r="Q1727" s="80"/>
      <c r="R1727" s="80"/>
      <c r="S1727" s="80"/>
      <c r="T1727" s="80"/>
      <c r="U1727" s="80"/>
      <c r="V1727" s="80"/>
      <c r="W1727" s="81">
        <f t="shared" si="30"/>
        <v>0</v>
      </c>
      <c r="X1727" s="80"/>
      <c r="Y1727" s="80"/>
      <c r="Z1727" s="80"/>
      <c r="AA1727" s="80"/>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82"/>
      <c r="BE1727" s="1"/>
    </row>
    <row r="1728" spans="1:57" ht="11.25" customHeight="1" x14ac:dyDescent="0.2">
      <c r="A1728" s="1"/>
      <c r="B1728" s="1"/>
      <c r="C1728" s="1"/>
      <c r="D1728" s="1"/>
      <c r="E1728" s="46">
        <v>1721</v>
      </c>
      <c r="F1728" s="229"/>
      <c r="G1728" s="4"/>
      <c r="H1728" s="4"/>
      <c r="I1728" s="79"/>
      <c r="J1728" s="4"/>
      <c r="K1728" s="80"/>
      <c r="L1728" s="80"/>
      <c r="M1728" s="80"/>
      <c r="N1728" s="80"/>
      <c r="O1728" s="80"/>
      <c r="P1728" s="80"/>
      <c r="Q1728" s="80"/>
      <c r="R1728" s="80"/>
      <c r="S1728" s="80"/>
      <c r="T1728" s="80"/>
      <c r="U1728" s="80"/>
      <c r="V1728" s="80"/>
      <c r="W1728" s="81">
        <f t="shared" si="30"/>
        <v>0</v>
      </c>
      <c r="X1728" s="80"/>
      <c r="Y1728" s="80"/>
      <c r="Z1728" s="80"/>
      <c r="AA1728" s="80"/>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82"/>
      <c r="BE1728" s="1"/>
    </row>
    <row r="1729" spans="1:57" ht="11.25" customHeight="1" x14ac:dyDescent="0.2">
      <c r="A1729" s="1"/>
      <c r="B1729" s="1"/>
      <c r="C1729" s="1"/>
      <c r="D1729" s="1"/>
      <c r="E1729" s="46">
        <v>1722</v>
      </c>
      <c r="F1729" s="229"/>
      <c r="G1729" s="4"/>
      <c r="H1729" s="4"/>
      <c r="I1729" s="79"/>
      <c r="J1729" s="4"/>
      <c r="K1729" s="80"/>
      <c r="L1729" s="80"/>
      <c r="M1729" s="80"/>
      <c r="N1729" s="80"/>
      <c r="O1729" s="80"/>
      <c r="P1729" s="80"/>
      <c r="Q1729" s="80"/>
      <c r="R1729" s="80"/>
      <c r="S1729" s="80"/>
      <c r="T1729" s="80"/>
      <c r="U1729" s="80"/>
      <c r="V1729" s="80"/>
      <c r="W1729" s="81">
        <f t="shared" si="30"/>
        <v>0</v>
      </c>
      <c r="X1729" s="80"/>
      <c r="Y1729" s="80"/>
      <c r="Z1729" s="80"/>
      <c r="AA1729" s="80"/>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82"/>
      <c r="BE1729" s="1"/>
    </row>
    <row r="1730" spans="1:57" ht="11.25" customHeight="1" x14ac:dyDescent="0.2">
      <c r="A1730" s="1"/>
      <c r="B1730" s="1"/>
      <c r="C1730" s="1"/>
      <c r="D1730" s="1"/>
      <c r="E1730" s="46">
        <v>1723</v>
      </c>
      <c r="F1730" s="229"/>
      <c r="G1730" s="4"/>
      <c r="H1730" s="4"/>
      <c r="I1730" s="79"/>
      <c r="J1730" s="4"/>
      <c r="K1730" s="80"/>
      <c r="L1730" s="80"/>
      <c r="M1730" s="80"/>
      <c r="N1730" s="80"/>
      <c r="O1730" s="80"/>
      <c r="P1730" s="80"/>
      <c r="Q1730" s="80"/>
      <c r="R1730" s="80"/>
      <c r="S1730" s="80"/>
      <c r="T1730" s="80"/>
      <c r="U1730" s="80"/>
      <c r="V1730" s="80"/>
      <c r="W1730" s="81">
        <f t="shared" si="30"/>
        <v>0</v>
      </c>
      <c r="X1730" s="80"/>
      <c r="Y1730" s="80"/>
      <c r="Z1730" s="80"/>
      <c r="AA1730" s="80"/>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82"/>
      <c r="BE1730" s="1"/>
    </row>
    <row r="1731" spans="1:57" ht="11.25" customHeight="1" x14ac:dyDescent="0.2">
      <c r="A1731" s="1"/>
      <c r="B1731" s="1"/>
      <c r="C1731" s="1"/>
      <c r="D1731" s="1"/>
      <c r="E1731" s="46">
        <v>1724</v>
      </c>
      <c r="F1731" s="229"/>
      <c r="G1731" s="4"/>
      <c r="H1731" s="4"/>
      <c r="I1731" s="79"/>
      <c r="J1731" s="4"/>
      <c r="K1731" s="80"/>
      <c r="L1731" s="80"/>
      <c r="M1731" s="80"/>
      <c r="N1731" s="80"/>
      <c r="O1731" s="80"/>
      <c r="P1731" s="80"/>
      <c r="Q1731" s="80"/>
      <c r="R1731" s="80"/>
      <c r="S1731" s="80"/>
      <c r="T1731" s="80"/>
      <c r="U1731" s="80"/>
      <c r="V1731" s="80"/>
      <c r="W1731" s="81">
        <f t="shared" si="30"/>
        <v>0</v>
      </c>
      <c r="X1731" s="80"/>
      <c r="Y1731" s="80"/>
      <c r="Z1731" s="80"/>
      <c r="AA1731" s="80"/>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82"/>
      <c r="BE1731" s="1"/>
    </row>
    <row r="1732" spans="1:57" ht="11.25" customHeight="1" x14ac:dyDescent="0.2">
      <c r="A1732" s="1"/>
      <c r="B1732" s="1"/>
      <c r="C1732" s="1"/>
      <c r="D1732" s="1"/>
      <c r="E1732" s="46">
        <v>1725</v>
      </c>
      <c r="F1732" s="229"/>
      <c r="G1732" s="4"/>
      <c r="H1732" s="4"/>
      <c r="I1732" s="79"/>
      <c r="J1732" s="4"/>
      <c r="K1732" s="80"/>
      <c r="L1732" s="80"/>
      <c r="M1732" s="80"/>
      <c r="N1732" s="80"/>
      <c r="O1732" s="80"/>
      <c r="P1732" s="80"/>
      <c r="Q1732" s="80"/>
      <c r="R1732" s="80"/>
      <c r="S1732" s="80"/>
      <c r="T1732" s="80"/>
      <c r="U1732" s="80"/>
      <c r="V1732" s="80"/>
      <c r="W1732" s="81">
        <f t="shared" si="30"/>
        <v>0</v>
      </c>
      <c r="X1732" s="80"/>
      <c r="Y1732" s="80"/>
      <c r="Z1732" s="80"/>
      <c r="AA1732" s="80"/>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82"/>
      <c r="BE1732" s="1"/>
    </row>
    <row r="1733" spans="1:57" ht="11.25" customHeight="1" x14ac:dyDescent="0.2">
      <c r="A1733" s="1"/>
      <c r="B1733" s="1"/>
      <c r="C1733" s="1"/>
      <c r="D1733" s="1"/>
      <c r="E1733" s="46">
        <v>1726</v>
      </c>
      <c r="F1733" s="229"/>
      <c r="G1733" s="4"/>
      <c r="H1733" s="4"/>
      <c r="I1733" s="79"/>
      <c r="J1733" s="4"/>
      <c r="K1733" s="80"/>
      <c r="L1733" s="80"/>
      <c r="M1733" s="80"/>
      <c r="N1733" s="80"/>
      <c r="O1733" s="80"/>
      <c r="P1733" s="80"/>
      <c r="Q1733" s="80"/>
      <c r="R1733" s="80"/>
      <c r="S1733" s="80"/>
      <c r="T1733" s="80"/>
      <c r="U1733" s="80"/>
      <c r="V1733" s="80"/>
      <c r="W1733" s="81">
        <f t="shared" si="30"/>
        <v>0</v>
      </c>
      <c r="X1733" s="80"/>
      <c r="Y1733" s="80"/>
      <c r="Z1733" s="80"/>
      <c r="AA1733" s="80"/>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82"/>
      <c r="BE1733" s="1"/>
    </row>
    <row r="1734" spans="1:57" ht="11.25" customHeight="1" x14ac:dyDescent="0.2">
      <c r="A1734" s="1"/>
      <c r="B1734" s="1"/>
      <c r="C1734" s="1"/>
      <c r="D1734" s="1"/>
      <c r="E1734" s="46">
        <v>1727</v>
      </c>
      <c r="F1734" s="229"/>
      <c r="G1734" s="4"/>
      <c r="H1734" s="4"/>
      <c r="I1734" s="79"/>
      <c r="J1734" s="4"/>
      <c r="K1734" s="80"/>
      <c r="L1734" s="80"/>
      <c r="M1734" s="80"/>
      <c r="N1734" s="80"/>
      <c r="O1734" s="80"/>
      <c r="P1734" s="80"/>
      <c r="Q1734" s="80"/>
      <c r="R1734" s="80"/>
      <c r="S1734" s="80"/>
      <c r="T1734" s="80"/>
      <c r="U1734" s="80"/>
      <c r="V1734" s="80"/>
      <c r="W1734" s="81">
        <f t="shared" si="30"/>
        <v>0</v>
      </c>
      <c r="X1734" s="80"/>
      <c r="Y1734" s="80"/>
      <c r="Z1734" s="80"/>
      <c r="AA1734" s="80"/>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82"/>
      <c r="BE1734" s="1"/>
    </row>
    <row r="1735" spans="1:57" ht="11.25" customHeight="1" x14ac:dyDescent="0.2">
      <c r="A1735" s="1"/>
      <c r="B1735" s="1"/>
      <c r="C1735" s="1"/>
      <c r="D1735" s="1"/>
      <c r="E1735" s="46">
        <v>1728</v>
      </c>
      <c r="F1735" s="229"/>
      <c r="G1735" s="4"/>
      <c r="H1735" s="4"/>
      <c r="I1735" s="79"/>
      <c r="J1735" s="4"/>
      <c r="K1735" s="80"/>
      <c r="L1735" s="80"/>
      <c r="M1735" s="80"/>
      <c r="N1735" s="80"/>
      <c r="O1735" s="80"/>
      <c r="P1735" s="80"/>
      <c r="Q1735" s="80"/>
      <c r="R1735" s="80"/>
      <c r="S1735" s="80"/>
      <c r="T1735" s="80"/>
      <c r="U1735" s="80"/>
      <c r="V1735" s="80"/>
      <c r="W1735" s="81">
        <f t="shared" si="30"/>
        <v>0</v>
      </c>
      <c r="X1735" s="80"/>
      <c r="Y1735" s="80"/>
      <c r="Z1735" s="80"/>
      <c r="AA1735" s="80"/>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82"/>
      <c r="BE1735" s="1"/>
    </row>
    <row r="1736" spans="1:57" ht="11.25" customHeight="1" x14ac:dyDescent="0.2">
      <c r="A1736" s="1"/>
      <c r="B1736" s="1"/>
      <c r="C1736" s="1"/>
      <c r="D1736" s="1"/>
      <c r="E1736" s="46">
        <v>1729</v>
      </c>
      <c r="F1736" s="229"/>
      <c r="G1736" s="4"/>
      <c r="H1736" s="4"/>
      <c r="I1736" s="79"/>
      <c r="J1736" s="4"/>
      <c r="K1736" s="80"/>
      <c r="L1736" s="80"/>
      <c r="M1736" s="80"/>
      <c r="N1736" s="80"/>
      <c r="O1736" s="80"/>
      <c r="P1736" s="80"/>
      <c r="Q1736" s="80"/>
      <c r="R1736" s="80"/>
      <c r="S1736" s="80"/>
      <c r="T1736" s="80"/>
      <c r="U1736" s="80"/>
      <c r="V1736" s="80"/>
      <c r="W1736" s="81">
        <f t="shared" si="30"/>
        <v>0</v>
      </c>
      <c r="X1736" s="80"/>
      <c r="Y1736" s="80"/>
      <c r="Z1736" s="80"/>
      <c r="AA1736" s="80"/>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82"/>
      <c r="BE1736" s="1"/>
    </row>
    <row r="1737" spans="1:57" ht="11.25" customHeight="1" x14ac:dyDescent="0.2">
      <c r="A1737" s="1"/>
      <c r="B1737" s="1"/>
      <c r="C1737" s="1"/>
      <c r="D1737" s="1"/>
      <c r="E1737" s="46">
        <v>1730</v>
      </c>
      <c r="F1737" s="229"/>
      <c r="G1737" s="4"/>
      <c r="H1737" s="4"/>
      <c r="I1737" s="79"/>
      <c r="J1737" s="4"/>
      <c r="K1737" s="80"/>
      <c r="L1737" s="80"/>
      <c r="M1737" s="80"/>
      <c r="N1737" s="80"/>
      <c r="O1737" s="80"/>
      <c r="P1737" s="80"/>
      <c r="Q1737" s="80"/>
      <c r="R1737" s="80"/>
      <c r="S1737" s="80"/>
      <c r="T1737" s="80"/>
      <c r="U1737" s="80"/>
      <c r="V1737" s="80"/>
      <c r="W1737" s="81">
        <f t="shared" si="30"/>
        <v>0</v>
      </c>
      <c r="X1737" s="80"/>
      <c r="Y1737" s="80"/>
      <c r="Z1737" s="80"/>
      <c r="AA1737" s="80"/>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82"/>
      <c r="BE1737" s="1"/>
    </row>
    <row r="1738" spans="1:57" ht="11.25" customHeight="1" x14ac:dyDescent="0.2">
      <c r="A1738" s="1"/>
      <c r="B1738" s="1"/>
      <c r="C1738" s="1"/>
      <c r="D1738" s="1"/>
      <c r="E1738" s="46">
        <v>1731</v>
      </c>
      <c r="F1738" s="229"/>
      <c r="G1738" s="4"/>
      <c r="H1738" s="4"/>
      <c r="I1738" s="79"/>
      <c r="J1738" s="4"/>
      <c r="K1738" s="80"/>
      <c r="L1738" s="80"/>
      <c r="M1738" s="80"/>
      <c r="N1738" s="80"/>
      <c r="O1738" s="80"/>
      <c r="P1738" s="80"/>
      <c r="Q1738" s="80"/>
      <c r="R1738" s="80"/>
      <c r="S1738" s="80"/>
      <c r="T1738" s="80"/>
      <c r="U1738" s="80"/>
      <c r="V1738" s="80"/>
      <c r="W1738" s="81">
        <f t="shared" si="30"/>
        <v>0</v>
      </c>
      <c r="X1738" s="80"/>
      <c r="Y1738" s="80"/>
      <c r="Z1738" s="80"/>
      <c r="AA1738" s="80"/>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82"/>
      <c r="BE1738" s="1"/>
    </row>
    <row r="1739" spans="1:57" ht="11.25" customHeight="1" x14ac:dyDescent="0.2">
      <c r="A1739" s="1"/>
      <c r="B1739" s="1"/>
      <c r="C1739" s="1"/>
      <c r="D1739" s="1"/>
      <c r="E1739" s="46">
        <v>1732</v>
      </c>
      <c r="F1739" s="229"/>
      <c r="G1739" s="4"/>
      <c r="H1739" s="4"/>
      <c r="I1739" s="79"/>
      <c r="J1739" s="4"/>
      <c r="K1739" s="80"/>
      <c r="L1739" s="80"/>
      <c r="M1739" s="80"/>
      <c r="N1739" s="80"/>
      <c r="O1739" s="80"/>
      <c r="P1739" s="80"/>
      <c r="Q1739" s="80"/>
      <c r="R1739" s="80"/>
      <c r="S1739" s="80"/>
      <c r="T1739" s="80"/>
      <c r="U1739" s="80"/>
      <c r="V1739" s="80"/>
      <c r="W1739" s="81">
        <f t="shared" si="30"/>
        <v>0</v>
      </c>
      <c r="X1739" s="80"/>
      <c r="Y1739" s="80"/>
      <c r="Z1739" s="80"/>
      <c r="AA1739" s="80"/>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82"/>
      <c r="BE1739" s="1"/>
    </row>
    <row r="1740" spans="1:57" ht="11.25" customHeight="1" x14ac:dyDescent="0.2">
      <c r="A1740" s="1"/>
      <c r="B1740" s="1"/>
      <c r="C1740" s="1"/>
      <c r="D1740" s="1"/>
      <c r="E1740" s="46">
        <v>1733</v>
      </c>
      <c r="F1740" s="229"/>
      <c r="G1740" s="4"/>
      <c r="H1740" s="4"/>
      <c r="I1740" s="79"/>
      <c r="J1740" s="4"/>
      <c r="K1740" s="80"/>
      <c r="L1740" s="80"/>
      <c r="M1740" s="80"/>
      <c r="N1740" s="80"/>
      <c r="O1740" s="80"/>
      <c r="P1740" s="80"/>
      <c r="Q1740" s="80"/>
      <c r="R1740" s="80"/>
      <c r="S1740" s="80"/>
      <c r="T1740" s="80"/>
      <c r="U1740" s="80"/>
      <c r="V1740" s="80"/>
      <c r="W1740" s="81">
        <f t="shared" si="30"/>
        <v>0</v>
      </c>
      <c r="X1740" s="80"/>
      <c r="Y1740" s="80"/>
      <c r="Z1740" s="80"/>
      <c r="AA1740" s="80"/>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82"/>
      <c r="BE1740" s="1"/>
    </row>
    <row r="1741" spans="1:57" ht="11.25" customHeight="1" x14ac:dyDescent="0.2">
      <c r="A1741" s="1"/>
      <c r="B1741" s="1"/>
      <c r="C1741" s="1"/>
      <c r="D1741" s="1"/>
      <c r="E1741" s="46">
        <v>1734</v>
      </c>
      <c r="F1741" s="229"/>
      <c r="G1741" s="4"/>
      <c r="H1741" s="4"/>
      <c r="I1741" s="79"/>
      <c r="J1741" s="4"/>
      <c r="K1741" s="80"/>
      <c r="L1741" s="80"/>
      <c r="M1741" s="80"/>
      <c r="N1741" s="80"/>
      <c r="O1741" s="80"/>
      <c r="P1741" s="80"/>
      <c r="Q1741" s="80"/>
      <c r="R1741" s="80"/>
      <c r="S1741" s="80"/>
      <c r="T1741" s="80"/>
      <c r="U1741" s="80"/>
      <c r="V1741" s="80"/>
      <c r="W1741" s="81">
        <f t="shared" si="30"/>
        <v>0</v>
      </c>
      <c r="X1741" s="80"/>
      <c r="Y1741" s="80"/>
      <c r="Z1741" s="80"/>
      <c r="AA1741" s="80"/>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82"/>
      <c r="BE1741" s="1"/>
    </row>
    <row r="1742" spans="1:57" ht="11.25" customHeight="1" x14ac:dyDescent="0.2">
      <c r="A1742" s="1"/>
      <c r="B1742" s="1"/>
      <c r="C1742" s="1"/>
      <c r="D1742" s="1"/>
      <c r="E1742" s="46">
        <v>1735</v>
      </c>
      <c r="F1742" s="229"/>
      <c r="G1742" s="4"/>
      <c r="H1742" s="4"/>
      <c r="I1742" s="79"/>
      <c r="J1742" s="4"/>
      <c r="K1742" s="80"/>
      <c r="L1742" s="80"/>
      <c r="M1742" s="80"/>
      <c r="N1742" s="80"/>
      <c r="O1742" s="80"/>
      <c r="P1742" s="80"/>
      <c r="Q1742" s="80"/>
      <c r="R1742" s="80"/>
      <c r="S1742" s="80"/>
      <c r="T1742" s="80"/>
      <c r="U1742" s="80"/>
      <c r="V1742" s="80"/>
      <c r="W1742" s="81">
        <f t="shared" si="30"/>
        <v>0</v>
      </c>
      <c r="X1742" s="80"/>
      <c r="Y1742" s="80"/>
      <c r="Z1742" s="80"/>
      <c r="AA1742" s="80"/>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82"/>
      <c r="BE1742" s="1"/>
    </row>
    <row r="1743" spans="1:57" ht="11.25" customHeight="1" x14ac:dyDescent="0.2">
      <c r="A1743" s="1"/>
      <c r="B1743" s="1"/>
      <c r="C1743" s="1"/>
      <c r="D1743" s="1"/>
      <c r="E1743" s="46">
        <v>1736</v>
      </c>
      <c r="F1743" s="229"/>
      <c r="G1743" s="4"/>
      <c r="H1743" s="4"/>
      <c r="I1743" s="79"/>
      <c r="J1743" s="4"/>
      <c r="K1743" s="80"/>
      <c r="L1743" s="80"/>
      <c r="M1743" s="80"/>
      <c r="N1743" s="80"/>
      <c r="O1743" s="80"/>
      <c r="P1743" s="80"/>
      <c r="Q1743" s="80"/>
      <c r="R1743" s="80"/>
      <c r="S1743" s="80"/>
      <c r="T1743" s="80"/>
      <c r="U1743" s="80"/>
      <c r="V1743" s="80"/>
      <c r="W1743" s="81">
        <f t="shared" si="30"/>
        <v>0</v>
      </c>
      <c r="X1743" s="80"/>
      <c r="Y1743" s="80"/>
      <c r="Z1743" s="80"/>
      <c r="AA1743" s="80"/>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82"/>
      <c r="BE1743" s="1"/>
    </row>
    <row r="1744" spans="1:57" ht="11.25" customHeight="1" x14ac:dyDescent="0.2">
      <c r="A1744" s="1"/>
      <c r="B1744" s="1"/>
      <c r="C1744" s="1"/>
      <c r="D1744" s="1"/>
      <c r="E1744" s="46">
        <v>1737</v>
      </c>
      <c r="F1744" s="229"/>
      <c r="G1744" s="4"/>
      <c r="H1744" s="4"/>
      <c r="I1744" s="79"/>
      <c r="J1744" s="4"/>
      <c r="K1744" s="80"/>
      <c r="L1744" s="80"/>
      <c r="M1744" s="80"/>
      <c r="N1744" s="80"/>
      <c r="O1744" s="80"/>
      <c r="P1744" s="80"/>
      <c r="Q1744" s="80"/>
      <c r="R1744" s="80"/>
      <c r="S1744" s="80"/>
      <c r="T1744" s="80"/>
      <c r="U1744" s="80"/>
      <c r="V1744" s="80"/>
      <c r="W1744" s="81">
        <f t="shared" si="30"/>
        <v>0</v>
      </c>
      <c r="X1744" s="80"/>
      <c r="Y1744" s="80"/>
      <c r="Z1744" s="80"/>
      <c r="AA1744" s="80"/>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82"/>
      <c r="BE1744" s="1"/>
    </row>
    <row r="1745" spans="1:57" ht="11.25" customHeight="1" x14ac:dyDescent="0.2">
      <c r="A1745" s="1"/>
      <c r="B1745" s="1"/>
      <c r="C1745" s="1"/>
      <c r="D1745" s="1"/>
      <c r="E1745" s="46">
        <v>1738</v>
      </c>
      <c r="F1745" s="229"/>
      <c r="G1745" s="4"/>
      <c r="H1745" s="4"/>
      <c r="I1745" s="79"/>
      <c r="J1745" s="4"/>
      <c r="K1745" s="80"/>
      <c r="L1745" s="80"/>
      <c r="M1745" s="80"/>
      <c r="N1745" s="80"/>
      <c r="O1745" s="80"/>
      <c r="P1745" s="80"/>
      <c r="Q1745" s="80"/>
      <c r="R1745" s="80"/>
      <c r="S1745" s="80"/>
      <c r="T1745" s="80"/>
      <c r="U1745" s="80"/>
      <c r="V1745" s="80"/>
      <c r="W1745" s="81">
        <f t="shared" si="30"/>
        <v>0</v>
      </c>
      <c r="X1745" s="80"/>
      <c r="Y1745" s="80"/>
      <c r="Z1745" s="80"/>
      <c r="AA1745" s="80"/>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82"/>
      <c r="BE1745" s="1"/>
    </row>
    <row r="1746" spans="1:57" ht="11.25" customHeight="1" x14ac:dyDescent="0.2">
      <c r="A1746" s="1"/>
      <c r="B1746" s="1"/>
      <c r="C1746" s="1"/>
      <c r="D1746" s="1"/>
      <c r="E1746" s="46">
        <v>1739</v>
      </c>
      <c r="F1746" s="229"/>
      <c r="G1746" s="4"/>
      <c r="H1746" s="4"/>
      <c r="I1746" s="79"/>
      <c r="J1746" s="4"/>
      <c r="K1746" s="80"/>
      <c r="L1746" s="80"/>
      <c r="M1746" s="80"/>
      <c r="N1746" s="80"/>
      <c r="O1746" s="80"/>
      <c r="P1746" s="80"/>
      <c r="Q1746" s="80"/>
      <c r="R1746" s="80"/>
      <c r="S1746" s="80"/>
      <c r="T1746" s="80"/>
      <c r="U1746" s="80"/>
      <c r="V1746" s="80"/>
      <c r="W1746" s="81">
        <f t="shared" si="30"/>
        <v>0</v>
      </c>
      <c r="X1746" s="80"/>
      <c r="Y1746" s="80"/>
      <c r="Z1746" s="80"/>
      <c r="AA1746" s="80"/>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82"/>
      <c r="BE1746" s="1"/>
    </row>
    <row r="1747" spans="1:57" ht="11.25" customHeight="1" x14ac:dyDescent="0.2">
      <c r="A1747" s="1"/>
      <c r="B1747" s="1"/>
      <c r="C1747" s="1"/>
      <c r="D1747" s="1"/>
      <c r="E1747" s="46">
        <v>1740</v>
      </c>
      <c r="F1747" s="229"/>
      <c r="G1747" s="4"/>
      <c r="H1747" s="4"/>
      <c r="I1747" s="79"/>
      <c r="J1747" s="4"/>
      <c r="K1747" s="80"/>
      <c r="L1747" s="80"/>
      <c r="M1747" s="80"/>
      <c r="N1747" s="80"/>
      <c r="O1747" s="80"/>
      <c r="P1747" s="80"/>
      <c r="Q1747" s="80"/>
      <c r="R1747" s="80"/>
      <c r="S1747" s="80"/>
      <c r="T1747" s="80"/>
      <c r="U1747" s="80"/>
      <c r="V1747" s="80"/>
      <c r="W1747" s="81">
        <f t="shared" si="30"/>
        <v>0</v>
      </c>
      <c r="X1747" s="80"/>
      <c r="Y1747" s="80"/>
      <c r="Z1747" s="80"/>
      <c r="AA1747" s="80"/>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82"/>
      <c r="BE1747" s="1"/>
    </row>
    <row r="1748" spans="1:57" ht="11.25" customHeight="1" x14ac:dyDescent="0.2">
      <c r="A1748" s="1"/>
      <c r="B1748" s="1"/>
      <c r="C1748" s="1"/>
      <c r="D1748" s="1"/>
      <c r="E1748" s="46">
        <v>1741</v>
      </c>
      <c r="F1748" s="229"/>
      <c r="G1748" s="4"/>
      <c r="H1748" s="4"/>
      <c r="I1748" s="79"/>
      <c r="J1748" s="4"/>
      <c r="K1748" s="80"/>
      <c r="L1748" s="80"/>
      <c r="M1748" s="80"/>
      <c r="N1748" s="80"/>
      <c r="O1748" s="80"/>
      <c r="P1748" s="80"/>
      <c r="Q1748" s="80"/>
      <c r="R1748" s="80"/>
      <c r="S1748" s="80"/>
      <c r="T1748" s="80"/>
      <c r="U1748" s="80"/>
      <c r="V1748" s="80"/>
      <c r="W1748" s="81">
        <f t="shared" si="30"/>
        <v>0</v>
      </c>
      <c r="X1748" s="80"/>
      <c r="Y1748" s="80"/>
      <c r="Z1748" s="80"/>
      <c r="AA1748" s="80"/>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82"/>
      <c r="BE1748" s="1"/>
    </row>
    <row r="1749" spans="1:57" ht="11.25" customHeight="1" x14ac:dyDescent="0.2">
      <c r="A1749" s="1"/>
      <c r="B1749" s="1"/>
      <c r="C1749" s="1"/>
      <c r="D1749" s="1"/>
      <c r="E1749" s="46">
        <v>1742</v>
      </c>
      <c r="F1749" s="229"/>
      <c r="G1749" s="4"/>
      <c r="H1749" s="4"/>
      <c r="I1749" s="79"/>
      <c r="J1749" s="4"/>
      <c r="K1749" s="80"/>
      <c r="L1749" s="80"/>
      <c r="M1749" s="80"/>
      <c r="N1749" s="80"/>
      <c r="O1749" s="80"/>
      <c r="P1749" s="80"/>
      <c r="Q1749" s="80"/>
      <c r="R1749" s="80"/>
      <c r="S1749" s="80"/>
      <c r="T1749" s="80"/>
      <c r="U1749" s="80"/>
      <c r="V1749" s="80"/>
      <c r="W1749" s="81">
        <f t="shared" si="30"/>
        <v>0</v>
      </c>
      <c r="X1749" s="80"/>
      <c r="Y1749" s="80"/>
      <c r="Z1749" s="80"/>
      <c r="AA1749" s="80"/>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82"/>
      <c r="BE1749" s="1"/>
    </row>
    <row r="1750" spans="1:57" ht="11.25" customHeight="1" x14ac:dyDescent="0.2">
      <c r="A1750" s="1"/>
      <c r="B1750" s="1"/>
      <c r="C1750" s="1"/>
      <c r="D1750" s="1"/>
      <c r="E1750" s="46">
        <v>1743</v>
      </c>
      <c r="F1750" s="229"/>
      <c r="G1750" s="4"/>
      <c r="H1750" s="4"/>
      <c r="I1750" s="79"/>
      <c r="J1750" s="4"/>
      <c r="K1750" s="80"/>
      <c r="L1750" s="80"/>
      <c r="M1750" s="80"/>
      <c r="N1750" s="80"/>
      <c r="O1750" s="80"/>
      <c r="P1750" s="80"/>
      <c r="Q1750" s="80"/>
      <c r="R1750" s="80"/>
      <c r="S1750" s="80"/>
      <c r="T1750" s="80"/>
      <c r="U1750" s="80"/>
      <c r="V1750" s="80"/>
      <c r="W1750" s="81">
        <f t="shared" si="30"/>
        <v>0</v>
      </c>
      <c r="X1750" s="80"/>
      <c r="Y1750" s="80"/>
      <c r="Z1750" s="80"/>
      <c r="AA1750" s="80"/>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82"/>
      <c r="BE1750" s="1"/>
    </row>
    <row r="1751" spans="1:57" ht="11.25" customHeight="1" x14ac:dyDescent="0.2">
      <c r="A1751" s="1"/>
      <c r="B1751" s="1"/>
      <c r="C1751" s="1"/>
      <c r="D1751" s="1"/>
      <c r="E1751" s="46">
        <v>1744</v>
      </c>
      <c r="F1751" s="229"/>
      <c r="G1751" s="4"/>
      <c r="H1751" s="4"/>
      <c r="I1751" s="79"/>
      <c r="J1751" s="4"/>
      <c r="K1751" s="80"/>
      <c r="L1751" s="80"/>
      <c r="M1751" s="80"/>
      <c r="N1751" s="80"/>
      <c r="O1751" s="80"/>
      <c r="P1751" s="80"/>
      <c r="Q1751" s="80"/>
      <c r="R1751" s="80"/>
      <c r="S1751" s="80"/>
      <c r="T1751" s="80"/>
      <c r="U1751" s="80"/>
      <c r="V1751" s="80"/>
      <c r="W1751" s="81">
        <f t="shared" si="30"/>
        <v>0</v>
      </c>
      <c r="X1751" s="80"/>
      <c r="Y1751" s="80"/>
      <c r="Z1751" s="80"/>
      <c r="AA1751" s="80"/>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82"/>
      <c r="BE1751" s="1"/>
    </row>
    <row r="1752" spans="1:57" ht="11.25" customHeight="1" x14ac:dyDescent="0.2">
      <c r="A1752" s="1"/>
      <c r="B1752" s="1"/>
      <c r="C1752" s="1"/>
      <c r="D1752" s="1"/>
      <c r="E1752" s="46">
        <v>1745</v>
      </c>
      <c r="F1752" s="229"/>
      <c r="G1752" s="4"/>
      <c r="H1752" s="4"/>
      <c r="I1752" s="79"/>
      <c r="J1752" s="4"/>
      <c r="K1752" s="80"/>
      <c r="L1752" s="80"/>
      <c r="M1752" s="80"/>
      <c r="N1752" s="80"/>
      <c r="O1752" s="80"/>
      <c r="P1752" s="80"/>
      <c r="Q1752" s="80"/>
      <c r="R1752" s="80"/>
      <c r="S1752" s="80"/>
      <c r="T1752" s="80"/>
      <c r="U1752" s="80"/>
      <c r="V1752" s="80"/>
      <c r="W1752" s="81">
        <f t="shared" si="30"/>
        <v>0</v>
      </c>
      <c r="X1752" s="80"/>
      <c r="Y1752" s="80"/>
      <c r="Z1752" s="80"/>
      <c r="AA1752" s="80"/>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82"/>
      <c r="BE1752" s="1"/>
    </row>
    <row r="1753" spans="1:57" ht="11.25" customHeight="1" x14ac:dyDescent="0.2">
      <c r="A1753" s="1"/>
      <c r="B1753" s="1"/>
      <c r="C1753" s="1"/>
      <c r="D1753" s="1"/>
      <c r="E1753" s="46">
        <v>1746</v>
      </c>
      <c r="F1753" s="229"/>
      <c r="G1753" s="4"/>
      <c r="H1753" s="4"/>
      <c r="I1753" s="79"/>
      <c r="J1753" s="4"/>
      <c r="K1753" s="80"/>
      <c r="L1753" s="80"/>
      <c r="M1753" s="80"/>
      <c r="N1753" s="80"/>
      <c r="O1753" s="80"/>
      <c r="P1753" s="80"/>
      <c r="Q1753" s="80"/>
      <c r="R1753" s="80"/>
      <c r="S1753" s="80"/>
      <c r="T1753" s="80"/>
      <c r="U1753" s="80"/>
      <c r="V1753" s="80"/>
      <c r="W1753" s="81">
        <f t="shared" si="30"/>
        <v>0</v>
      </c>
      <c r="X1753" s="80"/>
      <c r="Y1753" s="80"/>
      <c r="Z1753" s="80"/>
      <c r="AA1753" s="80"/>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82"/>
      <c r="BE1753" s="1"/>
    </row>
    <row r="1754" spans="1:57" ht="11.25" customHeight="1" x14ac:dyDescent="0.2">
      <c r="A1754" s="1"/>
      <c r="B1754" s="1"/>
      <c r="C1754" s="1"/>
      <c r="D1754" s="1"/>
      <c r="E1754" s="46">
        <v>1747</v>
      </c>
      <c r="F1754" s="229"/>
      <c r="G1754" s="4"/>
      <c r="H1754" s="4"/>
      <c r="I1754" s="79"/>
      <c r="J1754" s="4"/>
      <c r="K1754" s="80"/>
      <c r="L1754" s="80"/>
      <c r="M1754" s="80"/>
      <c r="N1754" s="80"/>
      <c r="O1754" s="80"/>
      <c r="P1754" s="80"/>
      <c r="Q1754" s="80"/>
      <c r="R1754" s="80"/>
      <c r="S1754" s="80"/>
      <c r="T1754" s="80"/>
      <c r="U1754" s="80"/>
      <c r="V1754" s="80"/>
      <c r="W1754" s="81">
        <f t="shared" si="30"/>
        <v>0</v>
      </c>
      <c r="X1754" s="80"/>
      <c r="Y1754" s="80"/>
      <c r="Z1754" s="80"/>
      <c r="AA1754" s="80"/>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82"/>
      <c r="BE1754" s="1"/>
    </row>
    <row r="1755" spans="1:57" ht="11.25" customHeight="1" x14ac:dyDescent="0.2">
      <c r="A1755" s="1"/>
      <c r="B1755" s="1"/>
      <c r="C1755" s="1"/>
      <c r="D1755" s="1"/>
      <c r="E1755" s="46">
        <v>1748</v>
      </c>
      <c r="F1755" s="229"/>
      <c r="G1755" s="4"/>
      <c r="H1755" s="4"/>
      <c r="I1755" s="79"/>
      <c r="J1755" s="4"/>
      <c r="K1755" s="80"/>
      <c r="L1755" s="80"/>
      <c r="M1755" s="80"/>
      <c r="N1755" s="80"/>
      <c r="O1755" s="80"/>
      <c r="P1755" s="80"/>
      <c r="Q1755" s="80"/>
      <c r="R1755" s="80"/>
      <c r="S1755" s="80"/>
      <c r="T1755" s="80"/>
      <c r="U1755" s="80"/>
      <c r="V1755" s="80"/>
      <c r="W1755" s="81">
        <f t="shared" si="30"/>
        <v>0</v>
      </c>
      <c r="X1755" s="80"/>
      <c r="Y1755" s="80"/>
      <c r="Z1755" s="80"/>
      <c r="AA1755" s="80"/>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82"/>
      <c r="BE1755" s="1"/>
    </row>
    <row r="1756" spans="1:57" ht="11.25" customHeight="1" x14ac:dyDescent="0.2">
      <c r="A1756" s="1"/>
      <c r="B1756" s="1"/>
      <c r="C1756" s="1"/>
      <c r="D1756" s="1"/>
      <c r="E1756" s="46">
        <v>1749</v>
      </c>
      <c r="F1756" s="229"/>
      <c r="G1756" s="4"/>
      <c r="H1756" s="4"/>
      <c r="I1756" s="79"/>
      <c r="J1756" s="4"/>
      <c r="K1756" s="80"/>
      <c r="L1756" s="80"/>
      <c r="M1756" s="80"/>
      <c r="N1756" s="80"/>
      <c r="O1756" s="80"/>
      <c r="P1756" s="80"/>
      <c r="Q1756" s="80"/>
      <c r="R1756" s="80"/>
      <c r="S1756" s="80"/>
      <c r="T1756" s="80"/>
      <c r="U1756" s="80"/>
      <c r="V1756" s="80"/>
      <c r="W1756" s="81">
        <f t="shared" si="30"/>
        <v>0</v>
      </c>
      <c r="X1756" s="80"/>
      <c r="Y1756" s="80"/>
      <c r="Z1756" s="80"/>
      <c r="AA1756" s="80"/>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82"/>
      <c r="BE1756" s="1"/>
    </row>
    <row r="1757" spans="1:57" ht="11.25" customHeight="1" x14ac:dyDescent="0.2">
      <c r="A1757" s="1"/>
      <c r="B1757" s="1"/>
      <c r="C1757" s="1"/>
      <c r="D1757" s="1"/>
      <c r="E1757" s="46">
        <v>1750</v>
      </c>
      <c r="F1757" s="229"/>
      <c r="G1757" s="4"/>
      <c r="H1757" s="4"/>
      <c r="I1757" s="79"/>
      <c r="J1757" s="4"/>
      <c r="K1757" s="80"/>
      <c r="L1757" s="80"/>
      <c r="M1757" s="80"/>
      <c r="N1757" s="80"/>
      <c r="O1757" s="80"/>
      <c r="P1757" s="80"/>
      <c r="Q1757" s="80"/>
      <c r="R1757" s="80"/>
      <c r="S1757" s="80"/>
      <c r="T1757" s="80"/>
      <c r="U1757" s="80"/>
      <c r="V1757" s="80"/>
      <c r="W1757" s="81">
        <f t="shared" si="30"/>
        <v>0</v>
      </c>
      <c r="X1757" s="80"/>
      <c r="Y1757" s="80"/>
      <c r="Z1757" s="80"/>
      <c r="AA1757" s="80"/>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82"/>
      <c r="BE1757" s="1"/>
    </row>
    <row r="1758" spans="1:57" ht="11.25" customHeight="1" x14ac:dyDescent="0.2">
      <c r="A1758" s="1"/>
      <c r="B1758" s="1"/>
      <c r="C1758" s="1"/>
      <c r="D1758" s="1"/>
      <c r="E1758" s="46">
        <v>1751</v>
      </c>
      <c r="F1758" s="229"/>
      <c r="G1758" s="4"/>
      <c r="H1758" s="4"/>
      <c r="I1758" s="79"/>
      <c r="J1758" s="4"/>
      <c r="K1758" s="80"/>
      <c r="L1758" s="80"/>
      <c r="M1758" s="80"/>
      <c r="N1758" s="80"/>
      <c r="O1758" s="80"/>
      <c r="P1758" s="80"/>
      <c r="Q1758" s="80"/>
      <c r="R1758" s="80"/>
      <c r="S1758" s="80"/>
      <c r="T1758" s="80"/>
      <c r="U1758" s="80"/>
      <c r="V1758" s="80"/>
      <c r="W1758" s="81">
        <f t="shared" si="30"/>
        <v>0</v>
      </c>
      <c r="X1758" s="80"/>
      <c r="Y1758" s="80"/>
      <c r="Z1758" s="80"/>
      <c r="AA1758" s="80"/>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82"/>
      <c r="BE1758" s="1"/>
    </row>
    <row r="1759" spans="1:57" ht="11.25" customHeight="1" x14ac:dyDescent="0.2">
      <c r="A1759" s="1"/>
      <c r="B1759" s="1"/>
      <c r="C1759" s="1"/>
      <c r="D1759" s="1"/>
      <c r="E1759" s="46">
        <v>1752</v>
      </c>
      <c r="F1759" s="229"/>
      <c r="G1759" s="4"/>
      <c r="H1759" s="4"/>
      <c r="I1759" s="79"/>
      <c r="J1759" s="4"/>
      <c r="K1759" s="80"/>
      <c r="L1759" s="80"/>
      <c r="M1759" s="80"/>
      <c r="N1759" s="80"/>
      <c r="O1759" s="80"/>
      <c r="P1759" s="80"/>
      <c r="Q1759" s="80"/>
      <c r="R1759" s="80"/>
      <c r="S1759" s="80"/>
      <c r="T1759" s="80"/>
      <c r="U1759" s="80"/>
      <c r="V1759" s="80"/>
      <c r="W1759" s="81">
        <f t="shared" si="30"/>
        <v>0</v>
      </c>
      <c r="X1759" s="80"/>
      <c r="Y1759" s="80"/>
      <c r="Z1759" s="80"/>
      <c r="AA1759" s="80"/>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82"/>
      <c r="BE1759" s="1"/>
    </row>
    <row r="1760" spans="1:57" ht="11.25" customHeight="1" x14ac:dyDescent="0.2">
      <c r="A1760" s="1"/>
      <c r="B1760" s="1"/>
      <c r="C1760" s="1"/>
      <c r="D1760" s="1"/>
      <c r="E1760" s="46">
        <v>1753</v>
      </c>
      <c r="F1760" s="229"/>
      <c r="G1760" s="4"/>
      <c r="H1760" s="4"/>
      <c r="I1760" s="79"/>
      <c r="J1760" s="4"/>
      <c r="K1760" s="80"/>
      <c r="L1760" s="80"/>
      <c r="M1760" s="80"/>
      <c r="N1760" s="80"/>
      <c r="O1760" s="80"/>
      <c r="P1760" s="80"/>
      <c r="Q1760" s="80"/>
      <c r="R1760" s="80"/>
      <c r="S1760" s="80"/>
      <c r="T1760" s="80"/>
      <c r="U1760" s="80"/>
      <c r="V1760" s="80"/>
      <c r="W1760" s="81">
        <f t="shared" si="30"/>
        <v>0</v>
      </c>
      <c r="X1760" s="80"/>
      <c r="Y1760" s="80"/>
      <c r="Z1760" s="80"/>
      <c r="AA1760" s="80"/>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82"/>
      <c r="BE1760" s="1"/>
    </row>
    <row r="1761" spans="1:57" ht="11.25" customHeight="1" x14ac:dyDescent="0.2">
      <c r="A1761" s="1"/>
      <c r="B1761" s="1"/>
      <c r="C1761" s="1"/>
      <c r="D1761" s="1"/>
      <c r="E1761" s="46">
        <v>1754</v>
      </c>
      <c r="F1761" s="229"/>
      <c r="G1761" s="4"/>
      <c r="H1761" s="4"/>
      <c r="I1761" s="79"/>
      <c r="J1761" s="4"/>
      <c r="K1761" s="80"/>
      <c r="L1761" s="80"/>
      <c r="M1761" s="80"/>
      <c r="N1761" s="80"/>
      <c r="O1761" s="80"/>
      <c r="P1761" s="80"/>
      <c r="Q1761" s="80"/>
      <c r="R1761" s="80"/>
      <c r="S1761" s="80"/>
      <c r="T1761" s="80"/>
      <c r="U1761" s="80"/>
      <c r="V1761" s="80"/>
      <c r="W1761" s="81">
        <f t="shared" si="30"/>
        <v>0</v>
      </c>
      <c r="X1761" s="80"/>
      <c r="Y1761" s="80"/>
      <c r="Z1761" s="80"/>
      <c r="AA1761" s="80"/>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82"/>
      <c r="BE1761" s="1"/>
    </row>
    <row r="1762" spans="1:57" ht="11.25" customHeight="1" x14ac:dyDescent="0.2">
      <c r="A1762" s="1"/>
      <c r="B1762" s="1"/>
      <c r="C1762" s="1"/>
      <c r="D1762" s="1"/>
      <c r="E1762" s="46">
        <v>1755</v>
      </c>
      <c r="F1762" s="229"/>
      <c r="G1762" s="4"/>
      <c r="H1762" s="4"/>
      <c r="I1762" s="79"/>
      <c r="J1762" s="4"/>
      <c r="K1762" s="80"/>
      <c r="L1762" s="80"/>
      <c r="M1762" s="80"/>
      <c r="N1762" s="80"/>
      <c r="O1762" s="80"/>
      <c r="P1762" s="80"/>
      <c r="Q1762" s="80"/>
      <c r="R1762" s="80"/>
      <c r="S1762" s="80"/>
      <c r="T1762" s="80"/>
      <c r="U1762" s="80"/>
      <c r="V1762" s="80"/>
      <c r="W1762" s="81">
        <f t="shared" si="30"/>
        <v>0</v>
      </c>
      <c r="X1762" s="80"/>
      <c r="Y1762" s="80"/>
      <c r="Z1762" s="80"/>
      <c r="AA1762" s="80"/>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82"/>
      <c r="BE1762" s="1"/>
    </row>
    <row r="1763" spans="1:57" ht="11.25" customHeight="1" x14ac:dyDescent="0.2">
      <c r="A1763" s="1"/>
      <c r="B1763" s="1"/>
      <c r="C1763" s="1"/>
      <c r="D1763" s="1"/>
      <c r="E1763" s="46">
        <v>1756</v>
      </c>
      <c r="F1763" s="229"/>
      <c r="G1763" s="4"/>
      <c r="H1763" s="4"/>
      <c r="I1763" s="79"/>
      <c r="J1763" s="4"/>
      <c r="K1763" s="80"/>
      <c r="L1763" s="80"/>
      <c r="M1763" s="80"/>
      <c r="N1763" s="80"/>
      <c r="O1763" s="80"/>
      <c r="P1763" s="80"/>
      <c r="Q1763" s="80"/>
      <c r="R1763" s="80"/>
      <c r="S1763" s="80"/>
      <c r="T1763" s="80"/>
      <c r="U1763" s="80"/>
      <c r="V1763" s="80"/>
      <c r="W1763" s="81">
        <f t="shared" si="30"/>
        <v>0</v>
      </c>
      <c r="X1763" s="80"/>
      <c r="Y1763" s="80"/>
      <c r="Z1763" s="80"/>
      <c r="AA1763" s="80"/>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82"/>
      <c r="BE1763" s="1"/>
    </row>
    <row r="1764" spans="1:57" ht="11.25" customHeight="1" x14ac:dyDescent="0.2">
      <c r="A1764" s="1"/>
      <c r="B1764" s="1"/>
      <c r="C1764" s="1"/>
      <c r="D1764" s="1"/>
      <c r="E1764" s="46">
        <v>1757</v>
      </c>
      <c r="F1764" s="229"/>
      <c r="G1764" s="4"/>
      <c r="H1764" s="4"/>
      <c r="I1764" s="79"/>
      <c r="J1764" s="4"/>
      <c r="K1764" s="80"/>
      <c r="L1764" s="80"/>
      <c r="M1764" s="80"/>
      <c r="N1764" s="80"/>
      <c r="O1764" s="80"/>
      <c r="P1764" s="80"/>
      <c r="Q1764" s="80"/>
      <c r="R1764" s="80"/>
      <c r="S1764" s="80"/>
      <c r="T1764" s="80"/>
      <c r="U1764" s="80"/>
      <c r="V1764" s="80"/>
      <c r="W1764" s="81">
        <f t="shared" si="30"/>
        <v>0</v>
      </c>
      <c r="X1764" s="80"/>
      <c r="Y1764" s="80"/>
      <c r="Z1764" s="80"/>
      <c r="AA1764" s="80"/>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82"/>
      <c r="BE1764" s="1"/>
    </row>
    <row r="1765" spans="1:57" ht="11.25" customHeight="1" x14ac:dyDescent="0.2">
      <c r="A1765" s="1"/>
      <c r="B1765" s="1"/>
      <c r="C1765" s="1"/>
      <c r="D1765" s="1"/>
      <c r="E1765" s="46">
        <v>1758</v>
      </c>
      <c r="F1765" s="229"/>
      <c r="G1765" s="4"/>
      <c r="H1765" s="4"/>
      <c r="I1765" s="79"/>
      <c r="J1765" s="4"/>
      <c r="K1765" s="80"/>
      <c r="L1765" s="80"/>
      <c r="M1765" s="80"/>
      <c r="N1765" s="80"/>
      <c r="O1765" s="80"/>
      <c r="P1765" s="80"/>
      <c r="Q1765" s="80"/>
      <c r="R1765" s="80"/>
      <c r="S1765" s="80"/>
      <c r="T1765" s="80"/>
      <c r="U1765" s="80"/>
      <c r="V1765" s="80"/>
      <c r="W1765" s="81">
        <f t="shared" si="30"/>
        <v>0</v>
      </c>
      <c r="X1765" s="80"/>
      <c r="Y1765" s="80"/>
      <c r="Z1765" s="80"/>
      <c r="AA1765" s="80"/>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82"/>
      <c r="BE1765" s="1"/>
    </row>
    <row r="1766" spans="1:57" ht="11.25" customHeight="1" x14ac:dyDescent="0.2">
      <c r="A1766" s="1"/>
      <c r="B1766" s="1"/>
      <c r="C1766" s="1"/>
      <c r="D1766" s="1"/>
      <c r="E1766" s="46">
        <v>1759</v>
      </c>
      <c r="F1766" s="229"/>
      <c r="G1766" s="4"/>
      <c r="H1766" s="4"/>
      <c r="I1766" s="79"/>
      <c r="J1766" s="4"/>
      <c r="K1766" s="80"/>
      <c r="L1766" s="80"/>
      <c r="M1766" s="80"/>
      <c r="N1766" s="80"/>
      <c r="O1766" s="80"/>
      <c r="P1766" s="80"/>
      <c r="Q1766" s="80"/>
      <c r="R1766" s="80"/>
      <c r="S1766" s="80"/>
      <c r="T1766" s="80"/>
      <c r="U1766" s="80"/>
      <c r="V1766" s="80"/>
      <c r="W1766" s="81">
        <f t="shared" si="30"/>
        <v>0</v>
      </c>
      <c r="X1766" s="80"/>
      <c r="Y1766" s="80"/>
      <c r="Z1766" s="80"/>
      <c r="AA1766" s="80"/>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82"/>
      <c r="BE1766" s="1"/>
    </row>
    <row r="1767" spans="1:57" ht="11.25" customHeight="1" x14ac:dyDescent="0.2">
      <c r="A1767" s="1"/>
      <c r="B1767" s="1"/>
      <c r="C1767" s="1"/>
      <c r="D1767" s="1"/>
      <c r="E1767" s="46">
        <v>1760</v>
      </c>
      <c r="F1767" s="229"/>
      <c r="G1767" s="4"/>
      <c r="H1767" s="4"/>
      <c r="I1767" s="79"/>
      <c r="J1767" s="4"/>
      <c r="K1767" s="80"/>
      <c r="L1767" s="80"/>
      <c r="M1767" s="80"/>
      <c r="N1767" s="80"/>
      <c r="O1767" s="80"/>
      <c r="P1767" s="80"/>
      <c r="Q1767" s="80"/>
      <c r="R1767" s="80"/>
      <c r="S1767" s="80"/>
      <c r="T1767" s="80"/>
      <c r="U1767" s="80"/>
      <c r="V1767" s="80"/>
      <c r="W1767" s="81">
        <f t="shared" si="30"/>
        <v>0</v>
      </c>
      <c r="X1767" s="80"/>
      <c r="Y1767" s="80"/>
      <c r="Z1767" s="80"/>
      <c r="AA1767" s="80"/>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82"/>
      <c r="BE1767" s="1"/>
    </row>
    <row r="1768" spans="1:57" ht="11.25" customHeight="1" x14ac:dyDescent="0.2">
      <c r="A1768" s="1"/>
      <c r="B1768" s="1"/>
      <c r="C1768" s="1"/>
      <c r="D1768" s="1"/>
      <c r="E1768" s="46">
        <v>1761</v>
      </c>
      <c r="F1768" s="229"/>
      <c r="G1768" s="4"/>
      <c r="H1768" s="4"/>
      <c r="I1768" s="79"/>
      <c r="J1768" s="4"/>
      <c r="K1768" s="80"/>
      <c r="L1768" s="80"/>
      <c r="M1768" s="80"/>
      <c r="N1768" s="80"/>
      <c r="O1768" s="80"/>
      <c r="P1768" s="80"/>
      <c r="Q1768" s="80"/>
      <c r="R1768" s="80"/>
      <c r="S1768" s="80"/>
      <c r="T1768" s="80"/>
      <c r="U1768" s="80"/>
      <c r="V1768" s="80"/>
      <c r="W1768" s="81">
        <f t="shared" si="30"/>
        <v>0</v>
      </c>
      <c r="X1768" s="80"/>
      <c r="Y1768" s="80"/>
      <c r="Z1768" s="80"/>
      <c r="AA1768" s="80"/>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82"/>
      <c r="BE1768" s="1"/>
    </row>
    <row r="1769" spans="1:57" ht="11.25" customHeight="1" x14ac:dyDescent="0.2">
      <c r="A1769" s="1"/>
      <c r="B1769" s="1"/>
      <c r="C1769" s="1"/>
      <c r="D1769" s="1"/>
      <c r="E1769" s="46">
        <v>1762</v>
      </c>
      <c r="F1769" s="229"/>
      <c r="G1769" s="4"/>
      <c r="H1769" s="4"/>
      <c r="I1769" s="79"/>
      <c r="J1769" s="4"/>
      <c r="K1769" s="80"/>
      <c r="L1769" s="80"/>
      <c r="M1769" s="80"/>
      <c r="N1769" s="80"/>
      <c r="O1769" s="80"/>
      <c r="P1769" s="80"/>
      <c r="Q1769" s="80"/>
      <c r="R1769" s="80"/>
      <c r="S1769" s="80"/>
      <c r="T1769" s="80"/>
      <c r="U1769" s="80"/>
      <c r="V1769" s="80"/>
      <c r="W1769" s="81">
        <f t="shared" si="30"/>
        <v>0</v>
      </c>
      <c r="X1769" s="80"/>
      <c r="Y1769" s="80"/>
      <c r="Z1769" s="80"/>
      <c r="AA1769" s="80"/>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82"/>
      <c r="BE1769" s="1"/>
    </row>
    <row r="1770" spans="1:57" ht="11.25" customHeight="1" x14ac:dyDescent="0.2">
      <c r="A1770" s="1"/>
      <c r="B1770" s="1"/>
      <c r="C1770" s="1"/>
      <c r="D1770" s="1"/>
      <c r="E1770" s="46">
        <v>1763</v>
      </c>
      <c r="F1770" s="229"/>
      <c r="G1770" s="4"/>
      <c r="H1770" s="4"/>
      <c r="I1770" s="79"/>
      <c r="J1770" s="4"/>
      <c r="K1770" s="80"/>
      <c r="L1770" s="80"/>
      <c r="M1770" s="80"/>
      <c r="N1770" s="80"/>
      <c r="O1770" s="80"/>
      <c r="P1770" s="80"/>
      <c r="Q1770" s="80"/>
      <c r="R1770" s="80"/>
      <c r="S1770" s="80"/>
      <c r="T1770" s="80"/>
      <c r="U1770" s="80"/>
      <c r="V1770" s="80"/>
      <c r="W1770" s="81">
        <f t="shared" si="30"/>
        <v>0</v>
      </c>
      <c r="X1770" s="80"/>
      <c r="Y1770" s="80"/>
      <c r="Z1770" s="80"/>
      <c r="AA1770" s="80"/>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82"/>
      <c r="BE1770" s="1"/>
    </row>
    <row r="1771" spans="1:57" ht="11.25" customHeight="1" x14ac:dyDescent="0.2">
      <c r="A1771" s="1"/>
      <c r="B1771" s="1"/>
      <c r="C1771" s="1"/>
      <c r="D1771" s="1"/>
      <c r="E1771" s="46">
        <v>1764</v>
      </c>
      <c r="F1771" s="229"/>
      <c r="G1771" s="4"/>
      <c r="H1771" s="4"/>
      <c r="I1771" s="79"/>
      <c r="J1771" s="4"/>
      <c r="K1771" s="80"/>
      <c r="L1771" s="80"/>
      <c r="M1771" s="80"/>
      <c r="N1771" s="80"/>
      <c r="O1771" s="80"/>
      <c r="P1771" s="80"/>
      <c r="Q1771" s="80"/>
      <c r="R1771" s="80"/>
      <c r="S1771" s="80"/>
      <c r="T1771" s="80"/>
      <c r="U1771" s="80"/>
      <c r="V1771" s="80"/>
      <c r="W1771" s="81">
        <f t="shared" si="30"/>
        <v>0</v>
      </c>
      <c r="X1771" s="80"/>
      <c r="Y1771" s="80"/>
      <c r="Z1771" s="80"/>
      <c r="AA1771" s="80"/>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82"/>
      <c r="BE1771" s="1"/>
    </row>
    <row r="1772" spans="1:57" ht="11.25" customHeight="1" x14ac:dyDescent="0.2">
      <c r="A1772" s="1"/>
      <c r="B1772" s="1"/>
      <c r="C1772" s="1"/>
      <c r="D1772" s="1"/>
      <c r="E1772" s="46">
        <v>1765</v>
      </c>
      <c r="F1772" s="229"/>
      <c r="G1772" s="4"/>
      <c r="H1772" s="4"/>
      <c r="I1772" s="79"/>
      <c r="J1772" s="4"/>
      <c r="K1772" s="80"/>
      <c r="L1772" s="80"/>
      <c r="M1772" s="80"/>
      <c r="N1772" s="80"/>
      <c r="O1772" s="80"/>
      <c r="P1772" s="80"/>
      <c r="Q1772" s="80"/>
      <c r="R1772" s="80"/>
      <c r="S1772" s="80"/>
      <c r="T1772" s="80"/>
      <c r="U1772" s="80"/>
      <c r="V1772" s="80"/>
      <c r="W1772" s="81">
        <f t="shared" si="30"/>
        <v>0</v>
      </c>
      <c r="X1772" s="80"/>
      <c r="Y1772" s="80"/>
      <c r="Z1772" s="80"/>
      <c r="AA1772" s="80"/>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82"/>
      <c r="BE1772" s="1"/>
    </row>
    <row r="1773" spans="1:57" ht="11.25" customHeight="1" x14ac:dyDescent="0.2">
      <c r="A1773" s="1"/>
      <c r="B1773" s="1"/>
      <c r="C1773" s="1"/>
      <c r="D1773" s="1"/>
      <c r="E1773" s="46">
        <v>1766</v>
      </c>
      <c r="F1773" s="229"/>
      <c r="G1773" s="4"/>
      <c r="H1773" s="4"/>
      <c r="I1773" s="79"/>
      <c r="J1773" s="4"/>
      <c r="K1773" s="80"/>
      <c r="L1773" s="80"/>
      <c r="M1773" s="80"/>
      <c r="N1773" s="80"/>
      <c r="O1773" s="80"/>
      <c r="P1773" s="80"/>
      <c r="Q1773" s="80"/>
      <c r="R1773" s="80"/>
      <c r="S1773" s="80"/>
      <c r="T1773" s="80"/>
      <c r="U1773" s="80"/>
      <c r="V1773" s="80"/>
      <c r="W1773" s="81">
        <f t="shared" si="30"/>
        <v>0</v>
      </c>
      <c r="X1773" s="80"/>
      <c r="Y1773" s="80"/>
      <c r="Z1773" s="80"/>
      <c r="AA1773" s="80"/>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82"/>
      <c r="BE1773" s="1"/>
    </row>
    <row r="1774" spans="1:57" ht="11.25" customHeight="1" x14ac:dyDescent="0.2">
      <c r="A1774" s="1"/>
      <c r="B1774" s="1"/>
      <c r="C1774" s="1"/>
      <c r="D1774" s="1"/>
      <c r="E1774" s="46">
        <v>1767</v>
      </c>
      <c r="F1774" s="229"/>
      <c r="G1774" s="4"/>
      <c r="H1774" s="4"/>
      <c r="I1774" s="79"/>
      <c r="J1774" s="4"/>
      <c r="K1774" s="80"/>
      <c r="L1774" s="80"/>
      <c r="M1774" s="80"/>
      <c r="N1774" s="80"/>
      <c r="O1774" s="80"/>
      <c r="P1774" s="80"/>
      <c r="Q1774" s="80"/>
      <c r="R1774" s="80"/>
      <c r="S1774" s="80"/>
      <c r="T1774" s="80"/>
      <c r="U1774" s="80"/>
      <c r="V1774" s="80"/>
      <c r="W1774" s="81">
        <f t="shared" si="30"/>
        <v>0</v>
      </c>
      <c r="X1774" s="80"/>
      <c r="Y1774" s="80"/>
      <c r="Z1774" s="80"/>
      <c r="AA1774" s="80"/>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82"/>
      <c r="BE1774" s="1"/>
    </row>
    <row r="1775" spans="1:57" ht="11.25" customHeight="1" x14ac:dyDescent="0.2">
      <c r="A1775" s="1"/>
      <c r="B1775" s="1"/>
      <c r="C1775" s="1"/>
      <c r="D1775" s="1"/>
      <c r="E1775" s="46">
        <v>1768</v>
      </c>
      <c r="F1775" s="229"/>
      <c r="G1775" s="4"/>
      <c r="H1775" s="4"/>
      <c r="I1775" s="79"/>
      <c r="J1775" s="4"/>
      <c r="K1775" s="80"/>
      <c r="L1775" s="80"/>
      <c r="M1775" s="80"/>
      <c r="N1775" s="80"/>
      <c r="O1775" s="80"/>
      <c r="P1775" s="80"/>
      <c r="Q1775" s="80"/>
      <c r="R1775" s="80"/>
      <c r="S1775" s="80"/>
      <c r="T1775" s="80"/>
      <c r="U1775" s="80"/>
      <c r="V1775" s="80"/>
      <c r="W1775" s="81">
        <f t="shared" si="30"/>
        <v>0</v>
      </c>
      <c r="X1775" s="80"/>
      <c r="Y1775" s="80"/>
      <c r="Z1775" s="80"/>
      <c r="AA1775" s="80"/>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82"/>
      <c r="BE1775" s="1"/>
    </row>
    <row r="1776" spans="1:57" ht="11.25" customHeight="1" x14ac:dyDescent="0.2">
      <c r="A1776" s="1"/>
      <c r="B1776" s="1"/>
      <c r="C1776" s="1"/>
      <c r="D1776" s="1"/>
      <c r="E1776" s="46">
        <v>1769</v>
      </c>
      <c r="F1776" s="229"/>
      <c r="G1776" s="4"/>
      <c r="H1776" s="4"/>
      <c r="I1776" s="79"/>
      <c r="J1776" s="4"/>
      <c r="K1776" s="80"/>
      <c r="L1776" s="80"/>
      <c r="M1776" s="80"/>
      <c r="N1776" s="80"/>
      <c r="O1776" s="80"/>
      <c r="P1776" s="80"/>
      <c r="Q1776" s="80"/>
      <c r="R1776" s="80"/>
      <c r="S1776" s="80"/>
      <c r="T1776" s="80"/>
      <c r="U1776" s="80"/>
      <c r="V1776" s="80"/>
      <c r="W1776" s="81">
        <f t="shared" si="30"/>
        <v>0</v>
      </c>
      <c r="X1776" s="80"/>
      <c r="Y1776" s="80"/>
      <c r="Z1776" s="80"/>
      <c r="AA1776" s="80"/>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82"/>
      <c r="BE1776" s="1"/>
    </row>
    <row r="1777" spans="1:57" ht="11.25" customHeight="1" x14ac:dyDescent="0.2">
      <c r="A1777" s="1"/>
      <c r="B1777" s="1"/>
      <c r="C1777" s="1"/>
      <c r="D1777" s="1"/>
      <c r="E1777" s="46">
        <v>1770</v>
      </c>
      <c r="F1777" s="229"/>
      <c r="G1777" s="4"/>
      <c r="H1777" s="4"/>
      <c r="I1777" s="79"/>
      <c r="J1777" s="4"/>
      <c r="K1777" s="80"/>
      <c r="L1777" s="80"/>
      <c r="M1777" s="80"/>
      <c r="N1777" s="80"/>
      <c r="O1777" s="80"/>
      <c r="P1777" s="80"/>
      <c r="Q1777" s="80"/>
      <c r="R1777" s="80"/>
      <c r="S1777" s="80"/>
      <c r="T1777" s="80"/>
      <c r="U1777" s="80"/>
      <c r="V1777" s="80"/>
      <c r="W1777" s="81">
        <f t="shared" si="30"/>
        <v>0</v>
      </c>
      <c r="X1777" s="80"/>
      <c r="Y1777" s="80"/>
      <c r="Z1777" s="80"/>
      <c r="AA1777" s="80"/>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82"/>
      <c r="BE1777" s="1"/>
    </row>
    <row r="1778" spans="1:57" ht="11.25" customHeight="1" x14ac:dyDescent="0.2">
      <c r="A1778" s="1"/>
      <c r="B1778" s="1"/>
      <c r="C1778" s="1"/>
      <c r="D1778" s="1"/>
      <c r="E1778" s="46">
        <v>1771</v>
      </c>
      <c r="F1778" s="229"/>
      <c r="G1778" s="4"/>
      <c r="H1778" s="4"/>
      <c r="I1778" s="79"/>
      <c r="J1778" s="4"/>
      <c r="K1778" s="80"/>
      <c r="L1778" s="80"/>
      <c r="M1778" s="80"/>
      <c r="N1778" s="80"/>
      <c r="O1778" s="80"/>
      <c r="P1778" s="80"/>
      <c r="Q1778" s="80"/>
      <c r="R1778" s="80"/>
      <c r="S1778" s="80"/>
      <c r="T1778" s="80"/>
      <c r="U1778" s="80"/>
      <c r="V1778" s="80"/>
      <c r="W1778" s="81">
        <f t="shared" si="30"/>
        <v>0</v>
      </c>
      <c r="X1778" s="80"/>
      <c r="Y1778" s="80"/>
      <c r="Z1778" s="80"/>
      <c r="AA1778" s="80"/>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82"/>
      <c r="BE1778" s="1"/>
    </row>
    <row r="1779" spans="1:57" ht="11.25" customHeight="1" x14ac:dyDescent="0.2">
      <c r="A1779" s="1"/>
      <c r="B1779" s="1"/>
      <c r="C1779" s="1"/>
      <c r="D1779" s="1"/>
      <c r="E1779" s="46">
        <v>1772</v>
      </c>
      <c r="F1779" s="229"/>
      <c r="G1779" s="4"/>
      <c r="H1779" s="4"/>
      <c r="I1779" s="79"/>
      <c r="J1779" s="4"/>
      <c r="K1779" s="80"/>
      <c r="L1779" s="80"/>
      <c r="M1779" s="80"/>
      <c r="N1779" s="80"/>
      <c r="O1779" s="80"/>
      <c r="P1779" s="80"/>
      <c r="Q1779" s="80"/>
      <c r="R1779" s="80"/>
      <c r="S1779" s="80"/>
      <c r="T1779" s="80"/>
      <c r="U1779" s="80"/>
      <c r="V1779" s="80"/>
      <c r="W1779" s="81">
        <f t="shared" si="30"/>
        <v>0</v>
      </c>
      <c r="X1779" s="80"/>
      <c r="Y1779" s="80"/>
      <c r="Z1779" s="80"/>
      <c r="AA1779" s="80"/>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82"/>
      <c r="BE1779" s="1"/>
    </row>
    <row r="1780" spans="1:57" ht="11.25" customHeight="1" x14ac:dyDescent="0.2">
      <c r="A1780" s="1"/>
      <c r="B1780" s="1"/>
      <c r="C1780" s="1"/>
      <c r="D1780" s="1"/>
      <c r="E1780" s="46">
        <v>1773</v>
      </c>
      <c r="F1780" s="229"/>
      <c r="G1780" s="4"/>
      <c r="H1780" s="4"/>
      <c r="I1780" s="79"/>
      <c r="J1780" s="4"/>
      <c r="K1780" s="80"/>
      <c r="L1780" s="80"/>
      <c r="M1780" s="80"/>
      <c r="N1780" s="80"/>
      <c r="O1780" s="80"/>
      <c r="P1780" s="80"/>
      <c r="Q1780" s="80"/>
      <c r="R1780" s="80"/>
      <c r="S1780" s="80"/>
      <c r="T1780" s="80"/>
      <c r="U1780" s="80"/>
      <c r="V1780" s="80"/>
      <c r="W1780" s="81">
        <f t="shared" si="30"/>
        <v>0</v>
      </c>
      <c r="X1780" s="80"/>
      <c r="Y1780" s="80"/>
      <c r="Z1780" s="80"/>
      <c r="AA1780" s="80"/>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82"/>
      <c r="BE1780" s="1"/>
    </row>
    <row r="1781" spans="1:57" ht="11.25" customHeight="1" x14ac:dyDescent="0.2">
      <c r="A1781" s="1"/>
      <c r="B1781" s="1"/>
      <c r="C1781" s="1"/>
      <c r="D1781" s="1"/>
      <c r="E1781" s="46">
        <v>1774</v>
      </c>
      <c r="F1781" s="229"/>
      <c r="G1781" s="4"/>
      <c r="H1781" s="4"/>
      <c r="I1781" s="79"/>
      <c r="J1781" s="4"/>
      <c r="K1781" s="80"/>
      <c r="L1781" s="80"/>
      <c r="M1781" s="80"/>
      <c r="N1781" s="80"/>
      <c r="O1781" s="80"/>
      <c r="P1781" s="80"/>
      <c r="Q1781" s="80"/>
      <c r="R1781" s="80"/>
      <c r="S1781" s="80"/>
      <c r="T1781" s="80"/>
      <c r="U1781" s="80"/>
      <c r="V1781" s="80"/>
      <c r="W1781" s="81">
        <f t="shared" si="30"/>
        <v>0</v>
      </c>
      <c r="X1781" s="80"/>
      <c r="Y1781" s="80"/>
      <c r="Z1781" s="80"/>
      <c r="AA1781" s="80"/>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82"/>
      <c r="BE1781" s="1"/>
    </row>
    <row r="1782" spans="1:57" ht="11.25" customHeight="1" x14ac:dyDescent="0.2">
      <c r="A1782" s="1"/>
      <c r="B1782" s="1"/>
      <c r="C1782" s="1"/>
      <c r="D1782" s="1"/>
      <c r="E1782" s="46">
        <v>1775</v>
      </c>
      <c r="F1782" s="229"/>
      <c r="G1782" s="4"/>
      <c r="H1782" s="4"/>
      <c r="I1782" s="79"/>
      <c r="J1782" s="4"/>
      <c r="K1782" s="80"/>
      <c r="L1782" s="80"/>
      <c r="M1782" s="80"/>
      <c r="N1782" s="80"/>
      <c r="O1782" s="80"/>
      <c r="P1782" s="80"/>
      <c r="Q1782" s="80"/>
      <c r="R1782" s="80"/>
      <c r="S1782" s="80"/>
      <c r="T1782" s="80"/>
      <c r="U1782" s="80"/>
      <c r="V1782" s="80"/>
      <c r="W1782" s="81">
        <f t="shared" si="30"/>
        <v>0</v>
      </c>
      <c r="X1782" s="80"/>
      <c r="Y1782" s="80"/>
      <c r="Z1782" s="80"/>
      <c r="AA1782" s="80"/>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82"/>
      <c r="BE1782" s="1"/>
    </row>
    <row r="1783" spans="1:57" ht="11.25" customHeight="1" x14ac:dyDescent="0.2">
      <c r="A1783" s="1"/>
      <c r="B1783" s="1"/>
      <c r="C1783" s="1"/>
      <c r="D1783" s="1"/>
      <c r="E1783" s="46">
        <v>1776</v>
      </c>
      <c r="F1783" s="229"/>
      <c r="G1783" s="4"/>
      <c r="H1783" s="4"/>
      <c r="I1783" s="79"/>
      <c r="J1783" s="4"/>
      <c r="K1783" s="80"/>
      <c r="L1783" s="80"/>
      <c r="M1783" s="80"/>
      <c r="N1783" s="80"/>
      <c r="O1783" s="80"/>
      <c r="P1783" s="80"/>
      <c r="Q1783" s="80"/>
      <c r="R1783" s="80"/>
      <c r="S1783" s="80"/>
      <c r="T1783" s="80"/>
      <c r="U1783" s="80"/>
      <c r="V1783" s="80"/>
      <c r="W1783" s="81">
        <f t="shared" si="30"/>
        <v>0</v>
      </c>
      <c r="X1783" s="80"/>
      <c r="Y1783" s="80"/>
      <c r="Z1783" s="80"/>
      <c r="AA1783" s="80"/>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82"/>
      <c r="BE1783" s="1"/>
    </row>
    <row r="1784" spans="1:57" ht="11.25" customHeight="1" x14ac:dyDescent="0.2">
      <c r="A1784" s="1"/>
      <c r="B1784" s="1"/>
      <c r="C1784" s="1"/>
      <c r="D1784" s="1"/>
      <c r="E1784" s="46">
        <v>1777</v>
      </c>
      <c r="F1784" s="229"/>
      <c r="G1784" s="4"/>
      <c r="H1784" s="4"/>
      <c r="I1784" s="79"/>
      <c r="J1784" s="4"/>
      <c r="K1784" s="80"/>
      <c r="L1784" s="80"/>
      <c r="M1784" s="80"/>
      <c r="N1784" s="80"/>
      <c r="O1784" s="80"/>
      <c r="P1784" s="80"/>
      <c r="Q1784" s="80"/>
      <c r="R1784" s="80"/>
      <c r="S1784" s="80"/>
      <c r="T1784" s="80"/>
      <c r="U1784" s="80"/>
      <c r="V1784" s="80"/>
      <c r="W1784" s="81">
        <f t="shared" si="30"/>
        <v>0</v>
      </c>
      <c r="X1784" s="80"/>
      <c r="Y1784" s="80"/>
      <c r="Z1784" s="80"/>
      <c r="AA1784" s="80"/>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82"/>
      <c r="BE1784" s="1"/>
    </row>
    <row r="1785" spans="1:57" ht="11.25" customHeight="1" x14ac:dyDescent="0.2">
      <c r="A1785" s="1"/>
      <c r="B1785" s="1"/>
      <c r="C1785" s="1"/>
      <c r="D1785" s="1"/>
      <c r="E1785" s="46">
        <v>1778</v>
      </c>
      <c r="F1785" s="229"/>
      <c r="G1785" s="4"/>
      <c r="H1785" s="4"/>
      <c r="I1785" s="79"/>
      <c r="J1785" s="4"/>
      <c r="K1785" s="80"/>
      <c r="L1785" s="80"/>
      <c r="M1785" s="80"/>
      <c r="N1785" s="80"/>
      <c r="O1785" s="80"/>
      <c r="P1785" s="80"/>
      <c r="Q1785" s="80"/>
      <c r="R1785" s="80"/>
      <c r="S1785" s="80"/>
      <c r="T1785" s="80"/>
      <c r="U1785" s="80"/>
      <c r="V1785" s="80"/>
      <c r="W1785" s="81">
        <f t="shared" si="30"/>
        <v>0</v>
      </c>
      <c r="X1785" s="80"/>
      <c r="Y1785" s="80"/>
      <c r="Z1785" s="80"/>
      <c r="AA1785" s="80"/>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82"/>
      <c r="BE1785" s="1"/>
    </row>
    <row r="1786" spans="1:57" ht="11.25" customHeight="1" x14ac:dyDescent="0.2">
      <c r="A1786" s="1"/>
      <c r="B1786" s="1"/>
      <c r="C1786" s="1"/>
      <c r="D1786" s="1"/>
      <c r="E1786" s="46">
        <v>1779</v>
      </c>
      <c r="F1786" s="229"/>
      <c r="G1786" s="4"/>
      <c r="H1786" s="4"/>
      <c r="I1786" s="79"/>
      <c r="J1786" s="4"/>
      <c r="K1786" s="80"/>
      <c r="L1786" s="80"/>
      <c r="M1786" s="80"/>
      <c r="N1786" s="80"/>
      <c r="O1786" s="80"/>
      <c r="P1786" s="80"/>
      <c r="Q1786" s="80"/>
      <c r="R1786" s="80"/>
      <c r="S1786" s="80"/>
      <c r="T1786" s="80"/>
      <c r="U1786" s="80"/>
      <c r="V1786" s="80"/>
      <c r="W1786" s="81">
        <f t="shared" si="30"/>
        <v>0</v>
      </c>
      <c r="X1786" s="80"/>
      <c r="Y1786" s="80"/>
      <c r="Z1786" s="80"/>
      <c r="AA1786" s="80"/>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82"/>
      <c r="BE1786" s="1"/>
    </row>
    <row r="1787" spans="1:57" ht="11.25" customHeight="1" x14ac:dyDescent="0.2">
      <c r="A1787" s="1"/>
      <c r="B1787" s="1"/>
      <c r="C1787" s="1"/>
      <c r="D1787" s="1"/>
      <c r="E1787" s="46">
        <v>1780</v>
      </c>
      <c r="F1787" s="229"/>
      <c r="G1787" s="4"/>
      <c r="H1787" s="4"/>
      <c r="I1787" s="79"/>
      <c r="J1787" s="4"/>
      <c r="K1787" s="80"/>
      <c r="L1787" s="80"/>
      <c r="M1787" s="80"/>
      <c r="N1787" s="80"/>
      <c r="O1787" s="80"/>
      <c r="P1787" s="80"/>
      <c r="Q1787" s="80"/>
      <c r="R1787" s="80"/>
      <c r="S1787" s="80"/>
      <c r="T1787" s="80"/>
      <c r="U1787" s="80"/>
      <c r="V1787" s="80"/>
      <c r="W1787" s="81">
        <f t="shared" si="30"/>
        <v>0</v>
      </c>
      <c r="X1787" s="80"/>
      <c r="Y1787" s="80"/>
      <c r="Z1787" s="80"/>
      <c r="AA1787" s="80"/>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82"/>
      <c r="BE1787" s="1"/>
    </row>
    <row r="1788" spans="1:57" ht="11.25" customHeight="1" x14ac:dyDescent="0.2">
      <c r="A1788" s="1"/>
      <c r="B1788" s="1"/>
      <c r="C1788" s="1"/>
      <c r="D1788" s="1"/>
      <c r="E1788" s="46">
        <v>1781</v>
      </c>
      <c r="F1788" s="229"/>
      <c r="G1788" s="4"/>
      <c r="H1788" s="4"/>
      <c r="I1788" s="79"/>
      <c r="J1788" s="4"/>
      <c r="K1788" s="80"/>
      <c r="L1788" s="80"/>
      <c r="M1788" s="80"/>
      <c r="N1788" s="80"/>
      <c r="O1788" s="80"/>
      <c r="P1788" s="80"/>
      <c r="Q1788" s="80"/>
      <c r="R1788" s="80"/>
      <c r="S1788" s="80"/>
      <c r="T1788" s="80"/>
      <c r="U1788" s="80"/>
      <c r="V1788" s="80"/>
      <c r="W1788" s="81">
        <f t="shared" si="30"/>
        <v>0</v>
      </c>
      <c r="X1788" s="80"/>
      <c r="Y1788" s="80"/>
      <c r="Z1788" s="80"/>
      <c r="AA1788" s="80"/>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82"/>
      <c r="BE1788" s="1"/>
    </row>
    <row r="1789" spans="1:57" ht="11.25" customHeight="1" x14ac:dyDescent="0.2">
      <c r="A1789" s="1"/>
      <c r="B1789" s="1"/>
      <c r="C1789" s="1"/>
      <c r="D1789" s="1"/>
      <c r="E1789" s="46">
        <v>1782</v>
      </c>
      <c r="F1789" s="229"/>
      <c r="G1789" s="4"/>
      <c r="H1789" s="4"/>
      <c r="I1789" s="79"/>
      <c r="J1789" s="4"/>
      <c r="K1789" s="80"/>
      <c r="L1789" s="80"/>
      <c r="M1789" s="80"/>
      <c r="N1789" s="80"/>
      <c r="O1789" s="80"/>
      <c r="P1789" s="80"/>
      <c r="Q1789" s="80"/>
      <c r="R1789" s="80"/>
      <c r="S1789" s="80"/>
      <c r="T1789" s="80"/>
      <c r="U1789" s="80"/>
      <c r="V1789" s="80"/>
      <c r="W1789" s="81">
        <f t="shared" si="30"/>
        <v>0</v>
      </c>
      <c r="X1789" s="80"/>
      <c r="Y1789" s="80"/>
      <c r="Z1789" s="80"/>
      <c r="AA1789" s="80"/>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82"/>
      <c r="BE1789" s="1"/>
    </row>
    <row r="1790" spans="1:57" ht="11.25" customHeight="1" x14ac:dyDescent="0.2">
      <c r="A1790" s="1"/>
      <c r="B1790" s="1"/>
      <c r="C1790" s="1"/>
      <c r="D1790" s="1"/>
      <c r="E1790" s="46">
        <v>1783</v>
      </c>
      <c r="F1790" s="229"/>
      <c r="G1790" s="4"/>
      <c r="H1790" s="4"/>
      <c r="I1790" s="79"/>
      <c r="J1790" s="4"/>
      <c r="K1790" s="80"/>
      <c r="L1790" s="80"/>
      <c r="M1790" s="80"/>
      <c r="N1790" s="80"/>
      <c r="O1790" s="80"/>
      <c r="P1790" s="80"/>
      <c r="Q1790" s="80"/>
      <c r="R1790" s="80"/>
      <c r="S1790" s="80"/>
      <c r="T1790" s="80"/>
      <c r="U1790" s="80"/>
      <c r="V1790" s="80"/>
      <c r="W1790" s="81">
        <f t="shared" si="30"/>
        <v>0</v>
      </c>
      <c r="X1790" s="80"/>
      <c r="Y1790" s="80"/>
      <c r="Z1790" s="80"/>
      <c r="AA1790" s="80"/>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82"/>
      <c r="BE1790" s="1"/>
    </row>
    <row r="1791" spans="1:57" ht="11.25" customHeight="1" x14ac:dyDescent="0.2">
      <c r="A1791" s="1"/>
      <c r="B1791" s="1"/>
      <c r="C1791" s="1"/>
      <c r="D1791" s="1"/>
      <c r="E1791" s="46">
        <v>1784</v>
      </c>
      <c r="F1791" s="229"/>
      <c r="G1791" s="4"/>
      <c r="H1791" s="4"/>
      <c r="I1791" s="79"/>
      <c r="J1791" s="4"/>
      <c r="K1791" s="80"/>
      <c r="L1791" s="80"/>
      <c r="M1791" s="80"/>
      <c r="N1791" s="80"/>
      <c r="O1791" s="80"/>
      <c r="P1791" s="80"/>
      <c r="Q1791" s="80"/>
      <c r="R1791" s="80"/>
      <c r="S1791" s="80"/>
      <c r="T1791" s="80"/>
      <c r="U1791" s="80"/>
      <c r="V1791" s="80"/>
      <c r="W1791" s="81">
        <f t="shared" si="30"/>
        <v>0</v>
      </c>
      <c r="X1791" s="80"/>
      <c r="Y1791" s="80"/>
      <c r="Z1791" s="80"/>
      <c r="AA1791" s="80"/>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82"/>
      <c r="BE1791" s="1"/>
    </row>
    <row r="1792" spans="1:57" ht="11.25" customHeight="1" x14ac:dyDescent="0.2">
      <c r="A1792" s="1"/>
      <c r="B1792" s="1"/>
      <c r="C1792" s="1"/>
      <c r="D1792" s="1"/>
      <c r="E1792" s="46">
        <v>1785</v>
      </c>
      <c r="F1792" s="229"/>
      <c r="G1792" s="4"/>
      <c r="H1792" s="4"/>
      <c r="I1792" s="79"/>
      <c r="J1792" s="4"/>
      <c r="K1792" s="80"/>
      <c r="L1792" s="80"/>
      <c r="M1792" s="80"/>
      <c r="N1792" s="80"/>
      <c r="O1792" s="80"/>
      <c r="P1792" s="80"/>
      <c r="Q1792" s="80"/>
      <c r="R1792" s="80"/>
      <c r="S1792" s="80"/>
      <c r="T1792" s="80"/>
      <c r="U1792" s="80"/>
      <c r="V1792" s="80"/>
      <c r="W1792" s="81">
        <f t="shared" si="30"/>
        <v>0</v>
      </c>
      <c r="X1792" s="80"/>
      <c r="Y1792" s="80"/>
      <c r="Z1792" s="80"/>
      <c r="AA1792" s="80"/>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82"/>
      <c r="BE1792" s="1"/>
    </row>
    <row r="1793" spans="1:57" ht="11.25" customHeight="1" x14ac:dyDescent="0.2">
      <c r="A1793" s="1"/>
      <c r="B1793" s="1"/>
      <c r="C1793" s="1"/>
      <c r="D1793" s="1"/>
      <c r="E1793" s="46">
        <v>1786</v>
      </c>
      <c r="F1793" s="229"/>
      <c r="G1793" s="4"/>
      <c r="H1793" s="4"/>
      <c r="I1793" s="79"/>
      <c r="J1793" s="4"/>
      <c r="K1793" s="80"/>
      <c r="L1793" s="80"/>
      <c r="M1793" s="80"/>
      <c r="N1793" s="80"/>
      <c r="O1793" s="80"/>
      <c r="P1793" s="80"/>
      <c r="Q1793" s="80"/>
      <c r="R1793" s="80"/>
      <c r="S1793" s="80"/>
      <c r="T1793" s="80"/>
      <c r="U1793" s="80"/>
      <c r="V1793" s="80"/>
      <c r="W1793" s="81">
        <f t="shared" ref="W1793:W2047" si="31">SUM(U1793:V1793)</f>
        <v>0</v>
      </c>
      <c r="X1793" s="80"/>
      <c r="Y1793" s="80"/>
      <c r="Z1793" s="80"/>
      <c r="AA1793" s="80"/>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82"/>
      <c r="BE1793" s="1"/>
    </row>
    <row r="1794" spans="1:57" ht="11.25" customHeight="1" x14ac:dyDescent="0.2">
      <c r="A1794" s="1"/>
      <c r="B1794" s="1"/>
      <c r="C1794" s="1"/>
      <c r="D1794" s="1"/>
      <c r="E1794" s="46">
        <v>1787</v>
      </c>
      <c r="F1794" s="229"/>
      <c r="G1794" s="4"/>
      <c r="H1794" s="4"/>
      <c r="I1794" s="79"/>
      <c r="J1794" s="4"/>
      <c r="K1794" s="80"/>
      <c r="L1794" s="80"/>
      <c r="M1794" s="80"/>
      <c r="N1794" s="80"/>
      <c r="O1794" s="80"/>
      <c r="P1794" s="80"/>
      <c r="Q1794" s="80"/>
      <c r="R1794" s="80"/>
      <c r="S1794" s="80"/>
      <c r="T1794" s="80"/>
      <c r="U1794" s="80"/>
      <c r="V1794" s="80"/>
      <c r="W1794" s="81">
        <f t="shared" si="31"/>
        <v>0</v>
      </c>
      <c r="X1794" s="80"/>
      <c r="Y1794" s="80"/>
      <c r="Z1794" s="80"/>
      <c r="AA1794" s="80"/>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82"/>
      <c r="BE1794" s="1"/>
    </row>
    <row r="1795" spans="1:57" ht="11.25" customHeight="1" x14ac:dyDescent="0.2">
      <c r="A1795" s="1"/>
      <c r="B1795" s="1"/>
      <c r="C1795" s="1"/>
      <c r="D1795" s="1"/>
      <c r="E1795" s="46">
        <v>1788</v>
      </c>
      <c r="F1795" s="229"/>
      <c r="G1795" s="4"/>
      <c r="H1795" s="4"/>
      <c r="I1795" s="79"/>
      <c r="J1795" s="4"/>
      <c r="K1795" s="80"/>
      <c r="L1795" s="80"/>
      <c r="M1795" s="80"/>
      <c r="N1795" s="80"/>
      <c r="O1795" s="80"/>
      <c r="P1795" s="80"/>
      <c r="Q1795" s="80"/>
      <c r="R1795" s="80"/>
      <c r="S1795" s="80"/>
      <c r="T1795" s="80"/>
      <c r="U1795" s="80"/>
      <c r="V1795" s="80"/>
      <c r="W1795" s="81">
        <f t="shared" si="31"/>
        <v>0</v>
      </c>
      <c r="X1795" s="80"/>
      <c r="Y1795" s="80"/>
      <c r="Z1795" s="80"/>
      <c r="AA1795" s="80"/>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82"/>
      <c r="BE1795" s="1"/>
    </row>
    <row r="1796" spans="1:57" ht="11.25" customHeight="1" x14ac:dyDescent="0.2">
      <c r="A1796" s="1"/>
      <c r="B1796" s="1"/>
      <c r="C1796" s="1"/>
      <c r="D1796" s="1"/>
      <c r="E1796" s="46">
        <v>1789</v>
      </c>
      <c r="F1796" s="229"/>
      <c r="G1796" s="4"/>
      <c r="H1796" s="4"/>
      <c r="I1796" s="79"/>
      <c r="J1796" s="4"/>
      <c r="K1796" s="80"/>
      <c r="L1796" s="80"/>
      <c r="M1796" s="80"/>
      <c r="N1796" s="80"/>
      <c r="O1796" s="80"/>
      <c r="P1796" s="80"/>
      <c r="Q1796" s="80"/>
      <c r="R1796" s="80"/>
      <c r="S1796" s="80"/>
      <c r="T1796" s="80"/>
      <c r="U1796" s="80"/>
      <c r="V1796" s="80"/>
      <c r="W1796" s="81">
        <f t="shared" si="31"/>
        <v>0</v>
      </c>
      <c r="X1796" s="80"/>
      <c r="Y1796" s="80"/>
      <c r="Z1796" s="80"/>
      <c r="AA1796" s="80"/>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82"/>
      <c r="BE1796" s="1"/>
    </row>
    <row r="1797" spans="1:57" ht="11.25" customHeight="1" x14ac:dyDescent="0.2">
      <c r="A1797" s="1"/>
      <c r="B1797" s="1"/>
      <c r="C1797" s="1"/>
      <c r="D1797" s="1"/>
      <c r="E1797" s="46">
        <v>1790</v>
      </c>
      <c r="F1797" s="229"/>
      <c r="G1797" s="4"/>
      <c r="H1797" s="4"/>
      <c r="I1797" s="79"/>
      <c r="J1797" s="4"/>
      <c r="K1797" s="80"/>
      <c r="L1797" s="80"/>
      <c r="M1797" s="80"/>
      <c r="N1797" s="80"/>
      <c r="O1797" s="80"/>
      <c r="P1797" s="80"/>
      <c r="Q1797" s="80"/>
      <c r="R1797" s="80"/>
      <c r="S1797" s="80"/>
      <c r="T1797" s="80"/>
      <c r="U1797" s="80"/>
      <c r="V1797" s="80"/>
      <c r="W1797" s="81">
        <f t="shared" si="31"/>
        <v>0</v>
      </c>
      <c r="X1797" s="80"/>
      <c r="Y1797" s="80"/>
      <c r="Z1797" s="80"/>
      <c r="AA1797" s="80"/>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82"/>
      <c r="BE1797" s="1"/>
    </row>
    <row r="1798" spans="1:57" ht="11.25" customHeight="1" x14ac:dyDescent="0.2">
      <c r="A1798" s="1"/>
      <c r="B1798" s="1"/>
      <c r="C1798" s="1"/>
      <c r="D1798" s="1"/>
      <c r="E1798" s="46">
        <v>1791</v>
      </c>
      <c r="F1798" s="229"/>
      <c r="G1798" s="4"/>
      <c r="H1798" s="4"/>
      <c r="I1798" s="79"/>
      <c r="J1798" s="4"/>
      <c r="K1798" s="80"/>
      <c r="L1798" s="80"/>
      <c r="M1798" s="80"/>
      <c r="N1798" s="80"/>
      <c r="O1798" s="80"/>
      <c r="P1798" s="80"/>
      <c r="Q1798" s="80"/>
      <c r="R1798" s="80"/>
      <c r="S1798" s="80"/>
      <c r="T1798" s="80"/>
      <c r="U1798" s="80"/>
      <c r="V1798" s="80"/>
      <c r="W1798" s="81">
        <f t="shared" si="31"/>
        <v>0</v>
      </c>
      <c r="X1798" s="80"/>
      <c r="Y1798" s="80"/>
      <c r="Z1798" s="80"/>
      <c r="AA1798" s="80"/>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82"/>
      <c r="BE1798" s="1"/>
    </row>
    <row r="1799" spans="1:57" ht="11.25" customHeight="1" x14ac:dyDescent="0.2">
      <c r="A1799" s="1"/>
      <c r="B1799" s="1"/>
      <c r="C1799" s="1"/>
      <c r="D1799" s="1"/>
      <c r="E1799" s="46">
        <v>1792</v>
      </c>
      <c r="F1799" s="229"/>
      <c r="G1799" s="4"/>
      <c r="H1799" s="4"/>
      <c r="I1799" s="79"/>
      <c r="J1799" s="4"/>
      <c r="K1799" s="80"/>
      <c r="L1799" s="80"/>
      <c r="M1799" s="80"/>
      <c r="N1799" s="80"/>
      <c r="O1799" s="80"/>
      <c r="P1799" s="80"/>
      <c r="Q1799" s="80"/>
      <c r="R1799" s="80"/>
      <c r="S1799" s="80"/>
      <c r="T1799" s="80"/>
      <c r="U1799" s="80"/>
      <c r="V1799" s="80"/>
      <c r="W1799" s="81">
        <f t="shared" si="31"/>
        <v>0</v>
      </c>
      <c r="X1799" s="80"/>
      <c r="Y1799" s="80"/>
      <c r="Z1799" s="80"/>
      <c r="AA1799" s="80"/>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82"/>
      <c r="BE1799" s="1"/>
    </row>
    <row r="1800" spans="1:57" ht="11.25" customHeight="1" x14ac:dyDescent="0.2">
      <c r="A1800" s="1"/>
      <c r="B1800" s="1"/>
      <c r="C1800" s="1"/>
      <c r="D1800" s="1"/>
      <c r="E1800" s="46">
        <v>1793</v>
      </c>
      <c r="F1800" s="229"/>
      <c r="G1800" s="4"/>
      <c r="H1800" s="4"/>
      <c r="I1800" s="79"/>
      <c r="J1800" s="4"/>
      <c r="K1800" s="80"/>
      <c r="L1800" s="80"/>
      <c r="M1800" s="80"/>
      <c r="N1800" s="80"/>
      <c r="O1800" s="80"/>
      <c r="P1800" s="80"/>
      <c r="Q1800" s="80"/>
      <c r="R1800" s="80"/>
      <c r="S1800" s="80"/>
      <c r="T1800" s="80"/>
      <c r="U1800" s="80"/>
      <c r="V1800" s="80"/>
      <c r="W1800" s="81">
        <f t="shared" si="31"/>
        <v>0</v>
      </c>
      <c r="X1800" s="80"/>
      <c r="Y1800" s="80"/>
      <c r="Z1800" s="80"/>
      <c r="AA1800" s="80"/>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82"/>
      <c r="BE1800" s="1"/>
    </row>
    <row r="1801" spans="1:57" ht="11.25" customHeight="1" x14ac:dyDescent="0.2">
      <c r="A1801" s="1"/>
      <c r="B1801" s="1"/>
      <c r="C1801" s="1"/>
      <c r="D1801" s="1"/>
      <c r="E1801" s="46">
        <v>1794</v>
      </c>
      <c r="F1801" s="229"/>
      <c r="G1801" s="4"/>
      <c r="H1801" s="4"/>
      <c r="I1801" s="79"/>
      <c r="J1801" s="4"/>
      <c r="K1801" s="80"/>
      <c r="L1801" s="80"/>
      <c r="M1801" s="80"/>
      <c r="N1801" s="80"/>
      <c r="O1801" s="80"/>
      <c r="P1801" s="80"/>
      <c r="Q1801" s="80"/>
      <c r="R1801" s="80"/>
      <c r="S1801" s="80"/>
      <c r="T1801" s="80"/>
      <c r="U1801" s="80"/>
      <c r="V1801" s="80"/>
      <c r="W1801" s="81">
        <f t="shared" si="31"/>
        <v>0</v>
      </c>
      <c r="X1801" s="80"/>
      <c r="Y1801" s="80"/>
      <c r="Z1801" s="80"/>
      <c r="AA1801" s="80"/>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82"/>
      <c r="BE1801" s="1"/>
    </row>
    <row r="1802" spans="1:57" ht="11.25" customHeight="1" x14ac:dyDescent="0.2">
      <c r="A1802" s="1"/>
      <c r="B1802" s="1"/>
      <c r="C1802" s="1"/>
      <c r="D1802" s="1"/>
      <c r="E1802" s="46">
        <v>1795</v>
      </c>
      <c r="F1802" s="229"/>
      <c r="G1802" s="4"/>
      <c r="H1802" s="4"/>
      <c r="I1802" s="79"/>
      <c r="J1802" s="4"/>
      <c r="K1802" s="80"/>
      <c r="L1802" s="80"/>
      <c r="M1802" s="80"/>
      <c r="N1802" s="80"/>
      <c r="O1802" s="80"/>
      <c r="P1802" s="80"/>
      <c r="Q1802" s="80"/>
      <c r="R1802" s="80"/>
      <c r="S1802" s="80"/>
      <c r="T1802" s="80"/>
      <c r="U1802" s="80"/>
      <c r="V1802" s="80"/>
      <c r="W1802" s="81">
        <f t="shared" si="31"/>
        <v>0</v>
      </c>
      <c r="X1802" s="80"/>
      <c r="Y1802" s="80"/>
      <c r="Z1802" s="80"/>
      <c r="AA1802" s="80"/>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82"/>
      <c r="BE1802" s="1"/>
    </row>
    <row r="1803" spans="1:57" ht="11.25" customHeight="1" x14ac:dyDescent="0.2">
      <c r="A1803" s="1"/>
      <c r="B1803" s="1"/>
      <c r="C1803" s="1"/>
      <c r="D1803" s="1"/>
      <c r="E1803" s="46">
        <v>1796</v>
      </c>
      <c r="F1803" s="229"/>
      <c r="G1803" s="4"/>
      <c r="H1803" s="4"/>
      <c r="I1803" s="79"/>
      <c r="J1803" s="4"/>
      <c r="K1803" s="80"/>
      <c r="L1803" s="80"/>
      <c r="M1803" s="80"/>
      <c r="N1803" s="80"/>
      <c r="O1803" s="80"/>
      <c r="P1803" s="80"/>
      <c r="Q1803" s="80"/>
      <c r="R1803" s="80"/>
      <c r="S1803" s="80"/>
      <c r="T1803" s="80"/>
      <c r="U1803" s="80"/>
      <c r="V1803" s="80"/>
      <c r="W1803" s="81">
        <f t="shared" si="31"/>
        <v>0</v>
      </c>
      <c r="X1803" s="80"/>
      <c r="Y1803" s="80"/>
      <c r="Z1803" s="80"/>
      <c r="AA1803" s="80"/>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82"/>
      <c r="BE1803" s="1"/>
    </row>
    <row r="1804" spans="1:57" ht="11.25" customHeight="1" x14ac:dyDescent="0.2">
      <c r="A1804" s="1"/>
      <c r="B1804" s="1"/>
      <c r="C1804" s="1"/>
      <c r="D1804" s="1"/>
      <c r="E1804" s="46">
        <v>1797</v>
      </c>
      <c r="F1804" s="229"/>
      <c r="G1804" s="4"/>
      <c r="H1804" s="4"/>
      <c r="I1804" s="79"/>
      <c r="J1804" s="4"/>
      <c r="K1804" s="80"/>
      <c r="L1804" s="80"/>
      <c r="M1804" s="80"/>
      <c r="N1804" s="80"/>
      <c r="O1804" s="80"/>
      <c r="P1804" s="80"/>
      <c r="Q1804" s="80"/>
      <c r="R1804" s="80"/>
      <c r="S1804" s="80"/>
      <c r="T1804" s="80"/>
      <c r="U1804" s="80"/>
      <c r="V1804" s="80"/>
      <c r="W1804" s="81">
        <f t="shared" si="31"/>
        <v>0</v>
      </c>
      <c r="X1804" s="80"/>
      <c r="Y1804" s="80"/>
      <c r="Z1804" s="80"/>
      <c r="AA1804" s="80"/>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82"/>
      <c r="BE1804" s="1"/>
    </row>
    <row r="1805" spans="1:57" ht="11.25" customHeight="1" x14ac:dyDescent="0.2">
      <c r="A1805" s="1"/>
      <c r="B1805" s="1"/>
      <c r="C1805" s="1"/>
      <c r="D1805" s="1"/>
      <c r="E1805" s="46">
        <v>1798</v>
      </c>
      <c r="F1805" s="229"/>
      <c r="G1805" s="4"/>
      <c r="H1805" s="4"/>
      <c r="I1805" s="79"/>
      <c r="J1805" s="4"/>
      <c r="K1805" s="80"/>
      <c r="L1805" s="80"/>
      <c r="M1805" s="80"/>
      <c r="N1805" s="80"/>
      <c r="O1805" s="80"/>
      <c r="P1805" s="80"/>
      <c r="Q1805" s="80"/>
      <c r="R1805" s="80"/>
      <c r="S1805" s="80"/>
      <c r="T1805" s="80"/>
      <c r="U1805" s="80"/>
      <c r="V1805" s="80"/>
      <c r="W1805" s="81">
        <f t="shared" si="31"/>
        <v>0</v>
      </c>
      <c r="X1805" s="80"/>
      <c r="Y1805" s="80"/>
      <c r="Z1805" s="80"/>
      <c r="AA1805" s="80"/>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82"/>
      <c r="BE1805" s="1"/>
    </row>
    <row r="1806" spans="1:57" ht="11.25" customHeight="1" x14ac:dyDescent="0.2">
      <c r="A1806" s="1"/>
      <c r="B1806" s="1"/>
      <c r="C1806" s="1"/>
      <c r="D1806" s="1"/>
      <c r="E1806" s="46">
        <v>1799</v>
      </c>
      <c r="F1806" s="229"/>
      <c r="G1806" s="4"/>
      <c r="H1806" s="4"/>
      <c r="I1806" s="79"/>
      <c r="J1806" s="4"/>
      <c r="K1806" s="80"/>
      <c r="L1806" s="80"/>
      <c r="M1806" s="80"/>
      <c r="N1806" s="80"/>
      <c r="O1806" s="80"/>
      <c r="P1806" s="80"/>
      <c r="Q1806" s="80"/>
      <c r="R1806" s="80"/>
      <c r="S1806" s="80"/>
      <c r="T1806" s="80"/>
      <c r="U1806" s="80"/>
      <c r="V1806" s="80"/>
      <c r="W1806" s="81">
        <f t="shared" si="31"/>
        <v>0</v>
      </c>
      <c r="X1806" s="80"/>
      <c r="Y1806" s="80"/>
      <c r="Z1806" s="80"/>
      <c r="AA1806" s="80"/>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82"/>
      <c r="BE1806" s="1"/>
    </row>
    <row r="1807" spans="1:57" ht="11.25" customHeight="1" x14ac:dyDescent="0.2">
      <c r="A1807" s="1"/>
      <c r="B1807" s="1"/>
      <c r="C1807" s="1"/>
      <c r="D1807" s="1"/>
      <c r="E1807" s="46">
        <v>1800</v>
      </c>
      <c r="F1807" s="229"/>
      <c r="G1807" s="4"/>
      <c r="H1807" s="4"/>
      <c r="I1807" s="79"/>
      <c r="J1807" s="4"/>
      <c r="K1807" s="80"/>
      <c r="L1807" s="80"/>
      <c r="M1807" s="80"/>
      <c r="N1807" s="80"/>
      <c r="O1807" s="80"/>
      <c r="P1807" s="80"/>
      <c r="Q1807" s="80"/>
      <c r="R1807" s="80"/>
      <c r="S1807" s="80"/>
      <c r="T1807" s="80"/>
      <c r="U1807" s="80"/>
      <c r="V1807" s="80"/>
      <c r="W1807" s="81">
        <f t="shared" si="31"/>
        <v>0</v>
      </c>
      <c r="X1807" s="80"/>
      <c r="Y1807" s="80"/>
      <c r="Z1807" s="80"/>
      <c r="AA1807" s="80"/>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82"/>
      <c r="BE1807" s="1"/>
    </row>
    <row r="1808" spans="1:57" ht="11.25" customHeight="1" x14ac:dyDescent="0.2">
      <c r="A1808" s="1"/>
      <c r="B1808" s="1"/>
      <c r="C1808" s="1"/>
      <c r="D1808" s="1"/>
      <c r="E1808" s="46">
        <v>1801</v>
      </c>
      <c r="F1808" s="229"/>
      <c r="G1808" s="4"/>
      <c r="H1808" s="4"/>
      <c r="I1808" s="79"/>
      <c r="J1808" s="4"/>
      <c r="K1808" s="80"/>
      <c r="L1808" s="80"/>
      <c r="M1808" s="80"/>
      <c r="N1808" s="80"/>
      <c r="O1808" s="80"/>
      <c r="P1808" s="80"/>
      <c r="Q1808" s="80"/>
      <c r="R1808" s="80"/>
      <c r="S1808" s="80"/>
      <c r="T1808" s="80"/>
      <c r="U1808" s="80"/>
      <c r="V1808" s="80"/>
      <c r="W1808" s="81">
        <f t="shared" si="31"/>
        <v>0</v>
      </c>
      <c r="X1808" s="80"/>
      <c r="Y1808" s="80"/>
      <c r="Z1808" s="80"/>
      <c r="AA1808" s="80"/>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82"/>
      <c r="BE1808" s="1"/>
    </row>
    <row r="1809" spans="1:57" ht="11.25" customHeight="1" x14ac:dyDescent="0.2">
      <c r="A1809" s="1"/>
      <c r="B1809" s="1"/>
      <c r="C1809" s="1"/>
      <c r="D1809" s="1"/>
      <c r="E1809" s="46">
        <v>1802</v>
      </c>
      <c r="F1809" s="229"/>
      <c r="G1809" s="4"/>
      <c r="H1809" s="4"/>
      <c r="I1809" s="79"/>
      <c r="J1809" s="4"/>
      <c r="K1809" s="80"/>
      <c r="L1809" s="80"/>
      <c r="M1809" s="80"/>
      <c r="N1809" s="80"/>
      <c r="O1809" s="80"/>
      <c r="P1809" s="80"/>
      <c r="Q1809" s="80"/>
      <c r="R1809" s="80"/>
      <c r="S1809" s="80"/>
      <c r="T1809" s="80"/>
      <c r="U1809" s="80"/>
      <c r="V1809" s="80"/>
      <c r="W1809" s="81">
        <f t="shared" si="31"/>
        <v>0</v>
      </c>
      <c r="X1809" s="80"/>
      <c r="Y1809" s="80"/>
      <c r="Z1809" s="80"/>
      <c r="AA1809" s="80"/>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82"/>
      <c r="BE1809" s="1"/>
    </row>
    <row r="1810" spans="1:57" ht="11.25" customHeight="1" x14ac:dyDescent="0.2">
      <c r="A1810" s="1"/>
      <c r="B1810" s="1"/>
      <c r="C1810" s="1"/>
      <c r="D1810" s="1"/>
      <c r="E1810" s="46">
        <v>1803</v>
      </c>
      <c r="F1810" s="229"/>
      <c r="G1810" s="4"/>
      <c r="H1810" s="4"/>
      <c r="I1810" s="79"/>
      <c r="J1810" s="4"/>
      <c r="K1810" s="80"/>
      <c r="L1810" s="80"/>
      <c r="M1810" s="80"/>
      <c r="N1810" s="80"/>
      <c r="O1810" s="80"/>
      <c r="P1810" s="80"/>
      <c r="Q1810" s="80"/>
      <c r="R1810" s="80"/>
      <c r="S1810" s="80"/>
      <c r="T1810" s="80"/>
      <c r="U1810" s="80"/>
      <c r="V1810" s="80"/>
      <c r="W1810" s="81">
        <f t="shared" si="31"/>
        <v>0</v>
      </c>
      <c r="X1810" s="80"/>
      <c r="Y1810" s="80"/>
      <c r="Z1810" s="80"/>
      <c r="AA1810" s="80"/>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82"/>
      <c r="BE1810" s="1"/>
    </row>
    <row r="1811" spans="1:57" ht="11.25" customHeight="1" x14ac:dyDescent="0.2">
      <c r="A1811" s="1"/>
      <c r="B1811" s="1"/>
      <c r="C1811" s="1"/>
      <c r="D1811" s="1"/>
      <c r="E1811" s="46">
        <v>1804</v>
      </c>
      <c r="F1811" s="229"/>
      <c r="G1811" s="4"/>
      <c r="H1811" s="4"/>
      <c r="I1811" s="79"/>
      <c r="J1811" s="4"/>
      <c r="K1811" s="80"/>
      <c r="L1811" s="80"/>
      <c r="M1811" s="80"/>
      <c r="N1811" s="80"/>
      <c r="O1811" s="80"/>
      <c r="P1811" s="80"/>
      <c r="Q1811" s="80"/>
      <c r="R1811" s="80"/>
      <c r="S1811" s="80"/>
      <c r="T1811" s="80"/>
      <c r="U1811" s="80"/>
      <c r="V1811" s="80"/>
      <c r="W1811" s="81">
        <f t="shared" si="31"/>
        <v>0</v>
      </c>
      <c r="X1811" s="80"/>
      <c r="Y1811" s="80"/>
      <c r="Z1811" s="80"/>
      <c r="AA1811" s="80"/>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82"/>
      <c r="BE1811" s="1"/>
    </row>
    <row r="1812" spans="1:57" ht="11.25" customHeight="1" x14ac:dyDescent="0.2">
      <c r="A1812" s="1"/>
      <c r="B1812" s="1"/>
      <c r="C1812" s="1"/>
      <c r="D1812" s="1"/>
      <c r="E1812" s="46">
        <v>1805</v>
      </c>
      <c r="F1812" s="229"/>
      <c r="G1812" s="4"/>
      <c r="H1812" s="4"/>
      <c r="I1812" s="79"/>
      <c r="J1812" s="4"/>
      <c r="K1812" s="80"/>
      <c r="L1812" s="80"/>
      <c r="M1812" s="80"/>
      <c r="N1812" s="80"/>
      <c r="O1812" s="80"/>
      <c r="P1812" s="80"/>
      <c r="Q1812" s="80"/>
      <c r="R1812" s="80"/>
      <c r="S1812" s="80"/>
      <c r="T1812" s="80"/>
      <c r="U1812" s="80"/>
      <c r="V1812" s="80"/>
      <c r="W1812" s="81">
        <f t="shared" si="31"/>
        <v>0</v>
      </c>
      <c r="X1812" s="80"/>
      <c r="Y1812" s="80"/>
      <c r="Z1812" s="80"/>
      <c r="AA1812" s="80"/>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82"/>
      <c r="BE1812" s="1"/>
    </row>
    <row r="1813" spans="1:57" ht="11.25" customHeight="1" x14ac:dyDescent="0.2">
      <c r="A1813" s="1"/>
      <c r="B1813" s="1"/>
      <c r="C1813" s="1"/>
      <c r="D1813" s="1"/>
      <c r="E1813" s="46">
        <v>1806</v>
      </c>
      <c r="F1813" s="229"/>
      <c r="G1813" s="4"/>
      <c r="H1813" s="4"/>
      <c r="I1813" s="79"/>
      <c r="J1813" s="4"/>
      <c r="K1813" s="80"/>
      <c r="L1813" s="80"/>
      <c r="M1813" s="80"/>
      <c r="N1813" s="80"/>
      <c r="O1813" s="80"/>
      <c r="P1813" s="80"/>
      <c r="Q1813" s="80"/>
      <c r="R1813" s="80"/>
      <c r="S1813" s="80"/>
      <c r="T1813" s="80"/>
      <c r="U1813" s="80"/>
      <c r="V1813" s="80"/>
      <c r="W1813" s="81">
        <f t="shared" si="31"/>
        <v>0</v>
      </c>
      <c r="X1813" s="80"/>
      <c r="Y1813" s="80"/>
      <c r="Z1813" s="80"/>
      <c r="AA1813" s="80"/>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82"/>
      <c r="BE1813" s="1"/>
    </row>
    <row r="1814" spans="1:57" ht="11.25" customHeight="1" x14ac:dyDescent="0.2">
      <c r="A1814" s="1"/>
      <c r="B1814" s="1"/>
      <c r="C1814" s="1"/>
      <c r="D1814" s="1"/>
      <c r="E1814" s="46">
        <v>1807</v>
      </c>
      <c r="F1814" s="229"/>
      <c r="G1814" s="4"/>
      <c r="H1814" s="4"/>
      <c r="I1814" s="79"/>
      <c r="J1814" s="4"/>
      <c r="K1814" s="80"/>
      <c r="L1814" s="80"/>
      <c r="M1814" s="80"/>
      <c r="N1814" s="80"/>
      <c r="O1814" s="80"/>
      <c r="P1814" s="80"/>
      <c r="Q1814" s="80"/>
      <c r="R1814" s="80"/>
      <c r="S1814" s="80"/>
      <c r="T1814" s="80"/>
      <c r="U1814" s="80"/>
      <c r="V1814" s="80"/>
      <c r="W1814" s="81">
        <f t="shared" si="31"/>
        <v>0</v>
      </c>
      <c r="X1814" s="80"/>
      <c r="Y1814" s="80"/>
      <c r="Z1814" s="80"/>
      <c r="AA1814" s="80"/>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82"/>
      <c r="BE1814" s="1"/>
    </row>
    <row r="1815" spans="1:57" ht="11.25" customHeight="1" x14ac:dyDescent="0.2">
      <c r="A1815" s="1"/>
      <c r="B1815" s="1"/>
      <c r="C1815" s="1"/>
      <c r="D1815" s="1"/>
      <c r="E1815" s="46">
        <v>1808</v>
      </c>
      <c r="F1815" s="229"/>
      <c r="G1815" s="4"/>
      <c r="H1815" s="4"/>
      <c r="I1815" s="79"/>
      <c r="J1815" s="4"/>
      <c r="K1815" s="80"/>
      <c r="L1815" s="80"/>
      <c r="M1815" s="80"/>
      <c r="N1815" s="80"/>
      <c r="O1815" s="80"/>
      <c r="P1815" s="80"/>
      <c r="Q1815" s="80"/>
      <c r="R1815" s="80"/>
      <c r="S1815" s="80"/>
      <c r="T1815" s="80"/>
      <c r="U1815" s="80"/>
      <c r="V1815" s="80"/>
      <c r="W1815" s="81">
        <f t="shared" si="31"/>
        <v>0</v>
      </c>
      <c r="X1815" s="80"/>
      <c r="Y1815" s="80"/>
      <c r="Z1815" s="80"/>
      <c r="AA1815" s="80"/>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82"/>
      <c r="BE1815" s="1"/>
    </row>
    <row r="1816" spans="1:57" ht="11.25" customHeight="1" x14ac:dyDescent="0.2">
      <c r="A1816" s="1"/>
      <c r="B1816" s="1"/>
      <c r="C1816" s="1"/>
      <c r="D1816" s="1"/>
      <c r="E1816" s="46">
        <v>1809</v>
      </c>
      <c r="F1816" s="229"/>
      <c r="G1816" s="4"/>
      <c r="H1816" s="4"/>
      <c r="I1816" s="79"/>
      <c r="J1816" s="4"/>
      <c r="K1816" s="80"/>
      <c r="L1816" s="80"/>
      <c r="M1816" s="80"/>
      <c r="N1816" s="80"/>
      <c r="O1816" s="80"/>
      <c r="P1816" s="80"/>
      <c r="Q1816" s="80"/>
      <c r="R1816" s="80"/>
      <c r="S1816" s="80"/>
      <c r="T1816" s="80"/>
      <c r="U1816" s="80"/>
      <c r="V1816" s="80"/>
      <c r="W1816" s="81">
        <f t="shared" si="31"/>
        <v>0</v>
      </c>
      <c r="X1816" s="80"/>
      <c r="Y1816" s="80"/>
      <c r="Z1816" s="80"/>
      <c r="AA1816" s="80"/>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82"/>
      <c r="BE1816" s="1"/>
    </row>
    <row r="1817" spans="1:57" ht="11.25" customHeight="1" x14ac:dyDescent="0.2">
      <c r="A1817" s="1"/>
      <c r="B1817" s="1"/>
      <c r="C1817" s="1"/>
      <c r="D1817" s="1"/>
      <c r="E1817" s="46">
        <v>1810</v>
      </c>
      <c r="F1817" s="229"/>
      <c r="G1817" s="4"/>
      <c r="H1817" s="4"/>
      <c r="I1817" s="79"/>
      <c r="J1817" s="4"/>
      <c r="K1817" s="80"/>
      <c r="L1817" s="80"/>
      <c r="M1817" s="80"/>
      <c r="N1817" s="80"/>
      <c r="O1817" s="80"/>
      <c r="P1817" s="80"/>
      <c r="Q1817" s="80"/>
      <c r="R1817" s="80"/>
      <c r="S1817" s="80"/>
      <c r="T1817" s="80"/>
      <c r="U1817" s="80"/>
      <c r="V1817" s="80"/>
      <c r="W1817" s="81">
        <f t="shared" si="31"/>
        <v>0</v>
      </c>
      <c r="X1817" s="80"/>
      <c r="Y1817" s="80"/>
      <c r="Z1817" s="80"/>
      <c r="AA1817" s="80"/>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82"/>
      <c r="BE1817" s="1"/>
    </row>
    <row r="1818" spans="1:57" ht="11.25" customHeight="1" x14ac:dyDescent="0.2">
      <c r="A1818" s="1"/>
      <c r="B1818" s="1"/>
      <c r="C1818" s="1"/>
      <c r="D1818" s="1"/>
      <c r="E1818" s="46">
        <v>1811</v>
      </c>
      <c r="F1818" s="229"/>
      <c r="G1818" s="4"/>
      <c r="H1818" s="4"/>
      <c r="I1818" s="79"/>
      <c r="J1818" s="4"/>
      <c r="K1818" s="80"/>
      <c r="L1818" s="80"/>
      <c r="M1818" s="80"/>
      <c r="N1818" s="80"/>
      <c r="O1818" s="80"/>
      <c r="P1818" s="80"/>
      <c r="Q1818" s="80"/>
      <c r="R1818" s="80"/>
      <c r="S1818" s="80"/>
      <c r="T1818" s="80"/>
      <c r="U1818" s="80"/>
      <c r="V1818" s="80"/>
      <c r="W1818" s="81">
        <f t="shared" si="31"/>
        <v>0</v>
      </c>
      <c r="X1818" s="80"/>
      <c r="Y1818" s="80"/>
      <c r="Z1818" s="80"/>
      <c r="AA1818" s="80"/>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82"/>
      <c r="BE1818" s="1"/>
    </row>
    <row r="1819" spans="1:57" ht="11.25" customHeight="1" x14ac:dyDescent="0.2">
      <c r="A1819" s="1"/>
      <c r="B1819" s="1"/>
      <c r="C1819" s="1"/>
      <c r="D1819" s="1"/>
      <c r="E1819" s="46">
        <v>1812</v>
      </c>
      <c r="F1819" s="229"/>
      <c r="G1819" s="4"/>
      <c r="H1819" s="4"/>
      <c r="I1819" s="79"/>
      <c r="J1819" s="4"/>
      <c r="K1819" s="80"/>
      <c r="L1819" s="80"/>
      <c r="M1819" s="80"/>
      <c r="N1819" s="80"/>
      <c r="O1819" s="80"/>
      <c r="P1819" s="80"/>
      <c r="Q1819" s="80"/>
      <c r="R1819" s="80"/>
      <c r="S1819" s="80"/>
      <c r="T1819" s="80"/>
      <c r="U1819" s="80"/>
      <c r="V1819" s="80"/>
      <c r="W1819" s="81">
        <f t="shared" si="31"/>
        <v>0</v>
      </c>
      <c r="X1819" s="80"/>
      <c r="Y1819" s="80"/>
      <c r="Z1819" s="80"/>
      <c r="AA1819" s="80"/>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82"/>
      <c r="BE1819" s="1"/>
    </row>
    <row r="1820" spans="1:57" ht="11.25" customHeight="1" x14ac:dyDescent="0.2">
      <c r="A1820" s="1"/>
      <c r="B1820" s="1"/>
      <c r="C1820" s="1"/>
      <c r="D1820" s="1"/>
      <c r="E1820" s="46">
        <v>1813</v>
      </c>
      <c r="F1820" s="229"/>
      <c r="G1820" s="4"/>
      <c r="H1820" s="4"/>
      <c r="I1820" s="79"/>
      <c r="J1820" s="4"/>
      <c r="K1820" s="80"/>
      <c r="L1820" s="80"/>
      <c r="M1820" s="80"/>
      <c r="N1820" s="80"/>
      <c r="O1820" s="80"/>
      <c r="P1820" s="80"/>
      <c r="Q1820" s="80"/>
      <c r="R1820" s="80"/>
      <c r="S1820" s="80"/>
      <c r="T1820" s="80"/>
      <c r="U1820" s="80"/>
      <c r="V1820" s="80"/>
      <c r="W1820" s="81">
        <f t="shared" si="31"/>
        <v>0</v>
      </c>
      <c r="X1820" s="80"/>
      <c r="Y1820" s="80"/>
      <c r="Z1820" s="80"/>
      <c r="AA1820" s="80"/>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82"/>
      <c r="BE1820" s="1"/>
    </row>
    <row r="1821" spans="1:57" ht="11.25" customHeight="1" x14ac:dyDescent="0.2">
      <c r="A1821" s="1"/>
      <c r="B1821" s="1"/>
      <c r="C1821" s="1"/>
      <c r="D1821" s="1"/>
      <c r="E1821" s="46">
        <v>1814</v>
      </c>
      <c r="F1821" s="229"/>
      <c r="G1821" s="4"/>
      <c r="H1821" s="4"/>
      <c r="I1821" s="79"/>
      <c r="J1821" s="4"/>
      <c r="K1821" s="80"/>
      <c r="L1821" s="80"/>
      <c r="M1821" s="80"/>
      <c r="N1821" s="80"/>
      <c r="O1821" s="80"/>
      <c r="P1821" s="80"/>
      <c r="Q1821" s="80"/>
      <c r="R1821" s="80"/>
      <c r="S1821" s="80"/>
      <c r="T1821" s="80"/>
      <c r="U1821" s="80"/>
      <c r="V1821" s="80"/>
      <c r="W1821" s="81">
        <f t="shared" si="31"/>
        <v>0</v>
      </c>
      <c r="X1821" s="80"/>
      <c r="Y1821" s="80"/>
      <c r="Z1821" s="80"/>
      <c r="AA1821" s="80"/>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82"/>
      <c r="BE1821" s="1"/>
    </row>
    <row r="1822" spans="1:57" ht="11.25" customHeight="1" x14ac:dyDescent="0.2">
      <c r="A1822" s="1"/>
      <c r="B1822" s="1"/>
      <c r="C1822" s="1"/>
      <c r="D1822" s="1"/>
      <c r="E1822" s="46">
        <v>1815</v>
      </c>
      <c r="F1822" s="229"/>
      <c r="G1822" s="4"/>
      <c r="H1822" s="4"/>
      <c r="I1822" s="79"/>
      <c r="J1822" s="4"/>
      <c r="K1822" s="80"/>
      <c r="L1822" s="80"/>
      <c r="M1822" s="80"/>
      <c r="N1822" s="80"/>
      <c r="O1822" s="80"/>
      <c r="P1822" s="80"/>
      <c r="Q1822" s="80"/>
      <c r="R1822" s="80"/>
      <c r="S1822" s="80"/>
      <c r="T1822" s="80"/>
      <c r="U1822" s="80"/>
      <c r="V1822" s="80"/>
      <c r="W1822" s="81">
        <f t="shared" si="31"/>
        <v>0</v>
      </c>
      <c r="X1822" s="80"/>
      <c r="Y1822" s="80"/>
      <c r="Z1822" s="80"/>
      <c r="AA1822" s="80"/>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82"/>
      <c r="BE1822" s="1"/>
    </row>
    <row r="1823" spans="1:57" ht="11.25" customHeight="1" x14ac:dyDescent="0.2">
      <c r="A1823" s="1"/>
      <c r="B1823" s="1"/>
      <c r="C1823" s="1"/>
      <c r="D1823" s="1"/>
      <c r="E1823" s="46">
        <v>1816</v>
      </c>
      <c r="F1823" s="229"/>
      <c r="G1823" s="4"/>
      <c r="H1823" s="4"/>
      <c r="I1823" s="79"/>
      <c r="J1823" s="4"/>
      <c r="K1823" s="80"/>
      <c r="L1823" s="80"/>
      <c r="M1823" s="80"/>
      <c r="N1823" s="80"/>
      <c r="O1823" s="80"/>
      <c r="P1823" s="80"/>
      <c r="Q1823" s="80"/>
      <c r="R1823" s="80"/>
      <c r="S1823" s="80"/>
      <c r="T1823" s="80"/>
      <c r="U1823" s="80"/>
      <c r="V1823" s="80"/>
      <c r="W1823" s="81">
        <f t="shared" si="31"/>
        <v>0</v>
      </c>
      <c r="X1823" s="80"/>
      <c r="Y1823" s="80"/>
      <c r="Z1823" s="80"/>
      <c r="AA1823" s="80"/>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82"/>
      <c r="BE1823" s="1"/>
    </row>
    <row r="1824" spans="1:57" ht="11.25" customHeight="1" x14ac:dyDescent="0.2">
      <c r="A1824" s="1"/>
      <c r="B1824" s="1"/>
      <c r="C1824" s="1"/>
      <c r="D1824" s="1"/>
      <c r="E1824" s="46">
        <v>1817</v>
      </c>
      <c r="F1824" s="229"/>
      <c r="G1824" s="4"/>
      <c r="H1824" s="4"/>
      <c r="I1824" s="79"/>
      <c r="J1824" s="4"/>
      <c r="K1824" s="80"/>
      <c r="L1824" s="80"/>
      <c r="M1824" s="80"/>
      <c r="N1824" s="80"/>
      <c r="O1824" s="80"/>
      <c r="P1824" s="80"/>
      <c r="Q1824" s="80"/>
      <c r="R1824" s="80"/>
      <c r="S1824" s="80"/>
      <c r="T1824" s="80"/>
      <c r="U1824" s="80"/>
      <c r="V1824" s="80"/>
      <c r="W1824" s="81">
        <f t="shared" si="31"/>
        <v>0</v>
      </c>
      <c r="X1824" s="80"/>
      <c r="Y1824" s="80"/>
      <c r="Z1824" s="80"/>
      <c r="AA1824" s="80"/>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82"/>
      <c r="BE1824" s="1"/>
    </row>
    <row r="1825" spans="1:57" ht="11.25" customHeight="1" x14ac:dyDescent="0.2">
      <c r="A1825" s="1"/>
      <c r="B1825" s="1"/>
      <c r="C1825" s="1"/>
      <c r="D1825" s="1"/>
      <c r="E1825" s="46">
        <v>1818</v>
      </c>
      <c r="F1825" s="229"/>
      <c r="G1825" s="4"/>
      <c r="H1825" s="4"/>
      <c r="I1825" s="79"/>
      <c r="J1825" s="4"/>
      <c r="K1825" s="80"/>
      <c r="L1825" s="80"/>
      <c r="M1825" s="80"/>
      <c r="N1825" s="80"/>
      <c r="O1825" s="80"/>
      <c r="P1825" s="80"/>
      <c r="Q1825" s="80"/>
      <c r="R1825" s="80"/>
      <c r="S1825" s="80"/>
      <c r="T1825" s="80"/>
      <c r="U1825" s="80"/>
      <c r="V1825" s="80"/>
      <c r="W1825" s="81">
        <f t="shared" si="31"/>
        <v>0</v>
      </c>
      <c r="X1825" s="80"/>
      <c r="Y1825" s="80"/>
      <c r="Z1825" s="80"/>
      <c r="AA1825" s="80"/>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82"/>
      <c r="BE1825" s="1"/>
    </row>
    <row r="1826" spans="1:57" ht="11.25" customHeight="1" x14ac:dyDescent="0.2">
      <c r="A1826" s="1"/>
      <c r="B1826" s="1"/>
      <c r="C1826" s="1"/>
      <c r="D1826" s="1"/>
      <c r="E1826" s="46">
        <v>1819</v>
      </c>
      <c r="F1826" s="229"/>
      <c r="G1826" s="4"/>
      <c r="H1826" s="4"/>
      <c r="I1826" s="79"/>
      <c r="J1826" s="4"/>
      <c r="K1826" s="80"/>
      <c r="L1826" s="80"/>
      <c r="M1826" s="80"/>
      <c r="N1826" s="80"/>
      <c r="O1826" s="80"/>
      <c r="P1826" s="80"/>
      <c r="Q1826" s="80"/>
      <c r="R1826" s="80"/>
      <c r="S1826" s="80"/>
      <c r="T1826" s="80"/>
      <c r="U1826" s="80"/>
      <c r="V1826" s="80"/>
      <c r="W1826" s="81">
        <f t="shared" si="31"/>
        <v>0</v>
      </c>
      <c r="X1826" s="80"/>
      <c r="Y1826" s="80"/>
      <c r="Z1826" s="80"/>
      <c r="AA1826" s="80"/>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82"/>
      <c r="BE1826" s="1"/>
    </row>
    <row r="1827" spans="1:57" ht="11.25" customHeight="1" x14ac:dyDescent="0.2">
      <c r="A1827" s="1"/>
      <c r="B1827" s="1"/>
      <c r="C1827" s="1"/>
      <c r="D1827" s="1"/>
      <c r="E1827" s="46">
        <v>1820</v>
      </c>
      <c r="F1827" s="229"/>
      <c r="G1827" s="4"/>
      <c r="H1827" s="4"/>
      <c r="I1827" s="79"/>
      <c r="J1827" s="4"/>
      <c r="K1827" s="80"/>
      <c r="L1827" s="80"/>
      <c r="M1827" s="80"/>
      <c r="N1827" s="80"/>
      <c r="O1827" s="80"/>
      <c r="P1827" s="80"/>
      <c r="Q1827" s="80"/>
      <c r="R1827" s="80"/>
      <c r="S1827" s="80"/>
      <c r="T1827" s="80"/>
      <c r="U1827" s="80"/>
      <c r="V1827" s="80"/>
      <c r="W1827" s="81">
        <f t="shared" si="31"/>
        <v>0</v>
      </c>
      <c r="X1827" s="80"/>
      <c r="Y1827" s="80"/>
      <c r="Z1827" s="80"/>
      <c r="AA1827" s="80"/>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82"/>
      <c r="BE1827" s="1"/>
    </row>
    <row r="1828" spans="1:57" ht="11.25" customHeight="1" x14ac:dyDescent="0.2">
      <c r="A1828" s="1"/>
      <c r="B1828" s="1"/>
      <c r="C1828" s="1"/>
      <c r="D1828" s="1"/>
      <c r="E1828" s="46">
        <v>1821</v>
      </c>
      <c r="F1828" s="229"/>
      <c r="G1828" s="4"/>
      <c r="H1828" s="4"/>
      <c r="I1828" s="79"/>
      <c r="J1828" s="4"/>
      <c r="K1828" s="80"/>
      <c r="L1828" s="80"/>
      <c r="M1828" s="80"/>
      <c r="N1828" s="80"/>
      <c r="O1828" s="80"/>
      <c r="P1828" s="80"/>
      <c r="Q1828" s="80"/>
      <c r="R1828" s="80"/>
      <c r="S1828" s="80"/>
      <c r="T1828" s="80"/>
      <c r="U1828" s="80"/>
      <c r="V1828" s="80"/>
      <c r="W1828" s="81">
        <f t="shared" si="31"/>
        <v>0</v>
      </c>
      <c r="X1828" s="80"/>
      <c r="Y1828" s="80"/>
      <c r="Z1828" s="80"/>
      <c r="AA1828" s="80"/>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82"/>
      <c r="BE1828" s="1"/>
    </row>
    <row r="1829" spans="1:57" ht="11.25" customHeight="1" x14ac:dyDescent="0.2">
      <c r="A1829" s="1"/>
      <c r="B1829" s="1"/>
      <c r="C1829" s="1"/>
      <c r="D1829" s="1"/>
      <c r="E1829" s="46">
        <v>1822</v>
      </c>
      <c r="F1829" s="229"/>
      <c r="G1829" s="4"/>
      <c r="H1829" s="4"/>
      <c r="I1829" s="79"/>
      <c r="J1829" s="4"/>
      <c r="K1829" s="80"/>
      <c r="L1829" s="80"/>
      <c r="M1829" s="80"/>
      <c r="N1829" s="80"/>
      <c r="O1829" s="80"/>
      <c r="P1829" s="80"/>
      <c r="Q1829" s="80"/>
      <c r="R1829" s="80"/>
      <c r="S1829" s="80"/>
      <c r="T1829" s="80"/>
      <c r="U1829" s="80"/>
      <c r="V1829" s="80"/>
      <c r="W1829" s="81">
        <f t="shared" si="31"/>
        <v>0</v>
      </c>
      <c r="X1829" s="80"/>
      <c r="Y1829" s="80"/>
      <c r="Z1829" s="80"/>
      <c r="AA1829" s="80"/>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82"/>
      <c r="BE1829" s="1"/>
    </row>
    <row r="1830" spans="1:57" ht="11.25" customHeight="1" x14ac:dyDescent="0.2">
      <c r="A1830" s="1"/>
      <c r="B1830" s="1"/>
      <c r="C1830" s="1"/>
      <c r="D1830" s="1"/>
      <c r="E1830" s="46">
        <v>1823</v>
      </c>
      <c r="F1830" s="229"/>
      <c r="G1830" s="4"/>
      <c r="H1830" s="4"/>
      <c r="I1830" s="79"/>
      <c r="J1830" s="4"/>
      <c r="K1830" s="80"/>
      <c r="L1830" s="80"/>
      <c r="M1830" s="80"/>
      <c r="N1830" s="80"/>
      <c r="O1830" s="80"/>
      <c r="P1830" s="80"/>
      <c r="Q1830" s="80"/>
      <c r="R1830" s="80"/>
      <c r="S1830" s="80"/>
      <c r="T1830" s="80"/>
      <c r="U1830" s="80"/>
      <c r="V1830" s="80"/>
      <c r="W1830" s="81">
        <f t="shared" si="31"/>
        <v>0</v>
      </c>
      <c r="X1830" s="80"/>
      <c r="Y1830" s="80"/>
      <c r="Z1830" s="80"/>
      <c r="AA1830" s="80"/>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82"/>
      <c r="BE1830" s="1"/>
    </row>
    <row r="1831" spans="1:57" ht="11.25" customHeight="1" x14ac:dyDescent="0.2">
      <c r="A1831" s="1"/>
      <c r="B1831" s="1"/>
      <c r="C1831" s="1"/>
      <c r="D1831" s="1"/>
      <c r="E1831" s="46">
        <v>1824</v>
      </c>
      <c r="F1831" s="229"/>
      <c r="G1831" s="4"/>
      <c r="H1831" s="4"/>
      <c r="I1831" s="79"/>
      <c r="J1831" s="4"/>
      <c r="K1831" s="80"/>
      <c r="L1831" s="80"/>
      <c r="M1831" s="80"/>
      <c r="N1831" s="80"/>
      <c r="O1831" s="80"/>
      <c r="P1831" s="80"/>
      <c r="Q1831" s="80"/>
      <c r="R1831" s="80"/>
      <c r="S1831" s="80"/>
      <c r="T1831" s="80"/>
      <c r="U1831" s="80"/>
      <c r="V1831" s="80"/>
      <c r="W1831" s="81">
        <f t="shared" si="31"/>
        <v>0</v>
      </c>
      <c r="X1831" s="80"/>
      <c r="Y1831" s="80"/>
      <c r="Z1831" s="80"/>
      <c r="AA1831" s="80"/>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82"/>
      <c r="BE1831" s="1"/>
    </row>
    <row r="1832" spans="1:57" ht="11.25" customHeight="1" x14ac:dyDescent="0.2">
      <c r="A1832" s="1"/>
      <c r="B1832" s="1"/>
      <c r="C1832" s="1"/>
      <c r="D1832" s="1"/>
      <c r="E1832" s="46">
        <v>1825</v>
      </c>
      <c r="F1832" s="229"/>
      <c r="G1832" s="4"/>
      <c r="H1832" s="4"/>
      <c r="I1832" s="79"/>
      <c r="J1832" s="4"/>
      <c r="K1832" s="80"/>
      <c r="L1832" s="80"/>
      <c r="M1832" s="80"/>
      <c r="N1832" s="80"/>
      <c r="O1832" s="80"/>
      <c r="P1832" s="80"/>
      <c r="Q1832" s="80"/>
      <c r="R1832" s="80"/>
      <c r="S1832" s="80"/>
      <c r="T1832" s="80"/>
      <c r="U1832" s="80"/>
      <c r="V1832" s="80"/>
      <c r="W1832" s="81">
        <f t="shared" si="31"/>
        <v>0</v>
      </c>
      <c r="X1832" s="80"/>
      <c r="Y1832" s="80"/>
      <c r="Z1832" s="80"/>
      <c r="AA1832" s="80"/>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82"/>
      <c r="BE1832" s="1"/>
    </row>
    <row r="1833" spans="1:57" ht="11.25" customHeight="1" x14ac:dyDescent="0.2">
      <c r="A1833" s="1"/>
      <c r="B1833" s="1"/>
      <c r="C1833" s="1"/>
      <c r="D1833" s="1"/>
      <c r="E1833" s="46">
        <v>1826</v>
      </c>
      <c r="F1833" s="229"/>
      <c r="G1833" s="4"/>
      <c r="H1833" s="4"/>
      <c r="I1833" s="79"/>
      <c r="J1833" s="4"/>
      <c r="K1833" s="80"/>
      <c r="L1833" s="80"/>
      <c r="M1833" s="80"/>
      <c r="N1833" s="80"/>
      <c r="O1833" s="80"/>
      <c r="P1833" s="80"/>
      <c r="Q1833" s="80"/>
      <c r="R1833" s="80"/>
      <c r="S1833" s="80"/>
      <c r="T1833" s="80"/>
      <c r="U1833" s="80"/>
      <c r="V1833" s="80"/>
      <c r="W1833" s="81">
        <f t="shared" si="31"/>
        <v>0</v>
      </c>
      <c r="X1833" s="80"/>
      <c r="Y1833" s="80"/>
      <c r="Z1833" s="80"/>
      <c r="AA1833" s="80"/>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82"/>
      <c r="BE1833" s="1"/>
    </row>
    <row r="1834" spans="1:57" ht="11.25" customHeight="1" x14ac:dyDescent="0.2">
      <c r="A1834" s="1"/>
      <c r="B1834" s="1"/>
      <c r="C1834" s="1"/>
      <c r="D1834" s="1"/>
      <c r="E1834" s="46">
        <v>1827</v>
      </c>
      <c r="F1834" s="229"/>
      <c r="G1834" s="4"/>
      <c r="H1834" s="4"/>
      <c r="I1834" s="79"/>
      <c r="J1834" s="4"/>
      <c r="K1834" s="80"/>
      <c r="L1834" s="80"/>
      <c r="M1834" s="80"/>
      <c r="N1834" s="80"/>
      <c r="O1834" s="80"/>
      <c r="P1834" s="80"/>
      <c r="Q1834" s="80"/>
      <c r="R1834" s="80"/>
      <c r="S1834" s="80"/>
      <c r="T1834" s="80"/>
      <c r="U1834" s="80"/>
      <c r="V1834" s="80"/>
      <c r="W1834" s="81">
        <f t="shared" si="31"/>
        <v>0</v>
      </c>
      <c r="X1834" s="80"/>
      <c r="Y1834" s="80"/>
      <c r="Z1834" s="80"/>
      <c r="AA1834" s="80"/>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82"/>
      <c r="BE1834" s="1"/>
    </row>
    <row r="1835" spans="1:57" ht="11.25" customHeight="1" x14ac:dyDescent="0.2">
      <c r="A1835" s="1"/>
      <c r="B1835" s="1"/>
      <c r="C1835" s="1"/>
      <c r="D1835" s="1"/>
      <c r="E1835" s="46">
        <v>1828</v>
      </c>
      <c r="F1835" s="229"/>
      <c r="G1835" s="4"/>
      <c r="H1835" s="4"/>
      <c r="I1835" s="79"/>
      <c r="J1835" s="4"/>
      <c r="K1835" s="80"/>
      <c r="L1835" s="80"/>
      <c r="M1835" s="80"/>
      <c r="N1835" s="80"/>
      <c r="O1835" s="80"/>
      <c r="P1835" s="80"/>
      <c r="Q1835" s="80"/>
      <c r="R1835" s="80"/>
      <c r="S1835" s="80"/>
      <c r="T1835" s="80"/>
      <c r="U1835" s="80"/>
      <c r="V1835" s="80"/>
      <c r="W1835" s="81">
        <f t="shared" si="31"/>
        <v>0</v>
      </c>
      <c r="X1835" s="80"/>
      <c r="Y1835" s="80"/>
      <c r="Z1835" s="80"/>
      <c r="AA1835" s="80"/>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82"/>
      <c r="BE1835" s="1"/>
    </row>
    <row r="1836" spans="1:57" ht="11.25" customHeight="1" x14ac:dyDescent="0.2">
      <c r="A1836" s="1"/>
      <c r="B1836" s="1"/>
      <c r="C1836" s="1"/>
      <c r="D1836" s="1"/>
      <c r="E1836" s="46">
        <v>1829</v>
      </c>
      <c r="F1836" s="229"/>
      <c r="G1836" s="4"/>
      <c r="H1836" s="4"/>
      <c r="I1836" s="79"/>
      <c r="J1836" s="4"/>
      <c r="K1836" s="80"/>
      <c r="L1836" s="80"/>
      <c r="M1836" s="80"/>
      <c r="N1836" s="80"/>
      <c r="O1836" s="80"/>
      <c r="P1836" s="80"/>
      <c r="Q1836" s="80"/>
      <c r="R1836" s="80"/>
      <c r="S1836" s="80"/>
      <c r="T1836" s="80"/>
      <c r="U1836" s="80"/>
      <c r="V1836" s="80"/>
      <c r="W1836" s="81">
        <f t="shared" si="31"/>
        <v>0</v>
      </c>
      <c r="X1836" s="80"/>
      <c r="Y1836" s="80"/>
      <c r="Z1836" s="80"/>
      <c r="AA1836" s="80"/>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82"/>
      <c r="BE1836" s="1"/>
    </row>
    <row r="1837" spans="1:57" ht="11.25" customHeight="1" x14ac:dyDescent="0.2">
      <c r="A1837" s="1"/>
      <c r="B1837" s="1"/>
      <c r="C1837" s="1"/>
      <c r="D1837" s="1"/>
      <c r="E1837" s="46">
        <v>1830</v>
      </c>
      <c r="F1837" s="229"/>
      <c r="G1837" s="4"/>
      <c r="H1837" s="4"/>
      <c r="I1837" s="79"/>
      <c r="J1837" s="4"/>
      <c r="K1837" s="80"/>
      <c r="L1837" s="80"/>
      <c r="M1837" s="80"/>
      <c r="N1837" s="80"/>
      <c r="O1837" s="80"/>
      <c r="P1837" s="80"/>
      <c r="Q1837" s="80"/>
      <c r="R1837" s="80"/>
      <c r="S1837" s="80"/>
      <c r="T1837" s="80"/>
      <c r="U1837" s="80"/>
      <c r="V1837" s="80"/>
      <c r="W1837" s="81">
        <f t="shared" si="31"/>
        <v>0</v>
      </c>
      <c r="X1837" s="80"/>
      <c r="Y1837" s="80"/>
      <c r="Z1837" s="80"/>
      <c r="AA1837" s="80"/>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82"/>
      <c r="BE1837" s="1"/>
    </row>
    <row r="1838" spans="1:57" ht="11.25" customHeight="1" x14ac:dyDescent="0.2">
      <c r="A1838" s="1"/>
      <c r="B1838" s="1"/>
      <c r="C1838" s="1"/>
      <c r="D1838" s="1"/>
      <c r="E1838" s="46">
        <v>1831</v>
      </c>
      <c r="F1838" s="229"/>
      <c r="G1838" s="4"/>
      <c r="H1838" s="4"/>
      <c r="I1838" s="79"/>
      <c r="J1838" s="4"/>
      <c r="K1838" s="80"/>
      <c r="L1838" s="80"/>
      <c r="M1838" s="80"/>
      <c r="N1838" s="80"/>
      <c r="O1838" s="80"/>
      <c r="P1838" s="80"/>
      <c r="Q1838" s="80"/>
      <c r="R1838" s="80"/>
      <c r="S1838" s="80"/>
      <c r="T1838" s="80"/>
      <c r="U1838" s="80"/>
      <c r="V1838" s="80"/>
      <c r="W1838" s="81">
        <f t="shared" si="31"/>
        <v>0</v>
      </c>
      <c r="X1838" s="80"/>
      <c r="Y1838" s="80"/>
      <c r="Z1838" s="80"/>
      <c r="AA1838" s="80"/>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82"/>
      <c r="BE1838" s="1"/>
    </row>
    <row r="1839" spans="1:57" ht="11.25" customHeight="1" x14ac:dyDescent="0.2">
      <c r="A1839" s="1"/>
      <c r="B1839" s="1"/>
      <c r="C1839" s="1"/>
      <c r="D1839" s="1"/>
      <c r="E1839" s="46">
        <v>1832</v>
      </c>
      <c r="F1839" s="229"/>
      <c r="G1839" s="4"/>
      <c r="H1839" s="4"/>
      <c r="I1839" s="79"/>
      <c r="J1839" s="4"/>
      <c r="K1839" s="80"/>
      <c r="L1839" s="80"/>
      <c r="M1839" s="80"/>
      <c r="N1839" s="80"/>
      <c r="O1839" s="80"/>
      <c r="P1839" s="80"/>
      <c r="Q1839" s="80"/>
      <c r="R1839" s="80"/>
      <c r="S1839" s="80"/>
      <c r="T1839" s="80"/>
      <c r="U1839" s="80"/>
      <c r="V1839" s="80"/>
      <c r="W1839" s="81">
        <f t="shared" si="31"/>
        <v>0</v>
      </c>
      <c r="X1839" s="80"/>
      <c r="Y1839" s="80"/>
      <c r="Z1839" s="80"/>
      <c r="AA1839" s="80"/>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82"/>
      <c r="BE1839" s="1"/>
    </row>
    <row r="1840" spans="1:57" ht="11.25" customHeight="1" x14ac:dyDescent="0.2">
      <c r="A1840" s="1"/>
      <c r="B1840" s="1"/>
      <c r="C1840" s="1"/>
      <c r="D1840" s="1"/>
      <c r="E1840" s="46">
        <v>1833</v>
      </c>
      <c r="F1840" s="229"/>
      <c r="G1840" s="4"/>
      <c r="H1840" s="4"/>
      <c r="I1840" s="79"/>
      <c r="J1840" s="4"/>
      <c r="K1840" s="80"/>
      <c r="L1840" s="80"/>
      <c r="M1840" s="80"/>
      <c r="N1840" s="80"/>
      <c r="O1840" s="80"/>
      <c r="P1840" s="80"/>
      <c r="Q1840" s="80"/>
      <c r="R1840" s="80"/>
      <c r="S1840" s="80"/>
      <c r="T1840" s="80"/>
      <c r="U1840" s="80"/>
      <c r="V1840" s="80"/>
      <c r="W1840" s="81">
        <f t="shared" si="31"/>
        <v>0</v>
      </c>
      <c r="X1840" s="80"/>
      <c r="Y1840" s="80"/>
      <c r="Z1840" s="80"/>
      <c r="AA1840" s="80"/>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82"/>
      <c r="BE1840" s="1"/>
    </row>
    <row r="1841" spans="1:57" ht="11.25" customHeight="1" x14ac:dyDescent="0.2">
      <c r="A1841" s="1"/>
      <c r="B1841" s="1"/>
      <c r="C1841" s="1"/>
      <c r="D1841" s="1"/>
      <c r="E1841" s="46">
        <v>1834</v>
      </c>
      <c r="F1841" s="229"/>
      <c r="G1841" s="4"/>
      <c r="H1841" s="4"/>
      <c r="I1841" s="79"/>
      <c r="J1841" s="4"/>
      <c r="K1841" s="80"/>
      <c r="L1841" s="80"/>
      <c r="M1841" s="80"/>
      <c r="N1841" s="80"/>
      <c r="O1841" s="80"/>
      <c r="P1841" s="80"/>
      <c r="Q1841" s="80"/>
      <c r="R1841" s="80"/>
      <c r="S1841" s="80"/>
      <c r="T1841" s="80"/>
      <c r="U1841" s="80"/>
      <c r="V1841" s="80"/>
      <c r="W1841" s="81">
        <f t="shared" si="31"/>
        <v>0</v>
      </c>
      <c r="X1841" s="80"/>
      <c r="Y1841" s="80"/>
      <c r="Z1841" s="80"/>
      <c r="AA1841" s="80"/>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82"/>
      <c r="BE1841" s="1"/>
    </row>
    <row r="1842" spans="1:57" ht="11.25" customHeight="1" x14ac:dyDescent="0.2">
      <c r="A1842" s="1"/>
      <c r="B1842" s="1"/>
      <c r="C1842" s="1"/>
      <c r="D1842" s="1"/>
      <c r="E1842" s="46">
        <v>1835</v>
      </c>
      <c r="F1842" s="229"/>
      <c r="G1842" s="4"/>
      <c r="H1842" s="4"/>
      <c r="I1842" s="79"/>
      <c r="J1842" s="4"/>
      <c r="K1842" s="80"/>
      <c r="L1842" s="80"/>
      <c r="M1842" s="80"/>
      <c r="N1842" s="80"/>
      <c r="O1842" s="80"/>
      <c r="P1842" s="80"/>
      <c r="Q1842" s="80"/>
      <c r="R1842" s="80"/>
      <c r="S1842" s="80"/>
      <c r="T1842" s="80"/>
      <c r="U1842" s="80"/>
      <c r="V1842" s="80"/>
      <c r="W1842" s="81">
        <f t="shared" si="31"/>
        <v>0</v>
      </c>
      <c r="X1842" s="80"/>
      <c r="Y1842" s="80"/>
      <c r="Z1842" s="80"/>
      <c r="AA1842" s="80"/>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82"/>
      <c r="BE1842" s="1"/>
    </row>
    <row r="1843" spans="1:57" ht="11.25" customHeight="1" x14ac:dyDescent="0.2">
      <c r="A1843" s="1"/>
      <c r="B1843" s="1"/>
      <c r="C1843" s="1"/>
      <c r="D1843" s="1"/>
      <c r="E1843" s="46">
        <v>1836</v>
      </c>
      <c r="F1843" s="229"/>
      <c r="G1843" s="4"/>
      <c r="H1843" s="4"/>
      <c r="I1843" s="79"/>
      <c r="J1843" s="4"/>
      <c r="K1843" s="80"/>
      <c r="L1843" s="80"/>
      <c r="M1843" s="80"/>
      <c r="N1843" s="80"/>
      <c r="O1843" s="80"/>
      <c r="P1843" s="80"/>
      <c r="Q1843" s="80"/>
      <c r="R1843" s="80"/>
      <c r="S1843" s="80"/>
      <c r="T1843" s="80"/>
      <c r="U1843" s="80"/>
      <c r="V1843" s="80"/>
      <c r="W1843" s="81">
        <f t="shared" si="31"/>
        <v>0</v>
      </c>
      <c r="X1843" s="80"/>
      <c r="Y1843" s="80"/>
      <c r="Z1843" s="80"/>
      <c r="AA1843" s="80"/>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82"/>
      <c r="BE1843" s="1"/>
    </row>
    <row r="1844" spans="1:57" ht="11.25" customHeight="1" x14ac:dyDescent="0.2">
      <c r="A1844" s="1"/>
      <c r="B1844" s="1"/>
      <c r="C1844" s="1"/>
      <c r="D1844" s="1"/>
      <c r="E1844" s="46">
        <v>1837</v>
      </c>
      <c r="F1844" s="229"/>
      <c r="G1844" s="4"/>
      <c r="H1844" s="4"/>
      <c r="I1844" s="79"/>
      <c r="J1844" s="4"/>
      <c r="K1844" s="80"/>
      <c r="L1844" s="80"/>
      <c r="M1844" s="80"/>
      <c r="N1844" s="80"/>
      <c r="O1844" s="80"/>
      <c r="P1844" s="80"/>
      <c r="Q1844" s="80"/>
      <c r="R1844" s="80"/>
      <c r="S1844" s="80"/>
      <c r="T1844" s="80"/>
      <c r="U1844" s="80"/>
      <c r="V1844" s="80"/>
      <c r="W1844" s="81">
        <f t="shared" si="31"/>
        <v>0</v>
      </c>
      <c r="X1844" s="80"/>
      <c r="Y1844" s="80"/>
      <c r="Z1844" s="80"/>
      <c r="AA1844" s="80"/>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82"/>
      <c r="BE1844" s="1"/>
    </row>
    <row r="1845" spans="1:57" ht="11.25" customHeight="1" x14ac:dyDescent="0.2">
      <c r="A1845" s="1"/>
      <c r="B1845" s="1"/>
      <c r="C1845" s="1"/>
      <c r="D1845" s="1"/>
      <c r="E1845" s="46">
        <v>1838</v>
      </c>
      <c r="F1845" s="229"/>
      <c r="G1845" s="4"/>
      <c r="H1845" s="4"/>
      <c r="I1845" s="79"/>
      <c r="J1845" s="4"/>
      <c r="K1845" s="80"/>
      <c r="L1845" s="80"/>
      <c r="M1845" s="80"/>
      <c r="N1845" s="80"/>
      <c r="O1845" s="80"/>
      <c r="P1845" s="80"/>
      <c r="Q1845" s="80"/>
      <c r="R1845" s="80"/>
      <c r="S1845" s="80"/>
      <c r="T1845" s="80"/>
      <c r="U1845" s="80"/>
      <c r="V1845" s="80"/>
      <c r="W1845" s="81">
        <f t="shared" si="31"/>
        <v>0</v>
      </c>
      <c r="X1845" s="80"/>
      <c r="Y1845" s="80"/>
      <c r="Z1845" s="80"/>
      <c r="AA1845" s="80"/>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82"/>
      <c r="BE1845" s="1"/>
    </row>
    <row r="1846" spans="1:57" ht="11.25" customHeight="1" x14ac:dyDescent="0.2">
      <c r="A1846" s="1"/>
      <c r="B1846" s="1"/>
      <c r="C1846" s="1"/>
      <c r="D1846" s="1"/>
      <c r="E1846" s="46">
        <v>1839</v>
      </c>
      <c r="F1846" s="229"/>
      <c r="G1846" s="4"/>
      <c r="H1846" s="4"/>
      <c r="I1846" s="79"/>
      <c r="J1846" s="4"/>
      <c r="K1846" s="80"/>
      <c r="L1846" s="80"/>
      <c r="M1846" s="80"/>
      <c r="N1846" s="80"/>
      <c r="O1846" s="80"/>
      <c r="P1846" s="80"/>
      <c r="Q1846" s="80"/>
      <c r="R1846" s="80"/>
      <c r="S1846" s="80"/>
      <c r="T1846" s="80"/>
      <c r="U1846" s="80"/>
      <c r="V1846" s="80"/>
      <c r="W1846" s="81">
        <f t="shared" si="31"/>
        <v>0</v>
      </c>
      <c r="X1846" s="80"/>
      <c r="Y1846" s="80"/>
      <c r="Z1846" s="80"/>
      <c r="AA1846" s="80"/>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82"/>
      <c r="BE1846" s="1"/>
    </row>
    <row r="1847" spans="1:57" ht="11.25" customHeight="1" x14ac:dyDescent="0.2">
      <c r="A1847" s="1"/>
      <c r="B1847" s="1"/>
      <c r="C1847" s="1"/>
      <c r="D1847" s="1"/>
      <c r="E1847" s="46">
        <v>1840</v>
      </c>
      <c r="F1847" s="229"/>
      <c r="G1847" s="4"/>
      <c r="H1847" s="4"/>
      <c r="I1847" s="79"/>
      <c r="J1847" s="4"/>
      <c r="K1847" s="80"/>
      <c r="L1847" s="80"/>
      <c r="M1847" s="80"/>
      <c r="N1847" s="80"/>
      <c r="O1847" s="80"/>
      <c r="P1847" s="80"/>
      <c r="Q1847" s="80"/>
      <c r="R1847" s="80"/>
      <c r="S1847" s="80"/>
      <c r="T1847" s="80"/>
      <c r="U1847" s="80"/>
      <c r="V1847" s="80"/>
      <c r="W1847" s="81">
        <f t="shared" si="31"/>
        <v>0</v>
      </c>
      <c r="X1847" s="80"/>
      <c r="Y1847" s="80"/>
      <c r="Z1847" s="80"/>
      <c r="AA1847" s="80"/>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82"/>
      <c r="BE1847" s="1"/>
    </row>
    <row r="1848" spans="1:57" ht="11.25" customHeight="1" x14ac:dyDescent="0.2">
      <c r="A1848" s="1"/>
      <c r="B1848" s="1"/>
      <c r="C1848" s="1"/>
      <c r="D1848" s="1"/>
      <c r="E1848" s="46">
        <v>1841</v>
      </c>
      <c r="F1848" s="229"/>
      <c r="G1848" s="4"/>
      <c r="H1848" s="4"/>
      <c r="I1848" s="79"/>
      <c r="J1848" s="4"/>
      <c r="K1848" s="80"/>
      <c r="L1848" s="80"/>
      <c r="M1848" s="80"/>
      <c r="N1848" s="80"/>
      <c r="O1848" s="80"/>
      <c r="P1848" s="80"/>
      <c r="Q1848" s="80"/>
      <c r="R1848" s="80"/>
      <c r="S1848" s="80"/>
      <c r="T1848" s="80"/>
      <c r="U1848" s="80"/>
      <c r="V1848" s="80"/>
      <c r="W1848" s="81">
        <f t="shared" si="31"/>
        <v>0</v>
      </c>
      <c r="X1848" s="80"/>
      <c r="Y1848" s="80"/>
      <c r="Z1848" s="80"/>
      <c r="AA1848" s="80"/>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82"/>
      <c r="BE1848" s="1"/>
    </row>
    <row r="1849" spans="1:57" ht="11.25" customHeight="1" x14ac:dyDescent="0.2">
      <c r="A1849" s="1"/>
      <c r="B1849" s="1"/>
      <c r="C1849" s="1"/>
      <c r="D1849" s="1"/>
      <c r="E1849" s="46">
        <v>1842</v>
      </c>
      <c r="F1849" s="229"/>
      <c r="G1849" s="4"/>
      <c r="H1849" s="4"/>
      <c r="I1849" s="79"/>
      <c r="J1849" s="4"/>
      <c r="K1849" s="80"/>
      <c r="L1849" s="80"/>
      <c r="M1849" s="80"/>
      <c r="N1849" s="80"/>
      <c r="O1849" s="80"/>
      <c r="P1849" s="80"/>
      <c r="Q1849" s="80"/>
      <c r="R1849" s="80"/>
      <c r="S1849" s="80"/>
      <c r="T1849" s="80"/>
      <c r="U1849" s="80"/>
      <c r="V1849" s="80"/>
      <c r="W1849" s="81">
        <f t="shared" si="31"/>
        <v>0</v>
      </c>
      <c r="X1849" s="80"/>
      <c r="Y1849" s="80"/>
      <c r="Z1849" s="80"/>
      <c r="AA1849" s="80"/>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82"/>
      <c r="BE1849" s="1"/>
    </row>
    <row r="1850" spans="1:57" ht="11.25" customHeight="1" x14ac:dyDescent="0.2">
      <c r="A1850" s="1"/>
      <c r="B1850" s="1"/>
      <c r="C1850" s="1"/>
      <c r="D1850" s="1"/>
      <c r="E1850" s="46">
        <v>1843</v>
      </c>
      <c r="F1850" s="229"/>
      <c r="G1850" s="4"/>
      <c r="H1850" s="4"/>
      <c r="I1850" s="79"/>
      <c r="J1850" s="4"/>
      <c r="K1850" s="80"/>
      <c r="L1850" s="80"/>
      <c r="M1850" s="80"/>
      <c r="N1850" s="80"/>
      <c r="O1850" s="80"/>
      <c r="P1850" s="80"/>
      <c r="Q1850" s="80"/>
      <c r="R1850" s="80"/>
      <c r="S1850" s="80"/>
      <c r="T1850" s="80"/>
      <c r="U1850" s="80"/>
      <c r="V1850" s="80"/>
      <c r="W1850" s="81">
        <f t="shared" si="31"/>
        <v>0</v>
      </c>
      <c r="X1850" s="80"/>
      <c r="Y1850" s="80"/>
      <c r="Z1850" s="80"/>
      <c r="AA1850" s="80"/>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82"/>
      <c r="BE1850" s="1"/>
    </row>
    <row r="1851" spans="1:57" ht="11.25" customHeight="1" x14ac:dyDescent="0.2">
      <c r="A1851" s="1"/>
      <c r="B1851" s="1"/>
      <c r="C1851" s="1"/>
      <c r="D1851" s="1"/>
      <c r="E1851" s="46">
        <v>1844</v>
      </c>
      <c r="F1851" s="229"/>
      <c r="G1851" s="4"/>
      <c r="H1851" s="4"/>
      <c r="I1851" s="79"/>
      <c r="J1851" s="4"/>
      <c r="K1851" s="80"/>
      <c r="L1851" s="80"/>
      <c r="M1851" s="80"/>
      <c r="N1851" s="80"/>
      <c r="O1851" s="80"/>
      <c r="P1851" s="80"/>
      <c r="Q1851" s="80"/>
      <c r="R1851" s="80"/>
      <c r="S1851" s="80"/>
      <c r="T1851" s="80"/>
      <c r="U1851" s="80"/>
      <c r="V1851" s="80"/>
      <c r="W1851" s="81">
        <f t="shared" si="31"/>
        <v>0</v>
      </c>
      <c r="X1851" s="80"/>
      <c r="Y1851" s="80"/>
      <c r="Z1851" s="80"/>
      <c r="AA1851" s="80"/>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82"/>
      <c r="BE1851" s="1"/>
    </row>
    <row r="1852" spans="1:57" ht="11.25" customHeight="1" x14ac:dyDescent="0.2">
      <c r="A1852" s="1"/>
      <c r="B1852" s="1"/>
      <c r="C1852" s="1"/>
      <c r="D1852" s="1"/>
      <c r="E1852" s="46">
        <v>1845</v>
      </c>
      <c r="F1852" s="229"/>
      <c r="G1852" s="4"/>
      <c r="H1852" s="4"/>
      <c r="I1852" s="79"/>
      <c r="J1852" s="4"/>
      <c r="K1852" s="80"/>
      <c r="L1852" s="80"/>
      <c r="M1852" s="80"/>
      <c r="N1852" s="80"/>
      <c r="O1852" s="80"/>
      <c r="P1852" s="80"/>
      <c r="Q1852" s="80"/>
      <c r="R1852" s="80"/>
      <c r="S1852" s="80"/>
      <c r="T1852" s="80"/>
      <c r="U1852" s="80"/>
      <c r="V1852" s="80"/>
      <c r="W1852" s="81">
        <f t="shared" si="31"/>
        <v>0</v>
      </c>
      <c r="X1852" s="80"/>
      <c r="Y1852" s="80"/>
      <c r="Z1852" s="80"/>
      <c r="AA1852" s="80"/>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82"/>
      <c r="BE1852" s="1"/>
    </row>
    <row r="1853" spans="1:57" ht="11.25" customHeight="1" x14ac:dyDescent="0.2">
      <c r="A1853" s="1"/>
      <c r="B1853" s="1"/>
      <c r="C1853" s="1"/>
      <c r="D1853" s="1"/>
      <c r="E1853" s="46">
        <v>1846</v>
      </c>
      <c r="F1853" s="229"/>
      <c r="G1853" s="4"/>
      <c r="H1853" s="4"/>
      <c r="I1853" s="79"/>
      <c r="J1853" s="4"/>
      <c r="K1853" s="80"/>
      <c r="L1853" s="80"/>
      <c r="M1853" s="80"/>
      <c r="N1853" s="80"/>
      <c r="O1853" s="80"/>
      <c r="P1853" s="80"/>
      <c r="Q1853" s="80"/>
      <c r="R1853" s="80"/>
      <c r="S1853" s="80"/>
      <c r="T1853" s="80"/>
      <c r="U1853" s="80"/>
      <c r="V1853" s="80"/>
      <c r="W1853" s="81">
        <f t="shared" si="31"/>
        <v>0</v>
      </c>
      <c r="X1853" s="80"/>
      <c r="Y1853" s="80"/>
      <c r="Z1853" s="80"/>
      <c r="AA1853" s="80"/>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82"/>
      <c r="BE1853" s="1"/>
    </row>
    <row r="1854" spans="1:57" ht="11.25" customHeight="1" x14ac:dyDescent="0.2">
      <c r="A1854" s="1"/>
      <c r="B1854" s="1"/>
      <c r="C1854" s="1"/>
      <c r="D1854" s="1"/>
      <c r="E1854" s="46">
        <v>1847</v>
      </c>
      <c r="F1854" s="229"/>
      <c r="G1854" s="4"/>
      <c r="H1854" s="4"/>
      <c r="I1854" s="79"/>
      <c r="J1854" s="4"/>
      <c r="K1854" s="80"/>
      <c r="L1854" s="80"/>
      <c r="M1854" s="80"/>
      <c r="N1854" s="80"/>
      <c r="O1854" s="80"/>
      <c r="P1854" s="80"/>
      <c r="Q1854" s="80"/>
      <c r="R1854" s="80"/>
      <c r="S1854" s="80"/>
      <c r="T1854" s="80"/>
      <c r="U1854" s="80"/>
      <c r="V1854" s="80"/>
      <c r="W1854" s="81">
        <f t="shared" si="31"/>
        <v>0</v>
      </c>
      <c r="X1854" s="80"/>
      <c r="Y1854" s="80"/>
      <c r="Z1854" s="80"/>
      <c r="AA1854" s="80"/>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82"/>
      <c r="BE1854" s="1"/>
    </row>
    <row r="1855" spans="1:57" ht="11.25" customHeight="1" x14ac:dyDescent="0.2">
      <c r="A1855" s="1"/>
      <c r="B1855" s="1"/>
      <c r="C1855" s="1"/>
      <c r="D1855" s="1"/>
      <c r="E1855" s="46">
        <v>1848</v>
      </c>
      <c r="F1855" s="229"/>
      <c r="G1855" s="4"/>
      <c r="H1855" s="4"/>
      <c r="I1855" s="79"/>
      <c r="J1855" s="4"/>
      <c r="K1855" s="80"/>
      <c r="L1855" s="80"/>
      <c r="M1855" s="80"/>
      <c r="N1855" s="80"/>
      <c r="O1855" s="80"/>
      <c r="P1855" s="80"/>
      <c r="Q1855" s="80"/>
      <c r="R1855" s="80"/>
      <c r="S1855" s="80"/>
      <c r="T1855" s="80"/>
      <c r="U1855" s="80"/>
      <c r="V1855" s="80"/>
      <c r="W1855" s="81">
        <f t="shared" si="31"/>
        <v>0</v>
      </c>
      <c r="X1855" s="80"/>
      <c r="Y1855" s="80"/>
      <c r="Z1855" s="80"/>
      <c r="AA1855" s="80"/>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82"/>
      <c r="BE1855" s="1"/>
    </row>
    <row r="1856" spans="1:57" ht="11.25" customHeight="1" x14ac:dyDescent="0.2">
      <c r="A1856" s="1"/>
      <c r="B1856" s="1"/>
      <c r="C1856" s="1"/>
      <c r="D1856" s="1"/>
      <c r="E1856" s="46">
        <v>1849</v>
      </c>
      <c r="F1856" s="229"/>
      <c r="G1856" s="4"/>
      <c r="H1856" s="4"/>
      <c r="I1856" s="79"/>
      <c r="J1856" s="4"/>
      <c r="K1856" s="80"/>
      <c r="L1856" s="80"/>
      <c r="M1856" s="80"/>
      <c r="N1856" s="80"/>
      <c r="O1856" s="80"/>
      <c r="P1856" s="80"/>
      <c r="Q1856" s="80"/>
      <c r="R1856" s="80"/>
      <c r="S1856" s="80"/>
      <c r="T1856" s="80"/>
      <c r="U1856" s="80"/>
      <c r="V1856" s="80"/>
      <c r="W1856" s="81">
        <f t="shared" si="31"/>
        <v>0</v>
      </c>
      <c r="X1856" s="80"/>
      <c r="Y1856" s="80"/>
      <c r="Z1856" s="80"/>
      <c r="AA1856" s="80"/>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82"/>
      <c r="BE1856" s="1"/>
    </row>
    <row r="1857" spans="1:57" ht="11.25" customHeight="1" x14ac:dyDescent="0.2">
      <c r="A1857" s="1"/>
      <c r="B1857" s="1"/>
      <c r="C1857" s="1"/>
      <c r="D1857" s="1"/>
      <c r="E1857" s="46">
        <v>1850</v>
      </c>
      <c r="F1857" s="229"/>
      <c r="G1857" s="4"/>
      <c r="H1857" s="4"/>
      <c r="I1857" s="79"/>
      <c r="J1857" s="4"/>
      <c r="K1857" s="80"/>
      <c r="L1857" s="80"/>
      <c r="M1857" s="80"/>
      <c r="N1857" s="80"/>
      <c r="O1857" s="80"/>
      <c r="P1857" s="80"/>
      <c r="Q1857" s="80"/>
      <c r="R1857" s="80"/>
      <c r="S1857" s="80"/>
      <c r="T1857" s="80"/>
      <c r="U1857" s="80"/>
      <c r="V1857" s="80"/>
      <c r="W1857" s="81">
        <f t="shared" si="31"/>
        <v>0</v>
      </c>
      <c r="X1857" s="80"/>
      <c r="Y1857" s="80"/>
      <c r="Z1857" s="80"/>
      <c r="AA1857" s="80"/>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82"/>
      <c r="BE1857" s="1"/>
    </row>
    <row r="1858" spans="1:57" ht="11.25" customHeight="1" x14ac:dyDescent="0.2">
      <c r="A1858" s="1"/>
      <c r="B1858" s="1"/>
      <c r="C1858" s="1"/>
      <c r="D1858" s="1"/>
      <c r="E1858" s="46">
        <v>1851</v>
      </c>
      <c r="F1858" s="229"/>
      <c r="G1858" s="4"/>
      <c r="H1858" s="4"/>
      <c r="I1858" s="79"/>
      <c r="J1858" s="4"/>
      <c r="K1858" s="80"/>
      <c r="L1858" s="80"/>
      <c r="M1858" s="80"/>
      <c r="N1858" s="80"/>
      <c r="O1858" s="80"/>
      <c r="P1858" s="80"/>
      <c r="Q1858" s="80"/>
      <c r="R1858" s="80"/>
      <c r="S1858" s="80"/>
      <c r="T1858" s="80"/>
      <c r="U1858" s="80"/>
      <c r="V1858" s="80"/>
      <c r="W1858" s="81">
        <f t="shared" si="31"/>
        <v>0</v>
      </c>
      <c r="X1858" s="80"/>
      <c r="Y1858" s="80"/>
      <c r="Z1858" s="80"/>
      <c r="AA1858" s="80"/>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82"/>
      <c r="BE1858" s="1"/>
    </row>
    <row r="1859" spans="1:57" ht="11.25" customHeight="1" x14ac:dyDescent="0.2">
      <c r="A1859" s="1"/>
      <c r="B1859" s="1"/>
      <c r="C1859" s="1"/>
      <c r="D1859" s="1"/>
      <c r="E1859" s="46">
        <v>1852</v>
      </c>
      <c r="F1859" s="229"/>
      <c r="G1859" s="4"/>
      <c r="H1859" s="4"/>
      <c r="I1859" s="79"/>
      <c r="J1859" s="4"/>
      <c r="K1859" s="80"/>
      <c r="L1859" s="80"/>
      <c r="M1859" s="80"/>
      <c r="N1859" s="80"/>
      <c r="O1859" s="80"/>
      <c r="P1859" s="80"/>
      <c r="Q1859" s="80"/>
      <c r="R1859" s="80"/>
      <c r="S1859" s="80"/>
      <c r="T1859" s="80"/>
      <c r="U1859" s="80"/>
      <c r="V1859" s="80"/>
      <c r="W1859" s="81">
        <f t="shared" si="31"/>
        <v>0</v>
      </c>
      <c r="X1859" s="80"/>
      <c r="Y1859" s="80"/>
      <c r="Z1859" s="80"/>
      <c r="AA1859" s="80"/>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82"/>
      <c r="BE1859" s="1"/>
    </row>
    <row r="1860" spans="1:57" ht="11.25" customHeight="1" x14ac:dyDescent="0.2">
      <c r="A1860" s="1"/>
      <c r="B1860" s="1"/>
      <c r="C1860" s="1"/>
      <c r="D1860" s="1"/>
      <c r="E1860" s="46">
        <v>1853</v>
      </c>
      <c r="F1860" s="229"/>
      <c r="G1860" s="4"/>
      <c r="H1860" s="4"/>
      <c r="I1860" s="79"/>
      <c r="J1860" s="4"/>
      <c r="K1860" s="80"/>
      <c r="L1860" s="80"/>
      <c r="M1860" s="80"/>
      <c r="N1860" s="80"/>
      <c r="O1860" s="80"/>
      <c r="P1860" s="80"/>
      <c r="Q1860" s="80"/>
      <c r="R1860" s="80"/>
      <c r="S1860" s="80"/>
      <c r="T1860" s="80"/>
      <c r="U1860" s="80"/>
      <c r="V1860" s="80"/>
      <c r="W1860" s="81">
        <f t="shared" si="31"/>
        <v>0</v>
      </c>
      <c r="X1860" s="80"/>
      <c r="Y1860" s="80"/>
      <c r="Z1860" s="80"/>
      <c r="AA1860" s="80"/>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82"/>
      <c r="BE1860" s="1"/>
    </row>
    <row r="1861" spans="1:57" ht="11.25" customHeight="1" x14ac:dyDescent="0.2">
      <c r="A1861" s="1"/>
      <c r="B1861" s="1"/>
      <c r="C1861" s="1"/>
      <c r="D1861" s="1"/>
      <c r="E1861" s="46">
        <v>1854</v>
      </c>
      <c r="F1861" s="229"/>
      <c r="G1861" s="4"/>
      <c r="H1861" s="4"/>
      <c r="I1861" s="79"/>
      <c r="J1861" s="4"/>
      <c r="K1861" s="80"/>
      <c r="L1861" s="80"/>
      <c r="M1861" s="80"/>
      <c r="N1861" s="80"/>
      <c r="O1861" s="80"/>
      <c r="P1861" s="80"/>
      <c r="Q1861" s="80"/>
      <c r="R1861" s="80"/>
      <c r="S1861" s="80"/>
      <c r="T1861" s="80"/>
      <c r="U1861" s="80"/>
      <c r="V1861" s="80"/>
      <c r="W1861" s="81">
        <f t="shared" si="31"/>
        <v>0</v>
      </c>
      <c r="X1861" s="80"/>
      <c r="Y1861" s="80"/>
      <c r="Z1861" s="80"/>
      <c r="AA1861" s="80"/>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82"/>
      <c r="BE1861" s="1"/>
    </row>
    <row r="1862" spans="1:57" ht="11.25" customHeight="1" x14ac:dyDescent="0.2">
      <c r="A1862" s="1"/>
      <c r="B1862" s="1"/>
      <c r="C1862" s="1"/>
      <c r="D1862" s="1"/>
      <c r="E1862" s="46">
        <v>1855</v>
      </c>
      <c r="F1862" s="229"/>
      <c r="G1862" s="4"/>
      <c r="H1862" s="4"/>
      <c r="I1862" s="79"/>
      <c r="J1862" s="4"/>
      <c r="K1862" s="80"/>
      <c r="L1862" s="80"/>
      <c r="M1862" s="80"/>
      <c r="N1862" s="80"/>
      <c r="O1862" s="80"/>
      <c r="P1862" s="80"/>
      <c r="Q1862" s="80"/>
      <c r="R1862" s="80"/>
      <c r="S1862" s="80"/>
      <c r="T1862" s="80"/>
      <c r="U1862" s="80"/>
      <c r="V1862" s="80"/>
      <c r="W1862" s="81">
        <f t="shared" si="31"/>
        <v>0</v>
      </c>
      <c r="X1862" s="80"/>
      <c r="Y1862" s="80"/>
      <c r="Z1862" s="80"/>
      <c r="AA1862" s="80"/>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82"/>
      <c r="BE1862" s="1"/>
    </row>
    <row r="1863" spans="1:57" ht="11.25" customHeight="1" x14ac:dyDescent="0.2">
      <c r="A1863" s="1"/>
      <c r="B1863" s="1"/>
      <c r="C1863" s="1"/>
      <c r="D1863" s="1"/>
      <c r="E1863" s="46">
        <v>1856</v>
      </c>
      <c r="F1863" s="229"/>
      <c r="G1863" s="4"/>
      <c r="H1863" s="4"/>
      <c r="I1863" s="79"/>
      <c r="J1863" s="4"/>
      <c r="K1863" s="80"/>
      <c r="L1863" s="80"/>
      <c r="M1863" s="80"/>
      <c r="N1863" s="80"/>
      <c r="O1863" s="80"/>
      <c r="P1863" s="80"/>
      <c r="Q1863" s="80"/>
      <c r="R1863" s="80"/>
      <c r="S1863" s="80"/>
      <c r="T1863" s="80"/>
      <c r="U1863" s="80"/>
      <c r="V1863" s="80"/>
      <c r="W1863" s="81">
        <f t="shared" si="31"/>
        <v>0</v>
      </c>
      <c r="X1863" s="80"/>
      <c r="Y1863" s="80"/>
      <c r="Z1863" s="80"/>
      <c r="AA1863" s="80"/>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82"/>
      <c r="BE1863" s="1"/>
    </row>
    <row r="1864" spans="1:57" ht="11.25" customHeight="1" x14ac:dyDescent="0.2">
      <c r="A1864" s="1"/>
      <c r="B1864" s="1"/>
      <c r="C1864" s="1"/>
      <c r="D1864" s="1"/>
      <c r="E1864" s="46">
        <v>1857</v>
      </c>
      <c r="F1864" s="229"/>
      <c r="G1864" s="4"/>
      <c r="H1864" s="4"/>
      <c r="I1864" s="79"/>
      <c r="J1864" s="4"/>
      <c r="K1864" s="80"/>
      <c r="L1864" s="80"/>
      <c r="M1864" s="80"/>
      <c r="N1864" s="80"/>
      <c r="O1864" s="80"/>
      <c r="P1864" s="80"/>
      <c r="Q1864" s="80"/>
      <c r="R1864" s="80"/>
      <c r="S1864" s="80"/>
      <c r="T1864" s="80"/>
      <c r="U1864" s="80"/>
      <c r="V1864" s="80"/>
      <c r="W1864" s="81">
        <f t="shared" si="31"/>
        <v>0</v>
      </c>
      <c r="X1864" s="80"/>
      <c r="Y1864" s="80"/>
      <c r="Z1864" s="80"/>
      <c r="AA1864" s="80"/>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82"/>
      <c r="BE1864" s="1"/>
    </row>
    <row r="1865" spans="1:57" ht="11.25" customHeight="1" x14ac:dyDescent="0.2">
      <c r="A1865" s="1"/>
      <c r="B1865" s="1"/>
      <c r="C1865" s="1"/>
      <c r="D1865" s="1"/>
      <c r="E1865" s="46">
        <v>1858</v>
      </c>
      <c r="F1865" s="229"/>
      <c r="G1865" s="4"/>
      <c r="H1865" s="4"/>
      <c r="I1865" s="79"/>
      <c r="J1865" s="4"/>
      <c r="K1865" s="80"/>
      <c r="L1865" s="80"/>
      <c r="M1865" s="80"/>
      <c r="N1865" s="80"/>
      <c r="O1865" s="80"/>
      <c r="P1865" s="80"/>
      <c r="Q1865" s="80"/>
      <c r="R1865" s="80"/>
      <c r="S1865" s="80"/>
      <c r="T1865" s="80"/>
      <c r="U1865" s="80"/>
      <c r="V1865" s="80"/>
      <c r="W1865" s="81">
        <f t="shared" si="31"/>
        <v>0</v>
      </c>
      <c r="X1865" s="80"/>
      <c r="Y1865" s="80"/>
      <c r="Z1865" s="80"/>
      <c r="AA1865" s="80"/>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82"/>
      <c r="BE1865" s="1"/>
    </row>
    <row r="1866" spans="1:57" ht="11.25" customHeight="1" x14ac:dyDescent="0.2">
      <c r="A1866" s="1"/>
      <c r="B1866" s="1"/>
      <c r="C1866" s="1"/>
      <c r="D1866" s="1"/>
      <c r="E1866" s="46">
        <v>1859</v>
      </c>
      <c r="F1866" s="229"/>
      <c r="G1866" s="4"/>
      <c r="H1866" s="4"/>
      <c r="I1866" s="79"/>
      <c r="J1866" s="4"/>
      <c r="K1866" s="80"/>
      <c r="L1866" s="80"/>
      <c r="M1866" s="80"/>
      <c r="N1866" s="80"/>
      <c r="O1866" s="80"/>
      <c r="P1866" s="80"/>
      <c r="Q1866" s="80"/>
      <c r="R1866" s="80"/>
      <c r="S1866" s="80"/>
      <c r="T1866" s="80"/>
      <c r="U1866" s="80"/>
      <c r="V1866" s="80"/>
      <c r="W1866" s="81">
        <f t="shared" si="31"/>
        <v>0</v>
      </c>
      <c r="X1866" s="80"/>
      <c r="Y1866" s="80"/>
      <c r="Z1866" s="80"/>
      <c r="AA1866" s="80"/>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82"/>
      <c r="BE1866" s="1"/>
    </row>
    <row r="1867" spans="1:57" ht="11.25" customHeight="1" x14ac:dyDescent="0.2">
      <c r="A1867" s="1"/>
      <c r="B1867" s="1"/>
      <c r="C1867" s="1"/>
      <c r="D1867" s="1"/>
      <c r="E1867" s="46">
        <v>1860</v>
      </c>
      <c r="F1867" s="229"/>
      <c r="G1867" s="4"/>
      <c r="H1867" s="4"/>
      <c r="I1867" s="79"/>
      <c r="J1867" s="4"/>
      <c r="K1867" s="80"/>
      <c r="L1867" s="80"/>
      <c r="M1867" s="80"/>
      <c r="N1867" s="80"/>
      <c r="O1867" s="80"/>
      <c r="P1867" s="80"/>
      <c r="Q1867" s="80"/>
      <c r="R1867" s="80"/>
      <c r="S1867" s="80"/>
      <c r="T1867" s="80"/>
      <c r="U1867" s="80"/>
      <c r="V1867" s="80"/>
      <c r="W1867" s="81">
        <f t="shared" si="31"/>
        <v>0</v>
      </c>
      <c r="X1867" s="80"/>
      <c r="Y1867" s="80"/>
      <c r="Z1867" s="80"/>
      <c r="AA1867" s="80"/>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82"/>
      <c r="BE1867" s="1"/>
    </row>
    <row r="1868" spans="1:57" ht="11.25" customHeight="1" x14ac:dyDescent="0.2">
      <c r="A1868" s="1"/>
      <c r="B1868" s="1"/>
      <c r="C1868" s="1"/>
      <c r="D1868" s="1"/>
      <c r="E1868" s="46">
        <v>1861</v>
      </c>
      <c r="F1868" s="229"/>
      <c r="G1868" s="4"/>
      <c r="H1868" s="4"/>
      <c r="I1868" s="79"/>
      <c r="J1868" s="4"/>
      <c r="K1868" s="80"/>
      <c r="L1868" s="80"/>
      <c r="M1868" s="80"/>
      <c r="N1868" s="80"/>
      <c r="O1868" s="80"/>
      <c r="P1868" s="80"/>
      <c r="Q1868" s="80"/>
      <c r="R1868" s="80"/>
      <c r="S1868" s="80"/>
      <c r="T1868" s="80"/>
      <c r="U1868" s="80"/>
      <c r="V1868" s="80"/>
      <c r="W1868" s="81">
        <f t="shared" si="31"/>
        <v>0</v>
      </c>
      <c r="X1868" s="80"/>
      <c r="Y1868" s="80"/>
      <c r="Z1868" s="80"/>
      <c r="AA1868" s="80"/>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82"/>
      <c r="BE1868" s="1"/>
    </row>
    <row r="1869" spans="1:57" ht="11.25" customHeight="1" x14ac:dyDescent="0.2">
      <c r="A1869" s="1"/>
      <c r="B1869" s="1"/>
      <c r="C1869" s="1"/>
      <c r="D1869" s="1"/>
      <c r="E1869" s="46">
        <v>1862</v>
      </c>
      <c r="F1869" s="229"/>
      <c r="G1869" s="4"/>
      <c r="H1869" s="4"/>
      <c r="I1869" s="79"/>
      <c r="J1869" s="4"/>
      <c r="K1869" s="80"/>
      <c r="L1869" s="80"/>
      <c r="M1869" s="80"/>
      <c r="N1869" s="80"/>
      <c r="O1869" s="80"/>
      <c r="P1869" s="80"/>
      <c r="Q1869" s="80"/>
      <c r="R1869" s="80"/>
      <c r="S1869" s="80"/>
      <c r="T1869" s="80"/>
      <c r="U1869" s="80"/>
      <c r="V1869" s="80"/>
      <c r="W1869" s="81">
        <f t="shared" si="31"/>
        <v>0</v>
      </c>
      <c r="X1869" s="80"/>
      <c r="Y1869" s="80"/>
      <c r="Z1869" s="80"/>
      <c r="AA1869" s="80"/>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82"/>
      <c r="BE1869" s="1"/>
    </row>
    <row r="1870" spans="1:57" ht="11.25" customHeight="1" x14ac:dyDescent="0.2">
      <c r="A1870" s="1"/>
      <c r="B1870" s="1"/>
      <c r="C1870" s="1"/>
      <c r="D1870" s="1"/>
      <c r="E1870" s="46">
        <v>1863</v>
      </c>
      <c r="F1870" s="229"/>
      <c r="G1870" s="4"/>
      <c r="H1870" s="4"/>
      <c r="I1870" s="79"/>
      <c r="J1870" s="4"/>
      <c r="K1870" s="80"/>
      <c r="L1870" s="80"/>
      <c r="M1870" s="80"/>
      <c r="N1870" s="80"/>
      <c r="O1870" s="80"/>
      <c r="P1870" s="80"/>
      <c r="Q1870" s="80"/>
      <c r="R1870" s="80"/>
      <c r="S1870" s="80"/>
      <c r="T1870" s="80"/>
      <c r="U1870" s="80"/>
      <c r="V1870" s="80"/>
      <c r="W1870" s="81">
        <f t="shared" si="31"/>
        <v>0</v>
      </c>
      <c r="X1870" s="80"/>
      <c r="Y1870" s="80"/>
      <c r="Z1870" s="80"/>
      <c r="AA1870" s="80"/>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82"/>
      <c r="BE1870" s="1"/>
    </row>
    <row r="1871" spans="1:57" ht="11.25" customHeight="1" x14ac:dyDescent="0.2">
      <c r="A1871" s="1"/>
      <c r="B1871" s="1"/>
      <c r="C1871" s="1"/>
      <c r="D1871" s="1"/>
      <c r="E1871" s="46">
        <v>1864</v>
      </c>
      <c r="F1871" s="229"/>
      <c r="G1871" s="4"/>
      <c r="H1871" s="4"/>
      <c r="I1871" s="79"/>
      <c r="J1871" s="4"/>
      <c r="K1871" s="80"/>
      <c r="L1871" s="80"/>
      <c r="M1871" s="80"/>
      <c r="N1871" s="80"/>
      <c r="O1871" s="80"/>
      <c r="P1871" s="80"/>
      <c r="Q1871" s="80"/>
      <c r="R1871" s="80"/>
      <c r="S1871" s="80"/>
      <c r="T1871" s="80"/>
      <c r="U1871" s="80"/>
      <c r="V1871" s="80"/>
      <c r="W1871" s="81">
        <f t="shared" si="31"/>
        <v>0</v>
      </c>
      <c r="X1871" s="80"/>
      <c r="Y1871" s="80"/>
      <c r="Z1871" s="80"/>
      <c r="AA1871" s="80"/>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82"/>
      <c r="BE1871" s="1"/>
    </row>
    <row r="1872" spans="1:57" ht="11.25" customHeight="1" x14ac:dyDescent="0.2">
      <c r="A1872" s="1"/>
      <c r="B1872" s="1"/>
      <c r="C1872" s="1"/>
      <c r="D1872" s="1"/>
      <c r="E1872" s="46">
        <v>1865</v>
      </c>
      <c r="F1872" s="229"/>
      <c r="G1872" s="4"/>
      <c r="H1872" s="4"/>
      <c r="I1872" s="79"/>
      <c r="J1872" s="4"/>
      <c r="K1872" s="80"/>
      <c r="L1872" s="80"/>
      <c r="M1872" s="80"/>
      <c r="N1872" s="80"/>
      <c r="O1872" s="80"/>
      <c r="P1872" s="80"/>
      <c r="Q1872" s="80"/>
      <c r="R1872" s="80"/>
      <c r="S1872" s="80"/>
      <c r="T1872" s="80"/>
      <c r="U1872" s="80"/>
      <c r="V1872" s="80"/>
      <c r="W1872" s="81">
        <f t="shared" si="31"/>
        <v>0</v>
      </c>
      <c r="X1872" s="80"/>
      <c r="Y1872" s="80"/>
      <c r="Z1872" s="80"/>
      <c r="AA1872" s="80"/>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82"/>
      <c r="BE1872" s="1"/>
    </row>
    <row r="1873" spans="1:57" ht="11.25" customHeight="1" x14ac:dyDescent="0.2">
      <c r="A1873" s="1"/>
      <c r="B1873" s="1"/>
      <c r="C1873" s="1"/>
      <c r="D1873" s="1"/>
      <c r="E1873" s="46">
        <v>1866</v>
      </c>
      <c r="F1873" s="229"/>
      <c r="G1873" s="4"/>
      <c r="H1873" s="4"/>
      <c r="I1873" s="79"/>
      <c r="J1873" s="4"/>
      <c r="K1873" s="80"/>
      <c r="L1873" s="80"/>
      <c r="M1873" s="80"/>
      <c r="N1873" s="80"/>
      <c r="O1873" s="80"/>
      <c r="P1873" s="80"/>
      <c r="Q1873" s="80"/>
      <c r="R1873" s="80"/>
      <c r="S1873" s="80"/>
      <c r="T1873" s="80"/>
      <c r="U1873" s="80"/>
      <c r="V1873" s="80"/>
      <c r="W1873" s="81">
        <f t="shared" si="31"/>
        <v>0</v>
      </c>
      <c r="X1873" s="80"/>
      <c r="Y1873" s="80"/>
      <c r="Z1873" s="80"/>
      <c r="AA1873" s="80"/>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82"/>
      <c r="BE1873" s="1"/>
    </row>
    <row r="1874" spans="1:57" ht="11.25" customHeight="1" x14ac:dyDescent="0.2">
      <c r="A1874" s="1"/>
      <c r="B1874" s="1"/>
      <c r="C1874" s="1"/>
      <c r="D1874" s="1"/>
      <c r="E1874" s="46">
        <v>1867</v>
      </c>
      <c r="F1874" s="229"/>
      <c r="G1874" s="4"/>
      <c r="H1874" s="4"/>
      <c r="I1874" s="79"/>
      <c r="J1874" s="4"/>
      <c r="K1874" s="80"/>
      <c r="L1874" s="80"/>
      <c r="M1874" s="80"/>
      <c r="N1874" s="80"/>
      <c r="O1874" s="80"/>
      <c r="P1874" s="80"/>
      <c r="Q1874" s="80"/>
      <c r="R1874" s="80"/>
      <c r="S1874" s="80"/>
      <c r="T1874" s="80"/>
      <c r="U1874" s="80"/>
      <c r="V1874" s="80"/>
      <c r="W1874" s="81">
        <f t="shared" si="31"/>
        <v>0</v>
      </c>
      <c r="X1874" s="80"/>
      <c r="Y1874" s="80"/>
      <c r="Z1874" s="80"/>
      <c r="AA1874" s="80"/>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82"/>
      <c r="BE1874" s="1"/>
    </row>
    <row r="1875" spans="1:57" ht="11.25" customHeight="1" x14ac:dyDescent="0.2">
      <c r="A1875" s="1"/>
      <c r="B1875" s="1"/>
      <c r="C1875" s="1"/>
      <c r="D1875" s="1"/>
      <c r="E1875" s="46">
        <v>1868</v>
      </c>
      <c r="F1875" s="229"/>
      <c r="G1875" s="4"/>
      <c r="H1875" s="4"/>
      <c r="I1875" s="79"/>
      <c r="J1875" s="4"/>
      <c r="K1875" s="80"/>
      <c r="L1875" s="80"/>
      <c r="M1875" s="80"/>
      <c r="N1875" s="80"/>
      <c r="O1875" s="80"/>
      <c r="P1875" s="80"/>
      <c r="Q1875" s="80"/>
      <c r="R1875" s="80"/>
      <c r="S1875" s="80"/>
      <c r="T1875" s="80"/>
      <c r="U1875" s="80"/>
      <c r="V1875" s="80"/>
      <c r="W1875" s="81">
        <f t="shared" si="31"/>
        <v>0</v>
      </c>
      <c r="X1875" s="80"/>
      <c r="Y1875" s="80"/>
      <c r="Z1875" s="80"/>
      <c r="AA1875" s="80"/>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82"/>
      <c r="BE1875" s="1"/>
    </row>
    <row r="1876" spans="1:57" ht="11.25" customHeight="1" x14ac:dyDescent="0.2">
      <c r="A1876" s="1"/>
      <c r="B1876" s="1"/>
      <c r="C1876" s="1"/>
      <c r="D1876" s="1"/>
      <c r="E1876" s="46">
        <v>1869</v>
      </c>
      <c r="F1876" s="229"/>
      <c r="G1876" s="4"/>
      <c r="H1876" s="4"/>
      <c r="I1876" s="79"/>
      <c r="J1876" s="4"/>
      <c r="K1876" s="80"/>
      <c r="L1876" s="80"/>
      <c r="M1876" s="80"/>
      <c r="N1876" s="80"/>
      <c r="O1876" s="80"/>
      <c r="P1876" s="80"/>
      <c r="Q1876" s="80"/>
      <c r="R1876" s="80"/>
      <c r="S1876" s="80"/>
      <c r="T1876" s="80"/>
      <c r="U1876" s="80"/>
      <c r="V1876" s="80"/>
      <c r="W1876" s="81">
        <f t="shared" si="31"/>
        <v>0</v>
      </c>
      <c r="X1876" s="80"/>
      <c r="Y1876" s="80"/>
      <c r="Z1876" s="80"/>
      <c r="AA1876" s="80"/>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82"/>
      <c r="BE1876" s="1"/>
    </row>
    <row r="1877" spans="1:57" ht="11.25" customHeight="1" x14ac:dyDescent="0.2">
      <c r="A1877" s="1"/>
      <c r="B1877" s="1"/>
      <c r="C1877" s="1"/>
      <c r="D1877" s="1"/>
      <c r="E1877" s="46">
        <v>1870</v>
      </c>
      <c r="F1877" s="229"/>
      <c r="G1877" s="4"/>
      <c r="H1877" s="4"/>
      <c r="I1877" s="79"/>
      <c r="J1877" s="4"/>
      <c r="K1877" s="80"/>
      <c r="L1877" s="80"/>
      <c r="M1877" s="80"/>
      <c r="N1877" s="80"/>
      <c r="O1877" s="80"/>
      <c r="P1877" s="80"/>
      <c r="Q1877" s="80"/>
      <c r="R1877" s="80"/>
      <c r="S1877" s="80"/>
      <c r="T1877" s="80"/>
      <c r="U1877" s="80"/>
      <c r="V1877" s="80"/>
      <c r="W1877" s="81">
        <f t="shared" si="31"/>
        <v>0</v>
      </c>
      <c r="X1877" s="80"/>
      <c r="Y1877" s="80"/>
      <c r="Z1877" s="80"/>
      <c r="AA1877" s="80"/>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82"/>
      <c r="BE1877" s="1"/>
    </row>
    <row r="1878" spans="1:57" ht="11.25" customHeight="1" x14ac:dyDescent="0.2">
      <c r="A1878" s="1"/>
      <c r="B1878" s="1"/>
      <c r="C1878" s="1"/>
      <c r="D1878" s="1"/>
      <c r="E1878" s="46">
        <v>1871</v>
      </c>
      <c r="F1878" s="229"/>
      <c r="G1878" s="4"/>
      <c r="H1878" s="4"/>
      <c r="I1878" s="79"/>
      <c r="J1878" s="4"/>
      <c r="K1878" s="80"/>
      <c r="L1878" s="80"/>
      <c r="M1878" s="80"/>
      <c r="N1878" s="80"/>
      <c r="O1878" s="80"/>
      <c r="P1878" s="80"/>
      <c r="Q1878" s="80"/>
      <c r="R1878" s="80"/>
      <c r="S1878" s="80"/>
      <c r="T1878" s="80"/>
      <c r="U1878" s="80"/>
      <c r="V1878" s="80"/>
      <c r="W1878" s="81">
        <f t="shared" si="31"/>
        <v>0</v>
      </c>
      <c r="X1878" s="80"/>
      <c r="Y1878" s="80"/>
      <c r="Z1878" s="80"/>
      <c r="AA1878" s="80"/>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82"/>
      <c r="BE1878" s="1"/>
    </row>
    <row r="1879" spans="1:57" ht="11.25" customHeight="1" x14ac:dyDescent="0.2">
      <c r="A1879" s="1"/>
      <c r="B1879" s="1"/>
      <c r="C1879" s="1"/>
      <c r="D1879" s="1"/>
      <c r="E1879" s="46">
        <v>1872</v>
      </c>
      <c r="F1879" s="229"/>
      <c r="G1879" s="4"/>
      <c r="H1879" s="4"/>
      <c r="I1879" s="79"/>
      <c r="J1879" s="4"/>
      <c r="K1879" s="80"/>
      <c r="L1879" s="80"/>
      <c r="M1879" s="80"/>
      <c r="N1879" s="80"/>
      <c r="O1879" s="80"/>
      <c r="P1879" s="80"/>
      <c r="Q1879" s="80"/>
      <c r="R1879" s="80"/>
      <c r="S1879" s="80"/>
      <c r="T1879" s="80"/>
      <c r="U1879" s="80"/>
      <c r="V1879" s="80"/>
      <c r="W1879" s="81">
        <f t="shared" si="31"/>
        <v>0</v>
      </c>
      <c r="X1879" s="80"/>
      <c r="Y1879" s="80"/>
      <c r="Z1879" s="80"/>
      <c r="AA1879" s="80"/>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82"/>
      <c r="BE1879" s="1"/>
    </row>
    <row r="1880" spans="1:57" ht="11.25" customHeight="1" x14ac:dyDescent="0.2">
      <c r="A1880" s="1"/>
      <c r="B1880" s="1"/>
      <c r="C1880" s="1"/>
      <c r="D1880" s="1"/>
      <c r="E1880" s="46">
        <v>1873</v>
      </c>
      <c r="F1880" s="229"/>
      <c r="G1880" s="4"/>
      <c r="H1880" s="4"/>
      <c r="I1880" s="79"/>
      <c r="J1880" s="4"/>
      <c r="K1880" s="80"/>
      <c r="L1880" s="80"/>
      <c r="M1880" s="80"/>
      <c r="N1880" s="80"/>
      <c r="O1880" s="80"/>
      <c r="P1880" s="80"/>
      <c r="Q1880" s="80"/>
      <c r="R1880" s="80"/>
      <c r="S1880" s="80"/>
      <c r="T1880" s="80"/>
      <c r="U1880" s="80"/>
      <c r="V1880" s="80"/>
      <c r="W1880" s="81">
        <f t="shared" si="31"/>
        <v>0</v>
      </c>
      <c r="X1880" s="80"/>
      <c r="Y1880" s="80"/>
      <c r="Z1880" s="80"/>
      <c r="AA1880" s="80"/>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82"/>
      <c r="BE1880" s="1"/>
    </row>
    <row r="1881" spans="1:57" ht="11.25" customHeight="1" x14ac:dyDescent="0.2">
      <c r="A1881" s="1"/>
      <c r="B1881" s="1"/>
      <c r="C1881" s="1"/>
      <c r="D1881" s="1"/>
      <c r="E1881" s="46">
        <v>1874</v>
      </c>
      <c r="F1881" s="229"/>
      <c r="G1881" s="4"/>
      <c r="H1881" s="4"/>
      <c r="I1881" s="79"/>
      <c r="J1881" s="4"/>
      <c r="K1881" s="80"/>
      <c r="L1881" s="80"/>
      <c r="M1881" s="80"/>
      <c r="N1881" s="80"/>
      <c r="O1881" s="80"/>
      <c r="P1881" s="80"/>
      <c r="Q1881" s="80"/>
      <c r="R1881" s="80"/>
      <c r="S1881" s="80"/>
      <c r="T1881" s="80"/>
      <c r="U1881" s="80"/>
      <c r="V1881" s="80"/>
      <c r="W1881" s="81">
        <f t="shared" si="31"/>
        <v>0</v>
      </c>
      <c r="X1881" s="80"/>
      <c r="Y1881" s="80"/>
      <c r="Z1881" s="80"/>
      <c r="AA1881" s="80"/>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82"/>
      <c r="BE1881" s="1"/>
    </row>
    <row r="1882" spans="1:57" ht="11.25" customHeight="1" x14ac:dyDescent="0.2">
      <c r="A1882" s="1"/>
      <c r="B1882" s="1"/>
      <c r="C1882" s="1"/>
      <c r="D1882" s="1"/>
      <c r="E1882" s="46">
        <v>1875</v>
      </c>
      <c r="F1882" s="229"/>
      <c r="G1882" s="4"/>
      <c r="H1882" s="4"/>
      <c r="I1882" s="79"/>
      <c r="J1882" s="4"/>
      <c r="K1882" s="80"/>
      <c r="L1882" s="80"/>
      <c r="M1882" s="80"/>
      <c r="N1882" s="80"/>
      <c r="O1882" s="80"/>
      <c r="P1882" s="80"/>
      <c r="Q1882" s="80"/>
      <c r="R1882" s="80"/>
      <c r="S1882" s="80"/>
      <c r="T1882" s="80"/>
      <c r="U1882" s="80"/>
      <c r="V1882" s="80"/>
      <c r="W1882" s="81">
        <f t="shared" si="31"/>
        <v>0</v>
      </c>
      <c r="X1882" s="80"/>
      <c r="Y1882" s="80"/>
      <c r="Z1882" s="80"/>
      <c r="AA1882" s="80"/>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82"/>
      <c r="BE1882" s="1"/>
    </row>
    <row r="1883" spans="1:57" ht="11.25" customHeight="1" x14ac:dyDescent="0.2">
      <c r="A1883" s="1"/>
      <c r="B1883" s="1"/>
      <c r="C1883" s="1"/>
      <c r="D1883" s="1"/>
      <c r="E1883" s="46">
        <v>1876</v>
      </c>
      <c r="F1883" s="229"/>
      <c r="G1883" s="4"/>
      <c r="H1883" s="4"/>
      <c r="I1883" s="79"/>
      <c r="J1883" s="4"/>
      <c r="K1883" s="80"/>
      <c r="L1883" s="80"/>
      <c r="M1883" s="80"/>
      <c r="N1883" s="80"/>
      <c r="O1883" s="80"/>
      <c r="P1883" s="80"/>
      <c r="Q1883" s="80"/>
      <c r="R1883" s="80"/>
      <c r="S1883" s="80"/>
      <c r="T1883" s="80"/>
      <c r="U1883" s="80"/>
      <c r="V1883" s="80"/>
      <c r="W1883" s="81">
        <f t="shared" si="31"/>
        <v>0</v>
      </c>
      <c r="X1883" s="80"/>
      <c r="Y1883" s="80"/>
      <c r="Z1883" s="80"/>
      <c r="AA1883" s="80"/>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82"/>
      <c r="BE1883" s="1"/>
    </row>
    <row r="1884" spans="1:57" ht="11.25" customHeight="1" x14ac:dyDescent="0.2">
      <c r="A1884" s="1"/>
      <c r="B1884" s="1"/>
      <c r="C1884" s="1"/>
      <c r="D1884" s="1"/>
      <c r="E1884" s="46">
        <v>1877</v>
      </c>
      <c r="F1884" s="229"/>
      <c r="G1884" s="4"/>
      <c r="H1884" s="4"/>
      <c r="I1884" s="79"/>
      <c r="J1884" s="4"/>
      <c r="K1884" s="80"/>
      <c r="L1884" s="80"/>
      <c r="M1884" s="80"/>
      <c r="N1884" s="80"/>
      <c r="O1884" s="80"/>
      <c r="P1884" s="80"/>
      <c r="Q1884" s="80"/>
      <c r="R1884" s="80"/>
      <c r="S1884" s="80"/>
      <c r="T1884" s="80"/>
      <c r="U1884" s="80"/>
      <c r="V1884" s="80"/>
      <c r="W1884" s="81">
        <f t="shared" si="31"/>
        <v>0</v>
      </c>
      <c r="X1884" s="80"/>
      <c r="Y1884" s="80"/>
      <c r="Z1884" s="80"/>
      <c r="AA1884" s="80"/>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82"/>
      <c r="BE1884" s="1"/>
    </row>
    <row r="1885" spans="1:57" ht="11.25" customHeight="1" x14ac:dyDescent="0.2">
      <c r="A1885" s="1"/>
      <c r="B1885" s="1"/>
      <c r="C1885" s="1"/>
      <c r="D1885" s="1"/>
      <c r="E1885" s="46">
        <v>1878</v>
      </c>
      <c r="F1885" s="229"/>
      <c r="G1885" s="4"/>
      <c r="H1885" s="4"/>
      <c r="I1885" s="79"/>
      <c r="J1885" s="4"/>
      <c r="K1885" s="80"/>
      <c r="L1885" s="80"/>
      <c r="M1885" s="80"/>
      <c r="N1885" s="80"/>
      <c r="O1885" s="80"/>
      <c r="P1885" s="80"/>
      <c r="Q1885" s="80"/>
      <c r="R1885" s="80"/>
      <c r="S1885" s="80"/>
      <c r="T1885" s="80"/>
      <c r="U1885" s="80"/>
      <c r="V1885" s="80"/>
      <c r="W1885" s="81">
        <f t="shared" si="31"/>
        <v>0</v>
      </c>
      <c r="X1885" s="80"/>
      <c r="Y1885" s="80"/>
      <c r="Z1885" s="80"/>
      <c r="AA1885" s="80"/>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82"/>
      <c r="BE1885" s="1"/>
    </row>
    <row r="1886" spans="1:57" ht="11.25" customHeight="1" x14ac:dyDescent="0.2">
      <c r="A1886" s="1"/>
      <c r="B1886" s="1"/>
      <c r="C1886" s="1"/>
      <c r="D1886" s="1"/>
      <c r="E1886" s="46">
        <v>1879</v>
      </c>
      <c r="F1886" s="229"/>
      <c r="G1886" s="4"/>
      <c r="H1886" s="4"/>
      <c r="I1886" s="79"/>
      <c r="J1886" s="4"/>
      <c r="K1886" s="80"/>
      <c r="L1886" s="80"/>
      <c r="M1886" s="80"/>
      <c r="N1886" s="80"/>
      <c r="O1886" s="80"/>
      <c r="P1886" s="80"/>
      <c r="Q1886" s="80"/>
      <c r="R1886" s="80"/>
      <c r="S1886" s="80"/>
      <c r="T1886" s="80"/>
      <c r="U1886" s="80"/>
      <c r="V1886" s="80"/>
      <c r="W1886" s="81">
        <f t="shared" si="31"/>
        <v>0</v>
      </c>
      <c r="X1886" s="80"/>
      <c r="Y1886" s="80"/>
      <c r="Z1886" s="80"/>
      <c r="AA1886" s="80"/>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82"/>
      <c r="BE1886" s="1"/>
    </row>
    <row r="1887" spans="1:57" ht="11.25" customHeight="1" x14ac:dyDescent="0.2">
      <c r="A1887" s="1"/>
      <c r="B1887" s="1"/>
      <c r="C1887" s="1"/>
      <c r="D1887" s="1"/>
      <c r="E1887" s="46">
        <v>1880</v>
      </c>
      <c r="F1887" s="229"/>
      <c r="G1887" s="4"/>
      <c r="H1887" s="4"/>
      <c r="I1887" s="79"/>
      <c r="J1887" s="4"/>
      <c r="K1887" s="80"/>
      <c r="L1887" s="80"/>
      <c r="M1887" s="80"/>
      <c r="N1887" s="80"/>
      <c r="O1887" s="80"/>
      <c r="P1887" s="80"/>
      <c r="Q1887" s="80"/>
      <c r="R1887" s="80"/>
      <c r="S1887" s="80"/>
      <c r="T1887" s="80"/>
      <c r="U1887" s="80"/>
      <c r="V1887" s="80"/>
      <c r="W1887" s="81">
        <f t="shared" si="31"/>
        <v>0</v>
      </c>
      <c r="X1887" s="80"/>
      <c r="Y1887" s="80"/>
      <c r="Z1887" s="80"/>
      <c r="AA1887" s="80"/>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82"/>
      <c r="BE1887" s="1"/>
    </row>
    <row r="1888" spans="1:57" ht="11.25" customHeight="1" x14ac:dyDescent="0.2">
      <c r="A1888" s="1"/>
      <c r="B1888" s="1"/>
      <c r="C1888" s="1"/>
      <c r="D1888" s="1"/>
      <c r="E1888" s="46">
        <v>1881</v>
      </c>
      <c r="F1888" s="229"/>
      <c r="G1888" s="4"/>
      <c r="H1888" s="4"/>
      <c r="I1888" s="79"/>
      <c r="J1888" s="4"/>
      <c r="K1888" s="80"/>
      <c r="L1888" s="80"/>
      <c r="M1888" s="80"/>
      <c r="N1888" s="80"/>
      <c r="O1888" s="80"/>
      <c r="P1888" s="80"/>
      <c r="Q1888" s="80"/>
      <c r="R1888" s="80"/>
      <c r="S1888" s="80"/>
      <c r="T1888" s="80"/>
      <c r="U1888" s="80"/>
      <c r="V1888" s="80"/>
      <c r="W1888" s="81">
        <f t="shared" si="31"/>
        <v>0</v>
      </c>
      <c r="X1888" s="80"/>
      <c r="Y1888" s="80"/>
      <c r="Z1888" s="80"/>
      <c r="AA1888" s="80"/>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82"/>
      <c r="BE1888" s="1"/>
    </row>
    <row r="1889" spans="1:57" ht="11.25" customHeight="1" x14ac:dyDescent="0.2">
      <c r="A1889" s="1"/>
      <c r="B1889" s="1"/>
      <c r="C1889" s="1"/>
      <c r="D1889" s="1"/>
      <c r="E1889" s="46">
        <v>1882</v>
      </c>
      <c r="F1889" s="229"/>
      <c r="G1889" s="4"/>
      <c r="H1889" s="4"/>
      <c r="I1889" s="79"/>
      <c r="J1889" s="4"/>
      <c r="K1889" s="80"/>
      <c r="L1889" s="80"/>
      <c r="M1889" s="80"/>
      <c r="N1889" s="80"/>
      <c r="O1889" s="80"/>
      <c r="P1889" s="80"/>
      <c r="Q1889" s="80"/>
      <c r="R1889" s="80"/>
      <c r="S1889" s="80"/>
      <c r="T1889" s="80"/>
      <c r="U1889" s="80"/>
      <c r="V1889" s="80"/>
      <c r="W1889" s="81">
        <f t="shared" si="31"/>
        <v>0</v>
      </c>
      <c r="X1889" s="80"/>
      <c r="Y1889" s="80"/>
      <c r="Z1889" s="80"/>
      <c r="AA1889" s="80"/>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82"/>
      <c r="BE1889" s="1"/>
    </row>
    <row r="1890" spans="1:57" ht="11.25" customHeight="1" x14ac:dyDescent="0.2">
      <c r="A1890" s="1"/>
      <c r="B1890" s="1"/>
      <c r="C1890" s="1"/>
      <c r="D1890" s="1"/>
      <c r="E1890" s="46">
        <v>1883</v>
      </c>
      <c r="F1890" s="229"/>
      <c r="G1890" s="4"/>
      <c r="H1890" s="4"/>
      <c r="I1890" s="79"/>
      <c r="J1890" s="4"/>
      <c r="K1890" s="80"/>
      <c r="L1890" s="80"/>
      <c r="M1890" s="80"/>
      <c r="N1890" s="80"/>
      <c r="O1890" s="80"/>
      <c r="P1890" s="80"/>
      <c r="Q1890" s="80"/>
      <c r="R1890" s="80"/>
      <c r="S1890" s="80"/>
      <c r="T1890" s="80"/>
      <c r="U1890" s="80"/>
      <c r="V1890" s="80"/>
      <c r="W1890" s="81">
        <f t="shared" si="31"/>
        <v>0</v>
      </c>
      <c r="X1890" s="80"/>
      <c r="Y1890" s="80"/>
      <c r="Z1890" s="80"/>
      <c r="AA1890" s="80"/>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82"/>
      <c r="BE1890" s="1"/>
    </row>
    <row r="1891" spans="1:57" ht="11.25" customHeight="1" x14ac:dyDescent="0.2">
      <c r="A1891" s="1"/>
      <c r="B1891" s="1"/>
      <c r="C1891" s="1"/>
      <c r="D1891" s="1"/>
      <c r="E1891" s="46">
        <v>1884</v>
      </c>
      <c r="F1891" s="229"/>
      <c r="G1891" s="4"/>
      <c r="H1891" s="4"/>
      <c r="I1891" s="79"/>
      <c r="J1891" s="4"/>
      <c r="K1891" s="80"/>
      <c r="L1891" s="80"/>
      <c r="M1891" s="80"/>
      <c r="N1891" s="80"/>
      <c r="O1891" s="80"/>
      <c r="P1891" s="80"/>
      <c r="Q1891" s="80"/>
      <c r="R1891" s="80"/>
      <c r="S1891" s="80"/>
      <c r="T1891" s="80"/>
      <c r="U1891" s="80"/>
      <c r="V1891" s="80"/>
      <c r="W1891" s="81">
        <f t="shared" si="31"/>
        <v>0</v>
      </c>
      <c r="X1891" s="80"/>
      <c r="Y1891" s="80"/>
      <c r="Z1891" s="80"/>
      <c r="AA1891" s="80"/>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82"/>
      <c r="BE1891" s="1"/>
    </row>
    <row r="1892" spans="1:57" ht="11.25" customHeight="1" x14ac:dyDescent="0.2">
      <c r="A1892" s="1"/>
      <c r="B1892" s="1"/>
      <c r="C1892" s="1"/>
      <c r="D1892" s="1"/>
      <c r="E1892" s="46">
        <v>1885</v>
      </c>
      <c r="F1892" s="229"/>
      <c r="G1892" s="4"/>
      <c r="H1892" s="4"/>
      <c r="I1892" s="79"/>
      <c r="J1892" s="4"/>
      <c r="K1892" s="80"/>
      <c r="L1892" s="80"/>
      <c r="M1892" s="80"/>
      <c r="N1892" s="80"/>
      <c r="O1892" s="80"/>
      <c r="P1892" s="80"/>
      <c r="Q1892" s="80"/>
      <c r="R1892" s="80"/>
      <c r="S1892" s="80"/>
      <c r="T1892" s="80"/>
      <c r="U1892" s="80"/>
      <c r="V1892" s="80"/>
      <c r="W1892" s="81">
        <f t="shared" si="31"/>
        <v>0</v>
      </c>
      <c r="X1892" s="80"/>
      <c r="Y1892" s="80"/>
      <c r="Z1892" s="80"/>
      <c r="AA1892" s="80"/>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82"/>
      <c r="BE1892" s="1"/>
    </row>
    <row r="1893" spans="1:57" ht="11.25" customHeight="1" x14ac:dyDescent="0.2">
      <c r="A1893" s="1"/>
      <c r="B1893" s="1"/>
      <c r="C1893" s="1"/>
      <c r="D1893" s="1"/>
      <c r="E1893" s="46">
        <v>1886</v>
      </c>
      <c r="F1893" s="229"/>
      <c r="G1893" s="4"/>
      <c r="H1893" s="4"/>
      <c r="I1893" s="79"/>
      <c r="J1893" s="4"/>
      <c r="K1893" s="80"/>
      <c r="L1893" s="80"/>
      <c r="M1893" s="80"/>
      <c r="N1893" s="80"/>
      <c r="O1893" s="80"/>
      <c r="P1893" s="80"/>
      <c r="Q1893" s="80"/>
      <c r="R1893" s="80"/>
      <c r="S1893" s="80"/>
      <c r="T1893" s="80"/>
      <c r="U1893" s="80"/>
      <c r="V1893" s="80"/>
      <c r="W1893" s="81">
        <f t="shared" si="31"/>
        <v>0</v>
      </c>
      <c r="X1893" s="80"/>
      <c r="Y1893" s="80"/>
      <c r="Z1893" s="80"/>
      <c r="AA1893" s="80"/>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82"/>
      <c r="BE1893" s="1"/>
    </row>
    <row r="1894" spans="1:57" ht="11.25" customHeight="1" x14ac:dyDescent="0.2">
      <c r="A1894" s="1"/>
      <c r="B1894" s="1"/>
      <c r="C1894" s="1"/>
      <c r="D1894" s="1"/>
      <c r="E1894" s="46">
        <v>1887</v>
      </c>
      <c r="F1894" s="229"/>
      <c r="G1894" s="4"/>
      <c r="H1894" s="4"/>
      <c r="I1894" s="79"/>
      <c r="J1894" s="4"/>
      <c r="K1894" s="80"/>
      <c r="L1894" s="80"/>
      <c r="M1894" s="80"/>
      <c r="N1894" s="80"/>
      <c r="O1894" s="80"/>
      <c r="P1894" s="80"/>
      <c r="Q1894" s="80"/>
      <c r="R1894" s="80"/>
      <c r="S1894" s="80"/>
      <c r="T1894" s="80"/>
      <c r="U1894" s="80"/>
      <c r="V1894" s="80"/>
      <c r="W1894" s="81">
        <f t="shared" si="31"/>
        <v>0</v>
      </c>
      <c r="X1894" s="80"/>
      <c r="Y1894" s="80"/>
      <c r="Z1894" s="80"/>
      <c r="AA1894" s="80"/>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82"/>
      <c r="BE1894" s="1"/>
    </row>
    <row r="1895" spans="1:57" ht="11.25" customHeight="1" x14ac:dyDescent="0.2">
      <c r="A1895" s="1"/>
      <c r="B1895" s="1"/>
      <c r="C1895" s="1"/>
      <c r="D1895" s="1"/>
      <c r="E1895" s="46">
        <v>1888</v>
      </c>
      <c r="F1895" s="229"/>
      <c r="G1895" s="4"/>
      <c r="H1895" s="4"/>
      <c r="I1895" s="79"/>
      <c r="J1895" s="4"/>
      <c r="K1895" s="80"/>
      <c r="L1895" s="80"/>
      <c r="M1895" s="80"/>
      <c r="N1895" s="80"/>
      <c r="O1895" s="80"/>
      <c r="P1895" s="80"/>
      <c r="Q1895" s="80"/>
      <c r="R1895" s="80"/>
      <c r="S1895" s="80"/>
      <c r="T1895" s="80"/>
      <c r="U1895" s="80"/>
      <c r="V1895" s="80"/>
      <c r="W1895" s="81">
        <f t="shared" si="31"/>
        <v>0</v>
      </c>
      <c r="X1895" s="80"/>
      <c r="Y1895" s="80"/>
      <c r="Z1895" s="80"/>
      <c r="AA1895" s="80"/>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82"/>
      <c r="BE1895" s="1"/>
    </row>
    <row r="1896" spans="1:57" ht="11.25" customHeight="1" x14ac:dyDescent="0.2">
      <c r="A1896" s="1"/>
      <c r="B1896" s="1"/>
      <c r="C1896" s="1"/>
      <c r="D1896" s="1"/>
      <c r="E1896" s="46">
        <v>1889</v>
      </c>
      <c r="F1896" s="229"/>
      <c r="G1896" s="4"/>
      <c r="H1896" s="4"/>
      <c r="I1896" s="79"/>
      <c r="J1896" s="4"/>
      <c r="K1896" s="80"/>
      <c r="L1896" s="80"/>
      <c r="M1896" s="80"/>
      <c r="N1896" s="80"/>
      <c r="O1896" s="80"/>
      <c r="P1896" s="80"/>
      <c r="Q1896" s="80"/>
      <c r="R1896" s="80"/>
      <c r="S1896" s="80"/>
      <c r="T1896" s="80"/>
      <c r="U1896" s="80"/>
      <c r="V1896" s="80"/>
      <c r="W1896" s="81">
        <f t="shared" si="31"/>
        <v>0</v>
      </c>
      <c r="X1896" s="80"/>
      <c r="Y1896" s="80"/>
      <c r="Z1896" s="80"/>
      <c r="AA1896" s="80"/>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82"/>
      <c r="BE1896" s="1"/>
    </row>
    <row r="1897" spans="1:57" ht="11.25" customHeight="1" x14ac:dyDescent="0.2">
      <c r="A1897" s="1"/>
      <c r="B1897" s="1"/>
      <c r="C1897" s="1"/>
      <c r="D1897" s="1"/>
      <c r="E1897" s="46">
        <v>1890</v>
      </c>
      <c r="F1897" s="229"/>
      <c r="G1897" s="4"/>
      <c r="H1897" s="4"/>
      <c r="I1897" s="79"/>
      <c r="J1897" s="4"/>
      <c r="K1897" s="80"/>
      <c r="L1897" s="80"/>
      <c r="M1897" s="80"/>
      <c r="N1897" s="80"/>
      <c r="O1897" s="80"/>
      <c r="P1897" s="80"/>
      <c r="Q1897" s="80"/>
      <c r="R1897" s="80"/>
      <c r="S1897" s="80"/>
      <c r="T1897" s="80"/>
      <c r="U1897" s="80"/>
      <c r="V1897" s="80"/>
      <c r="W1897" s="81">
        <f t="shared" si="31"/>
        <v>0</v>
      </c>
      <c r="X1897" s="80"/>
      <c r="Y1897" s="80"/>
      <c r="Z1897" s="80"/>
      <c r="AA1897" s="80"/>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82"/>
      <c r="BE1897" s="1"/>
    </row>
    <row r="1898" spans="1:57" ht="11.25" customHeight="1" x14ac:dyDescent="0.2">
      <c r="A1898" s="1"/>
      <c r="B1898" s="1"/>
      <c r="C1898" s="1"/>
      <c r="D1898" s="1"/>
      <c r="E1898" s="46">
        <v>1891</v>
      </c>
      <c r="F1898" s="229"/>
      <c r="G1898" s="4"/>
      <c r="H1898" s="4"/>
      <c r="I1898" s="79"/>
      <c r="J1898" s="4"/>
      <c r="K1898" s="80"/>
      <c r="L1898" s="80"/>
      <c r="M1898" s="80"/>
      <c r="N1898" s="80"/>
      <c r="O1898" s="80"/>
      <c r="P1898" s="80"/>
      <c r="Q1898" s="80"/>
      <c r="R1898" s="80"/>
      <c r="S1898" s="80"/>
      <c r="T1898" s="80"/>
      <c r="U1898" s="80"/>
      <c r="V1898" s="80"/>
      <c r="W1898" s="81">
        <f t="shared" si="31"/>
        <v>0</v>
      </c>
      <c r="X1898" s="80"/>
      <c r="Y1898" s="80"/>
      <c r="Z1898" s="80"/>
      <c r="AA1898" s="80"/>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82"/>
      <c r="BE1898" s="1"/>
    </row>
    <row r="1899" spans="1:57" ht="11.25" customHeight="1" x14ac:dyDescent="0.2">
      <c r="A1899" s="1"/>
      <c r="B1899" s="1"/>
      <c r="C1899" s="1"/>
      <c r="D1899" s="1"/>
      <c r="E1899" s="46">
        <v>1892</v>
      </c>
      <c r="F1899" s="229"/>
      <c r="G1899" s="4"/>
      <c r="H1899" s="4"/>
      <c r="I1899" s="79"/>
      <c r="J1899" s="4"/>
      <c r="K1899" s="80"/>
      <c r="L1899" s="80"/>
      <c r="M1899" s="80"/>
      <c r="N1899" s="80"/>
      <c r="O1899" s="80"/>
      <c r="P1899" s="80"/>
      <c r="Q1899" s="80"/>
      <c r="R1899" s="80"/>
      <c r="S1899" s="80"/>
      <c r="T1899" s="80"/>
      <c r="U1899" s="80"/>
      <c r="V1899" s="80"/>
      <c r="W1899" s="81">
        <f t="shared" si="31"/>
        <v>0</v>
      </c>
      <c r="X1899" s="80"/>
      <c r="Y1899" s="80"/>
      <c r="Z1899" s="80"/>
      <c r="AA1899" s="80"/>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82"/>
      <c r="BE1899" s="1"/>
    </row>
    <row r="1900" spans="1:57" ht="11.25" customHeight="1" x14ac:dyDescent="0.2">
      <c r="A1900" s="1"/>
      <c r="B1900" s="1"/>
      <c r="C1900" s="1"/>
      <c r="D1900" s="1"/>
      <c r="E1900" s="46">
        <v>1893</v>
      </c>
      <c r="F1900" s="229"/>
      <c r="G1900" s="4"/>
      <c r="H1900" s="4"/>
      <c r="I1900" s="79"/>
      <c r="J1900" s="4"/>
      <c r="K1900" s="80"/>
      <c r="L1900" s="80"/>
      <c r="M1900" s="80"/>
      <c r="N1900" s="80"/>
      <c r="O1900" s="80"/>
      <c r="P1900" s="80"/>
      <c r="Q1900" s="80"/>
      <c r="R1900" s="80"/>
      <c r="S1900" s="80"/>
      <c r="T1900" s="80"/>
      <c r="U1900" s="80"/>
      <c r="V1900" s="80"/>
      <c r="W1900" s="81">
        <f t="shared" si="31"/>
        <v>0</v>
      </c>
      <c r="X1900" s="80"/>
      <c r="Y1900" s="80"/>
      <c r="Z1900" s="80"/>
      <c r="AA1900" s="80"/>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82"/>
      <c r="BE1900" s="1"/>
    </row>
    <row r="1901" spans="1:57" ht="11.25" customHeight="1" x14ac:dyDescent="0.2">
      <c r="A1901" s="1"/>
      <c r="B1901" s="1"/>
      <c r="C1901" s="1"/>
      <c r="D1901" s="1"/>
      <c r="E1901" s="46">
        <v>1894</v>
      </c>
      <c r="F1901" s="229"/>
      <c r="G1901" s="4"/>
      <c r="H1901" s="4"/>
      <c r="I1901" s="79"/>
      <c r="J1901" s="4"/>
      <c r="K1901" s="80"/>
      <c r="L1901" s="80"/>
      <c r="M1901" s="80"/>
      <c r="N1901" s="80"/>
      <c r="O1901" s="80"/>
      <c r="P1901" s="80"/>
      <c r="Q1901" s="80"/>
      <c r="R1901" s="80"/>
      <c r="S1901" s="80"/>
      <c r="T1901" s="80"/>
      <c r="U1901" s="80"/>
      <c r="V1901" s="80"/>
      <c r="W1901" s="81">
        <f t="shared" si="31"/>
        <v>0</v>
      </c>
      <c r="X1901" s="80"/>
      <c r="Y1901" s="80"/>
      <c r="Z1901" s="80"/>
      <c r="AA1901" s="80"/>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82"/>
      <c r="BE1901" s="1"/>
    </row>
    <row r="1902" spans="1:57" ht="11.25" customHeight="1" x14ac:dyDescent="0.2">
      <c r="A1902" s="1"/>
      <c r="B1902" s="1"/>
      <c r="C1902" s="1"/>
      <c r="D1902" s="1"/>
      <c r="E1902" s="46">
        <v>1895</v>
      </c>
      <c r="F1902" s="229"/>
      <c r="G1902" s="4"/>
      <c r="H1902" s="4"/>
      <c r="I1902" s="79"/>
      <c r="J1902" s="4"/>
      <c r="K1902" s="80"/>
      <c r="L1902" s="80"/>
      <c r="M1902" s="80"/>
      <c r="N1902" s="80"/>
      <c r="O1902" s="80"/>
      <c r="P1902" s="80"/>
      <c r="Q1902" s="80"/>
      <c r="R1902" s="80"/>
      <c r="S1902" s="80"/>
      <c r="T1902" s="80"/>
      <c r="U1902" s="80"/>
      <c r="V1902" s="80"/>
      <c r="W1902" s="81">
        <f t="shared" si="31"/>
        <v>0</v>
      </c>
      <c r="X1902" s="80"/>
      <c r="Y1902" s="80"/>
      <c r="Z1902" s="80"/>
      <c r="AA1902" s="80"/>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82"/>
      <c r="BE1902" s="1"/>
    </row>
    <row r="1903" spans="1:57" ht="11.25" customHeight="1" x14ac:dyDescent="0.2">
      <c r="A1903" s="1"/>
      <c r="B1903" s="1"/>
      <c r="C1903" s="1"/>
      <c r="D1903" s="1"/>
      <c r="E1903" s="46">
        <v>1896</v>
      </c>
      <c r="F1903" s="229"/>
      <c r="G1903" s="4"/>
      <c r="H1903" s="4"/>
      <c r="I1903" s="79"/>
      <c r="J1903" s="4"/>
      <c r="K1903" s="80"/>
      <c r="L1903" s="80"/>
      <c r="M1903" s="80"/>
      <c r="N1903" s="80"/>
      <c r="O1903" s="80"/>
      <c r="P1903" s="80"/>
      <c r="Q1903" s="80"/>
      <c r="R1903" s="80"/>
      <c r="S1903" s="80"/>
      <c r="T1903" s="80"/>
      <c r="U1903" s="80"/>
      <c r="V1903" s="80"/>
      <c r="W1903" s="81">
        <f t="shared" si="31"/>
        <v>0</v>
      </c>
      <c r="X1903" s="80"/>
      <c r="Y1903" s="80"/>
      <c r="Z1903" s="80"/>
      <c r="AA1903" s="80"/>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82"/>
      <c r="BE1903" s="1"/>
    </row>
    <row r="1904" spans="1:57" ht="11.25" customHeight="1" x14ac:dyDescent="0.2">
      <c r="A1904" s="1"/>
      <c r="B1904" s="1"/>
      <c r="C1904" s="1"/>
      <c r="D1904" s="1"/>
      <c r="E1904" s="46">
        <v>1897</v>
      </c>
      <c r="F1904" s="229"/>
      <c r="G1904" s="4"/>
      <c r="H1904" s="4"/>
      <c r="I1904" s="79"/>
      <c r="J1904" s="4"/>
      <c r="K1904" s="80"/>
      <c r="L1904" s="80"/>
      <c r="M1904" s="80"/>
      <c r="N1904" s="80"/>
      <c r="O1904" s="80"/>
      <c r="P1904" s="80"/>
      <c r="Q1904" s="80"/>
      <c r="R1904" s="80"/>
      <c r="S1904" s="80"/>
      <c r="T1904" s="80"/>
      <c r="U1904" s="80"/>
      <c r="V1904" s="80"/>
      <c r="W1904" s="81">
        <f t="shared" si="31"/>
        <v>0</v>
      </c>
      <c r="X1904" s="80"/>
      <c r="Y1904" s="80"/>
      <c r="Z1904" s="80"/>
      <c r="AA1904" s="80"/>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82"/>
      <c r="BE1904" s="1"/>
    </row>
    <row r="1905" spans="1:57" ht="11.25" customHeight="1" x14ac:dyDescent="0.2">
      <c r="A1905" s="1"/>
      <c r="B1905" s="1"/>
      <c r="C1905" s="1"/>
      <c r="D1905" s="1"/>
      <c r="E1905" s="46">
        <v>1898</v>
      </c>
      <c r="F1905" s="229"/>
      <c r="G1905" s="4"/>
      <c r="H1905" s="4"/>
      <c r="I1905" s="79"/>
      <c r="J1905" s="4"/>
      <c r="K1905" s="80"/>
      <c r="L1905" s="80"/>
      <c r="M1905" s="80"/>
      <c r="N1905" s="80"/>
      <c r="O1905" s="80"/>
      <c r="P1905" s="80"/>
      <c r="Q1905" s="80"/>
      <c r="R1905" s="80"/>
      <c r="S1905" s="80"/>
      <c r="T1905" s="80"/>
      <c r="U1905" s="80"/>
      <c r="V1905" s="80"/>
      <c r="W1905" s="81">
        <f t="shared" si="31"/>
        <v>0</v>
      </c>
      <c r="X1905" s="80"/>
      <c r="Y1905" s="80"/>
      <c r="Z1905" s="80"/>
      <c r="AA1905" s="80"/>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82"/>
      <c r="BE1905" s="1"/>
    </row>
    <row r="1906" spans="1:57" ht="11.25" customHeight="1" x14ac:dyDescent="0.2">
      <c r="A1906" s="1"/>
      <c r="B1906" s="1"/>
      <c r="C1906" s="1"/>
      <c r="D1906" s="1"/>
      <c r="E1906" s="46">
        <v>1899</v>
      </c>
      <c r="F1906" s="229"/>
      <c r="G1906" s="4"/>
      <c r="H1906" s="4"/>
      <c r="I1906" s="79"/>
      <c r="J1906" s="4"/>
      <c r="K1906" s="80"/>
      <c r="L1906" s="80"/>
      <c r="M1906" s="80"/>
      <c r="N1906" s="80"/>
      <c r="O1906" s="80"/>
      <c r="P1906" s="80"/>
      <c r="Q1906" s="80"/>
      <c r="R1906" s="80"/>
      <c r="S1906" s="80"/>
      <c r="T1906" s="80"/>
      <c r="U1906" s="80"/>
      <c r="V1906" s="80"/>
      <c r="W1906" s="81">
        <f t="shared" si="31"/>
        <v>0</v>
      </c>
      <c r="X1906" s="80"/>
      <c r="Y1906" s="80"/>
      <c r="Z1906" s="80"/>
      <c r="AA1906" s="80"/>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82"/>
      <c r="BE1906" s="1"/>
    </row>
    <row r="1907" spans="1:57" ht="11.25" customHeight="1" x14ac:dyDescent="0.2">
      <c r="A1907" s="1"/>
      <c r="B1907" s="1"/>
      <c r="C1907" s="1"/>
      <c r="D1907" s="1"/>
      <c r="E1907" s="46">
        <v>1900</v>
      </c>
      <c r="F1907" s="229"/>
      <c r="G1907" s="4"/>
      <c r="H1907" s="4"/>
      <c r="I1907" s="79"/>
      <c r="J1907" s="4"/>
      <c r="K1907" s="80"/>
      <c r="L1907" s="80"/>
      <c r="M1907" s="80"/>
      <c r="N1907" s="80"/>
      <c r="O1907" s="80"/>
      <c r="P1907" s="80"/>
      <c r="Q1907" s="80"/>
      <c r="R1907" s="80"/>
      <c r="S1907" s="80"/>
      <c r="T1907" s="80"/>
      <c r="U1907" s="80"/>
      <c r="V1907" s="80"/>
      <c r="W1907" s="81">
        <f t="shared" si="31"/>
        <v>0</v>
      </c>
      <c r="X1907" s="80"/>
      <c r="Y1907" s="80"/>
      <c r="Z1907" s="80"/>
      <c r="AA1907" s="80"/>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82"/>
      <c r="BE1907" s="1"/>
    </row>
    <row r="1908" spans="1:57" ht="11.25" customHeight="1" x14ac:dyDescent="0.2">
      <c r="A1908" s="1"/>
      <c r="B1908" s="1"/>
      <c r="C1908" s="1"/>
      <c r="D1908" s="1"/>
      <c r="E1908" s="46">
        <v>1901</v>
      </c>
      <c r="F1908" s="229"/>
      <c r="G1908" s="4"/>
      <c r="H1908" s="4"/>
      <c r="I1908" s="79"/>
      <c r="J1908" s="4"/>
      <c r="K1908" s="80"/>
      <c r="L1908" s="80"/>
      <c r="M1908" s="80"/>
      <c r="N1908" s="80"/>
      <c r="O1908" s="80"/>
      <c r="P1908" s="80"/>
      <c r="Q1908" s="80"/>
      <c r="R1908" s="80"/>
      <c r="S1908" s="80"/>
      <c r="T1908" s="80"/>
      <c r="U1908" s="80"/>
      <c r="V1908" s="80"/>
      <c r="W1908" s="81">
        <f t="shared" si="31"/>
        <v>0</v>
      </c>
      <c r="X1908" s="80"/>
      <c r="Y1908" s="80"/>
      <c r="Z1908" s="80"/>
      <c r="AA1908" s="80"/>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82"/>
      <c r="BE1908" s="1"/>
    </row>
    <row r="1909" spans="1:57" ht="11.25" customHeight="1" x14ac:dyDescent="0.2">
      <c r="A1909" s="1"/>
      <c r="B1909" s="1"/>
      <c r="C1909" s="1"/>
      <c r="D1909" s="1"/>
      <c r="E1909" s="46">
        <v>1902</v>
      </c>
      <c r="F1909" s="229"/>
      <c r="G1909" s="4"/>
      <c r="H1909" s="4"/>
      <c r="I1909" s="79"/>
      <c r="J1909" s="4"/>
      <c r="K1909" s="80"/>
      <c r="L1909" s="80"/>
      <c r="M1909" s="80"/>
      <c r="N1909" s="80"/>
      <c r="O1909" s="80"/>
      <c r="P1909" s="80"/>
      <c r="Q1909" s="80"/>
      <c r="R1909" s="80"/>
      <c r="S1909" s="80"/>
      <c r="T1909" s="80"/>
      <c r="U1909" s="80"/>
      <c r="V1909" s="80"/>
      <c r="W1909" s="81">
        <f t="shared" si="31"/>
        <v>0</v>
      </c>
      <c r="X1909" s="80"/>
      <c r="Y1909" s="80"/>
      <c r="Z1909" s="80"/>
      <c r="AA1909" s="80"/>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82"/>
      <c r="BE1909" s="1"/>
    </row>
    <row r="1910" spans="1:57" ht="11.25" customHeight="1" x14ac:dyDescent="0.2">
      <c r="A1910" s="1"/>
      <c r="B1910" s="1"/>
      <c r="C1910" s="1"/>
      <c r="D1910" s="1"/>
      <c r="E1910" s="46">
        <v>1903</v>
      </c>
      <c r="F1910" s="229"/>
      <c r="G1910" s="4"/>
      <c r="H1910" s="4"/>
      <c r="I1910" s="79"/>
      <c r="J1910" s="4"/>
      <c r="K1910" s="80"/>
      <c r="L1910" s="80"/>
      <c r="M1910" s="80"/>
      <c r="N1910" s="80"/>
      <c r="O1910" s="80"/>
      <c r="P1910" s="80"/>
      <c r="Q1910" s="80"/>
      <c r="R1910" s="80"/>
      <c r="S1910" s="80"/>
      <c r="T1910" s="80"/>
      <c r="U1910" s="80"/>
      <c r="V1910" s="80"/>
      <c r="W1910" s="81">
        <f t="shared" si="31"/>
        <v>0</v>
      </c>
      <c r="X1910" s="80"/>
      <c r="Y1910" s="80"/>
      <c r="Z1910" s="80"/>
      <c r="AA1910" s="80"/>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82"/>
      <c r="BE1910" s="1"/>
    </row>
    <row r="1911" spans="1:57" ht="11.25" customHeight="1" x14ac:dyDescent="0.2">
      <c r="A1911" s="1"/>
      <c r="B1911" s="1"/>
      <c r="C1911" s="1"/>
      <c r="D1911" s="1"/>
      <c r="E1911" s="46">
        <v>1904</v>
      </c>
      <c r="F1911" s="229"/>
      <c r="G1911" s="4"/>
      <c r="H1911" s="4"/>
      <c r="I1911" s="79"/>
      <c r="J1911" s="4"/>
      <c r="K1911" s="80"/>
      <c r="L1911" s="80"/>
      <c r="M1911" s="80"/>
      <c r="N1911" s="80"/>
      <c r="O1911" s="80"/>
      <c r="P1911" s="80"/>
      <c r="Q1911" s="80"/>
      <c r="R1911" s="80"/>
      <c r="S1911" s="80"/>
      <c r="T1911" s="80"/>
      <c r="U1911" s="80"/>
      <c r="V1911" s="80"/>
      <c r="W1911" s="81">
        <f t="shared" si="31"/>
        <v>0</v>
      </c>
      <c r="X1911" s="80"/>
      <c r="Y1911" s="80"/>
      <c r="Z1911" s="80"/>
      <c r="AA1911" s="80"/>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82"/>
      <c r="BE1911" s="1"/>
    </row>
    <row r="1912" spans="1:57" ht="11.25" customHeight="1" x14ac:dyDescent="0.2">
      <c r="A1912" s="1"/>
      <c r="B1912" s="1"/>
      <c r="C1912" s="1"/>
      <c r="D1912" s="1"/>
      <c r="E1912" s="46">
        <v>1905</v>
      </c>
      <c r="F1912" s="229"/>
      <c r="G1912" s="4"/>
      <c r="H1912" s="4"/>
      <c r="I1912" s="79"/>
      <c r="J1912" s="4"/>
      <c r="K1912" s="80"/>
      <c r="L1912" s="80"/>
      <c r="M1912" s="80"/>
      <c r="N1912" s="80"/>
      <c r="O1912" s="80"/>
      <c r="P1912" s="80"/>
      <c r="Q1912" s="80"/>
      <c r="R1912" s="80"/>
      <c r="S1912" s="80"/>
      <c r="T1912" s="80"/>
      <c r="U1912" s="80"/>
      <c r="V1912" s="80"/>
      <c r="W1912" s="81">
        <f t="shared" si="31"/>
        <v>0</v>
      </c>
      <c r="X1912" s="80"/>
      <c r="Y1912" s="80"/>
      <c r="Z1912" s="80"/>
      <c r="AA1912" s="80"/>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82"/>
      <c r="BE1912" s="1"/>
    </row>
    <row r="1913" spans="1:57" ht="11.25" customHeight="1" x14ac:dyDescent="0.2">
      <c r="A1913" s="1"/>
      <c r="B1913" s="1"/>
      <c r="C1913" s="1"/>
      <c r="D1913" s="1"/>
      <c r="E1913" s="46">
        <v>1906</v>
      </c>
      <c r="F1913" s="229"/>
      <c r="G1913" s="4"/>
      <c r="H1913" s="4"/>
      <c r="I1913" s="79"/>
      <c r="J1913" s="4"/>
      <c r="K1913" s="80"/>
      <c r="L1913" s="80"/>
      <c r="M1913" s="80"/>
      <c r="N1913" s="80"/>
      <c r="O1913" s="80"/>
      <c r="P1913" s="80"/>
      <c r="Q1913" s="80"/>
      <c r="R1913" s="80"/>
      <c r="S1913" s="80"/>
      <c r="T1913" s="80"/>
      <c r="U1913" s="80"/>
      <c r="V1913" s="80"/>
      <c r="W1913" s="81">
        <f t="shared" si="31"/>
        <v>0</v>
      </c>
      <c r="X1913" s="80"/>
      <c r="Y1913" s="80"/>
      <c r="Z1913" s="80"/>
      <c r="AA1913" s="80"/>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82"/>
      <c r="BE1913" s="1"/>
    </row>
    <row r="1914" spans="1:57" ht="11.25" customHeight="1" x14ac:dyDescent="0.2">
      <c r="A1914" s="1"/>
      <c r="B1914" s="1"/>
      <c r="C1914" s="1"/>
      <c r="D1914" s="1"/>
      <c r="E1914" s="46">
        <v>1907</v>
      </c>
      <c r="F1914" s="229"/>
      <c r="G1914" s="4"/>
      <c r="H1914" s="4"/>
      <c r="I1914" s="79"/>
      <c r="J1914" s="4"/>
      <c r="K1914" s="80"/>
      <c r="L1914" s="80"/>
      <c r="M1914" s="80"/>
      <c r="N1914" s="80"/>
      <c r="O1914" s="80"/>
      <c r="P1914" s="80"/>
      <c r="Q1914" s="80"/>
      <c r="R1914" s="80"/>
      <c r="S1914" s="80"/>
      <c r="T1914" s="80"/>
      <c r="U1914" s="80"/>
      <c r="V1914" s="80"/>
      <c r="W1914" s="81">
        <f t="shared" si="31"/>
        <v>0</v>
      </c>
      <c r="X1914" s="80"/>
      <c r="Y1914" s="80"/>
      <c r="Z1914" s="80"/>
      <c r="AA1914" s="80"/>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82"/>
      <c r="BE1914" s="1"/>
    </row>
    <row r="1915" spans="1:57" ht="11.25" customHeight="1" x14ac:dyDescent="0.2">
      <c r="A1915" s="1"/>
      <c r="B1915" s="1"/>
      <c r="C1915" s="1"/>
      <c r="D1915" s="1"/>
      <c r="E1915" s="46">
        <v>1908</v>
      </c>
      <c r="F1915" s="229"/>
      <c r="G1915" s="4"/>
      <c r="H1915" s="4"/>
      <c r="I1915" s="79"/>
      <c r="J1915" s="4"/>
      <c r="K1915" s="80"/>
      <c r="L1915" s="80"/>
      <c r="M1915" s="80"/>
      <c r="N1915" s="80"/>
      <c r="O1915" s="80"/>
      <c r="P1915" s="80"/>
      <c r="Q1915" s="80"/>
      <c r="R1915" s="80"/>
      <c r="S1915" s="80"/>
      <c r="T1915" s="80"/>
      <c r="U1915" s="80"/>
      <c r="V1915" s="80"/>
      <c r="W1915" s="81">
        <f t="shared" si="31"/>
        <v>0</v>
      </c>
      <c r="X1915" s="80"/>
      <c r="Y1915" s="80"/>
      <c r="Z1915" s="80"/>
      <c r="AA1915" s="80"/>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82"/>
      <c r="BE1915" s="1"/>
    </row>
    <row r="1916" spans="1:57" ht="11.25" customHeight="1" x14ac:dyDescent="0.2">
      <c r="A1916" s="1"/>
      <c r="B1916" s="1"/>
      <c r="C1916" s="1"/>
      <c r="D1916" s="1"/>
      <c r="E1916" s="46">
        <v>1909</v>
      </c>
      <c r="F1916" s="229"/>
      <c r="G1916" s="4"/>
      <c r="H1916" s="4"/>
      <c r="I1916" s="79"/>
      <c r="J1916" s="4"/>
      <c r="K1916" s="80"/>
      <c r="L1916" s="80"/>
      <c r="M1916" s="80"/>
      <c r="N1916" s="80"/>
      <c r="O1916" s="80"/>
      <c r="P1916" s="80"/>
      <c r="Q1916" s="80"/>
      <c r="R1916" s="80"/>
      <c r="S1916" s="80"/>
      <c r="T1916" s="80"/>
      <c r="U1916" s="80"/>
      <c r="V1916" s="80"/>
      <c r="W1916" s="81">
        <f t="shared" si="31"/>
        <v>0</v>
      </c>
      <c r="X1916" s="80"/>
      <c r="Y1916" s="80"/>
      <c r="Z1916" s="80"/>
      <c r="AA1916" s="80"/>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82"/>
      <c r="BE1916" s="1"/>
    </row>
    <row r="1917" spans="1:57" ht="11.25" customHeight="1" x14ac:dyDescent="0.2">
      <c r="A1917" s="1"/>
      <c r="B1917" s="1"/>
      <c r="C1917" s="1"/>
      <c r="D1917" s="1"/>
      <c r="E1917" s="46">
        <v>1910</v>
      </c>
      <c r="F1917" s="229"/>
      <c r="G1917" s="4"/>
      <c r="H1917" s="4"/>
      <c r="I1917" s="79"/>
      <c r="J1917" s="4"/>
      <c r="K1917" s="80"/>
      <c r="L1917" s="80"/>
      <c r="M1917" s="80"/>
      <c r="N1917" s="80"/>
      <c r="O1917" s="80"/>
      <c r="P1917" s="80"/>
      <c r="Q1917" s="80"/>
      <c r="R1917" s="80"/>
      <c r="S1917" s="80"/>
      <c r="T1917" s="80"/>
      <c r="U1917" s="80"/>
      <c r="V1917" s="80"/>
      <c r="W1917" s="81">
        <f t="shared" si="31"/>
        <v>0</v>
      </c>
      <c r="X1917" s="80"/>
      <c r="Y1917" s="80"/>
      <c r="Z1917" s="80"/>
      <c r="AA1917" s="80"/>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82"/>
      <c r="BE1917" s="1"/>
    </row>
    <row r="1918" spans="1:57" ht="11.25" customHeight="1" x14ac:dyDescent="0.2">
      <c r="A1918" s="1"/>
      <c r="B1918" s="1"/>
      <c r="C1918" s="1"/>
      <c r="D1918" s="1"/>
      <c r="E1918" s="46">
        <v>1911</v>
      </c>
      <c r="F1918" s="229"/>
      <c r="G1918" s="4"/>
      <c r="H1918" s="4"/>
      <c r="I1918" s="79"/>
      <c r="J1918" s="4"/>
      <c r="K1918" s="80"/>
      <c r="L1918" s="80"/>
      <c r="M1918" s="80"/>
      <c r="N1918" s="80"/>
      <c r="O1918" s="80"/>
      <c r="P1918" s="80"/>
      <c r="Q1918" s="80"/>
      <c r="R1918" s="80"/>
      <c r="S1918" s="80"/>
      <c r="T1918" s="80"/>
      <c r="U1918" s="80"/>
      <c r="V1918" s="80"/>
      <c r="W1918" s="81">
        <f t="shared" si="31"/>
        <v>0</v>
      </c>
      <c r="X1918" s="80"/>
      <c r="Y1918" s="80"/>
      <c r="Z1918" s="80"/>
      <c r="AA1918" s="80"/>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82"/>
      <c r="BE1918" s="1"/>
    </row>
    <row r="1919" spans="1:57" ht="11.25" customHeight="1" x14ac:dyDescent="0.2">
      <c r="A1919" s="1"/>
      <c r="B1919" s="1"/>
      <c r="C1919" s="1"/>
      <c r="D1919" s="1"/>
      <c r="E1919" s="46">
        <v>1912</v>
      </c>
      <c r="F1919" s="229"/>
      <c r="G1919" s="4"/>
      <c r="H1919" s="4"/>
      <c r="I1919" s="79"/>
      <c r="J1919" s="4"/>
      <c r="K1919" s="80"/>
      <c r="L1919" s="80"/>
      <c r="M1919" s="80"/>
      <c r="N1919" s="80"/>
      <c r="O1919" s="80"/>
      <c r="P1919" s="80"/>
      <c r="Q1919" s="80"/>
      <c r="R1919" s="80"/>
      <c r="S1919" s="80"/>
      <c r="T1919" s="80"/>
      <c r="U1919" s="80"/>
      <c r="V1919" s="80"/>
      <c r="W1919" s="81">
        <f t="shared" si="31"/>
        <v>0</v>
      </c>
      <c r="X1919" s="80"/>
      <c r="Y1919" s="80"/>
      <c r="Z1919" s="80"/>
      <c r="AA1919" s="80"/>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82"/>
      <c r="BE1919" s="1"/>
    </row>
    <row r="1920" spans="1:57" ht="11.25" customHeight="1" x14ac:dyDescent="0.2">
      <c r="A1920" s="1"/>
      <c r="B1920" s="1"/>
      <c r="C1920" s="1"/>
      <c r="D1920" s="1"/>
      <c r="E1920" s="46">
        <v>1913</v>
      </c>
      <c r="F1920" s="229"/>
      <c r="G1920" s="4"/>
      <c r="H1920" s="4"/>
      <c r="I1920" s="79"/>
      <c r="J1920" s="4"/>
      <c r="K1920" s="80"/>
      <c r="L1920" s="80"/>
      <c r="M1920" s="80"/>
      <c r="N1920" s="80"/>
      <c r="O1920" s="80"/>
      <c r="P1920" s="80"/>
      <c r="Q1920" s="80"/>
      <c r="R1920" s="80"/>
      <c r="S1920" s="80"/>
      <c r="T1920" s="80"/>
      <c r="U1920" s="80"/>
      <c r="V1920" s="80"/>
      <c r="W1920" s="81">
        <f t="shared" si="31"/>
        <v>0</v>
      </c>
      <c r="X1920" s="80"/>
      <c r="Y1920" s="80"/>
      <c r="Z1920" s="80"/>
      <c r="AA1920" s="80"/>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82"/>
      <c r="BE1920" s="1"/>
    </row>
    <row r="1921" spans="1:57" ht="11.25" customHeight="1" x14ac:dyDescent="0.2">
      <c r="A1921" s="1"/>
      <c r="B1921" s="1"/>
      <c r="C1921" s="1"/>
      <c r="D1921" s="1"/>
      <c r="E1921" s="46">
        <v>1914</v>
      </c>
      <c r="F1921" s="229"/>
      <c r="G1921" s="4"/>
      <c r="H1921" s="4"/>
      <c r="I1921" s="79"/>
      <c r="J1921" s="4"/>
      <c r="K1921" s="80"/>
      <c r="L1921" s="80"/>
      <c r="M1921" s="80"/>
      <c r="N1921" s="80"/>
      <c r="O1921" s="80"/>
      <c r="P1921" s="80"/>
      <c r="Q1921" s="80"/>
      <c r="R1921" s="80"/>
      <c r="S1921" s="80"/>
      <c r="T1921" s="80"/>
      <c r="U1921" s="80"/>
      <c r="V1921" s="80"/>
      <c r="W1921" s="81">
        <f t="shared" si="31"/>
        <v>0</v>
      </c>
      <c r="X1921" s="80"/>
      <c r="Y1921" s="80"/>
      <c r="Z1921" s="80"/>
      <c r="AA1921" s="80"/>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82"/>
      <c r="BE1921" s="1"/>
    </row>
    <row r="1922" spans="1:57" ht="11.25" customHeight="1" x14ac:dyDescent="0.2">
      <c r="A1922" s="1"/>
      <c r="B1922" s="1"/>
      <c r="C1922" s="1"/>
      <c r="D1922" s="1"/>
      <c r="E1922" s="46">
        <v>1915</v>
      </c>
      <c r="F1922" s="229"/>
      <c r="G1922" s="4"/>
      <c r="H1922" s="4"/>
      <c r="I1922" s="79"/>
      <c r="J1922" s="4"/>
      <c r="K1922" s="80"/>
      <c r="L1922" s="80"/>
      <c r="M1922" s="80"/>
      <c r="N1922" s="80"/>
      <c r="O1922" s="80"/>
      <c r="P1922" s="80"/>
      <c r="Q1922" s="80"/>
      <c r="R1922" s="80"/>
      <c r="S1922" s="80"/>
      <c r="T1922" s="80"/>
      <c r="U1922" s="80"/>
      <c r="V1922" s="80"/>
      <c r="W1922" s="81">
        <f t="shared" si="31"/>
        <v>0</v>
      </c>
      <c r="X1922" s="80"/>
      <c r="Y1922" s="80"/>
      <c r="Z1922" s="80"/>
      <c r="AA1922" s="80"/>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82"/>
      <c r="BE1922" s="1"/>
    </row>
    <row r="1923" spans="1:57" ht="11.25" customHeight="1" x14ac:dyDescent="0.2">
      <c r="A1923" s="1"/>
      <c r="B1923" s="1"/>
      <c r="C1923" s="1"/>
      <c r="D1923" s="1"/>
      <c r="E1923" s="46">
        <v>1916</v>
      </c>
      <c r="F1923" s="229"/>
      <c r="G1923" s="4"/>
      <c r="H1923" s="4"/>
      <c r="I1923" s="79"/>
      <c r="J1923" s="4"/>
      <c r="K1923" s="80"/>
      <c r="L1923" s="80"/>
      <c r="M1923" s="80"/>
      <c r="N1923" s="80"/>
      <c r="O1923" s="80"/>
      <c r="P1923" s="80"/>
      <c r="Q1923" s="80"/>
      <c r="R1923" s="80"/>
      <c r="S1923" s="80"/>
      <c r="T1923" s="80"/>
      <c r="U1923" s="80"/>
      <c r="V1923" s="80"/>
      <c r="W1923" s="81">
        <f t="shared" si="31"/>
        <v>0</v>
      </c>
      <c r="X1923" s="80"/>
      <c r="Y1923" s="80"/>
      <c r="Z1923" s="80"/>
      <c r="AA1923" s="80"/>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82"/>
      <c r="BE1923" s="1"/>
    </row>
    <row r="1924" spans="1:57" ht="11.25" customHeight="1" x14ac:dyDescent="0.2">
      <c r="A1924" s="1"/>
      <c r="B1924" s="1"/>
      <c r="C1924" s="1"/>
      <c r="D1924" s="1"/>
      <c r="E1924" s="46">
        <v>1917</v>
      </c>
      <c r="F1924" s="229"/>
      <c r="G1924" s="4"/>
      <c r="H1924" s="4"/>
      <c r="I1924" s="79"/>
      <c r="J1924" s="4"/>
      <c r="K1924" s="80"/>
      <c r="L1924" s="80"/>
      <c r="M1924" s="80"/>
      <c r="N1924" s="80"/>
      <c r="O1924" s="80"/>
      <c r="P1924" s="80"/>
      <c r="Q1924" s="80"/>
      <c r="R1924" s="80"/>
      <c r="S1924" s="80"/>
      <c r="T1924" s="80"/>
      <c r="U1924" s="80"/>
      <c r="V1924" s="80"/>
      <c r="W1924" s="81">
        <f t="shared" si="31"/>
        <v>0</v>
      </c>
      <c r="X1924" s="80"/>
      <c r="Y1924" s="80"/>
      <c r="Z1924" s="80"/>
      <c r="AA1924" s="80"/>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82"/>
      <c r="BE1924" s="1"/>
    </row>
    <row r="1925" spans="1:57" ht="11.25" customHeight="1" x14ac:dyDescent="0.2">
      <c r="A1925" s="1"/>
      <c r="B1925" s="1"/>
      <c r="C1925" s="1"/>
      <c r="D1925" s="1"/>
      <c r="E1925" s="46">
        <v>1918</v>
      </c>
      <c r="F1925" s="229"/>
      <c r="G1925" s="4"/>
      <c r="H1925" s="4"/>
      <c r="I1925" s="79"/>
      <c r="J1925" s="4"/>
      <c r="K1925" s="80"/>
      <c r="L1925" s="80"/>
      <c r="M1925" s="80"/>
      <c r="N1925" s="80"/>
      <c r="O1925" s="80"/>
      <c r="P1925" s="80"/>
      <c r="Q1925" s="80"/>
      <c r="R1925" s="80"/>
      <c r="S1925" s="80"/>
      <c r="T1925" s="80"/>
      <c r="U1925" s="80"/>
      <c r="V1925" s="80"/>
      <c r="W1925" s="81">
        <f t="shared" si="31"/>
        <v>0</v>
      </c>
      <c r="X1925" s="80"/>
      <c r="Y1925" s="80"/>
      <c r="Z1925" s="80"/>
      <c r="AA1925" s="80"/>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82"/>
      <c r="BE1925" s="1"/>
    </row>
    <row r="1926" spans="1:57" ht="11.25" customHeight="1" x14ac:dyDescent="0.2">
      <c r="A1926" s="1"/>
      <c r="B1926" s="1"/>
      <c r="C1926" s="1"/>
      <c r="D1926" s="1"/>
      <c r="E1926" s="46">
        <v>1919</v>
      </c>
      <c r="F1926" s="229"/>
      <c r="G1926" s="4"/>
      <c r="H1926" s="4"/>
      <c r="I1926" s="79"/>
      <c r="J1926" s="4"/>
      <c r="K1926" s="80"/>
      <c r="L1926" s="80"/>
      <c r="M1926" s="80"/>
      <c r="N1926" s="80"/>
      <c r="O1926" s="80"/>
      <c r="P1926" s="80"/>
      <c r="Q1926" s="80"/>
      <c r="R1926" s="80"/>
      <c r="S1926" s="80"/>
      <c r="T1926" s="80"/>
      <c r="U1926" s="80"/>
      <c r="V1926" s="80"/>
      <c r="W1926" s="81">
        <f t="shared" si="31"/>
        <v>0</v>
      </c>
      <c r="X1926" s="80"/>
      <c r="Y1926" s="80"/>
      <c r="Z1926" s="80"/>
      <c r="AA1926" s="80"/>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82"/>
      <c r="BE1926" s="1"/>
    </row>
    <row r="1927" spans="1:57" ht="11.25" customHeight="1" x14ac:dyDescent="0.2">
      <c r="A1927" s="1"/>
      <c r="B1927" s="1"/>
      <c r="C1927" s="1"/>
      <c r="D1927" s="1"/>
      <c r="E1927" s="46">
        <v>1920</v>
      </c>
      <c r="F1927" s="229"/>
      <c r="G1927" s="4"/>
      <c r="H1927" s="4"/>
      <c r="I1927" s="79"/>
      <c r="J1927" s="4"/>
      <c r="K1927" s="80"/>
      <c r="L1927" s="80"/>
      <c r="M1927" s="80"/>
      <c r="N1927" s="80"/>
      <c r="O1927" s="80"/>
      <c r="P1927" s="80"/>
      <c r="Q1927" s="80"/>
      <c r="R1927" s="80"/>
      <c r="S1927" s="80"/>
      <c r="T1927" s="80"/>
      <c r="U1927" s="80"/>
      <c r="V1927" s="80"/>
      <c r="W1927" s="81">
        <f t="shared" si="31"/>
        <v>0</v>
      </c>
      <c r="X1927" s="80"/>
      <c r="Y1927" s="80"/>
      <c r="Z1927" s="80"/>
      <c r="AA1927" s="80"/>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82"/>
      <c r="BE1927" s="1"/>
    </row>
    <row r="1928" spans="1:57" ht="11.25" customHeight="1" x14ac:dyDescent="0.2">
      <c r="A1928" s="1"/>
      <c r="B1928" s="1"/>
      <c r="C1928" s="1"/>
      <c r="D1928" s="1"/>
      <c r="E1928" s="46">
        <v>1921</v>
      </c>
      <c r="F1928" s="229"/>
      <c r="G1928" s="4"/>
      <c r="H1928" s="4"/>
      <c r="I1928" s="79"/>
      <c r="J1928" s="4"/>
      <c r="K1928" s="80"/>
      <c r="L1928" s="80"/>
      <c r="M1928" s="80"/>
      <c r="N1928" s="80"/>
      <c r="O1928" s="80"/>
      <c r="P1928" s="80"/>
      <c r="Q1928" s="80"/>
      <c r="R1928" s="80"/>
      <c r="S1928" s="80"/>
      <c r="T1928" s="80"/>
      <c r="U1928" s="80"/>
      <c r="V1928" s="80"/>
      <c r="W1928" s="81">
        <f t="shared" si="31"/>
        <v>0</v>
      </c>
      <c r="X1928" s="80"/>
      <c r="Y1928" s="80"/>
      <c r="Z1928" s="80"/>
      <c r="AA1928" s="80"/>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82"/>
      <c r="BE1928" s="1"/>
    </row>
    <row r="1929" spans="1:57" ht="11.25" customHeight="1" x14ac:dyDescent="0.2">
      <c r="A1929" s="1"/>
      <c r="B1929" s="1"/>
      <c r="C1929" s="1"/>
      <c r="D1929" s="1"/>
      <c r="E1929" s="46">
        <v>1922</v>
      </c>
      <c r="F1929" s="229"/>
      <c r="G1929" s="4"/>
      <c r="H1929" s="4"/>
      <c r="I1929" s="79"/>
      <c r="J1929" s="4"/>
      <c r="K1929" s="80"/>
      <c r="L1929" s="80"/>
      <c r="M1929" s="80"/>
      <c r="N1929" s="80"/>
      <c r="O1929" s="80"/>
      <c r="P1929" s="80"/>
      <c r="Q1929" s="80"/>
      <c r="R1929" s="80"/>
      <c r="S1929" s="80"/>
      <c r="T1929" s="80"/>
      <c r="U1929" s="80"/>
      <c r="V1929" s="80"/>
      <c r="W1929" s="81">
        <f t="shared" si="31"/>
        <v>0</v>
      </c>
      <c r="X1929" s="80"/>
      <c r="Y1929" s="80"/>
      <c r="Z1929" s="80"/>
      <c r="AA1929" s="80"/>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82"/>
      <c r="BE1929" s="1"/>
    </row>
    <row r="1930" spans="1:57" ht="11.25" customHeight="1" x14ac:dyDescent="0.2">
      <c r="A1930" s="1"/>
      <c r="B1930" s="1"/>
      <c r="C1930" s="1"/>
      <c r="D1930" s="1"/>
      <c r="E1930" s="46">
        <v>1923</v>
      </c>
      <c r="F1930" s="229"/>
      <c r="G1930" s="4"/>
      <c r="H1930" s="4"/>
      <c r="I1930" s="79"/>
      <c r="J1930" s="4"/>
      <c r="K1930" s="80"/>
      <c r="L1930" s="80"/>
      <c r="M1930" s="80"/>
      <c r="N1930" s="80"/>
      <c r="O1930" s="80"/>
      <c r="P1930" s="80"/>
      <c r="Q1930" s="80"/>
      <c r="R1930" s="80"/>
      <c r="S1930" s="80"/>
      <c r="T1930" s="80"/>
      <c r="U1930" s="80"/>
      <c r="V1930" s="80"/>
      <c r="W1930" s="81">
        <f t="shared" si="31"/>
        <v>0</v>
      </c>
      <c r="X1930" s="80"/>
      <c r="Y1930" s="80"/>
      <c r="Z1930" s="80"/>
      <c r="AA1930" s="80"/>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82"/>
      <c r="BE1930" s="1"/>
    </row>
    <row r="1931" spans="1:57" ht="11.25" customHeight="1" x14ac:dyDescent="0.2">
      <c r="A1931" s="1"/>
      <c r="B1931" s="1"/>
      <c r="C1931" s="1"/>
      <c r="D1931" s="1"/>
      <c r="E1931" s="46">
        <v>1924</v>
      </c>
      <c r="F1931" s="229"/>
      <c r="G1931" s="4"/>
      <c r="H1931" s="4"/>
      <c r="I1931" s="79"/>
      <c r="J1931" s="4"/>
      <c r="K1931" s="80"/>
      <c r="L1931" s="80"/>
      <c r="M1931" s="80"/>
      <c r="N1931" s="80"/>
      <c r="O1931" s="80"/>
      <c r="P1931" s="80"/>
      <c r="Q1931" s="80"/>
      <c r="R1931" s="80"/>
      <c r="S1931" s="80"/>
      <c r="T1931" s="80"/>
      <c r="U1931" s="80"/>
      <c r="V1931" s="80"/>
      <c r="W1931" s="81">
        <f t="shared" si="31"/>
        <v>0</v>
      </c>
      <c r="X1931" s="80"/>
      <c r="Y1931" s="80"/>
      <c r="Z1931" s="80"/>
      <c r="AA1931" s="80"/>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82"/>
      <c r="BE1931" s="1"/>
    </row>
    <row r="1932" spans="1:57" ht="11.25" customHeight="1" x14ac:dyDescent="0.2">
      <c r="A1932" s="1"/>
      <c r="B1932" s="1"/>
      <c r="C1932" s="1"/>
      <c r="D1932" s="1"/>
      <c r="E1932" s="46">
        <v>1925</v>
      </c>
      <c r="F1932" s="229"/>
      <c r="G1932" s="4"/>
      <c r="H1932" s="4"/>
      <c r="I1932" s="79"/>
      <c r="J1932" s="4"/>
      <c r="K1932" s="80"/>
      <c r="L1932" s="80"/>
      <c r="M1932" s="80"/>
      <c r="N1932" s="80"/>
      <c r="O1932" s="80"/>
      <c r="P1932" s="80"/>
      <c r="Q1932" s="80"/>
      <c r="R1932" s="80"/>
      <c r="S1932" s="80"/>
      <c r="T1932" s="80"/>
      <c r="U1932" s="80"/>
      <c r="V1932" s="80"/>
      <c r="W1932" s="81">
        <f t="shared" si="31"/>
        <v>0</v>
      </c>
      <c r="X1932" s="80"/>
      <c r="Y1932" s="80"/>
      <c r="Z1932" s="80"/>
      <c r="AA1932" s="80"/>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82"/>
      <c r="BE1932" s="1"/>
    </row>
    <row r="1933" spans="1:57" ht="11.25" customHeight="1" x14ac:dyDescent="0.2">
      <c r="A1933" s="1"/>
      <c r="B1933" s="1"/>
      <c r="C1933" s="1"/>
      <c r="D1933" s="1"/>
      <c r="E1933" s="46">
        <v>1926</v>
      </c>
      <c r="F1933" s="229"/>
      <c r="G1933" s="4"/>
      <c r="H1933" s="4"/>
      <c r="I1933" s="79"/>
      <c r="J1933" s="4"/>
      <c r="K1933" s="80"/>
      <c r="L1933" s="80"/>
      <c r="M1933" s="80"/>
      <c r="N1933" s="80"/>
      <c r="O1933" s="80"/>
      <c r="P1933" s="80"/>
      <c r="Q1933" s="80"/>
      <c r="R1933" s="80"/>
      <c r="S1933" s="80"/>
      <c r="T1933" s="80"/>
      <c r="U1933" s="80"/>
      <c r="V1933" s="80"/>
      <c r="W1933" s="81">
        <f t="shared" si="31"/>
        <v>0</v>
      </c>
      <c r="X1933" s="80"/>
      <c r="Y1933" s="80"/>
      <c r="Z1933" s="80"/>
      <c r="AA1933" s="80"/>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82"/>
      <c r="BE1933" s="1"/>
    </row>
    <row r="1934" spans="1:57" ht="11.25" customHeight="1" x14ac:dyDescent="0.2">
      <c r="A1934" s="1"/>
      <c r="B1934" s="1"/>
      <c r="C1934" s="1"/>
      <c r="D1934" s="1"/>
      <c r="E1934" s="46">
        <v>1927</v>
      </c>
      <c r="F1934" s="229"/>
      <c r="G1934" s="4"/>
      <c r="H1934" s="4"/>
      <c r="I1934" s="79"/>
      <c r="J1934" s="4"/>
      <c r="K1934" s="80"/>
      <c r="L1934" s="80"/>
      <c r="M1934" s="80"/>
      <c r="N1934" s="80"/>
      <c r="O1934" s="80"/>
      <c r="P1934" s="80"/>
      <c r="Q1934" s="80"/>
      <c r="R1934" s="80"/>
      <c r="S1934" s="80"/>
      <c r="T1934" s="80"/>
      <c r="U1934" s="80"/>
      <c r="V1934" s="80"/>
      <c r="W1934" s="81">
        <f t="shared" si="31"/>
        <v>0</v>
      </c>
      <c r="X1934" s="80"/>
      <c r="Y1934" s="80"/>
      <c r="Z1934" s="80"/>
      <c r="AA1934" s="80"/>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82"/>
      <c r="BE1934" s="1"/>
    </row>
    <row r="1935" spans="1:57" ht="11.25" customHeight="1" x14ac:dyDescent="0.2">
      <c r="A1935" s="1"/>
      <c r="B1935" s="1"/>
      <c r="C1935" s="1"/>
      <c r="D1935" s="1"/>
      <c r="E1935" s="46">
        <v>1928</v>
      </c>
      <c r="F1935" s="229"/>
      <c r="G1935" s="4"/>
      <c r="H1935" s="4"/>
      <c r="I1935" s="79"/>
      <c r="J1935" s="4"/>
      <c r="K1935" s="80"/>
      <c r="L1935" s="80"/>
      <c r="M1935" s="80"/>
      <c r="N1935" s="80"/>
      <c r="O1935" s="80"/>
      <c r="P1935" s="80"/>
      <c r="Q1935" s="80"/>
      <c r="R1935" s="80"/>
      <c r="S1935" s="80"/>
      <c r="T1935" s="80"/>
      <c r="U1935" s="80"/>
      <c r="V1935" s="80"/>
      <c r="W1935" s="81">
        <f t="shared" si="31"/>
        <v>0</v>
      </c>
      <c r="X1935" s="80"/>
      <c r="Y1935" s="80"/>
      <c r="Z1935" s="80"/>
      <c r="AA1935" s="80"/>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82"/>
      <c r="BE1935" s="1"/>
    </row>
    <row r="1936" spans="1:57" ht="11.25" customHeight="1" x14ac:dyDescent="0.2">
      <c r="A1936" s="1"/>
      <c r="B1936" s="1"/>
      <c r="C1936" s="1"/>
      <c r="D1936" s="1"/>
      <c r="E1936" s="46">
        <v>1929</v>
      </c>
      <c r="F1936" s="229"/>
      <c r="G1936" s="4"/>
      <c r="H1936" s="4"/>
      <c r="I1936" s="79"/>
      <c r="J1936" s="4"/>
      <c r="K1936" s="80"/>
      <c r="L1936" s="80"/>
      <c r="M1936" s="80"/>
      <c r="N1936" s="80"/>
      <c r="O1936" s="80"/>
      <c r="P1936" s="80"/>
      <c r="Q1936" s="80"/>
      <c r="R1936" s="80"/>
      <c r="S1936" s="80"/>
      <c r="T1936" s="80"/>
      <c r="U1936" s="80"/>
      <c r="V1936" s="80"/>
      <c r="W1936" s="81">
        <f t="shared" si="31"/>
        <v>0</v>
      </c>
      <c r="X1936" s="80"/>
      <c r="Y1936" s="80"/>
      <c r="Z1936" s="80"/>
      <c r="AA1936" s="80"/>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82"/>
      <c r="BE1936" s="1"/>
    </row>
    <row r="1937" spans="1:57" ht="11.25" customHeight="1" x14ac:dyDescent="0.2">
      <c r="A1937" s="1"/>
      <c r="B1937" s="1"/>
      <c r="C1937" s="1"/>
      <c r="D1937" s="1"/>
      <c r="E1937" s="46">
        <v>1930</v>
      </c>
      <c r="F1937" s="229"/>
      <c r="G1937" s="4"/>
      <c r="H1937" s="4"/>
      <c r="I1937" s="79"/>
      <c r="J1937" s="4"/>
      <c r="K1937" s="80"/>
      <c r="L1937" s="80"/>
      <c r="M1937" s="80"/>
      <c r="N1937" s="80"/>
      <c r="O1937" s="80"/>
      <c r="P1937" s="80"/>
      <c r="Q1937" s="80"/>
      <c r="R1937" s="80"/>
      <c r="S1937" s="80"/>
      <c r="T1937" s="80"/>
      <c r="U1937" s="80"/>
      <c r="V1937" s="80"/>
      <c r="W1937" s="81">
        <f t="shared" si="31"/>
        <v>0</v>
      </c>
      <c r="X1937" s="80"/>
      <c r="Y1937" s="80"/>
      <c r="Z1937" s="80"/>
      <c r="AA1937" s="80"/>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82"/>
      <c r="BE1937" s="1"/>
    </row>
    <row r="1938" spans="1:57" ht="11.25" customHeight="1" x14ac:dyDescent="0.2">
      <c r="A1938" s="1"/>
      <c r="B1938" s="1"/>
      <c r="C1938" s="1"/>
      <c r="D1938" s="1"/>
      <c r="E1938" s="46">
        <v>1931</v>
      </c>
      <c r="F1938" s="229"/>
      <c r="G1938" s="4"/>
      <c r="H1938" s="4"/>
      <c r="I1938" s="79"/>
      <c r="J1938" s="4"/>
      <c r="K1938" s="80"/>
      <c r="L1938" s="80"/>
      <c r="M1938" s="80"/>
      <c r="N1938" s="80"/>
      <c r="O1938" s="80"/>
      <c r="P1938" s="80"/>
      <c r="Q1938" s="80"/>
      <c r="R1938" s="80"/>
      <c r="S1938" s="80"/>
      <c r="T1938" s="80"/>
      <c r="U1938" s="80"/>
      <c r="V1938" s="80"/>
      <c r="W1938" s="81">
        <f t="shared" si="31"/>
        <v>0</v>
      </c>
      <c r="X1938" s="80"/>
      <c r="Y1938" s="80"/>
      <c r="Z1938" s="80"/>
      <c r="AA1938" s="80"/>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82"/>
      <c r="BE1938" s="1"/>
    </row>
    <row r="1939" spans="1:57" ht="11.25" customHeight="1" x14ac:dyDescent="0.2">
      <c r="A1939" s="1"/>
      <c r="B1939" s="1"/>
      <c r="C1939" s="1"/>
      <c r="D1939" s="1"/>
      <c r="E1939" s="46">
        <v>1932</v>
      </c>
      <c r="F1939" s="229"/>
      <c r="G1939" s="4"/>
      <c r="H1939" s="4"/>
      <c r="I1939" s="79"/>
      <c r="J1939" s="4"/>
      <c r="K1939" s="80"/>
      <c r="L1939" s="80"/>
      <c r="M1939" s="80"/>
      <c r="N1939" s="80"/>
      <c r="O1939" s="80"/>
      <c r="P1939" s="80"/>
      <c r="Q1939" s="80"/>
      <c r="R1939" s="80"/>
      <c r="S1939" s="80"/>
      <c r="T1939" s="80"/>
      <c r="U1939" s="80"/>
      <c r="V1939" s="80"/>
      <c r="W1939" s="81">
        <f t="shared" si="31"/>
        <v>0</v>
      </c>
      <c r="X1939" s="80"/>
      <c r="Y1939" s="80"/>
      <c r="Z1939" s="80"/>
      <c r="AA1939" s="80"/>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82"/>
      <c r="BE1939" s="1"/>
    </row>
    <row r="1940" spans="1:57" ht="11.25" customHeight="1" x14ac:dyDescent="0.2">
      <c r="A1940" s="1"/>
      <c r="B1940" s="1"/>
      <c r="C1940" s="1"/>
      <c r="D1940" s="1"/>
      <c r="E1940" s="46">
        <v>1933</v>
      </c>
      <c r="F1940" s="229"/>
      <c r="G1940" s="4"/>
      <c r="H1940" s="4"/>
      <c r="I1940" s="79"/>
      <c r="J1940" s="4"/>
      <c r="K1940" s="80"/>
      <c r="L1940" s="80"/>
      <c r="M1940" s="80"/>
      <c r="N1940" s="80"/>
      <c r="O1940" s="80"/>
      <c r="P1940" s="80"/>
      <c r="Q1940" s="80"/>
      <c r="R1940" s="80"/>
      <c r="S1940" s="80"/>
      <c r="T1940" s="80"/>
      <c r="U1940" s="80"/>
      <c r="V1940" s="80"/>
      <c r="W1940" s="81">
        <f t="shared" si="31"/>
        <v>0</v>
      </c>
      <c r="X1940" s="80"/>
      <c r="Y1940" s="80"/>
      <c r="Z1940" s="80"/>
      <c r="AA1940" s="80"/>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82"/>
      <c r="BE1940" s="1"/>
    </row>
    <row r="1941" spans="1:57" ht="11.25" customHeight="1" x14ac:dyDescent="0.2">
      <c r="A1941" s="1"/>
      <c r="B1941" s="1"/>
      <c r="C1941" s="1"/>
      <c r="D1941" s="1"/>
      <c r="E1941" s="46">
        <v>1934</v>
      </c>
      <c r="F1941" s="229"/>
      <c r="G1941" s="4"/>
      <c r="H1941" s="4"/>
      <c r="I1941" s="79"/>
      <c r="J1941" s="4"/>
      <c r="K1941" s="80"/>
      <c r="L1941" s="80"/>
      <c r="M1941" s="80"/>
      <c r="N1941" s="80"/>
      <c r="O1941" s="80"/>
      <c r="P1941" s="80"/>
      <c r="Q1941" s="80"/>
      <c r="R1941" s="80"/>
      <c r="S1941" s="80"/>
      <c r="T1941" s="80"/>
      <c r="U1941" s="80"/>
      <c r="V1941" s="80"/>
      <c r="W1941" s="81">
        <f t="shared" si="31"/>
        <v>0</v>
      </c>
      <c r="X1941" s="80"/>
      <c r="Y1941" s="80"/>
      <c r="Z1941" s="80"/>
      <c r="AA1941" s="80"/>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82"/>
      <c r="BE1941" s="1"/>
    </row>
    <row r="1942" spans="1:57" ht="11.25" customHeight="1" x14ac:dyDescent="0.2">
      <c r="A1942" s="1"/>
      <c r="B1942" s="1"/>
      <c r="C1942" s="1"/>
      <c r="D1942" s="1"/>
      <c r="E1942" s="46">
        <v>1935</v>
      </c>
      <c r="F1942" s="229"/>
      <c r="G1942" s="4"/>
      <c r="H1942" s="4"/>
      <c r="I1942" s="79"/>
      <c r="J1942" s="4"/>
      <c r="K1942" s="80"/>
      <c r="L1942" s="80"/>
      <c r="M1942" s="80"/>
      <c r="N1942" s="80"/>
      <c r="O1942" s="80"/>
      <c r="P1942" s="80"/>
      <c r="Q1942" s="80"/>
      <c r="R1942" s="80"/>
      <c r="S1942" s="80"/>
      <c r="T1942" s="80"/>
      <c r="U1942" s="80"/>
      <c r="V1942" s="80"/>
      <c r="W1942" s="81">
        <f t="shared" si="31"/>
        <v>0</v>
      </c>
      <c r="X1942" s="80"/>
      <c r="Y1942" s="80"/>
      <c r="Z1942" s="80"/>
      <c r="AA1942" s="80"/>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82"/>
      <c r="BE1942" s="1"/>
    </row>
    <row r="1943" spans="1:57" ht="11.25" customHeight="1" x14ac:dyDescent="0.2">
      <c r="A1943" s="1"/>
      <c r="B1943" s="1"/>
      <c r="C1943" s="1"/>
      <c r="D1943" s="1"/>
      <c r="E1943" s="46">
        <v>1936</v>
      </c>
      <c r="F1943" s="229"/>
      <c r="G1943" s="4"/>
      <c r="H1943" s="4"/>
      <c r="I1943" s="79"/>
      <c r="J1943" s="4"/>
      <c r="K1943" s="80"/>
      <c r="L1943" s="80"/>
      <c r="M1943" s="80"/>
      <c r="N1943" s="80"/>
      <c r="O1943" s="80"/>
      <c r="P1943" s="80"/>
      <c r="Q1943" s="80"/>
      <c r="R1943" s="80"/>
      <c r="S1943" s="80"/>
      <c r="T1943" s="80"/>
      <c r="U1943" s="80"/>
      <c r="V1943" s="80"/>
      <c r="W1943" s="81">
        <f t="shared" si="31"/>
        <v>0</v>
      </c>
      <c r="X1943" s="80"/>
      <c r="Y1943" s="80"/>
      <c r="Z1943" s="80"/>
      <c r="AA1943" s="80"/>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82"/>
      <c r="BE1943" s="1"/>
    </row>
    <row r="1944" spans="1:57" ht="11.25" customHeight="1" x14ac:dyDescent="0.2">
      <c r="A1944" s="1"/>
      <c r="B1944" s="1"/>
      <c r="C1944" s="1"/>
      <c r="D1944" s="1"/>
      <c r="E1944" s="46">
        <v>1937</v>
      </c>
      <c r="F1944" s="229"/>
      <c r="G1944" s="4"/>
      <c r="H1944" s="4"/>
      <c r="I1944" s="79"/>
      <c r="J1944" s="4"/>
      <c r="K1944" s="80"/>
      <c r="L1944" s="80"/>
      <c r="M1944" s="80"/>
      <c r="N1944" s="80"/>
      <c r="O1944" s="80"/>
      <c r="P1944" s="80"/>
      <c r="Q1944" s="80"/>
      <c r="R1944" s="80"/>
      <c r="S1944" s="80"/>
      <c r="T1944" s="80"/>
      <c r="U1944" s="80"/>
      <c r="V1944" s="80"/>
      <c r="W1944" s="81">
        <f t="shared" si="31"/>
        <v>0</v>
      </c>
      <c r="X1944" s="80"/>
      <c r="Y1944" s="80"/>
      <c r="Z1944" s="80"/>
      <c r="AA1944" s="80"/>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82"/>
      <c r="BE1944" s="1"/>
    </row>
    <row r="1945" spans="1:57" ht="11.25" customHeight="1" x14ac:dyDescent="0.2">
      <c r="A1945" s="1"/>
      <c r="B1945" s="1"/>
      <c r="C1945" s="1"/>
      <c r="D1945" s="1"/>
      <c r="E1945" s="46">
        <v>1938</v>
      </c>
      <c r="F1945" s="229"/>
      <c r="G1945" s="4"/>
      <c r="H1945" s="4"/>
      <c r="I1945" s="79"/>
      <c r="J1945" s="4"/>
      <c r="K1945" s="80"/>
      <c r="L1945" s="80"/>
      <c r="M1945" s="80"/>
      <c r="N1945" s="80"/>
      <c r="O1945" s="80"/>
      <c r="P1945" s="80"/>
      <c r="Q1945" s="80"/>
      <c r="R1945" s="80"/>
      <c r="S1945" s="80"/>
      <c r="T1945" s="80"/>
      <c r="U1945" s="80"/>
      <c r="V1945" s="80"/>
      <c r="W1945" s="81">
        <f t="shared" si="31"/>
        <v>0</v>
      </c>
      <c r="X1945" s="80"/>
      <c r="Y1945" s="80"/>
      <c r="Z1945" s="80"/>
      <c r="AA1945" s="80"/>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82"/>
      <c r="BE1945" s="1"/>
    </row>
    <row r="1946" spans="1:57" ht="11.25" customHeight="1" x14ac:dyDescent="0.2">
      <c r="A1946" s="1"/>
      <c r="B1946" s="1"/>
      <c r="C1946" s="1"/>
      <c r="D1946" s="1"/>
      <c r="E1946" s="46">
        <v>1939</v>
      </c>
      <c r="F1946" s="229"/>
      <c r="G1946" s="4"/>
      <c r="H1946" s="4"/>
      <c r="I1946" s="79"/>
      <c r="J1946" s="4"/>
      <c r="K1946" s="80"/>
      <c r="L1946" s="80"/>
      <c r="M1946" s="80"/>
      <c r="N1946" s="80"/>
      <c r="O1946" s="80"/>
      <c r="P1946" s="80"/>
      <c r="Q1946" s="80"/>
      <c r="R1946" s="80"/>
      <c r="S1946" s="80"/>
      <c r="T1946" s="80"/>
      <c r="U1946" s="80"/>
      <c r="V1946" s="80"/>
      <c r="W1946" s="81">
        <f t="shared" si="31"/>
        <v>0</v>
      </c>
      <c r="X1946" s="80"/>
      <c r="Y1946" s="80"/>
      <c r="Z1946" s="80"/>
      <c r="AA1946" s="80"/>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82"/>
      <c r="BE1946" s="1"/>
    </row>
    <row r="1947" spans="1:57" ht="11.25" customHeight="1" x14ac:dyDescent="0.2">
      <c r="A1947" s="1"/>
      <c r="B1947" s="1"/>
      <c r="C1947" s="1"/>
      <c r="D1947" s="1"/>
      <c r="E1947" s="46">
        <v>1940</v>
      </c>
      <c r="F1947" s="229"/>
      <c r="G1947" s="4"/>
      <c r="H1947" s="4"/>
      <c r="I1947" s="79"/>
      <c r="J1947" s="4"/>
      <c r="K1947" s="80"/>
      <c r="L1947" s="80"/>
      <c r="M1947" s="80"/>
      <c r="N1947" s="80"/>
      <c r="O1947" s="80"/>
      <c r="P1947" s="80"/>
      <c r="Q1947" s="80"/>
      <c r="R1947" s="80"/>
      <c r="S1947" s="80"/>
      <c r="T1947" s="80"/>
      <c r="U1947" s="80"/>
      <c r="V1947" s="80"/>
      <c r="W1947" s="81">
        <f t="shared" si="31"/>
        <v>0</v>
      </c>
      <c r="X1947" s="80"/>
      <c r="Y1947" s="80"/>
      <c r="Z1947" s="80"/>
      <c r="AA1947" s="80"/>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82"/>
      <c r="BE1947" s="1"/>
    </row>
    <row r="1948" spans="1:57" ht="11.25" customHeight="1" x14ac:dyDescent="0.2">
      <c r="A1948" s="1"/>
      <c r="B1948" s="1"/>
      <c r="C1948" s="1"/>
      <c r="D1948" s="1"/>
      <c r="E1948" s="46">
        <v>1941</v>
      </c>
      <c r="F1948" s="229"/>
      <c r="G1948" s="4"/>
      <c r="H1948" s="4"/>
      <c r="I1948" s="79"/>
      <c r="J1948" s="4"/>
      <c r="K1948" s="80"/>
      <c r="L1948" s="80"/>
      <c r="M1948" s="80"/>
      <c r="N1948" s="80"/>
      <c r="O1948" s="80"/>
      <c r="P1948" s="80"/>
      <c r="Q1948" s="80"/>
      <c r="R1948" s="80"/>
      <c r="S1948" s="80"/>
      <c r="T1948" s="80"/>
      <c r="U1948" s="80"/>
      <c r="V1948" s="80"/>
      <c r="W1948" s="81">
        <f t="shared" si="31"/>
        <v>0</v>
      </c>
      <c r="X1948" s="80"/>
      <c r="Y1948" s="80"/>
      <c r="Z1948" s="80"/>
      <c r="AA1948" s="80"/>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82"/>
      <c r="BE1948" s="1"/>
    </row>
    <row r="1949" spans="1:57" ht="11.25" customHeight="1" x14ac:dyDescent="0.2">
      <c r="A1949" s="1"/>
      <c r="B1949" s="1"/>
      <c r="C1949" s="1"/>
      <c r="D1949" s="1"/>
      <c r="E1949" s="46">
        <v>1942</v>
      </c>
      <c r="F1949" s="229"/>
      <c r="G1949" s="4"/>
      <c r="H1949" s="4"/>
      <c r="I1949" s="79"/>
      <c r="J1949" s="4"/>
      <c r="K1949" s="80"/>
      <c r="L1949" s="80"/>
      <c r="M1949" s="80"/>
      <c r="N1949" s="80"/>
      <c r="O1949" s="80"/>
      <c r="P1949" s="80"/>
      <c r="Q1949" s="80"/>
      <c r="R1949" s="80"/>
      <c r="S1949" s="80"/>
      <c r="T1949" s="80"/>
      <c r="U1949" s="80"/>
      <c r="V1949" s="80"/>
      <c r="W1949" s="81">
        <f t="shared" si="31"/>
        <v>0</v>
      </c>
      <c r="X1949" s="80"/>
      <c r="Y1949" s="80"/>
      <c r="Z1949" s="80"/>
      <c r="AA1949" s="80"/>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82"/>
      <c r="BE1949" s="1"/>
    </row>
    <row r="1950" spans="1:57" ht="11.25" customHeight="1" x14ac:dyDescent="0.2">
      <c r="A1950" s="1"/>
      <c r="B1950" s="1"/>
      <c r="C1950" s="1"/>
      <c r="D1950" s="1"/>
      <c r="E1950" s="46">
        <v>1943</v>
      </c>
      <c r="F1950" s="229"/>
      <c r="G1950" s="4"/>
      <c r="H1950" s="4"/>
      <c r="I1950" s="79"/>
      <c r="J1950" s="4"/>
      <c r="K1950" s="80"/>
      <c r="L1950" s="80"/>
      <c r="M1950" s="80"/>
      <c r="N1950" s="80"/>
      <c r="O1950" s="80"/>
      <c r="P1950" s="80"/>
      <c r="Q1950" s="80"/>
      <c r="R1950" s="80"/>
      <c r="S1950" s="80"/>
      <c r="T1950" s="80"/>
      <c r="U1950" s="80"/>
      <c r="V1950" s="80"/>
      <c r="W1950" s="81">
        <f t="shared" si="31"/>
        <v>0</v>
      </c>
      <c r="X1950" s="80"/>
      <c r="Y1950" s="80"/>
      <c r="Z1950" s="80"/>
      <c r="AA1950" s="80"/>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82"/>
      <c r="BE1950" s="1"/>
    </row>
    <row r="1951" spans="1:57" ht="11.25" customHeight="1" x14ac:dyDescent="0.2">
      <c r="A1951" s="1"/>
      <c r="B1951" s="1"/>
      <c r="C1951" s="1"/>
      <c r="D1951" s="1"/>
      <c r="E1951" s="46">
        <v>1944</v>
      </c>
      <c r="F1951" s="229"/>
      <c r="G1951" s="4"/>
      <c r="H1951" s="4"/>
      <c r="I1951" s="79"/>
      <c r="J1951" s="4"/>
      <c r="K1951" s="80"/>
      <c r="L1951" s="80"/>
      <c r="M1951" s="80"/>
      <c r="N1951" s="80"/>
      <c r="O1951" s="80"/>
      <c r="P1951" s="80"/>
      <c r="Q1951" s="80"/>
      <c r="R1951" s="80"/>
      <c r="S1951" s="80"/>
      <c r="T1951" s="80"/>
      <c r="U1951" s="80"/>
      <c r="V1951" s="80"/>
      <c r="W1951" s="81">
        <f t="shared" si="31"/>
        <v>0</v>
      </c>
      <c r="X1951" s="80"/>
      <c r="Y1951" s="80"/>
      <c r="Z1951" s="80"/>
      <c r="AA1951" s="80"/>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82"/>
      <c r="BE1951" s="1"/>
    </row>
    <row r="1952" spans="1:57" ht="11.25" customHeight="1" x14ac:dyDescent="0.2">
      <c r="A1952" s="1"/>
      <c r="B1952" s="1"/>
      <c r="C1952" s="1"/>
      <c r="D1952" s="1"/>
      <c r="E1952" s="46">
        <v>1945</v>
      </c>
      <c r="F1952" s="229"/>
      <c r="G1952" s="4"/>
      <c r="H1952" s="4"/>
      <c r="I1952" s="79"/>
      <c r="J1952" s="4"/>
      <c r="K1952" s="80"/>
      <c r="L1952" s="80"/>
      <c r="M1952" s="80"/>
      <c r="N1952" s="80"/>
      <c r="O1952" s="80"/>
      <c r="P1952" s="80"/>
      <c r="Q1952" s="80"/>
      <c r="R1952" s="80"/>
      <c r="S1952" s="80"/>
      <c r="T1952" s="80"/>
      <c r="U1952" s="80"/>
      <c r="V1952" s="80"/>
      <c r="W1952" s="81">
        <f t="shared" si="31"/>
        <v>0</v>
      </c>
      <c r="X1952" s="80"/>
      <c r="Y1952" s="80"/>
      <c r="Z1952" s="80"/>
      <c r="AA1952" s="80"/>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82"/>
      <c r="BE1952" s="1"/>
    </row>
    <row r="1953" spans="1:57" ht="11.25" customHeight="1" x14ac:dyDescent="0.2">
      <c r="A1953" s="1"/>
      <c r="B1953" s="1"/>
      <c r="C1953" s="1"/>
      <c r="D1953" s="1"/>
      <c r="E1953" s="46">
        <v>1946</v>
      </c>
      <c r="F1953" s="229"/>
      <c r="G1953" s="4"/>
      <c r="H1953" s="4"/>
      <c r="I1953" s="79"/>
      <c r="J1953" s="4"/>
      <c r="K1953" s="80"/>
      <c r="L1953" s="80"/>
      <c r="M1953" s="80"/>
      <c r="N1953" s="80"/>
      <c r="O1953" s="80"/>
      <c r="P1953" s="80"/>
      <c r="Q1953" s="80"/>
      <c r="R1953" s="80"/>
      <c r="S1953" s="80"/>
      <c r="T1953" s="80"/>
      <c r="U1953" s="80"/>
      <c r="V1953" s="80"/>
      <c r="W1953" s="81">
        <f t="shared" si="31"/>
        <v>0</v>
      </c>
      <c r="X1953" s="80"/>
      <c r="Y1953" s="80"/>
      <c r="Z1953" s="80"/>
      <c r="AA1953" s="80"/>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82"/>
      <c r="BE1953" s="1"/>
    </row>
    <row r="1954" spans="1:57" ht="11.25" customHeight="1" x14ac:dyDescent="0.2">
      <c r="A1954" s="1"/>
      <c r="B1954" s="1"/>
      <c r="C1954" s="1"/>
      <c r="D1954" s="1"/>
      <c r="E1954" s="46">
        <v>1947</v>
      </c>
      <c r="F1954" s="229"/>
      <c r="G1954" s="4"/>
      <c r="H1954" s="4"/>
      <c r="I1954" s="79"/>
      <c r="J1954" s="4"/>
      <c r="K1954" s="80"/>
      <c r="L1954" s="80"/>
      <c r="M1954" s="80"/>
      <c r="N1954" s="80"/>
      <c r="O1954" s="80"/>
      <c r="P1954" s="80"/>
      <c r="Q1954" s="80"/>
      <c r="R1954" s="80"/>
      <c r="S1954" s="80"/>
      <c r="T1954" s="80"/>
      <c r="U1954" s="80"/>
      <c r="V1954" s="80"/>
      <c r="W1954" s="81">
        <f t="shared" si="31"/>
        <v>0</v>
      </c>
      <c r="X1954" s="80"/>
      <c r="Y1954" s="80"/>
      <c r="Z1954" s="80"/>
      <c r="AA1954" s="80"/>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82"/>
      <c r="BE1954" s="1"/>
    </row>
    <row r="1955" spans="1:57" ht="11.25" customHeight="1" x14ac:dyDescent="0.2">
      <c r="A1955" s="1"/>
      <c r="B1955" s="1"/>
      <c r="C1955" s="1"/>
      <c r="D1955" s="1"/>
      <c r="E1955" s="46">
        <v>1948</v>
      </c>
      <c r="F1955" s="229"/>
      <c r="G1955" s="4"/>
      <c r="H1955" s="4"/>
      <c r="I1955" s="79"/>
      <c r="J1955" s="4"/>
      <c r="K1955" s="80"/>
      <c r="L1955" s="80"/>
      <c r="M1955" s="80"/>
      <c r="N1955" s="80"/>
      <c r="O1955" s="80"/>
      <c r="P1955" s="80"/>
      <c r="Q1955" s="80"/>
      <c r="R1955" s="80"/>
      <c r="S1955" s="80"/>
      <c r="T1955" s="80"/>
      <c r="U1955" s="80"/>
      <c r="V1955" s="80"/>
      <c r="W1955" s="81">
        <f t="shared" si="31"/>
        <v>0</v>
      </c>
      <c r="X1955" s="80"/>
      <c r="Y1955" s="80"/>
      <c r="Z1955" s="80"/>
      <c r="AA1955" s="80"/>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82"/>
      <c r="BE1955" s="1"/>
    </row>
    <row r="1956" spans="1:57" ht="11.25" customHeight="1" x14ac:dyDescent="0.2">
      <c r="A1956" s="1"/>
      <c r="B1956" s="1"/>
      <c r="C1956" s="1"/>
      <c r="D1956" s="1"/>
      <c r="E1956" s="46">
        <v>1949</v>
      </c>
      <c r="F1956" s="229"/>
      <c r="G1956" s="4"/>
      <c r="H1956" s="4"/>
      <c r="I1956" s="79"/>
      <c r="J1956" s="4"/>
      <c r="K1956" s="80"/>
      <c r="L1956" s="80"/>
      <c r="M1956" s="80"/>
      <c r="N1956" s="80"/>
      <c r="O1956" s="80"/>
      <c r="P1956" s="80"/>
      <c r="Q1956" s="80"/>
      <c r="R1956" s="80"/>
      <c r="S1956" s="80"/>
      <c r="T1956" s="80"/>
      <c r="U1956" s="80"/>
      <c r="V1956" s="80"/>
      <c r="W1956" s="81">
        <f t="shared" si="31"/>
        <v>0</v>
      </c>
      <c r="X1956" s="80"/>
      <c r="Y1956" s="80"/>
      <c r="Z1956" s="80"/>
      <c r="AA1956" s="80"/>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82"/>
      <c r="BE1956" s="1"/>
    </row>
    <row r="1957" spans="1:57" ht="11.25" customHeight="1" x14ac:dyDescent="0.2">
      <c r="A1957" s="1"/>
      <c r="B1957" s="1"/>
      <c r="C1957" s="1"/>
      <c r="D1957" s="1"/>
      <c r="E1957" s="46">
        <v>1950</v>
      </c>
      <c r="F1957" s="229"/>
      <c r="G1957" s="4"/>
      <c r="H1957" s="4"/>
      <c r="I1957" s="79"/>
      <c r="J1957" s="4"/>
      <c r="K1957" s="80"/>
      <c r="L1957" s="80"/>
      <c r="M1957" s="80"/>
      <c r="N1957" s="80"/>
      <c r="O1957" s="80"/>
      <c r="P1957" s="80"/>
      <c r="Q1957" s="80"/>
      <c r="R1957" s="80"/>
      <c r="S1957" s="80"/>
      <c r="T1957" s="80"/>
      <c r="U1957" s="80"/>
      <c r="V1957" s="80"/>
      <c r="W1957" s="81">
        <f t="shared" si="31"/>
        <v>0</v>
      </c>
      <c r="X1957" s="80"/>
      <c r="Y1957" s="80"/>
      <c r="Z1957" s="80"/>
      <c r="AA1957" s="80"/>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82"/>
      <c r="BE1957" s="1"/>
    </row>
    <row r="1958" spans="1:57" ht="11.25" customHeight="1" x14ac:dyDescent="0.2">
      <c r="A1958" s="1"/>
      <c r="B1958" s="1"/>
      <c r="C1958" s="1"/>
      <c r="D1958" s="1"/>
      <c r="E1958" s="46">
        <v>1951</v>
      </c>
      <c r="F1958" s="229"/>
      <c r="G1958" s="4"/>
      <c r="H1958" s="4"/>
      <c r="I1958" s="79"/>
      <c r="J1958" s="4"/>
      <c r="K1958" s="80"/>
      <c r="L1958" s="80"/>
      <c r="M1958" s="80"/>
      <c r="N1958" s="80"/>
      <c r="O1958" s="80"/>
      <c r="P1958" s="80"/>
      <c r="Q1958" s="80"/>
      <c r="R1958" s="80"/>
      <c r="S1958" s="80"/>
      <c r="T1958" s="80"/>
      <c r="U1958" s="80"/>
      <c r="V1958" s="80"/>
      <c r="W1958" s="81">
        <f t="shared" si="31"/>
        <v>0</v>
      </c>
      <c r="X1958" s="80"/>
      <c r="Y1958" s="80"/>
      <c r="Z1958" s="80"/>
      <c r="AA1958" s="80"/>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82"/>
      <c r="BE1958" s="1"/>
    </row>
    <row r="1959" spans="1:57" ht="11.25" customHeight="1" x14ac:dyDescent="0.2">
      <c r="A1959" s="1"/>
      <c r="B1959" s="1"/>
      <c r="C1959" s="1"/>
      <c r="D1959" s="1"/>
      <c r="E1959" s="46">
        <v>1952</v>
      </c>
      <c r="F1959" s="229"/>
      <c r="G1959" s="4"/>
      <c r="H1959" s="4"/>
      <c r="I1959" s="79"/>
      <c r="J1959" s="4"/>
      <c r="K1959" s="80"/>
      <c r="L1959" s="80"/>
      <c r="M1959" s="80"/>
      <c r="N1959" s="80"/>
      <c r="O1959" s="80"/>
      <c r="P1959" s="80"/>
      <c r="Q1959" s="80"/>
      <c r="R1959" s="80"/>
      <c r="S1959" s="80"/>
      <c r="T1959" s="80"/>
      <c r="U1959" s="80"/>
      <c r="V1959" s="80"/>
      <c r="W1959" s="81">
        <f t="shared" si="31"/>
        <v>0</v>
      </c>
      <c r="X1959" s="80"/>
      <c r="Y1959" s="80"/>
      <c r="Z1959" s="80"/>
      <c r="AA1959" s="80"/>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82"/>
      <c r="BE1959" s="1"/>
    </row>
    <row r="1960" spans="1:57" ht="11.25" customHeight="1" x14ac:dyDescent="0.2">
      <c r="A1960" s="1"/>
      <c r="B1960" s="1"/>
      <c r="C1960" s="1"/>
      <c r="D1960" s="1"/>
      <c r="E1960" s="46">
        <v>1953</v>
      </c>
      <c r="F1960" s="229"/>
      <c r="G1960" s="4"/>
      <c r="H1960" s="4"/>
      <c r="I1960" s="79"/>
      <c r="J1960" s="4"/>
      <c r="K1960" s="80"/>
      <c r="L1960" s="80"/>
      <c r="M1960" s="80"/>
      <c r="N1960" s="80"/>
      <c r="O1960" s="80"/>
      <c r="P1960" s="80"/>
      <c r="Q1960" s="80"/>
      <c r="R1960" s="80"/>
      <c r="S1960" s="80"/>
      <c r="T1960" s="80"/>
      <c r="U1960" s="80"/>
      <c r="V1960" s="80"/>
      <c r="W1960" s="81">
        <f t="shared" si="31"/>
        <v>0</v>
      </c>
      <c r="X1960" s="80"/>
      <c r="Y1960" s="80"/>
      <c r="Z1960" s="80"/>
      <c r="AA1960" s="80"/>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82"/>
      <c r="BE1960" s="1"/>
    </row>
    <row r="1961" spans="1:57" ht="11.25" customHeight="1" x14ac:dyDescent="0.2">
      <c r="A1961" s="1"/>
      <c r="B1961" s="1"/>
      <c r="C1961" s="1"/>
      <c r="D1961" s="1"/>
      <c r="E1961" s="46">
        <v>1954</v>
      </c>
      <c r="F1961" s="229"/>
      <c r="G1961" s="4"/>
      <c r="H1961" s="4"/>
      <c r="I1961" s="79"/>
      <c r="J1961" s="4"/>
      <c r="K1961" s="80"/>
      <c r="L1961" s="80"/>
      <c r="M1961" s="80"/>
      <c r="N1961" s="80"/>
      <c r="O1961" s="80"/>
      <c r="P1961" s="80"/>
      <c r="Q1961" s="80"/>
      <c r="R1961" s="80"/>
      <c r="S1961" s="80"/>
      <c r="T1961" s="80"/>
      <c r="U1961" s="80"/>
      <c r="V1961" s="80"/>
      <c r="W1961" s="81">
        <f t="shared" si="31"/>
        <v>0</v>
      </c>
      <c r="X1961" s="80"/>
      <c r="Y1961" s="80"/>
      <c r="Z1961" s="80"/>
      <c r="AA1961" s="80"/>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82"/>
      <c r="BE1961" s="1"/>
    </row>
    <row r="1962" spans="1:57" ht="11.25" customHeight="1" x14ac:dyDescent="0.2">
      <c r="A1962" s="1"/>
      <c r="B1962" s="1"/>
      <c r="C1962" s="1"/>
      <c r="D1962" s="1"/>
      <c r="E1962" s="46">
        <v>1955</v>
      </c>
      <c r="F1962" s="229"/>
      <c r="G1962" s="4"/>
      <c r="H1962" s="4"/>
      <c r="I1962" s="79"/>
      <c r="J1962" s="4"/>
      <c r="K1962" s="80"/>
      <c r="L1962" s="80"/>
      <c r="M1962" s="80"/>
      <c r="N1962" s="80"/>
      <c r="O1962" s="80"/>
      <c r="P1962" s="80"/>
      <c r="Q1962" s="80"/>
      <c r="R1962" s="80"/>
      <c r="S1962" s="80"/>
      <c r="T1962" s="80"/>
      <c r="U1962" s="80"/>
      <c r="V1962" s="80"/>
      <c r="W1962" s="81">
        <f t="shared" si="31"/>
        <v>0</v>
      </c>
      <c r="X1962" s="80"/>
      <c r="Y1962" s="80"/>
      <c r="Z1962" s="80"/>
      <c r="AA1962" s="80"/>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82"/>
      <c r="BE1962" s="1"/>
    </row>
    <row r="1963" spans="1:57" ht="11.25" customHeight="1" x14ac:dyDescent="0.2">
      <c r="A1963" s="1"/>
      <c r="B1963" s="1"/>
      <c r="C1963" s="1"/>
      <c r="D1963" s="1"/>
      <c r="E1963" s="46">
        <v>1956</v>
      </c>
      <c r="F1963" s="229"/>
      <c r="G1963" s="4"/>
      <c r="H1963" s="4"/>
      <c r="I1963" s="79"/>
      <c r="J1963" s="4"/>
      <c r="K1963" s="80"/>
      <c r="L1963" s="80"/>
      <c r="M1963" s="80"/>
      <c r="N1963" s="80"/>
      <c r="O1963" s="80"/>
      <c r="P1963" s="80"/>
      <c r="Q1963" s="80"/>
      <c r="R1963" s="80"/>
      <c r="S1963" s="80"/>
      <c r="T1963" s="80"/>
      <c r="U1963" s="80"/>
      <c r="V1963" s="80"/>
      <c r="W1963" s="81">
        <f t="shared" si="31"/>
        <v>0</v>
      </c>
      <c r="X1963" s="80"/>
      <c r="Y1963" s="80"/>
      <c r="Z1963" s="80"/>
      <c r="AA1963" s="80"/>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82"/>
      <c r="BE1963" s="1"/>
    </row>
    <row r="1964" spans="1:57" ht="11.25" customHeight="1" x14ac:dyDescent="0.2">
      <c r="A1964" s="1"/>
      <c r="B1964" s="1"/>
      <c r="C1964" s="1"/>
      <c r="D1964" s="1"/>
      <c r="E1964" s="46">
        <v>1957</v>
      </c>
      <c r="F1964" s="229"/>
      <c r="G1964" s="4"/>
      <c r="H1964" s="4"/>
      <c r="I1964" s="79"/>
      <c r="J1964" s="4"/>
      <c r="K1964" s="80"/>
      <c r="L1964" s="80"/>
      <c r="M1964" s="80"/>
      <c r="N1964" s="80"/>
      <c r="O1964" s="80"/>
      <c r="P1964" s="80"/>
      <c r="Q1964" s="80"/>
      <c r="R1964" s="80"/>
      <c r="S1964" s="80"/>
      <c r="T1964" s="80"/>
      <c r="U1964" s="80"/>
      <c r="V1964" s="80"/>
      <c r="W1964" s="81">
        <f t="shared" si="31"/>
        <v>0</v>
      </c>
      <c r="X1964" s="80"/>
      <c r="Y1964" s="80"/>
      <c r="Z1964" s="80"/>
      <c r="AA1964" s="80"/>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82"/>
      <c r="BE1964" s="1"/>
    </row>
    <row r="1965" spans="1:57" ht="11.25" customHeight="1" x14ac:dyDescent="0.2">
      <c r="A1965" s="1"/>
      <c r="B1965" s="1"/>
      <c r="C1965" s="1"/>
      <c r="D1965" s="1"/>
      <c r="E1965" s="46">
        <v>1958</v>
      </c>
      <c r="F1965" s="229"/>
      <c r="G1965" s="4"/>
      <c r="H1965" s="4"/>
      <c r="I1965" s="79"/>
      <c r="J1965" s="4"/>
      <c r="K1965" s="80"/>
      <c r="L1965" s="80"/>
      <c r="M1965" s="80"/>
      <c r="N1965" s="80"/>
      <c r="O1965" s="80"/>
      <c r="P1965" s="80"/>
      <c r="Q1965" s="80"/>
      <c r="R1965" s="80"/>
      <c r="S1965" s="80"/>
      <c r="T1965" s="80"/>
      <c r="U1965" s="80"/>
      <c r="V1965" s="80"/>
      <c r="W1965" s="81">
        <f t="shared" si="31"/>
        <v>0</v>
      </c>
      <c r="X1965" s="80"/>
      <c r="Y1965" s="80"/>
      <c r="Z1965" s="80"/>
      <c r="AA1965" s="80"/>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82"/>
      <c r="BE1965" s="1"/>
    </row>
    <row r="1966" spans="1:57" ht="11.25" customHeight="1" x14ac:dyDescent="0.2">
      <c r="A1966" s="1"/>
      <c r="B1966" s="1"/>
      <c r="C1966" s="1"/>
      <c r="D1966" s="1"/>
      <c r="E1966" s="46">
        <v>1959</v>
      </c>
      <c r="F1966" s="229"/>
      <c r="G1966" s="4"/>
      <c r="H1966" s="4"/>
      <c r="I1966" s="79"/>
      <c r="J1966" s="4"/>
      <c r="K1966" s="80"/>
      <c r="L1966" s="80"/>
      <c r="M1966" s="80"/>
      <c r="N1966" s="80"/>
      <c r="O1966" s="80"/>
      <c r="P1966" s="80"/>
      <c r="Q1966" s="80"/>
      <c r="R1966" s="80"/>
      <c r="S1966" s="80"/>
      <c r="T1966" s="80"/>
      <c r="U1966" s="80"/>
      <c r="V1966" s="80"/>
      <c r="W1966" s="81">
        <f t="shared" si="31"/>
        <v>0</v>
      </c>
      <c r="X1966" s="80"/>
      <c r="Y1966" s="80"/>
      <c r="Z1966" s="80"/>
      <c r="AA1966" s="80"/>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82"/>
      <c r="BE1966" s="1"/>
    </row>
    <row r="1967" spans="1:57" ht="11.25" customHeight="1" x14ac:dyDescent="0.2">
      <c r="A1967" s="1"/>
      <c r="B1967" s="1"/>
      <c r="C1967" s="1"/>
      <c r="D1967" s="1"/>
      <c r="E1967" s="46">
        <v>1960</v>
      </c>
      <c r="F1967" s="229"/>
      <c r="G1967" s="4"/>
      <c r="H1967" s="4"/>
      <c r="I1967" s="79"/>
      <c r="J1967" s="4"/>
      <c r="K1967" s="80"/>
      <c r="L1967" s="80"/>
      <c r="M1967" s="80"/>
      <c r="N1967" s="80"/>
      <c r="O1967" s="80"/>
      <c r="P1967" s="80"/>
      <c r="Q1967" s="80"/>
      <c r="R1967" s="80"/>
      <c r="S1967" s="80"/>
      <c r="T1967" s="80"/>
      <c r="U1967" s="80"/>
      <c r="V1967" s="80"/>
      <c r="W1967" s="81">
        <f t="shared" si="31"/>
        <v>0</v>
      </c>
      <c r="X1967" s="80"/>
      <c r="Y1967" s="80"/>
      <c r="Z1967" s="80"/>
      <c r="AA1967" s="80"/>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82"/>
      <c r="BE1967" s="1"/>
    </row>
    <row r="1968" spans="1:57" ht="11.25" customHeight="1" x14ac:dyDescent="0.2">
      <c r="A1968" s="1"/>
      <c r="B1968" s="1"/>
      <c r="C1968" s="1"/>
      <c r="D1968" s="1"/>
      <c r="E1968" s="46">
        <v>1961</v>
      </c>
      <c r="F1968" s="229"/>
      <c r="G1968" s="4"/>
      <c r="H1968" s="4"/>
      <c r="I1968" s="79"/>
      <c r="J1968" s="4"/>
      <c r="K1968" s="80"/>
      <c r="L1968" s="80"/>
      <c r="M1968" s="80"/>
      <c r="N1968" s="80"/>
      <c r="O1968" s="80"/>
      <c r="P1968" s="80"/>
      <c r="Q1968" s="80"/>
      <c r="R1968" s="80"/>
      <c r="S1968" s="80"/>
      <c r="T1968" s="80"/>
      <c r="U1968" s="80"/>
      <c r="V1968" s="80"/>
      <c r="W1968" s="81">
        <f t="shared" si="31"/>
        <v>0</v>
      </c>
      <c r="X1968" s="80"/>
      <c r="Y1968" s="80"/>
      <c r="Z1968" s="80"/>
      <c r="AA1968" s="80"/>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82"/>
      <c r="BE1968" s="1"/>
    </row>
    <row r="1969" spans="1:57" ht="11.25" customHeight="1" x14ac:dyDescent="0.2">
      <c r="A1969" s="1"/>
      <c r="B1969" s="1"/>
      <c r="C1969" s="1"/>
      <c r="D1969" s="1"/>
      <c r="E1969" s="46">
        <v>1962</v>
      </c>
      <c r="F1969" s="229"/>
      <c r="G1969" s="4"/>
      <c r="H1969" s="4"/>
      <c r="I1969" s="79"/>
      <c r="J1969" s="4"/>
      <c r="K1969" s="80"/>
      <c r="L1969" s="80"/>
      <c r="M1969" s="80"/>
      <c r="N1969" s="80"/>
      <c r="O1969" s="80"/>
      <c r="P1969" s="80"/>
      <c r="Q1969" s="80"/>
      <c r="R1969" s="80"/>
      <c r="S1969" s="80"/>
      <c r="T1969" s="80"/>
      <c r="U1969" s="80"/>
      <c r="V1969" s="80"/>
      <c r="W1969" s="81">
        <f t="shared" si="31"/>
        <v>0</v>
      </c>
      <c r="X1969" s="80"/>
      <c r="Y1969" s="80"/>
      <c r="Z1969" s="80"/>
      <c r="AA1969" s="80"/>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82"/>
      <c r="BE1969" s="1"/>
    </row>
    <row r="1970" spans="1:57" ht="11.25" customHeight="1" x14ac:dyDescent="0.2">
      <c r="A1970" s="1"/>
      <c r="B1970" s="1"/>
      <c r="C1970" s="1"/>
      <c r="D1970" s="1"/>
      <c r="E1970" s="46">
        <v>1963</v>
      </c>
      <c r="F1970" s="229"/>
      <c r="G1970" s="4"/>
      <c r="H1970" s="4"/>
      <c r="I1970" s="79"/>
      <c r="J1970" s="4"/>
      <c r="K1970" s="80"/>
      <c r="L1970" s="80"/>
      <c r="M1970" s="80"/>
      <c r="N1970" s="80"/>
      <c r="O1970" s="80"/>
      <c r="P1970" s="80"/>
      <c r="Q1970" s="80"/>
      <c r="R1970" s="80"/>
      <c r="S1970" s="80"/>
      <c r="T1970" s="80"/>
      <c r="U1970" s="80"/>
      <c r="V1970" s="80"/>
      <c r="W1970" s="81">
        <f t="shared" si="31"/>
        <v>0</v>
      </c>
      <c r="X1970" s="80"/>
      <c r="Y1970" s="80"/>
      <c r="Z1970" s="80"/>
      <c r="AA1970" s="80"/>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82"/>
      <c r="BE1970" s="1"/>
    </row>
    <row r="1971" spans="1:57" ht="11.25" customHeight="1" x14ac:dyDescent="0.2">
      <c r="A1971" s="1"/>
      <c r="B1971" s="1"/>
      <c r="C1971" s="1"/>
      <c r="D1971" s="1"/>
      <c r="E1971" s="46">
        <v>1964</v>
      </c>
      <c r="F1971" s="229"/>
      <c r="G1971" s="4"/>
      <c r="H1971" s="4"/>
      <c r="I1971" s="79"/>
      <c r="J1971" s="4"/>
      <c r="K1971" s="80"/>
      <c r="L1971" s="80"/>
      <c r="M1971" s="80"/>
      <c r="N1971" s="80"/>
      <c r="O1971" s="80"/>
      <c r="P1971" s="80"/>
      <c r="Q1971" s="80"/>
      <c r="R1971" s="80"/>
      <c r="S1971" s="80"/>
      <c r="T1971" s="80"/>
      <c r="U1971" s="80"/>
      <c r="V1971" s="80"/>
      <c r="W1971" s="81">
        <f t="shared" si="31"/>
        <v>0</v>
      </c>
      <c r="X1971" s="80"/>
      <c r="Y1971" s="80"/>
      <c r="Z1971" s="80"/>
      <c r="AA1971" s="80"/>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82"/>
      <c r="BE1971" s="1"/>
    </row>
    <row r="1972" spans="1:57" ht="11.25" customHeight="1" x14ac:dyDescent="0.2">
      <c r="A1972" s="1"/>
      <c r="B1972" s="1"/>
      <c r="C1972" s="1"/>
      <c r="D1972" s="1"/>
      <c r="E1972" s="46">
        <v>1965</v>
      </c>
      <c r="F1972" s="229"/>
      <c r="G1972" s="4"/>
      <c r="H1972" s="4"/>
      <c r="I1972" s="79"/>
      <c r="J1972" s="4"/>
      <c r="K1972" s="80"/>
      <c r="L1972" s="80"/>
      <c r="M1972" s="80"/>
      <c r="N1972" s="80"/>
      <c r="O1972" s="80"/>
      <c r="P1972" s="80"/>
      <c r="Q1972" s="80"/>
      <c r="R1972" s="80"/>
      <c r="S1972" s="80"/>
      <c r="T1972" s="80"/>
      <c r="U1972" s="80"/>
      <c r="V1972" s="80"/>
      <c r="W1972" s="81">
        <f t="shared" si="31"/>
        <v>0</v>
      </c>
      <c r="X1972" s="80"/>
      <c r="Y1972" s="80"/>
      <c r="Z1972" s="80"/>
      <c r="AA1972" s="80"/>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82"/>
      <c r="BE1972" s="1"/>
    </row>
    <row r="1973" spans="1:57" ht="11.25" customHeight="1" x14ac:dyDescent="0.2">
      <c r="A1973" s="1"/>
      <c r="B1973" s="1"/>
      <c r="C1973" s="1"/>
      <c r="D1973" s="1"/>
      <c r="E1973" s="46">
        <v>1966</v>
      </c>
      <c r="F1973" s="229"/>
      <c r="G1973" s="4"/>
      <c r="H1973" s="4"/>
      <c r="I1973" s="79"/>
      <c r="J1973" s="4"/>
      <c r="K1973" s="80"/>
      <c r="L1973" s="80"/>
      <c r="M1973" s="80"/>
      <c r="N1973" s="80"/>
      <c r="O1973" s="80"/>
      <c r="P1973" s="80"/>
      <c r="Q1973" s="80"/>
      <c r="R1973" s="80"/>
      <c r="S1973" s="80"/>
      <c r="T1973" s="80"/>
      <c r="U1973" s="80"/>
      <c r="V1973" s="80"/>
      <c r="W1973" s="81">
        <f t="shared" si="31"/>
        <v>0</v>
      </c>
      <c r="X1973" s="80"/>
      <c r="Y1973" s="80"/>
      <c r="Z1973" s="80"/>
      <c r="AA1973" s="80"/>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82"/>
      <c r="BE1973" s="1"/>
    </row>
    <row r="1974" spans="1:57" ht="11.25" customHeight="1" x14ac:dyDescent="0.2">
      <c r="A1974" s="1"/>
      <c r="B1974" s="1"/>
      <c r="C1974" s="1"/>
      <c r="D1974" s="1"/>
      <c r="E1974" s="46">
        <v>1967</v>
      </c>
      <c r="F1974" s="229"/>
      <c r="G1974" s="4"/>
      <c r="H1974" s="4"/>
      <c r="I1974" s="79"/>
      <c r="J1974" s="4"/>
      <c r="K1974" s="80"/>
      <c r="L1974" s="80"/>
      <c r="M1974" s="80"/>
      <c r="N1974" s="80"/>
      <c r="O1974" s="80"/>
      <c r="P1974" s="80"/>
      <c r="Q1974" s="80"/>
      <c r="R1974" s="80"/>
      <c r="S1974" s="80"/>
      <c r="T1974" s="80"/>
      <c r="U1974" s="80"/>
      <c r="V1974" s="80"/>
      <c r="W1974" s="81">
        <f t="shared" si="31"/>
        <v>0</v>
      </c>
      <c r="X1974" s="80"/>
      <c r="Y1974" s="80"/>
      <c r="Z1974" s="80"/>
      <c r="AA1974" s="80"/>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82"/>
      <c r="BE1974" s="1"/>
    </row>
    <row r="1975" spans="1:57" ht="11.25" customHeight="1" x14ac:dyDescent="0.2">
      <c r="A1975" s="1"/>
      <c r="B1975" s="1"/>
      <c r="C1975" s="1"/>
      <c r="D1975" s="1"/>
      <c r="E1975" s="46">
        <v>1968</v>
      </c>
      <c r="F1975" s="229"/>
      <c r="G1975" s="4"/>
      <c r="H1975" s="4"/>
      <c r="I1975" s="79"/>
      <c r="J1975" s="4"/>
      <c r="K1975" s="80"/>
      <c r="L1975" s="80"/>
      <c r="M1975" s="80"/>
      <c r="N1975" s="80"/>
      <c r="O1975" s="80"/>
      <c r="P1975" s="80"/>
      <c r="Q1975" s="80"/>
      <c r="R1975" s="80"/>
      <c r="S1975" s="80"/>
      <c r="T1975" s="80"/>
      <c r="U1975" s="80"/>
      <c r="V1975" s="80"/>
      <c r="W1975" s="81">
        <f t="shared" si="31"/>
        <v>0</v>
      </c>
      <c r="X1975" s="80"/>
      <c r="Y1975" s="80"/>
      <c r="Z1975" s="80"/>
      <c r="AA1975" s="80"/>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82"/>
      <c r="BE1975" s="1"/>
    </row>
    <row r="1976" spans="1:57" ht="11.25" customHeight="1" x14ac:dyDescent="0.2">
      <c r="A1976" s="1"/>
      <c r="B1976" s="1"/>
      <c r="C1976" s="1"/>
      <c r="D1976" s="1"/>
      <c r="E1976" s="46">
        <v>1969</v>
      </c>
      <c r="F1976" s="229"/>
      <c r="G1976" s="4"/>
      <c r="H1976" s="4"/>
      <c r="I1976" s="79"/>
      <c r="J1976" s="4"/>
      <c r="K1976" s="80"/>
      <c r="L1976" s="80"/>
      <c r="M1976" s="80"/>
      <c r="N1976" s="80"/>
      <c r="O1976" s="80"/>
      <c r="P1976" s="80"/>
      <c r="Q1976" s="80"/>
      <c r="R1976" s="80"/>
      <c r="S1976" s="80"/>
      <c r="T1976" s="80"/>
      <c r="U1976" s="80"/>
      <c r="V1976" s="80"/>
      <c r="W1976" s="81">
        <f t="shared" si="31"/>
        <v>0</v>
      </c>
      <c r="X1976" s="80"/>
      <c r="Y1976" s="80"/>
      <c r="Z1976" s="80"/>
      <c r="AA1976" s="80"/>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82"/>
      <c r="BE1976" s="1"/>
    </row>
    <row r="1977" spans="1:57" ht="11.25" customHeight="1" x14ac:dyDescent="0.2">
      <c r="A1977" s="1"/>
      <c r="B1977" s="1"/>
      <c r="C1977" s="1"/>
      <c r="D1977" s="1"/>
      <c r="E1977" s="46">
        <v>1970</v>
      </c>
      <c r="F1977" s="229"/>
      <c r="G1977" s="4"/>
      <c r="H1977" s="4"/>
      <c r="I1977" s="79"/>
      <c r="J1977" s="4"/>
      <c r="K1977" s="80"/>
      <c r="L1977" s="80"/>
      <c r="M1977" s="80"/>
      <c r="N1977" s="80"/>
      <c r="O1977" s="80"/>
      <c r="P1977" s="80"/>
      <c r="Q1977" s="80"/>
      <c r="R1977" s="80"/>
      <c r="S1977" s="80"/>
      <c r="T1977" s="80"/>
      <c r="U1977" s="80"/>
      <c r="V1977" s="80"/>
      <c r="W1977" s="81">
        <f t="shared" si="31"/>
        <v>0</v>
      </c>
      <c r="X1977" s="80"/>
      <c r="Y1977" s="80"/>
      <c r="Z1977" s="80"/>
      <c r="AA1977" s="80"/>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82"/>
      <c r="BE1977" s="1"/>
    </row>
    <row r="1978" spans="1:57" ht="11.25" customHeight="1" x14ac:dyDescent="0.2">
      <c r="A1978" s="1"/>
      <c r="B1978" s="1"/>
      <c r="C1978" s="1"/>
      <c r="D1978" s="1"/>
      <c r="E1978" s="46">
        <v>1971</v>
      </c>
      <c r="F1978" s="229"/>
      <c r="G1978" s="4"/>
      <c r="H1978" s="4"/>
      <c r="I1978" s="79"/>
      <c r="J1978" s="4"/>
      <c r="K1978" s="80"/>
      <c r="L1978" s="80"/>
      <c r="M1978" s="80"/>
      <c r="N1978" s="80"/>
      <c r="O1978" s="80"/>
      <c r="P1978" s="80"/>
      <c r="Q1978" s="80"/>
      <c r="R1978" s="80"/>
      <c r="S1978" s="80"/>
      <c r="T1978" s="80"/>
      <c r="U1978" s="80"/>
      <c r="V1978" s="80"/>
      <c r="W1978" s="81">
        <f t="shared" si="31"/>
        <v>0</v>
      </c>
      <c r="X1978" s="80"/>
      <c r="Y1978" s="80"/>
      <c r="Z1978" s="80"/>
      <c r="AA1978" s="80"/>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82"/>
      <c r="BE1978" s="1"/>
    </row>
    <row r="1979" spans="1:57" ht="11.25" customHeight="1" x14ac:dyDescent="0.2">
      <c r="A1979" s="1"/>
      <c r="B1979" s="1"/>
      <c r="C1979" s="1"/>
      <c r="D1979" s="1"/>
      <c r="E1979" s="46">
        <v>1972</v>
      </c>
      <c r="F1979" s="229"/>
      <c r="G1979" s="4"/>
      <c r="H1979" s="4"/>
      <c r="I1979" s="79"/>
      <c r="J1979" s="4"/>
      <c r="K1979" s="80"/>
      <c r="L1979" s="80"/>
      <c r="M1979" s="80"/>
      <c r="N1979" s="80"/>
      <c r="O1979" s="80"/>
      <c r="P1979" s="80"/>
      <c r="Q1979" s="80"/>
      <c r="R1979" s="80"/>
      <c r="S1979" s="80"/>
      <c r="T1979" s="80"/>
      <c r="U1979" s="80"/>
      <c r="V1979" s="80"/>
      <c r="W1979" s="81">
        <f t="shared" si="31"/>
        <v>0</v>
      </c>
      <c r="X1979" s="80"/>
      <c r="Y1979" s="80"/>
      <c r="Z1979" s="80"/>
      <c r="AA1979" s="80"/>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82"/>
      <c r="BE1979" s="1"/>
    </row>
    <row r="1980" spans="1:57" ht="11.25" customHeight="1" x14ac:dyDescent="0.2">
      <c r="A1980" s="1"/>
      <c r="B1980" s="1"/>
      <c r="C1980" s="1"/>
      <c r="D1980" s="1"/>
      <c r="E1980" s="46">
        <v>1973</v>
      </c>
      <c r="F1980" s="229"/>
      <c r="G1980" s="4"/>
      <c r="H1980" s="4"/>
      <c r="I1980" s="79"/>
      <c r="J1980" s="4"/>
      <c r="K1980" s="80"/>
      <c r="L1980" s="80"/>
      <c r="M1980" s="80"/>
      <c r="N1980" s="80"/>
      <c r="O1980" s="80"/>
      <c r="P1980" s="80"/>
      <c r="Q1980" s="80"/>
      <c r="R1980" s="80"/>
      <c r="S1980" s="80"/>
      <c r="T1980" s="80"/>
      <c r="U1980" s="80"/>
      <c r="V1980" s="80"/>
      <c r="W1980" s="81">
        <f t="shared" si="31"/>
        <v>0</v>
      </c>
      <c r="X1980" s="80"/>
      <c r="Y1980" s="80"/>
      <c r="Z1980" s="80"/>
      <c r="AA1980" s="80"/>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82"/>
      <c r="BE1980" s="1"/>
    </row>
    <row r="1981" spans="1:57" ht="11.25" customHeight="1" x14ac:dyDescent="0.2">
      <c r="A1981" s="1"/>
      <c r="B1981" s="1"/>
      <c r="C1981" s="1"/>
      <c r="D1981" s="1"/>
      <c r="E1981" s="46">
        <v>1974</v>
      </c>
      <c r="F1981" s="229"/>
      <c r="G1981" s="4"/>
      <c r="H1981" s="4"/>
      <c r="I1981" s="79"/>
      <c r="J1981" s="4"/>
      <c r="K1981" s="80"/>
      <c r="L1981" s="80"/>
      <c r="M1981" s="80"/>
      <c r="N1981" s="80"/>
      <c r="O1981" s="80"/>
      <c r="P1981" s="80"/>
      <c r="Q1981" s="80"/>
      <c r="R1981" s="80"/>
      <c r="S1981" s="80"/>
      <c r="T1981" s="80"/>
      <c r="U1981" s="80"/>
      <c r="V1981" s="80"/>
      <c r="W1981" s="81">
        <f t="shared" si="31"/>
        <v>0</v>
      </c>
      <c r="X1981" s="80"/>
      <c r="Y1981" s="80"/>
      <c r="Z1981" s="80"/>
      <c r="AA1981" s="80"/>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82"/>
      <c r="BE1981" s="1"/>
    </row>
    <row r="1982" spans="1:57" ht="11.25" customHeight="1" x14ac:dyDescent="0.2">
      <c r="A1982" s="1"/>
      <c r="B1982" s="1"/>
      <c r="C1982" s="1"/>
      <c r="D1982" s="1"/>
      <c r="E1982" s="46">
        <v>1975</v>
      </c>
      <c r="F1982" s="229"/>
      <c r="G1982" s="4"/>
      <c r="H1982" s="4"/>
      <c r="I1982" s="79"/>
      <c r="J1982" s="4"/>
      <c r="K1982" s="80"/>
      <c r="L1982" s="80"/>
      <c r="M1982" s="80"/>
      <c r="N1982" s="80"/>
      <c r="O1982" s="80"/>
      <c r="P1982" s="80"/>
      <c r="Q1982" s="80"/>
      <c r="R1982" s="80"/>
      <c r="S1982" s="80"/>
      <c r="T1982" s="80"/>
      <c r="U1982" s="80"/>
      <c r="V1982" s="80"/>
      <c r="W1982" s="81">
        <f t="shared" si="31"/>
        <v>0</v>
      </c>
      <c r="X1982" s="80"/>
      <c r="Y1982" s="80"/>
      <c r="Z1982" s="80"/>
      <c r="AA1982" s="80"/>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82"/>
      <c r="BE1982" s="1"/>
    </row>
    <row r="1983" spans="1:57" ht="11.25" customHeight="1" x14ac:dyDescent="0.2">
      <c r="A1983" s="1"/>
      <c r="B1983" s="1"/>
      <c r="C1983" s="1"/>
      <c r="D1983" s="1"/>
      <c r="E1983" s="46">
        <v>1976</v>
      </c>
      <c r="F1983" s="229"/>
      <c r="G1983" s="4"/>
      <c r="H1983" s="4"/>
      <c r="I1983" s="79"/>
      <c r="J1983" s="4"/>
      <c r="K1983" s="80"/>
      <c r="L1983" s="80"/>
      <c r="M1983" s="80"/>
      <c r="N1983" s="80"/>
      <c r="O1983" s="80"/>
      <c r="P1983" s="80"/>
      <c r="Q1983" s="80"/>
      <c r="R1983" s="80"/>
      <c r="S1983" s="80"/>
      <c r="T1983" s="80"/>
      <c r="U1983" s="80"/>
      <c r="V1983" s="80"/>
      <c r="W1983" s="81">
        <f t="shared" si="31"/>
        <v>0</v>
      </c>
      <c r="X1983" s="80"/>
      <c r="Y1983" s="80"/>
      <c r="Z1983" s="80"/>
      <c r="AA1983" s="80"/>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82"/>
      <c r="BE1983" s="1"/>
    </row>
    <row r="1984" spans="1:57" ht="11.25" customHeight="1" x14ac:dyDescent="0.2">
      <c r="A1984" s="1"/>
      <c r="B1984" s="1"/>
      <c r="C1984" s="1"/>
      <c r="D1984" s="1"/>
      <c r="E1984" s="46">
        <v>1977</v>
      </c>
      <c r="F1984" s="229"/>
      <c r="G1984" s="4"/>
      <c r="H1984" s="4"/>
      <c r="I1984" s="79"/>
      <c r="J1984" s="4"/>
      <c r="K1984" s="80"/>
      <c r="L1984" s="80"/>
      <c r="M1984" s="80"/>
      <c r="N1984" s="80"/>
      <c r="O1984" s="80"/>
      <c r="P1984" s="80"/>
      <c r="Q1984" s="80"/>
      <c r="R1984" s="80"/>
      <c r="S1984" s="80"/>
      <c r="T1984" s="80"/>
      <c r="U1984" s="80"/>
      <c r="V1984" s="80"/>
      <c r="W1984" s="81">
        <f t="shared" si="31"/>
        <v>0</v>
      </c>
      <c r="X1984" s="80"/>
      <c r="Y1984" s="80"/>
      <c r="Z1984" s="80"/>
      <c r="AA1984" s="80"/>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82"/>
      <c r="BE1984" s="1"/>
    </row>
    <row r="1985" spans="1:57" ht="11.25" customHeight="1" x14ac:dyDescent="0.2">
      <c r="A1985" s="1"/>
      <c r="B1985" s="1"/>
      <c r="C1985" s="1"/>
      <c r="D1985" s="1"/>
      <c r="E1985" s="46">
        <v>1978</v>
      </c>
      <c r="F1985" s="229"/>
      <c r="G1985" s="4"/>
      <c r="H1985" s="4"/>
      <c r="I1985" s="79"/>
      <c r="J1985" s="4"/>
      <c r="K1985" s="80"/>
      <c r="L1985" s="80"/>
      <c r="M1985" s="80"/>
      <c r="N1985" s="80"/>
      <c r="O1985" s="80"/>
      <c r="P1985" s="80"/>
      <c r="Q1985" s="80"/>
      <c r="R1985" s="80"/>
      <c r="S1985" s="80"/>
      <c r="T1985" s="80"/>
      <c r="U1985" s="80"/>
      <c r="V1985" s="80"/>
      <c r="W1985" s="81">
        <f t="shared" si="31"/>
        <v>0</v>
      </c>
      <c r="X1985" s="80"/>
      <c r="Y1985" s="80"/>
      <c r="Z1985" s="80"/>
      <c r="AA1985" s="80"/>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82"/>
      <c r="BE1985" s="1"/>
    </row>
    <row r="1986" spans="1:57" ht="11.25" customHeight="1" x14ac:dyDescent="0.2">
      <c r="A1986" s="1"/>
      <c r="B1986" s="1"/>
      <c r="C1986" s="1"/>
      <c r="D1986" s="1"/>
      <c r="E1986" s="46">
        <v>1979</v>
      </c>
      <c r="F1986" s="229"/>
      <c r="G1986" s="4"/>
      <c r="H1986" s="4"/>
      <c r="I1986" s="79"/>
      <c r="J1986" s="4"/>
      <c r="K1986" s="80"/>
      <c r="L1986" s="80"/>
      <c r="M1986" s="80"/>
      <c r="N1986" s="80"/>
      <c r="O1986" s="80"/>
      <c r="P1986" s="80"/>
      <c r="Q1986" s="80"/>
      <c r="R1986" s="80"/>
      <c r="S1986" s="80"/>
      <c r="T1986" s="80"/>
      <c r="U1986" s="80"/>
      <c r="V1986" s="80"/>
      <c r="W1986" s="81">
        <f t="shared" si="31"/>
        <v>0</v>
      </c>
      <c r="X1986" s="80"/>
      <c r="Y1986" s="80"/>
      <c r="Z1986" s="80"/>
      <c r="AA1986" s="80"/>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82"/>
      <c r="BE1986" s="1"/>
    </row>
    <row r="1987" spans="1:57" ht="11.25" customHeight="1" x14ac:dyDescent="0.2">
      <c r="A1987" s="1"/>
      <c r="B1987" s="1"/>
      <c r="C1987" s="1"/>
      <c r="D1987" s="1"/>
      <c r="E1987" s="46">
        <v>1980</v>
      </c>
      <c r="F1987" s="229"/>
      <c r="G1987" s="4"/>
      <c r="H1987" s="4"/>
      <c r="I1987" s="79"/>
      <c r="J1987" s="4"/>
      <c r="K1987" s="80"/>
      <c r="L1987" s="80"/>
      <c r="M1987" s="80"/>
      <c r="N1987" s="80"/>
      <c r="O1987" s="80"/>
      <c r="P1987" s="80"/>
      <c r="Q1987" s="80"/>
      <c r="R1987" s="80"/>
      <c r="S1987" s="80"/>
      <c r="T1987" s="80"/>
      <c r="U1987" s="80"/>
      <c r="V1987" s="80"/>
      <c r="W1987" s="81">
        <f t="shared" si="31"/>
        <v>0</v>
      </c>
      <c r="X1987" s="80"/>
      <c r="Y1987" s="80"/>
      <c r="Z1987" s="80"/>
      <c r="AA1987" s="80"/>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82"/>
      <c r="BE1987" s="1"/>
    </row>
    <row r="1988" spans="1:57" ht="11.25" customHeight="1" x14ac:dyDescent="0.2">
      <c r="A1988" s="1"/>
      <c r="B1988" s="1"/>
      <c r="C1988" s="1"/>
      <c r="D1988" s="1"/>
      <c r="E1988" s="46">
        <v>1981</v>
      </c>
      <c r="F1988" s="229"/>
      <c r="G1988" s="4"/>
      <c r="H1988" s="4"/>
      <c r="I1988" s="79"/>
      <c r="J1988" s="4"/>
      <c r="K1988" s="80"/>
      <c r="L1988" s="80"/>
      <c r="M1988" s="80"/>
      <c r="N1988" s="80"/>
      <c r="O1988" s="80"/>
      <c r="P1988" s="80"/>
      <c r="Q1988" s="80"/>
      <c r="R1988" s="80"/>
      <c r="S1988" s="80"/>
      <c r="T1988" s="80"/>
      <c r="U1988" s="80"/>
      <c r="V1988" s="80"/>
      <c r="W1988" s="81">
        <f t="shared" si="31"/>
        <v>0</v>
      </c>
      <c r="X1988" s="80"/>
      <c r="Y1988" s="80"/>
      <c r="Z1988" s="80"/>
      <c r="AA1988" s="80"/>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82"/>
      <c r="BE1988" s="1"/>
    </row>
    <row r="1989" spans="1:57" ht="11.25" customHeight="1" x14ac:dyDescent="0.2">
      <c r="A1989" s="1"/>
      <c r="B1989" s="1"/>
      <c r="C1989" s="1"/>
      <c r="D1989" s="1"/>
      <c r="E1989" s="46">
        <v>1982</v>
      </c>
      <c r="F1989" s="229"/>
      <c r="G1989" s="4"/>
      <c r="H1989" s="4"/>
      <c r="I1989" s="79"/>
      <c r="J1989" s="4"/>
      <c r="K1989" s="80"/>
      <c r="L1989" s="80"/>
      <c r="M1989" s="80"/>
      <c r="N1989" s="80"/>
      <c r="O1989" s="80"/>
      <c r="P1989" s="80"/>
      <c r="Q1989" s="80"/>
      <c r="R1989" s="80"/>
      <c r="S1989" s="80"/>
      <c r="T1989" s="80"/>
      <c r="U1989" s="80"/>
      <c r="V1989" s="80"/>
      <c r="W1989" s="81">
        <f t="shared" si="31"/>
        <v>0</v>
      </c>
      <c r="X1989" s="80"/>
      <c r="Y1989" s="80"/>
      <c r="Z1989" s="80"/>
      <c r="AA1989" s="80"/>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82"/>
      <c r="BE1989" s="1"/>
    </row>
    <row r="1990" spans="1:57" ht="11.25" customHeight="1" x14ac:dyDescent="0.2">
      <c r="A1990" s="1"/>
      <c r="B1990" s="1"/>
      <c r="C1990" s="1"/>
      <c r="D1990" s="1"/>
      <c r="E1990" s="46">
        <v>1983</v>
      </c>
      <c r="F1990" s="229"/>
      <c r="G1990" s="4"/>
      <c r="H1990" s="4"/>
      <c r="I1990" s="79"/>
      <c r="J1990" s="4"/>
      <c r="K1990" s="80"/>
      <c r="L1990" s="80"/>
      <c r="M1990" s="80"/>
      <c r="N1990" s="80"/>
      <c r="O1990" s="80"/>
      <c r="P1990" s="80"/>
      <c r="Q1990" s="80"/>
      <c r="R1990" s="80"/>
      <c r="S1990" s="80"/>
      <c r="T1990" s="80"/>
      <c r="U1990" s="80"/>
      <c r="V1990" s="80"/>
      <c r="W1990" s="81">
        <f t="shared" si="31"/>
        <v>0</v>
      </c>
      <c r="X1990" s="80"/>
      <c r="Y1990" s="80"/>
      <c r="Z1990" s="80"/>
      <c r="AA1990" s="80"/>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82"/>
      <c r="BE1990" s="1"/>
    </row>
    <row r="1991" spans="1:57" ht="11.25" customHeight="1" x14ac:dyDescent="0.2">
      <c r="A1991" s="1"/>
      <c r="B1991" s="1"/>
      <c r="C1991" s="1"/>
      <c r="D1991" s="1"/>
      <c r="E1991" s="46">
        <v>1984</v>
      </c>
      <c r="F1991" s="229"/>
      <c r="G1991" s="4"/>
      <c r="H1991" s="4"/>
      <c r="I1991" s="79"/>
      <c r="J1991" s="4"/>
      <c r="K1991" s="80"/>
      <c r="L1991" s="80"/>
      <c r="M1991" s="80"/>
      <c r="N1991" s="80"/>
      <c r="O1991" s="80"/>
      <c r="P1991" s="80"/>
      <c r="Q1991" s="80"/>
      <c r="R1991" s="80"/>
      <c r="S1991" s="80"/>
      <c r="T1991" s="80"/>
      <c r="U1991" s="80"/>
      <c r="V1991" s="80"/>
      <c r="W1991" s="81">
        <f t="shared" si="31"/>
        <v>0</v>
      </c>
      <c r="X1991" s="80"/>
      <c r="Y1991" s="80"/>
      <c r="Z1991" s="80"/>
      <c r="AA1991" s="80"/>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82"/>
      <c r="BE1991" s="1"/>
    </row>
    <row r="1992" spans="1:57" ht="11.25" customHeight="1" x14ac:dyDescent="0.2">
      <c r="A1992" s="1"/>
      <c r="B1992" s="1"/>
      <c r="C1992" s="1"/>
      <c r="D1992" s="1"/>
      <c r="E1992" s="46">
        <v>1985</v>
      </c>
      <c r="F1992" s="229"/>
      <c r="G1992" s="4"/>
      <c r="H1992" s="4"/>
      <c r="I1992" s="79"/>
      <c r="J1992" s="4"/>
      <c r="K1992" s="80"/>
      <c r="L1992" s="80"/>
      <c r="M1992" s="80"/>
      <c r="N1992" s="80"/>
      <c r="O1992" s="80"/>
      <c r="P1992" s="80"/>
      <c r="Q1992" s="80"/>
      <c r="R1992" s="80"/>
      <c r="S1992" s="80"/>
      <c r="T1992" s="80"/>
      <c r="U1992" s="80"/>
      <c r="V1992" s="80"/>
      <c r="W1992" s="81">
        <f t="shared" si="31"/>
        <v>0</v>
      </c>
      <c r="X1992" s="80"/>
      <c r="Y1992" s="80"/>
      <c r="Z1992" s="80"/>
      <c r="AA1992" s="80"/>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82"/>
      <c r="BE1992" s="1"/>
    </row>
    <row r="1993" spans="1:57" ht="11.25" customHeight="1" x14ac:dyDescent="0.2">
      <c r="A1993" s="1"/>
      <c r="B1993" s="1"/>
      <c r="C1993" s="1"/>
      <c r="D1993" s="1"/>
      <c r="E1993" s="46">
        <v>1986</v>
      </c>
      <c r="F1993" s="229"/>
      <c r="G1993" s="4"/>
      <c r="H1993" s="4"/>
      <c r="I1993" s="79"/>
      <c r="J1993" s="4"/>
      <c r="K1993" s="80"/>
      <c r="L1993" s="80"/>
      <c r="M1993" s="80"/>
      <c r="N1993" s="80"/>
      <c r="O1993" s="80"/>
      <c r="P1993" s="80"/>
      <c r="Q1993" s="80"/>
      <c r="R1993" s="80"/>
      <c r="S1993" s="80"/>
      <c r="T1993" s="80"/>
      <c r="U1993" s="80"/>
      <c r="V1993" s="80"/>
      <c r="W1993" s="81">
        <f t="shared" si="31"/>
        <v>0</v>
      </c>
      <c r="X1993" s="80"/>
      <c r="Y1993" s="80"/>
      <c r="Z1993" s="80"/>
      <c r="AA1993" s="80"/>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82"/>
      <c r="BE1993" s="1"/>
    </row>
    <row r="1994" spans="1:57" ht="11.25" customHeight="1" x14ac:dyDescent="0.2">
      <c r="A1994" s="1"/>
      <c r="B1994" s="1"/>
      <c r="C1994" s="1"/>
      <c r="D1994" s="1"/>
      <c r="E1994" s="46">
        <v>1987</v>
      </c>
      <c r="F1994" s="229"/>
      <c r="G1994" s="4"/>
      <c r="H1994" s="4"/>
      <c r="I1994" s="79"/>
      <c r="J1994" s="4"/>
      <c r="K1994" s="80"/>
      <c r="L1994" s="80"/>
      <c r="M1994" s="80"/>
      <c r="N1994" s="80"/>
      <c r="O1994" s="80"/>
      <c r="P1994" s="80"/>
      <c r="Q1994" s="80"/>
      <c r="R1994" s="80"/>
      <c r="S1994" s="80"/>
      <c r="T1994" s="80"/>
      <c r="U1994" s="80"/>
      <c r="V1994" s="80"/>
      <c r="W1994" s="81">
        <f t="shared" si="31"/>
        <v>0</v>
      </c>
      <c r="X1994" s="80"/>
      <c r="Y1994" s="80"/>
      <c r="Z1994" s="80"/>
      <c r="AA1994" s="80"/>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82"/>
      <c r="BE1994" s="1"/>
    </row>
    <row r="1995" spans="1:57" ht="11.25" customHeight="1" x14ac:dyDescent="0.2">
      <c r="A1995" s="1"/>
      <c r="B1995" s="1"/>
      <c r="C1995" s="1"/>
      <c r="D1995" s="1"/>
      <c r="E1995" s="46">
        <v>1988</v>
      </c>
      <c r="F1995" s="229"/>
      <c r="G1995" s="4"/>
      <c r="H1995" s="4"/>
      <c r="I1995" s="79"/>
      <c r="J1995" s="4"/>
      <c r="K1995" s="80"/>
      <c r="L1995" s="80"/>
      <c r="M1995" s="80"/>
      <c r="N1995" s="80"/>
      <c r="O1995" s="80"/>
      <c r="P1995" s="80"/>
      <c r="Q1995" s="80"/>
      <c r="R1995" s="80"/>
      <c r="S1995" s="80"/>
      <c r="T1995" s="80"/>
      <c r="U1995" s="80"/>
      <c r="V1995" s="80"/>
      <c r="W1995" s="81">
        <f t="shared" si="31"/>
        <v>0</v>
      </c>
      <c r="X1995" s="80"/>
      <c r="Y1995" s="80"/>
      <c r="Z1995" s="80"/>
      <c r="AA1995" s="80"/>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82"/>
      <c r="BE1995" s="1"/>
    </row>
    <row r="1996" spans="1:57" ht="11.25" customHeight="1" x14ac:dyDescent="0.2">
      <c r="A1996" s="1"/>
      <c r="B1996" s="1"/>
      <c r="C1996" s="1"/>
      <c r="D1996" s="1"/>
      <c r="E1996" s="46">
        <v>1989</v>
      </c>
      <c r="F1996" s="229"/>
      <c r="G1996" s="4"/>
      <c r="H1996" s="4"/>
      <c r="I1996" s="79"/>
      <c r="J1996" s="4"/>
      <c r="K1996" s="80"/>
      <c r="L1996" s="80"/>
      <c r="M1996" s="80"/>
      <c r="N1996" s="80"/>
      <c r="O1996" s="80"/>
      <c r="P1996" s="80"/>
      <c r="Q1996" s="80"/>
      <c r="R1996" s="80"/>
      <c r="S1996" s="80"/>
      <c r="T1996" s="80"/>
      <c r="U1996" s="80"/>
      <c r="V1996" s="80"/>
      <c r="W1996" s="81">
        <f t="shared" si="31"/>
        <v>0</v>
      </c>
      <c r="X1996" s="80"/>
      <c r="Y1996" s="80"/>
      <c r="Z1996" s="80"/>
      <c r="AA1996" s="80"/>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82"/>
      <c r="BE1996" s="1"/>
    </row>
    <row r="1997" spans="1:57" ht="11.25" customHeight="1" x14ac:dyDescent="0.2">
      <c r="A1997" s="1"/>
      <c r="B1997" s="1"/>
      <c r="C1997" s="1"/>
      <c r="D1997" s="1"/>
      <c r="E1997" s="46">
        <v>1990</v>
      </c>
      <c r="F1997" s="229"/>
      <c r="G1997" s="4"/>
      <c r="H1997" s="4"/>
      <c r="I1997" s="79"/>
      <c r="J1997" s="4"/>
      <c r="K1997" s="80"/>
      <c r="L1997" s="80"/>
      <c r="M1997" s="80"/>
      <c r="N1997" s="80"/>
      <c r="O1997" s="80"/>
      <c r="P1997" s="80"/>
      <c r="Q1997" s="80"/>
      <c r="R1997" s="80"/>
      <c r="S1997" s="80"/>
      <c r="T1997" s="80"/>
      <c r="U1997" s="80"/>
      <c r="V1997" s="80"/>
      <c r="W1997" s="81">
        <f t="shared" si="31"/>
        <v>0</v>
      </c>
      <c r="X1997" s="80"/>
      <c r="Y1997" s="80"/>
      <c r="Z1997" s="80"/>
      <c r="AA1997" s="80"/>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82"/>
      <c r="BE1997" s="1"/>
    </row>
    <row r="1998" spans="1:57" ht="11.25" customHeight="1" x14ac:dyDescent="0.2">
      <c r="A1998" s="1"/>
      <c r="B1998" s="1"/>
      <c r="C1998" s="1"/>
      <c r="D1998" s="1"/>
      <c r="E1998" s="46">
        <v>1991</v>
      </c>
      <c r="F1998" s="229"/>
      <c r="G1998" s="4"/>
      <c r="H1998" s="4"/>
      <c r="I1998" s="79"/>
      <c r="J1998" s="4"/>
      <c r="K1998" s="80"/>
      <c r="L1998" s="80"/>
      <c r="M1998" s="80"/>
      <c r="N1998" s="80"/>
      <c r="O1998" s="80"/>
      <c r="P1998" s="80"/>
      <c r="Q1998" s="80"/>
      <c r="R1998" s="80"/>
      <c r="S1998" s="80"/>
      <c r="T1998" s="80"/>
      <c r="U1998" s="80"/>
      <c r="V1998" s="80"/>
      <c r="W1998" s="81">
        <f t="shared" si="31"/>
        <v>0</v>
      </c>
      <c r="X1998" s="80"/>
      <c r="Y1998" s="80"/>
      <c r="Z1998" s="80"/>
      <c r="AA1998" s="80"/>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82"/>
      <c r="BE1998" s="1"/>
    </row>
    <row r="1999" spans="1:57" ht="11.25" customHeight="1" x14ac:dyDescent="0.2">
      <c r="A1999" s="1"/>
      <c r="B1999" s="1"/>
      <c r="C1999" s="1"/>
      <c r="D1999" s="1"/>
      <c r="E1999" s="46">
        <v>1992</v>
      </c>
      <c r="F1999" s="229"/>
      <c r="G1999" s="4"/>
      <c r="H1999" s="4"/>
      <c r="I1999" s="79"/>
      <c r="J1999" s="4"/>
      <c r="K1999" s="80"/>
      <c r="L1999" s="80"/>
      <c r="M1999" s="80"/>
      <c r="N1999" s="80"/>
      <c r="O1999" s="80"/>
      <c r="P1999" s="80"/>
      <c r="Q1999" s="80"/>
      <c r="R1999" s="80"/>
      <c r="S1999" s="80"/>
      <c r="T1999" s="80"/>
      <c r="U1999" s="80"/>
      <c r="V1999" s="80"/>
      <c r="W1999" s="81">
        <f t="shared" si="31"/>
        <v>0</v>
      </c>
      <c r="X1999" s="80"/>
      <c r="Y1999" s="80"/>
      <c r="Z1999" s="80"/>
      <c r="AA1999" s="80"/>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82"/>
      <c r="BE1999" s="1"/>
    </row>
    <row r="2000" spans="1:57" ht="11.25" customHeight="1" x14ac:dyDescent="0.2">
      <c r="A2000" s="1"/>
      <c r="B2000" s="1"/>
      <c r="C2000" s="1"/>
      <c r="D2000" s="1"/>
      <c r="E2000" s="46">
        <v>1993</v>
      </c>
      <c r="F2000" s="229"/>
      <c r="G2000" s="4"/>
      <c r="H2000" s="4"/>
      <c r="I2000" s="79"/>
      <c r="J2000" s="4"/>
      <c r="K2000" s="80"/>
      <c r="L2000" s="80"/>
      <c r="M2000" s="80"/>
      <c r="N2000" s="80"/>
      <c r="O2000" s="80"/>
      <c r="P2000" s="80"/>
      <c r="Q2000" s="80"/>
      <c r="R2000" s="80"/>
      <c r="S2000" s="80"/>
      <c r="T2000" s="80"/>
      <c r="U2000" s="80"/>
      <c r="V2000" s="80"/>
      <c r="W2000" s="81">
        <f t="shared" si="31"/>
        <v>0</v>
      </c>
      <c r="X2000" s="80"/>
      <c r="Y2000" s="80"/>
      <c r="Z2000" s="80"/>
      <c r="AA2000" s="80"/>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82"/>
      <c r="BE2000" s="1"/>
    </row>
    <row r="2001" spans="1:57" ht="11.25" customHeight="1" x14ac:dyDescent="0.2">
      <c r="A2001" s="1"/>
      <c r="B2001" s="1"/>
      <c r="C2001" s="1"/>
      <c r="D2001" s="1"/>
      <c r="E2001" s="46">
        <v>1994</v>
      </c>
      <c r="F2001" s="229"/>
      <c r="G2001" s="4"/>
      <c r="H2001" s="4"/>
      <c r="I2001" s="79"/>
      <c r="J2001" s="4"/>
      <c r="K2001" s="80"/>
      <c r="L2001" s="80"/>
      <c r="M2001" s="80"/>
      <c r="N2001" s="80"/>
      <c r="O2001" s="80"/>
      <c r="P2001" s="80"/>
      <c r="Q2001" s="80"/>
      <c r="R2001" s="80"/>
      <c r="S2001" s="80"/>
      <c r="T2001" s="80"/>
      <c r="U2001" s="80"/>
      <c r="V2001" s="80"/>
      <c r="W2001" s="81">
        <f t="shared" si="31"/>
        <v>0</v>
      </c>
      <c r="X2001" s="80"/>
      <c r="Y2001" s="80"/>
      <c r="Z2001" s="80"/>
      <c r="AA2001" s="80"/>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82"/>
      <c r="BE2001" s="1"/>
    </row>
    <row r="2002" spans="1:57" ht="11.25" customHeight="1" x14ac:dyDescent="0.2">
      <c r="A2002" s="1"/>
      <c r="B2002" s="1"/>
      <c r="C2002" s="1"/>
      <c r="D2002" s="1"/>
      <c r="E2002" s="46">
        <v>1995</v>
      </c>
      <c r="F2002" s="229"/>
      <c r="G2002" s="4"/>
      <c r="H2002" s="4"/>
      <c r="I2002" s="79"/>
      <c r="J2002" s="4"/>
      <c r="K2002" s="80"/>
      <c r="L2002" s="80"/>
      <c r="M2002" s="80"/>
      <c r="N2002" s="80"/>
      <c r="O2002" s="80"/>
      <c r="P2002" s="80"/>
      <c r="Q2002" s="80"/>
      <c r="R2002" s="80"/>
      <c r="S2002" s="80"/>
      <c r="T2002" s="80"/>
      <c r="U2002" s="80"/>
      <c r="V2002" s="80"/>
      <c r="W2002" s="81">
        <f t="shared" si="31"/>
        <v>0</v>
      </c>
      <c r="X2002" s="80"/>
      <c r="Y2002" s="80"/>
      <c r="Z2002" s="80"/>
      <c r="AA2002" s="80"/>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82"/>
      <c r="BE2002" s="1"/>
    </row>
    <row r="2003" spans="1:57" ht="11.25" customHeight="1" x14ac:dyDescent="0.2">
      <c r="A2003" s="1"/>
      <c r="B2003" s="1"/>
      <c r="C2003" s="1"/>
      <c r="D2003" s="1"/>
      <c r="E2003" s="46">
        <v>1996</v>
      </c>
      <c r="F2003" s="229"/>
      <c r="G2003" s="4"/>
      <c r="H2003" s="4"/>
      <c r="I2003" s="79"/>
      <c r="J2003" s="4"/>
      <c r="K2003" s="80"/>
      <c r="L2003" s="80"/>
      <c r="M2003" s="80"/>
      <c r="N2003" s="80"/>
      <c r="O2003" s="80"/>
      <c r="P2003" s="80"/>
      <c r="Q2003" s="80"/>
      <c r="R2003" s="80"/>
      <c r="S2003" s="80"/>
      <c r="T2003" s="80"/>
      <c r="U2003" s="80"/>
      <c r="V2003" s="80"/>
      <c r="W2003" s="81">
        <f t="shared" si="31"/>
        <v>0</v>
      </c>
      <c r="X2003" s="80"/>
      <c r="Y2003" s="80"/>
      <c r="Z2003" s="80"/>
      <c r="AA2003" s="80"/>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82"/>
      <c r="BE2003" s="1"/>
    </row>
    <row r="2004" spans="1:57" ht="11.25" customHeight="1" x14ac:dyDescent="0.2">
      <c r="A2004" s="1"/>
      <c r="B2004" s="1"/>
      <c r="C2004" s="1"/>
      <c r="D2004" s="1"/>
      <c r="E2004" s="46">
        <v>1997</v>
      </c>
      <c r="F2004" s="229"/>
      <c r="G2004" s="4"/>
      <c r="H2004" s="4"/>
      <c r="I2004" s="79"/>
      <c r="J2004" s="4"/>
      <c r="K2004" s="80"/>
      <c r="L2004" s="80"/>
      <c r="M2004" s="80"/>
      <c r="N2004" s="80"/>
      <c r="O2004" s="80"/>
      <c r="P2004" s="80"/>
      <c r="Q2004" s="80"/>
      <c r="R2004" s="80"/>
      <c r="S2004" s="80"/>
      <c r="T2004" s="80"/>
      <c r="U2004" s="80"/>
      <c r="V2004" s="80"/>
      <c r="W2004" s="81">
        <f t="shared" si="31"/>
        <v>0</v>
      </c>
      <c r="X2004" s="80"/>
      <c r="Y2004" s="80"/>
      <c r="Z2004" s="80"/>
      <c r="AA2004" s="80"/>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82"/>
      <c r="BE2004" s="1"/>
    </row>
    <row r="2005" spans="1:57" ht="11.25" customHeight="1" x14ac:dyDescent="0.2">
      <c r="A2005" s="1"/>
      <c r="B2005" s="1"/>
      <c r="C2005" s="1"/>
      <c r="D2005" s="1"/>
      <c r="E2005" s="46">
        <v>1998</v>
      </c>
      <c r="F2005" s="229"/>
      <c r="G2005" s="4"/>
      <c r="H2005" s="4"/>
      <c r="I2005" s="79"/>
      <c r="J2005" s="4"/>
      <c r="K2005" s="80"/>
      <c r="L2005" s="80"/>
      <c r="M2005" s="80"/>
      <c r="N2005" s="80"/>
      <c r="O2005" s="80"/>
      <c r="P2005" s="80"/>
      <c r="Q2005" s="80"/>
      <c r="R2005" s="80"/>
      <c r="S2005" s="80"/>
      <c r="T2005" s="80"/>
      <c r="U2005" s="80"/>
      <c r="V2005" s="80"/>
      <c r="W2005" s="81">
        <f t="shared" si="31"/>
        <v>0</v>
      </c>
      <c r="X2005" s="80"/>
      <c r="Y2005" s="80"/>
      <c r="Z2005" s="80"/>
      <c r="AA2005" s="80"/>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82"/>
      <c r="BE2005" s="1"/>
    </row>
    <row r="2006" spans="1:57" ht="11.25" customHeight="1" x14ac:dyDescent="0.2">
      <c r="A2006" s="1"/>
      <c r="B2006" s="1"/>
      <c r="C2006" s="1"/>
      <c r="D2006" s="1"/>
      <c r="E2006" s="46">
        <v>1999</v>
      </c>
      <c r="F2006" s="229"/>
      <c r="G2006" s="4"/>
      <c r="H2006" s="4"/>
      <c r="I2006" s="79"/>
      <c r="J2006" s="4"/>
      <c r="K2006" s="80"/>
      <c r="L2006" s="80"/>
      <c r="M2006" s="80"/>
      <c r="N2006" s="80"/>
      <c r="O2006" s="80"/>
      <c r="P2006" s="80"/>
      <c r="Q2006" s="80"/>
      <c r="R2006" s="80"/>
      <c r="S2006" s="80"/>
      <c r="T2006" s="80"/>
      <c r="U2006" s="80"/>
      <c r="V2006" s="80"/>
      <c r="W2006" s="81">
        <f t="shared" si="31"/>
        <v>0</v>
      </c>
      <c r="X2006" s="80"/>
      <c r="Y2006" s="80"/>
      <c r="Z2006" s="80"/>
      <c r="AA2006" s="80"/>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82"/>
      <c r="BE2006" s="1"/>
    </row>
    <row r="2007" spans="1:57" ht="11.25" customHeight="1" x14ac:dyDescent="0.2">
      <c r="A2007" s="1"/>
      <c r="B2007" s="1"/>
      <c r="C2007" s="1"/>
      <c r="D2007" s="1"/>
      <c r="E2007" s="46">
        <v>2000</v>
      </c>
      <c r="F2007" s="229"/>
      <c r="G2007" s="4"/>
      <c r="H2007" s="4"/>
      <c r="I2007" s="79"/>
      <c r="J2007" s="4"/>
      <c r="K2007" s="80"/>
      <c r="L2007" s="80"/>
      <c r="M2007" s="80"/>
      <c r="N2007" s="80"/>
      <c r="O2007" s="80"/>
      <c r="P2007" s="80"/>
      <c r="Q2007" s="80"/>
      <c r="R2007" s="80"/>
      <c r="S2007" s="80"/>
      <c r="T2007" s="80"/>
      <c r="U2007" s="80"/>
      <c r="V2007" s="80"/>
      <c r="W2007" s="81">
        <f t="shared" si="31"/>
        <v>0</v>
      </c>
      <c r="X2007" s="80"/>
      <c r="Y2007" s="80"/>
      <c r="Z2007" s="80"/>
      <c r="AA2007" s="80"/>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82"/>
      <c r="BE2007" s="1"/>
    </row>
    <row r="2008" spans="1:57" ht="11.25" customHeight="1" x14ac:dyDescent="0.2">
      <c r="A2008" s="1"/>
      <c r="B2008" s="1"/>
      <c r="C2008" s="1"/>
      <c r="D2008" s="1"/>
      <c r="E2008" s="46">
        <v>2001</v>
      </c>
      <c r="F2008" s="229"/>
      <c r="G2008" s="4"/>
      <c r="H2008" s="4"/>
      <c r="I2008" s="79"/>
      <c r="J2008" s="4"/>
      <c r="K2008" s="80"/>
      <c r="L2008" s="80"/>
      <c r="M2008" s="80"/>
      <c r="N2008" s="80"/>
      <c r="O2008" s="80"/>
      <c r="P2008" s="80"/>
      <c r="Q2008" s="80"/>
      <c r="R2008" s="80"/>
      <c r="S2008" s="80"/>
      <c r="T2008" s="80"/>
      <c r="U2008" s="80"/>
      <c r="V2008" s="80"/>
      <c r="W2008" s="81">
        <f t="shared" si="31"/>
        <v>0</v>
      </c>
      <c r="X2008" s="80"/>
      <c r="Y2008" s="80"/>
      <c r="Z2008" s="80"/>
      <c r="AA2008" s="80"/>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82"/>
      <c r="BE2008" s="1"/>
    </row>
    <row r="2009" spans="1:57" ht="11.25" customHeight="1" x14ac:dyDescent="0.2">
      <c r="A2009" s="1"/>
      <c r="B2009" s="1"/>
      <c r="C2009" s="1"/>
      <c r="D2009" s="1"/>
      <c r="E2009" s="46">
        <v>2002</v>
      </c>
      <c r="F2009" s="229"/>
      <c r="G2009" s="4"/>
      <c r="H2009" s="4"/>
      <c r="I2009" s="79"/>
      <c r="J2009" s="4"/>
      <c r="K2009" s="80"/>
      <c r="L2009" s="80"/>
      <c r="M2009" s="80"/>
      <c r="N2009" s="80"/>
      <c r="O2009" s="80"/>
      <c r="P2009" s="80"/>
      <c r="Q2009" s="80"/>
      <c r="R2009" s="80"/>
      <c r="S2009" s="80"/>
      <c r="T2009" s="80"/>
      <c r="U2009" s="80"/>
      <c r="V2009" s="80"/>
      <c r="W2009" s="81">
        <f t="shared" si="31"/>
        <v>0</v>
      </c>
      <c r="X2009" s="80"/>
      <c r="Y2009" s="80"/>
      <c r="Z2009" s="80"/>
      <c r="AA2009" s="80"/>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82"/>
      <c r="BE2009" s="1"/>
    </row>
    <row r="2010" spans="1:57" ht="11.25" customHeight="1" x14ac:dyDescent="0.2">
      <c r="A2010" s="1"/>
      <c r="B2010" s="1"/>
      <c r="C2010" s="1"/>
      <c r="D2010" s="1"/>
      <c r="E2010" s="46">
        <v>2003</v>
      </c>
      <c r="F2010" s="229"/>
      <c r="G2010" s="4"/>
      <c r="H2010" s="4"/>
      <c r="I2010" s="79"/>
      <c r="J2010" s="4"/>
      <c r="K2010" s="80"/>
      <c r="L2010" s="80"/>
      <c r="M2010" s="80"/>
      <c r="N2010" s="80"/>
      <c r="O2010" s="80"/>
      <c r="P2010" s="80"/>
      <c r="Q2010" s="80"/>
      <c r="R2010" s="80"/>
      <c r="S2010" s="80"/>
      <c r="T2010" s="80"/>
      <c r="U2010" s="80"/>
      <c r="V2010" s="80"/>
      <c r="W2010" s="81">
        <f t="shared" si="31"/>
        <v>0</v>
      </c>
      <c r="X2010" s="80"/>
      <c r="Y2010" s="80"/>
      <c r="Z2010" s="80"/>
      <c r="AA2010" s="80"/>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82"/>
      <c r="BE2010" s="1"/>
    </row>
    <row r="2011" spans="1:57" ht="11.25" customHeight="1" x14ac:dyDescent="0.2">
      <c r="A2011" s="1"/>
      <c r="B2011" s="1"/>
      <c r="C2011" s="1"/>
      <c r="D2011" s="1"/>
      <c r="E2011" s="46">
        <v>2004</v>
      </c>
      <c r="F2011" s="229"/>
      <c r="G2011" s="4"/>
      <c r="H2011" s="4"/>
      <c r="I2011" s="79"/>
      <c r="J2011" s="4"/>
      <c r="K2011" s="80"/>
      <c r="L2011" s="80"/>
      <c r="M2011" s="80"/>
      <c r="N2011" s="80"/>
      <c r="O2011" s="80"/>
      <c r="P2011" s="80"/>
      <c r="Q2011" s="80"/>
      <c r="R2011" s="80"/>
      <c r="S2011" s="80"/>
      <c r="T2011" s="80"/>
      <c r="U2011" s="80"/>
      <c r="V2011" s="80"/>
      <c r="W2011" s="81">
        <f t="shared" si="31"/>
        <v>0</v>
      </c>
      <c r="X2011" s="80"/>
      <c r="Y2011" s="80"/>
      <c r="Z2011" s="80"/>
      <c r="AA2011" s="80"/>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82"/>
      <c r="BE2011" s="1"/>
    </row>
    <row r="2012" spans="1:57" ht="11.25" customHeight="1" x14ac:dyDescent="0.2">
      <c r="A2012" s="1"/>
      <c r="B2012" s="1"/>
      <c r="C2012" s="1"/>
      <c r="D2012" s="1"/>
      <c r="E2012" s="46">
        <v>2005</v>
      </c>
      <c r="F2012" s="229"/>
      <c r="G2012" s="4"/>
      <c r="H2012" s="4"/>
      <c r="I2012" s="79"/>
      <c r="J2012" s="4"/>
      <c r="K2012" s="80"/>
      <c r="L2012" s="80"/>
      <c r="M2012" s="80"/>
      <c r="N2012" s="80"/>
      <c r="O2012" s="80"/>
      <c r="P2012" s="80"/>
      <c r="Q2012" s="80"/>
      <c r="R2012" s="80"/>
      <c r="S2012" s="80"/>
      <c r="T2012" s="80"/>
      <c r="U2012" s="80"/>
      <c r="V2012" s="80"/>
      <c r="W2012" s="81">
        <f t="shared" si="31"/>
        <v>0</v>
      </c>
      <c r="X2012" s="80"/>
      <c r="Y2012" s="80"/>
      <c r="Z2012" s="80"/>
      <c r="AA2012" s="80"/>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82"/>
      <c r="BE2012" s="1"/>
    </row>
    <row r="2013" spans="1:57" ht="11.25" customHeight="1" x14ac:dyDescent="0.2">
      <c r="A2013" s="1"/>
      <c r="B2013" s="1"/>
      <c r="C2013" s="1"/>
      <c r="D2013" s="1"/>
      <c r="E2013" s="46">
        <v>2006</v>
      </c>
      <c r="F2013" s="229"/>
      <c r="G2013" s="4"/>
      <c r="H2013" s="4"/>
      <c r="I2013" s="79"/>
      <c r="J2013" s="4"/>
      <c r="K2013" s="80"/>
      <c r="L2013" s="80"/>
      <c r="M2013" s="80"/>
      <c r="N2013" s="80"/>
      <c r="O2013" s="80"/>
      <c r="P2013" s="80"/>
      <c r="Q2013" s="80"/>
      <c r="R2013" s="80"/>
      <c r="S2013" s="80"/>
      <c r="T2013" s="80"/>
      <c r="U2013" s="80"/>
      <c r="V2013" s="80"/>
      <c r="W2013" s="81">
        <f t="shared" si="31"/>
        <v>0</v>
      </c>
      <c r="X2013" s="80"/>
      <c r="Y2013" s="80"/>
      <c r="Z2013" s="80"/>
      <c r="AA2013" s="80"/>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82"/>
      <c r="BE2013" s="1"/>
    </row>
    <row r="2014" spans="1:57" ht="11.25" customHeight="1" x14ac:dyDescent="0.2">
      <c r="A2014" s="1"/>
      <c r="B2014" s="1"/>
      <c r="C2014" s="1"/>
      <c r="D2014" s="1"/>
      <c r="E2014" s="46">
        <v>2007</v>
      </c>
      <c r="F2014" s="229"/>
      <c r="G2014" s="4"/>
      <c r="H2014" s="4"/>
      <c r="I2014" s="79"/>
      <c r="J2014" s="4"/>
      <c r="K2014" s="80"/>
      <c r="L2014" s="80"/>
      <c r="M2014" s="80"/>
      <c r="N2014" s="80"/>
      <c r="O2014" s="80"/>
      <c r="P2014" s="80"/>
      <c r="Q2014" s="80"/>
      <c r="R2014" s="80"/>
      <c r="S2014" s="80"/>
      <c r="T2014" s="80"/>
      <c r="U2014" s="80"/>
      <c r="V2014" s="80"/>
      <c r="W2014" s="81">
        <f t="shared" si="31"/>
        <v>0</v>
      </c>
      <c r="X2014" s="80"/>
      <c r="Y2014" s="80"/>
      <c r="Z2014" s="80"/>
      <c r="AA2014" s="80"/>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82"/>
      <c r="BE2014" s="1"/>
    </row>
    <row r="2015" spans="1:57" ht="11.25" customHeight="1" x14ac:dyDescent="0.2">
      <c r="A2015" s="1"/>
      <c r="B2015" s="1"/>
      <c r="C2015" s="1"/>
      <c r="D2015" s="1"/>
      <c r="E2015" s="46">
        <v>2008</v>
      </c>
      <c r="F2015" s="229"/>
      <c r="G2015" s="4"/>
      <c r="H2015" s="4"/>
      <c r="I2015" s="79"/>
      <c r="J2015" s="4"/>
      <c r="K2015" s="80"/>
      <c r="L2015" s="80"/>
      <c r="M2015" s="80"/>
      <c r="N2015" s="80"/>
      <c r="O2015" s="80"/>
      <c r="P2015" s="80"/>
      <c r="Q2015" s="80"/>
      <c r="R2015" s="80"/>
      <c r="S2015" s="80"/>
      <c r="T2015" s="80"/>
      <c r="U2015" s="80"/>
      <c r="V2015" s="80"/>
      <c r="W2015" s="81">
        <f t="shared" si="31"/>
        <v>0</v>
      </c>
      <c r="X2015" s="80"/>
      <c r="Y2015" s="80"/>
      <c r="Z2015" s="80"/>
      <c r="AA2015" s="80"/>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82"/>
      <c r="BE2015" s="1"/>
    </row>
    <row r="2016" spans="1:57" ht="11.25" customHeight="1" x14ac:dyDescent="0.2">
      <c r="A2016" s="1"/>
      <c r="B2016" s="1"/>
      <c r="C2016" s="1"/>
      <c r="D2016" s="1"/>
      <c r="E2016" s="46">
        <v>2009</v>
      </c>
      <c r="F2016" s="229"/>
      <c r="G2016" s="4"/>
      <c r="H2016" s="4"/>
      <c r="I2016" s="79"/>
      <c r="J2016" s="4"/>
      <c r="K2016" s="80"/>
      <c r="L2016" s="80"/>
      <c r="M2016" s="80"/>
      <c r="N2016" s="80"/>
      <c r="O2016" s="80"/>
      <c r="P2016" s="80"/>
      <c r="Q2016" s="80"/>
      <c r="R2016" s="80"/>
      <c r="S2016" s="80"/>
      <c r="T2016" s="80"/>
      <c r="U2016" s="80"/>
      <c r="V2016" s="80"/>
      <c r="W2016" s="81">
        <f t="shared" si="31"/>
        <v>0</v>
      </c>
      <c r="X2016" s="80"/>
      <c r="Y2016" s="80"/>
      <c r="Z2016" s="80"/>
      <c r="AA2016" s="80"/>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82"/>
      <c r="BE2016" s="1"/>
    </row>
    <row r="2017" spans="1:57" ht="11.25" customHeight="1" x14ac:dyDescent="0.2">
      <c r="A2017" s="1"/>
      <c r="B2017" s="1"/>
      <c r="C2017" s="1"/>
      <c r="D2017" s="1"/>
      <c r="E2017" s="46">
        <v>2010</v>
      </c>
      <c r="F2017" s="229"/>
      <c r="G2017" s="4"/>
      <c r="H2017" s="4"/>
      <c r="I2017" s="79"/>
      <c r="J2017" s="4"/>
      <c r="K2017" s="80"/>
      <c r="L2017" s="80"/>
      <c r="M2017" s="80"/>
      <c r="N2017" s="80"/>
      <c r="O2017" s="80"/>
      <c r="P2017" s="80"/>
      <c r="Q2017" s="80"/>
      <c r="R2017" s="80"/>
      <c r="S2017" s="80"/>
      <c r="T2017" s="80"/>
      <c r="U2017" s="80"/>
      <c r="V2017" s="80"/>
      <c r="W2017" s="81">
        <f t="shared" si="31"/>
        <v>0</v>
      </c>
      <c r="X2017" s="80"/>
      <c r="Y2017" s="80"/>
      <c r="Z2017" s="80"/>
      <c r="AA2017" s="80"/>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82"/>
      <c r="BE2017" s="1"/>
    </row>
    <row r="2018" spans="1:57" ht="11.25" customHeight="1" x14ac:dyDescent="0.2">
      <c r="A2018" s="1"/>
      <c r="B2018" s="1"/>
      <c r="C2018" s="1"/>
      <c r="D2018" s="1"/>
      <c r="E2018" s="46">
        <v>2011</v>
      </c>
      <c r="F2018" s="229"/>
      <c r="G2018" s="4"/>
      <c r="H2018" s="4"/>
      <c r="I2018" s="79"/>
      <c r="J2018" s="4"/>
      <c r="K2018" s="80"/>
      <c r="L2018" s="80"/>
      <c r="M2018" s="80"/>
      <c r="N2018" s="80"/>
      <c r="O2018" s="80"/>
      <c r="P2018" s="80"/>
      <c r="Q2018" s="80"/>
      <c r="R2018" s="80"/>
      <c r="S2018" s="80"/>
      <c r="T2018" s="80"/>
      <c r="U2018" s="80"/>
      <c r="V2018" s="80"/>
      <c r="W2018" s="81">
        <f t="shared" si="31"/>
        <v>0</v>
      </c>
      <c r="X2018" s="80"/>
      <c r="Y2018" s="80"/>
      <c r="Z2018" s="80"/>
      <c r="AA2018" s="80"/>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82"/>
      <c r="BE2018" s="1"/>
    </row>
    <row r="2019" spans="1:57" ht="11.25" customHeight="1" x14ac:dyDescent="0.2">
      <c r="A2019" s="1"/>
      <c r="B2019" s="1"/>
      <c r="C2019" s="1"/>
      <c r="D2019" s="1"/>
      <c r="E2019" s="46">
        <v>2012</v>
      </c>
      <c r="F2019" s="229"/>
      <c r="G2019" s="4"/>
      <c r="H2019" s="4"/>
      <c r="I2019" s="79"/>
      <c r="J2019" s="4"/>
      <c r="K2019" s="80"/>
      <c r="L2019" s="80"/>
      <c r="M2019" s="80"/>
      <c r="N2019" s="80"/>
      <c r="O2019" s="80"/>
      <c r="P2019" s="80"/>
      <c r="Q2019" s="80"/>
      <c r="R2019" s="80"/>
      <c r="S2019" s="80"/>
      <c r="T2019" s="80"/>
      <c r="U2019" s="80"/>
      <c r="V2019" s="80"/>
      <c r="W2019" s="81">
        <f t="shared" si="31"/>
        <v>0</v>
      </c>
      <c r="X2019" s="80"/>
      <c r="Y2019" s="80"/>
      <c r="Z2019" s="80"/>
      <c r="AA2019" s="80"/>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82"/>
      <c r="BE2019" s="1"/>
    </row>
    <row r="2020" spans="1:57" ht="11.25" customHeight="1" x14ac:dyDescent="0.2">
      <c r="A2020" s="1"/>
      <c r="B2020" s="1"/>
      <c r="C2020" s="1"/>
      <c r="D2020" s="1"/>
      <c r="E2020" s="46">
        <v>2013</v>
      </c>
      <c r="F2020" s="229"/>
      <c r="G2020" s="4"/>
      <c r="H2020" s="4"/>
      <c r="I2020" s="79"/>
      <c r="J2020" s="4"/>
      <c r="K2020" s="80"/>
      <c r="L2020" s="80"/>
      <c r="M2020" s="80"/>
      <c r="N2020" s="80"/>
      <c r="O2020" s="80"/>
      <c r="P2020" s="80"/>
      <c r="Q2020" s="80"/>
      <c r="R2020" s="80"/>
      <c r="S2020" s="80"/>
      <c r="T2020" s="80"/>
      <c r="U2020" s="80"/>
      <c r="V2020" s="80"/>
      <c r="W2020" s="81">
        <f t="shared" si="31"/>
        <v>0</v>
      </c>
      <c r="X2020" s="80"/>
      <c r="Y2020" s="80"/>
      <c r="Z2020" s="80"/>
      <c r="AA2020" s="80"/>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82"/>
      <c r="BE2020" s="1"/>
    </row>
    <row r="2021" spans="1:57" ht="11.25" customHeight="1" x14ac:dyDescent="0.2">
      <c r="A2021" s="1"/>
      <c r="B2021" s="1"/>
      <c r="C2021" s="1"/>
      <c r="D2021" s="1"/>
      <c r="E2021" s="46">
        <v>2014</v>
      </c>
      <c r="F2021" s="229"/>
      <c r="G2021" s="4"/>
      <c r="H2021" s="4"/>
      <c r="I2021" s="79"/>
      <c r="J2021" s="4"/>
      <c r="K2021" s="80"/>
      <c r="L2021" s="80"/>
      <c r="M2021" s="80"/>
      <c r="N2021" s="80"/>
      <c r="O2021" s="80"/>
      <c r="P2021" s="80"/>
      <c r="Q2021" s="80"/>
      <c r="R2021" s="80"/>
      <c r="S2021" s="80"/>
      <c r="T2021" s="80"/>
      <c r="U2021" s="80"/>
      <c r="V2021" s="80"/>
      <c r="W2021" s="81">
        <f t="shared" si="31"/>
        <v>0</v>
      </c>
      <c r="X2021" s="80"/>
      <c r="Y2021" s="80"/>
      <c r="Z2021" s="80"/>
      <c r="AA2021" s="80"/>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82"/>
      <c r="BE2021" s="1"/>
    </row>
    <row r="2022" spans="1:57" ht="11.25" customHeight="1" x14ac:dyDescent="0.2">
      <c r="A2022" s="1"/>
      <c r="B2022" s="1"/>
      <c r="C2022" s="1"/>
      <c r="D2022" s="1"/>
      <c r="E2022" s="46">
        <v>2015</v>
      </c>
      <c r="F2022" s="229"/>
      <c r="G2022" s="4"/>
      <c r="H2022" s="4"/>
      <c r="I2022" s="79"/>
      <c r="J2022" s="4"/>
      <c r="K2022" s="80"/>
      <c r="L2022" s="80"/>
      <c r="M2022" s="80"/>
      <c r="N2022" s="80"/>
      <c r="O2022" s="80"/>
      <c r="P2022" s="80"/>
      <c r="Q2022" s="80"/>
      <c r="R2022" s="80"/>
      <c r="S2022" s="80"/>
      <c r="T2022" s="80"/>
      <c r="U2022" s="80"/>
      <c r="V2022" s="80"/>
      <c r="W2022" s="81">
        <f t="shared" si="31"/>
        <v>0</v>
      </c>
      <c r="X2022" s="80"/>
      <c r="Y2022" s="80"/>
      <c r="Z2022" s="80"/>
      <c r="AA2022" s="80"/>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82"/>
      <c r="BE2022" s="1"/>
    </row>
    <row r="2023" spans="1:57" ht="11.25" customHeight="1" x14ac:dyDescent="0.2">
      <c r="A2023" s="1"/>
      <c r="B2023" s="1"/>
      <c r="C2023" s="1"/>
      <c r="D2023" s="1"/>
      <c r="E2023" s="46">
        <v>2016</v>
      </c>
      <c r="F2023" s="229"/>
      <c r="G2023" s="4"/>
      <c r="H2023" s="4"/>
      <c r="I2023" s="79"/>
      <c r="J2023" s="4"/>
      <c r="K2023" s="80"/>
      <c r="L2023" s="80"/>
      <c r="M2023" s="80"/>
      <c r="N2023" s="80"/>
      <c r="O2023" s="80"/>
      <c r="P2023" s="80"/>
      <c r="Q2023" s="80"/>
      <c r="R2023" s="80"/>
      <c r="S2023" s="80"/>
      <c r="T2023" s="80"/>
      <c r="U2023" s="80"/>
      <c r="V2023" s="80"/>
      <c r="W2023" s="81">
        <f t="shared" si="31"/>
        <v>0</v>
      </c>
      <c r="X2023" s="80"/>
      <c r="Y2023" s="80"/>
      <c r="Z2023" s="80"/>
      <c r="AA2023" s="80"/>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82"/>
      <c r="BE2023" s="1"/>
    </row>
    <row r="2024" spans="1:57" ht="11.25" customHeight="1" x14ac:dyDescent="0.2">
      <c r="A2024" s="1"/>
      <c r="B2024" s="1"/>
      <c r="C2024" s="1"/>
      <c r="D2024" s="1"/>
      <c r="E2024" s="46">
        <v>2017</v>
      </c>
      <c r="F2024" s="229"/>
      <c r="G2024" s="4"/>
      <c r="H2024" s="4"/>
      <c r="I2024" s="79"/>
      <c r="J2024" s="4"/>
      <c r="K2024" s="80"/>
      <c r="L2024" s="80"/>
      <c r="M2024" s="80"/>
      <c r="N2024" s="80"/>
      <c r="O2024" s="80"/>
      <c r="P2024" s="80"/>
      <c r="Q2024" s="80"/>
      <c r="R2024" s="80"/>
      <c r="S2024" s="80"/>
      <c r="T2024" s="80"/>
      <c r="U2024" s="80"/>
      <c r="V2024" s="80"/>
      <c r="W2024" s="81">
        <f t="shared" si="31"/>
        <v>0</v>
      </c>
      <c r="X2024" s="80"/>
      <c r="Y2024" s="80"/>
      <c r="Z2024" s="80"/>
      <c r="AA2024" s="80"/>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82"/>
      <c r="BE2024" s="1"/>
    </row>
    <row r="2025" spans="1:57" ht="11.25" customHeight="1" x14ac:dyDescent="0.2">
      <c r="A2025" s="1"/>
      <c r="B2025" s="1"/>
      <c r="C2025" s="1"/>
      <c r="D2025" s="1"/>
      <c r="E2025" s="46">
        <v>2018</v>
      </c>
      <c r="F2025" s="229"/>
      <c r="G2025" s="4"/>
      <c r="H2025" s="4"/>
      <c r="I2025" s="79"/>
      <c r="J2025" s="4"/>
      <c r="K2025" s="80"/>
      <c r="L2025" s="80"/>
      <c r="M2025" s="80"/>
      <c r="N2025" s="80"/>
      <c r="O2025" s="80"/>
      <c r="P2025" s="80"/>
      <c r="Q2025" s="80"/>
      <c r="R2025" s="80"/>
      <c r="S2025" s="80"/>
      <c r="T2025" s="80"/>
      <c r="U2025" s="80"/>
      <c r="V2025" s="80"/>
      <c r="W2025" s="81">
        <f t="shared" si="31"/>
        <v>0</v>
      </c>
      <c r="X2025" s="80"/>
      <c r="Y2025" s="80"/>
      <c r="Z2025" s="80"/>
      <c r="AA2025" s="80"/>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82"/>
      <c r="BE2025" s="1"/>
    </row>
    <row r="2026" spans="1:57" ht="11.25" customHeight="1" x14ac:dyDescent="0.2">
      <c r="A2026" s="1"/>
      <c r="B2026" s="1"/>
      <c r="C2026" s="1"/>
      <c r="D2026" s="1"/>
      <c r="E2026" s="46">
        <v>2019</v>
      </c>
      <c r="F2026" s="229"/>
      <c r="G2026" s="4"/>
      <c r="H2026" s="4"/>
      <c r="I2026" s="79"/>
      <c r="J2026" s="4"/>
      <c r="K2026" s="80"/>
      <c r="L2026" s="80"/>
      <c r="M2026" s="80"/>
      <c r="N2026" s="80"/>
      <c r="O2026" s="80"/>
      <c r="P2026" s="80"/>
      <c r="Q2026" s="80"/>
      <c r="R2026" s="80"/>
      <c r="S2026" s="80"/>
      <c r="T2026" s="80"/>
      <c r="U2026" s="80"/>
      <c r="V2026" s="80"/>
      <c r="W2026" s="81">
        <f t="shared" si="31"/>
        <v>0</v>
      </c>
      <c r="X2026" s="80"/>
      <c r="Y2026" s="80"/>
      <c r="Z2026" s="80"/>
      <c r="AA2026" s="80"/>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82"/>
      <c r="BE2026" s="1"/>
    </row>
    <row r="2027" spans="1:57" ht="11.25" customHeight="1" x14ac:dyDescent="0.2">
      <c r="A2027" s="1"/>
      <c r="B2027" s="1"/>
      <c r="C2027" s="1"/>
      <c r="D2027" s="1"/>
      <c r="E2027" s="46">
        <v>2020</v>
      </c>
      <c r="F2027" s="229"/>
      <c r="G2027" s="4"/>
      <c r="H2027" s="4"/>
      <c r="I2027" s="79"/>
      <c r="J2027" s="4"/>
      <c r="K2027" s="80"/>
      <c r="L2027" s="80"/>
      <c r="M2027" s="80"/>
      <c r="N2027" s="80"/>
      <c r="O2027" s="80"/>
      <c r="P2027" s="80"/>
      <c r="Q2027" s="80"/>
      <c r="R2027" s="80"/>
      <c r="S2027" s="80"/>
      <c r="T2027" s="80"/>
      <c r="U2027" s="80"/>
      <c r="V2027" s="80"/>
      <c r="W2027" s="81">
        <f t="shared" si="31"/>
        <v>0</v>
      </c>
      <c r="X2027" s="80"/>
      <c r="Y2027" s="80"/>
      <c r="Z2027" s="80"/>
      <c r="AA2027" s="80"/>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82"/>
      <c r="BE2027" s="1"/>
    </row>
    <row r="2028" spans="1:57" ht="11.25" customHeight="1" x14ac:dyDescent="0.2">
      <c r="A2028" s="1"/>
      <c r="B2028" s="1"/>
      <c r="C2028" s="1"/>
      <c r="D2028" s="1"/>
      <c r="E2028" s="46">
        <v>2021</v>
      </c>
      <c r="F2028" s="229"/>
      <c r="G2028" s="4"/>
      <c r="H2028" s="4"/>
      <c r="I2028" s="79"/>
      <c r="J2028" s="4"/>
      <c r="K2028" s="80"/>
      <c r="L2028" s="80"/>
      <c r="M2028" s="80"/>
      <c r="N2028" s="80"/>
      <c r="O2028" s="80"/>
      <c r="P2028" s="80"/>
      <c r="Q2028" s="80"/>
      <c r="R2028" s="80"/>
      <c r="S2028" s="80"/>
      <c r="T2028" s="80"/>
      <c r="U2028" s="80"/>
      <c r="V2028" s="80"/>
      <c r="W2028" s="81">
        <f t="shared" si="31"/>
        <v>0</v>
      </c>
      <c r="X2028" s="80"/>
      <c r="Y2028" s="80"/>
      <c r="Z2028" s="80"/>
      <c r="AA2028" s="80"/>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82"/>
      <c r="BE2028" s="1"/>
    </row>
    <row r="2029" spans="1:57" ht="11.25" customHeight="1" x14ac:dyDescent="0.2">
      <c r="A2029" s="1"/>
      <c r="B2029" s="1"/>
      <c r="C2029" s="1"/>
      <c r="D2029" s="1"/>
      <c r="E2029" s="46">
        <v>2022</v>
      </c>
      <c r="F2029" s="229"/>
      <c r="G2029" s="4"/>
      <c r="H2029" s="4"/>
      <c r="I2029" s="79"/>
      <c r="J2029" s="4"/>
      <c r="K2029" s="80"/>
      <c r="L2029" s="80"/>
      <c r="M2029" s="80"/>
      <c r="N2029" s="80"/>
      <c r="O2029" s="80"/>
      <c r="P2029" s="80"/>
      <c r="Q2029" s="80"/>
      <c r="R2029" s="80"/>
      <c r="S2029" s="80"/>
      <c r="T2029" s="80"/>
      <c r="U2029" s="80"/>
      <c r="V2029" s="80"/>
      <c r="W2029" s="81">
        <f t="shared" si="31"/>
        <v>0</v>
      </c>
      <c r="X2029" s="80"/>
      <c r="Y2029" s="80"/>
      <c r="Z2029" s="80"/>
      <c r="AA2029" s="80"/>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82"/>
      <c r="BE2029" s="1"/>
    </row>
    <row r="2030" spans="1:57" ht="11.25" customHeight="1" x14ac:dyDescent="0.2">
      <c r="A2030" s="1"/>
      <c r="B2030" s="1"/>
      <c r="C2030" s="1"/>
      <c r="D2030" s="1"/>
      <c r="E2030" s="46">
        <v>2023</v>
      </c>
      <c r="F2030" s="229"/>
      <c r="G2030" s="4"/>
      <c r="H2030" s="4"/>
      <c r="I2030" s="79"/>
      <c r="J2030" s="4"/>
      <c r="K2030" s="80"/>
      <c r="L2030" s="80"/>
      <c r="M2030" s="80"/>
      <c r="N2030" s="80"/>
      <c r="O2030" s="80"/>
      <c r="P2030" s="80"/>
      <c r="Q2030" s="80"/>
      <c r="R2030" s="80"/>
      <c r="S2030" s="80"/>
      <c r="T2030" s="80"/>
      <c r="U2030" s="80"/>
      <c r="V2030" s="80"/>
      <c r="W2030" s="81">
        <f t="shared" si="31"/>
        <v>0</v>
      </c>
      <c r="X2030" s="80"/>
      <c r="Y2030" s="80"/>
      <c r="Z2030" s="80"/>
      <c r="AA2030" s="80"/>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82"/>
      <c r="BE2030" s="1"/>
    </row>
    <row r="2031" spans="1:57" ht="11.25" customHeight="1" x14ac:dyDescent="0.2">
      <c r="A2031" s="1"/>
      <c r="B2031" s="1"/>
      <c r="C2031" s="1"/>
      <c r="D2031" s="1"/>
      <c r="E2031" s="46">
        <v>2024</v>
      </c>
      <c r="F2031" s="229"/>
      <c r="G2031" s="4"/>
      <c r="H2031" s="4"/>
      <c r="I2031" s="79"/>
      <c r="J2031" s="4"/>
      <c r="K2031" s="80"/>
      <c r="L2031" s="80"/>
      <c r="M2031" s="80"/>
      <c r="N2031" s="80"/>
      <c r="O2031" s="80"/>
      <c r="P2031" s="80"/>
      <c r="Q2031" s="80"/>
      <c r="R2031" s="80"/>
      <c r="S2031" s="80"/>
      <c r="T2031" s="80"/>
      <c r="U2031" s="80"/>
      <c r="V2031" s="80"/>
      <c r="W2031" s="81">
        <f t="shared" si="31"/>
        <v>0</v>
      </c>
      <c r="X2031" s="80"/>
      <c r="Y2031" s="80"/>
      <c r="Z2031" s="80"/>
      <c r="AA2031" s="80"/>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82"/>
      <c r="BE2031" s="1"/>
    </row>
    <row r="2032" spans="1:57" ht="11.25" customHeight="1" x14ac:dyDescent="0.2">
      <c r="A2032" s="1"/>
      <c r="B2032" s="1"/>
      <c r="C2032" s="1"/>
      <c r="D2032" s="1"/>
      <c r="E2032" s="46">
        <v>2025</v>
      </c>
      <c r="F2032" s="229"/>
      <c r="G2032" s="4"/>
      <c r="H2032" s="4"/>
      <c r="I2032" s="79"/>
      <c r="J2032" s="4"/>
      <c r="K2032" s="80"/>
      <c r="L2032" s="80"/>
      <c r="M2032" s="80"/>
      <c r="N2032" s="80"/>
      <c r="O2032" s="80"/>
      <c r="P2032" s="80"/>
      <c r="Q2032" s="80"/>
      <c r="R2032" s="80"/>
      <c r="S2032" s="80"/>
      <c r="T2032" s="80"/>
      <c r="U2032" s="80"/>
      <c r="V2032" s="80"/>
      <c r="W2032" s="81">
        <f t="shared" si="31"/>
        <v>0</v>
      </c>
      <c r="X2032" s="80"/>
      <c r="Y2032" s="80"/>
      <c r="Z2032" s="80"/>
      <c r="AA2032" s="80"/>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82"/>
      <c r="BE2032" s="1"/>
    </row>
    <row r="2033" spans="1:57" ht="11.25" customHeight="1" x14ac:dyDescent="0.2">
      <c r="A2033" s="1"/>
      <c r="B2033" s="1"/>
      <c r="C2033" s="1"/>
      <c r="D2033" s="1"/>
      <c r="E2033" s="46">
        <v>2026</v>
      </c>
      <c r="F2033" s="229"/>
      <c r="G2033" s="4"/>
      <c r="H2033" s="4"/>
      <c r="I2033" s="79"/>
      <c r="J2033" s="4"/>
      <c r="K2033" s="80"/>
      <c r="L2033" s="80"/>
      <c r="M2033" s="80"/>
      <c r="N2033" s="80"/>
      <c r="O2033" s="80"/>
      <c r="P2033" s="80"/>
      <c r="Q2033" s="80"/>
      <c r="R2033" s="80"/>
      <c r="S2033" s="80"/>
      <c r="T2033" s="80"/>
      <c r="U2033" s="80"/>
      <c r="V2033" s="80"/>
      <c r="W2033" s="81">
        <f t="shared" si="31"/>
        <v>0</v>
      </c>
      <c r="X2033" s="80"/>
      <c r="Y2033" s="80"/>
      <c r="Z2033" s="80"/>
      <c r="AA2033" s="80"/>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82"/>
      <c r="BE2033" s="1"/>
    </row>
    <row r="2034" spans="1:57" ht="11.25" customHeight="1" x14ac:dyDescent="0.2">
      <c r="A2034" s="1"/>
      <c r="B2034" s="1"/>
      <c r="C2034" s="1"/>
      <c r="D2034" s="1"/>
      <c r="E2034" s="46">
        <v>2027</v>
      </c>
      <c r="F2034" s="229"/>
      <c r="G2034" s="4"/>
      <c r="H2034" s="4"/>
      <c r="I2034" s="79"/>
      <c r="J2034" s="4"/>
      <c r="K2034" s="80"/>
      <c r="L2034" s="80"/>
      <c r="M2034" s="80"/>
      <c r="N2034" s="80"/>
      <c r="O2034" s="80"/>
      <c r="P2034" s="80"/>
      <c r="Q2034" s="80"/>
      <c r="R2034" s="80"/>
      <c r="S2034" s="80"/>
      <c r="T2034" s="80"/>
      <c r="U2034" s="80"/>
      <c r="V2034" s="80"/>
      <c r="W2034" s="81">
        <f t="shared" si="31"/>
        <v>0</v>
      </c>
      <c r="X2034" s="80"/>
      <c r="Y2034" s="80"/>
      <c r="Z2034" s="80"/>
      <c r="AA2034" s="80"/>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82"/>
      <c r="BE2034" s="1"/>
    </row>
    <row r="2035" spans="1:57" ht="11.25" customHeight="1" x14ac:dyDescent="0.2">
      <c r="A2035" s="1"/>
      <c r="B2035" s="1"/>
      <c r="C2035" s="1"/>
      <c r="D2035" s="1"/>
      <c r="E2035" s="46">
        <v>2028</v>
      </c>
      <c r="F2035" s="229"/>
      <c r="G2035" s="4"/>
      <c r="H2035" s="4"/>
      <c r="I2035" s="79"/>
      <c r="J2035" s="4"/>
      <c r="K2035" s="80"/>
      <c r="L2035" s="80"/>
      <c r="M2035" s="80"/>
      <c r="N2035" s="80"/>
      <c r="O2035" s="80"/>
      <c r="P2035" s="80"/>
      <c r="Q2035" s="80"/>
      <c r="R2035" s="80"/>
      <c r="S2035" s="80"/>
      <c r="T2035" s="80"/>
      <c r="U2035" s="80"/>
      <c r="V2035" s="80"/>
      <c r="W2035" s="81">
        <f t="shared" si="31"/>
        <v>0</v>
      </c>
      <c r="X2035" s="80"/>
      <c r="Y2035" s="80"/>
      <c r="Z2035" s="80"/>
      <c r="AA2035" s="80"/>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82"/>
      <c r="BE2035" s="1"/>
    </row>
    <row r="2036" spans="1:57" ht="11.25" customHeight="1" x14ac:dyDescent="0.2">
      <c r="A2036" s="1"/>
      <c r="B2036" s="1"/>
      <c r="C2036" s="1"/>
      <c r="D2036" s="1"/>
      <c r="E2036" s="46">
        <v>2029</v>
      </c>
      <c r="F2036" s="229"/>
      <c r="G2036" s="4"/>
      <c r="H2036" s="4"/>
      <c r="I2036" s="79"/>
      <c r="J2036" s="4"/>
      <c r="K2036" s="80"/>
      <c r="L2036" s="80"/>
      <c r="M2036" s="80"/>
      <c r="N2036" s="80"/>
      <c r="O2036" s="80"/>
      <c r="P2036" s="80"/>
      <c r="Q2036" s="80"/>
      <c r="R2036" s="80"/>
      <c r="S2036" s="80"/>
      <c r="T2036" s="80"/>
      <c r="U2036" s="80"/>
      <c r="V2036" s="80"/>
      <c r="W2036" s="81">
        <f t="shared" si="31"/>
        <v>0</v>
      </c>
      <c r="X2036" s="80"/>
      <c r="Y2036" s="80"/>
      <c r="Z2036" s="80"/>
      <c r="AA2036" s="80"/>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82"/>
      <c r="BE2036" s="1"/>
    </row>
    <row r="2037" spans="1:57" ht="11.25" customHeight="1" x14ac:dyDescent="0.2">
      <c r="A2037" s="1"/>
      <c r="B2037" s="1"/>
      <c r="C2037" s="1"/>
      <c r="D2037" s="1"/>
      <c r="E2037" s="46">
        <v>2030</v>
      </c>
      <c r="F2037" s="229"/>
      <c r="G2037" s="4"/>
      <c r="H2037" s="4"/>
      <c r="I2037" s="79"/>
      <c r="J2037" s="4"/>
      <c r="K2037" s="80"/>
      <c r="L2037" s="80"/>
      <c r="M2037" s="80"/>
      <c r="N2037" s="80"/>
      <c r="O2037" s="80"/>
      <c r="P2037" s="80"/>
      <c r="Q2037" s="80"/>
      <c r="R2037" s="80"/>
      <c r="S2037" s="80"/>
      <c r="T2037" s="80"/>
      <c r="U2037" s="80"/>
      <c r="V2037" s="80"/>
      <c r="W2037" s="81">
        <f t="shared" si="31"/>
        <v>0</v>
      </c>
      <c r="X2037" s="80"/>
      <c r="Y2037" s="80"/>
      <c r="Z2037" s="80"/>
      <c r="AA2037" s="80"/>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82"/>
      <c r="BE2037" s="1"/>
    </row>
    <row r="2038" spans="1:57" ht="11.25" customHeight="1" x14ac:dyDescent="0.2">
      <c r="A2038" s="1"/>
      <c r="B2038" s="1"/>
      <c r="C2038" s="1"/>
      <c r="D2038" s="1"/>
      <c r="E2038" s="46">
        <v>2031</v>
      </c>
      <c r="F2038" s="229"/>
      <c r="G2038" s="4"/>
      <c r="H2038" s="4"/>
      <c r="I2038" s="79"/>
      <c r="J2038" s="4"/>
      <c r="K2038" s="80"/>
      <c r="L2038" s="80"/>
      <c r="M2038" s="80"/>
      <c r="N2038" s="80"/>
      <c r="O2038" s="80"/>
      <c r="P2038" s="80"/>
      <c r="Q2038" s="80"/>
      <c r="R2038" s="80"/>
      <c r="S2038" s="80"/>
      <c r="T2038" s="80"/>
      <c r="U2038" s="80"/>
      <c r="V2038" s="80"/>
      <c r="W2038" s="81">
        <f t="shared" si="31"/>
        <v>0</v>
      </c>
      <c r="X2038" s="80"/>
      <c r="Y2038" s="80"/>
      <c r="Z2038" s="80"/>
      <c r="AA2038" s="80"/>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82"/>
      <c r="BE2038" s="1"/>
    </row>
    <row r="2039" spans="1:57" ht="11.25" customHeight="1" x14ac:dyDescent="0.2">
      <c r="A2039" s="1"/>
      <c r="B2039" s="1"/>
      <c r="C2039" s="1"/>
      <c r="D2039" s="1"/>
      <c r="E2039" s="46">
        <v>2032</v>
      </c>
      <c r="F2039" s="229"/>
      <c r="G2039" s="4"/>
      <c r="H2039" s="4"/>
      <c r="I2039" s="79"/>
      <c r="J2039" s="4"/>
      <c r="K2039" s="80"/>
      <c r="L2039" s="80"/>
      <c r="M2039" s="80"/>
      <c r="N2039" s="80"/>
      <c r="O2039" s="80"/>
      <c r="P2039" s="80"/>
      <c r="Q2039" s="80"/>
      <c r="R2039" s="80"/>
      <c r="S2039" s="80"/>
      <c r="T2039" s="80"/>
      <c r="U2039" s="80"/>
      <c r="V2039" s="80"/>
      <c r="W2039" s="81">
        <f t="shared" si="31"/>
        <v>0</v>
      </c>
      <c r="X2039" s="80"/>
      <c r="Y2039" s="80"/>
      <c r="Z2039" s="80"/>
      <c r="AA2039" s="80"/>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82"/>
      <c r="BE2039" s="1"/>
    </row>
    <row r="2040" spans="1:57" ht="11.25" customHeight="1" x14ac:dyDescent="0.2">
      <c r="A2040" s="1"/>
      <c r="B2040" s="1"/>
      <c r="C2040" s="1"/>
      <c r="D2040" s="1"/>
      <c r="E2040" s="46">
        <v>2033</v>
      </c>
      <c r="F2040" s="229"/>
      <c r="G2040" s="4"/>
      <c r="H2040" s="4"/>
      <c r="I2040" s="79"/>
      <c r="J2040" s="4"/>
      <c r="K2040" s="80"/>
      <c r="L2040" s="80"/>
      <c r="M2040" s="80"/>
      <c r="N2040" s="80"/>
      <c r="O2040" s="80"/>
      <c r="P2040" s="80"/>
      <c r="Q2040" s="80"/>
      <c r="R2040" s="80"/>
      <c r="S2040" s="80"/>
      <c r="T2040" s="80"/>
      <c r="U2040" s="80"/>
      <c r="V2040" s="80"/>
      <c r="W2040" s="81">
        <f t="shared" si="31"/>
        <v>0</v>
      </c>
      <c r="X2040" s="80"/>
      <c r="Y2040" s="80"/>
      <c r="Z2040" s="80"/>
      <c r="AA2040" s="80"/>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82"/>
      <c r="BE2040" s="1"/>
    </row>
    <row r="2041" spans="1:57" ht="11.25" customHeight="1" x14ac:dyDescent="0.2">
      <c r="A2041" s="1"/>
      <c r="B2041" s="1"/>
      <c r="C2041" s="1"/>
      <c r="D2041" s="1"/>
      <c r="E2041" s="46">
        <v>2034</v>
      </c>
      <c r="F2041" s="229"/>
      <c r="G2041" s="4"/>
      <c r="H2041" s="4"/>
      <c r="I2041" s="79"/>
      <c r="J2041" s="4"/>
      <c r="K2041" s="80"/>
      <c r="L2041" s="80"/>
      <c r="M2041" s="80"/>
      <c r="N2041" s="80"/>
      <c r="O2041" s="80"/>
      <c r="P2041" s="80"/>
      <c r="Q2041" s="80"/>
      <c r="R2041" s="80"/>
      <c r="S2041" s="80"/>
      <c r="T2041" s="80"/>
      <c r="U2041" s="80"/>
      <c r="V2041" s="80"/>
      <c r="W2041" s="81">
        <f t="shared" si="31"/>
        <v>0</v>
      </c>
      <c r="X2041" s="80"/>
      <c r="Y2041" s="80"/>
      <c r="Z2041" s="80"/>
      <c r="AA2041" s="80"/>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82"/>
      <c r="BE2041" s="1"/>
    </row>
    <row r="2042" spans="1:57" ht="11.25" customHeight="1" x14ac:dyDescent="0.2">
      <c r="A2042" s="1"/>
      <c r="B2042" s="1"/>
      <c r="C2042" s="1"/>
      <c r="D2042" s="1"/>
      <c r="E2042" s="46">
        <v>2035</v>
      </c>
      <c r="F2042" s="229"/>
      <c r="G2042" s="4"/>
      <c r="H2042" s="4"/>
      <c r="I2042" s="79"/>
      <c r="J2042" s="4"/>
      <c r="K2042" s="80"/>
      <c r="L2042" s="80"/>
      <c r="M2042" s="80"/>
      <c r="N2042" s="80"/>
      <c r="O2042" s="80"/>
      <c r="P2042" s="80"/>
      <c r="Q2042" s="80"/>
      <c r="R2042" s="80"/>
      <c r="S2042" s="80"/>
      <c r="T2042" s="80"/>
      <c r="U2042" s="80"/>
      <c r="V2042" s="80"/>
      <c r="W2042" s="81">
        <f t="shared" si="31"/>
        <v>0</v>
      </c>
      <c r="X2042" s="80"/>
      <c r="Y2042" s="80"/>
      <c r="Z2042" s="80"/>
      <c r="AA2042" s="80"/>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82"/>
      <c r="BE2042" s="1"/>
    </row>
    <row r="2043" spans="1:57" ht="11.25" customHeight="1" x14ac:dyDescent="0.2">
      <c r="A2043" s="1"/>
      <c r="B2043" s="1"/>
      <c r="C2043" s="1"/>
      <c r="D2043" s="1"/>
      <c r="E2043" s="46">
        <v>2036</v>
      </c>
      <c r="F2043" s="229"/>
      <c r="G2043" s="4"/>
      <c r="H2043" s="4"/>
      <c r="I2043" s="79"/>
      <c r="J2043" s="4"/>
      <c r="K2043" s="80"/>
      <c r="L2043" s="80"/>
      <c r="M2043" s="80"/>
      <c r="N2043" s="80"/>
      <c r="O2043" s="80"/>
      <c r="P2043" s="80"/>
      <c r="Q2043" s="80"/>
      <c r="R2043" s="80"/>
      <c r="S2043" s="80"/>
      <c r="T2043" s="80"/>
      <c r="U2043" s="80"/>
      <c r="V2043" s="80"/>
      <c r="W2043" s="81">
        <f t="shared" si="31"/>
        <v>0</v>
      </c>
      <c r="X2043" s="80"/>
      <c r="Y2043" s="80"/>
      <c r="Z2043" s="80"/>
      <c r="AA2043" s="80"/>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82"/>
      <c r="BE2043" s="1"/>
    </row>
    <row r="2044" spans="1:57" ht="11.25" customHeight="1" x14ac:dyDescent="0.2">
      <c r="A2044" s="1"/>
      <c r="B2044" s="1"/>
      <c r="C2044" s="1"/>
      <c r="D2044" s="1"/>
      <c r="E2044" s="46">
        <v>2037</v>
      </c>
      <c r="F2044" s="229"/>
      <c r="G2044" s="4"/>
      <c r="H2044" s="4"/>
      <c r="I2044" s="79"/>
      <c r="J2044" s="4"/>
      <c r="K2044" s="80"/>
      <c r="L2044" s="80"/>
      <c r="M2044" s="80"/>
      <c r="N2044" s="80"/>
      <c r="O2044" s="80"/>
      <c r="P2044" s="80"/>
      <c r="Q2044" s="80"/>
      <c r="R2044" s="80"/>
      <c r="S2044" s="80"/>
      <c r="T2044" s="80"/>
      <c r="U2044" s="80"/>
      <c r="V2044" s="80"/>
      <c r="W2044" s="81">
        <f t="shared" si="31"/>
        <v>0</v>
      </c>
      <c r="X2044" s="80"/>
      <c r="Y2044" s="80"/>
      <c r="Z2044" s="80"/>
      <c r="AA2044" s="80"/>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82"/>
      <c r="BE2044" s="1"/>
    </row>
    <row r="2045" spans="1:57" ht="11.25" customHeight="1" x14ac:dyDescent="0.2">
      <c r="A2045" s="1"/>
      <c r="B2045" s="1"/>
      <c r="C2045" s="1"/>
      <c r="D2045" s="1"/>
      <c r="E2045" s="46">
        <v>2038</v>
      </c>
      <c r="F2045" s="229"/>
      <c r="G2045" s="4"/>
      <c r="H2045" s="4"/>
      <c r="I2045" s="79"/>
      <c r="J2045" s="4"/>
      <c r="K2045" s="80"/>
      <c r="L2045" s="80"/>
      <c r="M2045" s="80"/>
      <c r="N2045" s="80"/>
      <c r="O2045" s="80"/>
      <c r="P2045" s="80"/>
      <c r="Q2045" s="80"/>
      <c r="R2045" s="80"/>
      <c r="S2045" s="80"/>
      <c r="T2045" s="80"/>
      <c r="U2045" s="80"/>
      <c r="V2045" s="80"/>
      <c r="W2045" s="81">
        <f t="shared" si="31"/>
        <v>0</v>
      </c>
      <c r="X2045" s="80"/>
      <c r="Y2045" s="80"/>
      <c r="Z2045" s="80"/>
      <c r="AA2045" s="80"/>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82"/>
      <c r="BE2045" s="1"/>
    </row>
    <row r="2046" spans="1:57" ht="11.25" customHeight="1" x14ac:dyDescent="0.2">
      <c r="A2046" s="1"/>
      <c r="B2046" s="1"/>
      <c r="C2046" s="1"/>
      <c r="D2046" s="1"/>
      <c r="E2046" s="46">
        <v>2039</v>
      </c>
      <c r="F2046" s="229"/>
      <c r="G2046" s="4"/>
      <c r="H2046" s="4"/>
      <c r="I2046" s="79"/>
      <c r="J2046" s="4"/>
      <c r="K2046" s="80"/>
      <c r="L2046" s="80"/>
      <c r="M2046" s="80"/>
      <c r="N2046" s="80"/>
      <c r="O2046" s="80"/>
      <c r="P2046" s="80"/>
      <c r="Q2046" s="80"/>
      <c r="R2046" s="80"/>
      <c r="S2046" s="80"/>
      <c r="T2046" s="80"/>
      <c r="U2046" s="80"/>
      <c r="V2046" s="80"/>
      <c r="W2046" s="81">
        <f t="shared" si="31"/>
        <v>0</v>
      </c>
      <c r="X2046" s="80"/>
      <c r="Y2046" s="80"/>
      <c r="Z2046" s="80"/>
      <c r="AA2046" s="80"/>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82"/>
      <c r="BE2046" s="1"/>
    </row>
    <row r="2047" spans="1:57" ht="11.25" customHeight="1" x14ac:dyDescent="0.2">
      <c r="A2047" s="1"/>
      <c r="B2047" s="1"/>
      <c r="C2047" s="1"/>
      <c r="D2047" s="1"/>
      <c r="E2047" s="46">
        <v>2040</v>
      </c>
      <c r="F2047" s="229"/>
      <c r="G2047" s="4"/>
      <c r="H2047" s="4"/>
      <c r="I2047" s="79"/>
      <c r="J2047" s="4"/>
      <c r="K2047" s="80"/>
      <c r="L2047" s="80"/>
      <c r="M2047" s="80"/>
      <c r="N2047" s="80"/>
      <c r="O2047" s="80"/>
      <c r="P2047" s="80"/>
      <c r="Q2047" s="80"/>
      <c r="R2047" s="80"/>
      <c r="S2047" s="80"/>
      <c r="T2047" s="80"/>
      <c r="U2047" s="80"/>
      <c r="V2047" s="80"/>
      <c r="W2047" s="81">
        <f t="shared" si="31"/>
        <v>0</v>
      </c>
      <c r="X2047" s="80"/>
      <c r="Y2047" s="80"/>
      <c r="Z2047" s="80"/>
      <c r="AA2047" s="80"/>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82"/>
      <c r="BE2047" s="1"/>
    </row>
    <row r="2048" spans="1:57" ht="11.25" customHeight="1" x14ac:dyDescent="0.2">
      <c r="A2048" s="1"/>
      <c r="B2048" s="1"/>
      <c r="C2048" s="1"/>
      <c r="D2048" s="1"/>
      <c r="E2048" s="46">
        <v>2041</v>
      </c>
      <c r="F2048" s="229"/>
      <c r="G2048" s="4"/>
      <c r="H2048" s="4"/>
      <c r="I2048" s="79"/>
      <c r="J2048" s="4"/>
      <c r="K2048" s="80"/>
      <c r="L2048" s="80"/>
      <c r="M2048" s="80"/>
      <c r="N2048" s="80"/>
      <c r="O2048" s="80"/>
      <c r="P2048" s="80"/>
      <c r="Q2048" s="80"/>
      <c r="R2048" s="80"/>
      <c r="S2048" s="80"/>
      <c r="T2048" s="80"/>
      <c r="U2048" s="80"/>
      <c r="V2048" s="80"/>
      <c r="W2048" s="81">
        <f t="shared" ref="W2048:W2302" si="32">SUM(U2048:V2048)</f>
        <v>0</v>
      </c>
      <c r="X2048" s="80"/>
      <c r="Y2048" s="80"/>
      <c r="Z2048" s="80"/>
      <c r="AA2048" s="80"/>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82"/>
      <c r="BE2048" s="1"/>
    </row>
    <row r="2049" spans="1:57" ht="11.25" customHeight="1" x14ac:dyDescent="0.2">
      <c r="A2049" s="1"/>
      <c r="B2049" s="1"/>
      <c r="C2049" s="1"/>
      <c r="D2049" s="1"/>
      <c r="E2049" s="46">
        <v>2042</v>
      </c>
      <c r="F2049" s="229"/>
      <c r="G2049" s="4"/>
      <c r="H2049" s="4"/>
      <c r="I2049" s="79"/>
      <c r="J2049" s="4"/>
      <c r="K2049" s="80"/>
      <c r="L2049" s="80"/>
      <c r="M2049" s="80"/>
      <c r="N2049" s="80"/>
      <c r="O2049" s="80"/>
      <c r="P2049" s="80"/>
      <c r="Q2049" s="80"/>
      <c r="R2049" s="80"/>
      <c r="S2049" s="80"/>
      <c r="T2049" s="80"/>
      <c r="U2049" s="80"/>
      <c r="V2049" s="80"/>
      <c r="W2049" s="81">
        <f t="shared" si="32"/>
        <v>0</v>
      </c>
      <c r="X2049" s="80"/>
      <c r="Y2049" s="80"/>
      <c r="Z2049" s="80"/>
      <c r="AA2049" s="80"/>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82"/>
      <c r="BE2049" s="1"/>
    </row>
    <row r="2050" spans="1:57" ht="11.25" customHeight="1" x14ac:dyDescent="0.2">
      <c r="A2050" s="1"/>
      <c r="B2050" s="1"/>
      <c r="C2050" s="1"/>
      <c r="D2050" s="1"/>
      <c r="E2050" s="46">
        <v>2043</v>
      </c>
      <c r="F2050" s="229"/>
      <c r="G2050" s="4"/>
      <c r="H2050" s="4"/>
      <c r="I2050" s="79"/>
      <c r="J2050" s="4"/>
      <c r="K2050" s="80"/>
      <c r="L2050" s="80"/>
      <c r="M2050" s="80"/>
      <c r="N2050" s="80"/>
      <c r="O2050" s="80"/>
      <c r="P2050" s="80"/>
      <c r="Q2050" s="80"/>
      <c r="R2050" s="80"/>
      <c r="S2050" s="80"/>
      <c r="T2050" s="80"/>
      <c r="U2050" s="80"/>
      <c r="V2050" s="80"/>
      <c r="W2050" s="81">
        <f t="shared" si="32"/>
        <v>0</v>
      </c>
      <c r="X2050" s="80"/>
      <c r="Y2050" s="80"/>
      <c r="Z2050" s="80"/>
      <c r="AA2050" s="80"/>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82"/>
      <c r="BE2050" s="1"/>
    </row>
    <row r="2051" spans="1:57" ht="11.25" customHeight="1" x14ac:dyDescent="0.2">
      <c r="A2051" s="1"/>
      <c r="B2051" s="1"/>
      <c r="C2051" s="1"/>
      <c r="D2051" s="1"/>
      <c r="E2051" s="46">
        <v>2044</v>
      </c>
      <c r="F2051" s="229"/>
      <c r="G2051" s="4"/>
      <c r="H2051" s="4"/>
      <c r="I2051" s="79"/>
      <c r="J2051" s="4"/>
      <c r="K2051" s="80"/>
      <c r="L2051" s="80"/>
      <c r="M2051" s="80"/>
      <c r="N2051" s="80"/>
      <c r="O2051" s="80"/>
      <c r="P2051" s="80"/>
      <c r="Q2051" s="80"/>
      <c r="R2051" s="80"/>
      <c r="S2051" s="80"/>
      <c r="T2051" s="80"/>
      <c r="U2051" s="80"/>
      <c r="V2051" s="80"/>
      <c r="W2051" s="81">
        <f t="shared" si="32"/>
        <v>0</v>
      </c>
      <c r="X2051" s="80"/>
      <c r="Y2051" s="80"/>
      <c r="Z2051" s="80"/>
      <c r="AA2051" s="80"/>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82"/>
      <c r="BE2051" s="1"/>
    </row>
    <row r="2052" spans="1:57" ht="11.25" customHeight="1" x14ac:dyDescent="0.2">
      <c r="A2052" s="1"/>
      <c r="B2052" s="1"/>
      <c r="C2052" s="1"/>
      <c r="D2052" s="1"/>
      <c r="E2052" s="46">
        <v>2045</v>
      </c>
      <c r="F2052" s="229"/>
      <c r="G2052" s="4"/>
      <c r="H2052" s="4"/>
      <c r="I2052" s="79"/>
      <c r="J2052" s="4"/>
      <c r="K2052" s="80"/>
      <c r="L2052" s="80"/>
      <c r="M2052" s="80"/>
      <c r="N2052" s="80"/>
      <c r="O2052" s="80"/>
      <c r="P2052" s="80"/>
      <c r="Q2052" s="80"/>
      <c r="R2052" s="80"/>
      <c r="S2052" s="80"/>
      <c r="T2052" s="80"/>
      <c r="U2052" s="80"/>
      <c r="V2052" s="80"/>
      <c r="W2052" s="81">
        <f t="shared" si="32"/>
        <v>0</v>
      </c>
      <c r="X2052" s="80"/>
      <c r="Y2052" s="80"/>
      <c r="Z2052" s="80"/>
      <c r="AA2052" s="80"/>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82"/>
      <c r="BE2052" s="1"/>
    </row>
    <row r="2053" spans="1:57" ht="11.25" customHeight="1" x14ac:dyDescent="0.2">
      <c r="A2053" s="1"/>
      <c r="B2053" s="1"/>
      <c r="C2053" s="1"/>
      <c r="D2053" s="1"/>
      <c r="E2053" s="46">
        <v>2046</v>
      </c>
      <c r="F2053" s="229"/>
      <c r="G2053" s="4"/>
      <c r="H2053" s="4"/>
      <c r="I2053" s="79"/>
      <c r="J2053" s="4"/>
      <c r="K2053" s="80"/>
      <c r="L2053" s="80"/>
      <c r="M2053" s="80"/>
      <c r="N2053" s="80"/>
      <c r="O2053" s="80"/>
      <c r="P2053" s="80"/>
      <c r="Q2053" s="80"/>
      <c r="R2053" s="80"/>
      <c r="S2053" s="80"/>
      <c r="T2053" s="80"/>
      <c r="U2053" s="80"/>
      <c r="V2053" s="80"/>
      <c r="W2053" s="81">
        <f t="shared" si="32"/>
        <v>0</v>
      </c>
      <c r="X2053" s="80"/>
      <c r="Y2053" s="80"/>
      <c r="Z2053" s="80"/>
      <c r="AA2053" s="80"/>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82"/>
      <c r="BE2053" s="1"/>
    </row>
    <row r="2054" spans="1:57" ht="11.25" customHeight="1" x14ac:dyDescent="0.2">
      <c r="A2054" s="1"/>
      <c r="B2054" s="1"/>
      <c r="C2054" s="1"/>
      <c r="D2054" s="1"/>
      <c r="E2054" s="46">
        <v>2047</v>
      </c>
      <c r="F2054" s="229"/>
      <c r="G2054" s="4"/>
      <c r="H2054" s="4"/>
      <c r="I2054" s="79"/>
      <c r="J2054" s="4"/>
      <c r="K2054" s="80"/>
      <c r="L2054" s="80"/>
      <c r="M2054" s="80"/>
      <c r="N2054" s="80"/>
      <c r="O2054" s="80"/>
      <c r="P2054" s="80"/>
      <c r="Q2054" s="80"/>
      <c r="R2054" s="80"/>
      <c r="S2054" s="80"/>
      <c r="T2054" s="80"/>
      <c r="U2054" s="80"/>
      <c r="V2054" s="80"/>
      <c r="W2054" s="81">
        <f t="shared" si="32"/>
        <v>0</v>
      </c>
      <c r="X2054" s="80"/>
      <c r="Y2054" s="80"/>
      <c r="Z2054" s="80"/>
      <c r="AA2054" s="80"/>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82"/>
      <c r="BE2054" s="1"/>
    </row>
    <row r="2055" spans="1:57" ht="11.25" customHeight="1" x14ac:dyDescent="0.2">
      <c r="A2055" s="1"/>
      <c r="B2055" s="1"/>
      <c r="C2055" s="1"/>
      <c r="D2055" s="1"/>
      <c r="E2055" s="46">
        <v>2048</v>
      </c>
      <c r="F2055" s="229"/>
      <c r="G2055" s="4"/>
      <c r="H2055" s="4"/>
      <c r="I2055" s="79"/>
      <c r="J2055" s="4"/>
      <c r="K2055" s="80"/>
      <c r="L2055" s="80"/>
      <c r="M2055" s="80"/>
      <c r="N2055" s="80"/>
      <c r="O2055" s="80"/>
      <c r="P2055" s="80"/>
      <c r="Q2055" s="80"/>
      <c r="R2055" s="80"/>
      <c r="S2055" s="80"/>
      <c r="T2055" s="80"/>
      <c r="U2055" s="80"/>
      <c r="V2055" s="80"/>
      <c r="W2055" s="81">
        <f t="shared" si="32"/>
        <v>0</v>
      </c>
      <c r="X2055" s="80"/>
      <c r="Y2055" s="80"/>
      <c r="Z2055" s="80"/>
      <c r="AA2055" s="80"/>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82"/>
      <c r="BE2055" s="1"/>
    </row>
    <row r="2056" spans="1:57" ht="11.25" customHeight="1" x14ac:dyDescent="0.2">
      <c r="A2056" s="1"/>
      <c r="B2056" s="1"/>
      <c r="C2056" s="1"/>
      <c r="D2056" s="1"/>
      <c r="E2056" s="46">
        <v>2049</v>
      </c>
      <c r="F2056" s="229"/>
      <c r="G2056" s="4"/>
      <c r="H2056" s="4"/>
      <c r="I2056" s="79"/>
      <c r="J2056" s="4"/>
      <c r="K2056" s="80"/>
      <c r="L2056" s="80"/>
      <c r="M2056" s="80"/>
      <c r="N2056" s="80"/>
      <c r="O2056" s="80"/>
      <c r="P2056" s="80"/>
      <c r="Q2056" s="80"/>
      <c r="R2056" s="80"/>
      <c r="S2056" s="80"/>
      <c r="T2056" s="80"/>
      <c r="U2056" s="80"/>
      <c r="V2056" s="80"/>
      <c r="W2056" s="81">
        <f t="shared" si="32"/>
        <v>0</v>
      </c>
      <c r="X2056" s="80"/>
      <c r="Y2056" s="80"/>
      <c r="Z2056" s="80"/>
      <c r="AA2056" s="80"/>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82"/>
      <c r="BE2056" s="1"/>
    </row>
    <row r="2057" spans="1:57" ht="11.25" customHeight="1" x14ac:dyDescent="0.2">
      <c r="A2057" s="1"/>
      <c r="B2057" s="1"/>
      <c r="C2057" s="1"/>
      <c r="D2057" s="1"/>
      <c r="E2057" s="46">
        <v>2050</v>
      </c>
      <c r="F2057" s="229"/>
      <c r="G2057" s="4"/>
      <c r="H2057" s="4"/>
      <c r="I2057" s="79"/>
      <c r="J2057" s="4"/>
      <c r="K2057" s="80"/>
      <c r="L2057" s="80"/>
      <c r="M2057" s="80"/>
      <c r="N2057" s="80"/>
      <c r="O2057" s="80"/>
      <c r="P2057" s="80"/>
      <c r="Q2057" s="80"/>
      <c r="R2057" s="80"/>
      <c r="S2057" s="80"/>
      <c r="T2057" s="80"/>
      <c r="U2057" s="80"/>
      <c r="V2057" s="80"/>
      <c r="W2057" s="81">
        <f t="shared" si="32"/>
        <v>0</v>
      </c>
      <c r="X2057" s="80"/>
      <c r="Y2057" s="80"/>
      <c r="Z2057" s="80"/>
      <c r="AA2057" s="80"/>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82"/>
      <c r="BE2057" s="1"/>
    </row>
    <row r="2058" spans="1:57" ht="11.25" customHeight="1" x14ac:dyDescent="0.2">
      <c r="A2058" s="1"/>
      <c r="B2058" s="1"/>
      <c r="C2058" s="1"/>
      <c r="D2058" s="1"/>
      <c r="E2058" s="46">
        <v>2051</v>
      </c>
      <c r="F2058" s="229"/>
      <c r="G2058" s="4"/>
      <c r="H2058" s="4"/>
      <c r="I2058" s="79"/>
      <c r="J2058" s="4"/>
      <c r="K2058" s="80"/>
      <c r="L2058" s="80"/>
      <c r="M2058" s="80"/>
      <c r="N2058" s="80"/>
      <c r="O2058" s="80"/>
      <c r="P2058" s="80"/>
      <c r="Q2058" s="80"/>
      <c r="R2058" s="80"/>
      <c r="S2058" s="80"/>
      <c r="T2058" s="80"/>
      <c r="U2058" s="80"/>
      <c r="V2058" s="80"/>
      <c r="W2058" s="81">
        <f t="shared" si="32"/>
        <v>0</v>
      </c>
      <c r="X2058" s="80"/>
      <c r="Y2058" s="80"/>
      <c r="Z2058" s="80"/>
      <c r="AA2058" s="80"/>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82"/>
      <c r="BE2058" s="1"/>
    </row>
    <row r="2059" spans="1:57" ht="11.25" customHeight="1" x14ac:dyDescent="0.2">
      <c r="A2059" s="1"/>
      <c r="B2059" s="1"/>
      <c r="C2059" s="1"/>
      <c r="D2059" s="1"/>
      <c r="E2059" s="46">
        <v>2052</v>
      </c>
      <c r="F2059" s="229"/>
      <c r="G2059" s="4"/>
      <c r="H2059" s="4"/>
      <c r="I2059" s="79"/>
      <c r="J2059" s="4"/>
      <c r="K2059" s="80"/>
      <c r="L2059" s="80"/>
      <c r="M2059" s="80"/>
      <c r="N2059" s="80"/>
      <c r="O2059" s="80"/>
      <c r="P2059" s="80"/>
      <c r="Q2059" s="80"/>
      <c r="R2059" s="80"/>
      <c r="S2059" s="80"/>
      <c r="T2059" s="80"/>
      <c r="U2059" s="80"/>
      <c r="V2059" s="80"/>
      <c r="W2059" s="81">
        <f t="shared" si="32"/>
        <v>0</v>
      </c>
      <c r="X2059" s="80"/>
      <c r="Y2059" s="80"/>
      <c r="Z2059" s="80"/>
      <c r="AA2059" s="80"/>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82"/>
      <c r="BE2059" s="1"/>
    </row>
    <row r="2060" spans="1:57" ht="11.25" customHeight="1" x14ac:dyDescent="0.2">
      <c r="A2060" s="1"/>
      <c r="B2060" s="1"/>
      <c r="C2060" s="1"/>
      <c r="D2060" s="1"/>
      <c r="E2060" s="46">
        <v>2053</v>
      </c>
      <c r="F2060" s="229"/>
      <c r="G2060" s="4"/>
      <c r="H2060" s="4"/>
      <c r="I2060" s="79"/>
      <c r="J2060" s="4"/>
      <c r="K2060" s="80"/>
      <c r="L2060" s="80"/>
      <c r="M2060" s="80"/>
      <c r="N2060" s="80"/>
      <c r="O2060" s="80"/>
      <c r="P2060" s="80"/>
      <c r="Q2060" s="80"/>
      <c r="R2060" s="80"/>
      <c r="S2060" s="80"/>
      <c r="T2060" s="80"/>
      <c r="U2060" s="80"/>
      <c r="V2060" s="80"/>
      <c r="W2060" s="81">
        <f t="shared" si="32"/>
        <v>0</v>
      </c>
      <c r="X2060" s="80"/>
      <c r="Y2060" s="80"/>
      <c r="Z2060" s="80"/>
      <c r="AA2060" s="80"/>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82"/>
      <c r="BE2060" s="1"/>
    </row>
    <row r="2061" spans="1:57" ht="11.25" customHeight="1" x14ac:dyDescent="0.2">
      <c r="A2061" s="1"/>
      <c r="B2061" s="1"/>
      <c r="C2061" s="1"/>
      <c r="D2061" s="1"/>
      <c r="E2061" s="46">
        <v>2054</v>
      </c>
      <c r="F2061" s="229"/>
      <c r="G2061" s="4"/>
      <c r="H2061" s="4"/>
      <c r="I2061" s="79"/>
      <c r="J2061" s="4"/>
      <c r="K2061" s="80"/>
      <c r="L2061" s="80"/>
      <c r="M2061" s="80"/>
      <c r="N2061" s="80"/>
      <c r="O2061" s="80"/>
      <c r="P2061" s="80"/>
      <c r="Q2061" s="80"/>
      <c r="R2061" s="80"/>
      <c r="S2061" s="80"/>
      <c r="T2061" s="80"/>
      <c r="U2061" s="80"/>
      <c r="V2061" s="80"/>
      <c r="W2061" s="81">
        <f t="shared" si="32"/>
        <v>0</v>
      </c>
      <c r="X2061" s="80"/>
      <c r="Y2061" s="80"/>
      <c r="Z2061" s="80"/>
      <c r="AA2061" s="80"/>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82"/>
      <c r="BE2061" s="1"/>
    </row>
    <row r="2062" spans="1:57" ht="11.25" customHeight="1" x14ac:dyDescent="0.2">
      <c r="A2062" s="1"/>
      <c r="B2062" s="1"/>
      <c r="C2062" s="1"/>
      <c r="D2062" s="1"/>
      <c r="E2062" s="46">
        <v>2055</v>
      </c>
      <c r="F2062" s="229"/>
      <c r="G2062" s="4"/>
      <c r="H2062" s="4"/>
      <c r="I2062" s="79"/>
      <c r="J2062" s="4"/>
      <c r="K2062" s="80"/>
      <c r="L2062" s="80"/>
      <c r="M2062" s="80"/>
      <c r="N2062" s="80"/>
      <c r="O2062" s="80"/>
      <c r="P2062" s="80"/>
      <c r="Q2062" s="80"/>
      <c r="R2062" s="80"/>
      <c r="S2062" s="80"/>
      <c r="T2062" s="80"/>
      <c r="U2062" s="80"/>
      <c r="V2062" s="80"/>
      <c r="W2062" s="81">
        <f t="shared" si="32"/>
        <v>0</v>
      </c>
      <c r="X2062" s="80"/>
      <c r="Y2062" s="80"/>
      <c r="Z2062" s="80"/>
      <c r="AA2062" s="80"/>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82"/>
      <c r="BE2062" s="1"/>
    </row>
    <row r="2063" spans="1:57" ht="11.25" customHeight="1" x14ac:dyDescent="0.2">
      <c r="A2063" s="1"/>
      <c r="B2063" s="1"/>
      <c r="C2063" s="1"/>
      <c r="D2063" s="1"/>
      <c r="E2063" s="46">
        <v>2056</v>
      </c>
      <c r="F2063" s="229"/>
      <c r="G2063" s="4"/>
      <c r="H2063" s="4"/>
      <c r="I2063" s="79"/>
      <c r="J2063" s="4"/>
      <c r="K2063" s="80"/>
      <c r="L2063" s="80"/>
      <c r="M2063" s="80"/>
      <c r="N2063" s="80"/>
      <c r="O2063" s="80"/>
      <c r="P2063" s="80"/>
      <c r="Q2063" s="80"/>
      <c r="R2063" s="80"/>
      <c r="S2063" s="80"/>
      <c r="T2063" s="80"/>
      <c r="U2063" s="80"/>
      <c r="V2063" s="80"/>
      <c r="W2063" s="81">
        <f t="shared" si="32"/>
        <v>0</v>
      </c>
      <c r="X2063" s="80"/>
      <c r="Y2063" s="80"/>
      <c r="Z2063" s="80"/>
      <c r="AA2063" s="80"/>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82"/>
      <c r="BE2063" s="1"/>
    </row>
    <row r="2064" spans="1:57" ht="11.25" customHeight="1" x14ac:dyDescent="0.2">
      <c r="A2064" s="1"/>
      <c r="B2064" s="1"/>
      <c r="C2064" s="1"/>
      <c r="D2064" s="1"/>
      <c r="E2064" s="46">
        <v>2057</v>
      </c>
      <c r="F2064" s="229"/>
      <c r="G2064" s="4"/>
      <c r="H2064" s="4"/>
      <c r="I2064" s="79"/>
      <c r="J2064" s="4"/>
      <c r="K2064" s="80"/>
      <c r="L2064" s="80"/>
      <c r="M2064" s="80"/>
      <c r="N2064" s="80"/>
      <c r="O2064" s="80"/>
      <c r="P2064" s="80"/>
      <c r="Q2064" s="80"/>
      <c r="R2064" s="80"/>
      <c r="S2064" s="80"/>
      <c r="T2064" s="80"/>
      <c r="U2064" s="80"/>
      <c r="V2064" s="80"/>
      <c r="W2064" s="81">
        <f t="shared" si="32"/>
        <v>0</v>
      </c>
      <c r="X2064" s="80"/>
      <c r="Y2064" s="80"/>
      <c r="Z2064" s="80"/>
      <c r="AA2064" s="80"/>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82"/>
      <c r="BE2064" s="1"/>
    </row>
    <row r="2065" spans="1:57" ht="11.25" customHeight="1" x14ac:dyDescent="0.2">
      <c r="A2065" s="1"/>
      <c r="B2065" s="1"/>
      <c r="C2065" s="1"/>
      <c r="D2065" s="1"/>
      <c r="E2065" s="46">
        <v>2058</v>
      </c>
      <c r="F2065" s="229"/>
      <c r="G2065" s="4"/>
      <c r="H2065" s="4"/>
      <c r="I2065" s="79"/>
      <c r="J2065" s="4"/>
      <c r="K2065" s="80"/>
      <c r="L2065" s="80"/>
      <c r="M2065" s="80"/>
      <c r="N2065" s="80"/>
      <c r="O2065" s="80"/>
      <c r="P2065" s="80"/>
      <c r="Q2065" s="80"/>
      <c r="R2065" s="80"/>
      <c r="S2065" s="80"/>
      <c r="T2065" s="80"/>
      <c r="U2065" s="80"/>
      <c r="V2065" s="80"/>
      <c r="W2065" s="81">
        <f t="shared" si="32"/>
        <v>0</v>
      </c>
      <c r="X2065" s="80"/>
      <c r="Y2065" s="80"/>
      <c r="Z2065" s="80"/>
      <c r="AA2065" s="80"/>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82"/>
      <c r="BE2065" s="1"/>
    </row>
    <row r="2066" spans="1:57" ht="11.25" customHeight="1" x14ac:dyDescent="0.2">
      <c r="A2066" s="1"/>
      <c r="B2066" s="1"/>
      <c r="C2066" s="1"/>
      <c r="D2066" s="1"/>
      <c r="E2066" s="46">
        <v>2059</v>
      </c>
      <c r="F2066" s="229"/>
      <c r="G2066" s="4"/>
      <c r="H2066" s="4"/>
      <c r="I2066" s="79"/>
      <c r="J2066" s="4"/>
      <c r="K2066" s="80"/>
      <c r="L2066" s="80"/>
      <c r="M2066" s="80"/>
      <c r="N2066" s="80"/>
      <c r="O2066" s="80"/>
      <c r="P2066" s="80"/>
      <c r="Q2066" s="80"/>
      <c r="R2066" s="80"/>
      <c r="S2066" s="80"/>
      <c r="T2066" s="80"/>
      <c r="U2066" s="80"/>
      <c r="V2066" s="80"/>
      <c r="W2066" s="81">
        <f t="shared" si="32"/>
        <v>0</v>
      </c>
      <c r="X2066" s="80"/>
      <c r="Y2066" s="80"/>
      <c r="Z2066" s="80"/>
      <c r="AA2066" s="80"/>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82"/>
      <c r="BE2066" s="1"/>
    </row>
    <row r="2067" spans="1:57" ht="11.25" customHeight="1" x14ac:dyDescent="0.2">
      <c r="A2067" s="1"/>
      <c r="B2067" s="1"/>
      <c r="C2067" s="1"/>
      <c r="D2067" s="1"/>
      <c r="E2067" s="46">
        <v>2060</v>
      </c>
      <c r="F2067" s="229"/>
      <c r="G2067" s="4"/>
      <c r="H2067" s="4"/>
      <c r="I2067" s="79"/>
      <c r="J2067" s="4"/>
      <c r="K2067" s="80"/>
      <c r="L2067" s="80"/>
      <c r="M2067" s="80"/>
      <c r="N2067" s="80"/>
      <c r="O2067" s="80"/>
      <c r="P2067" s="80"/>
      <c r="Q2067" s="80"/>
      <c r="R2067" s="80"/>
      <c r="S2067" s="80"/>
      <c r="T2067" s="80"/>
      <c r="U2067" s="80"/>
      <c r="V2067" s="80"/>
      <c r="W2067" s="81">
        <f t="shared" si="32"/>
        <v>0</v>
      </c>
      <c r="X2067" s="80"/>
      <c r="Y2067" s="80"/>
      <c r="Z2067" s="80"/>
      <c r="AA2067" s="80"/>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82"/>
      <c r="BE2067" s="1"/>
    </row>
    <row r="2068" spans="1:57" ht="11.25" customHeight="1" x14ac:dyDescent="0.2">
      <c r="A2068" s="1"/>
      <c r="B2068" s="1"/>
      <c r="C2068" s="1"/>
      <c r="D2068" s="1"/>
      <c r="E2068" s="46">
        <v>2061</v>
      </c>
      <c r="F2068" s="229"/>
      <c r="G2068" s="4"/>
      <c r="H2068" s="4"/>
      <c r="I2068" s="79"/>
      <c r="J2068" s="4"/>
      <c r="K2068" s="80"/>
      <c r="L2068" s="80"/>
      <c r="M2068" s="80"/>
      <c r="N2068" s="80"/>
      <c r="O2068" s="80"/>
      <c r="P2068" s="80"/>
      <c r="Q2068" s="80"/>
      <c r="R2068" s="80"/>
      <c r="S2068" s="80"/>
      <c r="T2068" s="80"/>
      <c r="U2068" s="80"/>
      <c r="V2068" s="80"/>
      <c r="W2068" s="81">
        <f t="shared" si="32"/>
        <v>0</v>
      </c>
      <c r="X2068" s="80"/>
      <c r="Y2068" s="80"/>
      <c r="Z2068" s="80"/>
      <c r="AA2068" s="80"/>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82"/>
      <c r="BE2068" s="1"/>
    </row>
    <row r="2069" spans="1:57" ht="11.25" customHeight="1" x14ac:dyDescent="0.2">
      <c r="A2069" s="1"/>
      <c r="B2069" s="1"/>
      <c r="C2069" s="1"/>
      <c r="D2069" s="1"/>
      <c r="E2069" s="46">
        <v>2062</v>
      </c>
      <c r="F2069" s="229"/>
      <c r="G2069" s="4"/>
      <c r="H2069" s="4"/>
      <c r="I2069" s="79"/>
      <c r="J2069" s="4"/>
      <c r="K2069" s="80"/>
      <c r="L2069" s="80"/>
      <c r="M2069" s="80"/>
      <c r="N2069" s="80"/>
      <c r="O2069" s="80"/>
      <c r="P2069" s="80"/>
      <c r="Q2069" s="80"/>
      <c r="R2069" s="80"/>
      <c r="S2069" s="80"/>
      <c r="T2069" s="80"/>
      <c r="U2069" s="80"/>
      <c r="V2069" s="80"/>
      <c r="W2069" s="81">
        <f t="shared" si="32"/>
        <v>0</v>
      </c>
      <c r="X2069" s="80"/>
      <c r="Y2069" s="80"/>
      <c r="Z2069" s="80"/>
      <c r="AA2069" s="80"/>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82"/>
      <c r="BE2069" s="1"/>
    </row>
    <row r="2070" spans="1:57" ht="11.25" customHeight="1" x14ac:dyDescent="0.2">
      <c r="A2070" s="1"/>
      <c r="B2070" s="1"/>
      <c r="C2070" s="1"/>
      <c r="D2070" s="1"/>
      <c r="E2070" s="46">
        <v>2063</v>
      </c>
      <c r="F2070" s="229"/>
      <c r="G2070" s="4"/>
      <c r="H2070" s="4"/>
      <c r="I2070" s="79"/>
      <c r="J2070" s="4"/>
      <c r="K2070" s="80"/>
      <c r="L2070" s="80"/>
      <c r="M2070" s="80"/>
      <c r="N2070" s="80"/>
      <c r="O2070" s="80"/>
      <c r="P2070" s="80"/>
      <c r="Q2070" s="80"/>
      <c r="R2070" s="80"/>
      <c r="S2070" s="80"/>
      <c r="T2070" s="80"/>
      <c r="U2070" s="80"/>
      <c r="V2070" s="80"/>
      <c r="W2070" s="81">
        <f t="shared" si="32"/>
        <v>0</v>
      </c>
      <c r="X2070" s="80"/>
      <c r="Y2070" s="80"/>
      <c r="Z2070" s="80"/>
      <c r="AA2070" s="80"/>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82"/>
      <c r="BE2070" s="1"/>
    </row>
    <row r="2071" spans="1:57" ht="11.25" customHeight="1" x14ac:dyDescent="0.2">
      <c r="A2071" s="1"/>
      <c r="B2071" s="1"/>
      <c r="C2071" s="1"/>
      <c r="D2071" s="1"/>
      <c r="E2071" s="46">
        <v>2064</v>
      </c>
      <c r="F2071" s="229"/>
      <c r="G2071" s="4"/>
      <c r="H2071" s="4"/>
      <c r="I2071" s="79"/>
      <c r="J2071" s="4"/>
      <c r="K2071" s="80"/>
      <c r="L2071" s="80"/>
      <c r="M2071" s="80"/>
      <c r="N2071" s="80"/>
      <c r="O2071" s="80"/>
      <c r="P2071" s="80"/>
      <c r="Q2071" s="80"/>
      <c r="R2071" s="80"/>
      <c r="S2071" s="80"/>
      <c r="T2071" s="80"/>
      <c r="U2071" s="80"/>
      <c r="V2071" s="80"/>
      <c r="W2071" s="81">
        <f t="shared" si="32"/>
        <v>0</v>
      </c>
      <c r="X2071" s="80"/>
      <c r="Y2071" s="80"/>
      <c r="Z2071" s="80"/>
      <c r="AA2071" s="80"/>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82"/>
      <c r="BE2071" s="1"/>
    </row>
    <row r="2072" spans="1:57" ht="11.25" customHeight="1" x14ac:dyDescent="0.2">
      <c r="A2072" s="1"/>
      <c r="B2072" s="1"/>
      <c r="C2072" s="1"/>
      <c r="D2072" s="1"/>
      <c r="E2072" s="46">
        <v>2065</v>
      </c>
      <c r="F2072" s="229"/>
      <c r="G2072" s="4"/>
      <c r="H2072" s="4"/>
      <c r="I2072" s="79"/>
      <c r="J2072" s="4"/>
      <c r="K2072" s="80"/>
      <c r="L2072" s="80"/>
      <c r="M2072" s="80"/>
      <c r="N2072" s="80"/>
      <c r="O2072" s="80"/>
      <c r="P2072" s="80"/>
      <c r="Q2072" s="80"/>
      <c r="R2072" s="80"/>
      <c r="S2072" s="80"/>
      <c r="T2072" s="80"/>
      <c r="U2072" s="80"/>
      <c r="V2072" s="80"/>
      <c r="W2072" s="81">
        <f t="shared" si="32"/>
        <v>0</v>
      </c>
      <c r="X2072" s="80"/>
      <c r="Y2072" s="80"/>
      <c r="Z2072" s="80"/>
      <c r="AA2072" s="80"/>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82"/>
      <c r="BE2072" s="1"/>
    </row>
    <row r="2073" spans="1:57" ht="11.25" customHeight="1" x14ac:dyDescent="0.2">
      <c r="A2073" s="1"/>
      <c r="B2073" s="1"/>
      <c r="C2073" s="1"/>
      <c r="D2073" s="1"/>
      <c r="E2073" s="46">
        <v>2066</v>
      </c>
      <c r="F2073" s="229"/>
      <c r="G2073" s="4"/>
      <c r="H2073" s="4"/>
      <c r="I2073" s="79"/>
      <c r="J2073" s="4"/>
      <c r="K2073" s="80"/>
      <c r="L2073" s="80"/>
      <c r="M2073" s="80"/>
      <c r="N2073" s="80"/>
      <c r="O2073" s="80"/>
      <c r="P2073" s="80"/>
      <c r="Q2073" s="80"/>
      <c r="R2073" s="80"/>
      <c r="S2073" s="80"/>
      <c r="T2073" s="80"/>
      <c r="U2073" s="80"/>
      <c r="V2073" s="80"/>
      <c r="W2073" s="81">
        <f t="shared" si="32"/>
        <v>0</v>
      </c>
      <c r="X2073" s="80"/>
      <c r="Y2073" s="80"/>
      <c r="Z2073" s="80"/>
      <c r="AA2073" s="80"/>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82"/>
      <c r="BE2073" s="1"/>
    </row>
    <row r="2074" spans="1:57" ht="11.25" customHeight="1" x14ac:dyDescent="0.2">
      <c r="A2074" s="1"/>
      <c r="B2074" s="1"/>
      <c r="C2074" s="1"/>
      <c r="D2074" s="1"/>
      <c r="E2074" s="46">
        <v>2067</v>
      </c>
      <c r="F2074" s="229"/>
      <c r="G2074" s="4"/>
      <c r="H2074" s="4"/>
      <c r="I2074" s="79"/>
      <c r="J2074" s="4"/>
      <c r="K2074" s="80"/>
      <c r="L2074" s="80"/>
      <c r="M2074" s="80"/>
      <c r="N2074" s="80"/>
      <c r="O2074" s="80"/>
      <c r="P2074" s="80"/>
      <c r="Q2074" s="80"/>
      <c r="R2074" s="80"/>
      <c r="S2074" s="80"/>
      <c r="T2074" s="80"/>
      <c r="U2074" s="80"/>
      <c r="V2074" s="80"/>
      <c r="W2074" s="81">
        <f t="shared" si="32"/>
        <v>0</v>
      </c>
      <c r="X2074" s="80"/>
      <c r="Y2074" s="80"/>
      <c r="Z2074" s="80"/>
      <c r="AA2074" s="80"/>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82"/>
      <c r="BE2074" s="1"/>
    </row>
    <row r="2075" spans="1:57" ht="11.25" customHeight="1" x14ac:dyDescent="0.2">
      <c r="A2075" s="1"/>
      <c r="B2075" s="1"/>
      <c r="C2075" s="1"/>
      <c r="D2075" s="1"/>
      <c r="E2075" s="46">
        <v>2068</v>
      </c>
      <c r="F2075" s="229"/>
      <c r="G2075" s="4"/>
      <c r="H2075" s="4"/>
      <c r="I2075" s="79"/>
      <c r="J2075" s="4"/>
      <c r="K2075" s="80"/>
      <c r="L2075" s="80"/>
      <c r="M2075" s="80"/>
      <c r="N2075" s="80"/>
      <c r="O2075" s="80"/>
      <c r="P2075" s="80"/>
      <c r="Q2075" s="80"/>
      <c r="R2075" s="80"/>
      <c r="S2075" s="80"/>
      <c r="T2075" s="80"/>
      <c r="U2075" s="80"/>
      <c r="V2075" s="80"/>
      <c r="W2075" s="81">
        <f t="shared" si="32"/>
        <v>0</v>
      </c>
      <c r="X2075" s="80"/>
      <c r="Y2075" s="80"/>
      <c r="Z2075" s="80"/>
      <c r="AA2075" s="80"/>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82"/>
      <c r="BE2075" s="1"/>
    </row>
    <row r="2076" spans="1:57" ht="11.25" customHeight="1" x14ac:dyDescent="0.2">
      <c r="A2076" s="1"/>
      <c r="B2076" s="1"/>
      <c r="C2076" s="1"/>
      <c r="D2076" s="1"/>
      <c r="E2076" s="46">
        <v>2069</v>
      </c>
      <c r="F2076" s="229"/>
      <c r="G2076" s="4"/>
      <c r="H2076" s="4"/>
      <c r="I2076" s="79"/>
      <c r="J2076" s="4"/>
      <c r="K2076" s="80"/>
      <c r="L2076" s="80"/>
      <c r="M2076" s="80"/>
      <c r="N2076" s="80"/>
      <c r="O2076" s="80"/>
      <c r="P2076" s="80"/>
      <c r="Q2076" s="80"/>
      <c r="R2076" s="80"/>
      <c r="S2076" s="80"/>
      <c r="T2076" s="80"/>
      <c r="U2076" s="80"/>
      <c r="V2076" s="80"/>
      <c r="W2076" s="81">
        <f t="shared" si="32"/>
        <v>0</v>
      </c>
      <c r="X2076" s="80"/>
      <c r="Y2076" s="80"/>
      <c r="Z2076" s="80"/>
      <c r="AA2076" s="80"/>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82"/>
      <c r="BE2076" s="1"/>
    </row>
    <row r="2077" spans="1:57" ht="11.25" customHeight="1" x14ac:dyDescent="0.2">
      <c r="A2077" s="1"/>
      <c r="B2077" s="1"/>
      <c r="C2077" s="1"/>
      <c r="D2077" s="1"/>
      <c r="E2077" s="46">
        <v>2070</v>
      </c>
      <c r="F2077" s="229"/>
      <c r="G2077" s="4"/>
      <c r="H2077" s="4"/>
      <c r="I2077" s="79"/>
      <c r="J2077" s="4"/>
      <c r="K2077" s="80"/>
      <c r="L2077" s="80"/>
      <c r="M2077" s="80"/>
      <c r="N2077" s="80"/>
      <c r="O2077" s="80"/>
      <c r="P2077" s="80"/>
      <c r="Q2077" s="80"/>
      <c r="R2077" s="80"/>
      <c r="S2077" s="80"/>
      <c r="T2077" s="80"/>
      <c r="U2077" s="80"/>
      <c r="V2077" s="80"/>
      <c r="W2077" s="81">
        <f t="shared" si="32"/>
        <v>0</v>
      </c>
      <c r="X2077" s="80"/>
      <c r="Y2077" s="80"/>
      <c r="Z2077" s="80"/>
      <c r="AA2077" s="80"/>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82"/>
      <c r="BE2077" s="1"/>
    </row>
    <row r="2078" spans="1:57" ht="11.25" customHeight="1" x14ac:dyDescent="0.2">
      <c r="A2078" s="1"/>
      <c r="B2078" s="1"/>
      <c r="C2078" s="1"/>
      <c r="D2078" s="1"/>
      <c r="E2078" s="46">
        <v>2071</v>
      </c>
      <c r="F2078" s="229"/>
      <c r="G2078" s="4"/>
      <c r="H2078" s="4"/>
      <c r="I2078" s="79"/>
      <c r="J2078" s="4"/>
      <c r="K2078" s="80"/>
      <c r="L2078" s="80"/>
      <c r="M2078" s="80"/>
      <c r="N2078" s="80"/>
      <c r="O2078" s="80"/>
      <c r="P2078" s="80"/>
      <c r="Q2078" s="80"/>
      <c r="R2078" s="80"/>
      <c r="S2078" s="80"/>
      <c r="T2078" s="80"/>
      <c r="U2078" s="80"/>
      <c r="V2078" s="80"/>
      <c r="W2078" s="81">
        <f t="shared" si="32"/>
        <v>0</v>
      </c>
      <c r="X2078" s="80"/>
      <c r="Y2078" s="80"/>
      <c r="Z2078" s="80"/>
      <c r="AA2078" s="80"/>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82"/>
      <c r="BE2078" s="1"/>
    </row>
    <row r="2079" spans="1:57" ht="11.25" customHeight="1" x14ac:dyDescent="0.2">
      <c r="A2079" s="1"/>
      <c r="B2079" s="1"/>
      <c r="C2079" s="1"/>
      <c r="D2079" s="1"/>
      <c r="E2079" s="46">
        <v>2072</v>
      </c>
      <c r="F2079" s="229"/>
      <c r="G2079" s="4"/>
      <c r="H2079" s="4"/>
      <c r="I2079" s="79"/>
      <c r="J2079" s="4"/>
      <c r="K2079" s="80"/>
      <c r="L2079" s="80"/>
      <c r="M2079" s="80"/>
      <c r="N2079" s="80"/>
      <c r="O2079" s="80"/>
      <c r="P2079" s="80"/>
      <c r="Q2079" s="80"/>
      <c r="R2079" s="80"/>
      <c r="S2079" s="80"/>
      <c r="T2079" s="80"/>
      <c r="U2079" s="80"/>
      <c r="V2079" s="80"/>
      <c r="W2079" s="81">
        <f t="shared" si="32"/>
        <v>0</v>
      </c>
      <c r="X2079" s="80"/>
      <c r="Y2079" s="80"/>
      <c r="Z2079" s="80"/>
      <c r="AA2079" s="80"/>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82"/>
      <c r="BE2079" s="1"/>
    </row>
    <row r="2080" spans="1:57" ht="11.25" customHeight="1" x14ac:dyDescent="0.2">
      <c r="A2080" s="1"/>
      <c r="B2080" s="1"/>
      <c r="C2080" s="1"/>
      <c r="D2080" s="1"/>
      <c r="E2080" s="46">
        <v>2073</v>
      </c>
      <c r="F2080" s="229"/>
      <c r="G2080" s="4"/>
      <c r="H2080" s="4"/>
      <c r="I2080" s="79"/>
      <c r="J2080" s="4"/>
      <c r="K2080" s="80"/>
      <c r="L2080" s="80"/>
      <c r="M2080" s="80"/>
      <c r="N2080" s="80"/>
      <c r="O2080" s="80"/>
      <c r="P2080" s="80"/>
      <c r="Q2080" s="80"/>
      <c r="R2080" s="80"/>
      <c r="S2080" s="80"/>
      <c r="T2080" s="80"/>
      <c r="U2080" s="80"/>
      <c r="V2080" s="80"/>
      <c r="W2080" s="81">
        <f t="shared" si="32"/>
        <v>0</v>
      </c>
      <c r="X2080" s="80"/>
      <c r="Y2080" s="80"/>
      <c r="Z2080" s="80"/>
      <c r="AA2080" s="80"/>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82"/>
      <c r="BE2080" s="1"/>
    </row>
    <row r="2081" spans="1:57" ht="11.25" customHeight="1" x14ac:dyDescent="0.2">
      <c r="A2081" s="1"/>
      <c r="B2081" s="1"/>
      <c r="C2081" s="1"/>
      <c r="D2081" s="1"/>
      <c r="E2081" s="46">
        <v>2074</v>
      </c>
      <c r="F2081" s="229"/>
      <c r="G2081" s="4"/>
      <c r="H2081" s="4"/>
      <c r="I2081" s="79"/>
      <c r="J2081" s="4"/>
      <c r="K2081" s="80"/>
      <c r="L2081" s="80"/>
      <c r="M2081" s="80"/>
      <c r="N2081" s="80"/>
      <c r="O2081" s="80"/>
      <c r="P2081" s="80"/>
      <c r="Q2081" s="80"/>
      <c r="R2081" s="80"/>
      <c r="S2081" s="80"/>
      <c r="T2081" s="80"/>
      <c r="U2081" s="80"/>
      <c r="V2081" s="80"/>
      <c r="W2081" s="81">
        <f t="shared" si="32"/>
        <v>0</v>
      </c>
      <c r="X2081" s="80"/>
      <c r="Y2081" s="80"/>
      <c r="Z2081" s="80"/>
      <c r="AA2081" s="80"/>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82"/>
      <c r="BE2081" s="1"/>
    </row>
    <row r="2082" spans="1:57" ht="11.25" customHeight="1" x14ac:dyDescent="0.2">
      <c r="A2082" s="1"/>
      <c r="B2082" s="1"/>
      <c r="C2082" s="1"/>
      <c r="D2082" s="1"/>
      <c r="E2082" s="46">
        <v>2075</v>
      </c>
      <c r="F2082" s="229"/>
      <c r="G2082" s="4"/>
      <c r="H2082" s="4"/>
      <c r="I2082" s="79"/>
      <c r="J2082" s="4"/>
      <c r="K2082" s="80"/>
      <c r="L2082" s="80"/>
      <c r="M2082" s="80"/>
      <c r="N2082" s="80"/>
      <c r="O2082" s="80"/>
      <c r="P2082" s="80"/>
      <c r="Q2082" s="80"/>
      <c r="R2082" s="80"/>
      <c r="S2082" s="80"/>
      <c r="T2082" s="80"/>
      <c r="U2082" s="80"/>
      <c r="V2082" s="80"/>
      <c r="W2082" s="81">
        <f t="shared" si="32"/>
        <v>0</v>
      </c>
      <c r="X2082" s="80"/>
      <c r="Y2082" s="80"/>
      <c r="Z2082" s="80"/>
      <c r="AA2082" s="80"/>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82"/>
      <c r="BE2082" s="1"/>
    </row>
    <row r="2083" spans="1:57" ht="11.25" customHeight="1" x14ac:dyDescent="0.2">
      <c r="A2083" s="1"/>
      <c r="B2083" s="1"/>
      <c r="C2083" s="1"/>
      <c r="D2083" s="1"/>
      <c r="E2083" s="46">
        <v>2076</v>
      </c>
      <c r="F2083" s="229"/>
      <c r="G2083" s="4"/>
      <c r="H2083" s="4"/>
      <c r="I2083" s="79"/>
      <c r="J2083" s="4"/>
      <c r="K2083" s="80"/>
      <c r="L2083" s="80"/>
      <c r="M2083" s="80"/>
      <c r="N2083" s="80"/>
      <c r="O2083" s="80"/>
      <c r="P2083" s="80"/>
      <c r="Q2083" s="80"/>
      <c r="R2083" s="80"/>
      <c r="S2083" s="80"/>
      <c r="T2083" s="80"/>
      <c r="U2083" s="80"/>
      <c r="V2083" s="80"/>
      <c r="W2083" s="81">
        <f t="shared" si="32"/>
        <v>0</v>
      </c>
      <c r="X2083" s="80"/>
      <c r="Y2083" s="80"/>
      <c r="Z2083" s="80"/>
      <c r="AA2083" s="80"/>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82"/>
      <c r="BE2083" s="1"/>
    </row>
    <row r="2084" spans="1:57" ht="11.25" customHeight="1" x14ac:dyDescent="0.2">
      <c r="A2084" s="1"/>
      <c r="B2084" s="1"/>
      <c r="C2084" s="1"/>
      <c r="D2084" s="1"/>
      <c r="E2084" s="46">
        <v>2077</v>
      </c>
      <c r="F2084" s="229"/>
      <c r="G2084" s="4"/>
      <c r="H2084" s="4"/>
      <c r="I2084" s="79"/>
      <c r="J2084" s="4"/>
      <c r="K2084" s="80"/>
      <c r="L2084" s="80"/>
      <c r="M2084" s="80"/>
      <c r="N2084" s="80"/>
      <c r="O2084" s="80"/>
      <c r="P2084" s="80"/>
      <c r="Q2084" s="80"/>
      <c r="R2084" s="80"/>
      <c r="S2084" s="80"/>
      <c r="T2084" s="80"/>
      <c r="U2084" s="80"/>
      <c r="V2084" s="80"/>
      <c r="W2084" s="81">
        <f t="shared" si="32"/>
        <v>0</v>
      </c>
      <c r="X2084" s="80"/>
      <c r="Y2084" s="80"/>
      <c r="Z2084" s="80"/>
      <c r="AA2084" s="80"/>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82"/>
      <c r="BE2084" s="1"/>
    </row>
    <row r="2085" spans="1:57" ht="11.25" customHeight="1" x14ac:dyDescent="0.2">
      <c r="A2085" s="1"/>
      <c r="B2085" s="1"/>
      <c r="C2085" s="1"/>
      <c r="D2085" s="1"/>
      <c r="E2085" s="46">
        <v>2078</v>
      </c>
      <c r="F2085" s="229"/>
      <c r="G2085" s="4"/>
      <c r="H2085" s="4"/>
      <c r="I2085" s="79"/>
      <c r="J2085" s="4"/>
      <c r="K2085" s="80"/>
      <c r="L2085" s="80"/>
      <c r="M2085" s="80"/>
      <c r="N2085" s="80"/>
      <c r="O2085" s="80"/>
      <c r="P2085" s="80"/>
      <c r="Q2085" s="80"/>
      <c r="R2085" s="80"/>
      <c r="S2085" s="80"/>
      <c r="T2085" s="80"/>
      <c r="U2085" s="80"/>
      <c r="V2085" s="80"/>
      <c r="W2085" s="81">
        <f t="shared" si="32"/>
        <v>0</v>
      </c>
      <c r="X2085" s="80"/>
      <c r="Y2085" s="80"/>
      <c r="Z2085" s="80"/>
      <c r="AA2085" s="80"/>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82"/>
      <c r="BE2085" s="1"/>
    </row>
    <row r="2086" spans="1:57" ht="11.25" customHeight="1" x14ac:dyDescent="0.2">
      <c r="A2086" s="1"/>
      <c r="B2086" s="1"/>
      <c r="C2086" s="1"/>
      <c r="D2086" s="1"/>
      <c r="E2086" s="46">
        <v>2079</v>
      </c>
      <c r="F2086" s="229"/>
      <c r="G2086" s="4"/>
      <c r="H2086" s="4"/>
      <c r="I2086" s="79"/>
      <c r="J2086" s="4"/>
      <c r="K2086" s="80"/>
      <c r="L2086" s="80"/>
      <c r="M2086" s="80"/>
      <c r="N2086" s="80"/>
      <c r="O2086" s="80"/>
      <c r="P2086" s="80"/>
      <c r="Q2086" s="80"/>
      <c r="R2086" s="80"/>
      <c r="S2086" s="80"/>
      <c r="T2086" s="80"/>
      <c r="U2086" s="80"/>
      <c r="V2086" s="80"/>
      <c r="W2086" s="81">
        <f t="shared" si="32"/>
        <v>0</v>
      </c>
      <c r="X2086" s="80"/>
      <c r="Y2086" s="80"/>
      <c r="Z2086" s="80"/>
      <c r="AA2086" s="80"/>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82"/>
      <c r="BE2086" s="1"/>
    </row>
    <row r="2087" spans="1:57" ht="11.25" customHeight="1" x14ac:dyDescent="0.2">
      <c r="A2087" s="1"/>
      <c r="B2087" s="1"/>
      <c r="C2087" s="1"/>
      <c r="D2087" s="1"/>
      <c r="E2087" s="46">
        <v>2080</v>
      </c>
      <c r="F2087" s="229"/>
      <c r="G2087" s="4"/>
      <c r="H2087" s="4"/>
      <c r="I2087" s="79"/>
      <c r="J2087" s="4"/>
      <c r="K2087" s="80"/>
      <c r="L2087" s="80"/>
      <c r="M2087" s="80"/>
      <c r="N2087" s="80"/>
      <c r="O2087" s="80"/>
      <c r="P2087" s="80"/>
      <c r="Q2087" s="80"/>
      <c r="R2087" s="80"/>
      <c r="S2087" s="80"/>
      <c r="T2087" s="80"/>
      <c r="U2087" s="80"/>
      <c r="V2087" s="80"/>
      <c r="W2087" s="81">
        <f t="shared" si="32"/>
        <v>0</v>
      </c>
      <c r="X2087" s="80"/>
      <c r="Y2087" s="80"/>
      <c r="Z2087" s="80"/>
      <c r="AA2087" s="80"/>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82"/>
      <c r="BE2087" s="1"/>
    </row>
    <row r="2088" spans="1:57" ht="11.25" customHeight="1" x14ac:dyDescent="0.2">
      <c r="A2088" s="1"/>
      <c r="B2088" s="1"/>
      <c r="C2088" s="1"/>
      <c r="D2088" s="1"/>
      <c r="E2088" s="46">
        <v>2081</v>
      </c>
      <c r="F2088" s="229"/>
      <c r="G2088" s="4"/>
      <c r="H2088" s="4"/>
      <c r="I2088" s="79"/>
      <c r="J2088" s="4"/>
      <c r="K2088" s="80"/>
      <c r="L2088" s="80"/>
      <c r="M2088" s="80"/>
      <c r="N2088" s="80"/>
      <c r="O2088" s="80"/>
      <c r="P2088" s="80"/>
      <c r="Q2088" s="80"/>
      <c r="R2088" s="80"/>
      <c r="S2088" s="80"/>
      <c r="T2088" s="80"/>
      <c r="U2088" s="80"/>
      <c r="V2088" s="80"/>
      <c r="W2088" s="81">
        <f t="shared" si="32"/>
        <v>0</v>
      </c>
      <c r="X2088" s="80"/>
      <c r="Y2088" s="80"/>
      <c r="Z2088" s="80"/>
      <c r="AA2088" s="80"/>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82"/>
      <c r="BE2088" s="1"/>
    </row>
    <row r="2089" spans="1:57" ht="11.25" customHeight="1" x14ac:dyDescent="0.2">
      <c r="A2089" s="1"/>
      <c r="B2089" s="1"/>
      <c r="C2089" s="1"/>
      <c r="D2089" s="1"/>
      <c r="E2089" s="46">
        <v>2082</v>
      </c>
      <c r="F2089" s="229"/>
      <c r="G2089" s="4"/>
      <c r="H2089" s="4"/>
      <c r="I2089" s="79"/>
      <c r="J2089" s="4"/>
      <c r="K2089" s="80"/>
      <c r="L2089" s="80"/>
      <c r="M2089" s="80"/>
      <c r="N2089" s="80"/>
      <c r="O2089" s="80"/>
      <c r="P2089" s="80"/>
      <c r="Q2089" s="80"/>
      <c r="R2089" s="80"/>
      <c r="S2089" s="80"/>
      <c r="T2089" s="80"/>
      <c r="U2089" s="80"/>
      <c r="V2089" s="80"/>
      <c r="W2089" s="81">
        <f t="shared" si="32"/>
        <v>0</v>
      </c>
      <c r="X2089" s="80"/>
      <c r="Y2089" s="80"/>
      <c r="Z2089" s="80"/>
      <c r="AA2089" s="80"/>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82"/>
      <c r="BE2089" s="1"/>
    </row>
    <row r="2090" spans="1:57" ht="11.25" customHeight="1" x14ac:dyDescent="0.2">
      <c r="A2090" s="1"/>
      <c r="B2090" s="1"/>
      <c r="C2090" s="1"/>
      <c r="D2090" s="1"/>
      <c r="E2090" s="46">
        <v>2083</v>
      </c>
      <c r="F2090" s="229"/>
      <c r="G2090" s="4"/>
      <c r="H2090" s="4"/>
      <c r="I2090" s="79"/>
      <c r="J2090" s="4"/>
      <c r="K2090" s="80"/>
      <c r="L2090" s="80"/>
      <c r="M2090" s="80"/>
      <c r="N2090" s="80"/>
      <c r="O2090" s="80"/>
      <c r="P2090" s="80"/>
      <c r="Q2090" s="80"/>
      <c r="R2090" s="80"/>
      <c r="S2090" s="80"/>
      <c r="T2090" s="80"/>
      <c r="U2090" s="80"/>
      <c r="V2090" s="80"/>
      <c r="W2090" s="81">
        <f t="shared" si="32"/>
        <v>0</v>
      </c>
      <c r="X2090" s="80"/>
      <c r="Y2090" s="80"/>
      <c r="Z2090" s="80"/>
      <c r="AA2090" s="80"/>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82"/>
      <c r="BE2090" s="1"/>
    </row>
    <row r="2091" spans="1:57" ht="11.25" customHeight="1" x14ac:dyDescent="0.2">
      <c r="A2091" s="1"/>
      <c r="B2091" s="1"/>
      <c r="C2091" s="1"/>
      <c r="D2091" s="1"/>
      <c r="E2091" s="46">
        <v>2084</v>
      </c>
      <c r="F2091" s="229"/>
      <c r="G2091" s="4"/>
      <c r="H2091" s="4"/>
      <c r="I2091" s="79"/>
      <c r="J2091" s="4"/>
      <c r="K2091" s="80"/>
      <c r="L2091" s="80"/>
      <c r="M2091" s="80"/>
      <c r="N2091" s="80"/>
      <c r="O2091" s="80"/>
      <c r="P2091" s="80"/>
      <c r="Q2091" s="80"/>
      <c r="R2091" s="80"/>
      <c r="S2091" s="80"/>
      <c r="T2091" s="80"/>
      <c r="U2091" s="80"/>
      <c r="V2091" s="80"/>
      <c r="W2091" s="81">
        <f t="shared" si="32"/>
        <v>0</v>
      </c>
      <c r="X2091" s="80"/>
      <c r="Y2091" s="80"/>
      <c r="Z2091" s="80"/>
      <c r="AA2091" s="80"/>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82"/>
      <c r="BE2091" s="1"/>
    </row>
    <row r="2092" spans="1:57" ht="11.25" customHeight="1" x14ac:dyDescent="0.2">
      <c r="A2092" s="1"/>
      <c r="B2092" s="1"/>
      <c r="C2092" s="1"/>
      <c r="D2092" s="1"/>
      <c r="E2092" s="46">
        <v>2085</v>
      </c>
      <c r="F2092" s="229"/>
      <c r="G2092" s="4"/>
      <c r="H2092" s="4"/>
      <c r="I2092" s="79"/>
      <c r="J2092" s="4"/>
      <c r="K2092" s="80"/>
      <c r="L2092" s="80"/>
      <c r="M2092" s="80"/>
      <c r="N2092" s="80"/>
      <c r="O2092" s="80"/>
      <c r="P2092" s="80"/>
      <c r="Q2092" s="80"/>
      <c r="R2092" s="80"/>
      <c r="S2092" s="80"/>
      <c r="T2092" s="80"/>
      <c r="U2092" s="80"/>
      <c r="V2092" s="80"/>
      <c r="W2092" s="81">
        <f t="shared" si="32"/>
        <v>0</v>
      </c>
      <c r="X2092" s="80"/>
      <c r="Y2092" s="80"/>
      <c r="Z2092" s="80"/>
      <c r="AA2092" s="80"/>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82"/>
      <c r="BE2092" s="1"/>
    </row>
    <row r="2093" spans="1:57" ht="11.25" customHeight="1" x14ac:dyDescent="0.2">
      <c r="A2093" s="1"/>
      <c r="B2093" s="1"/>
      <c r="C2093" s="1"/>
      <c r="D2093" s="1"/>
      <c r="E2093" s="46">
        <v>2086</v>
      </c>
      <c r="F2093" s="229"/>
      <c r="G2093" s="4"/>
      <c r="H2093" s="4"/>
      <c r="I2093" s="79"/>
      <c r="J2093" s="4"/>
      <c r="K2093" s="80"/>
      <c r="L2093" s="80"/>
      <c r="M2093" s="80"/>
      <c r="N2093" s="80"/>
      <c r="O2093" s="80"/>
      <c r="P2093" s="80"/>
      <c r="Q2093" s="80"/>
      <c r="R2093" s="80"/>
      <c r="S2093" s="80"/>
      <c r="T2093" s="80"/>
      <c r="U2093" s="80"/>
      <c r="V2093" s="80"/>
      <c r="W2093" s="81">
        <f t="shared" si="32"/>
        <v>0</v>
      </c>
      <c r="X2093" s="80"/>
      <c r="Y2093" s="80"/>
      <c r="Z2093" s="80"/>
      <c r="AA2093" s="80"/>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82"/>
      <c r="BE2093" s="1"/>
    </row>
    <row r="2094" spans="1:57" ht="11.25" customHeight="1" x14ac:dyDescent="0.2">
      <c r="A2094" s="1"/>
      <c r="B2094" s="1"/>
      <c r="C2094" s="1"/>
      <c r="D2094" s="1"/>
      <c r="E2094" s="46">
        <v>2087</v>
      </c>
      <c r="F2094" s="229"/>
      <c r="G2094" s="4"/>
      <c r="H2094" s="4"/>
      <c r="I2094" s="79"/>
      <c r="J2094" s="4"/>
      <c r="K2094" s="80"/>
      <c r="L2094" s="80"/>
      <c r="M2094" s="80"/>
      <c r="N2094" s="80"/>
      <c r="O2094" s="80"/>
      <c r="P2094" s="80"/>
      <c r="Q2094" s="80"/>
      <c r="R2094" s="80"/>
      <c r="S2094" s="80"/>
      <c r="T2094" s="80"/>
      <c r="U2094" s="80"/>
      <c r="V2094" s="80"/>
      <c r="W2094" s="81">
        <f t="shared" si="32"/>
        <v>0</v>
      </c>
      <c r="X2094" s="80"/>
      <c r="Y2094" s="80"/>
      <c r="Z2094" s="80"/>
      <c r="AA2094" s="80"/>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82"/>
      <c r="BE2094" s="1"/>
    </row>
    <row r="2095" spans="1:57" ht="11.25" customHeight="1" x14ac:dyDescent="0.2">
      <c r="A2095" s="1"/>
      <c r="B2095" s="1"/>
      <c r="C2095" s="1"/>
      <c r="D2095" s="1"/>
      <c r="E2095" s="46">
        <v>2088</v>
      </c>
      <c r="F2095" s="229"/>
      <c r="G2095" s="4"/>
      <c r="H2095" s="4"/>
      <c r="I2095" s="79"/>
      <c r="J2095" s="4"/>
      <c r="K2095" s="80"/>
      <c r="L2095" s="80"/>
      <c r="M2095" s="80"/>
      <c r="N2095" s="80"/>
      <c r="O2095" s="80"/>
      <c r="P2095" s="80"/>
      <c r="Q2095" s="80"/>
      <c r="R2095" s="80"/>
      <c r="S2095" s="80"/>
      <c r="T2095" s="80"/>
      <c r="U2095" s="80"/>
      <c r="V2095" s="80"/>
      <c r="W2095" s="81">
        <f t="shared" si="32"/>
        <v>0</v>
      </c>
      <c r="X2095" s="80"/>
      <c r="Y2095" s="80"/>
      <c r="Z2095" s="80"/>
      <c r="AA2095" s="80"/>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82"/>
      <c r="BE2095" s="1"/>
    </row>
    <row r="2096" spans="1:57" ht="11.25" customHeight="1" x14ac:dyDescent="0.2">
      <c r="A2096" s="1"/>
      <c r="B2096" s="1"/>
      <c r="C2096" s="1"/>
      <c r="D2096" s="1"/>
      <c r="E2096" s="46">
        <v>2089</v>
      </c>
      <c r="F2096" s="229"/>
      <c r="G2096" s="4"/>
      <c r="H2096" s="4"/>
      <c r="I2096" s="79"/>
      <c r="J2096" s="4"/>
      <c r="K2096" s="80"/>
      <c r="L2096" s="80"/>
      <c r="M2096" s="80"/>
      <c r="N2096" s="80"/>
      <c r="O2096" s="80"/>
      <c r="P2096" s="80"/>
      <c r="Q2096" s="80"/>
      <c r="R2096" s="80"/>
      <c r="S2096" s="80"/>
      <c r="T2096" s="80"/>
      <c r="U2096" s="80"/>
      <c r="V2096" s="80"/>
      <c r="W2096" s="81">
        <f t="shared" si="32"/>
        <v>0</v>
      </c>
      <c r="X2096" s="80"/>
      <c r="Y2096" s="80"/>
      <c r="Z2096" s="80"/>
      <c r="AA2096" s="80"/>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82"/>
      <c r="BE2096" s="1"/>
    </row>
    <row r="2097" spans="1:57" ht="11.25" customHeight="1" x14ac:dyDescent="0.2">
      <c r="A2097" s="1"/>
      <c r="B2097" s="1"/>
      <c r="C2097" s="1"/>
      <c r="D2097" s="1"/>
      <c r="E2097" s="46">
        <v>2090</v>
      </c>
      <c r="F2097" s="229"/>
      <c r="G2097" s="4"/>
      <c r="H2097" s="4"/>
      <c r="I2097" s="79"/>
      <c r="J2097" s="4"/>
      <c r="K2097" s="80"/>
      <c r="L2097" s="80"/>
      <c r="M2097" s="80"/>
      <c r="N2097" s="80"/>
      <c r="O2097" s="80"/>
      <c r="P2097" s="80"/>
      <c r="Q2097" s="80"/>
      <c r="R2097" s="80"/>
      <c r="S2097" s="80"/>
      <c r="T2097" s="80"/>
      <c r="U2097" s="80"/>
      <c r="V2097" s="80"/>
      <c r="W2097" s="81">
        <f t="shared" si="32"/>
        <v>0</v>
      </c>
      <c r="X2097" s="80"/>
      <c r="Y2097" s="80"/>
      <c r="Z2097" s="80"/>
      <c r="AA2097" s="80"/>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82"/>
      <c r="BE2097" s="1"/>
    </row>
    <row r="2098" spans="1:57" ht="11.25" customHeight="1" x14ac:dyDescent="0.2">
      <c r="A2098" s="1"/>
      <c r="B2098" s="1"/>
      <c r="C2098" s="1"/>
      <c r="D2098" s="1"/>
      <c r="E2098" s="46">
        <v>2091</v>
      </c>
      <c r="F2098" s="229"/>
      <c r="G2098" s="4"/>
      <c r="H2098" s="4"/>
      <c r="I2098" s="79"/>
      <c r="J2098" s="4"/>
      <c r="K2098" s="80"/>
      <c r="L2098" s="80"/>
      <c r="M2098" s="80"/>
      <c r="N2098" s="80"/>
      <c r="O2098" s="80"/>
      <c r="P2098" s="80"/>
      <c r="Q2098" s="80"/>
      <c r="R2098" s="80"/>
      <c r="S2098" s="80"/>
      <c r="T2098" s="80"/>
      <c r="U2098" s="80"/>
      <c r="V2098" s="80"/>
      <c r="W2098" s="81">
        <f t="shared" si="32"/>
        <v>0</v>
      </c>
      <c r="X2098" s="80"/>
      <c r="Y2098" s="80"/>
      <c r="Z2098" s="80"/>
      <c r="AA2098" s="80"/>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82"/>
      <c r="BE2098" s="1"/>
    </row>
    <row r="2099" spans="1:57" ht="11.25" customHeight="1" x14ac:dyDescent="0.2">
      <c r="A2099" s="1"/>
      <c r="B2099" s="1"/>
      <c r="C2099" s="1"/>
      <c r="D2099" s="1"/>
      <c r="E2099" s="46">
        <v>2092</v>
      </c>
      <c r="F2099" s="229"/>
      <c r="G2099" s="4"/>
      <c r="H2099" s="4"/>
      <c r="I2099" s="79"/>
      <c r="J2099" s="4"/>
      <c r="K2099" s="80"/>
      <c r="L2099" s="80"/>
      <c r="M2099" s="80"/>
      <c r="N2099" s="80"/>
      <c r="O2099" s="80"/>
      <c r="P2099" s="80"/>
      <c r="Q2099" s="80"/>
      <c r="R2099" s="80"/>
      <c r="S2099" s="80"/>
      <c r="T2099" s="80"/>
      <c r="U2099" s="80"/>
      <c r="V2099" s="80"/>
      <c r="W2099" s="81">
        <f t="shared" si="32"/>
        <v>0</v>
      </c>
      <c r="X2099" s="80"/>
      <c r="Y2099" s="80"/>
      <c r="Z2099" s="80"/>
      <c r="AA2099" s="80"/>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82"/>
      <c r="BE2099" s="1"/>
    </row>
    <row r="2100" spans="1:57" ht="11.25" customHeight="1" x14ac:dyDescent="0.2">
      <c r="A2100" s="1"/>
      <c r="B2100" s="1"/>
      <c r="C2100" s="1"/>
      <c r="D2100" s="1"/>
      <c r="E2100" s="46">
        <v>2093</v>
      </c>
      <c r="F2100" s="229"/>
      <c r="G2100" s="4"/>
      <c r="H2100" s="4"/>
      <c r="I2100" s="79"/>
      <c r="J2100" s="4"/>
      <c r="K2100" s="80"/>
      <c r="L2100" s="80"/>
      <c r="M2100" s="80"/>
      <c r="N2100" s="80"/>
      <c r="O2100" s="80"/>
      <c r="P2100" s="80"/>
      <c r="Q2100" s="80"/>
      <c r="R2100" s="80"/>
      <c r="S2100" s="80"/>
      <c r="T2100" s="80"/>
      <c r="U2100" s="80"/>
      <c r="V2100" s="80"/>
      <c r="W2100" s="81">
        <f t="shared" si="32"/>
        <v>0</v>
      </c>
      <c r="X2100" s="80"/>
      <c r="Y2100" s="80"/>
      <c r="Z2100" s="80"/>
      <c r="AA2100" s="80"/>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82"/>
      <c r="BE2100" s="1"/>
    </row>
    <row r="2101" spans="1:57" ht="11.25" customHeight="1" x14ac:dyDescent="0.2">
      <c r="A2101" s="1"/>
      <c r="B2101" s="1"/>
      <c r="C2101" s="1"/>
      <c r="D2101" s="1"/>
      <c r="E2101" s="46">
        <v>2094</v>
      </c>
      <c r="F2101" s="229"/>
      <c r="G2101" s="4"/>
      <c r="H2101" s="4"/>
      <c r="I2101" s="79"/>
      <c r="J2101" s="4"/>
      <c r="K2101" s="80"/>
      <c r="L2101" s="80"/>
      <c r="M2101" s="80"/>
      <c r="N2101" s="80"/>
      <c r="O2101" s="80"/>
      <c r="P2101" s="80"/>
      <c r="Q2101" s="80"/>
      <c r="R2101" s="80"/>
      <c r="S2101" s="80"/>
      <c r="T2101" s="80"/>
      <c r="U2101" s="80"/>
      <c r="V2101" s="80"/>
      <c r="W2101" s="81">
        <f t="shared" si="32"/>
        <v>0</v>
      </c>
      <c r="X2101" s="80"/>
      <c r="Y2101" s="80"/>
      <c r="Z2101" s="80"/>
      <c r="AA2101" s="80"/>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82"/>
      <c r="BE2101" s="1"/>
    </row>
    <row r="2102" spans="1:57" ht="11.25" customHeight="1" x14ac:dyDescent="0.2">
      <c r="A2102" s="1"/>
      <c r="B2102" s="1"/>
      <c r="C2102" s="1"/>
      <c r="D2102" s="1"/>
      <c r="E2102" s="46">
        <v>2095</v>
      </c>
      <c r="F2102" s="229"/>
      <c r="G2102" s="4"/>
      <c r="H2102" s="4"/>
      <c r="I2102" s="79"/>
      <c r="J2102" s="4"/>
      <c r="K2102" s="80"/>
      <c r="L2102" s="80"/>
      <c r="M2102" s="80"/>
      <c r="N2102" s="80"/>
      <c r="O2102" s="80"/>
      <c r="P2102" s="80"/>
      <c r="Q2102" s="80"/>
      <c r="R2102" s="80"/>
      <c r="S2102" s="80"/>
      <c r="T2102" s="80"/>
      <c r="U2102" s="80"/>
      <c r="V2102" s="80"/>
      <c r="W2102" s="81">
        <f t="shared" si="32"/>
        <v>0</v>
      </c>
      <c r="X2102" s="80"/>
      <c r="Y2102" s="80"/>
      <c r="Z2102" s="80"/>
      <c r="AA2102" s="80"/>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82"/>
      <c r="BE2102" s="1"/>
    </row>
    <row r="2103" spans="1:57" ht="11.25" customHeight="1" x14ac:dyDescent="0.2">
      <c r="A2103" s="1"/>
      <c r="B2103" s="1"/>
      <c r="C2103" s="1"/>
      <c r="D2103" s="1"/>
      <c r="E2103" s="46">
        <v>2096</v>
      </c>
      <c r="F2103" s="229"/>
      <c r="G2103" s="4"/>
      <c r="H2103" s="4"/>
      <c r="I2103" s="79"/>
      <c r="J2103" s="4"/>
      <c r="K2103" s="80"/>
      <c r="L2103" s="80"/>
      <c r="M2103" s="80"/>
      <c r="N2103" s="80"/>
      <c r="O2103" s="80"/>
      <c r="P2103" s="80"/>
      <c r="Q2103" s="80"/>
      <c r="R2103" s="80"/>
      <c r="S2103" s="80"/>
      <c r="T2103" s="80"/>
      <c r="U2103" s="80"/>
      <c r="V2103" s="80"/>
      <c r="W2103" s="81">
        <f t="shared" si="32"/>
        <v>0</v>
      </c>
      <c r="X2103" s="80"/>
      <c r="Y2103" s="80"/>
      <c r="Z2103" s="80"/>
      <c r="AA2103" s="80"/>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82"/>
      <c r="BE2103" s="1"/>
    </row>
    <row r="2104" spans="1:57" ht="11.25" customHeight="1" x14ac:dyDescent="0.2">
      <c r="A2104" s="1"/>
      <c r="B2104" s="1"/>
      <c r="C2104" s="1"/>
      <c r="D2104" s="1"/>
      <c r="E2104" s="46">
        <v>2097</v>
      </c>
      <c r="F2104" s="229"/>
      <c r="G2104" s="4"/>
      <c r="H2104" s="4"/>
      <c r="I2104" s="79"/>
      <c r="J2104" s="4"/>
      <c r="K2104" s="80"/>
      <c r="L2104" s="80"/>
      <c r="M2104" s="80"/>
      <c r="N2104" s="80"/>
      <c r="O2104" s="80"/>
      <c r="P2104" s="80"/>
      <c r="Q2104" s="80"/>
      <c r="R2104" s="80"/>
      <c r="S2104" s="80"/>
      <c r="T2104" s="80"/>
      <c r="U2104" s="80"/>
      <c r="V2104" s="80"/>
      <c r="W2104" s="81">
        <f t="shared" si="32"/>
        <v>0</v>
      </c>
      <c r="X2104" s="80"/>
      <c r="Y2104" s="80"/>
      <c r="Z2104" s="80"/>
      <c r="AA2104" s="80"/>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82"/>
      <c r="BE2104" s="1"/>
    </row>
    <row r="2105" spans="1:57" ht="11.25" customHeight="1" x14ac:dyDescent="0.2">
      <c r="A2105" s="1"/>
      <c r="B2105" s="1"/>
      <c r="C2105" s="1"/>
      <c r="D2105" s="1"/>
      <c r="E2105" s="46">
        <v>2098</v>
      </c>
      <c r="F2105" s="229"/>
      <c r="G2105" s="4"/>
      <c r="H2105" s="4"/>
      <c r="I2105" s="79"/>
      <c r="J2105" s="4"/>
      <c r="K2105" s="80"/>
      <c r="L2105" s="80"/>
      <c r="M2105" s="80"/>
      <c r="N2105" s="80"/>
      <c r="O2105" s="80"/>
      <c r="P2105" s="80"/>
      <c r="Q2105" s="80"/>
      <c r="R2105" s="80"/>
      <c r="S2105" s="80"/>
      <c r="T2105" s="80"/>
      <c r="U2105" s="80"/>
      <c r="V2105" s="80"/>
      <c r="W2105" s="81">
        <f t="shared" si="32"/>
        <v>0</v>
      </c>
      <c r="X2105" s="80"/>
      <c r="Y2105" s="80"/>
      <c r="Z2105" s="80"/>
      <c r="AA2105" s="80"/>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82"/>
      <c r="BE2105" s="1"/>
    </row>
    <row r="2106" spans="1:57" ht="11.25" customHeight="1" x14ac:dyDescent="0.2">
      <c r="A2106" s="1"/>
      <c r="B2106" s="1"/>
      <c r="C2106" s="1"/>
      <c r="D2106" s="1"/>
      <c r="E2106" s="46">
        <v>2099</v>
      </c>
      <c r="F2106" s="229"/>
      <c r="G2106" s="4"/>
      <c r="H2106" s="4"/>
      <c r="I2106" s="79"/>
      <c r="J2106" s="4"/>
      <c r="K2106" s="80"/>
      <c r="L2106" s="80"/>
      <c r="M2106" s="80"/>
      <c r="N2106" s="80"/>
      <c r="O2106" s="80"/>
      <c r="P2106" s="80"/>
      <c r="Q2106" s="80"/>
      <c r="R2106" s="80"/>
      <c r="S2106" s="80"/>
      <c r="T2106" s="80"/>
      <c r="U2106" s="80"/>
      <c r="V2106" s="80"/>
      <c r="W2106" s="81">
        <f t="shared" si="32"/>
        <v>0</v>
      </c>
      <c r="X2106" s="80"/>
      <c r="Y2106" s="80"/>
      <c r="Z2106" s="80"/>
      <c r="AA2106" s="80"/>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82"/>
      <c r="BE2106" s="1"/>
    </row>
    <row r="2107" spans="1:57" ht="11.25" customHeight="1" x14ac:dyDescent="0.2">
      <c r="A2107" s="1"/>
      <c r="B2107" s="1"/>
      <c r="C2107" s="1"/>
      <c r="D2107" s="1"/>
      <c r="E2107" s="46">
        <v>2100</v>
      </c>
      <c r="F2107" s="229"/>
      <c r="G2107" s="4"/>
      <c r="H2107" s="4"/>
      <c r="I2107" s="79"/>
      <c r="J2107" s="4"/>
      <c r="K2107" s="80"/>
      <c r="L2107" s="80"/>
      <c r="M2107" s="80"/>
      <c r="N2107" s="80"/>
      <c r="O2107" s="80"/>
      <c r="P2107" s="80"/>
      <c r="Q2107" s="80"/>
      <c r="R2107" s="80"/>
      <c r="S2107" s="80"/>
      <c r="T2107" s="80"/>
      <c r="U2107" s="80"/>
      <c r="V2107" s="80"/>
      <c r="W2107" s="81">
        <f t="shared" si="32"/>
        <v>0</v>
      </c>
      <c r="X2107" s="80"/>
      <c r="Y2107" s="80"/>
      <c r="Z2107" s="80"/>
      <c r="AA2107" s="80"/>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82"/>
      <c r="BE2107" s="1"/>
    </row>
    <row r="2108" spans="1:57" ht="11.25" customHeight="1" x14ac:dyDescent="0.2">
      <c r="A2108" s="1"/>
      <c r="B2108" s="1"/>
      <c r="C2108" s="1"/>
      <c r="D2108" s="1"/>
      <c r="E2108" s="46">
        <v>2101</v>
      </c>
      <c r="F2108" s="229"/>
      <c r="G2108" s="4"/>
      <c r="H2108" s="4"/>
      <c r="I2108" s="79"/>
      <c r="J2108" s="4"/>
      <c r="K2108" s="80"/>
      <c r="L2108" s="80"/>
      <c r="M2108" s="80"/>
      <c r="N2108" s="80"/>
      <c r="O2108" s="80"/>
      <c r="P2108" s="80"/>
      <c r="Q2108" s="80"/>
      <c r="R2108" s="80"/>
      <c r="S2108" s="80"/>
      <c r="T2108" s="80"/>
      <c r="U2108" s="80"/>
      <c r="V2108" s="80"/>
      <c r="W2108" s="81">
        <f t="shared" si="32"/>
        <v>0</v>
      </c>
      <c r="X2108" s="80"/>
      <c r="Y2108" s="80"/>
      <c r="Z2108" s="80"/>
      <c r="AA2108" s="80"/>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82"/>
      <c r="BE2108" s="1"/>
    </row>
    <row r="2109" spans="1:57" ht="11.25" customHeight="1" x14ac:dyDescent="0.2">
      <c r="A2109" s="1"/>
      <c r="B2109" s="1"/>
      <c r="C2109" s="1"/>
      <c r="D2109" s="1"/>
      <c r="E2109" s="46">
        <v>2102</v>
      </c>
      <c r="F2109" s="229"/>
      <c r="G2109" s="4"/>
      <c r="H2109" s="4"/>
      <c r="I2109" s="79"/>
      <c r="J2109" s="4"/>
      <c r="K2109" s="80"/>
      <c r="L2109" s="80"/>
      <c r="M2109" s="80"/>
      <c r="N2109" s="80"/>
      <c r="O2109" s="80"/>
      <c r="P2109" s="80"/>
      <c r="Q2109" s="80"/>
      <c r="R2109" s="80"/>
      <c r="S2109" s="80"/>
      <c r="T2109" s="80"/>
      <c r="U2109" s="80"/>
      <c r="V2109" s="80"/>
      <c r="W2109" s="81">
        <f t="shared" si="32"/>
        <v>0</v>
      </c>
      <c r="X2109" s="80"/>
      <c r="Y2109" s="80"/>
      <c r="Z2109" s="80"/>
      <c r="AA2109" s="80"/>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82"/>
      <c r="BE2109" s="1"/>
    </row>
    <row r="2110" spans="1:57" ht="11.25" customHeight="1" x14ac:dyDescent="0.2">
      <c r="A2110" s="1"/>
      <c r="B2110" s="1"/>
      <c r="C2110" s="1"/>
      <c r="D2110" s="1"/>
      <c r="E2110" s="46">
        <v>2103</v>
      </c>
      <c r="F2110" s="229"/>
      <c r="G2110" s="4"/>
      <c r="H2110" s="4"/>
      <c r="I2110" s="79"/>
      <c r="J2110" s="4"/>
      <c r="K2110" s="80"/>
      <c r="L2110" s="80"/>
      <c r="M2110" s="80"/>
      <c r="N2110" s="80"/>
      <c r="O2110" s="80"/>
      <c r="P2110" s="80"/>
      <c r="Q2110" s="80"/>
      <c r="R2110" s="80"/>
      <c r="S2110" s="80"/>
      <c r="T2110" s="80"/>
      <c r="U2110" s="80"/>
      <c r="V2110" s="80"/>
      <c r="W2110" s="81">
        <f t="shared" si="32"/>
        <v>0</v>
      </c>
      <c r="X2110" s="80"/>
      <c r="Y2110" s="80"/>
      <c r="Z2110" s="80"/>
      <c r="AA2110" s="80"/>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82"/>
      <c r="BE2110" s="1"/>
    </row>
    <row r="2111" spans="1:57" ht="11.25" customHeight="1" x14ac:dyDescent="0.2">
      <c r="A2111" s="1"/>
      <c r="B2111" s="1"/>
      <c r="C2111" s="1"/>
      <c r="D2111" s="1"/>
      <c r="E2111" s="46">
        <v>2104</v>
      </c>
      <c r="F2111" s="229"/>
      <c r="G2111" s="4"/>
      <c r="H2111" s="4"/>
      <c r="I2111" s="79"/>
      <c r="J2111" s="4"/>
      <c r="K2111" s="80"/>
      <c r="L2111" s="80"/>
      <c r="M2111" s="80"/>
      <c r="N2111" s="80"/>
      <c r="O2111" s="80"/>
      <c r="P2111" s="80"/>
      <c r="Q2111" s="80"/>
      <c r="R2111" s="80"/>
      <c r="S2111" s="80"/>
      <c r="T2111" s="80"/>
      <c r="U2111" s="80"/>
      <c r="V2111" s="80"/>
      <c r="W2111" s="81">
        <f t="shared" si="32"/>
        <v>0</v>
      </c>
      <c r="X2111" s="80"/>
      <c r="Y2111" s="80"/>
      <c r="Z2111" s="80"/>
      <c r="AA2111" s="80"/>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82"/>
      <c r="BE2111" s="1"/>
    </row>
    <row r="2112" spans="1:57" ht="11.25" customHeight="1" x14ac:dyDescent="0.2">
      <c r="A2112" s="1"/>
      <c r="B2112" s="1"/>
      <c r="C2112" s="1"/>
      <c r="D2112" s="1"/>
      <c r="E2112" s="46">
        <v>2105</v>
      </c>
      <c r="F2112" s="229"/>
      <c r="G2112" s="4"/>
      <c r="H2112" s="4"/>
      <c r="I2112" s="79"/>
      <c r="J2112" s="4"/>
      <c r="K2112" s="80"/>
      <c r="L2112" s="80"/>
      <c r="M2112" s="80"/>
      <c r="N2112" s="80"/>
      <c r="O2112" s="80"/>
      <c r="P2112" s="80"/>
      <c r="Q2112" s="80"/>
      <c r="R2112" s="80"/>
      <c r="S2112" s="80"/>
      <c r="T2112" s="80"/>
      <c r="U2112" s="80"/>
      <c r="V2112" s="80"/>
      <c r="W2112" s="81">
        <f t="shared" si="32"/>
        <v>0</v>
      </c>
      <c r="X2112" s="80"/>
      <c r="Y2112" s="80"/>
      <c r="Z2112" s="80"/>
      <c r="AA2112" s="80"/>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82"/>
      <c r="BE2112" s="1"/>
    </row>
    <row r="2113" spans="1:57" ht="11.25" customHeight="1" x14ac:dyDescent="0.2">
      <c r="A2113" s="1"/>
      <c r="B2113" s="1"/>
      <c r="C2113" s="1"/>
      <c r="D2113" s="1"/>
      <c r="E2113" s="46">
        <v>2106</v>
      </c>
      <c r="F2113" s="229"/>
      <c r="G2113" s="4"/>
      <c r="H2113" s="4"/>
      <c r="I2113" s="79"/>
      <c r="J2113" s="4"/>
      <c r="K2113" s="80"/>
      <c r="L2113" s="80"/>
      <c r="M2113" s="80"/>
      <c r="N2113" s="80"/>
      <c r="O2113" s="80"/>
      <c r="P2113" s="80"/>
      <c r="Q2113" s="80"/>
      <c r="R2113" s="80"/>
      <c r="S2113" s="80"/>
      <c r="T2113" s="80"/>
      <c r="U2113" s="80"/>
      <c r="V2113" s="80"/>
      <c r="W2113" s="81">
        <f t="shared" si="32"/>
        <v>0</v>
      </c>
      <c r="X2113" s="80"/>
      <c r="Y2113" s="80"/>
      <c r="Z2113" s="80"/>
      <c r="AA2113" s="80"/>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82"/>
      <c r="BE2113" s="1"/>
    </row>
    <row r="2114" spans="1:57" ht="11.25" customHeight="1" x14ac:dyDescent="0.2">
      <c r="A2114" s="1"/>
      <c r="B2114" s="1"/>
      <c r="C2114" s="1"/>
      <c r="D2114" s="1"/>
      <c r="E2114" s="46">
        <v>2107</v>
      </c>
      <c r="F2114" s="229"/>
      <c r="G2114" s="4"/>
      <c r="H2114" s="4"/>
      <c r="I2114" s="79"/>
      <c r="J2114" s="4"/>
      <c r="K2114" s="80"/>
      <c r="L2114" s="80"/>
      <c r="M2114" s="80"/>
      <c r="N2114" s="80"/>
      <c r="O2114" s="80"/>
      <c r="P2114" s="80"/>
      <c r="Q2114" s="80"/>
      <c r="R2114" s="80"/>
      <c r="S2114" s="80"/>
      <c r="T2114" s="80"/>
      <c r="U2114" s="80"/>
      <c r="V2114" s="80"/>
      <c r="W2114" s="81">
        <f t="shared" si="32"/>
        <v>0</v>
      </c>
      <c r="X2114" s="80"/>
      <c r="Y2114" s="80"/>
      <c r="Z2114" s="80"/>
      <c r="AA2114" s="80"/>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82"/>
      <c r="BE2114" s="1"/>
    </row>
    <row r="2115" spans="1:57" ht="11.25" customHeight="1" x14ac:dyDescent="0.2">
      <c r="A2115" s="1"/>
      <c r="B2115" s="1"/>
      <c r="C2115" s="1"/>
      <c r="D2115" s="1"/>
      <c r="E2115" s="46">
        <v>2108</v>
      </c>
      <c r="F2115" s="229"/>
      <c r="G2115" s="4"/>
      <c r="H2115" s="4"/>
      <c r="I2115" s="79"/>
      <c r="J2115" s="4"/>
      <c r="K2115" s="80"/>
      <c r="L2115" s="80"/>
      <c r="M2115" s="80"/>
      <c r="N2115" s="80"/>
      <c r="O2115" s="80"/>
      <c r="P2115" s="80"/>
      <c r="Q2115" s="80"/>
      <c r="R2115" s="80"/>
      <c r="S2115" s="80"/>
      <c r="T2115" s="80"/>
      <c r="U2115" s="80"/>
      <c r="V2115" s="80"/>
      <c r="W2115" s="81">
        <f t="shared" si="32"/>
        <v>0</v>
      </c>
      <c r="X2115" s="80"/>
      <c r="Y2115" s="80"/>
      <c r="Z2115" s="80"/>
      <c r="AA2115" s="80"/>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82"/>
      <c r="BE2115" s="1"/>
    </row>
    <row r="2116" spans="1:57" ht="11.25" customHeight="1" x14ac:dyDescent="0.2">
      <c r="A2116" s="1"/>
      <c r="B2116" s="1"/>
      <c r="C2116" s="1"/>
      <c r="D2116" s="1"/>
      <c r="E2116" s="46">
        <v>2109</v>
      </c>
      <c r="F2116" s="229"/>
      <c r="G2116" s="4"/>
      <c r="H2116" s="4"/>
      <c r="I2116" s="79"/>
      <c r="J2116" s="4"/>
      <c r="K2116" s="80"/>
      <c r="L2116" s="80"/>
      <c r="M2116" s="80"/>
      <c r="N2116" s="80"/>
      <c r="O2116" s="80"/>
      <c r="P2116" s="80"/>
      <c r="Q2116" s="80"/>
      <c r="R2116" s="80"/>
      <c r="S2116" s="80"/>
      <c r="T2116" s="80"/>
      <c r="U2116" s="80"/>
      <c r="V2116" s="80"/>
      <c r="W2116" s="81">
        <f t="shared" si="32"/>
        <v>0</v>
      </c>
      <c r="X2116" s="80"/>
      <c r="Y2116" s="80"/>
      <c r="Z2116" s="80"/>
      <c r="AA2116" s="80"/>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82"/>
      <c r="BE2116" s="1"/>
    </row>
    <row r="2117" spans="1:57" ht="11.25" customHeight="1" x14ac:dyDescent="0.2">
      <c r="A2117" s="1"/>
      <c r="B2117" s="1"/>
      <c r="C2117" s="1"/>
      <c r="D2117" s="1"/>
      <c r="E2117" s="46">
        <v>2110</v>
      </c>
      <c r="F2117" s="229"/>
      <c r="G2117" s="4"/>
      <c r="H2117" s="4"/>
      <c r="I2117" s="79"/>
      <c r="J2117" s="4"/>
      <c r="K2117" s="80"/>
      <c r="L2117" s="80"/>
      <c r="M2117" s="80"/>
      <c r="N2117" s="80"/>
      <c r="O2117" s="80"/>
      <c r="P2117" s="80"/>
      <c r="Q2117" s="80"/>
      <c r="R2117" s="80"/>
      <c r="S2117" s="80"/>
      <c r="T2117" s="80"/>
      <c r="U2117" s="80"/>
      <c r="V2117" s="80"/>
      <c r="W2117" s="81">
        <f t="shared" si="32"/>
        <v>0</v>
      </c>
      <c r="X2117" s="80"/>
      <c r="Y2117" s="80"/>
      <c r="Z2117" s="80"/>
      <c r="AA2117" s="80"/>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82"/>
      <c r="BE2117" s="1"/>
    </row>
    <row r="2118" spans="1:57" ht="11.25" customHeight="1" x14ac:dyDescent="0.2">
      <c r="A2118" s="1"/>
      <c r="B2118" s="1"/>
      <c r="C2118" s="1"/>
      <c r="D2118" s="1"/>
      <c r="E2118" s="46">
        <v>2111</v>
      </c>
      <c r="F2118" s="229"/>
      <c r="G2118" s="4"/>
      <c r="H2118" s="4"/>
      <c r="I2118" s="79"/>
      <c r="J2118" s="4"/>
      <c r="K2118" s="80"/>
      <c r="L2118" s="80"/>
      <c r="M2118" s="80"/>
      <c r="N2118" s="80"/>
      <c r="O2118" s="80"/>
      <c r="P2118" s="80"/>
      <c r="Q2118" s="80"/>
      <c r="R2118" s="80"/>
      <c r="S2118" s="80"/>
      <c r="T2118" s="80"/>
      <c r="U2118" s="80"/>
      <c r="V2118" s="80"/>
      <c r="W2118" s="81">
        <f t="shared" si="32"/>
        <v>0</v>
      </c>
      <c r="X2118" s="80"/>
      <c r="Y2118" s="80"/>
      <c r="Z2118" s="80"/>
      <c r="AA2118" s="80"/>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82"/>
      <c r="BE2118" s="1"/>
    </row>
    <row r="2119" spans="1:57" ht="11.25" customHeight="1" x14ac:dyDescent="0.2">
      <c r="A2119" s="1"/>
      <c r="B2119" s="1"/>
      <c r="C2119" s="1"/>
      <c r="D2119" s="1"/>
      <c r="E2119" s="46">
        <v>2112</v>
      </c>
      <c r="F2119" s="229"/>
      <c r="G2119" s="4"/>
      <c r="H2119" s="4"/>
      <c r="I2119" s="79"/>
      <c r="J2119" s="4"/>
      <c r="K2119" s="80"/>
      <c r="L2119" s="80"/>
      <c r="M2119" s="80"/>
      <c r="N2119" s="80"/>
      <c r="O2119" s="80"/>
      <c r="P2119" s="80"/>
      <c r="Q2119" s="80"/>
      <c r="R2119" s="80"/>
      <c r="S2119" s="80"/>
      <c r="T2119" s="80"/>
      <c r="U2119" s="80"/>
      <c r="V2119" s="80"/>
      <c r="W2119" s="81">
        <f t="shared" si="32"/>
        <v>0</v>
      </c>
      <c r="X2119" s="80"/>
      <c r="Y2119" s="80"/>
      <c r="Z2119" s="80"/>
      <c r="AA2119" s="80"/>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82"/>
      <c r="BE2119" s="1"/>
    </row>
    <row r="2120" spans="1:57" ht="11.25" customHeight="1" x14ac:dyDescent="0.2">
      <c r="A2120" s="1"/>
      <c r="B2120" s="1"/>
      <c r="C2120" s="1"/>
      <c r="D2120" s="1"/>
      <c r="E2120" s="46">
        <v>2113</v>
      </c>
      <c r="F2120" s="229"/>
      <c r="G2120" s="4"/>
      <c r="H2120" s="4"/>
      <c r="I2120" s="79"/>
      <c r="J2120" s="4"/>
      <c r="K2120" s="80"/>
      <c r="L2120" s="80"/>
      <c r="M2120" s="80"/>
      <c r="N2120" s="80"/>
      <c r="O2120" s="80"/>
      <c r="P2120" s="80"/>
      <c r="Q2120" s="80"/>
      <c r="R2120" s="80"/>
      <c r="S2120" s="80"/>
      <c r="T2120" s="80"/>
      <c r="U2120" s="80"/>
      <c r="V2120" s="80"/>
      <c r="W2120" s="81">
        <f t="shared" si="32"/>
        <v>0</v>
      </c>
      <c r="X2120" s="80"/>
      <c r="Y2120" s="80"/>
      <c r="Z2120" s="80"/>
      <c r="AA2120" s="80"/>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82"/>
      <c r="BE2120" s="1"/>
    </row>
    <row r="2121" spans="1:57" ht="11.25" customHeight="1" x14ac:dyDescent="0.2">
      <c r="A2121" s="1"/>
      <c r="B2121" s="1"/>
      <c r="C2121" s="1"/>
      <c r="D2121" s="1"/>
      <c r="E2121" s="46">
        <v>2114</v>
      </c>
      <c r="F2121" s="229"/>
      <c r="G2121" s="4"/>
      <c r="H2121" s="4"/>
      <c r="I2121" s="79"/>
      <c r="J2121" s="4"/>
      <c r="K2121" s="80"/>
      <c r="L2121" s="80"/>
      <c r="M2121" s="80"/>
      <c r="N2121" s="80"/>
      <c r="O2121" s="80"/>
      <c r="P2121" s="80"/>
      <c r="Q2121" s="80"/>
      <c r="R2121" s="80"/>
      <c r="S2121" s="80"/>
      <c r="T2121" s="80"/>
      <c r="U2121" s="80"/>
      <c r="V2121" s="80"/>
      <c r="W2121" s="81">
        <f t="shared" si="32"/>
        <v>0</v>
      </c>
      <c r="X2121" s="80"/>
      <c r="Y2121" s="80"/>
      <c r="Z2121" s="80"/>
      <c r="AA2121" s="80"/>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82"/>
      <c r="BE2121" s="1"/>
    </row>
    <row r="2122" spans="1:57" ht="11.25" customHeight="1" x14ac:dyDescent="0.2">
      <c r="A2122" s="1"/>
      <c r="B2122" s="1"/>
      <c r="C2122" s="1"/>
      <c r="D2122" s="1"/>
      <c r="E2122" s="46">
        <v>2115</v>
      </c>
      <c r="F2122" s="229"/>
      <c r="G2122" s="4"/>
      <c r="H2122" s="4"/>
      <c r="I2122" s="79"/>
      <c r="J2122" s="4"/>
      <c r="K2122" s="80"/>
      <c r="L2122" s="80"/>
      <c r="M2122" s="80"/>
      <c r="N2122" s="80"/>
      <c r="O2122" s="80"/>
      <c r="P2122" s="80"/>
      <c r="Q2122" s="80"/>
      <c r="R2122" s="80"/>
      <c r="S2122" s="80"/>
      <c r="T2122" s="80"/>
      <c r="U2122" s="80"/>
      <c r="V2122" s="80"/>
      <c r="W2122" s="81">
        <f t="shared" si="32"/>
        <v>0</v>
      </c>
      <c r="X2122" s="80"/>
      <c r="Y2122" s="80"/>
      <c r="Z2122" s="80"/>
      <c r="AA2122" s="80"/>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82"/>
      <c r="BE2122" s="1"/>
    </row>
    <row r="2123" spans="1:57" ht="11.25" customHeight="1" x14ac:dyDescent="0.2">
      <c r="A2123" s="1"/>
      <c r="B2123" s="1"/>
      <c r="C2123" s="1"/>
      <c r="D2123" s="1"/>
      <c r="E2123" s="46">
        <v>2116</v>
      </c>
      <c r="F2123" s="229"/>
      <c r="G2123" s="4"/>
      <c r="H2123" s="4"/>
      <c r="I2123" s="79"/>
      <c r="J2123" s="4"/>
      <c r="K2123" s="80"/>
      <c r="L2123" s="80"/>
      <c r="M2123" s="80"/>
      <c r="N2123" s="80"/>
      <c r="O2123" s="80"/>
      <c r="P2123" s="80"/>
      <c r="Q2123" s="80"/>
      <c r="R2123" s="80"/>
      <c r="S2123" s="80"/>
      <c r="T2123" s="80"/>
      <c r="U2123" s="80"/>
      <c r="V2123" s="80"/>
      <c r="W2123" s="81">
        <f t="shared" si="32"/>
        <v>0</v>
      </c>
      <c r="X2123" s="80"/>
      <c r="Y2123" s="80"/>
      <c r="Z2123" s="80"/>
      <c r="AA2123" s="80"/>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82"/>
      <c r="BE2123" s="1"/>
    </row>
    <row r="2124" spans="1:57" ht="11.25" customHeight="1" x14ac:dyDescent="0.2">
      <c r="A2124" s="1"/>
      <c r="B2124" s="1"/>
      <c r="C2124" s="1"/>
      <c r="D2124" s="1"/>
      <c r="E2124" s="46">
        <v>2117</v>
      </c>
      <c r="F2124" s="229"/>
      <c r="G2124" s="4"/>
      <c r="H2124" s="4"/>
      <c r="I2124" s="79"/>
      <c r="J2124" s="4"/>
      <c r="K2124" s="80"/>
      <c r="L2124" s="80"/>
      <c r="M2124" s="80"/>
      <c r="N2124" s="80"/>
      <c r="O2124" s="80"/>
      <c r="P2124" s="80"/>
      <c r="Q2124" s="80"/>
      <c r="R2124" s="80"/>
      <c r="S2124" s="80"/>
      <c r="T2124" s="80"/>
      <c r="U2124" s="80"/>
      <c r="V2124" s="80"/>
      <c r="W2124" s="81">
        <f t="shared" si="32"/>
        <v>0</v>
      </c>
      <c r="X2124" s="80"/>
      <c r="Y2124" s="80"/>
      <c r="Z2124" s="80"/>
      <c r="AA2124" s="80"/>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82"/>
      <c r="BE2124" s="1"/>
    </row>
    <row r="2125" spans="1:57" ht="11.25" customHeight="1" x14ac:dyDescent="0.2">
      <c r="A2125" s="1"/>
      <c r="B2125" s="1"/>
      <c r="C2125" s="1"/>
      <c r="D2125" s="1"/>
      <c r="E2125" s="46">
        <v>2118</v>
      </c>
      <c r="F2125" s="229"/>
      <c r="G2125" s="4"/>
      <c r="H2125" s="4"/>
      <c r="I2125" s="79"/>
      <c r="J2125" s="4"/>
      <c r="K2125" s="80"/>
      <c r="L2125" s="80"/>
      <c r="M2125" s="80"/>
      <c r="N2125" s="80"/>
      <c r="O2125" s="80"/>
      <c r="P2125" s="80"/>
      <c r="Q2125" s="80"/>
      <c r="R2125" s="80"/>
      <c r="S2125" s="80"/>
      <c r="T2125" s="80"/>
      <c r="U2125" s="80"/>
      <c r="V2125" s="80"/>
      <c r="W2125" s="81">
        <f t="shared" si="32"/>
        <v>0</v>
      </c>
      <c r="X2125" s="80"/>
      <c r="Y2125" s="80"/>
      <c r="Z2125" s="80"/>
      <c r="AA2125" s="80"/>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82"/>
      <c r="BE2125" s="1"/>
    </row>
    <row r="2126" spans="1:57" ht="11.25" customHeight="1" x14ac:dyDescent="0.2">
      <c r="A2126" s="1"/>
      <c r="B2126" s="1"/>
      <c r="C2126" s="1"/>
      <c r="D2126" s="1"/>
      <c r="E2126" s="46">
        <v>2119</v>
      </c>
      <c r="F2126" s="229"/>
      <c r="G2126" s="4"/>
      <c r="H2126" s="4"/>
      <c r="I2126" s="79"/>
      <c r="J2126" s="4"/>
      <c r="K2126" s="80"/>
      <c r="L2126" s="80"/>
      <c r="M2126" s="80"/>
      <c r="N2126" s="80"/>
      <c r="O2126" s="80"/>
      <c r="P2126" s="80"/>
      <c r="Q2126" s="80"/>
      <c r="R2126" s="80"/>
      <c r="S2126" s="80"/>
      <c r="T2126" s="80"/>
      <c r="U2126" s="80"/>
      <c r="V2126" s="80"/>
      <c r="W2126" s="81">
        <f t="shared" si="32"/>
        <v>0</v>
      </c>
      <c r="X2126" s="80"/>
      <c r="Y2126" s="80"/>
      <c r="Z2126" s="80"/>
      <c r="AA2126" s="80"/>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82"/>
      <c r="BE2126" s="1"/>
    </row>
    <row r="2127" spans="1:57" ht="11.25" customHeight="1" x14ac:dyDescent="0.2">
      <c r="A2127" s="1"/>
      <c r="B2127" s="1"/>
      <c r="C2127" s="1"/>
      <c r="D2127" s="1"/>
      <c r="E2127" s="46">
        <v>2120</v>
      </c>
      <c r="F2127" s="229"/>
      <c r="G2127" s="4"/>
      <c r="H2127" s="4"/>
      <c r="I2127" s="79"/>
      <c r="J2127" s="4"/>
      <c r="K2127" s="80"/>
      <c r="L2127" s="80"/>
      <c r="M2127" s="80"/>
      <c r="N2127" s="80"/>
      <c r="O2127" s="80"/>
      <c r="P2127" s="80"/>
      <c r="Q2127" s="80"/>
      <c r="R2127" s="80"/>
      <c r="S2127" s="80"/>
      <c r="T2127" s="80"/>
      <c r="U2127" s="80"/>
      <c r="V2127" s="80"/>
      <c r="W2127" s="81">
        <f t="shared" si="32"/>
        <v>0</v>
      </c>
      <c r="X2127" s="80"/>
      <c r="Y2127" s="80"/>
      <c r="Z2127" s="80"/>
      <c r="AA2127" s="80"/>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82"/>
      <c r="BE2127" s="1"/>
    </row>
    <row r="2128" spans="1:57" ht="11.25" customHeight="1" x14ac:dyDescent="0.2">
      <c r="A2128" s="1"/>
      <c r="B2128" s="1"/>
      <c r="C2128" s="1"/>
      <c r="D2128" s="1"/>
      <c r="E2128" s="46">
        <v>2121</v>
      </c>
      <c r="F2128" s="229"/>
      <c r="G2128" s="4"/>
      <c r="H2128" s="4"/>
      <c r="I2128" s="79"/>
      <c r="J2128" s="4"/>
      <c r="K2128" s="80"/>
      <c r="L2128" s="80"/>
      <c r="M2128" s="80"/>
      <c r="N2128" s="80"/>
      <c r="O2128" s="80"/>
      <c r="P2128" s="80"/>
      <c r="Q2128" s="80"/>
      <c r="R2128" s="80"/>
      <c r="S2128" s="80"/>
      <c r="T2128" s="80"/>
      <c r="U2128" s="80"/>
      <c r="V2128" s="80"/>
      <c r="W2128" s="81">
        <f t="shared" si="32"/>
        <v>0</v>
      </c>
      <c r="X2128" s="80"/>
      <c r="Y2128" s="80"/>
      <c r="Z2128" s="80"/>
      <c r="AA2128" s="80"/>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82"/>
      <c r="BE2128" s="1"/>
    </row>
    <row r="2129" spans="1:57" ht="11.25" customHeight="1" x14ac:dyDescent="0.2">
      <c r="A2129" s="1"/>
      <c r="B2129" s="1"/>
      <c r="C2129" s="1"/>
      <c r="D2129" s="1"/>
      <c r="E2129" s="46">
        <v>2122</v>
      </c>
      <c r="F2129" s="229"/>
      <c r="G2129" s="4"/>
      <c r="H2129" s="4"/>
      <c r="I2129" s="79"/>
      <c r="J2129" s="4"/>
      <c r="K2129" s="80"/>
      <c r="L2129" s="80"/>
      <c r="M2129" s="80"/>
      <c r="N2129" s="80"/>
      <c r="O2129" s="80"/>
      <c r="P2129" s="80"/>
      <c r="Q2129" s="80"/>
      <c r="R2129" s="80"/>
      <c r="S2129" s="80"/>
      <c r="T2129" s="80"/>
      <c r="U2129" s="80"/>
      <c r="V2129" s="80"/>
      <c r="W2129" s="81">
        <f t="shared" si="32"/>
        <v>0</v>
      </c>
      <c r="X2129" s="80"/>
      <c r="Y2129" s="80"/>
      <c r="Z2129" s="80"/>
      <c r="AA2129" s="80"/>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82"/>
      <c r="BE2129" s="1"/>
    </row>
    <row r="2130" spans="1:57" ht="11.25" customHeight="1" x14ac:dyDescent="0.2">
      <c r="A2130" s="1"/>
      <c r="B2130" s="1"/>
      <c r="C2130" s="1"/>
      <c r="D2130" s="1"/>
      <c r="E2130" s="46">
        <v>2123</v>
      </c>
      <c r="F2130" s="229"/>
      <c r="G2130" s="4"/>
      <c r="H2130" s="4"/>
      <c r="I2130" s="79"/>
      <c r="J2130" s="4"/>
      <c r="K2130" s="80"/>
      <c r="L2130" s="80"/>
      <c r="M2130" s="80"/>
      <c r="N2130" s="80"/>
      <c r="O2130" s="80"/>
      <c r="P2130" s="80"/>
      <c r="Q2130" s="80"/>
      <c r="R2130" s="80"/>
      <c r="S2130" s="80"/>
      <c r="T2130" s="80"/>
      <c r="U2130" s="80"/>
      <c r="V2130" s="80"/>
      <c r="W2130" s="81">
        <f t="shared" si="32"/>
        <v>0</v>
      </c>
      <c r="X2130" s="80"/>
      <c r="Y2130" s="80"/>
      <c r="Z2130" s="80"/>
      <c r="AA2130" s="80"/>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82"/>
      <c r="BE2130" s="1"/>
    </row>
    <row r="2131" spans="1:57" ht="11.25" customHeight="1" x14ac:dyDescent="0.2">
      <c r="A2131" s="1"/>
      <c r="B2131" s="1"/>
      <c r="C2131" s="1"/>
      <c r="D2131" s="1"/>
      <c r="E2131" s="46">
        <v>2124</v>
      </c>
      <c r="F2131" s="229"/>
      <c r="G2131" s="4"/>
      <c r="H2131" s="4"/>
      <c r="I2131" s="79"/>
      <c r="J2131" s="4"/>
      <c r="K2131" s="80"/>
      <c r="L2131" s="80"/>
      <c r="M2131" s="80"/>
      <c r="N2131" s="80"/>
      <c r="O2131" s="80"/>
      <c r="P2131" s="80"/>
      <c r="Q2131" s="80"/>
      <c r="R2131" s="80"/>
      <c r="S2131" s="80"/>
      <c r="T2131" s="80"/>
      <c r="U2131" s="80"/>
      <c r="V2131" s="80"/>
      <c r="W2131" s="81">
        <f t="shared" si="32"/>
        <v>0</v>
      </c>
      <c r="X2131" s="80"/>
      <c r="Y2131" s="80"/>
      <c r="Z2131" s="80"/>
      <c r="AA2131" s="80"/>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82"/>
      <c r="BE2131" s="1"/>
    </row>
    <row r="2132" spans="1:57" ht="11.25" customHeight="1" x14ac:dyDescent="0.2">
      <c r="A2132" s="1"/>
      <c r="B2132" s="1"/>
      <c r="C2132" s="1"/>
      <c r="D2132" s="1"/>
      <c r="E2132" s="46">
        <v>2125</v>
      </c>
      <c r="F2132" s="229"/>
      <c r="G2132" s="4"/>
      <c r="H2132" s="4"/>
      <c r="I2132" s="79"/>
      <c r="J2132" s="4"/>
      <c r="K2132" s="80"/>
      <c r="L2132" s="80"/>
      <c r="M2132" s="80"/>
      <c r="N2132" s="80"/>
      <c r="O2132" s="80"/>
      <c r="P2132" s="80"/>
      <c r="Q2132" s="80"/>
      <c r="R2132" s="80"/>
      <c r="S2132" s="80"/>
      <c r="T2132" s="80"/>
      <c r="U2132" s="80"/>
      <c r="V2132" s="80"/>
      <c r="W2132" s="81">
        <f t="shared" si="32"/>
        <v>0</v>
      </c>
      <c r="X2132" s="80"/>
      <c r="Y2132" s="80"/>
      <c r="Z2132" s="80"/>
      <c r="AA2132" s="80"/>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82"/>
      <c r="BE2132" s="1"/>
    </row>
    <row r="2133" spans="1:57" ht="11.25" customHeight="1" x14ac:dyDescent="0.2">
      <c r="A2133" s="1"/>
      <c r="B2133" s="1"/>
      <c r="C2133" s="1"/>
      <c r="D2133" s="1"/>
      <c r="E2133" s="46">
        <v>2126</v>
      </c>
      <c r="F2133" s="229"/>
      <c r="G2133" s="4"/>
      <c r="H2133" s="4"/>
      <c r="I2133" s="79"/>
      <c r="J2133" s="4"/>
      <c r="K2133" s="80"/>
      <c r="L2133" s="80"/>
      <c r="M2133" s="80"/>
      <c r="N2133" s="80"/>
      <c r="O2133" s="80"/>
      <c r="P2133" s="80"/>
      <c r="Q2133" s="80"/>
      <c r="R2133" s="80"/>
      <c r="S2133" s="80"/>
      <c r="T2133" s="80"/>
      <c r="U2133" s="80"/>
      <c r="V2133" s="80"/>
      <c r="W2133" s="81">
        <f t="shared" si="32"/>
        <v>0</v>
      </c>
      <c r="X2133" s="80"/>
      <c r="Y2133" s="80"/>
      <c r="Z2133" s="80"/>
      <c r="AA2133" s="80"/>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82"/>
      <c r="BE2133" s="1"/>
    </row>
    <row r="2134" spans="1:57" ht="11.25" customHeight="1" x14ac:dyDescent="0.2">
      <c r="A2134" s="1"/>
      <c r="B2134" s="1"/>
      <c r="C2134" s="1"/>
      <c r="D2134" s="1"/>
      <c r="E2134" s="46">
        <v>2127</v>
      </c>
      <c r="F2134" s="229"/>
      <c r="G2134" s="4"/>
      <c r="H2134" s="4"/>
      <c r="I2134" s="79"/>
      <c r="J2134" s="4"/>
      <c r="K2134" s="80"/>
      <c r="L2134" s="80"/>
      <c r="M2134" s="80"/>
      <c r="N2134" s="80"/>
      <c r="O2134" s="80"/>
      <c r="P2134" s="80"/>
      <c r="Q2134" s="80"/>
      <c r="R2134" s="80"/>
      <c r="S2134" s="80"/>
      <c r="T2134" s="80"/>
      <c r="U2134" s="80"/>
      <c r="V2134" s="80"/>
      <c r="W2134" s="81">
        <f t="shared" si="32"/>
        <v>0</v>
      </c>
      <c r="X2134" s="80"/>
      <c r="Y2134" s="80"/>
      <c r="Z2134" s="80"/>
      <c r="AA2134" s="80"/>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82"/>
      <c r="BE2134" s="1"/>
    </row>
    <row r="2135" spans="1:57" ht="11.25" customHeight="1" x14ac:dyDescent="0.2">
      <c r="A2135" s="1"/>
      <c r="B2135" s="1"/>
      <c r="C2135" s="1"/>
      <c r="D2135" s="1"/>
      <c r="E2135" s="46">
        <v>2128</v>
      </c>
      <c r="F2135" s="229"/>
      <c r="G2135" s="4"/>
      <c r="H2135" s="4"/>
      <c r="I2135" s="79"/>
      <c r="J2135" s="4"/>
      <c r="K2135" s="80"/>
      <c r="L2135" s="80"/>
      <c r="M2135" s="80"/>
      <c r="N2135" s="80"/>
      <c r="O2135" s="80"/>
      <c r="P2135" s="80"/>
      <c r="Q2135" s="80"/>
      <c r="R2135" s="80"/>
      <c r="S2135" s="80"/>
      <c r="T2135" s="80"/>
      <c r="U2135" s="80"/>
      <c r="V2135" s="80"/>
      <c r="W2135" s="81">
        <f t="shared" si="32"/>
        <v>0</v>
      </c>
      <c r="X2135" s="80"/>
      <c r="Y2135" s="80"/>
      <c r="Z2135" s="80"/>
      <c r="AA2135" s="80"/>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82"/>
      <c r="BE2135" s="1"/>
    </row>
    <row r="2136" spans="1:57" ht="11.25" customHeight="1" x14ac:dyDescent="0.2">
      <c r="A2136" s="1"/>
      <c r="B2136" s="1"/>
      <c r="C2136" s="1"/>
      <c r="D2136" s="1"/>
      <c r="E2136" s="46">
        <v>2129</v>
      </c>
      <c r="F2136" s="229"/>
      <c r="G2136" s="4"/>
      <c r="H2136" s="4"/>
      <c r="I2136" s="79"/>
      <c r="J2136" s="4"/>
      <c r="K2136" s="80"/>
      <c r="L2136" s="80"/>
      <c r="M2136" s="80"/>
      <c r="N2136" s="80"/>
      <c r="O2136" s="80"/>
      <c r="P2136" s="80"/>
      <c r="Q2136" s="80"/>
      <c r="R2136" s="80"/>
      <c r="S2136" s="80"/>
      <c r="T2136" s="80"/>
      <c r="U2136" s="80"/>
      <c r="V2136" s="80"/>
      <c r="W2136" s="81">
        <f t="shared" si="32"/>
        <v>0</v>
      </c>
      <c r="X2136" s="80"/>
      <c r="Y2136" s="80"/>
      <c r="Z2136" s="80"/>
      <c r="AA2136" s="80"/>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82"/>
      <c r="BE2136" s="1"/>
    </row>
    <row r="2137" spans="1:57" ht="11.25" customHeight="1" x14ac:dyDescent="0.2">
      <c r="A2137" s="1"/>
      <c r="B2137" s="1"/>
      <c r="C2137" s="1"/>
      <c r="D2137" s="1"/>
      <c r="E2137" s="46">
        <v>2130</v>
      </c>
      <c r="F2137" s="229"/>
      <c r="G2137" s="4"/>
      <c r="H2137" s="4"/>
      <c r="I2137" s="79"/>
      <c r="J2137" s="4"/>
      <c r="K2137" s="80"/>
      <c r="L2137" s="80"/>
      <c r="M2137" s="80"/>
      <c r="N2137" s="80"/>
      <c r="O2137" s="80"/>
      <c r="P2137" s="80"/>
      <c r="Q2137" s="80"/>
      <c r="R2137" s="80"/>
      <c r="S2137" s="80"/>
      <c r="T2137" s="80"/>
      <c r="U2137" s="80"/>
      <c r="V2137" s="80"/>
      <c r="W2137" s="81">
        <f t="shared" si="32"/>
        <v>0</v>
      </c>
      <c r="X2137" s="80"/>
      <c r="Y2137" s="80"/>
      <c r="Z2137" s="80"/>
      <c r="AA2137" s="80"/>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82"/>
      <c r="BE2137" s="1"/>
    </row>
    <row r="2138" spans="1:57" ht="11.25" customHeight="1" x14ac:dyDescent="0.2">
      <c r="A2138" s="1"/>
      <c r="B2138" s="1"/>
      <c r="C2138" s="1"/>
      <c r="D2138" s="1"/>
      <c r="E2138" s="46">
        <v>2131</v>
      </c>
      <c r="F2138" s="229"/>
      <c r="G2138" s="4"/>
      <c r="H2138" s="4"/>
      <c r="I2138" s="79"/>
      <c r="J2138" s="4"/>
      <c r="K2138" s="80"/>
      <c r="L2138" s="80"/>
      <c r="M2138" s="80"/>
      <c r="N2138" s="80"/>
      <c r="O2138" s="80"/>
      <c r="P2138" s="80"/>
      <c r="Q2138" s="80"/>
      <c r="R2138" s="80"/>
      <c r="S2138" s="80"/>
      <c r="T2138" s="80"/>
      <c r="U2138" s="80"/>
      <c r="V2138" s="80"/>
      <c r="W2138" s="81">
        <f t="shared" si="32"/>
        <v>0</v>
      </c>
      <c r="X2138" s="80"/>
      <c r="Y2138" s="80"/>
      <c r="Z2138" s="80"/>
      <c r="AA2138" s="80"/>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82"/>
      <c r="BE2138" s="1"/>
    </row>
    <row r="2139" spans="1:57" ht="11.25" customHeight="1" x14ac:dyDescent="0.2">
      <c r="A2139" s="1"/>
      <c r="B2139" s="1"/>
      <c r="C2139" s="1"/>
      <c r="D2139" s="1"/>
      <c r="E2139" s="46">
        <v>2132</v>
      </c>
      <c r="F2139" s="229"/>
      <c r="G2139" s="4"/>
      <c r="H2139" s="4"/>
      <c r="I2139" s="79"/>
      <c r="J2139" s="4"/>
      <c r="K2139" s="80"/>
      <c r="L2139" s="80"/>
      <c r="M2139" s="80"/>
      <c r="N2139" s="80"/>
      <c r="O2139" s="80"/>
      <c r="P2139" s="80"/>
      <c r="Q2139" s="80"/>
      <c r="R2139" s="80"/>
      <c r="S2139" s="80"/>
      <c r="T2139" s="80"/>
      <c r="U2139" s="80"/>
      <c r="V2139" s="80"/>
      <c r="W2139" s="81">
        <f t="shared" si="32"/>
        <v>0</v>
      </c>
      <c r="X2139" s="80"/>
      <c r="Y2139" s="80"/>
      <c r="Z2139" s="80"/>
      <c r="AA2139" s="80"/>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82"/>
      <c r="BE2139" s="1"/>
    </row>
    <row r="2140" spans="1:57" ht="11.25" customHeight="1" x14ac:dyDescent="0.2">
      <c r="A2140" s="1"/>
      <c r="B2140" s="1"/>
      <c r="C2140" s="1"/>
      <c r="D2140" s="1"/>
      <c r="E2140" s="46">
        <v>2133</v>
      </c>
      <c r="F2140" s="229"/>
      <c r="G2140" s="4"/>
      <c r="H2140" s="4"/>
      <c r="I2140" s="79"/>
      <c r="J2140" s="4"/>
      <c r="K2140" s="80"/>
      <c r="L2140" s="80"/>
      <c r="M2140" s="80"/>
      <c r="N2140" s="80"/>
      <c r="O2140" s="80"/>
      <c r="P2140" s="80"/>
      <c r="Q2140" s="80"/>
      <c r="R2140" s="80"/>
      <c r="S2140" s="80"/>
      <c r="T2140" s="80"/>
      <c r="U2140" s="80"/>
      <c r="V2140" s="80"/>
      <c r="W2140" s="81">
        <f t="shared" si="32"/>
        <v>0</v>
      </c>
      <c r="X2140" s="80"/>
      <c r="Y2140" s="80"/>
      <c r="Z2140" s="80"/>
      <c r="AA2140" s="80"/>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82"/>
      <c r="BE2140" s="1"/>
    </row>
    <row r="2141" spans="1:57" ht="11.25" customHeight="1" x14ac:dyDescent="0.2">
      <c r="A2141" s="1"/>
      <c r="B2141" s="1"/>
      <c r="C2141" s="1"/>
      <c r="D2141" s="1"/>
      <c r="E2141" s="46">
        <v>2134</v>
      </c>
      <c r="F2141" s="229"/>
      <c r="G2141" s="4"/>
      <c r="H2141" s="4"/>
      <c r="I2141" s="79"/>
      <c r="J2141" s="4"/>
      <c r="K2141" s="80"/>
      <c r="L2141" s="80"/>
      <c r="M2141" s="80"/>
      <c r="N2141" s="80"/>
      <c r="O2141" s="80"/>
      <c r="P2141" s="80"/>
      <c r="Q2141" s="80"/>
      <c r="R2141" s="80"/>
      <c r="S2141" s="80"/>
      <c r="T2141" s="80"/>
      <c r="U2141" s="80"/>
      <c r="V2141" s="80"/>
      <c r="W2141" s="81">
        <f t="shared" si="32"/>
        <v>0</v>
      </c>
      <c r="X2141" s="80"/>
      <c r="Y2141" s="80"/>
      <c r="Z2141" s="80"/>
      <c r="AA2141" s="80"/>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82"/>
      <c r="BE2141" s="1"/>
    </row>
    <row r="2142" spans="1:57" ht="11.25" customHeight="1" x14ac:dyDescent="0.2">
      <c r="A2142" s="1"/>
      <c r="B2142" s="1"/>
      <c r="C2142" s="1"/>
      <c r="D2142" s="1"/>
      <c r="E2142" s="46">
        <v>2135</v>
      </c>
      <c r="F2142" s="229"/>
      <c r="G2142" s="4"/>
      <c r="H2142" s="4"/>
      <c r="I2142" s="79"/>
      <c r="J2142" s="4"/>
      <c r="K2142" s="80"/>
      <c r="L2142" s="80"/>
      <c r="M2142" s="80"/>
      <c r="N2142" s="80"/>
      <c r="O2142" s="80"/>
      <c r="P2142" s="80"/>
      <c r="Q2142" s="80"/>
      <c r="R2142" s="80"/>
      <c r="S2142" s="80"/>
      <c r="T2142" s="80"/>
      <c r="U2142" s="80"/>
      <c r="V2142" s="80"/>
      <c r="W2142" s="81">
        <f t="shared" si="32"/>
        <v>0</v>
      </c>
      <c r="X2142" s="80"/>
      <c r="Y2142" s="80"/>
      <c r="Z2142" s="80"/>
      <c r="AA2142" s="80"/>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82"/>
      <c r="BE2142" s="1"/>
    </row>
    <row r="2143" spans="1:57" ht="11.25" customHeight="1" x14ac:dyDescent="0.2">
      <c r="A2143" s="1"/>
      <c r="B2143" s="1"/>
      <c r="C2143" s="1"/>
      <c r="D2143" s="1"/>
      <c r="E2143" s="46">
        <v>2136</v>
      </c>
      <c r="F2143" s="229"/>
      <c r="G2143" s="4"/>
      <c r="H2143" s="4"/>
      <c r="I2143" s="79"/>
      <c r="J2143" s="4"/>
      <c r="K2143" s="80"/>
      <c r="L2143" s="80"/>
      <c r="M2143" s="80"/>
      <c r="N2143" s="80"/>
      <c r="O2143" s="80"/>
      <c r="P2143" s="80"/>
      <c r="Q2143" s="80"/>
      <c r="R2143" s="80"/>
      <c r="S2143" s="80"/>
      <c r="T2143" s="80"/>
      <c r="U2143" s="80"/>
      <c r="V2143" s="80"/>
      <c r="W2143" s="81">
        <f t="shared" si="32"/>
        <v>0</v>
      </c>
      <c r="X2143" s="80"/>
      <c r="Y2143" s="80"/>
      <c r="Z2143" s="80"/>
      <c r="AA2143" s="80"/>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82"/>
      <c r="BE2143" s="1"/>
    </row>
    <row r="2144" spans="1:57" ht="11.25" customHeight="1" x14ac:dyDescent="0.2">
      <c r="A2144" s="1"/>
      <c r="B2144" s="1"/>
      <c r="C2144" s="1"/>
      <c r="D2144" s="1"/>
      <c r="E2144" s="46">
        <v>2137</v>
      </c>
      <c r="F2144" s="229"/>
      <c r="G2144" s="4"/>
      <c r="H2144" s="4"/>
      <c r="I2144" s="79"/>
      <c r="J2144" s="4"/>
      <c r="K2144" s="80"/>
      <c r="L2144" s="80"/>
      <c r="M2144" s="80"/>
      <c r="N2144" s="80"/>
      <c r="O2144" s="80"/>
      <c r="P2144" s="80"/>
      <c r="Q2144" s="80"/>
      <c r="R2144" s="80"/>
      <c r="S2144" s="80"/>
      <c r="T2144" s="80"/>
      <c r="U2144" s="80"/>
      <c r="V2144" s="80"/>
      <c r="W2144" s="81">
        <f t="shared" si="32"/>
        <v>0</v>
      </c>
      <c r="X2144" s="80"/>
      <c r="Y2144" s="80"/>
      <c r="Z2144" s="80"/>
      <c r="AA2144" s="80"/>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82"/>
      <c r="BE2144" s="1"/>
    </row>
    <row r="2145" spans="1:57" ht="11.25" customHeight="1" x14ac:dyDescent="0.2">
      <c r="A2145" s="1"/>
      <c r="B2145" s="1"/>
      <c r="C2145" s="1"/>
      <c r="D2145" s="1"/>
      <c r="E2145" s="46">
        <v>2138</v>
      </c>
      <c r="F2145" s="229"/>
      <c r="G2145" s="4"/>
      <c r="H2145" s="4"/>
      <c r="I2145" s="79"/>
      <c r="J2145" s="4"/>
      <c r="K2145" s="80"/>
      <c r="L2145" s="80"/>
      <c r="M2145" s="80"/>
      <c r="N2145" s="80"/>
      <c r="O2145" s="80"/>
      <c r="P2145" s="80"/>
      <c r="Q2145" s="80"/>
      <c r="R2145" s="80"/>
      <c r="S2145" s="80"/>
      <c r="T2145" s="80"/>
      <c r="U2145" s="80"/>
      <c r="V2145" s="80"/>
      <c r="W2145" s="81">
        <f t="shared" si="32"/>
        <v>0</v>
      </c>
      <c r="X2145" s="80"/>
      <c r="Y2145" s="80"/>
      <c r="Z2145" s="80"/>
      <c r="AA2145" s="80"/>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82"/>
      <c r="BE2145" s="1"/>
    </row>
    <row r="2146" spans="1:57" ht="11.25" customHeight="1" x14ac:dyDescent="0.2">
      <c r="A2146" s="1"/>
      <c r="B2146" s="1"/>
      <c r="C2146" s="1"/>
      <c r="D2146" s="1"/>
      <c r="E2146" s="46">
        <v>2139</v>
      </c>
      <c r="F2146" s="229"/>
      <c r="G2146" s="4"/>
      <c r="H2146" s="4"/>
      <c r="I2146" s="79"/>
      <c r="J2146" s="4"/>
      <c r="K2146" s="80"/>
      <c r="L2146" s="80"/>
      <c r="M2146" s="80"/>
      <c r="N2146" s="80"/>
      <c r="O2146" s="80"/>
      <c r="P2146" s="80"/>
      <c r="Q2146" s="80"/>
      <c r="R2146" s="80"/>
      <c r="S2146" s="80"/>
      <c r="T2146" s="80"/>
      <c r="U2146" s="80"/>
      <c r="V2146" s="80"/>
      <c r="W2146" s="81">
        <f t="shared" si="32"/>
        <v>0</v>
      </c>
      <c r="X2146" s="80"/>
      <c r="Y2146" s="80"/>
      <c r="Z2146" s="80"/>
      <c r="AA2146" s="80"/>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82"/>
      <c r="BE2146" s="1"/>
    </row>
    <row r="2147" spans="1:57" ht="11.25" customHeight="1" x14ac:dyDescent="0.2">
      <c r="A2147" s="1"/>
      <c r="B2147" s="1"/>
      <c r="C2147" s="1"/>
      <c r="D2147" s="1"/>
      <c r="E2147" s="46">
        <v>2140</v>
      </c>
      <c r="F2147" s="229"/>
      <c r="G2147" s="4"/>
      <c r="H2147" s="4"/>
      <c r="I2147" s="79"/>
      <c r="J2147" s="4"/>
      <c r="K2147" s="80"/>
      <c r="L2147" s="80"/>
      <c r="M2147" s="80"/>
      <c r="N2147" s="80"/>
      <c r="O2147" s="80"/>
      <c r="P2147" s="80"/>
      <c r="Q2147" s="80"/>
      <c r="R2147" s="80"/>
      <c r="S2147" s="80"/>
      <c r="T2147" s="80"/>
      <c r="U2147" s="80"/>
      <c r="V2147" s="80"/>
      <c r="W2147" s="81">
        <f t="shared" si="32"/>
        <v>0</v>
      </c>
      <c r="X2147" s="80"/>
      <c r="Y2147" s="80"/>
      <c r="Z2147" s="80"/>
      <c r="AA2147" s="80"/>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82"/>
      <c r="BE2147" s="1"/>
    </row>
    <row r="2148" spans="1:57" ht="11.25" customHeight="1" x14ac:dyDescent="0.2">
      <c r="A2148" s="1"/>
      <c r="B2148" s="1"/>
      <c r="C2148" s="1"/>
      <c r="D2148" s="1"/>
      <c r="E2148" s="46">
        <v>2141</v>
      </c>
      <c r="F2148" s="229"/>
      <c r="G2148" s="4"/>
      <c r="H2148" s="4"/>
      <c r="I2148" s="79"/>
      <c r="J2148" s="4"/>
      <c r="K2148" s="80"/>
      <c r="L2148" s="80"/>
      <c r="M2148" s="80"/>
      <c r="N2148" s="80"/>
      <c r="O2148" s="80"/>
      <c r="P2148" s="80"/>
      <c r="Q2148" s="80"/>
      <c r="R2148" s="80"/>
      <c r="S2148" s="80"/>
      <c r="T2148" s="80"/>
      <c r="U2148" s="80"/>
      <c r="V2148" s="80"/>
      <c r="W2148" s="81">
        <f t="shared" si="32"/>
        <v>0</v>
      </c>
      <c r="X2148" s="80"/>
      <c r="Y2148" s="80"/>
      <c r="Z2148" s="80"/>
      <c r="AA2148" s="80"/>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82"/>
      <c r="BE2148" s="1"/>
    </row>
    <row r="2149" spans="1:57" ht="11.25" customHeight="1" x14ac:dyDescent="0.2">
      <c r="A2149" s="1"/>
      <c r="B2149" s="1"/>
      <c r="C2149" s="1"/>
      <c r="D2149" s="1"/>
      <c r="E2149" s="46">
        <v>2142</v>
      </c>
      <c r="F2149" s="229"/>
      <c r="G2149" s="4"/>
      <c r="H2149" s="4"/>
      <c r="I2149" s="79"/>
      <c r="J2149" s="4"/>
      <c r="K2149" s="80"/>
      <c r="L2149" s="80"/>
      <c r="M2149" s="80"/>
      <c r="N2149" s="80"/>
      <c r="O2149" s="80"/>
      <c r="P2149" s="80"/>
      <c r="Q2149" s="80"/>
      <c r="R2149" s="80"/>
      <c r="S2149" s="80"/>
      <c r="T2149" s="80"/>
      <c r="U2149" s="80"/>
      <c r="V2149" s="80"/>
      <c r="W2149" s="81">
        <f t="shared" si="32"/>
        <v>0</v>
      </c>
      <c r="X2149" s="80"/>
      <c r="Y2149" s="80"/>
      <c r="Z2149" s="80"/>
      <c r="AA2149" s="80"/>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82"/>
      <c r="BE2149" s="1"/>
    </row>
    <row r="2150" spans="1:57" ht="11.25" customHeight="1" x14ac:dyDescent="0.2">
      <c r="A2150" s="1"/>
      <c r="B2150" s="1"/>
      <c r="C2150" s="1"/>
      <c r="D2150" s="1"/>
      <c r="E2150" s="46">
        <v>2143</v>
      </c>
      <c r="F2150" s="229"/>
      <c r="G2150" s="4"/>
      <c r="H2150" s="4"/>
      <c r="I2150" s="79"/>
      <c r="J2150" s="4"/>
      <c r="K2150" s="80"/>
      <c r="L2150" s="80"/>
      <c r="M2150" s="80"/>
      <c r="N2150" s="80"/>
      <c r="O2150" s="80"/>
      <c r="P2150" s="80"/>
      <c r="Q2150" s="80"/>
      <c r="R2150" s="80"/>
      <c r="S2150" s="80"/>
      <c r="T2150" s="80"/>
      <c r="U2150" s="80"/>
      <c r="V2150" s="80"/>
      <c r="W2150" s="81">
        <f t="shared" si="32"/>
        <v>0</v>
      </c>
      <c r="X2150" s="80"/>
      <c r="Y2150" s="80"/>
      <c r="Z2150" s="80"/>
      <c r="AA2150" s="80"/>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82"/>
      <c r="BE2150" s="1"/>
    </row>
    <row r="2151" spans="1:57" ht="11.25" customHeight="1" x14ac:dyDescent="0.2">
      <c r="A2151" s="1"/>
      <c r="B2151" s="1"/>
      <c r="C2151" s="1"/>
      <c r="D2151" s="1"/>
      <c r="E2151" s="46">
        <v>2144</v>
      </c>
      <c r="F2151" s="229"/>
      <c r="G2151" s="4"/>
      <c r="H2151" s="4"/>
      <c r="I2151" s="79"/>
      <c r="J2151" s="4"/>
      <c r="K2151" s="80"/>
      <c r="L2151" s="80"/>
      <c r="M2151" s="80"/>
      <c r="N2151" s="80"/>
      <c r="O2151" s="80"/>
      <c r="P2151" s="80"/>
      <c r="Q2151" s="80"/>
      <c r="R2151" s="80"/>
      <c r="S2151" s="80"/>
      <c r="T2151" s="80"/>
      <c r="U2151" s="80"/>
      <c r="V2151" s="80"/>
      <c r="W2151" s="81">
        <f t="shared" si="32"/>
        <v>0</v>
      </c>
      <c r="X2151" s="80"/>
      <c r="Y2151" s="80"/>
      <c r="Z2151" s="80"/>
      <c r="AA2151" s="80"/>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82"/>
      <c r="BE2151" s="1"/>
    </row>
    <row r="2152" spans="1:57" ht="11.25" customHeight="1" x14ac:dyDescent="0.2">
      <c r="A2152" s="1"/>
      <c r="B2152" s="1"/>
      <c r="C2152" s="1"/>
      <c r="D2152" s="1"/>
      <c r="E2152" s="46">
        <v>2145</v>
      </c>
      <c r="F2152" s="229"/>
      <c r="G2152" s="4"/>
      <c r="H2152" s="4"/>
      <c r="I2152" s="79"/>
      <c r="J2152" s="4"/>
      <c r="K2152" s="80"/>
      <c r="L2152" s="80"/>
      <c r="M2152" s="80"/>
      <c r="N2152" s="80"/>
      <c r="O2152" s="80"/>
      <c r="P2152" s="80"/>
      <c r="Q2152" s="80"/>
      <c r="R2152" s="80"/>
      <c r="S2152" s="80"/>
      <c r="T2152" s="80"/>
      <c r="U2152" s="80"/>
      <c r="V2152" s="80"/>
      <c r="W2152" s="81">
        <f t="shared" si="32"/>
        <v>0</v>
      </c>
      <c r="X2152" s="80"/>
      <c r="Y2152" s="80"/>
      <c r="Z2152" s="80"/>
      <c r="AA2152" s="80"/>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82"/>
      <c r="BE2152" s="1"/>
    </row>
    <row r="2153" spans="1:57" ht="11.25" customHeight="1" x14ac:dyDescent="0.2">
      <c r="A2153" s="1"/>
      <c r="B2153" s="1"/>
      <c r="C2153" s="1"/>
      <c r="D2153" s="1"/>
      <c r="E2153" s="46">
        <v>2146</v>
      </c>
      <c r="F2153" s="229"/>
      <c r="G2153" s="4"/>
      <c r="H2153" s="4"/>
      <c r="I2153" s="79"/>
      <c r="J2153" s="4"/>
      <c r="K2153" s="80"/>
      <c r="L2153" s="80"/>
      <c r="M2153" s="80"/>
      <c r="N2153" s="80"/>
      <c r="O2153" s="80"/>
      <c r="P2153" s="80"/>
      <c r="Q2153" s="80"/>
      <c r="R2153" s="80"/>
      <c r="S2153" s="80"/>
      <c r="T2153" s="80"/>
      <c r="U2153" s="80"/>
      <c r="V2153" s="80"/>
      <c r="W2153" s="81">
        <f t="shared" si="32"/>
        <v>0</v>
      </c>
      <c r="X2153" s="80"/>
      <c r="Y2153" s="80"/>
      <c r="Z2153" s="80"/>
      <c r="AA2153" s="80"/>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82"/>
      <c r="BE2153" s="1"/>
    </row>
    <row r="2154" spans="1:57" ht="11.25" customHeight="1" x14ac:dyDescent="0.2">
      <c r="A2154" s="1"/>
      <c r="B2154" s="1"/>
      <c r="C2154" s="1"/>
      <c r="D2154" s="1"/>
      <c r="E2154" s="46">
        <v>2147</v>
      </c>
      <c r="F2154" s="229"/>
      <c r="G2154" s="4"/>
      <c r="H2154" s="4"/>
      <c r="I2154" s="79"/>
      <c r="J2154" s="4"/>
      <c r="K2154" s="80"/>
      <c r="L2154" s="80"/>
      <c r="M2154" s="80"/>
      <c r="N2154" s="80"/>
      <c r="O2154" s="80"/>
      <c r="P2154" s="80"/>
      <c r="Q2154" s="80"/>
      <c r="R2154" s="80"/>
      <c r="S2154" s="80"/>
      <c r="T2154" s="80"/>
      <c r="U2154" s="80"/>
      <c r="V2154" s="80"/>
      <c r="W2154" s="81">
        <f t="shared" si="32"/>
        <v>0</v>
      </c>
      <c r="X2154" s="80"/>
      <c r="Y2154" s="80"/>
      <c r="Z2154" s="80"/>
      <c r="AA2154" s="80"/>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82"/>
      <c r="BE2154" s="1"/>
    </row>
    <row r="2155" spans="1:57" ht="11.25" customHeight="1" x14ac:dyDescent="0.2">
      <c r="A2155" s="1"/>
      <c r="B2155" s="1"/>
      <c r="C2155" s="1"/>
      <c r="D2155" s="1"/>
      <c r="E2155" s="46">
        <v>2148</v>
      </c>
      <c r="F2155" s="229"/>
      <c r="G2155" s="4"/>
      <c r="H2155" s="4"/>
      <c r="I2155" s="79"/>
      <c r="J2155" s="4"/>
      <c r="K2155" s="80"/>
      <c r="L2155" s="80"/>
      <c r="M2155" s="80"/>
      <c r="N2155" s="80"/>
      <c r="O2155" s="80"/>
      <c r="P2155" s="80"/>
      <c r="Q2155" s="80"/>
      <c r="R2155" s="80"/>
      <c r="S2155" s="80"/>
      <c r="T2155" s="80"/>
      <c r="U2155" s="80"/>
      <c r="V2155" s="80"/>
      <c r="W2155" s="81">
        <f t="shared" si="32"/>
        <v>0</v>
      </c>
      <c r="X2155" s="80"/>
      <c r="Y2155" s="80"/>
      <c r="Z2155" s="80"/>
      <c r="AA2155" s="80"/>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82"/>
      <c r="BE2155" s="1"/>
    </row>
    <row r="2156" spans="1:57" ht="11.25" customHeight="1" x14ac:dyDescent="0.2">
      <c r="A2156" s="1"/>
      <c r="B2156" s="1"/>
      <c r="C2156" s="1"/>
      <c r="D2156" s="1"/>
      <c r="E2156" s="46">
        <v>2149</v>
      </c>
      <c r="F2156" s="229"/>
      <c r="G2156" s="4"/>
      <c r="H2156" s="4"/>
      <c r="I2156" s="79"/>
      <c r="J2156" s="4"/>
      <c r="K2156" s="80"/>
      <c r="L2156" s="80"/>
      <c r="M2156" s="80"/>
      <c r="N2156" s="80"/>
      <c r="O2156" s="80"/>
      <c r="P2156" s="80"/>
      <c r="Q2156" s="80"/>
      <c r="R2156" s="80"/>
      <c r="S2156" s="80"/>
      <c r="T2156" s="80"/>
      <c r="U2156" s="80"/>
      <c r="V2156" s="80"/>
      <c r="W2156" s="81">
        <f t="shared" si="32"/>
        <v>0</v>
      </c>
      <c r="X2156" s="80"/>
      <c r="Y2156" s="80"/>
      <c r="Z2156" s="80"/>
      <c r="AA2156" s="80"/>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82"/>
      <c r="BE2156" s="1"/>
    </row>
    <row r="2157" spans="1:57" ht="11.25" customHeight="1" x14ac:dyDescent="0.2">
      <c r="A2157" s="1"/>
      <c r="B2157" s="1"/>
      <c r="C2157" s="1"/>
      <c r="D2157" s="1"/>
      <c r="E2157" s="46">
        <v>2150</v>
      </c>
      <c r="F2157" s="229"/>
      <c r="G2157" s="4"/>
      <c r="H2157" s="4"/>
      <c r="I2157" s="79"/>
      <c r="J2157" s="4"/>
      <c r="K2157" s="80"/>
      <c r="L2157" s="80"/>
      <c r="M2157" s="80"/>
      <c r="N2157" s="80"/>
      <c r="O2157" s="80"/>
      <c r="P2157" s="80"/>
      <c r="Q2157" s="80"/>
      <c r="R2157" s="80"/>
      <c r="S2157" s="80"/>
      <c r="T2157" s="80"/>
      <c r="U2157" s="80"/>
      <c r="V2157" s="80"/>
      <c r="W2157" s="81">
        <f t="shared" si="32"/>
        <v>0</v>
      </c>
      <c r="X2157" s="80"/>
      <c r="Y2157" s="80"/>
      <c r="Z2157" s="80"/>
      <c r="AA2157" s="80"/>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82"/>
      <c r="BE2157" s="1"/>
    </row>
    <row r="2158" spans="1:57" ht="11.25" customHeight="1" x14ac:dyDescent="0.2">
      <c r="A2158" s="1"/>
      <c r="B2158" s="1"/>
      <c r="C2158" s="1"/>
      <c r="D2158" s="1"/>
      <c r="E2158" s="46">
        <v>2151</v>
      </c>
      <c r="F2158" s="229"/>
      <c r="G2158" s="4"/>
      <c r="H2158" s="4"/>
      <c r="I2158" s="79"/>
      <c r="J2158" s="4"/>
      <c r="K2158" s="80"/>
      <c r="L2158" s="80"/>
      <c r="M2158" s="80"/>
      <c r="N2158" s="80"/>
      <c r="O2158" s="80"/>
      <c r="P2158" s="80"/>
      <c r="Q2158" s="80"/>
      <c r="R2158" s="80"/>
      <c r="S2158" s="80"/>
      <c r="T2158" s="80"/>
      <c r="U2158" s="80"/>
      <c r="V2158" s="80"/>
      <c r="W2158" s="81">
        <f t="shared" si="32"/>
        <v>0</v>
      </c>
      <c r="X2158" s="80"/>
      <c r="Y2158" s="80"/>
      <c r="Z2158" s="80"/>
      <c r="AA2158" s="80"/>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82"/>
      <c r="BE2158" s="1"/>
    </row>
    <row r="2159" spans="1:57" ht="11.25" customHeight="1" x14ac:dyDescent="0.2">
      <c r="A2159" s="1"/>
      <c r="B2159" s="1"/>
      <c r="C2159" s="1"/>
      <c r="D2159" s="1"/>
      <c r="E2159" s="46">
        <v>2152</v>
      </c>
      <c r="F2159" s="229"/>
      <c r="G2159" s="4"/>
      <c r="H2159" s="4"/>
      <c r="I2159" s="79"/>
      <c r="J2159" s="4"/>
      <c r="K2159" s="80"/>
      <c r="L2159" s="80"/>
      <c r="M2159" s="80"/>
      <c r="N2159" s="80"/>
      <c r="O2159" s="80"/>
      <c r="P2159" s="80"/>
      <c r="Q2159" s="80"/>
      <c r="R2159" s="80"/>
      <c r="S2159" s="80"/>
      <c r="T2159" s="80"/>
      <c r="U2159" s="80"/>
      <c r="V2159" s="80"/>
      <c r="W2159" s="81">
        <f t="shared" si="32"/>
        <v>0</v>
      </c>
      <c r="X2159" s="80"/>
      <c r="Y2159" s="80"/>
      <c r="Z2159" s="80"/>
      <c r="AA2159" s="80"/>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82"/>
      <c r="BE2159" s="1"/>
    </row>
    <row r="2160" spans="1:57" ht="11.25" customHeight="1" x14ac:dyDescent="0.2">
      <c r="A2160" s="1"/>
      <c r="B2160" s="1"/>
      <c r="C2160" s="1"/>
      <c r="D2160" s="1"/>
      <c r="E2160" s="46">
        <v>2153</v>
      </c>
      <c r="F2160" s="229"/>
      <c r="G2160" s="4"/>
      <c r="H2160" s="4"/>
      <c r="I2160" s="79"/>
      <c r="J2160" s="4"/>
      <c r="K2160" s="80"/>
      <c r="L2160" s="80"/>
      <c r="M2160" s="80"/>
      <c r="N2160" s="80"/>
      <c r="O2160" s="80"/>
      <c r="P2160" s="80"/>
      <c r="Q2160" s="80"/>
      <c r="R2160" s="80"/>
      <c r="S2160" s="80"/>
      <c r="T2160" s="80"/>
      <c r="U2160" s="80"/>
      <c r="V2160" s="80"/>
      <c r="W2160" s="81">
        <f t="shared" si="32"/>
        <v>0</v>
      </c>
      <c r="X2160" s="80"/>
      <c r="Y2160" s="80"/>
      <c r="Z2160" s="80"/>
      <c r="AA2160" s="80"/>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82"/>
      <c r="BE2160" s="1"/>
    </row>
    <row r="2161" spans="1:57" ht="11.25" customHeight="1" x14ac:dyDescent="0.2">
      <c r="A2161" s="1"/>
      <c r="B2161" s="1"/>
      <c r="C2161" s="1"/>
      <c r="D2161" s="1"/>
      <c r="E2161" s="46">
        <v>2154</v>
      </c>
      <c r="F2161" s="229"/>
      <c r="G2161" s="4"/>
      <c r="H2161" s="4"/>
      <c r="I2161" s="79"/>
      <c r="J2161" s="4"/>
      <c r="K2161" s="80"/>
      <c r="L2161" s="80"/>
      <c r="M2161" s="80"/>
      <c r="N2161" s="80"/>
      <c r="O2161" s="80"/>
      <c r="P2161" s="80"/>
      <c r="Q2161" s="80"/>
      <c r="R2161" s="80"/>
      <c r="S2161" s="80"/>
      <c r="T2161" s="80"/>
      <c r="U2161" s="80"/>
      <c r="V2161" s="80"/>
      <c r="W2161" s="81">
        <f t="shared" si="32"/>
        <v>0</v>
      </c>
      <c r="X2161" s="80"/>
      <c r="Y2161" s="80"/>
      <c r="Z2161" s="80"/>
      <c r="AA2161" s="80"/>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82"/>
      <c r="BE2161" s="1"/>
    </row>
    <row r="2162" spans="1:57" ht="11.25" customHeight="1" x14ac:dyDescent="0.2">
      <c r="A2162" s="1"/>
      <c r="B2162" s="1"/>
      <c r="C2162" s="1"/>
      <c r="D2162" s="1"/>
      <c r="E2162" s="46">
        <v>2155</v>
      </c>
      <c r="F2162" s="229"/>
      <c r="G2162" s="4"/>
      <c r="H2162" s="4"/>
      <c r="I2162" s="79"/>
      <c r="J2162" s="4"/>
      <c r="K2162" s="80"/>
      <c r="L2162" s="80"/>
      <c r="M2162" s="80"/>
      <c r="N2162" s="80"/>
      <c r="O2162" s="80"/>
      <c r="P2162" s="80"/>
      <c r="Q2162" s="80"/>
      <c r="R2162" s="80"/>
      <c r="S2162" s="80"/>
      <c r="T2162" s="80"/>
      <c r="U2162" s="80"/>
      <c r="V2162" s="80"/>
      <c r="W2162" s="81">
        <f t="shared" si="32"/>
        <v>0</v>
      </c>
      <c r="X2162" s="80"/>
      <c r="Y2162" s="80"/>
      <c r="Z2162" s="80"/>
      <c r="AA2162" s="80"/>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82"/>
      <c r="BE2162" s="1"/>
    </row>
    <row r="2163" spans="1:57" ht="11.25" customHeight="1" x14ac:dyDescent="0.2">
      <c r="A2163" s="1"/>
      <c r="B2163" s="1"/>
      <c r="C2163" s="1"/>
      <c r="D2163" s="1"/>
      <c r="E2163" s="46">
        <v>2156</v>
      </c>
      <c r="F2163" s="229"/>
      <c r="G2163" s="4"/>
      <c r="H2163" s="4"/>
      <c r="I2163" s="79"/>
      <c r="J2163" s="4"/>
      <c r="K2163" s="80"/>
      <c r="L2163" s="80"/>
      <c r="M2163" s="80"/>
      <c r="N2163" s="80"/>
      <c r="O2163" s="80"/>
      <c r="P2163" s="80"/>
      <c r="Q2163" s="80"/>
      <c r="R2163" s="80"/>
      <c r="S2163" s="80"/>
      <c r="T2163" s="80"/>
      <c r="U2163" s="80"/>
      <c r="V2163" s="80"/>
      <c r="W2163" s="81">
        <f t="shared" si="32"/>
        <v>0</v>
      </c>
      <c r="X2163" s="80"/>
      <c r="Y2163" s="80"/>
      <c r="Z2163" s="80"/>
      <c r="AA2163" s="80"/>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82"/>
      <c r="BE2163" s="1"/>
    </row>
    <row r="2164" spans="1:57" ht="11.25" customHeight="1" x14ac:dyDescent="0.2">
      <c r="A2164" s="1"/>
      <c r="B2164" s="1"/>
      <c r="C2164" s="1"/>
      <c r="D2164" s="1"/>
      <c r="E2164" s="46">
        <v>2157</v>
      </c>
      <c r="F2164" s="229"/>
      <c r="G2164" s="4"/>
      <c r="H2164" s="4"/>
      <c r="I2164" s="79"/>
      <c r="J2164" s="4"/>
      <c r="K2164" s="80"/>
      <c r="L2164" s="80"/>
      <c r="M2164" s="80"/>
      <c r="N2164" s="80"/>
      <c r="O2164" s="80"/>
      <c r="P2164" s="80"/>
      <c r="Q2164" s="80"/>
      <c r="R2164" s="80"/>
      <c r="S2164" s="80"/>
      <c r="T2164" s="80"/>
      <c r="U2164" s="80"/>
      <c r="V2164" s="80"/>
      <c r="W2164" s="81">
        <f t="shared" si="32"/>
        <v>0</v>
      </c>
      <c r="X2164" s="80"/>
      <c r="Y2164" s="80"/>
      <c r="Z2164" s="80"/>
      <c r="AA2164" s="80"/>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82"/>
      <c r="BE2164" s="1"/>
    </row>
    <row r="2165" spans="1:57" ht="11.25" customHeight="1" x14ac:dyDescent="0.2">
      <c r="A2165" s="1"/>
      <c r="B2165" s="1"/>
      <c r="C2165" s="1"/>
      <c r="D2165" s="1"/>
      <c r="E2165" s="46">
        <v>2158</v>
      </c>
      <c r="F2165" s="229"/>
      <c r="G2165" s="4"/>
      <c r="H2165" s="4"/>
      <c r="I2165" s="79"/>
      <c r="J2165" s="4"/>
      <c r="K2165" s="80"/>
      <c r="L2165" s="80"/>
      <c r="M2165" s="80"/>
      <c r="N2165" s="80"/>
      <c r="O2165" s="80"/>
      <c r="P2165" s="80"/>
      <c r="Q2165" s="80"/>
      <c r="R2165" s="80"/>
      <c r="S2165" s="80"/>
      <c r="T2165" s="80"/>
      <c r="U2165" s="80"/>
      <c r="V2165" s="80"/>
      <c r="W2165" s="81">
        <f t="shared" si="32"/>
        <v>0</v>
      </c>
      <c r="X2165" s="80"/>
      <c r="Y2165" s="80"/>
      <c r="Z2165" s="80"/>
      <c r="AA2165" s="80"/>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82"/>
      <c r="BE2165" s="1"/>
    </row>
    <row r="2166" spans="1:57" ht="11.25" customHeight="1" x14ac:dyDescent="0.2">
      <c r="A2166" s="1"/>
      <c r="B2166" s="1"/>
      <c r="C2166" s="1"/>
      <c r="D2166" s="1"/>
      <c r="E2166" s="46">
        <v>2159</v>
      </c>
      <c r="F2166" s="229"/>
      <c r="G2166" s="4"/>
      <c r="H2166" s="4"/>
      <c r="I2166" s="79"/>
      <c r="J2166" s="4"/>
      <c r="K2166" s="80"/>
      <c r="L2166" s="80"/>
      <c r="M2166" s="80"/>
      <c r="N2166" s="80"/>
      <c r="O2166" s="80"/>
      <c r="P2166" s="80"/>
      <c r="Q2166" s="80"/>
      <c r="R2166" s="80"/>
      <c r="S2166" s="80"/>
      <c r="T2166" s="80"/>
      <c r="U2166" s="80"/>
      <c r="V2166" s="80"/>
      <c r="W2166" s="81">
        <f t="shared" si="32"/>
        <v>0</v>
      </c>
      <c r="X2166" s="80"/>
      <c r="Y2166" s="80"/>
      <c r="Z2166" s="80"/>
      <c r="AA2166" s="80"/>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82"/>
      <c r="BE2166" s="1"/>
    </row>
    <row r="2167" spans="1:57" ht="11.25" customHeight="1" x14ac:dyDescent="0.2">
      <c r="A2167" s="1"/>
      <c r="B2167" s="1"/>
      <c r="C2167" s="1"/>
      <c r="D2167" s="1"/>
      <c r="E2167" s="46">
        <v>2160</v>
      </c>
      <c r="F2167" s="229"/>
      <c r="G2167" s="4"/>
      <c r="H2167" s="4"/>
      <c r="I2167" s="79"/>
      <c r="J2167" s="4"/>
      <c r="K2167" s="80"/>
      <c r="L2167" s="80"/>
      <c r="M2167" s="80"/>
      <c r="N2167" s="80"/>
      <c r="O2167" s="80"/>
      <c r="P2167" s="80"/>
      <c r="Q2167" s="80"/>
      <c r="R2167" s="80"/>
      <c r="S2167" s="80"/>
      <c r="T2167" s="80"/>
      <c r="U2167" s="80"/>
      <c r="V2167" s="80"/>
      <c r="W2167" s="81">
        <f t="shared" si="32"/>
        <v>0</v>
      </c>
      <c r="X2167" s="80"/>
      <c r="Y2167" s="80"/>
      <c r="Z2167" s="80"/>
      <c r="AA2167" s="80"/>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82"/>
      <c r="BE2167" s="1"/>
    </row>
    <row r="2168" spans="1:57" ht="11.25" customHeight="1" x14ac:dyDescent="0.2">
      <c r="A2168" s="1"/>
      <c r="B2168" s="1"/>
      <c r="C2168" s="1"/>
      <c r="D2168" s="1"/>
      <c r="E2168" s="46">
        <v>2161</v>
      </c>
      <c r="F2168" s="229"/>
      <c r="G2168" s="4"/>
      <c r="H2168" s="4"/>
      <c r="I2168" s="79"/>
      <c r="J2168" s="4"/>
      <c r="K2168" s="80"/>
      <c r="L2168" s="80"/>
      <c r="M2168" s="80"/>
      <c r="N2168" s="80"/>
      <c r="O2168" s="80"/>
      <c r="P2168" s="80"/>
      <c r="Q2168" s="80"/>
      <c r="R2168" s="80"/>
      <c r="S2168" s="80"/>
      <c r="T2168" s="80"/>
      <c r="U2168" s="80"/>
      <c r="V2168" s="80"/>
      <c r="W2168" s="81">
        <f t="shared" si="32"/>
        <v>0</v>
      </c>
      <c r="X2168" s="80"/>
      <c r="Y2168" s="80"/>
      <c r="Z2168" s="80"/>
      <c r="AA2168" s="80"/>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82"/>
      <c r="BE2168" s="1"/>
    </row>
    <row r="2169" spans="1:57" ht="11.25" customHeight="1" x14ac:dyDescent="0.2">
      <c r="A2169" s="1"/>
      <c r="B2169" s="1"/>
      <c r="C2169" s="1"/>
      <c r="D2169" s="1"/>
      <c r="E2169" s="46">
        <v>2162</v>
      </c>
      <c r="F2169" s="229"/>
      <c r="G2169" s="4"/>
      <c r="H2169" s="4"/>
      <c r="I2169" s="79"/>
      <c r="J2169" s="4"/>
      <c r="K2169" s="80"/>
      <c r="L2169" s="80"/>
      <c r="M2169" s="80"/>
      <c r="N2169" s="80"/>
      <c r="O2169" s="80"/>
      <c r="P2169" s="80"/>
      <c r="Q2169" s="80"/>
      <c r="R2169" s="80"/>
      <c r="S2169" s="80"/>
      <c r="T2169" s="80"/>
      <c r="U2169" s="80"/>
      <c r="V2169" s="80"/>
      <c r="W2169" s="81">
        <f t="shared" si="32"/>
        <v>0</v>
      </c>
      <c r="X2169" s="80"/>
      <c r="Y2169" s="80"/>
      <c r="Z2169" s="80"/>
      <c r="AA2169" s="80"/>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82"/>
      <c r="BE2169" s="1"/>
    </row>
    <row r="2170" spans="1:57" ht="11.25" customHeight="1" x14ac:dyDescent="0.2">
      <c r="A2170" s="1"/>
      <c r="B2170" s="1"/>
      <c r="C2170" s="1"/>
      <c r="D2170" s="1"/>
      <c r="E2170" s="46">
        <v>2163</v>
      </c>
      <c r="F2170" s="229"/>
      <c r="G2170" s="4"/>
      <c r="H2170" s="4"/>
      <c r="I2170" s="79"/>
      <c r="J2170" s="4"/>
      <c r="K2170" s="80"/>
      <c r="L2170" s="80"/>
      <c r="M2170" s="80"/>
      <c r="N2170" s="80"/>
      <c r="O2170" s="80"/>
      <c r="P2170" s="80"/>
      <c r="Q2170" s="80"/>
      <c r="R2170" s="80"/>
      <c r="S2170" s="80"/>
      <c r="T2170" s="80"/>
      <c r="U2170" s="80"/>
      <c r="V2170" s="80"/>
      <c r="W2170" s="81">
        <f t="shared" si="32"/>
        <v>0</v>
      </c>
      <c r="X2170" s="80"/>
      <c r="Y2170" s="80"/>
      <c r="Z2170" s="80"/>
      <c r="AA2170" s="80"/>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82"/>
      <c r="BE2170" s="1"/>
    </row>
    <row r="2171" spans="1:57" ht="11.25" customHeight="1" x14ac:dyDescent="0.2">
      <c r="A2171" s="1"/>
      <c r="B2171" s="1"/>
      <c r="C2171" s="1"/>
      <c r="D2171" s="1"/>
      <c r="E2171" s="46">
        <v>2164</v>
      </c>
      <c r="F2171" s="229"/>
      <c r="G2171" s="4"/>
      <c r="H2171" s="4"/>
      <c r="I2171" s="79"/>
      <c r="J2171" s="4"/>
      <c r="K2171" s="80"/>
      <c r="L2171" s="80"/>
      <c r="M2171" s="80"/>
      <c r="N2171" s="80"/>
      <c r="O2171" s="80"/>
      <c r="P2171" s="80"/>
      <c r="Q2171" s="80"/>
      <c r="R2171" s="80"/>
      <c r="S2171" s="80"/>
      <c r="T2171" s="80"/>
      <c r="U2171" s="80"/>
      <c r="V2171" s="80"/>
      <c r="W2171" s="81">
        <f t="shared" si="32"/>
        <v>0</v>
      </c>
      <c r="X2171" s="80"/>
      <c r="Y2171" s="80"/>
      <c r="Z2171" s="80"/>
      <c r="AA2171" s="80"/>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82"/>
      <c r="BE2171" s="1"/>
    </row>
    <row r="2172" spans="1:57" ht="11.25" customHeight="1" x14ac:dyDescent="0.2">
      <c r="A2172" s="1"/>
      <c r="B2172" s="1"/>
      <c r="C2172" s="1"/>
      <c r="D2172" s="1"/>
      <c r="E2172" s="46">
        <v>2165</v>
      </c>
      <c r="F2172" s="229"/>
      <c r="G2172" s="4"/>
      <c r="H2172" s="4"/>
      <c r="I2172" s="79"/>
      <c r="J2172" s="4"/>
      <c r="K2172" s="80"/>
      <c r="L2172" s="80"/>
      <c r="M2172" s="80"/>
      <c r="N2172" s="80"/>
      <c r="O2172" s="80"/>
      <c r="P2172" s="80"/>
      <c r="Q2172" s="80"/>
      <c r="R2172" s="80"/>
      <c r="S2172" s="80"/>
      <c r="T2172" s="80"/>
      <c r="U2172" s="80"/>
      <c r="V2172" s="80"/>
      <c r="W2172" s="81">
        <f t="shared" si="32"/>
        <v>0</v>
      </c>
      <c r="X2172" s="80"/>
      <c r="Y2172" s="80"/>
      <c r="Z2172" s="80"/>
      <c r="AA2172" s="80"/>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82"/>
      <c r="BE2172" s="1"/>
    </row>
    <row r="2173" spans="1:57" ht="11.25" customHeight="1" x14ac:dyDescent="0.2">
      <c r="A2173" s="1"/>
      <c r="B2173" s="1"/>
      <c r="C2173" s="1"/>
      <c r="D2173" s="1"/>
      <c r="E2173" s="46">
        <v>2166</v>
      </c>
      <c r="F2173" s="229"/>
      <c r="G2173" s="4"/>
      <c r="H2173" s="4"/>
      <c r="I2173" s="79"/>
      <c r="J2173" s="4"/>
      <c r="K2173" s="80"/>
      <c r="L2173" s="80"/>
      <c r="M2173" s="80"/>
      <c r="N2173" s="80"/>
      <c r="O2173" s="80"/>
      <c r="P2173" s="80"/>
      <c r="Q2173" s="80"/>
      <c r="R2173" s="80"/>
      <c r="S2173" s="80"/>
      <c r="T2173" s="80"/>
      <c r="U2173" s="80"/>
      <c r="V2173" s="80"/>
      <c r="W2173" s="81">
        <f t="shared" si="32"/>
        <v>0</v>
      </c>
      <c r="X2173" s="80"/>
      <c r="Y2173" s="80"/>
      <c r="Z2173" s="80"/>
      <c r="AA2173" s="80"/>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82"/>
      <c r="BE2173" s="1"/>
    </row>
    <row r="2174" spans="1:57" ht="11.25" customHeight="1" x14ac:dyDescent="0.2">
      <c r="A2174" s="1"/>
      <c r="B2174" s="1"/>
      <c r="C2174" s="1"/>
      <c r="D2174" s="1"/>
      <c r="E2174" s="46">
        <v>2167</v>
      </c>
      <c r="F2174" s="229"/>
      <c r="G2174" s="4"/>
      <c r="H2174" s="4"/>
      <c r="I2174" s="79"/>
      <c r="J2174" s="4"/>
      <c r="K2174" s="80"/>
      <c r="L2174" s="80"/>
      <c r="M2174" s="80"/>
      <c r="N2174" s="80"/>
      <c r="O2174" s="80"/>
      <c r="P2174" s="80"/>
      <c r="Q2174" s="80"/>
      <c r="R2174" s="80"/>
      <c r="S2174" s="80"/>
      <c r="T2174" s="80"/>
      <c r="U2174" s="80"/>
      <c r="V2174" s="80"/>
      <c r="W2174" s="81">
        <f t="shared" si="32"/>
        <v>0</v>
      </c>
      <c r="X2174" s="80"/>
      <c r="Y2174" s="80"/>
      <c r="Z2174" s="80"/>
      <c r="AA2174" s="80"/>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82"/>
      <c r="BE2174" s="1"/>
    </row>
    <row r="2175" spans="1:57" ht="11.25" customHeight="1" x14ac:dyDescent="0.2">
      <c r="A2175" s="1"/>
      <c r="B2175" s="1"/>
      <c r="C2175" s="1"/>
      <c r="D2175" s="1"/>
      <c r="E2175" s="46">
        <v>2168</v>
      </c>
      <c r="F2175" s="229"/>
      <c r="G2175" s="4"/>
      <c r="H2175" s="4"/>
      <c r="I2175" s="79"/>
      <c r="J2175" s="4"/>
      <c r="K2175" s="80"/>
      <c r="L2175" s="80"/>
      <c r="M2175" s="80"/>
      <c r="N2175" s="80"/>
      <c r="O2175" s="80"/>
      <c r="P2175" s="80"/>
      <c r="Q2175" s="80"/>
      <c r="R2175" s="80"/>
      <c r="S2175" s="80"/>
      <c r="T2175" s="80"/>
      <c r="U2175" s="80"/>
      <c r="V2175" s="80"/>
      <c r="W2175" s="81">
        <f t="shared" si="32"/>
        <v>0</v>
      </c>
      <c r="X2175" s="80"/>
      <c r="Y2175" s="80"/>
      <c r="Z2175" s="80"/>
      <c r="AA2175" s="80"/>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82"/>
      <c r="BE2175" s="1"/>
    </row>
    <row r="2176" spans="1:57" ht="11.25" customHeight="1" x14ac:dyDescent="0.2">
      <c r="A2176" s="1"/>
      <c r="B2176" s="1"/>
      <c r="C2176" s="1"/>
      <c r="D2176" s="1"/>
      <c r="E2176" s="46">
        <v>2169</v>
      </c>
      <c r="F2176" s="229"/>
      <c r="G2176" s="4"/>
      <c r="H2176" s="4"/>
      <c r="I2176" s="79"/>
      <c r="J2176" s="4"/>
      <c r="K2176" s="80"/>
      <c r="L2176" s="80"/>
      <c r="M2176" s="80"/>
      <c r="N2176" s="80"/>
      <c r="O2176" s="80"/>
      <c r="P2176" s="80"/>
      <c r="Q2176" s="80"/>
      <c r="R2176" s="80"/>
      <c r="S2176" s="80"/>
      <c r="T2176" s="80"/>
      <c r="U2176" s="80"/>
      <c r="V2176" s="80"/>
      <c r="W2176" s="81">
        <f t="shared" si="32"/>
        <v>0</v>
      </c>
      <c r="X2176" s="80"/>
      <c r="Y2176" s="80"/>
      <c r="Z2176" s="80"/>
      <c r="AA2176" s="80"/>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82"/>
      <c r="BE2176" s="1"/>
    </row>
    <row r="2177" spans="1:57" ht="11.25" customHeight="1" x14ac:dyDescent="0.2">
      <c r="A2177" s="1"/>
      <c r="B2177" s="1"/>
      <c r="C2177" s="1"/>
      <c r="D2177" s="1"/>
      <c r="E2177" s="46">
        <v>2170</v>
      </c>
      <c r="F2177" s="229"/>
      <c r="G2177" s="4"/>
      <c r="H2177" s="4"/>
      <c r="I2177" s="79"/>
      <c r="J2177" s="4"/>
      <c r="K2177" s="80"/>
      <c r="L2177" s="80"/>
      <c r="M2177" s="80"/>
      <c r="N2177" s="80"/>
      <c r="O2177" s="80"/>
      <c r="P2177" s="80"/>
      <c r="Q2177" s="80"/>
      <c r="R2177" s="80"/>
      <c r="S2177" s="80"/>
      <c r="T2177" s="80"/>
      <c r="U2177" s="80"/>
      <c r="V2177" s="80"/>
      <c r="W2177" s="81">
        <f t="shared" si="32"/>
        <v>0</v>
      </c>
      <c r="X2177" s="80"/>
      <c r="Y2177" s="80"/>
      <c r="Z2177" s="80"/>
      <c r="AA2177" s="80"/>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82"/>
      <c r="BE2177" s="1"/>
    </row>
    <row r="2178" spans="1:57" ht="11.25" customHeight="1" x14ac:dyDescent="0.2">
      <c r="A2178" s="1"/>
      <c r="B2178" s="1"/>
      <c r="C2178" s="1"/>
      <c r="D2178" s="1"/>
      <c r="E2178" s="46">
        <v>2171</v>
      </c>
      <c r="F2178" s="229"/>
      <c r="G2178" s="4"/>
      <c r="H2178" s="4"/>
      <c r="I2178" s="79"/>
      <c r="J2178" s="4"/>
      <c r="K2178" s="80"/>
      <c r="L2178" s="80"/>
      <c r="M2178" s="80"/>
      <c r="N2178" s="80"/>
      <c r="O2178" s="80"/>
      <c r="P2178" s="80"/>
      <c r="Q2178" s="80"/>
      <c r="R2178" s="80"/>
      <c r="S2178" s="80"/>
      <c r="T2178" s="80"/>
      <c r="U2178" s="80"/>
      <c r="V2178" s="80"/>
      <c r="W2178" s="81">
        <f t="shared" si="32"/>
        <v>0</v>
      </c>
      <c r="X2178" s="80"/>
      <c r="Y2178" s="80"/>
      <c r="Z2178" s="80"/>
      <c r="AA2178" s="80"/>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82"/>
      <c r="BE2178" s="1"/>
    </row>
    <row r="2179" spans="1:57" ht="11.25" customHeight="1" x14ac:dyDescent="0.2">
      <c r="A2179" s="1"/>
      <c r="B2179" s="1"/>
      <c r="C2179" s="1"/>
      <c r="D2179" s="1"/>
      <c r="E2179" s="46">
        <v>2172</v>
      </c>
      <c r="F2179" s="229"/>
      <c r="G2179" s="4"/>
      <c r="H2179" s="4"/>
      <c r="I2179" s="79"/>
      <c r="J2179" s="4"/>
      <c r="K2179" s="80"/>
      <c r="L2179" s="80"/>
      <c r="M2179" s="80"/>
      <c r="N2179" s="80"/>
      <c r="O2179" s="80"/>
      <c r="P2179" s="80"/>
      <c r="Q2179" s="80"/>
      <c r="R2179" s="80"/>
      <c r="S2179" s="80"/>
      <c r="T2179" s="80"/>
      <c r="U2179" s="80"/>
      <c r="V2179" s="80"/>
      <c r="W2179" s="81">
        <f t="shared" si="32"/>
        <v>0</v>
      </c>
      <c r="X2179" s="80"/>
      <c r="Y2179" s="80"/>
      <c r="Z2179" s="80"/>
      <c r="AA2179" s="80"/>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82"/>
      <c r="BE2179" s="1"/>
    </row>
    <row r="2180" spans="1:57" ht="11.25" customHeight="1" x14ac:dyDescent="0.2">
      <c r="A2180" s="1"/>
      <c r="B2180" s="1"/>
      <c r="C2180" s="1"/>
      <c r="D2180" s="1"/>
      <c r="E2180" s="46">
        <v>2173</v>
      </c>
      <c r="F2180" s="229"/>
      <c r="G2180" s="4"/>
      <c r="H2180" s="4"/>
      <c r="I2180" s="79"/>
      <c r="J2180" s="4"/>
      <c r="K2180" s="80"/>
      <c r="L2180" s="80"/>
      <c r="M2180" s="80"/>
      <c r="N2180" s="80"/>
      <c r="O2180" s="80"/>
      <c r="P2180" s="80"/>
      <c r="Q2180" s="80"/>
      <c r="R2180" s="80"/>
      <c r="S2180" s="80"/>
      <c r="T2180" s="80"/>
      <c r="U2180" s="80"/>
      <c r="V2180" s="80"/>
      <c r="W2180" s="81">
        <f t="shared" si="32"/>
        <v>0</v>
      </c>
      <c r="X2180" s="80"/>
      <c r="Y2180" s="80"/>
      <c r="Z2180" s="80"/>
      <c r="AA2180" s="80"/>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82"/>
      <c r="BE2180" s="1"/>
    </row>
    <row r="2181" spans="1:57" ht="11.25" customHeight="1" x14ac:dyDescent="0.2">
      <c r="A2181" s="1"/>
      <c r="B2181" s="1"/>
      <c r="C2181" s="1"/>
      <c r="D2181" s="1"/>
      <c r="E2181" s="46">
        <v>2174</v>
      </c>
      <c r="F2181" s="229"/>
      <c r="G2181" s="4"/>
      <c r="H2181" s="4"/>
      <c r="I2181" s="79"/>
      <c r="J2181" s="4"/>
      <c r="K2181" s="80"/>
      <c r="L2181" s="80"/>
      <c r="M2181" s="80"/>
      <c r="N2181" s="80"/>
      <c r="O2181" s="80"/>
      <c r="P2181" s="80"/>
      <c r="Q2181" s="80"/>
      <c r="R2181" s="80"/>
      <c r="S2181" s="80"/>
      <c r="T2181" s="80"/>
      <c r="U2181" s="80"/>
      <c r="V2181" s="80"/>
      <c r="W2181" s="81">
        <f t="shared" si="32"/>
        <v>0</v>
      </c>
      <c r="X2181" s="80"/>
      <c r="Y2181" s="80"/>
      <c r="Z2181" s="80"/>
      <c r="AA2181" s="80"/>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82"/>
      <c r="BE2181" s="1"/>
    </row>
    <row r="2182" spans="1:57" ht="11.25" customHeight="1" x14ac:dyDescent="0.2">
      <c r="A2182" s="1"/>
      <c r="B2182" s="1"/>
      <c r="C2182" s="1"/>
      <c r="D2182" s="1"/>
      <c r="E2182" s="46">
        <v>2175</v>
      </c>
      <c r="F2182" s="229"/>
      <c r="G2182" s="4"/>
      <c r="H2182" s="4"/>
      <c r="I2182" s="79"/>
      <c r="J2182" s="4"/>
      <c r="K2182" s="80"/>
      <c r="L2182" s="80"/>
      <c r="M2182" s="80"/>
      <c r="N2182" s="80"/>
      <c r="O2182" s="80"/>
      <c r="P2182" s="80"/>
      <c r="Q2182" s="80"/>
      <c r="R2182" s="80"/>
      <c r="S2182" s="80"/>
      <c r="T2182" s="80"/>
      <c r="U2182" s="80"/>
      <c r="V2182" s="80"/>
      <c r="W2182" s="81">
        <f t="shared" si="32"/>
        <v>0</v>
      </c>
      <c r="X2182" s="80"/>
      <c r="Y2182" s="80"/>
      <c r="Z2182" s="80"/>
      <c r="AA2182" s="80"/>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82"/>
      <c r="BE2182" s="1"/>
    </row>
    <row r="2183" spans="1:57" ht="11.25" customHeight="1" x14ac:dyDescent="0.2">
      <c r="A2183" s="1"/>
      <c r="B2183" s="1"/>
      <c r="C2183" s="1"/>
      <c r="D2183" s="1"/>
      <c r="E2183" s="46">
        <v>2176</v>
      </c>
      <c r="F2183" s="229"/>
      <c r="G2183" s="4"/>
      <c r="H2183" s="4"/>
      <c r="I2183" s="79"/>
      <c r="J2183" s="4"/>
      <c r="K2183" s="80"/>
      <c r="L2183" s="80"/>
      <c r="M2183" s="80"/>
      <c r="N2183" s="80"/>
      <c r="O2183" s="80"/>
      <c r="P2183" s="80"/>
      <c r="Q2183" s="80"/>
      <c r="R2183" s="80"/>
      <c r="S2183" s="80"/>
      <c r="T2183" s="80"/>
      <c r="U2183" s="80"/>
      <c r="V2183" s="80"/>
      <c r="W2183" s="81">
        <f t="shared" si="32"/>
        <v>0</v>
      </c>
      <c r="X2183" s="80"/>
      <c r="Y2183" s="80"/>
      <c r="Z2183" s="80"/>
      <c r="AA2183" s="80"/>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82"/>
      <c r="BE2183" s="1"/>
    </row>
    <row r="2184" spans="1:57" ht="11.25" customHeight="1" x14ac:dyDescent="0.2">
      <c r="A2184" s="1"/>
      <c r="B2184" s="1"/>
      <c r="C2184" s="1"/>
      <c r="D2184" s="1"/>
      <c r="E2184" s="46">
        <v>2177</v>
      </c>
      <c r="F2184" s="229"/>
      <c r="G2184" s="4"/>
      <c r="H2184" s="4"/>
      <c r="I2184" s="79"/>
      <c r="J2184" s="4"/>
      <c r="K2184" s="80"/>
      <c r="L2184" s="80"/>
      <c r="M2184" s="80"/>
      <c r="N2184" s="80"/>
      <c r="O2184" s="80"/>
      <c r="P2184" s="80"/>
      <c r="Q2184" s="80"/>
      <c r="R2184" s="80"/>
      <c r="S2184" s="80"/>
      <c r="T2184" s="80"/>
      <c r="U2184" s="80"/>
      <c r="V2184" s="80"/>
      <c r="W2184" s="81">
        <f t="shared" si="32"/>
        <v>0</v>
      </c>
      <c r="X2184" s="80"/>
      <c r="Y2184" s="80"/>
      <c r="Z2184" s="80"/>
      <c r="AA2184" s="80"/>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82"/>
      <c r="BE2184" s="1"/>
    </row>
    <row r="2185" spans="1:57" ht="11.25" customHeight="1" x14ac:dyDescent="0.2">
      <c r="A2185" s="1"/>
      <c r="B2185" s="1"/>
      <c r="C2185" s="1"/>
      <c r="D2185" s="1"/>
      <c r="E2185" s="46">
        <v>2178</v>
      </c>
      <c r="F2185" s="229"/>
      <c r="G2185" s="4"/>
      <c r="H2185" s="4"/>
      <c r="I2185" s="79"/>
      <c r="J2185" s="4"/>
      <c r="K2185" s="80"/>
      <c r="L2185" s="80"/>
      <c r="M2185" s="80"/>
      <c r="N2185" s="80"/>
      <c r="O2185" s="80"/>
      <c r="P2185" s="80"/>
      <c r="Q2185" s="80"/>
      <c r="R2185" s="80"/>
      <c r="S2185" s="80"/>
      <c r="T2185" s="80"/>
      <c r="U2185" s="80"/>
      <c r="V2185" s="80"/>
      <c r="W2185" s="81">
        <f t="shared" si="32"/>
        <v>0</v>
      </c>
      <c r="X2185" s="80"/>
      <c r="Y2185" s="80"/>
      <c r="Z2185" s="80"/>
      <c r="AA2185" s="80"/>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82"/>
      <c r="BE2185" s="1"/>
    </row>
    <row r="2186" spans="1:57" ht="11.25" customHeight="1" x14ac:dyDescent="0.2">
      <c r="A2186" s="1"/>
      <c r="B2186" s="1"/>
      <c r="C2186" s="1"/>
      <c r="D2186" s="1"/>
      <c r="E2186" s="46">
        <v>2179</v>
      </c>
      <c r="F2186" s="229"/>
      <c r="G2186" s="4"/>
      <c r="H2186" s="4"/>
      <c r="I2186" s="79"/>
      <c r="J2186" s="4"/>
      <c r="K2186" s="80"/>
      <c r="L2186" s="80"/>
      <c r="M2186" s="80"/>
      <c r="N2186" s="80"/>
      <c r="O2186" s="80"/>
      <c r="P2186" s="80"/>
      <c r="Q2186" s="80"/>
      <c r="R2186" s="80"/>
      <c r="S2186" s="80"/>
      <c r="T2186" s="80"/>
      <c r="U2186" s="80"/>
      <c r="V2186" s="80"/>
      <c r="W2186" s="81">
        <f t="shared" si="32"/>
        <v>0</v>
      </c>
      <c r="X2186" s="80"/>
      <c r="Y2186" s="80"/>
      <c r="Z2186" s="80"/>
      <c r="AA2186" s="80"/>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82"/>
      <c r="BE2186" s="1"/>
    </row>
    <row r="2187" spans="1:57" ht="11.25" customHeight="1" x14ac:dyDescent="0.2">
      <c r="A2187" s="1"/>
      <c r="B2187" s="1"/>
      <c r="C2187" s="1"/>
      <c r="D2187" s="1"/>
      <c r="E2187" s="46">
        <v>2180</v>
      </c>
      <c r="F2187" s="229"/>
      <c r="G2187" s="4"/>
      <c r="H2187" s="4"/>
      <c r="I2187" s="79"/>
      <c r="J2187" s="4"/>
      <c r="K2187" s="80"/>
      <c r="L2187" s="80"/>
      <c r="M2187" s="80"/>
      <c r="N2187" s="80"/>
      <c r="O2187" s="80"/>
      <c r="P2187" s="80"/>
      <c r="Q2187" s="80"/>
      <c r="R2187" s="80"/>
      <c r="S2187" s="80"/>
      <c r="T2187" s="80"/>
      <c r="U2187" s="80"/>
      <c r="V2187" s="80"/>
      <c r="W2187" s="81">
        <f t="shared" si="32"/>
        <v>0</v>
      </c>
      <c r="X2187" s="80"/>
      <c r="Y2187" s="80"/>
      <c r="Z2187" s="80"/>
      <c r="AA2187" s="80"/>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82"/>
      <c r="BE2187" s="1"/>
    </row>
    <row r="2188" spans="1:57" ht="11.25" customHeight="1" x14ac:dyDescent="0.2">
      <c r="A2188" s="1"/>
      <c r="B2188" s="1"/>
      <c r="C2188" s="1"/>
      <c r="D2188" s="1"/>
      <c r="E2188" s="46">
        <v>2181</v>
      </c>
      <c r="F2188" s="229"/>
      <c r="G2188" s="4"/>
      <c r="H2188" s="4"/>
      <c r="I2188" s="79"/>
      <c r="J2188" s="4"/>
      <c r="K2188" s="80"/>
      <c r="L2188" s="80"/>
      <c r="M2188" s="80"/>
      <c r="N2188" s="80"/>
      <c r="O2188" s="80"/>
      <c r="P2188" s="80"/>
      <c r="Q2188" s="80"/>
      <c r="R2188" s="80"/>
      <c r="S2188" s="80"/>
      <c r="T2188" s="80"/>
      <c r="U2188" s="80"/>
      <c r="V2188" s="80"/>
      <c r="W2188" s="81">
        <f t="shared" si="32"/>
        <v>0</v>
      </c>
      <c r="X2188" s="80"/>
      <c r="Y2188" s="80"/>
      <c r="Z2188" s="80"/>
      <c r="AA2188" s="80"/>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82"/>
      <c r="BE2188" s="1"/>
    </row>
    <row r="2189" spans="1:57" ht="11.25" customHeight="1" x14ac:dyDescent="0.2">
      <c r="A2189" s="1"/>
      <c r="B2189" s="1"/>
      <c r="C2189" s="1"/>
      <c r="D2189" s="1"/>
      <c r="E2189" s="46">
        <v>2182</v>
      </c>
      <c r="F2189" s="229"/>
      <c r="G2189" s="4"/>
      <c r="H2189" s="4"/>
      <c r="I2189" s="79"/>
      <c r="J2189" s="4"/>
      <c r="K2189" s="80"/>
      <c r="L2189" s="80"/>
      <c r="M2189" s="80"/>
      <c r="N2189" s="80"/>
      <c r="O2189" s="80"/>
      <c r="P2189" s="80"/>
      <c r="Q2189" s="80"/>
      <c r="R2189" s="80"/>
      <c r="S2189" s="80"/>
      <c r="T2189" s="80"/>
      <c r="U2189" s="80"/>
      <c r="V2189" s="80"/>
      <c r="W2189" s="81">
        <f t="shared" si="32"/>
        <v>0</v>
      </c>
      <c r="X2189" s="80"/>
      <c r="Y2189" s="80"/>
      <c r="Z2189" s="80"/>
      <c r="AA2189" s="80"/>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82"/>
      <c r="BE2189" s="1"/>
    </row>
    <row r="2190" spans="1:57" ht="11.25" customHeight="1" x14ac:dyDescent="0.2">
      <c r="A2190" s="1"/>
      <c r="B2190" s="1"/>
      <c r="C2190" s="1"/>
      <c r="D2190" s="1"/>
      <c r="E2190" s="46">
        <v>2183</v>
      </c>
      <c r="F2190" s="229"/>
      <c r="G2190" s="4"/>
      <c r="H2190" s="4"/>
      <c r="I2190" s="79"/>
      <c r="J2190" s="4"/>
      <c r="K2190" s="80"/>
      <c r="L2190" s="80"/>
      <c r="M2190" s="80"/>
      <c r="N2190" s="80"/>
      <c r="O2190" s="80"/>
      <c r="P2190" s="80"/>
      <c r="Q2190" s="80"/>
      <c r="R2190" s="80"/>
      <c r="S2190" s="80"/>
      <c r="T2190" s="80"/>
      <c r="U2190" s="80"/>
      <c r="V2190" s="80"/>
      <c r="W2190" s="81">
        <f t="shared" si="32"/>
        <v>0</v>
      </c>
      <c r="X2190" s="80"/>
      <c r="Y2190" s="80"/>
      <c r="Z2190" s="80"/>
      <c r="AA2190" s="80"/>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82"/>
      <c r="BE2190" s="1"/>
    </row>
    <row r="2191" spans="1:57" ht="11.25" customHeight="1" x14ac:dyDescent="0.2">
      <c r="A2191" s="1"/>
      <c r="B2191" s="1"/>
      <c r="C2191" s="1"/>
      <c r="D2191" s="1"/>
      <c r="E2191" s="46">
        <v>2184</v>
      </c>
      <c r="F2191" s="229"/>
      <c r="G2191" s="4"/>
      <c r="H2191" s="4"/>
      <c r="I2191" s="79"/>
      <c r="J2191" s="4"/>
      <c r="K2191" s="80"/>
      <c r="L2191" s="80"/>
      <c r="M2191" s="80"/>
      <c r="N2191" s="80"/>
      <c r="O2191" s="80"/>
      <c r="P2191" s="80"/>
      <c r="Q2191" s="80"/>
      <c r="R2191" s="80"/>
      <c r="S2191" s="80"/>
      <c r="T2191" s="80"/>
      <c r="U2191" s="80"/>
      <c r="V2191" s="80"/>
      <c r="W2191" s="81">
        <f t="shared" si="32"/>
        <v>0</v>
      </c>
      <c r="X2191" s="80"/>
      <c r="Y2191" s="80"/>
      <c r="Z2191" s="80"/>
      <c r="AA2191" s="80"/>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82"/>
      <c r="BE2191" s="1"/>
    </row>
    <row r="2192" spans="1:57" ht="11.25" customHeight="1" x14ac:dyDescent="0.2">
      <c r="A2192" s="1"/>
      <c r="B2192" s="1"/>
      <c r="C2192" s="1"/>
      <c r="D2192" s="1"/>
      <c r="E2192" s="46">
        <v>2185</v>
      </c>
      <c r="F2192" s="229"/>
      <c r="G2192" s="4"/>
      <c r="H2192" s="4"/>
      <c r="I2192" s="79"/>
      <c r="J2192" s="4"/>
      <c r="K2192" s="80"/>
      <c r="L2192" s="80"/>
      <c r="M2192" s="80"/>
      <c r="N2192" s="80"/>
      <c r="O2192" s="80"/>
      <c r="P2192" s="80"/>
      <c r="Q2192" s="80"/>
      <c r="R2192" s="80"/>
      <c r="S2192" s="80"/>
      <c r="T2192" s="80"/>
      <c r="U2192" s="80"/>
      <c r="V2192" s="80"/>
      <c r="W2192" s="81">
        <f t="shared" si="32"/>
        <v>0</v>
      </c>
      <c r="X2192" s="80"/>
      <c r="Y2192" s="80"/>
      <c r="Z2192" s="80"/>
      <c r="AA2192" s="80"/>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82"/>
      <c r="BE2192" s="1"/>
    </row>
    <row r="2193" spans="1:57" ht="11.25" customHeight="1" x14ac:dyDescent="0.2">
      <c r="A2193" s="1"/>
      <c r="B2193" s="1"/>
      <c r="C2193" s="1"/>
      <c r="D2193" s="1"/>
      <c r="E2193" s="46">
        <v>2186</v>
      </c>
      <c r="F2193" s="229"/>
      <c r="G2193" s="4"/>
      <c r="H2193" s="4"/>
      <c r="I2193" s="79"/>
      <c r="J2193" s="4"/>
      <c r="K2193" s="80"/>
      <c r="L2193" s="80"/>
      <c r="M2193" s="80"/>
      <c r="N2193" s="80"/>
      <c r="O2193" s="80"/>
      <c r="P2193" s="80"/>
      <c r="Q2193" s="80"/>
      <c r="R2193" s="80"/>
      <c r="S2193" s="80"/>
      <c r="T2193" s="80"/>
      <c r="U2193" s="80"/>
      <c r="V2193" s="80"/>
      <c r="W2193" s="81">
        <f t="shared" si="32"/>
        <v>0</v>
      </c>
      <c r="X2193" s="80"/>
      <c r="Y2193" s="80"/>
      <c r="Z2193" s="80"/>
      <c r="AA2193" s="80"/>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82"/>
      <c r="BE2193" s="1"/>
    </row>
    <row r="2194" spans="1:57" ht="11.25" customHeight="1" x14ac:dyDescent="0.2">
      <c r="A2194" s="1"/>
      <c r="B2194" s="1"/>
      <c r="C2194" s="1"/>
      <c r="D2194" s="1"/>
      <c r="E2194" s="46">
        <v>2187</v>
      </c>
      <c r="F2194" s="229"/>
      <c r="G2194" s="4"/>
      <c r="H2194" s="4"/>
      <c r="I2194" s="79"/>
      <c r="J2194" s="4"/>
      <c r="K2194" s="80"/>
      <c r="L2194" s="80"/>
      <c r="M2194" s="80"/>
      <c r="N2194" s="80"/>
      <c r="O2194" s="80"/>
      <c r="P2194" s="80"/>
      <c r="Q2194" s="80"/>
      <c r="R2194" s="80"/>
      <c r="S2194" s="80"/>
      <c r="T2194" s="80"/>
      <c r="U2194" s="80"/>
      <c r="V2194" s="80"/>
      <c r="W2194" s="81">
        <f t="shared" si="32"/>
        <v>0</v>
      </c>
      <c r="X2194" s="80"/>
      <c r="Y2194" s="80"/>
      <c r="Z2194" s="80"/>
      <c r="AA2194" s="80"/>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82"/>
      <c r="BE2194" s="1"/>
    </row>
    <row r="2195" spans="1:57" ht="11.25" customHeight="1" x14ac:dyDescent="0.2">
      <c r="A2195" s="1"/>
      <c r="B2195" s="1"/>
      <c r="C2195" s="1"/>
      <c r="D2195" s="1"/>
      <c r="E2195" s="46">
        <v>2188</v>
      </c>
      <c r="F2195" s="229"/>
      <c r="G2195" s="4"/>
      <c r="H2195" s="4"/>
      <c r="I2195" s="79"/>
      <c r="J2195" s="4"/>
      <c r="K2195" s="80"/>
      <c r="L2195" s="80"/>
      <c r="M2195" s="80"/>
      <c r="N2195" s="80"/>
      <c r="O2195" s="80"/>
      <c r="P2195" s="80"/>
      <c r="Q2195" s="80"/>
      <c r="R2195" s="80"/>
      <c r="S2195" s="80"/>
      <c r="T2195" s="80"/>
      <c r="U2195" s="80"/>
      <c r="V2195" s="80"/>
      <c r="W2195" s="81">
        <f t="shared" si="32"/>
        <v>0</v>
      </c>
      <c r="X2195" s="80"/>
      <c r="Y2195" s="80"/>
      <c r="Z2195" s="80"/>
      <c r="AA2195" s="80"/>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82"/>
      <c r="BE2195" s="1"/>
    </row>
    <row r="2196" spans="1:57" ht="11.25" customHeight="1" x14ac:dyDescent="0.2">
      <c r="A2196" s="1"/>
      <c r="B2196" s="1"/>
      <c r="C2196" s="1"/>
      <c r="D2196" s="1"/>
      <c r="E2196" s="46">
        <v>2189</v>
      </c>
      <c r="F2196" s="229"/>
      <c r="G2196" s="4"/>
      <c r="H2196" s="4"/>
      <c r="I2196" s="79"/>
      <c r="J2196" s="4"/>
      <c r="K2196" s="80"/>
      <c r="L2196" s="80"/>
      <c r="M2196" s="80"/>
      <c r="N2196" s="80"/>
      <c r="O2196" s="80"/>
      <c r="P2196" s="80"/>
      <c r="Q2196" s="80"/>
      <c r="R2196" s="80"/>
      <c r="S2196" s="80"/>
      <c r="T2196" s="80"/>
      <c r="U2196" s="80"/>
      <c r="V2196" s="80"/>
      <c r="W2196" s="81">
        <f t="shared" si="32"/>
        <v>0</v>
      </c>
      <c r="X2196" s="80"/>
      <c r="Y2196" s="80"/>
      <c r="Z2196" s="80"/>
      <c r="AA2196" s="80"/>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82"/>
      <c r="BE2196" s="1"/>
    </row>
    <row r="2197" spans="1:57" ht="11.25" customHeight="1" x14ac:dyDescent="0.2">
      <c r="A2197" s="1"/>
      <c r="B2197" s="1"/>
      <c r="C2197" s="1"/>
      <c r="D2197" s="1"/>
      <c r="E2197" s="46">
        <v>2190</v>
      </c>
      <c r="F2197" s="229"/>
      <c r="G2197" s="4"/>
      <c r="H2197" s="4"/>
      <c r="I2197" s="79"/>
      <c r="J2197" s="4"/>
      <c r="K2197" s="80"/>
      <c r="L2197" s="80"/>
      <c r="M2197" s="80"/>
      <c r="N2197" s="80"/>
      <c r="O2197" s="80"/>
      <c r="P2197" s="80"/>
      <c r="Q2197" s="80"/>
      <c r="R2197" s="80"/>
      <c r="S2197" s="80"/>
      <c r="T2197" s="80"/>
      <c r="U2197" s="80"/>
      <c r="V2197" s="80"/>
      <c r="W2197" s="81">
        <f t="shared" si="32"/>
        <v>0</v>
      </c>
      <c r="X2197" s="80"/>
      <c r="Y2197" s="80"/>
      <c r="Z2197" s="80"/>
      <c r="AA2197" s="80"/>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82"/>
      <c r="BE2197" s="1"/>
    </row>
    <row r="2198" spans="1:57" ht="11.25" customHeight="1" x14ac:dyDescent="0.2">
      <c r="A2198" s="1"/>
      <c r="B2198" s="1"/>
      <c r="C2198" s="1"/>
      <c r="D2198" s="1"/>
      <c r="E2198" s="46">
        <v>2191</v>
      </c>
      <c r="F2198" s="229"/>
      <c r="G2198" s="4"/>
      <c r="H2198" s="4"/>
      <c r="I2198" s="79"/>
      <c r="J2198" s="4"/>
      <c r="K2198" s="80"/>
      <c r="L2198" s="80"/>
      <c r="M2198" s="80"/>
      <c r="N2198" s="80"/>
      <c r="O2198" s="80"/>
      <c r="P2198" s="80"/>
      <c r="Q2198" s="80"/>
      <c r="R2198" s="80"/>
      <c r="S2198" s="80"/>
      <c r="T2198" s="80"/>
      <c r="U2198" s="80"/>
      <c r="V2198" s="80"/>
      <c r="W2198" s="81">
        <f t="shared" si="32"/>
        <v>0</v>
      </c>
      <c r="X2198" s="80"/>
      <c r="Y2198" s="80"/>
      <c r="Z2198" s="80"/>
      <c r="AA2198" s="80"/>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82"/>
      <c r="BE2198" s="1"/>
    </row>
    <row r="2199" spans="1:57" ht="11.25" customHeight="1" x14ac:dyDescent="0.2">
      <c r="A2199" s="1"/>
      <c r="B2199" s="1"/>
      <c r="C2199" s="1"/>
      <c r="D2199" s="1"/>
      <c r="E2199" s="46">
        <v>2192</v>
      </c>
      <c r="F2199" s="229"/>
      <c r="G2199" s="4"/>
      <c r="H2199" s="4"/>
      <c r="I2199" s="79"/>
      <c r="J2199" s="4"/>
      <c r="K2199" s="80"/>
      <c r="L2199" s="80"/>
      <c r="M2199" s="80"/>
      <c r="N2199" s="80"/>
      <c r="O2199" s="80"/>
      <c r="P2199" s="80"/>
      <c r="Q2199" s="80"/>
      <c r="R2199" s="80"/>
      <c r="S2199" s="80"/>
      <c r="T2199" s="80"/>
      <c r="U2199" s="80"/>
      <c r="V2199" s="80"/>
      <c r="W2199" s="81">
        <f t="shared" si="32"/>
        <v>0</v>
      </c>
      <c r="X2199" s="80"/>
      <c r="Y2199" s="80"/>
      <c r="Z2199" s="80"/>
      <c r="AA2199" s="80"/>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82"/>
      <c r="BE2199" s="1"/>
    </row>
    <row r="2200" spans="1:57" ht="11.25" customHeight="1" x14ac:dyDescent="0.2">
      <c r="A2200" s="1"/>
      <c r="B2200" s="1"/>
      <c r="C2200" s="1"/>
      <c r="D2200" s="1"/>
      <c r="E2200" s="46">
        <v>2193</v>
      </c>
      <c r="F2200" s="229"/>
      <c r="G2200" s="4"/>
      <c r="H2200" s="4"/>
      <c r="I2200" s="79"/>
      <c r="J2200" s="4"/>
      <c r="K2200" s="80"/>
      <c r="L2200" s="80"/>
      <c r="M2200" s="80"/>
      <c r="N2200" s="80"/>
      <c r="O2200" s="80"/>
      <c r="P2200" s="80"/>
      <c r="Q2200" s="80"/>
      <c r="R2200" s="80"/>
      <c r="S2200" s="80"/>
      <c r="T2200" s="80"/>
      <c r="U2200" s="80"/>
      <c r="V2200" s="80"/>
      <c r="W2200" s="81">
        <f t="shared" si="32"/>
        <v>0</v>
      </c>
      <c r="X2200" s="80"/>
      <c r="Y2200" s="80"/>
      <c r="Z2200" s="80"/>
      <c r="AA2200" s="80"/>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82"/>
      <c r="BE2200" s="1"/>
    </row>
    <row r="2201" spans="1:57" ht="11.25" customHeight="1" x14ac:dyDescent="0.2">
      <c r="A2201" s="1"/>
      <c r="B2201" s="1"/>
      <c r="C2201" s="1"/>
      <c r="D2201" s="1"/>
      <c r="E2201" s="46">
        <v>2194</v>
      </c>
      <c r="F2201" s="229"/>
      <c r="G2201" s="4"/>
      <c r="H2201" s="4"/>
      <c r="I2201" s="79"/>
      <c r="J2201" s="4"/>
      <c r="K2201" s="80"/>
      <c r="L2201" s="80"/>
      <c r="M2201" s="80"/>
      <c r="N2201" s="80"/>
      <c r="O2201" s="80"/>
      <c r="P2201" s="80"/>
      <c r="Q2201" s="80"/>
      <c r="R2201" s="80"/>
      <c r="S2201" s="80"/>
      <c r="T2201" s="80"/>
      <c r="U2201" s="80"/>
      <c r="V2201" s="80"/>
      <c r="W2201" s="81">
        <f t="shared" si="32"/>
        <v>0</v>
      </c>
      <c r="X2201" s="80"/>
      <c r="Y2201" s="80"/>
      <c r="Z2201" s="80"/>
      <c r="AA2201" s="80"/>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82"/>
      <c r="BE2201" s="1"/>
    </row>
    <row r="2202" spans="1:57" ht="11.25" customHeight="1" x14ac:dyDescent="0.2">
      <c r="A2202" s="1"/>
      <c r="B2202" s="1"/>
      <c r="C2202" s="1"/>
      <c r="D2202" s="1"/>
      <c r="E2202" s="46">
        <v>2195</v>
      </c>
      <c r="F2202" s="229"/>
      <c r="G2202" s="4"/>
      <c r="H2202" s="4"/>
      <c r="I2202" s="79"/>
      <c r="J2202" s="4"/>
      <c r="K2202" s="80"/>
      <c r="L2202" s="80"/>
      <c r="M2202" s="80"/>
      <c r="N2202" s="80"/>
      <c r="O2202" s="80"/>
      <c r="P2202" s="80"/>
      <c r="Q2202" s="80"/>
      <c r="R2202" s="80"/>
      <c r="S2202" s="80"/>
      <c r="T2202" s="80"/>
      <c r="U2202" s="80"/>
      <c r="V2202" s="80"/>
      <c r="W2202" s="81">
        <f t="shared" si="32"/>
        <v>0</v>
      </c>
      <c r="X2202" s="80"/>
      <c r="Y2202" s="80"/>
      <c r="Z2202" s="80"/>
      <c r="AA2202" s="80"/>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82"/>
      <c r="BE2202" s="1"/>
    </row>
    <row r="2203" spans="1:57" ht="11.25" customHeight="1" x14ac:dyDescent="0.2">
      <c r="A2203" s="1"/>
      <c r="B2203" s="1"/>
      <c r="C2203" s="1"/>
      <c r="D2203" s="1"/>
      <c r="E2203" s="46">
        <v>2196</v>
      </c>
      <c r="F2203" s="229"/>
      <c r="G2203" s="4"/>
      <c r="H2203" s="4"/>
      <c r="I2203" s="79"/>
      <c r="J2203" s="4"/>
      <c r="K2203" s="80"/>
      <c r="L2203" s="80"/>
      <c r="M2203" s="80"/>
      <c r="N2203" s="80"/>
      <c r="O2203" s="80"/>
      <c r="P2203" s="80"/>
      <c r="Q2203" s="80"/>
      <c r="R2203" s="80"/>
      <c r="S2203" s="80"/>
      <c r="T2203" s="80"/>
      <c r="U2203" s="80"/>
      <c r="V2203" s="80"/>
      <c r="W2203" s="81">
        <f t="shared" si="32"/>
        <v>0</v>
      </c>
      <c r="X2203" s="80"/>
      <c r="Y2203" s="80"/>
      <c r="Z2203" s="80"/>
      <c r="AA2203" s="80"/>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82"/>
      <c r="BE2203" s="1"/>
    </row>
    <row r="2204" spans="1:57" ht="11.25" customHeight="1" x14ac:dyDescent="0.2">
      <c r="A2204" s="1"/>
      <c r="B2204" s="1"/>
      <c r="C2204" s="1"/>
      <c r="D2204" s="1"/>
      <c r="E2204" s="46">
        <v>2197</v>
      </c>
      <c r="F2204" s="229"/>
      <c r="G2204" s="4"/>
      <c r="H2204" s="4"/>
      <c r="I2204" s="79"/>
      <c r="J2204" s="4"/>
      <c r="K2204" s="80"/>
      <c r="L2204" s="80"/>
      <c r="M2204" s="80"/>
      <c r="N2204" s="80"/>
      <c r="O2204" s="80"/>
      <c r="P2204" s="80"/>
      <c r="Q2204" s="80"/>
      <c r="R2204" s="80"/>
      <c r="S2204" s="80"/>
      <c r="T2204" s="80"/>
      <c r="U2204" s="80"/>
      <c r="V2204" s="80"/>
      <c r="W2204" s="81">
        <f t="shared" si="32"/>
        <v>0</v>
      </c>
      <c r="X2204" s="80"/>
      <c r="Y2204" s="80"/>
      <c r="Z2204" s="80"/>
      <c r="AA2204" s="80"/>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82"/>
      <c r="BE2204" s="1"/>
    </row>
    <row r="2205" spans="1:57" ht="11.25" customHeight="1" x14ac:dyDescent="0.2">
      <c r="A2205" s="1"/>
      <c r="B2205" s="1"/>
      <c r="C2205" s="1"/>
      <c r="D2205" s="1"/>
      <c r="E2205" s="46">
        <v>2198</v>
      </c>
      <c r="F2205" s="229"/>
      <c r="G2205" s="4"/>
      <c r="H2205" s="4"/>
      <c r="I2205" s="79"/>
      <c r="J2205" s="4"/>
      <c r="K2205" s="80"/>
      <c r="L2205" s="80"/>
      <c r="M2205" s="80"/>
      <c r="N2205" s="80"/>
      <c r="O2205" s="80"/>
      <c r="P2205" s="80"/>
      <c r="Q2205" s="80"/>
      <c r="R2205" s="80"/>
      <c r="S2205" s="80"/>
      <c r="T2205" s="80"/>
      <c r="U2205" s="80"/>
      <c r="V2205" s="80"/>
      <c r="W2205" s="81">
        <f t="shared" si="32"/>
        <v>0</v>
      </c>
      <c r="X2205" s="80"/>
      <c r="Y2205" s="80"/>
      <c r="Z2205" s="80"/>
      <c r="AA2205" s="80"/>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82"/>
      <c r="BE2205" s="1"/>
    </row>
    <row r="2206" spans="1:57" ht="11.25" customHeight="1" x14ac:dyDescent="0.2">
      <c r="A2206" s="1"/>
      <c r="B2206" s="1"/>
      <c r="C2206" s="1"/>
      <c r="D2206" s="1"/>
      <c r="E2206" s="46">
        <v>2199</v>
      </c>
      <c r="F2206" s="229"/>
      <c r="G2206" s="4"/>
      <c r="H2206" s="4"/>
      <c r="I2206" s="79"/>
      <c r="J2206" s="4"/>
      <c r="K2206" s="80"/>
      <c r="L2206" s="80"/>
      <c r="M2206" s="80"/>
      <c r="N2206" s="80"/>
      <c r="O2206" s="80"/>
      <c r="P2206" s="80"/>
      <c r="Q2206" s="80"/>
      <c r="R2206" s="80"/>
      <c r="S2206" s="80"/>
      <c r="T2206" s="80"/>
      <c r="U2206" s="80"/>
      <c r="V2206" s="80"/>
      <c r="W2206" s="81">
        <f t="shared" si="32"/>
        <v>0</v>
      </c>
      <c r="X2206" s="80"/>
      <c r="Y2206" s="80"/>
      <c r="Z2206" s="80"/>
      <c r="AA2206" s="80"/>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82"/>
      <c r="BE2206" s="1"/>
    </row>
    <row r="2207" spans="1:57" ht="11.25" customHeight="1" x14ac:dyDescent="0.2">
      <c r="A2207" s="1"/>
      <c r="B2207" s="1"/>
      <c r="C2207" s="1"/>
      <c r="D2207" s="1"/>
      <c r="E2207" s="46">
        <v>2200</v>
      </c>
      <c r="F2207" s="229"/>
      <c r="G2207" s="4"/>
      <c r="H2207" s="4"/>
      <c r="I2207" s="79"/>
      <c r="J2207" s="4"/>
      <c r="K2207" s="80"/>
      <c r="L2207" s="80"/>
      <c r="M2207" s="80"/>
      <c r="N2207" s="80"/>
      <c r="O2207" s="80"/>
      <c r="P2207" s="80"/>
      <c r="Q2207" s="80"/>
      <c r="R2207" s="80"/>
      <c r="S2207" s="80"/>
      <c r="T2207" s="80"/>
      <c r="U2207" s="80"/>
      <c r="V2207" s="80"/>
      <c r="W2207" s="81">
        <f t="shared" si="32"/>
        <v>0</v>
      </c>
      <c r="X2207" s="80"/>
      <c r="Y2207" s="80"/>
      <c r="Z2207" s="80"/>
      <c r="AA2207" s="80"/>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82"/>
      <c r="BE2207" s="1"/>
    </row>
    <row r="2208" spans="1:57" ht="11.25" customHeight="1" x14ac:dyDescent="0.2">
      <c r="A2208" s="1"/>
      <c r="B2208" s="1"/>
      <c r="C2208" s="1"/>
      <c r="D2208" s="1"/>
      <c r="E2208" s="46">
        <v>2201</v>
      </c>
      <c r="F2208" s="229"/>
      <c r="G2208" s="4"/>
      <c r="H2208" s="4"/>
      <c r="I2208" s="79"/>
      <c r="J2208" s="4"/>
      <c r="K2208" s="80"/>
      <c r="L2208" s="80"/>
      <c r="M2208" s="80"/>
      <c r="N2208" s="80"/>
      <c r="O2208" s="80"/>
      <c r="P2208" s="80"/>
      <c r="Q2208" s="80"/>
      <c r="R2208" s="80"/>
      <c r="S2208" s="80"/>
      <c r="T2208" s="80"/>
      <c r="U2208" s="80"/>
      <c r="V2208" s="80"/>
      <c r="W2208" s="81">
        <f t="shared" si="32"/>
        <v>0</v>
      </c>
      <c r="X2208" s="80"/>
      <c r="Y2208" s="80"/>
      <c r="Z2208" s="80"/>
      <c r="AA2208" s="80"/>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82"/>
      <c r="BE2208" s="1"/>
    </row>
    <row r="2209" spans="1:57" ht="11.25" customHeight="1" x14ac:dyDescent="0.2">
      <c r="A2209" s="1"/>
      <c r="B2209" s="1"/>
      <c r="C2209" s="1"/>
      <c r="D2209" s="1"/>
      <c r="E2209" s="46">
        <v>2202</v>
      </c>
      <c r="F2209" s="229"/>
      <c r="G2209" s="4"/>
      <c r="H2209" s="4"/>
      <c r="I2209" s="79"/>
      <c r="J2209" s="4"/>
      <c r="K2209" s="80"/>
      <c r="L2209" s="80"/>
      <c r="M2209" s="80"/>
      <c r="N2209" s="80"/>
      <c r="O2209" s="80"/>
      <c r="P2209" s="80"/>
      <c r="Q2209" s="80"/>
      <c r="R2209" s="80"/>
      <c r="S2209" s="80"/>
      <c r="T2209" s="80"/>
      <c r="U2209" s="80"/>
      <c r="V2209" s="80"/>
      <c r="W2209" s="81">
        <f t="shared" si="32"/>
        <v>0</v>
      </c>
      <c r="X2209" s="80"/>
      <c r="Y2209" s="80"/>
      <c r="Z2209" s="80"/>
      <c r="AA2209" s="80"/>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82"/>
      <c r="BE2209" s="1"/>
    </row>
    <row r="2210" spans="1:57" ht="11.25" customHeight="1" x14ac:dyDescent="0.2">
      <c r="A2210" s="1"/>
      <c r="B2210" s="1"/>
      <c r="C2210" s="1"/>
      <c r="D2210" s="1"/>
      <c r="E2210" s="46">
        <v>2203</v>
      </c>
      <c r="F2210" s="229"/>
      <c r="G2210" s="4"/>
      <c r="H2210" s="4"/>
      <c r="I2210" s="79"/>
      <c r="J2210" s="4"/>
      <c r="K2210" s="80"/>
      <c r="L2210" s="80"/>
      <c r="M2210" s="80"/>
      <c r="N2210" s="80"/>
      <c r="O2210" s="80"/>
      <c r="P2210" s="80"/>
      <c r="Q2210" s="80"/>
      <c r="R2210" s="80"/>
      <c r="S2210" s="80"/>
      <c r="T2210" s="80"/>
      <c r="U2210" s="80"/>
      <c r="V2210" s="80"/>
      <c r="W2210" s="81">
        <f t="shared" si="32"/>
        <v>0</v>
      </c>
      <c r="X2210" s="80"/>
      <c r="Y2210" s="80"/>
      <c r="Z2210" s="80"/>
      <c r="AA2210" s="80"/>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82"/>
      <c r="BE2210" s="1"/>
    </row>
    <row r="2211" spans="1:57" ht="11.25" customHeight="1" x14ac:dyDescent="0.2">
      <c r="A2211" s="1"/>
      <c r="B2211" s="1"/>
      <c r="C2211" s="1"/>
      <c r="D2211" s="1"/>
      <c r="E2211" s="46">
        <v>2204</v>
      </c>
      <c r="F2211" s="229"/>
      <c r="G2211" s="4"/>
      <c r="H2211" s="4"/>
      <c r="I2211" s="79"/>
      <c r="J2211" s="4"/>
      <c r="K2211" s="80"/>
      <c r="L2211" s="80"/>
      <c r="M2211" s="80"/>
      <c r="N2211" s="80"/>
      <c r="O2211" s="80"/>
      <c r="P2211" s="80"/>
      <c r="Q2211" s="80"/>
      <c r="R2211" s="80"/>
      <c r="S2211" s="80"/>
      <c r="T2211" s="80"/>
      <c r="U2211" s="80"/>
      <c r="V2211" s="80"/>
      <c r="W2211" s="81">
        <f t="shared" si="32"/>
        <v>0</v>
      </c>
      <c r="X2211" s="80"/>
      <c r="Y2211" s="80"/>
      <c r="Z2211" s="80"/>
      <c r="AA2211" s="80"/>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82"/>
      <c r="BE2211" s="1"/>
    </row>
    <row r="2212" spans="1:57" ht="11.25" customHeight="1" x14ac:dyDescent="0.2">
      <c r="A2212" s="1"/>
      <c r="B2212" s="1"/>
      <c r="C2212" s="1"/>
      <c r="D2212" s="1"/>
      <c r="E2212" s="46">
        <v>2205</v>
      </c>
      <c r="F2212" s="229"/>
      <c r="G2212" s="4"/>
      <c r="H2212" s="4"/>
      <c r="I2212" s="79"/>
      <c r="J2212" s="4"/>
      <c r="K2212" s="80"/>
      <c r="L2212" s="80"/>
      <c r="M2212" s="80"/>
      <c r="N2212" s="80"/>
      <c r="O2212" s="80"/>
      <c r="P2212" s="80"/>
      <c r="Q2212" s="80"/>
      <c r="R2212" s="80"/>
      <c r="S2212" s="80"/>
      <c r="T2212" s="80"/>
      <c r="U2212" s="80"/>
      <c r="V2212" s="80"/>
      <c r="W2212" s="81">
        <f t="shared" si="32"/>
        <v>0</v>
      </c>
      <c r="X2212" s="80"/>
      <c r="Y2212" s="80"/>
      <c r="Z2212" s="80"/>
      <c r="AA2212" s="80"/>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82"/>
      <c r="BE2212" s="1"/>
    </row>
    <row r="2213" spans="1:57" ht="11.25" customHeight="1" x14ac:dyDescent="0.2">
      <c r="A2213" s="1"/>
      <c r="B2213" s="1"/>
      <c r="C2213" s="1"/>
      <c r="D2213" s="1"/>
      <c r="E2213" s="46">
        <v>2206</v>
      </c>
      <c r="F2213" s="229"/>
      <c r="G2213" s="4"/>
      <c r="H2213" s="4"/>
      <c r="I2213" s="79"/>
      <c r="J2213" s="4"/>
      <c r="K2213" s="80"/>
      <c r="L2213" s="80"/>
      <c r="M2213" s="80"/>
      <c r="N2213" s="80"/>
      <c r="O2213" s="80"/>
      <c r="P2213" s="80"/>
      <c r="Q2213" s="80"/>
      <c r="R2213" s="80"/>
      <c r="S2213" s="80"/>
      <c r="T2213" s="80"/>
      <c r="U2213" s="80"/>
      <c r="V2213" s="80"/>
      <c r="W2213" s="81">
        <f t="shared" si="32"/>
        <v>0</v>
      </c>
      <c r="X2213" s="80"/>
      <c r="Y2213" s="80"/>
      <c r="Z2213" s="80"/>
      <c r="AA2213" s="80"/>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82"/>
      <c r="BE2213" s="1"/>
    </row>
    <row r="2214" spans="1:57" ht="11.25" customHeight="1" x14ac:dyDescent="0.2">
      <c r="A2214" s="1"/>
      <c r="B2214" s="1"/>
      <c r="C2214" s="1"/>
      <c r="D2214" s="1"/>
      <c r="E2214" s="46">
        <v>2207</v>
      </c>
      <c r="F2214" s="229"/>
      <c r="G2214" s="4"/>
      <c r="H2214" s="4"/>
      <c r="I2214" s="79"/>
      <c r="J2214" s="4"/>
      <c r="K2214" s="80"/>
      <c r="L2214" s="80"/>
      <c r="M2214" s="80"/>
      <c r="N2214" s="80"/>
      <c r="O2214" s="80"/>
      <c r="P2214" s="80"/>
      <c r="Q2214" s="80"/>
      <c r="R2214" s="80"/>
      <c r="S2214" s="80"/>
      <c r="T2214" s="80"/>
      <c r="U2214" s="80"/>
      <c r="V2214" s="80"/>
      <c r="W2214" s="81">
        <f t="shared" si="32"/>
        <v>0</v>
      </c>
      <c r="X2214" s="80"/>
      <c r="Y2214" s="80"/>
      <c r="Z2214" s="80"/>
      <c r="AA2214" s="80"/>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82"/>
      <c r="BE2214" s="1"/>
    </row>
    <row r="2215" spans="1:57" ht="11.25" customHeight="1" x14ac:dyDescent="0.2">
      <c r="A2215" s="1"/>
      <c r="B2215" s="1"/>
      <c r="C2215" s="1"/>
      <c r="D2215" s="1"/>
      <c r="E2215" s="46">
        <v>2208</v>
      </c>
      <c r="F2215" s="229"/>
      <c r="G2215" s="4"/>
      <c r="H2215" s="4"/>
      <c r="I2215" s="79"/>
      <c r="J2215" s="4"/>
      <c r="K2215" s="80"/>
      <c r="L2215" s="80"/>
      <c r="M2215" s="80"/>
      <c r="N2215" s="80"/>
      <c r="O2215" s="80"/>
      <c r="P2215" s="80"/>
      <c r="Q2215" s="80"/>
      <c r="R2215" s="80"/>
      <c r="S2215" s="80"/>
      <c r="T2215" s="80"/>
      <c r="U2215" s="80"/>
      <c r="V2215" s="80"/>
      <c r="W2215" s="81">
        <f t="shared" si="32"/>
        <v>0</v>
      </c>
      <c r="X2215" s="80"/>
      <c r="Y2215" s="80"/>
      <c r="Z2215" s="80"/>
      <c r="AA2215" s="80"/>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82"/>
      <c r="BE2215" s="1"/>
    </row>
    <row r="2216" spans="1:57" ht="11.25" customHeight="1" x14ac:dyDescent="0.2">
      <c r="A2216" s="1"/>
      <c r="B2216" s="1"/>
      <c r="C2216" s="1"/>
      <c r="D2216" s="1"/>
      <c r="E2216" s="46">
        <v>2209</v>
      </c>
      <c r="F2216" s="229"/>
      <c r="G2216" s="4"/>
      <c r="H2216" s="4"/>
      <c r="I2216" s="79"/>
      <c r="J2216" s="4"/>
      <c r="K2216" s="80"/>
      <c r="L2216" s="80"/>
      <c r="M2216" s="80"/>
      <c r="N2216" s="80"/>
      <c r="O2216" s="80"/>
      <c r="P2216" s="80"/>
      <c r="Q2216" s="80"/>
      <c r="R2216" s="80"/>
      <c r="S2216" s="80"/>
      <c r="T2216" s="80"/>
      <c r="U2216" s="80"/>
      <c r="V2216" s="80"/>
      <c r="W2216" s="81">
        <f t="shared" si="32"/>
        <v>0</v>
      </c>
      <c r="X2216" s="80"/>
      <c r="Y2216" s="80"/>
      <c r="Z2216" s="80"/>
      <c r="AA2216" s="80"/>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82"/>
      <c r="BE2216" s="1"/>
    </row>
    <row r="2217" spans="1:57" ht="11.25" customHeight="1" x14ac:dyDescent="0.2">
      <c r="A2217" s="1"/>
      <c r="B2217" s="1"/>
      <c r="C2217" s="1"/>
      <c r="D2217" s="1"/>
      <c r="E2217" s="46">
        <v>2210</v>
      </c>
      <c r="F2217" s="229"/>
      <c r="G2217" s="4"/>
      <c r="H2217" s="4"/>
      <c r="I2217" s="79"/>
      <c r="J2217" s="4"/>
      <c r="K2217" s="80"/>
      <c r="L2217" s="80"/>
      <c r="M2217" s="80"/>
      <c r="N2217" s="80"/>
      <c r="O2217" s="80"/>
      <c r="P2217" s="80"/>
      <c r="Q2217" s="80"/>
      <c r="R2217" s="80"/>
      <c r="S2217" s="80"/>
      <c r="T2217" s="80"/>
      <c r="U2217" s="80"/>
      <c r="V2217" s="80"/>
      <c r="W2217" s="81">
        <f t="shared" si="32"/>
        <v>0</v>
      </c>
      <c r="X2217" s="80"/>
      <c r="Y2217" s="80"/>
      <c r="Z2217" s="80"/>
      <c r="AA2217" s="80"/>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82"/>
      <c r="BE2217" s="1"/>
    </row>
    <row r="2218" spans="1:57" ht="11.25" customHeight="1" x14ac:dyDescent="0.2">
      <c r="A2218" s="1"/>
      <c r="B2218" s="1"/>
      <c r="C2218" s="1"/>
      <c r="D2218" s="1"/>
      <c r="E2218" s="46">
        <v>2211</v>
      </c>
      <c r="F2218" s="229"/>
      <c r="G2218" s="4"/>
      <c r="H2218" s="4"/>
      <c r="I2218" s="79"/>
      <c r="J2218" s="4"/>
      <c r="K2218" s="80"/>
      <c r="L2218" s="80"/>
      <c r="M2218" s="80"/>
      <c r="N2218" s="80"/>
      <c r="O2218" s="80"/>
      <c r="P2218" s="80"/>
      <c r="Q2218" s="80"/>
      <c r="R2218" s="80"/>
      <c r="S2218" s="80"/>
      <c r="T2218" s="80"/>
      <c r="U2218" s="80"/>
      <c r="V2218" s="80"/>
      <c r="W2218" s="81">
        <f t="shared" si="32"/>
        <v>0</v>
      </c>
      <c r="X2218" s="80"/>
      <c r="Y2218" s="80"/>
      <c r="Z2218" s="80"/>
      <c r="AA2218" s="80"/>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82"/>
      <c r="BE2218" s="1"/>
    </row>
    <row r="2219" spans="1:57" ht="11.25" customHeight="1" x14ac:dyDescent="0.2">
      <c r="A2219" s="1"/>
      <c r="B2219" s="1"/>
      <c r="C2219" s="1"/>
      <c r="D2219" s="1"/>
      <c r="E2219" s="46">
        <v>2212</v>
      </c>
      <c r="F2219" s="229"/>
      <c r="G2219" s="4"/>
      <c r="H2219" s="4"/>
      <c r="I2219" s="79"/>
      <c r="J2219" s="4"/>
      <c r="K2219" s="80"/>
      <c r="L2219" s="80"/>
      <c r="M2219" s="80"/>
      <c r="N2219" s="80"/>
      <c r="O2219" s="80"/>
      <c r="P2219" s="80"/>
      <c r="Q2219" s="80"/>
      <c r="R2219" s="80"/>
      <c r="S2219" s="80"/>
      <c r="T2219" s="80"/>
      <c r="U2219" s="80"/>
      <c r="V2219" s="80"/>
      <c r="W2219" s="81">
        <f t="shared" si="32"/>
        <v>0</v>
      </c>
      <c r="X2219" s="80"/>
      <c r="Y2219" s="80"/>
      <c r="Z2219" s="80"/>
      <c r="AA2219" s="80"/>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82"/>
      <c r="BE2219" s="1"/>
    </row>
    <row r="2220" spans="1:57" ht="11.25" customHeight="1" x14ac:dyDescent="0.2">
      <c r="A2220" s="1"/>
      <c r="B2220" s="1"/>
      <c r="C2220" s="1"/>
      <c r="D2220" s="1"/>
      <c r="E2220" s="46">
        <v>2213</v>
      </c>
      <c r="F2220" s="229"/>
      <c r="G2220" s="4"/>
      <c r="H2220" s="4"/>
      <c r="I2220" s="79"/>
      <c r="J2220" s="4"/>
      <c r="K2220" s="80"/>
      <c r="L2220" s="80"/>
      <c r="M2220" s="80"/>
      <c r="N2220" s="80"/>
      <c r="O2220" s="80"/>
      <c r="P2220" s="80"/>
      <c r="Q2220" s="80"/>
      <c r="R2220" s="80"/>
      <c r="S2220" s="80"/>
      <c r="T2220" s="80"/>
      <c r="U2220" s="80"/>
      <c r="V2220" s="80"/>
      <c r="W2220" s="81">
        <f t="shared" si="32"/>
        <v>0</v>
      </c>
      <c r="X2220" s="80"/>
      <c r="Y2220" s="80"/>
      <c r="Z2220" s="80"/>
      <c r="AA2220" s="80"/>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82"/>
      <c r="BE2220" s="1"/>
    </row>
    <row r="2221" spans="1:57" ht="11.25" customHeight="1" x14ac:dyDescent="0.2">
      <c r="A2221" s="1"/>
      <c r="B2221" s="1"/>
      <c r="C2221" s="1"/>
      <c r="D2221" s="1"/>
      <c r="E2221" s="46">
        <v>2214</v>
      </c>
      <c r="F2221" s="229"/>
      <c r="G2221" s="4"/>
      <c r="H2221" s="4"/>
      <c r="I2221" s="79"/>
      <c r="J2221" s="4"/>
      <c r="K2221" s="80"/>
      <c r="L2221" s="80"/>
      <c r="M2221" s="80"/>
      <c r="N2221" s="80"/>
      <c r="O2221" s="80"/>
      <c r="P2221" s="80"/>
      <c r="Q2221" s="80"/>
      <c r="R2221" s="80"/>
      <c r="S2221" s="80"/>
      <c r="T2221" s="80"/>
      <c r="U2221" s="80"/>
      <c r="V2221" s="80"/>
      <c r="W2221" s="81">
        <f t="shared" si="32"/>
        <v>0</v>
      </c>
      <c r="X2221" s="80"/>
      <c r="Y2221" s="80"/>
      <c r="Z2221" s="80"/>
      <c r="AA2221" s="80"/>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82"/>
      <c r="BE2221" s="1"/>
    </row>
    <row r="2222" spans="1:57" ht="11.25" customHeight="1" x14ac:dyDescent="0.2">
      <c r="A2222" s="1"/>
      <c r="B2222" s="1"/>
      <c r="C2222" s="1"/>
      <c r="D2222" s="1"/>
      <c r="E2222" s="46">
        <v>2215</v>
      </c>
      <c r="F2222" s="229"/>
      <c r="G2222" s="4"/>
      <c r="H2222" s="4"/>
      <c r="I2222" s="79"/>
      <c r="J2222" s="4"/>
      <c r="K2222" s="80"/>
      <c r="L2222" s="80"/>
      <c r="M2222" s="80"/>
      <c r="N2222" s="80"/>
      <c r="O2222" s="80"/>
      <c r="P2222" s="80"/>
      <c r="Q2222" s="80"/>
      <c r="R2222" s="80"/>
      <c r="S2222" s="80"/>
      <c r="T2222" s="80"/>
      <c r="U2222" s="80"/>
      <c r="V2222" s="80"/>
      <c r="W2222" s="81">
        <f t="shared" si="32"/>
        <v>0</v>
      </c>
      <c r="X2222" s="80"/>
      <c r="Y2222" s="80"/>
      <c r="Z2222" s="80"/>
      <c r="AA2222" s="80"/>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82"/>
      <c r="BE2222" s="1"/>
    </row>
    <row r="2223" spans="1:57" ht="11.25" customHeight="1" x14ac:dyDescent="0.2">
      <c r="A2223" s="1"/>
      <c r="B2223" s="1"/>
      <c r="C2223" s="1"/>
      <c r="D2223" s="1"/>
      <c r="E2223" s="46">
        <v>2216</v>
      </c>
      <c r="F2223" s="229"/>
      <c r="G2223" s="4"/>
      <c r="H2223" s="4"/>
      <c r="I2223" s="79"/>
      <c r="J2223" s="4"/>
      <c r="K2223" s="80"/>
      <c r="L2223" s="80"/>
      <c r="M2223" s="80"/>
      <c r="N2223" s="80"/>
      <c r="O2223" s="80"/>
      <c r="P2223" s="80"/>
      <c r="Q2223" s="80"/>
      <c r="R2223" s="80"/>
      <c r="S2223" s="80"/>
      <c r="T2223" s="80"/>
      <c r="U2223" s="80"/>
      <c r="V2223" s="80"/>
      <c r="W2223" s="81">
        <f t="shared" si="32"/>
        <v>0</v>
      </c>
      <c r="X2223" s="80"/>
      <c r="Y2223" s="80"/>
      <c r="Z2223" s="80"/>
      <c r="AA2223" s="80"/>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82"/>
      <c r="BE2223" s="1"/>
    </row>
    <row r="2224" spans="1:57" ht="11.25" customHeight="1" x14ac:dyDescent="0.2">
      <c r="A2224" s="1"/>
      <c r="B2224" s="1"/>
      <c r="C2224" s="1"/>
      <c r="D2224" s="1"/>
      <c r="E2224" s="46">
        <v>2217</v>
      </c>
      <c r="F2224" s="229"/>
      <c r="G2224" s="4"/>
      <c r="H2224" s="4"/>
      <c r="I2224" s="79"/>
      <c r="J2224" s="4"/>
      <c r="K2224" s="80"/>
      <c r="L2224" s="80"/>
      <c r="M2224" s="80"/>
      <c r="N2224" s="80"/>
      <c r="O2224" s="80"/>
      <c r="P2224" s="80"/>
      <c r="Q2224" s="80"/>
      <c r="R2224" s="80"/>
      <c r="S2224" s="80"/>
      <c r="T2224" s="80"/>
      <c r="U2224" s="80"/>
      <c r="V2224" s="80"/>
      <c r="W2224" s="81">
        <f t="shared" si="32"/>
        <v>0</v>
      </c>
      <c r="X2224" s="80"/>
      <c r="Y2224" s="80"/>
      <c r="Z2224" s="80"/>
      <c r="AA2224" s="80"/>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82"/>
      <c r="BE2224" s="1"/>
    </row>
    <row r="2225" spans="1:57" ht="11.25" customHeight="1" x14ac:dyDescent="0.2">
      <c r="A2225" s="1"/>
      <c r="B2225" s="1"/>
      <c r="C2225" s="1"/>
      <c r="D2225" s="1"/>
      <c r="E2225" s="46">
        <v>2218</v>
      </c>
      <c r="F2225" s="229"/>
      <c r="G2225" s="4"/>
      <c r="H2225" s="4"/>
      <c r="I2225" s="79"/>
      <c r="J2225" s="4"/>
      <c r="K2225" s="80"/>
      <c r="L2225" s="80"/>
      <c r="M2225" s="80"/>
      <c r="N2225" s="80"/>
      <c r="O2225" s="80"/>
      <c r="P2225" s="80"/>
      <c r="Q2225" s="80"/>
      <c r="R2225" s="80"/>
      <c r="S2225" s="80"/>
      <c r="T2225" s="80"/>
      <c r="U2225" s="80"/>
      <c r="V2225" s="80"/>
      <c r="W2225" s="81">
        <f t="shared" si="32"/>
        <v>0</v>
      </c>
      <c r="X2225" s="80"/>
      <c r="Y2225" s="80"/>
      <c r="Z2225" s="80"/>
      <c r="AA2225" s="80"/>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82"/>
      <c r="BE2225" s="1"/>
    </row>
    <row r="2226" spans="1:57" ht="11.25" customHeight="1" x14ac:dyDescent="0.2">
      <c r="A2226" s="1"/>
      <c r="B2226" s="1"/>
      <c r="C2226" s="1"/>
      <c r="D2226" s="1"/>
      <c r="E2226" s="46">
        <v>2219</v>
      </c>
      <c r="F2226" s="229"/>
      <c r="G2226" s="4"/>
      <c r="H2226" s="4"/>
      <c r="I2226" s="79"/>
      <c r="J2226" s="4"/>
      <c r="K2226" s="80"/>
      <c r="L2226" s="80"/>
      <c r="M2226" s="80"/>
      <c r="N2226" s="80"/>
      <c r="O2226" s="80"/>
      <c r="P2226" s="80"/>
      <c r="Q2226" s="80"/>
      <c r="R2226" s="80"/>
      <c r="S2226" s="80"/>
      <c r="T2226" s="80"/>
      <c r="U2226" s="80"/>
      <c r="V2226" s="80"/>
      <c r="W2226" s="81">
        <f t="shared" si="32"/>
        <v>0</v>
      </c>
      <c r="X2226" s="80"/>
      <c r="Y2226" s="80"/>
      <c r="Z2226" s="80"/>
      <c r="AA2226" s="80"/>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82"/>
      <c r="BE2226" s="1"/>
    </row>
    <row r="2227" spans="1:57" ht="11.25" customHeight="1" x14ac:dyDescent="0.2">
      <c r="A2227" s="1"/>
      <c r="B2227" s="1"/>
      <c r="C2227" s="1"/>
      <c r="D2227" s="1"/>
      <c r="E2227" s="46">
        <v>2220</v>
      </c>
      <c r="F2227" s="229"/>
      <c r="G2227" s="4"/>
      <c r="H2227" s="4"/>
      <c r="I2227" s="79"/>
      <c r="J2227" s="4"/>
      <c r="K2227" s="80"/>
      <c r="L2227" s="80"/>
      <c r="M2227" s="80"/>
      <c r="N2227" s="80"/>
      <c r="O2227" s="80"/>
      <c r="P2227" s="80"/>
      <c r="Q2227" s="80"/>
      <c r="R2227" s="80"/>
      <c r="S2227" s="80"/>
      <c r="T2227" s="80"/>
      <c r="U2227" s="80"/>
      <c r="V2227" s="80"/>
      <c r="W2227" s="81">
        <f t="shared" si="32"/>
        <v>0</v>
      </c>
      <c r="X2227" s="80"/>
      <c r="Y2227" s="80"/>
      <c r="Z2227" s="80"/>
      <c r="AA2227" s="80"/>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82"/>
      <c r="BE2227" s="1"/>
    </row>
    <row r="2228" spans="1:57" ht="11.25" customHeight="1" x14ac:dyDescent="0.2">
      <c r="A2228" s="1"/>
      <c r="B2228" s="1"/>
      <c r="C2228" s="1"/>
      <c r="D2228" s="1"/>
      <c r="E2228" s="46">
        <v>2221</v>
      </c>
      <c r="F2228" s="229"/>
      <c r="G2228" s="4"/>
      <c r="H2228" s="4"/>
      <c r="I2228" s="79"/>
      <c r="J2228" s="4"/>
      <c r="K2228" s="80"/>
      <c r="L2228" s="80"/>
      <c r="M2228" s="80"/>
      <c r="N2228" s="80"/>
      <c r="O2228" s="80"/>
      <c r="P2228" s="80"/>
      <c r="Q2228" s="80"/>
      <c r="R2228" s="80"/>
      <c r="S2228" s="80"/>
      <c r="T2228" s="80"/>
      <c r="U2228" s="80"/>
      <c r="V2228" s="80"/>
      <c r="W2228" s="81">
        <f t="shared" si="32"/>
        <v>0</v>
      </c>
      <c r="X2228" s="80"/>
      <c r="Y2228" s="80"/>
      <c r="Z2228" s="80"/>
      <c r="AA2228" s="80"/>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82"/>
      <c r="BE2228" s="1"/>
    </row>
    <row r="2229" spans="1:57" ht="11.25" customHeight="1" x14ac:dyDescent="0.2">
      <c r="A2229" s="1"/>
      <c r="B2229" s="1"/>
      <c r="C2229" s="1"/>
      <c r="D2229" s="1"/>
      <c r="E2229" s="46">
        <v>2222</v>
      </c>
      <c r="F2229" s="229"/>
      <c r="G2229" s="4"/>
      <c r="H2229" s="4"/>
      <c r="I2229" s="79"/>
      <c r="J2229" s="4"/>
      <c r="K2229" s="80"/>
      <c r="L2229" s="80"/>
      <c r="M2229" s="80"/>
      <c r="N2229" s="80"/>
      <c r="O2229" s="80"/>
      <c r="P2229" s="80"/>
      <c r="Q2229" s="80"/>
      <c r="R2229" s="80"/>
      <c r="S2229" s="80"/>
      <c r="T2229" s="80"/>
      <c r="U2229" s="80"/>
      <c r="V2229" s="80"/>
      <c r="W2229" s="81">
        <f t="shared" si="32"/>
        <v>0</v>
      </c>
      <c r="X2229" s="80"/>
      <c r="Y2229" s="80"/>
      <c r="Z2229" s="80"/>
      <c r="AA2229" s="80"/>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82"/>
      <c r="BE2229" s="1"/>
    </row>
    <row r="2230" spans="1:57" ht="11.25" customHeight="1" x14ac:dyDescent="0.2">
      <c r="A2230" s="1"/>
      <c r="B2230" s="1"/>
      <c r="C2230" s="1"/>
      <c r="D2230" s="1"/>
      <c r="E2230" s="46">
        <v>2223</v>
      </c>
      <c r="F2230" s="229"/>
      <c r="G2230" s="4"/>
      <c r="H2230" s="4"/>
      <c r="I2230" s="79"/>
      <c r="J2230" s="4"/>
      <c r="K2230" s="80"/>
      <c r="L2230" s="80"/>
      <c r="M2230" s="80"/>
      <c r="N2230" s="80"/>
      <c r="O2230" s="80"/>
      <c r="P2230" s="80"/>
      <c r="Q2230" s="80"/>
      <c r="R2230" s="80"/>
      <c r="S2230" s="80"/>
      <c r="T2230" s="80"/>
      <c r="U2230" s="80"/>
      <c r="V2230" s="80"/>
      <c r="W2230" s="81">
        <f t="shared" si="32"/>
        <v>0</v>
      </c>
      <c r="X2230" s="80"/>
      <c r="Y2230" s="80"/>
      <c r="Z2230" s="80"/>
      <c r="AA2230" s="80"/>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82"/>
      <c r="BE2230" s="1"/>
    </row>
    <row r="2231" spans="1:57" ht="11.25" customHeight="1" x14ac:dyDescent="0.2">
      <c r="A2231" s="1"/>
      <c r="B2231" s="1"/>
      <c r="C2231" s="1"/>
      <c r="D2231" s="1"/>
      <c r="E2231" s="46">
        <v>2224</v>
      </c>
      <c r="F2231" s="229"/>
      <c r="G2231" s="4"/>
      <c r="H2231" s="4"/>
      <c r="I2231" s="79"/>
      <c r="J2231" s="4"/>
      <c r="K2231" s="80"/>
      <c r="L2231" s="80"/>
      <c r="M2231" s="80"/>
      <c r="N2231" s="80"/>
      <c r="O2231" s="80"/>
      <c r="P2231" s="80"/>
      <c r="Q2231" s="80"/>
      <c r="R2231" s="80"/>
      <c r="S2231" s="80"/>
      <c r="T2231" s="80"/>
      <c r="U2231" s="80"/>
      <c r="V2231" s="80"/>
      <c r="W2231" s="81">
        <f t="shared" si="32"/>
        <v>0</v>
      </c>
      <c r="X2231" s="80"/>
      <c r="Y2231" s="80"/>
      <c r="Z2231" s="80"/>
      <c r="AA2231" s="80"/>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82"/>
      <c r="BE2231" s="1"/>
    </row>
    <row r="2232" spans="1:57" ht="11.25" customHeight="1" x14ac:dyDescent="0.2">
      <c r="A2232" s="1"/>
      <c r="B2232" s="1"/>
      <c r="C2232" s="1"/>
      <c r="D2232" s="1"/>
      <c r="E2232" s="46">
        <v>2225</v>
      </c>
      <c r="F2232" s="229"/>
      <c r="G2232" s="4"/>
      <c r="H2232" s="4"/>
      <c r="I2232" s="79"/>
      <c r="J2232" s="4"/>
      <c r="K2232" s="80"/>
      <c r="L2232" s="80"/>
      <c r="M2232" s="80"/>
      <c r="N2232" s="80"/>
      <c r="O2232" s="80"/>
      <c r="P2232" s="80"/>
      <c r="Q2232" s="80"/>
      <c r="R2232" s="80"/>
      <c r="S2232" s="80"/>
      <c r="T2232" s="80"/>
      <c r="U2232" s="80"/>
      <c r="V2232" s="80"/>
      <c r="W2232" s="81">
        <f t="shared" si="32"/>
        <v>0</v>
      </c>
      <c r="X2232" s="80"/>
      <c r="Y2232" s="80"/>
      <c r="Z2232" s="80"/>
      <c r="AA2232" s="80"/>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82"/>
      <c r="BE2232" s="1"/>
    </row>
    <row r="2233" spans="1:57" ht="11.25" customHeight="1" x14ac:dyDescent="0.2">
      <c r="A2233" s="1"/>
      <c r="B2233" s="1"/>
      <c r="C2233" s="1"/>
      <c r="D2233" s="1"/>
      <c r="E2233" s="46">
        <v>2226</v>
      </c>
      <c r="F2233" s="229"/>
      <c r="G2233" s="4"/>
      <c r="H2233" s="4"/>
      <c r="I2233" s="79"/>
      <c r="J2233" s="4"/>
      <c r="K2233" s="80"/>
      <c r="L2233" s="80"/>
      <c r="M2233" s="80"/>
      <c r="N2233" s="80"/>
      <c r="O2233" s="80"/>
      <c r="P2233" s="80"/>
      <c r="Q2233" s="80"/>
      <c r="R2233" s="80"/>
      <c r="S2233" s="80"/>
      <c r="T2233" s="80"/>
      <c r="U2233" s="80"/>
      <c r="V2233" s="80"/>
      <c r="W2233" s="81">
        <f t="shared" si="32"/>
        <v>0</v>
      </c>
      <c r="X2233" s="80"/>
      <c r="Y2233" s="80"/>
      <c r="Z2233" s="80"/>
      <c r="AA2233" s="80"/>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82"/>
      <c r="BE2233" s="1"/>
    </row>
    <row r="2234" spans="1:57" ht="11.25" customHeight="1" x14ac:dyDescent="0.2">
      <c r="A2234" s="1"/>
      <c r="B2234" s="1"/>
      <c r="C2234" s="1"/>
      <c r="D2234" s="1"/>
      <c r="E2234" s="46">
        <v>2227</v>
      </c>
      <c r="F2234" s="229"/>
      <c r="G2234" s="4"/>
      <c r="H2234" s="4"/>
      <c r="I2234" s="79"/>
      <c r="J2234" s="4"/>
      <c r="K2234" s="80"/>
      <c r="L2234" s="80"/>
      <c r="M2234" s="80"/>
      <c r="N2234" s="80"/>
      <c r="O2234" s="80"/>
      <c r="P2234" s="80"/>
      <c r="Q2234" s="80"/>
      <c r="R2234" s="80"/>
      <c r="S2234" s="80"/>
      <c r="T2234" s="80"/>
      <c r="U2234" s="80"/>
      <c r="V2234" s="80"/>
      <c r="W2234" s="81">
        <f t="shared" si="32"/>
        <v>0</v>
      </c>
      <c r="X2234" s="80"/>
      <c r="Y2234" s="80"/>
      <c r="Z2234" s="80"/>
      <c r="AA2234" s="80"/>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82"/>
      <c r="BE2234" s="1"/>
    </row>
    <row r="2235" spans="1:57" ht="11.25" customHeight="1" x14ac:dyDescent="0.2">
      <c r="A2235" s="1"/>
      <c r="B2235" s="1"/>
      <c r="C2235" s="1"/>
      <c r="D2235" s="1"/>
      <c r="E2235" s="46">
        <v>2228</v>
      </c>
      <c r="F2235" s="229"/>
      <c r="G2235" s="4"/>
      <c r="H2235" s="4"/>
      <c r="I2235" s="79"/>
      <c r="J2235" s="4"/>
      <c r="K2235" s="80"/>
      <c r="L2235" s="80"/>
      <c r="M2235" s="80"/>
      <c r="N2235" s="80"/>
      <c r="O2235" s="80"/>
      <c r="P2235" s="80"/>
      <c r="Q2235" s="80"/>
      <c r="R2235" s="80"/>
      <c r="S2235" s="80"/>
      <c r="T2235" s="80"/>
      <c r="U2235" s="80"/>
      <c r="V2235" s="80"/>
      <c r="W2235" s="81">
        <f t="shared" si="32"/>
        <v>0</v>
      </c>
      <c r="X2235" s="80"/>
      <c r="Y2235" s="80"/>
      <c r="Z2235" s="80"/>
      <c r="AA2235" s="80"/>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82"/>
      <c r="BE2235" s="1"/>
    </row>
    <row r="2236" spans="1:57" ht="11.25" customHeight="1" x14ac:dyDescent="0.2">
      <c r="A2236" s="1"/>
      <c r="B2236" s="1"/>
      <c r="C2236" s="1"/>
      <c r="D2236" s="1"/>
      <c r="E2236" s="46">
        <v>2229</v>
      </c>
      <c r="F2236" s="229"/>
      <c r="G2236" s="4"/>
      <c r="H2236" s="4"/>
      <c r="I2236" s="79"/>
      <c r="J2236" s="4"/>
      <c r="K2236" s="80"/>
      <c r="L2236" s="80"/>
      <c r="M2236" s="80"/>
      <c r="N2236" s="80"/>
      <c r="O2236" s="80"/>
      <c r="P2236" s="80"/>
      <c r="Q2236" s="80"/>
      <c r="R2236" s="80"/>
      <c r="S2236" s="80"/>
      <c r="T2236" s="80"/>
      <c r="U2236" s="80"/>
      <c r="V2236" s="80"/>
      <c r="W2236" s="81">
        <f t="shared" si="32"/>
        <v>0</v>
      </c>
      <c r="X2236" s="80"/>
      <c r="Y2236" s="80"/>
      <c r="Z2236" s="80"/>
      <c r="AA2236" s="80"/>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82"/>
      <c r="BE2236" s="1"/>
    </row>
    <row r="2237" spans="1:57" ht="11.25" customHeight="1" x14ac:dyDescent="0.2">
      <c r="A2237" s="1"/>
      <c r="B2237" s="1"/>
      <c r="C2237" s="1"/>
      <c r="D2237" s="1"/>
      <c r="E2237" s="46">
        <v>2230</v>
      </c>
      <c r="F2237" s="229"/>
      <c r="G2237" s="4"/>
      <c r="H2237" s="4"/>
      <c r="I2237" s="79"/>
      <c r="J2237" s="4"/>
      <c r="K2237" s="80"/>
      <c r="L2237" s="80"/>
      <c r="M2237" s="80"/>
      <c r="N2237" s="80"/>
      <c r="O2237" s="80"/>
      <c r="P2237" s="80"/>
      <c r="Q2237" s="80"/>
      <c r="R2237" s="80"/>
      <c r="S2237" s="80"/>
      <c r="T2237" s="80"/>
      <c r="U2237" s="80"/>
      <c r="V2237" s="80"/>
      <c r="W2237" s="81">
        <f t="shared" si="32"/>
        <v>0</v>
      </c>
      <c r="X2237" s="80"/>
      <c r="Y2237" s="80"/>
      <c r="Z2237" s="80"/>
      <c r="AA2237" s="80"/>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82"/>
      <c r="BE2237" s="1"/>
    </row>
    <row r="2238" spans="1:57" ht="11.25" customHeight="1" x14ac:dyDescent="0.2">
      <c r="A2238" s="1"/>
      <c r="B2238" s="1"/>
      <c r="C2238" s="1"/>
      <c r="D2238" s="1"/>
      <c r="E2238" s="46">
        <v>2231</v>
      </c>
      <c r="F2238" s="229"/>
      <c r="G2238" s="4"/>
      <c r="H2238" s="4"/>
      <c r="I2238" s="79"/>
      <c r="J2238" s="4"/>
      <c r="K2238" s="80"/>
      <c r="L2238" s="80"/>
      <c r="M2238" s="80"/>
      <c r="N2238" s="80"/>
      <c r="O2238" s="80"/>
      <c r="P2238" s="80"/>
      <c r="Q2238" s="80"/>
      <c r="R2238" s="80"/>
      <c r="S2238" s="80"/>
      <c r="T2238" s="80"/>
      <c r="U2238" s="80"/>
      <c r="V2238" s="80"/>
      <c r="W2238" s="81">
        <f t="shared" si="32"/>
        <v>0</v>
      </c>
      <c r="X2238" s="80"/>
      <c r="Y2238" s="80"/>
      <c r="Z2238" s="80"/>
      <c r="AA2238" s="80"/>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82"/>
      <c r="BE2238" s="1"/>
    </row>
    <row r="2239" spans="1:57" ht="11.25" customHeight="1" x14ac:dyDescent="0.2">
      <c r="A2239" s="1"/>
      <c r="B2239" s="1"/>
      <c r="C2239" s="1"/>
      <c r="D2239" s="1"/>
      <c r="E2239" s="46">
        <v>2232</v>
      </c>
      <c r="F2239" s="229"/>
      <c r="G2239" s="4"/>
      <c r="H2239" s="4"/>
      <c r="I2239" s="79"/>
      <c r="J2239" s="4"/>
      <c r="K2239" s="80"/>
      <c r="L2239" s="80"/>
      <c r="M2239" s="80"/>
      <c r="N2239" s="80"/>
      <c r="O2239" s="80"/>
      <c r="P2239" s="80"/>
      <c r="Q2239" s="80"/>
      <c r="R2239" s="80"/>
      <c r="S2239" s="80"/>
      <c r="T2239" s="80"/>
      <c r="U2239" s="80"/>
      <c r="V2239" s="80"/>
      <c r="W2239" s="81">
        <f t="shared" si="32"/>
        <v>0</v>
      </c>
      <c r="X2239" s="80"/>
      <c r="Y2239" s="80"/>
      <c r="Z2239" s="80"/>
      <c r="AA2239" s="80"/>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82"/>
      <c r="BE2239" s="1"/>
    </row>
    <row r="2240" spans="1:57" ht="11.25" customHeight="1" x14ac:dyDescent="0.2">
      <c r="A2240" s="1"/>
      <c r="B2240" s="1"/>
      <c r="C2240" s="1"/>
      <c r="D2240" s="1"/>
      <c r="E2240" s="46">
        <v>2233</v>
      </c>
      <c r="F2240" s="229"/>
      <c r="G2240" s="4"/>
      <c r="H2240" s="4"/>
      <c r="I2240" s="79"/>
      <c r="J2240" s="4"/>
      <c r="K2240" s="80"/>
      <c r="L2240" s="80"/>
      <c r="M2240" s="80"/>
      <c r="N2240" s="80"/>
      <c r="O2240" s="80"/>
      <c r="P2240" s="80"/>
      <c r="Q2240" s="80"/>
      <c r="R2240" s="80"/>
      <c r="S2240" s="80"/>
      <c r="T2240" s="80"/>
      <c r="U2240" s="80"/>
      <c r="V2240" s="80"/>
      <c r="W2240" s="81">
        <f t="shared" si="32"/>
        <v>0</v>
      </c>
      <c r="X2240" s="80"/>
      <c r="Y2240" s="80"/>
      <c r="Z2240" s="80"/>
      <c r="AA2240" s="80"/>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82"/>
      <c r="BE2240" s="1"/>
    </row>
    <row r="2241" spans="1:57" ht="11.25" customHeight="1" x14ac:dyDescent="0.2">
      <c r="A2241" s="1"/>
      <c r="B2241" s="1"/>
      <c r="C2241" s="1"/>
      <c r="D2241" s="1"/>
      <c r="E2241" s="46">
        <v>2234</v>
      </c>
      <c r="F2241" s="229"/>
      <c r="G2241" s="4"/>
      <c r="H2241" s="4"/>
      <c r="I2241" s="79"/>
      <c r="J2241" s="4"/>
      <c r="K2241" s="80"/>
      <c r="L2241" s="80"/>
      <c r="M2241" s="80"/>
      <c r="N2241" s="80"/>
      <c r="O2241" s="80"/>
      <c r="P2241" s="80"/>
      <c r="Q2241" s="80"/>
      <c r="R2241" s="80"/>
      <c r="S2241" s="80"/>
      <c r="T2241" s="80"/>
      <c r="U2241" s="80"/>
      <c r="V2241" s="80"/>
      <c r="W2241" s="81">
        <f t="shared" si="32"/>
        <v>0</v>
      </c>
      <c r="X2241" s="80"/>
      <c r="Y2241" s="80"/>
      <c r="Z2241" s="80"/>
      <c r="AA2241" s="80"/>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82"/>
      <c r="BE2241" s="1"/>
    </row>
    <row r="2242" spans="1:57" ht="11.25" customHeight="1" x14ac:dyDescent="0.2">
      <c r="A2242" s="1"/>
      <c r="B2242" s="1"/>
      <c r="C2242" s="1"/>
      <c r="D2242" s="1"/>
      <c r="E2242" s="46">
        <v>2235</v>
      </c>
      <c r="F2242" s="229"/>
      <c r="G2242" s="4"/>
      <c r="H2242" s="4"/>
      <c r="I2242" s="79"/>
      <c r="J2242" s="4"/>
      <c r="K2242" s="80"/>
      <c r="L2242" s="80"/>
      <c r="M2242" s="80"/>
      <c r="N2242" s="80"/>
      <c r="O2242" s="80"/>
      <c r="P2242" s="80"/>
      <c r="Q2242" s="80"/>
      <c r="R2242" s="80"/>
      <c r="S2242" s="80"/>
      <c r="T2242" s="80"/>
      <c r="U2242" s="80"/>
      <c r="V2242" s="80"/>
      <c r="W2242" s="81">
        <f t="shared" si="32"/>
        <v>0</v>
      </c>
      <c r="X2242" s="80"/>
      <c r="Y2242" s="80"/>
      <c r="Z2242" s="80"/>
      <c r="AA2242" s="80"/>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82"/>
      <c r="BE2242" s="1"/>
    </row>
    <row r="2243" spans="1:57" ht="11.25" customHeight="1" x14ac:dyDescent="0.2">
      <c r="A2243" s="1"/>
      <c r="B2243" s="1"/>
      <c r="C2243" s="1"/>
      <c r="D2243" s="1"/>
      <c r="E2243" s="46">
        <v>2236</v>
      </c>
      <c r="F2243" s="229"/>
      <c r="G2243" s="4"/>
      <c r="H2243" s="4"/>
      <c r="I2243" s="79"/>
      <c r="J2243" s="4"/>
      <c r="K2243" s="80"/>
      <c r="L2243" s="80"/>
      <c r="M2243" s="80"/>
      <c r="N2243" s="80"/>
      <c r="O2243" s="80"/>
      <c r="P2243" s="80"/>
      <c r="Q2243" s="80"/>
      <c r="R2243" s="80"/>
      <c r="S2243" s="80"/>
      <c r="T2243" s="80"/>
      <c r="U2243" s="80"/>
      <c r="V2243" s="80"/>
      <c r="W2243" s="81">
        <f t="shared" si="32"/>
        <v>0</v>
      </c>
      <c r="X2243" s="80"/>
      <c r="Y2243" s="80"/>
      <c r="Z2243" s="80"/>
      <c r="AA2243" s="80"/>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82"/>
      <c r="BE2243" s="1"/>
    </row>
    <row r="2244" spans="1:57" ht="11.25" customHeight="1" x14ac:dyDescent="0.2">
      <c r="A2244" s="1"/>
      <c r="B2244" s="1"/>
      <c r="C2244" s="1"/>
      <c r="D2244" s="1"/>
      <c r="E2244" s="46">
        <v>2237</v>
      </c>
      <c r="F2244" s="229"/>
      <c r="G2244" s="4"/>
      <c r="H2244" s="4"/>
      <c r="I2244" s="79"/>
      <c r="J2244" s="4"/>
      <c r="K2244" s="80"/>
      <c r="L2244" s="80"/>
      <c r="M2244" s="80"/>
      <c r="N2244" s="80"/>
      <c r="O2244" s="80"/>
      <c r="P2244" s="80"/>
      <c r="Q2244" s="80"/>
      <c r="R2244" s="80"/>
      <c r="S2244" s="80"/>
      <c r="T2244" s="80"/>
      <c r="U2244" s="80"/>
      <c r="V2244" s="80"/>
      <c r="W2244" s="81">
        <f t="shared" si="32"/>
        <v>0</v>
      </c>
      <c r="X2244" s="80"/>
      <c r="Y2244" s="80"/>
      <c r="Z2244" s="80"/>
      <c r="AA2244" s="80"/>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82"/>
      <c r="BE2244" s="1"/>
    </row>
    <row r="2245" spans="1:57" ht="11.25" customHeight="1" x14ac:dyDescent="0.2">
      <c r="A2245" s="1"/>
      <c r="B2245" s="1"/>
      <c r="C2245" s="1"/>
      <c r="D2245" s="1"/>
      <c r="E2245" s="46">
        <v>2238</v>
      </c>
      <c r="F2245" s="229"/>
      <c r="G2245" s="4"/>
      <c r="H2245" s="4"/>
      <c r="I2245" s="79"/>
      <c r="J2245" s="4"/>
      <c r="K2245" s="80"/>
      <c r="L2245" s="80"/>
      <c r="M2245" s="80"/>
      <c r="N2245" s="80"/>
      <c r="O2245" s="80"/>
      <c r="P2245" s="80"/>
      <c r="Q2245" s="80"/>
      <c r="R2245" s="80"/>
      <c r="S2245" s="80"/>
      <c r="T2245" s="80"/>
      <c r="U2245" s="80"/>
      <c r="V2245" s="80"/>
      <c r="W2245" s="81">
        <f t="shared" si="32"/>
        <v>0</v>
      </c>
      <c r="X2245" s="80"/>
      <c r="Y2245" s="80"/>
      <c r="Z2245" s="80"/>
      <c r="AA2245" s="80"/>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82"/>
      <c r="BE2245" s="1"/>
    </row>
    <row r="2246" spans="1:57" ht="11.25" customHeight="1" x14ac:dyDescent="0.2">
      <c r="A2246" s="1"/>
      <c r="B2246" s="1"/>
      <c r="C2246" s="1"/>
      <c r="D2246" s="1"/>
      <c r="E2246" s="46">
        <v>2239</v>
      </c>
      <c r="F2246" s="229"/>
      <c r="G2246" s="4"/>
      <c r="H2246" s="4"/>
      <c r="I2246" s="79"/>
      <c r="J2246" s="4"/>
      <c r="K2246" s="80"/>
      <c r="L2246" s="80"/>
      <c r="M2246" s="80"/>
      <c r="N2246" s="80"/>
      <c r="O2246" s="80"/>
      <c r="P2246" s="80"/>
      <c r="Q2246" s="80"/>
      <c r="R2246" s="80"/>
      <c r="S2246" s="80"/>
      <c r="T2246" s="80"/>
      <c r="U2246" s="80"/>
      <c r="V2246" s="80"/>
      <c r="W2246" s="81">
        <f t="shared" si="32"/>
        <v>0</v>
      </c>
      <c r="X2246" s="80"/>
      <c r="Y2246" s="80"/>
      <c r="Z2246" s="80"/>
      <c r="AA2246" s="80"/>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82"/>
      <c r="BE2246" s="1"/>
    </row>
    <row r="2247" spans="1:57" ht="11.25" customHeight="1" x14ac:dyDescent="0.2">
      <c r="A2247" s="1"/>
      <c r="B2247" s="1"/>
      <c r="C2247" s="1"/>
      <c r="D2247" s="1"/>
      <c r="E2247" s="46">
        <v>2240</v>
      </c>
      <c r="F2247" s="229"/>
      <c r="G2247" s="4"/>
      <c r="H2247" s="4"/>
      <c r="I2247" s="79"/>
      <c r="J2247" s="4"/>
      <c r="K2247" s="80"/>
      <c r="L2247" s="80"/>
      <c r="M2247" s="80"/>
      <c r="N2247" s="80"/>
      <c r="O2247" s="80"/>
      <c r="P2247" s="80"/>
      <c r="Q2247" s="80"/>
      <c r="R2247" s="80"/>
      <c r="S2247" s="80"/>
      <c r="T2247" s="80"/>
      <c r="U2247" s="80"/>
      <c r="V2247" s="80"/>
      <c r="W2247" s="81">
        <f t="shared" si="32"/>
        <v>0</v>
      </c>
      <c r="X2247" s="80"/>
      <c r="Y2247" s="80"/>
      <c r="Z2247" s="80"/>
      <c r="AA2247" s="80"/>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82"/>
      <c r="BE2247" s="1"/>
    </row>
    <row r="2248" spans="1:57" ht="11.25" customHeight="1" x14ac:dyDescent="0.2">
      <c r="A2248" s="1"/>
      <c r="B2248" s="1"/>
      <c r="C2248" s="1"/>
      <c r="D2248" s="1"/>
      <c r="E2248" s="46">
        <v>2241</v>
      </c>
      <c r="F2248" s="229"/>
      <c r="G2248" s="4"/>
      <c r="H2248" s="4"/>
      <c r="I2248" s="79"/>
      <c r="J2248" s="4"/>
      <c r="K2248" s="80"/>
      <c r="L2248" s="80"/>
      <c r="M2248" s="80"/>
      <c r="N2248" s="80"/>
      <c r="O2248" s="80"/>
      <c r="P2248" s="80"/>
      <c r="Q2248" s="80"/>
      <c r="R2248" s="80"/>
      <c r="S2248" s="80"/>
      <c r="T2248" s="80"/>
      <c r="U2248" s="80"/>
      <c r="V2248" s="80"/>
      <c r="W2248" s="81">
        <f t="shared" si="32"/>
        <v>0</v>
      </c>
      <c r="X2248" s="80"/>
      <c r="Y2248" s="80"/>
      <c r="Z2248" s="80"/>
      <c r="AA2248" s="80"/>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82"/>
      <c r="BE2248" s="1"/>
    </row>
    <row r="2249" spans="1:57" ht="11.25" customHeight="1" x14ac:dyDescent="0.2">
      <c r="A2249" s="1"/>
      <c r="B2249" s="1"/>
      <c r="C2249" s="1"/>
      <c r="D2249" s="1"/>
      <c r="E2249" s="46">
        <v>2242</v>
      </c>
      <c r="F2249" s="229"/>
      <c r="G2249" s="4"/>
      <c r="H2249" s="4"/>
      <c r="I2249" s="79"/>
      <c r="J2249" s="4"/>
      <c r="K2249" s="80"/>
      <c r="L2249" s="80"/>
      <c r="M2249" s="80"/>
      <c r="N2249" s="80"/>
      <c r="O2249" s="80"/>
      <c r="P2249" s="80"/>
      <c r="Q2249" s="80"/>
      <c r="R2249" s="80"/>
      <c r="S2249" s="80"/>
      <c r="T2249" s="80"/>
      <c r="U2249" s="80"/>
      <c r="V2249" s="80"/>
      <c r="W2249" s="81">
        <f t="shared" si="32"/>
        <v>0</v>
      </c>
      <c r="X2249" s="80"/>
      <c r="Y2249" s="80"/>
      <c r="Z2249" s="80"/>
      <c r="AA2249" s="80"/>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82"/>
      <c r="BE2249" s="1"/>
    </row>
    <row r="2250" spans="1:57" ht="11.25" customHeight="1" x14ac:dyDescent="0.2">
      <c r="A2250" s="1"/>
      <c r="B2250" s="1"/>
      <c r="C2250" s="1"/>
      <c r="D2250" s="1"/>
      <c r="E2250" s="46">
        <v>2243</v>
      </c>
      <c r="F2250" s="229"/>
      <c r="G2250" s="4"/>
      <c r="H2250" s="4"/>
      <c r="I2250" s="79"/>
      <c r="J2250" s="4"/>
      <c r="K2250" s="80"/>
      <c r="L2250" s="80"/>
      <c r="M2250" s="80"/>
      <c r="N2250" s="80"/>
      <c r="O2250" s="80"/>
      <c r="P2250" s="80"/>
      <c r="Q2250" s="80"/>
      <c r="R2250" s="80"/>
      <c r="S2250" s="80"/>
      <c r="T2250" s="80"/>
      <c r="U2250" s="80"/>
      <c r="V2250" s="80"/>
      <c r="W2250" s="81">
        <f t="shared" si="32"/>
        <v>0</v>
      </c>
      <c r="X2250" s="80"/>
      <c r="Y2250" s="80"/>
      <c r="Z2250" s="80"/>
      <c r="AA2250" s="80"/>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82"/>
      <c r="BE2250" s="1"/>
    </row>
    <row r="2251" spans="1:57" ht="11.25" customHeight="1" x14ac:dyDescent="0.2">
      <c r="A2251" s="1"/>
      <c r="B2251" s="1"/>
      <c r="C2251" s="1"/>
      <c r="D2251" s="1"/>
      <c r="E2251" s="46">
        <v>2244</v>
      </c>
      <c r="F2251" s="229"/>
      <c r="G2251" s="4"/>
      <c r="H2251" s="4"/>
      <c r="I2251" s="79"/>
      <c r="J2251" s="4"/>
      <c r="K2251" s="80"/>
      <c r="L2251" s="80"/>
      <c r="M2251" s="80"/>
      <c r="N2251" s="80"/>
      <c r="O2251" s="80"/>
      <c r="P2251" s="80"/>
      <c r="Q2251" s="80"/>
      <c r="R2251" s="80"/>
      <c r="S2251" s="80"/>
      <c r="T2251" s="80"/>
      <c r="U2251" s="80"/>
      <c r="V2251" s="80"/>
      <c r="W2251" s="81">
        <f t="shared" si="32"/>
        <v>0</v>
      </c>
      <c r="X2251" s="80"/>
      <c r="Y2251" s="80"/>
      <c r="Z2251" s="80"/>
      <c r="AA2251" s="80"/>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82"/>
      <c r="BE2251" s="1"/>
    </row>
    <row r="2252" spans="1:57" ht="11.25" customHeight="1" x14ac:dyDescent="0.2">
      <c r="A2252" s="1"/>
      <c r="B2252" s="1"/>
      <c r="C2252" s="1"/>
      <c r="D2252" s="1"/>
      <c r="E2252" s="46">
        <v>2245</v>
      </c>
      <c r="F2252" s="229"/>
      <c r="G2252" s="4"/>
      <c r="H2252" s="4"/>
      <c r="I2252" s="79"/>
      <c r="J2252" s="4"/>
      <c r="K2252" s="80"/>
      <c r="L2252" s="80"/>
      <c r="M2252" s="80"/>
      <c r="N2252" s="80"/>
      <c r="O2252" s="80"/>
      <c r="P2252" s="80"/>
      <c r="Q2252" s="80"/>
      <c r="R2252" s="80"/>
      <c r="S2252" s="80"/>
      <c r="T2252" s="80"/>
      <c r="U2252" s="80"/>
      <c r="V2252" s="80"/>
      <c r="W2252" s="81">
        <f t="shared" si="32"/>
        <v>0</v>
      </c>
      <c r="X2252" s="80"/>
      <c r="Y2252" s="80"/>
      <c r="Z2252" s="80"/>
      <c r="AA2252" s="80"/>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82"/>
      <c r="BE2252" s="1"/>
    </row>
    <row r="2253" spans="1:57" ht="11.25" customHeight="1" x14ac:dyDescent="0.2">
      <c r="A2253" s="1"/>
      <c r="B2253" s="1"/>
      <c r="C2253" s="1"/>
      <c r="D2253" s="1"/>
      <c r="E2253" s="46">
        <v>2246</v>
      </c>
      <c r="F2253" s="229"/>
      <c r="G2253" s="4"/>
      <c r="H2253" s="4"/>
      <c r="I2253" s="79"/>
      <c r="J2253" s="4"/>
      <c r="K2253" s="80"/>
      <c r="L2253" s="80"/>
      <c r="M2253" s="80"/>
      <c r="N2253" s="80"/>
      <c r="O2253" s="80"/>
      <c r="P2253" s="80"/>
      <c r="Q2253" s="80"/>
      <c r="R2253" s="80"/>
      <c r="S2253" s="80"/>
      <c r="T2253" s="80"/>
      <c r="U2253" s="80"/>
      <c r="V2253" s="80"/>
      <c r="W2253" s="81">
        <f t="shared" si="32"/>
        <v>0</v>
      </c>
      <c r="X2253" s="80"/>
      <c r="Y2253" s="80"/>
      <c r="Z2253" s="80"/>
      <c r="AA2253" s="80"/>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82"/>
      <c r="BE2253" s="1"/>
    </row>
    <row r="2254" spans="1:57" ht="11.25" customHeight="1" x14ac:dyDescent="0.2">
      <c r="A2254" s="1"/>
      <c r="B2254" s="1"/>
      <c r="C2254" s="1"/>
      <c r="D2254" s="1"/>
      <c r="E2254" s="46">
        <v>2247</v>
      </c>
      <c r="F2254" s="229"/>
      <c r="G2254" s="4"/>
      <c r="H2254" s="4"/>
      <c r="I2254" s="79"/>
      <c r="J2254" s="4"/>
      <c r="K2254" s="80"/>
      <c r="L2254" s="80"/>
      <c r="M2254" s="80"/>
      <c r="N2254" s="80"/>
      <c r="O2254" s="80"/>
      <c r="P2254" s="80"/>
      <c r="Q2254" s="80"/>
      <c r="R2254" s="80"/>
      <c r="S2254" s="80"/>
      <c r="T2254" s="80"/>
      <c r="U2254" s="80"/>
      <c r="V2254" s="80"/>
      <c r="W2254" s="81">
        <f t="shared" si="32"/>
        <v>0</v>
      </c>
      <c r="X2254" s="80"/>
      <c r="Y2254" s="80"/>
      <c r="Z2254" s="80"/>
      <c r="AA2254" s="80"/>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82"/>
      <c r="BE2254" s="1"/>
    </row>
    <row r="2255" spans="1:57" ht="11.25" customHeight="1" x14ac:dyDescent="0.2">
      <c r="A2255" s="1"/>
      <c r="B2255" s="1"/>
      <c r="C2255" s="1"/>
      <c r="D2255" s="1"/>
      <c r="E2255" s="46">
        <v>2248</v>
      </c>
      <c r="F2255" s="229"/>
      <c r="G2255" s="4"/>
      <c r="H2255" s="4"/>
      <c r="I2255" s="79"/>
      <c r="J2255" s="4"/>
      <c r="K2255" s="80"/>
      <c r="L2255" s="80"/>
      <c r="M2255" s="80"/>
      <c r="N2255" s="80"/>
      <c r="O2255" s="80"/>
      <c r="P2255" s="80"/>
      <c r="Q2255" s="80"/>
      <c r="R2255" s="80"/>
      <c r="S2255" s="80"/>
      <c r="T2255" s="80"/>
      <c r="U2255" s="80"/>
      <c r="V2255" s="80"/>
      <c r="W2255" s="81">
        <f t="shared" si="32"/>
        <v>0</v>
      </c>
      <c r="X2255" s="80"/>
      <c r="Y2255" s="80"/>
      <c r="Z2255" s="80"/>
      <c r="AA2255" s="80"/>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82"/>
      <c r="BE2255" s="1"/>
    </row>
    <row r="2256" spans="1:57" ht="11.25" customHeight="1" x14ac:dyDescent="0.2">
      <c r="A2256" s="1"/>
      <c r="B2256" s="1"/>
      <c r="C2256" s="1"/>
      <c r="D2256" s="1"/>
      <c r="E2256" s="46">
        <v>2249</v>
      </c>
      <c r="F2256" s="229"/>
      <c r="G2256" s="4"/>
      <c r="H2256" s="4"/>
      <c r="I2256" s="79"/>
      <c r="J2256" s="4"/>
      <c r="K2256" s="80"/>
      <c r="L2256" s="80"/>
      <c r="M2256" s="80"/>
      <c r="N2256" s="80"/>
      <c r="O2256" s="80"/>
      <c r="P2256" s="80"/>
      <c r="Q2256" s="80"/>
      <c r="R2256" s="80"/>
      <c r="S2256" s="80"/>
      <c r="T2256" s="80"/>
      <c r="U2256" s="80"/>
      <c r="V2256" s="80"/>
      <c r="W2256" s="81">
        <f t="shared" si="32"/>
        <v>0</v>
      </c>
      <c r="X2256" s="80"/>
      <c r="Y2256" s="80"/>
      <c r="Z2256" s="80"/>
      <c r="AA2256" s="80"/>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82"/>
      <c r="BE2256" s="1"/>
    </row>
    <row r="2257" spans="1:57" ht="11.25" customHeight="1" x14ac:dyDescent="0.2">
      <c r="A2257" s="1"/>
      <c r="B2257" s="1"/>
      <c r="C2257" s="1"/>
      <c r="D2257" s="1"/>
      <c r="E2257" s="46">
        <v>2250</v>
      </c>
      <c r="F2257" s="229"/>
      <c r="G2257" s="4"/>
      <c r="H2257" s="4"/>
      <c r="I2257" s="79"/>
      <c r="J2257" s="4"/>
      <c r="K2257" s="80"/>
      <c r="L2257" s="80"/>
      <c r="M2257" s="80"/>
      <c r="N2257" s="80"/>
      <c r="O2257" s="80"/>
      <c r="P2257" s="80"/>
      <c r="Q2257" s="80"/>
      <c r="R2257" s="80"/>
      <c r="S2257" s="80"/>
      <c r="T2257" s="80"/>
      <c r="U2257" s="80"/>
      <c r="V2257" s="80"/>
      <c r="W2257" s="81">
        <f t="shared" si="32"/>
        <v>0</v>
      </c>
      <c r="X2257" s="80"/>
      <c r="Y2257" s="80"/>
      <c r="Z2257" s="80"/>
      <c r="AA2257" s="80"/>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82"/>
      <c r="BE2257" s="1"/>
    </row>
    <row r="2258" spans="1:57" ht="11.25" customHeight="1" x14ac:dyDescent="0.2">
      <c r="A2258" s="1"/>
      <c r="B2258" s="1"/>
      <c r="C2258" s="1"/>
      <c r="D2258" s="1"/>
      <c r="E2258" s="46">
        <v>2251</v>
      </c>
      <c r="F2258" s="229"/>
      <c r="G2258" s="4"/>
      <c r="H2258" s="4"/>
      <c r="I2258" s="79"/>
      <c r="J2258" s="4"/>
      <c r="K2258" s="80"/>
      <c r="L2258" s="80"/>
      <c r="M2258" s="80"/>
      <c r="N2258" s="80"/>
      <c r="O2258" s="80"/>
      <c r="P2258" s="80"/>
      <c r="Q2258" s="80"/>
      <c r="R2258" s="80"/>
      <c r="S2258" s="80"/>
      <c r="T2258" s="80"/>
      <c r="U2258" s="80"/>
      <c r="V2258" s="80"/>
      <c r="W2258" s="81">
        <f t="shared" si="32"/>
        <v>0</v>
      </c>
      <c r="X2258" s="80"/>
      <c r="Y2258" s="80"/>
      <c r="Z2258" s="80"/>
      <c r="AA2258" s="80"/>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82"/>
      <c r="BE2258" s="1"/>
    </row>
    <row r="2259" spans="1:57" ht="11.25" customHeight="1" x14ac:dyDescent="0.2">
      <c r="A2259" s="1"/>
      <c r="B2259" s="1"/>
      <c r="C2259" s="1"/>
      <c r="D2259" s="1"/>
      <c r="E2259" s="46">
        <v>2252</v>
      </c>
      <c r="F2259" s="229"/>
      <c r="G2259" s="4"/>
      <c r="H2259" s="4"/>
      <c r="I2259" s="79"/>
      <c r="J2259" s="4"/>
      <c r="K2259" s="80"/>
      <c r="L2259" s="80"/>
      <c r="M2259" s="80"/>
      <c r="N2259" s="80"/>
      <c r="O2259" s="80"/>
      <c r="P2259" s="80"/>
      <c r="Q2259" s="80"/>
      <c r="R2259" s="80"/>
      <c r="S2259" s="80"/>
      <c r="T2259" s="80"/>
      <c r="U2259" s="80"/>
      <c r="V2259" s="80"/>
      <c r="W2259" s="81">
        <f t="shared" si="32"/>
        <v>0</v>
      </c>
      <c r="X2259" s="80"/>
      <c r="Y2259" s="80"/>
      <c r="Z2259" s="80"/>
      <c r="AA2259" s="80"/>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82"/>
      <c r="BE2259" s="1"/>
    </row>
    <row r="2260" spans="1:57" ht="11.25" customHeight="1" x14ac:dyDescent="0.2">
      <c r="A2260" s="1"/>
      <c r="B2260" s="1"/>
      <c r="C2260" s="1"/>
      <c r="D2260" s="1"/>
      <c r="E2260" s="46">
        <v>2253</v>
      </c>
      <c r="F2260" s="229"/>
      <c r="G2260" s="4"/>
      <c r="H2260" s="4"/>
      <c r="I2260" s="79"/>
      <c r="J2260" s="4"/>
      <c r="K2260" s="80"/>
      <c r="L2260" s="80"/>
      <c r="M2260" s="80"/>
      <c r="N2260" s="80"/>
      <c r="O2260" s="80"/>
      <c r="P2260" s="80"/>
      <c r="Q2260" s="80"/>
      <c r="R2260" s="80"/>
      <c r="S2260" s="80"/>
      <c r="T2260" s="80"/>
      <c r="U2260" s="80"/>
      <c r="V2260" s="80"/>
      <c r="W2260" s="81">
        <f t="shared" si="32"/>
        <v>0</v>
      </c>
      <c r="X2260" s="80"/>
      <c r="Y2260" s="80"/>
      <c r="Z2260" s="80"/>
      <c r="AA2260" s="80"/>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82"/>
      <c r="BE2260" s="1"/>
    </row>
    <row r="2261" spans="1:57" ht="11.25" customHeight="1" x14ac:dyDescent="0.2">
      <c r="A2261" s="1"/>
      <c r="B2261" s="1"/>
      <c r="C2261" s="1"/>
      <c r="D2261" s="1"/>
      <c r="E2261" s="46">
        <v>2254</v>
      </c>
      <c r="F2261" s="229"/>
      <c r="G2261" s="4"/>
      <c r="H2261" s="4"/>
      <c r="I2261" s="79"/>
      <c r="J2261" s="4"/>
      <c r="K2261" s="80"/>
      <c r="L2261" s="80"/>
      <c r="M2261" s="80"/>
      <c r="N2261" s="80"/>
      <c r="O2261" s="80"/>
      <c r="P2261" s="80"/>
      <c r="Q2261" s="80"/>
      <c r="R2261" s="80"/>
      <c r="S2261" s="80"/>
      <c r="T2261" s="80"/>
      <c r="U2261" s="80"/>
      <c r="V2261" s="80"/>
      <c r="W2261" s="81">
        <f t="shared" si="32"/>
        <v>0</v>
      </c>
      <c r="X2261" s="80"/>
      <c r="Y2261" s="80"/>
      <c r="Z2261" s="80"/>
      <c r="AA2261" s="80"/>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82"/>
      <c r="BE2261" s="1"/>
    </row>
    <row r="2262" spans="1:57" ht="11.25" customHeight="1" x14ac:dyDescent="0.2">
      <c r="A2262" s="1"/>
      <c r="B2262" s="1"/>
      <c r="C2262" s="1"/>
      <c r="D2262" s="1"/>
      <c r="E2262" s="46">
        <v>2255</v>
      </c>
      <c r="F2262" s="229"/>
      <c r="G2262" s="4"/>
      <c r="H2262" s="4"/>
      <c r="I2262" s="79"/>
      <c r="J2262" s="4"/>
      <c r="K2262" s="80"/>
      <c r="L2262" s="80"/>
      <c r="M2262" s="80"/>
      <c r="N2262" s="80"/>
      <c r="O2262" s="80"/>
      <c r="P2262" s="80"/>
      <c r="Q2262" s="80"/>
      <c r="R2262" s="80"/>
      <c r="S2262" s="80"/>
      <c r="T2262" s="80"/>
      <c r="U2262" s="80"/>
      <c r="V2262" s="80"/>
      <c r="W2262" s="81">
        <f t="shared" si="32"/>
        <v>0</v>
      </c>
      <c r="X2262" s="80"/>
      <c r="Y2262" s="80"/>
      <c r="Z2262" s="80"/>
      <c r="AA2262" s="80"/>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82"/>
      <c r="BE2262" s="1"/>
    </row>
    <row r="2263" spans="1:57" ht="11.25" customHeight="1" x14ac:dyDescent="0.2">
      <c r="A2263" s="1"/>
      <c r="B2263" s="1"/>
      <c r="C2263" s="1"/>
      <c r="D2263" s="1"/>
      <c r="E2263" s="46">
        <v>2256</v>
      </c>
      <c r="F2263" s="229"/>
      <c r="G2263" s="4"/>
      <c r="H2263" s="4"/>
      <c r="I2263" s="79"/>
      <c r="J2263" s="4"/>
      <c r="K2263" s="80"/>
      <c r="L2263" s="80"/>
      <c r="M2263" s="80"/>
      <c r="N2263" s="80"/>
      <c r="O2263" s="80"/>
      <c r="P2263" s="80"/>
      <c r="Q2263" s="80"/>
      <c r="R2263" s="80"/>
      <c r="S2263" s="80"/>
      <c r="T2263" s="80"/>
      <c r="U2263" s="80"/>
      <c r="V2263" s="80"/>
      <c r="W2263" s="81">
        <f t="shared" si="32"/>
        <v>0</v>
      </c>
      <c r="X2263" s="80"/>
      <c r="Y2263" s="80"/>
      <c r="Z2263" s="80"/>
      <c r="AA2263" s="80"/>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82"/>
      <c r="BE2263" s="1"/>
    </row>
    <row r="2264" spans="1:57" ht="11.25" customHeight="1" x14ac:dyDescent="0.2">
      <c r="A2264" s="1"/>
      <c r="B2264" s="1"/>
      <c r="C2264" s="1"/>
      <c r="D2264" s="1"/>
      <c r="E2264" s="46">
        <v>2257</v>
      </c>
      <c r="F2264" s="229"/>
      <c r="G2264" s="4"/>
      <c r="H2264" s="4"/>
      <c r="I2264" s="79"/>
      <c r="J2264" s="4"/>
      <c r="K2264" s="80"/>
      <c r="L2264" s="80"/>
      <c r="M2264" s="80"/>
      <c r="N2264" s="80"/>
      <c r="O2264" s="80"/>
      <c r="P2264" s="80"/>
      <c r="Q2264" s="80"/>
      <c r="R2264" s="80"/>
      <c r="S2264" s="80"/>
      <c r="T2264" s="80"/>
      <c r="U2264" s="80"/>
      <c r="V2264" s="80"/>
      <c r="W2264" s="81">
        <f t="shared" si="32"/>
        <v>0</v>
      </c>
      <c r="X2264" s="80"/>
      <c r="Y2264" s="80"/>
      <c r="Z2264" s="80"/>
      <c r="AA2264" s="80"/>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82"/>
      <c r="BE2264" s="1"/>
    </row>
    <row r="2265" spans="1:57" ht="11.25" customHeight="1" x14ac:dyDescent="0.2">
      <c r="A2265" s="1"/>
      <c r="B2265" s="1"/>
      <c r="C2265" s="1"/>
      <c r="D2265" s="1"/>
      <c r="E2265" s="46">
        <v>2258</v>
      </c>
      <c r="F2265" s="229"/>
      <c r="G2265" s="4"/>
      <c r="H2265" s="4"/>
      <c r="I2265" s="79"/>
      <c r="J2265" s="4"/>
      <c r="K2265" s="80"/>
      <c r="L2265" s="80"/>
      <c r="M2265" s="80"/>
      <c r="N2265" s="80"/>
      <c r="O2265" s="80"/>
      <c r="P2265" s="80"/>
      <c r="Q2265" s="80"/>
      <c r="R2265" s="80"/>
      <c r="S2265" s="80"/>
      <c r="T2265" s="80"/>
      <c r="U2265" s="80"/>
      <c r="V2265" s="80"/>
      <c r="W2265" s="81">
        <f t="shared" si="32"/>
        <v>0</v>
      </c>
      <c r="X2265" s="80"/>
      <c r="Y2265" s="80"/>
      <c r="Z2265" s="80"/>
      <c r="AA2265" s="80"/>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82"/>
      <c r="BE2265" s="1"/>
    </row>
    <row r="2266" spans="1:57" ht="11.25" customHeight="1" x14ac:dyDescent="0.2">
      <c r="A2266" s="1"/>
      <c r="B2266" s="1"/>
      <c r="C2266" s="1"/>
      <c r="D2266" s="1"/>
      <c r="E2266" s="46">
        <v>2259</v>
      </c>
      <c r="F2266" s="229"/>
      <c r="G2266" s="4"/>
      <c r="H2266" s="4"/>
      <c r="I2266" s="79"/>
      <c r="J2266" s="4"/>
      <c r="K2266" s="80"/>
      <c r="L2266" s="80"/>
      <c r="M2266" s="80"/>
      <c r="N2266" s="80"/>
      <c r="O2266" s="80"/>
      <c r="P2266" s="80"/>
      <c r="Q2266" s="80"/>
      <c r="R2266" s="80"/>
      <c r="S2266" s="80"/>
      <c r="T2266" s="80"/>
      <c r="U2266" s="80"/>
      <c r="V2266" s="80"/>
      <c r="W2266" s="81">
        <f t="shared" si="32"/>
        <v>0</v>
      </c>
      <c r="X2266" s="80"/>
      <c r="Y2266" s="80"/>
      <c r="Z2266" s="80"/>
      <c r="AA2266" s="80"/>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82"/>
      <c r="BE2266" s="1"/>
    </row>
    <row r="2267" spans="1:57" ht="11.25" customHeight="1" x14ac:dyDescent="0.2">
      <c r="A2267" s="1"/>
      <c r="B2267" s="1"/>
      <c r="C2267" s="1"/>
      <c r="D2267" s="1"/>
      <c r="E2267" s="46">
        <v>2260</v>
      </c>
      <c r="F2267" s="229"/>
      <c r="G2267" s="4"/>
      <c r="H2267" s="4"/>
      <c r="I2267" s="79"/>
      <c r="J2267" s="4"/>
      <c r="K2267" s="80"/>
      <c r="L2267" s="80"/>
      <c r="M2267" s="80"/>
      <c r="N2267" s="80"/>
      <c r="O2267" s="80"/>
      <c r="P2267" s="80"/>
      <c r="Q2267" s="80"/>
      <c r="R2267" s="80"/>
      <c r="S2267" s="80"/>
      <c r="T2267" s="80"/>
      <c r="U2267" s="80"/>
      <c r="V2267" s="80"/>
      <c r="W2267" s="81">
        <f t="shared" si="32"/>
        <v>0</v>
      </c>
      <c r="X2267" s="80"/>
      <c r="Y2267" s="80"/>
      <c r="Z2267" s="80"/>
      <c r="AA2267" s="80"/>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82"/>
      <c r="BE2267" s="1"/>
    </row>
    <row r="2268" spans="1:57" ht="11.25" customHeight="1" x14ac:dyDescent="0.2">
      <c r="A2268" s="1"/>
      <c r="B2268" s="1"/>
      <c r="C2268" s="1"/>
      <c r="D2268" s="1"/>
      <c r="E2268" s="46">
        <v>2261</v>
      </c>
      <c r="F2268" s="229"/>
      <c r="G2268" s="4"/>
      <c r="H2268" s="4"/>
      <c r="I2268" s="79"/>
      <c r="J2268" s="4"/>
      <c r="K2268" s="80"/>
      <c r="L2268" s="80"/>
      <c r="M2268" s="80"/>
      <c r="N2268" s="80"/>
      <c r="O2268" s="80"/>
      <c r="P2268" s="80"/>
      <c r="Q2268" s="80"/>
      <c r="R2268" s="80"/>
      <c r="S2268" s="80"/>
      <c r="T2268" s="80"/>
      <c r="U2268" s="80"/>
      <c r="V2268" s="80"/>
      <c r="W2268" s="81">
        <f t="shared" si="32"/>
        <v>0</v>
      </c>
      <c r="X2268" s="80"/>
      <c r="Y2268" s="80"/>
      <c r="Z2268" s="80"/>
      <c r="AA2268" s="80"/>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82"/>
      <c r="BE2268" s="1"/>
    </row>
    <row r="2269" spans="1:57" ht="11.25" customHeight="1" x14ac:dyDescent="0.2">
      <c r="A2269" s="1"/>
      <c r="B2269" s="1"/>
      <c r="C2269" s="1"/>
      <c r="D2269" s="1"/>
      <c r="E2269" s="46">
        <v>2262</v>
      </c>
      <c r="F2269" s="229"/>
      <c r="G2269" s="4"/>
      <c r="H2269" s="4"/>
      <c r="I2269" s="79"/>
      <c r="J2269" s="4"/>
      <c r="K2269" s="80"/>
      <c r="L2269" s="80"/>
      <c r="M2269" s="80"/>
      <c r="N2269" s="80"/>
      <c r="O2269" s="80"/>
      <c r="P2269" s="80"/>
      <c r="Q2269" s="80"/>
      <c r="R2269" s="80"/>
      <c r="S2269" s="80"/>
      <c r="T2269" s="80"/>
      <c r="U2269" s="80"/>
      <c r="V2269" s="80"/>
      <c r="W2269" s="81">
        <f t="shared" si="32"/>
        <v>0</v>
      </c>
      <c r="X2269" s="80"/>
      <c r="Y2269" s="80"/>
      <c r="Z2269" s="80"/>
      <c r="AA2269" s="80"/>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82"/>
      <c r="BE2269" s="1"/>
    </row>
    <row r="2270" spans="1:57" ht="11.25" customHeight="1" x14ac:dyDescent="0.2">
      <c r="A2270" s="1"/>
      <c r="B2270" s="1"/>
      <c r="C2270" s="1"/>
      <c r="D2270" s="1"/>
      <c r="E2270" s="46">
        <v>2263</v>
      </c>
      <c r="F2270" s="229"/>
      <c r="G2270" s="4"/>
      <c r="H2270" s="4"/>
      <c r="I2270" s="79"/>
      <c r="J2270" s="4"/>
      <c r="K2270" s="80"/>
      <c r="L2270" s="80"/>
      <c r="M2270" s="80"/>
      <c r="N2270" s="80"/>
      <c r="O2270" s="80"/>
      <c r="P2270" s="80"/>
      <c r="Q2270" s="80"/>
      <c r="R2270" s="80"/>
      <c r="S2270" s="80"/>
      <c r="T2270" s="80"/>
      <c r="U2270" s="80"/>
      <c r="V2270" s="80"/>
      <c r="W2270" s="81">
        <f t="shared" si="32"/>
        <v>0</v>
      </c>
      <c r="X2270" s="80"/>
      <c r="Y2270" s="80"/>
      <c r="Z2270" s="80"/>
      <c r="AA2270" s="80"/>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82"/>
      <c r="BE2270" s="1"/>
    </row>
    <row r="2271" spans="1:57" ht="11.25" customHeight="1" x14ac:dyDescent="0.2">
      <c r="A2271" s="1"/>
      <c r="B2271" s="1"/>
      <c r="C2271" s="1"/>
      <c r="D2271" s="1"/>
      <c r="E2271" s="46">
        <v>2264</v>
      </c>
      <c r="F2271" s="229"/>
      <c r="G2271" s="4"/>
      <c r="H2271" s="4"/>
      <c r="I2271" s="79"/>
      <c r="J2271" s="4"/>
      <c r="K2271" s="80"/>
      <c r="L2271" s="80"/>
      <c r="M2271" s="80"/>
      <c r="N2271" s="80"/>
      <c r="O2271" s="80"/>
      <c r="P2271" s="80"/>
      <c r="Q2271" s="80"/>
      <c r="R2271" s="80"/>
      <c r="S2271" s="80"/>
      <c r="T2271" s="80"/>
      <c r="U2271" s="80"/>
      <c r="V2271" s="80"/>
      <c r="W2271" s="81">
        <f t="shared" si="32"/>
        <v>0</v>
      </c>
      <c r="X2271" s="80"/>
      <c r="Y2271" s="80"/>
      <c r="Z2271" s="80"/>
      <c r="AA2271" s="80"/>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82"/>
      <c r="BE2271" s="1"/>
    </row>
    <row r="2272" spans="1:57" ht="11.25" customHeight="1" x14ac:dyDescent="0.2">
      <c r="A2272" s="1"/>
      <c r="B2272" s="1"/>
      <c r="C2272" s="1"/>
      <c r="D2272" s="1"/>
      <c r="E2272" s="46">
        <v>2265</v>
      </c>
      <c r="F2272" s="229"/>
      <c r="G2272" s="4"/>
      <c r="H2272" s="4"/>
      <c r="I2272" s="79"/>
      <c r="J2272" s="4"/>
      <c r="K2272" s="80"/>
      <c r="L2272" s="80"/>
      <c r="M2272" s="80"/>
      <c r="N2272" s="80"/>
      <c r="O2272" s="80"/>
      <c r="P2272" s="80"/>
      <c r="Q2272" s="80"/>
      <c r="R2272" s="80"/>
      <c r="S2272" s="80"/>
      <c r="T2272" s="80"/>
      <c r="U2272" s="80"/>
      <c r="V2272" s="80"/>
      <c r="W2272" s="81">
        <f t="shared" si="32"/>
        <v>0</v>
      </c>
      <c r="X2272" s="80"/>
      <c r="Y2272" s="80"/>
      <c r="Z2272" s="80"/>
      <c r="AA2272" s="80"/>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82"/>
      <c r="BE2272" s="1"/>
    </row>
    <row r="2273" spans="1:57" ht="11.25" customHeight="1" x14ac:dyDescent="0.2">
      <c r="A2273" s="1"/>
      <c r="B2273" s="1"/>
      <c r="C2273" s="1"/>
      <c r="D2273" s="1"/>
      <c r="E2273" s="46">
        <v>2266</v>
      </c>
      <c r="F2273" s="229"/>
      <c r="G2273" s="4"/>
      <c r="H2273" s="4"/>
      <c r="I2273" s="79"/>
      <c r="J2273" s="4"/>
      <c r="K2273" s="80"/>
      <c r="L2273" s="80"/>
      <c r="M2273" s="80"/>
      <c r="N2273" s="80"/>
      <c r="O2273" s="80"/>
      <c r="P2273" s="80"/>
      <c r="Q2273" s="80"/>
      <c r="R2273" s="80"/>
      <c r="S2273" s="80"/>
      <c r="T2273" s="80"/>
      <c r="U2273" s="80"/>
      <c r="V2273" s="80"/>
      <c r="W2273" s="81">
        <f t="shared" si="32"/>
        <v>0</v>
      </c>
      <c r="X2273" s="80"/>
      <c r="Y2273" s="80"/>
      <c r="Z2273" s="80"/>
      <c r="AA2273" s="80"/>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82"/>
      <c r="BE2273" s="1"/>
    </row>
    <row r="2274" spans="1:57" ht="11.25" customHeight="1" x14ac:dyDescent="0.2">
      <c r="A2274" s="1"/>
      <c r="B2274" s="1"/>
      <c r="C2274" s="1"/>
      <c r="D2274" s="1"/>
      <c r="E2274" s="46">
        <v>2267</v>
      </c>
      <c r="F2274" s="229"/>
      <c r="G2274" s="4"/>
      <c r="H2274" s="4"/>
      <c r="I2274" s="79"/>
      <c r="J2274" s="4"/>
      <c r="K2274" s="80"/>
      <c r="L2274" s="80"/>
      <c r="M2274" s="80"/>
      <c r="N2274" s="80"/>
      <c r="O2274" s="80"/>
      <c r="P2274" s="80"/>
      <c r="Q2274" s="80"/>
      <c r="R2274" s="80"/>
      <c r="S2274" s="80"/>
      <c r="T2274" s="80"/>
      <c r="U2274" s="80"/>
      <c r="V2274" s="80"/>
      <c r="W2274" s="81">
        <f t="shared" si="32"/>
        <v>0</v>
      </c>
      <c r="X2274" s="80"/>
      <c r="Y2274" s="80"/>
      <c r="Z2274" s="80"/>
      <c r="AA2274" s="80"/>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82"/>
      <c r="BE2274" s="1"/>
    </row>
    <row r="2275" spans="1:57" ht="11.25" customHeight="1" x14ac:dyDescent="0.2">
      <c r="A2275" s="1"/>
      <c r="B2275" s="1"/>
      <c r="C2275" s="1"/>
      <c r="D2275" s="1"/>
      <c r="E2275" s="46">
        <v>2268</v>
      </c>
      <c r="F2275" s="229"/>
      <c r="G2275" s="4"/>
      <c r="H2275" s="4"/>
      <c r="I2275" s="79"/>
      <c r="J2275" s="4"/>
      <c r="K2275" s="80"/>
      <c r="L2275" s="80"/>
      <c r="M2275" s="80"/>
      <c r="N2275" s="80"/>
      <c r="O2275" s="80"/>
      <c r="P2275" s="80"/>
      <c r="Q2275" s="80"/>
      <c r="R2275" s="80"/>
      <c r="S2275" s="80"/>
      <c r="T2275" s="80"/>
      <c r="U2275" s="80"/>
      <c r="V2275" s="80"/>
      <c r="W2275" s="81">
        <f t="shared" si="32"/>
        <v>0</v>
      </c>
      <c r="X2275" s="80"/>
      <c r="Y2275" s="80"/>
      <c r="Z2275" s="80"/>
      <c r="AA2275" s="80"/>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82"/>
      <c r="BE2275" s="1"/>
    </row>
    <row r="2276" spans="1:57" ht="11.25" customHeight="1" x14ac:dyDescent="0.2">
      <c r="A2276" s="1"/>
      <c r="B2276" s="1"/>
      <c r="C2276" s="1"/>
      <c r="D2276" s="1"/>
      <c r="E2276" s="46">
        <v>2269</v>
      </c>
      <c r="F2276" s="229"/>
      <c r="G2276" s="4"/>
      <c r="H2276" s="4"/>
      <c r="I2276" s="79"/>
      <c r="J2276" s="4"/>
      <c r="K2276" s="80"/>
      <c r="L2276" s="80"/>
      <c r="M2276" s="80"/>
      <c r="N2276" s="80"/>
      <c r="O2276" s="80"/>
      <c r="P2276" s="80"/>
      <c r="Q2276" s="80"/>
      <c r="R2276" s="80"/>
      <c r="S2276" s="80"/>
      <c r="T2276" s="80"/>
      <c r="U2276" s="80"/>
      <c r="V2276" s="80"/>
      <c r="W2276" s="81">
        <f t="shared" si="32"/>
        <v>0</v>
      </c>
      <c r="X2276" s="80"/>
      <c r="Y2276" s="80"/>
      <c r="Z2276" s="80"/>
      <c r="AA2276" s="80"/>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82"/>
      <c r="BE2276" s="1"/>
    </row>
    <row r="2277" spans="1:57" ht="11.25" customHeight="1" x14ac:dyDescent="0.2">
      <c r="A2277" s="1"/>
      <c r="B2277" s="1"/>
      <c r="C2277" s="1"/>
      <c r="D2277" s="1"/>
      <c r="E2277" s="46">
        <v>2270</v>
      </c>
      <c r="F2277" s="229"/>
      <c r="G2277" s="4"/>
      <c r="H2277" s="4"/>
      <c r="I2277" s="79"/>
      <c r="J2277" s="4"/>
      <c r="K2277" s="80"/>
      <c r="L2277" s="80"/>
      <c r="M2277" s="80"/>
      <c r="N2277" s="80"/>
      <c r="O2277" s="80"/>
      <c r="P2277" s="80"/>
      <c r="Q2277" s="80"/>
      <c r="R2277" s="80"/>
      <c r="S2277" s="80"/>
      <c r="T2277" s="80"/>
      <c r="U2277" s="80"/>
      <c r="V2277" s="80"/>
      <c r="W2277" s="81">
        <f t="shared" si="32"/>
        <v>0</v>
      </c>
      <c r="X2277" s="80"/>
      <c r="Y2277" s="80"/>
      <c r="Z2277" s="80"/>
      <c r="AA2277" s="80"/>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82"/>
      <c r="BE2277" s="1"/>
    </row>
    <row r="2278" spans="1:57" ht="11.25" customHeight="1" x14ac:dyDescent="0.2">
      <c r="A2278" s="1"/>
      <c r="B2278" s="1"/>
      <c r="C2278" s="1"/>
      <c r="D2278" s="1"/>
      <c r="E2278" s="46">
        <v>2271</v>
      </c>
      <c r="F2278" s="229"/>
      <c r="G2278" s="4"/>
      <c r="H2278" s="4"/>
      <c r="I2278" s="79"/>
      <c r="J2278" s="4"/>
      <c r="K2278" s="80"/>
      <c r="L2278" s="80"/>
      <c r="M2278" s="80"/>
      <c r="N2278" s="80"/>
      <c r="O2278" s="80"/>
      <c r="P2278" s="80"/>
      <c r="Q2278" s="80"/>
      <c r="R2278" s="80"/>
      <c r="S2278" s="80"/>
      <c r="T2278" s="80"/>
      <c r="U2278" s="80"/>
      <c r="V2278" s="80"/>
      <c r="W2278" s="81">
        <f t="shared" si="32"/>
        <v>0</v>
      </c>
      <c r="X2278" s="80"/>
      <c r="Y2278" s="80"/>
      <c r="Z2278" s="80"/>
      <c r="AA2278" s="80"/>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82"/>
      <c r="BE2278" s="1"/>
    </row>
    <row r="2279" spans="1:57" ht="11.25" customHeight="1" x14ac:dyDescent="0.2">
      <c r="A2279" s="1"/>
      <c r="B2279" s="1"/>
      <c r="C2279" s="1"/>
      <c r="D2279" s="1"/>
      <c r="E2279" s="46">
        <v>2272</v>
      </c>
      <c r="F2279" s="229"/>
      <c r="G2279" s="4"/>
      <c r="H2279" s="4"/>
      <c r="I2279" s="79"/>
      <c r="J2279" s="4"/>
      <c r="K2279" s="80"/>
      <c r="L2279" s="80"/>
      <c r="M2279" s="80"/>
      <c r="N2279" s="80"/>
      <c r="O2279" s="80"/>
      <c r="P2279" s="80"/>
      <c r="Q2279" s="80"/>
      <c r="R2279" s="80"/>
      <c r="S2279" s="80"/>
      <c r="T2279" s="80"/>
      <c r="U2279" s="80"/>
      <c r="V2279" s="80"/>
      <c r="W2279" s="81">
        <f t="shared" si="32"/>
        <v>0</v>
      </c>
      <c r="X2279" s="80"/>
      <c r="Y2279" s="80"/>
      <c r="Z2279" s="80"/>
      <c r="AA2279" s="80"/>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82"/>
      <c r="BE2279" s="1"/>
    </row>
    <row r="2280" spans="1:57" ht="11.25" customHeight="1" x14ac:dyDescent="0.2">
      <c r="A2280" s="1"/>
      <c r="B2280" s="1"/>
      <c r="C2280" s="1"/>
      <c r="D2280" s="1"/>
      <c r="E2280" s="46">
        <v>2273</v>
      </c>
      <c r="F2280" s="229"/>
      <c r="G2280" s="4"/>
      <c r="H2280" s="4"/>
      <c r="I2280" s="79"/>
      <c r="J2280" s="4"/>
      <c r="K2280" s="80"/>
      <c r="L2280" s="80"/>
      <c r="M2280" s="80"/>
      <c r="N2280" s="80"/>
      <c r="O2280" s="80"/>
      <c r="P2280" s="80"/>
      <c r="Q2280" s="80"/>
      <c r="R2280" s="80"/>
      <c r="S2280" s="80"/>
      <c r="T2280" s="80"/>
      <c r="U2280" s="80"/>
      <c r="V2280" s="80"/>
      <c r="W2280" s="81">
        <f t="shared" si="32"/>
        <v>0</v>
      </c>
      <c r="X2280" s="80"/>
      <c r="Y2280" s="80"/>
      <c r="Z2280" s="80"/>
      <c r="AA2280" s="80"/>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82"/>
      <c r="BE2280" s="1"/>
    </row>
    <row r="2281" spans="1:57" ht="11.25" customHeight="1" x14ac:dyDescent="0.2">
      <c r="A2281" s="1"/>
      <c r="B2281" s="1"/>
      <c r="C2281" s="1"/>
      <c r="D2281" s="1"/>
      <c r="E2281" s="46">
        <v>2274</v>
      </c>
      <c r="F2281" s="229"/>
      <c r="G2281" s="4"/>
      <c r="H2281" s="4"/>
      <c r="I2281" s="79"/>
      <c r="J2281" s="4"/>
      <c r="K2281" s="80"/>
      <c r="L2281" s="80"/>
      <c r="M2281" s="80"/>
      <c r="N2281" s="80"/>
      <c r="O2281" s="80"/>
      <c r="P2281" s="80"/>
      <c r="Q2281" s="80"/>
      <c r="R2281" s="80"/>
      <c r="S2281" s="80"/>
      <c r="T2281" s="80"/>
      <c r="U2281" s="80"/>
      <c r="V2281" s="80"/>
      <c r="W2281" s="81">
        <f t="shared" si="32"/>
        <v>0</v>
      </c>
      <c r="X2281" s="80"/>
      <c r="Y2281" s="80"/>
      <c r="Z2281" s="80"/>
      <c r="AA2281" s="80"/>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82"/>
      <c r="BE2281" s="1"/>
    </row>
    <row r="2282" spans="1:57" ht="11.25" customHeight="1" x14ac:dyDescent="0.2">
      <c r="A2282" s="1"/>
      <c r="B2282" s="1"/>
      <c r="C2282" s="1"/>
      <c r="D2282" s="1"/>
      <c r="E2282" s="46">
        <v>2275</v>
      </c>
      <c r="F2282" s="229"/>
      <c r="G2282" s="4"/>
      <c r="H2282" s="4"/>
      <c r="I2282" s="79"/>
      <c r="J2282" s="4"/>
      <c r="K2282" s="80"/>
      <c r="L2282" s="80"/>
      <c r="M2282" s="80"/>
      <c r="N2282" s="80"/>
      <c r="O2282" s="80"/>
      <c r="P2282" s="80"/>
      <c r="Q2282" s="80"/>
      <c r="R2282" s="80"/>
      <c r="S2282" s="80"/>
      <c r="T2282" s="80"/>
      <c r="U2282" s="80"/>
      <c r="V2282" s="80"/>
      <c r="W2282" s="81">
        <f t="shared" si="32"/>
        <v>0</v>
      </c>
      <c r="X2282" s="80"/>
      <c r="Y2282" s="80"/>
      <c r="Z2282" s="80"/>
      <c r="AA2282" s="80"/>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82"/>
      <c r="BE2282" s="1"/>
    </row>
    <row r="2283" spans="1:57" ht="11.25" customHeight="1" x14ac:dyDescent="0.2">
      <c r="A2283" s="1"/>
      <c r="B2283" s="1"/>
      <c r="C2283" s="1"/>
      <c r="D2283" s="1"/>
      <c r="E2283" s="46">
        <v>2276</v>
      </c>
      <c r="F2283" s="229"/>
      <c r="G2283" s="4"/>
      <c r="H2283" s="4"/>
      <c r="I2283" s="79"/>
      <c r="J2283" s="4"/>
      <c r="K2283" s="80"/>
      <c r="L2283" s="80"/>
      <c r="M2283" s="80"/>
      <c r="N2283" s="80"/>
      <c r="O2283" s="80"/>
      <c r="P2283" s="80"/>
      <c r="Q2283" s="80"/>
      <c r="R2283" s="80"/>
      <c r="S2283" s="80"/>
      <c r="T2283" s="80"/>
      <c r="U2283" s="80"/>
      <c r="V2283" s="80"/>
      <c r="W2283" s="81">
        <f t="shared" si="32"/>
        <v>0</v>
      </c>
      <c r="X2283" s="80"/>
      <c r="Y2283" s="80"/>
      <c r="Z2283" s="80"/>
      <c r="AA2283" s="80"/>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82"/>
      <c r="BE2283" s="1"/>
    </row>
    <row r="2284" spans="1:57" ht="11.25" customHeight="1" x14ac:dyDescent="0.2">
      <c r="A2284" s="1"/>
      <c r="B2284" s="1"/>
      <c r="C2284" s="1"/>
      <c r="D2284" s="1"/>
      <c r="E2284" s="46">
        <v>2277</v>
      </c>
      <c r="F2284" s="229"/>
      <c r="G2284" s="4"/>
      <c r="H2284" s="4"/>
      <c r="I2284" s="79"/>
      <c r="J2284" s="4"/>
      <c r="K2284" s="80"/>
      <c r="L2284" s="80"/>
      <c r="M2284" s="80"/>
      <c r="N2284" s="80"/>
      <c r="O2284" s="80"/>
      <c r="P2284" s="80"/>
      <c r="Q2284" s="80"/>
      <c r="R2284" s="80"/>
      <c r="S2284" s="80"/>
      <c r="T2284" s="80"/>
      <c r="U2284" s="80"/>
      <c r="V2284" s="80"/>
      <c r="W2284" s="81">
        <f t="shared" si="32"/>
        <v>0</v>
      </c>
      <c r="X2284" s="80"/>
      <c r="Y2284" s="80"/>
      <c r="Z2284" s="80"/>
      <c r="AA2284" s="80"/>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82"/>
      <c r="BE2284" s="1"/>
    </row>
    <row r="2285" spans="1:57" ht="11.25" customHeight="1" x14ac:dyDescent="0.2">
      <c r="A2285" s="1"/>
      <c r="B2285" s="1"/>
      <c r="C2285" s="1"/>
      <c r="D2285" s="1"/>
      <c r="E2285" s="46">
        <v>2278</v>
      </c>
      <c r="F2285" s="229"/>
      <c r="G2285" s="4"/>
      <c r="H2285" s="4"/>
      <c r="I2285" s="79"/>
      <c r="J2285" s="4"/>
      <c r="K2285" s="80"/>
      <c r="L2285" s="80"/>
      <c r="M2285" s="80"/>
      <c r="N2285" s="80"/>
      <c r="O2285" s="80"/>
      <c r="P2285" s="80"/>
      <c r="Q2285" s="80"/>
      <c r="R2285" s="80"/>
      <c r="S2285" s="80"/>
      <c r="T2285" s="80"/>
      <c r="U2285" s="80"/>
      <c r="V2285" s="80"/>
      <c r="W2285" s="81">
        <f t="shared" si="32"/>
        <v>0</v>
      </c>
      <c r="X2285" s="80"/>
      <c r="Y2285" s="80"/>
      <c r="Z2285" s="80"/>
      <c r="AA2285" s="80"/>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82"/>
      <c r="BE2285" s="1"/>
    </row>
    <row r="2286" spans="1:57" ht="11.25" customHeight="1" x14ac:dyDescent="0.2">
      <c r="A2286" s="1"/>
      <c r="B2286" s="1"/>
      <c r="C2286" s="1"/>
      <c r="D2286" s="1"/>
      <c r="E2286" s="46">
        <v>2279</v>
      </c>
      <c r="F2286" s="229"/>
      <c r="G2286" s="4"/>
      <c r="H2286" s="4"/>
      <c r="I2286" s="79"/>
      <c r="J2286" s="4"/>
      <c r="K2286" s="80"/>
      <c r="L2286" s="80"/>
      <c r="M2286" s="80"/>
      <c r="N2286" s="80"/>
      <c r="O2286" s="80"/>
      <c r="P2286" s="80"/>
      <c r="Q2286" s="80"/>
      <c r="R2286" s="80"/>
      <c r="S2286" s="80"/>
      <c r="T2286" s="80"/>
      <c r="U2286" s="80"/>
      <c r="V2286" s="80"/>
      <c r="W2286" s="81">
        <f t="shared" si="32"/>
        <v>0</v>
      </c>
      <c r="X2286" s="80"/>
      <c r="Y2286" s="80"/>
      <c r="Z2286" s="80"/>
      <c r="AA2286" s="80"/>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82"/>
      <c r="BE2286" s="1"/>
    </row>
    <row r="2287" spans="1:57" ht="11.25" customHeight="1" x14ac:dyDescent="0.2">
      <c r="A2287" s="1"/>
      <c r="B2287" s="1"/>
      <c r="C2287" s="1"/>
      <c r="D2287" s="1"/>
      <c r="E2287" s="46">
        <v>2280</v>
      </c>
      <c r="F2287" s="229"/>
      <c r="G2287" s="4"/>
      <c r="H2287" s="4"/>
      <c r="I2287" s="79"/>
      <c r="J2287" s="4"/>
      <c r="K2287" s="80"/>
      <c r="L2287" s="80"/>
      <c r="M2287" s="80"/>
      <c r="N2287" s="80"/>
      <c r="O2287" s="80"/>
      <c r="P2287" s="80"/>
      <c r="Q2287" s="80"/>
      <c r="R2287" s="80"/>
      <c r="S2287" s="80"/>
      <c r="T2287" s="80"/>
      <c r="U2287" s="80"/>
      <c r="V2287" s="80"/>
      <c r="W2287" s="81">
        <f t="shared" si="32"/>
        <v>0</v>
      </c>
      <c r="X2287" s="80"/>
      <c r="Y2287" s="80"/>
      <c r="Z2287" s="80"/>
      <c r="AA2287" s="80"/>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82"/>
      <c r="BE2287" s="1"/>
    </row>
    <row r="2288" spans="1:57" ht="11.25" customHeight="1" x14ac:dyDescent="0.2">
      <c r="A2288" s="1"/>
      <c r="B2288" s="1"/>
      <c r="C2288" s="1"/>
      <c r="D2288" s="1"/>
      <c r="E2288" s="46">
        <v>2281</v>
      </c>
      <c r="F2288" s="229"/>
      <c r="G2288" s="4"/>
      <c r="H2288" s="4"/>
      <c r="I2288" s="79"/>
      <c r="J2288" s="4"/>
      <c r="K2288" s="80"/>
      <c r="L2288" s="80"/>
      <c r="M2288" s="80"/>
      <c r="N2288" s="80"/>
      <c r="O2288" s="80"/>
      <c r="P2288" s="80"/>
      <c r="Q2288" s="80"/>
      <c r="R2288" s="80"/>
      <c r="S2288" s="80"/>
      <c r="T2288" s="80"/>
      <c r="U2288" s="80"/>
      <c r="V2288" s="80"/>
      <c r="W2288" s="81">
        <f t="shared" si="32"/>
        <v>0</v>
      </c>
      <c r="X2288" s="80"/>
      <c r="Y2288" s="80"/>
      <c r="Z2288" s="80"/>
      <c r="AA2288" s="80"/>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82"/>
      <c r="BE2288" s="1"/>
    </row>
    <row r="2289" spans="1:57" ht="11.25" customHeight="1" x14ac:dyDescent="0.2">
      <c r="A2289" s="1"/>
      <c r="B2289" s="1"/>
      <c r="C2289" s="1"/>
      <c r="D2289" s="1"/>
      <c r="E2289" s="46">
        <v>2282</v>
      </c>
      <c r="F2289" s="229"/>
      <c r="G2289" s="4"/>
      <c r="H2289" s="4"/>
      <c r="I2289" s="79"/>
      <c r="J2289" s="4"/>
      <c r="K2289" s="80"/>
      <c r="L2289" s="80"/>
      <c r="M2289" s="80"/>
      <c r="N2289" s="80"/>
      <c r="O2289" s="80"/>
      <c r="P2289" s="80"/>
      <c r="Q2289" s="80"/>
      <c r="R2289" s="80"/>
      <c r="S2289" s="80"/>
      <c r="T2289" s="80"/>
      <c r="U2289" s="80"/>
      <c r="V2289" s="80"/>
      <c r="W2289" s="81">
        <f t="shared" si="32"/>
        <v>0</v>
      </c>
      <c r="X2289" s="80"/>
      <c r="Y2289" s="80"/>
      <c r="Z2289" s="80"/>
      <c r="AA2289" s="80"/>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82"/>
      <c r="BE2289" s="1"/>
    </row>
    <row r="2290" spans="1:57" ht="11.25" customHeight="1" x14ac:dyDescent="0.2">
      <c r="A2290" s="1"/>
      <c r="B2290" s="1"/>
      <c r="C2290" s="1"/>
      <c r="D2290" s="1"/>
      <c r="E2290" s="46">
        <v>2283</v>
      </c>
      <c r="F2290" s="229"/>
      <c r="G2290" s="4"/>
      <c r="H2290" s="4"/>
      <c r="I2290" s="79"/>
      <c r="J2290" s="4"/>
      <c r="K2290" s="80"/>
      <c r="L2290" s="80"/>
      <c r="M2290" s="80"/>
      <c r="N2290" s="80"/>
      <c r="O2290" s="80"/>
      <c r="P2290" s="80"/>
      <c r="Q2290" s="80"/>
      <c r="R2290" s="80"/>
      <c r="S2290" s="80"/>
      <c r="T2290" s="80"/>
      <c r="U2290" s="80"/>
      <c r="V2290" s="80"/>
      <c r="W2290" s="81">
        <f t="shared" si="32"/>
        <v>0</v>
      </c>
      <c r="X2290" s="80"/>
      <c r="Y2290" s="80"/>
      <c r="Z2290" s="80"/>
      <c r="AA2290" s="80"/>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82"/>
      <c r="BE2290" s="1"/>
    </row>
    <row r="2291" spans="1:57" ht="11.25" customHeight="1" x14ac:dyDescent="0.2">
      <c r="A2291" s="1"/>
      <c r="B2291" s="1"/>
      <c r="C2291" s="1"/>
      <c r="D2291" s="1"/>
      <c r="E2291" s="46">
        <v>2284</v>
      </c>
      <c r="F2291" s="229"/>
      <c r="G2291" s="4"/>
      <c r="H2291" s="4"/>
      <c r="I2291" s="79"/>
      <c r="J2291" s="4"/>
      <c r="K2291" s="80"/>
      <c r="L2291" s="80"/>
      <c r="M2291" s="80"/>
      <c r="N2291" s="80"/>
      <c r="O2291" s="80"/>
      <c r="P2291" s="80"/>
      <c r="Q2291" s="80"/>
      <c r="R2291" s="80"/>
      <c r="S2291" s="80"/>
      <c r="T2291" s="80"/>
      <c r="U2291" s="80"/>
      <c r="V2291" s="80"/>
      <c r="W2291" s="81">
        <f t="shared" si="32"/>
        <v>0</v>
      </c>
      <c r="X2291" s="80"/>
      <c r="Y2291" s="80"/>
      <c r="Z2291" s="80"/>
      <c r="AA2291" s="80"/>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82"/>
      <c r="BE2291" s="1"/>
    </row>
    <row r="2292" spans="1:57" ht="11.25" customHeight="1" x14ac:dyDescent="0.2">
      <c r="A2292" s="1"/>
      <c r="B2292" s="1"/>
      <c r="C2292" s="1"/>
      <c r="D2292" s="1"/>
      <c r="E2292" s="46">
        <v>2285</v>
      </c>
      <c r="F2292" s="229"/>
      <c r="G2292" s="4"/>
      <c r="H2292" s="4"/>
      <c r="I2292" s="79"/>
      <c r="J2292" s="4"/>
      <c r="K2292" s="80"/>
      <c r="L2292" s="80"/>
      <c r="M2292" s="80"/>
      <c r="N2292" s="80"/>
      <c r="O2292" s="80"/>
      <c r="P2292" s="80"/>
      <c r="Q2292" s="80"/>
      <c r="R2292" s="80"/>
      <c r="S2292" s="80"/>
      <c r="T2292" s="80"/>
      <c r="U2292" s="80"/>
      <c r="V2292" s="80"/>
      <c r="W2292" s="81">
        <f t="shared" si="32"/>
        <v>0</v>
      </c>
      <c r="X2292" s="80"/>
      <c r="Y2292" s="80"/>
      <c r="Z2292" s="80"/>
      <c r="AA2292" s="80"/>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82"/>
      <c r="BE2292" s="1"/>
    </row>
    <row r="2293" spans="1:57" ht="11.25" customHeight="1" x14ac:dyDescent="0.2">
      <c r="A2293" s="1"/>
      <c r="B2293" s="1"/>
      <c r="C2293" s="1"/>
      <c r="D2293" s="1"/>
      <c r="E2293" s="46">
        <v>2286</v>
      </c>
      <c r="F2293" s="229"/>
      <c r="G2293" s="4"/>
      <c r="H2293" s="4"/>
      <c r="I2293" s="79"/>
      <c r="J2293" s="4"/>
      <c r="K2293" s="80"/>
      <c r="L2293" s="80"/>
      <c r="M2293" s="80"/>
      <c r="N2293" s="80"/>
      <c r="O2293" s="80"/>
      <c r="P2293" s="80"/>
      <c r="Q2293" s="80"/>
      <c r="R2293" s="80"/>
      <c r="S2293" s="80"/>
      <c r="T2293" s="80"/>
      <c r="U2293" s="80"/>
      <c r="V2293" s="80"/>
      <c r="W2293" s="81">
        <f t="shared" si="32"/>
        <v>0</v>
      </c>
      <c r="X2293" s="80"/>
      <c r="Y2293" s="80"/>
      <c r="Z2293" s="80"/>
      <c r="AA2293" s="80"/>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82"/>
      <c r="BE2293" s="1"/>
    </row>
    <row r="2294" spans="1:57" ht="11.25" customHeight="1" x14ac:dyDescent="0.2">
      <c r="A2294" s="1"/>
      <c r="B2294" s="1"/>
      <c r="C2294" s="1"/>
      <c r="D2294" s="1"/>
      <c r="E2294" s="46">
        <v>2287</v>
      </c>
      <c r="F2294" s="229"/>
      <c r="G2294" s="4"/>
      <c r="H2294" s="4"/>
      <c r="I2294" s="79"/>
      <c r="J2294" s="4"/>
      <c r="K2294" s="80"/>
      <c r="L2294" s="80"/>
      <c r="M2294" s="80"/>
      <c r="N2294" s="80"/>
      <c r="O2294" s="80"/>
      <c r="P2294" s="80"/>
      <c r="Q2294" s="80"/>
      <c r="R2294" s="80"/>
      <c r="S2294" s="80"/>
      <c r="T2294" s="80"/>
      <c r="U2294" s="80"/>
      <c r="V2294" s="80"/>
      <c r="W2294" s="81">
        <f t="shared" si="32"/>
        <v>0</v>
      </c>
      <c r="X2294" s="80"/>
      <c r="Y2294" s="80"/>
      <c r="Z2294" s="80"/>
      <c r="AA2294" s="80"/>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82"/>
      <c r="BE2294" s="1"/>
    </row>
    <row r="2295" spans="1:57" ht="11.25" customHeight="1" x14ac:dyDescent="0.2">
      <c r="A2295" s="1"/>
      <c r="B2295" s="1"/>
      <c r="C2295" s="1"/>
      <c r="D2295" s="1"/>
      <c r="E2295" s="46">
        <v>2288</v>
      </c>
      <c r="F2295" s="229"/>
      <c r="G2295" s="4"/>
      <c r="H2295" s="4"/>
      <c r="I2295" s="79"/>
      <c r="J2295" s="4"/>
      <c r="K2295" s="80"/>
      <c r="L2295" s="80"/>
      <c r="M2295" s="80"/>
      <c r="N2295" s="80"/>
      <c r="O2295" s="80"/>
      <c r="P2295" s="80"/>
      <c r="Q2295" s="80"/>
      <c r="R2295" s="80"/>
      <c r="S2295" s="80"/>
      <c r="T2295" s="80"/>
      <c r="U2295" s="80"/>
      <c r="V2295" s="80"/>
      <c r="W2295" s="81">
        <f t="shared" si="32"/>
        <v>0</v>
      </c>
      <c r="X2295" s="80"/>
      <c r="Y2295" s="80"/>
      <c r="Z2295" s="80"/>
      <c r="AA2295" s="80"/>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82"/>
      <c r="BE2295" s="1"/>
    </row>
    <row r="2296" spans="1:57" ht="11.25" customHeight="1" x14ac:dyDescent="0.2">
      <c r="A2296" s="1"/>
      <c r="B2296" s="1"/>
      <c r="C2296" s="1"/>
      <c r="D2296" s="1"/>
      <c r="E2296" s="46">
        <v>2289</v>
      </c>
      <c r="F2296" s="229"/>
      <c r="G2296" s="4"/>
      <c r="H2296" s="4"/>
      <c r="I2296" s="79"/>
      <c r="J2296" s="4"/>
      <c r="K2296" s="80"/>
      <c r="L2296" s="80"/>
      <c r="M2296" s="80"/>
      <c r="N2296" s="80"/>
      <c r="O2296" s="80"/>
      <c r="P2296" s="80"/>
      <c r="Q2296" s="80"/>
      <c r="R2296" s="80"/>
      <c r="S2296" s="80"/>
      <c r="T2296" s="80"/>
      <c r="U2296" s="80"/>
      <c r="V2296" s="80"/>
      <c r="W2296" s="81">
        <f t="shared" si="32"/>
        <v>0</v>
      </c>
      <c r="X2296" s="80"/>
      <c r="Y2296" s="80"/>
      <c r="Z2296" s="80"/>
      <c r="AA2296" s="80"/>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82"/>
      <c r="BE2296" s="1"/>
    </row>
    <row r="2297" spans="1:57" ht="11.25" customHeight="1" x14ac:dyDescent="0.2">
      <c r="A2297" s="1"/>
      <c r="B2297" s="1"/>
      <c r="C2297" s="1"/>
      <c r="D2297" s="1"/>
      <c r="E2297" s="46">
        <v>2290</v>
      </c>
      <c r="F2297" s="229"/>
      <c r="G2297" s="4"/>
      <c r="H2297" s="4"/>
      <c r="I2297" s="79"/>
      <c r="J2297" s="4"/>
      <c r="K2297" s="80"/>
      <c r="L2297" s="80"/>
      <c r="M2297" s="80"/>
      <c r="N2297" s="80"/>
      <c r="O2297" s="80"/>
      <c r="P2297" s="80"/>
      <c r="Q2297" s="80"/>
      <c r="R2297" s="80"/>
      <c r="S2297" s="80"/>
      <c r="T2297" s="80"/>
      <c r="U2297" s="80"/>
      <c r="V2297" s="80"/>
      <c r="W2297" s="81">
        <f t="shared" si="32"/>
        <v>0</v>
      </c>
      <c r="X2297" s="80"/>
      <c r="Y2297" s="80"/>
      <c r="Z2297" s="80"/>
      <c r="AA2297" s="80"/>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82"/>
      <c r="BE2297" s="1"/>
    </row>
    <row r="2298" spans="1:57" ht="11.25" customHeight="1" x14ac:dyDescent="0.2">
      <c r="A2298" s="1"/>
      <c r="B2298" s="1"/>
      <c r="C2298" s="1"/>
      <c r="D2298" s="1"/>
      <c r="E2298" s="46">
        <v>2291</v>
      </c>
      <c r="F2298" s="229"/>
      <c r="G2298" s="4"/>
      <c r="H2298" s="4"/>
      <c r="I2298" s="79"/>
      <c r="J2298" s="4"/>
      <c r="K2298" s="80"/>
      <c r="L2298" s="80"/>
      <c r="M2298" s="80"/>
      <c r="N2298" s="80"/>
      <c r="O2298" s="80"/>
      <c r="P2298" s="80"/>
      <c r="Q2298" s="80"/>
      <c r="R2298" s="80"/>
      <c r="S2298" s="80"/>
      <c r="T2298" s="80"/>
      <c r="U2298" s="80"/>
      <c r="V2298" s="80"/>
      <c r="W2298" s="81">
        <f t="shared" si="32"/>
        <v>0</v>
      </c>
      <c r="X2298" s="80"/>
      <c r="Y2298" s="80"/>
      <c r="Z2298" s="80"/>
      <c r="AA2298" s="80"/>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82"/>
      <c r="BE2298" s="1"/>
    </row>
    <row r="2299" spans="1:57" ht="11.25" customHeight="1" x14ac:dyDescent="0.2">
      <c r="A2299" s="1"/>
      <c r="B2299" s="1"/>
      <c r="C2299" s="1"/>
      <c r="D2299" s="1"/>
      <c r="E2299" s="46">
        <v>2292</v>
      </c>
      <c r="F2299" s="229"/>
      <c r="G2299" s="4"/>
      <c r="H2299" s="4"/>
      <c r="I2299" s="79"/>
      <c r="J2299" s="4"/>
      <c r="K2299" s="80"/>
      <c r="L2299" s="80"/>
      <c r="M2299" s="80"/>
      <c r="N2299" s="80"/>
      <c r="O2299" s="80"/>
      <c r="P2299" s="80"/>
      <c r="Q2299" s="80"/>
      <c r="R2299" s="80"/>
      <c r="S2299" s="80"/>
      <c r="T2299" s="80"/>
      <c r="U2299" s="80"/>
      <c r="V2299" s="80"/>
      <c r="W2299" s="81">
        <f t="shared" si="32"/>
        <v>0</v>
      </c>
      <c r="X2299" s="80"/>
      <c r="Y2299" s="80"/>
      <c r="Z2299" s="80"/>
      <c r="AA2299" s="80"/>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82"/>
      <c r="BE2299" s="1"/>
    </row>
    <row r="2300" spans="1:57" ht="11.25" customHeight="1" x14ac:dyDescent="0.2">
      <c r="A2300" s="1"/>
      <c r="B2300" s="1"/>
      <c r="C2300" s="1"/>
      <c r="D2300" s="1"/>
      <c r="E2300" s="46">
        <v>2293</v>
      </c>
      <c r="F2300" s="229"/>
      <c r="G2300" s="4"/>
      <c r="H2300" s="4"/>
      <c r="I2300" s="79"/>
      <c r="J2300" s="4"/>
      <c r="K2300" s="80"/>
      <c r="L2300" s="80"/>
      <c r="M2300" s="80"/>
      <c r="N2300" s="80"/>
      <c r="O2300" s="80"/>
      <c r="P2300" s="80"/>
      <c r="Q2300" s="80"/>
      <c r="R2300" s="80"/>
      <c r="S2300" s="80"/>
      <c r="T2300" s="80"/>
      <c r="U2300" s="80"/>
      <c r="V2300" s="80"/>
      <c r="W2300" s="81">
        <f t="shared" si="32"/>
        <v>0</v>
      </c>
      <c r="X2300" s="80"/>
      <c r="Y2300" s="80"/>
      <c r="Z2300" s="80"/>
      <c r="AA2300" s="80"/>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82"/>
      <c r="BE2300" s="1"/>
    </row>
    <row r="2301" spans="1:57" ht="11.25" customHeight="1" x14ac:dyDescent="0.2">
      <c r="A2301" s="1"/>
      <c r="B2301" s="1"/>
      <c r="C2301" s="1"/>
      <c r="D2301" s="1"/>
      <c r="E2301" s="46">
        <v>2294</v>
      </c>
      <c r="F2301" s="229"/>
      <c r="G2301" s="4"/>
      <c r="H2301" s="4"/>
      <c r="I2301" s="79"/>
      <c r="J2301" s="4"/>
      <c r="K2301" s="80"/>
      <c r="L2301" s="80"/>
      <c r="M2301" s="80"/>
      <c r="N2301" s="80"/>
      <c r="O2301" s="80"/>
      <c r="P2301" s="80"/>
      <c r="Q2301" s="80"/>
      <c r="R2301" s="80"/>
      <c r="S2301" s="80"/>
      <c r="T2301" s="80"/>
      <c r="U2301" s="80"/>
      <c r="V2301" s="80"/>
      <c r="W2301" s="81">
        <f t="shared" si="32"/>
        <v>0</v>
      </c>
      <c r="X2301" s="80"/>
      <c r="Y2301" s="80"/>
      <c r="Z2301" s="80"/>
      <c r="AA2301" s="80"/>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82"/>
      <c r="BE2301" s="1"/>
    </row>
    <row r="2302" spans="1:57" ht="11.25" customHeight="1" x14ac:dyDescent="0.2">
      <c r="A2302" s="1"/>
      <c r="B2302" s="1"/>
      <c r="C2302" s="1"/>
      <c r="D2302" s="1"/>
      <c r="E2302" s="46">
        <v>2295</v>
      </c>
      <c r="F2302" s="229"/>
      <c r="G2302" s="4"/>
      <c r="H2302" s="4"/>
      <c r="I2302" s="79"/>
      <c r="J2302" s="4"/>
      <c r="K2302" s="80"/>
      <c r="L2302" s="80"/>
      <c r="M2302" s="80"/>
      <c r="N2302" s="80"/>
      <c r="O2302" s="80"/>
      <c r="P2302" s="80"/>
      <c r="Q2302" s="80"/>
      <c r="R2302" s="80"/>
      <c r="S2302" s="80"/>
      <c r="T2302" s="80"/>
      <c r="U2302" s="80"/>
      <c r="V2302" s="80"/>
      <c r="W2302" s="81">
        <f t="shared" si="32"/>
        <v>0</v>
      </c>
      <c r="X2302" s="80"/>
      <c r="Y2302" s="80"/>
      <c r="Z2302" s="80"/>
      <c r="AA2302" s="80"/>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82"/>
      <c r="BE2302" s="1"/>
    </row>
    <row r="2303" spans="1:57" ht="11.25" customHeight="1" x14ac:dyDescent="0.2">
      <c r="A2303" s="1"/>
      <c r="B2303" s="1"/>
      <c r="C2303" s="1"/>
      <c r="D2303" s="1"/>
      <c r="E2303" s="46">
        <v>2296</v>
      </c>
      <c r="F2303" s="229"/>
      <c r="G2303" s="4"/>
      <c r="H2303" s="4"/>
      <c r="I2303" s="79"/>
      <c r="J2303" s="4"/>
      <c r="K2303" s="80"/>
      <c r="L2303" s="80"/>
      <c r="M2303" s="80"/>
      <c r="N2303" s="80"/>
      <c r="O2303" s="80"/>
      <c r="P2303" s="80"/>
      <c r="Q2303" s="80"/>
      <c r="R2303" s="80"/>
      <c r="S2303" s="80"/>
      <c r="T2303" s="80"/>
      <c r="U2303" s="80"/>
      <c r="V2303" s="80"/>
      <c r="W2303" s="81">
        <f t="shared" ref="W2303:W2507" si="33">SUM(U2303:V2303)</f>
        <v>0</v>
      </c>
      <c r="X2303" s="80"/>
      <c r="Y2303" s="80"/>
      <c r="Z2303" s="80"/>
      <c r="AA2303" s="80"/>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82"/>
      <c r="BE2303" s="1"/>
    </row>
    <row r="2304" spans="1:57" ht="11.25" customHeight="1" x14ac:dyDescent="0.2">
      <c r="A2304" s="1"/>
      <c r="B2304" s="1"/>
      <c r="C2304" s="1"/>
      <c r="D2304" s="1"/>
      <c r="E2304" s="46">
        <v>2297</v>
      </c>
      <c r="F2304" s="229"/>
      <c r="G2304" s="4"/>
      <c r="H2304" s="4"/>
      <c r="I2304" s="79"/>
      <c r="J2304" s="4"/>
      <c r="K2304" s="80"/>
      <c r="L2304" s="80"/>
      <c r="M2304" s="80"/>
      <c r="N2304" s="80"/>
      <c r="O2304" s="80"/>
      <c r="P2304" s="80"/>
      <c r="Q2304" s="80"/>
      <c r="R2304" s="80"/>
      <c r="S2304" s="80"/>
      <c r="T2304" s="80"/>
      <c r="U2304" s="80"/>
      <c r="V2304" s="80"/>
      <c r="W2304" s="81">
        <f t="shared" si="33"/>
        <v>0</v>
      </c>
      <c r="X2304" s="80"/>
      <c r="Y2304" s="80"/>
      <c r="Z2304" s="80"/>
      <c r="AA2304" s="80"/>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82"/>
      <c r="BE2304" s="1"/>
    </row>
    <row r="2305" spans="1:57" ht="11.25" customHeight="1" x14ac:dyDescent="0.2">
      <c r="A2305" s="1"/>
      <c r="B2305" s="1"/>
      <c r="C2305" s="1"/>
      <c r="D2305" s="1"/>
      <c r="E2305" s="46">
        <v>2298</v>
      </c>
      <c r="F2305" s="229"/>
      <c r="G2305" s="4"/>
      <c r="H2305" s="4"/>
      <c r="I2305" s="79"/>
      <c r="J2305" s="4"/>
      <c r="K2305" s="80"/>
      <c r="L2305" s="80"/>
      <c r="M2305" s="80"/>
      <c r="N2305" s="80"/>
      <c r="O2305" s="80"/>
      <c r="P2305" s="80"/>
      <c r="Q2305" s="80"/>
      <c r="R2305" s="80"/>
      <c r="S2305" s="80"/>
      <c r="T2305" s="80"/>
      <c r="U2305" s="80"/>
      <c r="V2305" s="80"/>
      <c r="W2305" s="81">
        <f t="shared" si="33"/>
        <v>0</v>
      </c>
      <c r="X2305" s="80"/>
      <c r="Y2305" s="80"/>
      <c r="Z2305" s="80"/>
      <c r="AA2305" s="80"/>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82"/>
      <c r="BE2305" s="1"/>
    </row>
    <row r="2306" spans="1:57" ht="11.25" customHeight="1" x14ac:dyDescent="0.2">
      <c r="A2306" s="1"/>
      <c r="B2306" s="1"/>
      <c r="C2306" s="1"/>
      <c r="D2306" s="1"/>
      <c r="E2306" s="46">
        <v>2299</v>
      </c>
      <c r="F2306" s="229"/>
      <c r="G2306" s="4"/>
      <c r="H2306" s="4"/>
      <c r="I2306" s="79"/>
      <c r="J2306" s="4"/>
      <c r="K2306" s="80"/>
      <c r="L2306" s="80"/>
      <c r="M2306" s="80"/>
      <c r="N2306" s="80"/>
      <c r="O2306" s="80"/>
      <c r="P2306" s="80"/>
      <c r="Q2306" s="80"/>
      <c r="R2306" s="80"/>
      <c r="S2306" s="80"/>
      <c r="T2306" s="80"/>
      <c r="U2306" s="80"/>
      <c r="V2306" s="80"/>
      <c r="W2306" s="81">
        <f t="shared" si="33"/>
        <v>0</v>
      </c>
      <c r="X2306" s="80"/>
      <c r="Y2306" s="80"/>
      <c r="Z2306" s="80"/>
      <c r="AA2306" s="80"/>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82"/>
      <c r="BE2306" s="1"/>
    </row>
    <row r="2307" spans="1:57" ht="11.25" customHeight="1" x14ac:dyDescent="0.2">
      <c r="A2307" s="1"/>
      <c r="B2307" s="1"/>
      <c r="C2307" s="1"/>
      <c r="D2307" s="1"/>
      <c r="E2307" s="46">
        <v>2300</v>
      </c>
      <c r="F2307" s="229"/>
      <c r="G2307" s="4"/>
      <c r="H2307" s="4"/>
      <c r="I2307" s="79"/>
      <c r="J2307" s="4"/>
      <c r="K2307" s="80"/>
      <c r="L2307" s="80"/>
      <c r="M2307" s="80"/>
      <c r="N2307" s="80"/>
      <c r="O2307" s="80"/>
      <c r="P2307" s="80"/>
      <c r="Q2307" s="80"/>
      <c r="R2307" s="80"/>
      <c r="S2307" s="80"/>
      <c r="T2307" s="80"/>
      <c r="U2307" s="80"/>
      <c r="V2307" s="80"/>
      <c r="W2307" s="81">
        <f t="shared" si="33"/>
        <v>0</v>
      </c>
      <c r="X2307" s="80"/>
      <c r="Y2307" s="80"/>
      <c r="Z2307" s="80"/>
      <c r="AA2307" s="80"/>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82"/>
      <c r="BE2307" s="1"/>
    </row>
    <row r="2308" spans="1:57" ht="11.25" customHeight="1" x14ac:dyDescent="0.2">
      <c r="A2308" s="1"/>
      <c r="B2308" s="1"/>
      <c r="C2308" s="1"/>
      <c r="D2308" s="1"/>
      <c r="E2308" s="46">
        <v>2301</v>
      </c>
      <c r="F2308" s="229"/>
      <c r="G2308" s="4"/>
      <c r="H2308" s="4"/>
      <c r="I2308" s="79"/>
      <c r="J2308" s="4"/>
      <c r="K2308" s="80"/>
      <c r="L2308" s="80"/>
      <c r="M2308" s="80"/>
      <c r="N2308" s="80"/>
      <c r="O2308" s="80"/>
      <c r="P2308" s="80"/>
      <c r="Q2308" s="80"/>
      <c r="R2308" s="80"/>
      <c r="S2308" s="80"/>
      <c r="T2308" s="80"/>
      <c r="U2308" s="80"/>
      <c r="V2308" s="80"/>
      <c r="W2308" s="81">
        <f t="shared" si="33"/>
        <v>0</v>
      </c>
      <c r="X2308" s="80"/>
      <c r="Y2308" s="80"/>
      <c r="Z2308" s="80"/>
      <c r="AA2308" s="80"/>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82"/>
      <c r="BE2308" s="1"/>
    </row>
    <row r="2309" spans="1:57" ht="11.25" customHeight="1" x14ac:dyDescent="0.2">
      <c r="A2309" s="1"/>
      <c r="B2309" s="1"/>
      <c r="C2309" s="1"/>
      <c r="D2309" s="1"/>
      <c r="E2309" s="46">
        <v>2302</v>
      </c>
      <c r="F2309" s="229"/>
      <c r="G2309" s="4"/>
      <c r="H2309" s="4"/>
      <c r="I2309" s="79"/>
      <c r="J2309" s="4"/>
      <c r="K2309" s="80"/>
      <c r="L2309" s="80"/>
      <c r="M2309" s="80"/>
      <c r="N2309" s="80"/>
      <c r="O2309" s="80"/>
      <c r="P2309" s="80"/>
      <c r="Q2309" s="80"/>
      <c r="R2309" s="80"/>
      <c r="S2309" s="80"/>
      <c r="T2309" s="80"/>
      <c r="U2309" s="80"/>
      <c r="V2309" s="80"/>
      <c r="W2309" s="81">
        <f t="shared" si="33"/>
        <v>0</v>
      </c>
      <c r="X2309" s="80"/>
      <c r="Y2309" s="80"/>
      <c r="Z2309" s="80"/>
      <c r="AA2309" s="80"/>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82"/>
      <c r="BE2309" s="1"/>
    </row>
    <row r="2310" spans="1:57" ht="11.25" customHeight="1" x14ac:dyDescent="0.2">
      <c r="A2310" s="1"/>
      <c r="B2310" s="1"/>
      <c r="C2310" s="1"/>
      <c r="D2310" s="1"/>
      <c r="E2310" s="46">
        <v>2303</v>
      </c>
      <c r="F2310" s="229"/>
      <c r="G2310" s="4"/>
      <c r="H2310" s="4"/>
      <c r="I2310" s="79"/>
      <c r="J2310" s="4"/>
      <c r="K2310" s="80"/>
      <c r="L2310" s="80"/>
      <c r="M2310" s="80"/>
      <c r="N2310" s="80"/>
      <c r="O2310" s="80"/>
      <c r="P2310" s="80"/>
      <c r="Q2310" s="80"/>
      <c r="R2310" s="80"/>
      <c r="S2310" s="80"/>
      <c r="T2310" s="80"/>
      <c r="U2310" s="80"/>
      <c r="V2310" s="80"/>
      <c r="W2310" s="81">
        <f t="shared" si="33"/>
        <v>0</v>
      </c>
      <c r="X2310" s="80"/>
      <c r="Y2310" s="80"/>
      <c r="Z2310" s="80"/>
      <c r="AA2310" s="80"/>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82"/>
      <c r="BE2310" s="1"/>
    </row>
    <row r="2311" spans="1:57" ht="11.25" customHeight="1" x14ac:dyDescent="0.2">
      <c r="A2311" s="1"/>
      <c r="B2311" s="1"/>
      <c r="C2311" s="1"/>
      <c r="D2311" s="1"/>
      <c r="E2311" s="46">
        <v>2304</v>
      </c>
      <c r="F2311" s="229"/>
      <c r="G2311" s="4"/>
      <c r="H2311" s="4"/>
      <c r="I2311" s="79"/>
      <c r="J2311" s="4"/>
      <c r="K2311" s="80"/>
      <c r="L2311" s="80"/>
      <c r="M2311" s="80"/>
      <c r="N2311" s="80"/>
      <c r="O2311" s="80"/>
      <c r="P2311" s="80"/>
      <c r="Q2311" s="80"/>
      <c r="R2311" s="80"/>
      <c r="S2311" s="80"/>
      <c r="T2311" s="80"/>
      <c r="U2311" s="80"/>
      <c r="V2311" s="80"/>
      <c r="W2311" s="81">
        <f t="shared" si="33"/>
        <v>0</v>
      </c>
      <c r="X2311" s="80"/>
      <c r="Y2311" s="80"/>
      <c r="Z2311" s="80"/>
      <c r="AA2311" s="80"/>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82"/>
      <c r="BE2311" s="1"/>
    </row>
    <row r="2312" spans="1:57" ht="11.25" customHeight="1" x14ac:dyDescent="0.2">
      <c r="A2312" s="1"/>
      <c r="B2312" s="1"/>
      <c r="C2312" s="1"/>
      <c r="D2312" s="1"/>
      <c r="E2312" s="46">
        <v>2305</v>
      </c>
      <c r="F2312" s="229"/>
      <c r="G2312" s="4"/>
      <c r="H2312" s="4"/>
      <c r="I2312" s="79"/>
      <c r="J2312" s="4"/>
      <c r="K2312" s="80"/>
      <c r="L2312" s="80"/>
      <c r="M2312" s="80"/>
      <c r="N2312" s="80"/>
      <c r="O2312" s="80"/>
      <c r="P2312" s="80"/>
      <c r="Q2312" s="80"/>
      <c r="R2312" s="80"/>
      <c r="S2312" s="80"/>
      <c r="T2312" s="80"/>
      <c r="U2312" s="80"/>
      <c r="V2312" s="80"/>
      <c r="W2312" s="81">
        <f t="shared" si="33"/>
        <v>0</v>
      </c>
      <c r="X2312" s="80"/>
      <c r="Y2312" s="80"/>
      <c r="Z2312" s="80"/>
      <c r="AA2312" s="80"/>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82"/>
      <c r="BE2312" s="1"/>
    </row>
    <row r="2313" spans="1:57" ht="11.25" customHeight="1" x14ac:dyDescent="0.2">
      <c r="A2313" s="1"/>
      <c r="B2313" s="1"/>
      <c r="C2313" s="1"/>
      <c r="D2313" s="1"/>
      <c r="E2313" s="46">
        <v>2306</v>
      </c>
      <c r="F2313" s="229"/>
      <c r="G2313" s="4"/>
      <c r="H2313" s="4"/>
      <c r="I2313" s="79"/>
      <c r="J2313" s="4"/>
      <c r="K2313" s="80"/>
      <c r="L2313" s="80"/>
      <c r="M2313" s="80"/>
      <c r="N2313" s="80"/>
      <c r="O2313" s="80"/>
      <c r="P2313" s="80"/>
      <c r="Q2313" s="80"/>
      <c r="R2313" s="80"/>
      <c r="S2313" s="80"/>
      <c r="T2313" s="80"/>
      <c r="U2313" s="80"/>
      <c r="V2313" s="80"/>
      <c r="W2313" s="81">
        <f t="shared" si="33"/>
        <v>0</v>
      </c>
      <c r="X2313" s="80"/>
      <c r="Y2313" s="80"/>
      <c r="Z2313" s="80"/>
      <c r="AA2313" s="80"/>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82"/>
      <c r="BE2313" s="1"/>
    </row>
    <row r="2314" spans="1:57" ht="11.25" customHeight="1" x14ac:dyDescent="0.2">
      <c r="A2314" s="1"/>
      <c r="B2314" s="1"/>
      <c r="C2314" s="1"/>
      <c r="D2314" s="1"/>
      <c r="E2314" s="46">
        <v>2307</v>
      </c>
      <c r="F2314" s="229"/>
      <c r="G2314" s="4"/>
      <c r="H2314" s="4"/>
      <c r="I2314" s="79"/>
      <c r="J2314" s="4"/>
      <c r="K2314" s="80"/>
      <c r="L2314" s="80"/>
      <c r="M2314" s="80"/>
      <c r="N2314" s="80"/>
      <c r="O2314" s="80"/>
      <c r="P2314" s="80"/>
      <c r="Q2314" s="80"/>
      <c r="R2314" s="80"/>
      <c r="S2314" s="80"/>
      <c r="T2314" s="80"/>
      <c r="U2314" s="80"/>
      <c r="V2314" s="80"/>
      <c r="W2314" s="81">
        <f t="shared" si="33"/>
        <v>0</v>
      </c>
      <c r="X2314" s="80"/>
      <c r="Y2314" s="80"/>
      <c r="Z2314" s="80"/>
      <c r="AA2314" s="80"/>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82"/>
      <c r="BE2314" s="1"/>
    </row>
    <row r="2315" spans="1:57" ht="11.25" customHeight="1" x14ac:dyDescent="0.2">
      <c r="A2315" s="1"/>
      <c r="B2315" s="1"/>
      <c r="C2315" s="1"/>
      <c r="D2315" s="1"/>
      <c r="E2315" s="46">
        <v>2308</v>
      </c>
      <c r="F2315" s="229"/>
      <c r="G2315" s="4"/>
      <c r="H2315" s="4"/>
      <c r="I2315" s="79"/>
      <c r="J2315" s="4"/>
      <c r="K2315" s="80"/>
      <c r="L2315" s="80"/>
      <c r="M2315" s="80"/>
      <c r="N2315" s="80"/>
      <c r="O2315" s="80"/>
      <c r="P2315" s="80"/>
      <c r="Q2315" s="80"/>
      <c r="R2315" s="80"/>
      <c r="S2315" s="80"/>
      <c r="T2315" s="80"/>
      <c r="U2315" s="80"/>
      <c r="V2315" s="80"/>
      <c r="W2315" s="81">
        <f t="shared" si="33"/>
        <v>0</v>
      </c>
      <c r="X2315" s="80"/>
      <c r="Y2315" s="80"/>
      <c r="Z2315" s="80"/>
      <c r="AA2315" s="80"/>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82"/>
      <c r="BE2315" s="1"/>
    </row>
    <row r="2316" spans="1:57" ht="11.25" customHeight="1" x14ac:dyDescent="0.2">
      <c r="A2316" s="1"/>
      <c r="B2316" s="1"/>
      <c r="C2316" s="1"/>
      <c r="D2316" s="1"/>
      <c r="E2316" s="46">
        <v>2309</v>
      </c>
      <c r="F2316" s="229"/>
      <c r="G2316" s="4"/>
      <c r="H2316" s="4"/>
      <c r="I2316" s="79"/>
      <c r="J2316" s="4"/>
      <c r="K2316" s="80"/>
      <c r="L2316" s="80"/>
      <c r="M2316" s="80"/>
      <c r="N2316" s="80"/>
      <c r="O2316" s="80"/>
      <c r="P2316" s="80"/>
      <c r="Q2316" s="80"/>
      <c r="R2316" s="80"/>
      <c r="S2316" s="80"/>
      <c r="T2316" s="80"/>
      <c r="U2316" s="80"/>
      <c r="V2316" s="80"/>
      <c r="W2316" s="81">
        <f t="shared" si="33"/>
        <v>0</v>
      </c>
      <c r="X2316" s="80"/>
      <c r="Y2316" s="80"/>
      <c r="Z2316" s="80"/>
      <c r="AA2316" s="80"/>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82"/>
      <c r="BE2316" s="1"/>
    </row>
    <row r="2317" spans="1:57" ht="11.25" customHeight="1" x14ac:dyDescent="0.2">
      <c r="A2317" s="1"/>
      <c r="B2317" s="1"/>
      <c r="C2317" s="1"/>
      <c r="D2317" s="1"/>
      <c r="E2317" s="46">
        <v>2310</v>
      </c>
      <c r="F2317" s="229"/>
      <c r="G2317" s="4"/>
      <c r="H2317" s="4"/>
      <c r="I2317" s="79"/>
      <c r="J2317" s="4"/>
      <c r="K2317" s="80"/>
      <c r="L2317" s="80"/>
      <c r="M2317" s="80"/>
      <c r="N2317" s="80"/>
      <c r="O2317" s="80"/>
      <c r="P2317" s="80"/>
      <c r="Q2317" s="80"/>
      <c r="R2317" s="80"/>
      <c r="S2317" s="80"/>
      <c r="T2317" s="80"/>
      <c r="U2317" s="80"/>
      <c r="V2317" s="80"/>
      <c r="W2317" s="81">
        <f t="shared" si="33"/>
        <v>0</v>
      </c>
      <c r="X2317" s="80"/>
      <c r="Y2317" s="80"/>
      <c r="Z2317" s="80"/>
      <c r="AA2317" s="80"/>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82"/>
      <c r="BE2317" s="1"/>
    </row>
    <row r="2318" spans="1:57" ht="11.25" customHeight="1" x14ac:dyDescent="0.2">
      <c r="A2318" s="1"/>
      <c r="B2318" s="1"/>
      <c r="C2318" s="1"/>
      <c r="D2318" s="1"/>
      <c r="E2318" s="46">
        <v>2311</v>
      </c>
      <c r="F2318" s="229"/>
      <c r="G2318" s="4"/>
      <c r="H2318" s="4"/>
      <c r="I2318" s="79"/>
      <c r="J2318" s="4"/>
      <c r="K2318" s="80"/>
      <c r="L2318" s="80"/>
      <c r="M2318" s="80"/>
      <c r="N2318" s="80"/>
      <c r="O2318" s="80"/>
      <c r="P2318" s="80"/>
      <c r="Q2318" s="80"/>
      <c r="R2318" s="80"/>
      <c r="S2318" s="80"/>
      <c r="T2318" s="80"/>
      <c r="U2318" s="80"/>
      <c r="V2318" s="80"/>
      <c r="W2318" s="81">
        <f t="shared" si="33"/>
        <v>0</v>
      </c>
      <c r="X2318" s="80"/>
      <c r="Y2318" s="80"/>
      <c r="Z2318" s="80"/>
      <c r="AA2318" s="80"/>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82"/>
      <c r="BE2318" s="1"/>
    </row>
    <row r="2319" spans="1:57" ht="11.25" customHeight="1" x14ac:dyDescent="0.2">
      <c r="A2319" s="1"/>
      <c r="B2319" s="1"/>
      <c r="C2319" s="1"/>
      <c r="D2319" s="1"/>
      <c r="E2319" s="46">
        <v>2312</v>
      </c>
      <c r="F2319" s="229"/>
      <c r="G2319" s="4"/>
      <c r="H2319" s="4"/>
      <c r="I2319" s="79"/>
      <c r="J2319" s="4"/>
      <c r="K2319" s="80"/>
      <c r="L2319" s="80"/>
      <c r="M2319" s="80"/>
      <c r="N2319" s="80"/>
      <c r="O2319" s="80"/>
      <c r="P2319" s="80"/>
      <c r="Q2319" s="80"/>
      <c r="R2319" s="80"/>
      <c r="S2319" s="80"/>
      <c r="T2319" s="80"/>
      <c r="U2319" s="80"/>
      <c r="V2319" s="80"/>
      <c r="W2319" s="81">
        <f t="shared" si="33"/>
        <v>0</v>
      </c>
      <c r="X2319" s="80"/>
      <c r="Y2319" s="80"/>
      <c r="Z2319" s="80"/>
      <c r="AA2319" s="80"/>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82"/>
      <c r="BE2319" s="1"/>
    </row>
    <row r="2320" spans="1:57" ht="11.25" customHeight="1" x14ac:dyDescent="0.2">
      <c r="A2320" s="1"/>
      <c r="B2320" s="1"/>
      <c r="C2320" s="1"/>
      <c r="D2320" s="1"/>
      <c r="E2320" s="46">
        <v>2313</v>
      </c>
      <c r="F2320" s="229"/>
      <c r="G2320" s="4"/>
      <c r="H2320" s="4"/>
      <c r="I2320" s="79"/>
      <c r="J2320" s="4"/>
      <c r="K2320" s="80"/>
      <c r="L2320" s="80"/>
      <c r="M2320" s="80"/>
      <c r="N2320" s="80"/>
      <c r="O2320" s="80"/>
      <c r="P2320" s="80"/>
      <c r="Q2320" s="80"/>
      <c r="R2320" s="80"/>
      <c r="S2320" s="80"/>
      <c r="T2320" s="80"/>
      <c r="U2320" s="80"/>
      <c r="V2320" s="80"/>
      <c r="W2320" s="81">
        <f t="shared" si="33"/>
        <v>0</v>
      </c>
      <c r="X2320" s="80"/>
      <c r="Y2320" s="80"/>
      <c r="Z2320" s="80"/>
      <c r="AA2320" s="80"/>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82"/>
      <c r="BE2320" s="1"/>
    </row>
    <row r="2321" spans="1:57" ht="11.25" customHeight="1" x14ac:dyDescent="0.2">
      <c r="A2321" s="1"/>
      <c r="B2321" s="1"/>
      <c r="C2321" s="1"/>
      <c r="D2321" s="1"/>
      <c r="E2321" s="46">
        <v>2314</v>
      </c>
      <c r="F2321" s="229"/>
      <c r="G2321" s="4"/>
      <c r="H2321" s="4"/>
      <c r="I2321" s="79"/>
      <c r="J2321" s="4"/>
      <c r="K2321" s="80"/>
      <c r="L2321" s="80"/>
      <c r="M2321" s="80"/>
      <c r="N2321" s="80"/>
      <c r="O2321" s="80"/>
      <c r="P2321" s="80"/>
      <c r="Q2321" s="80"/>
      <c r="R2321" s="80"/>
      <c r="S2321" s="80"/>
      <c r="T2321" s="80"/>
      <c r="U2321" s="80"/>
      <c r="V2321" s="80"/>
      <c r="W2321" s="81">
        <f t="shared" si="33"/>
        <v>0</v>
      </c>
      <c r="X2321" s="80"/>
      <c r="Y2321" s="80"/>
      <c r="Z2321" s="80"/>
      <c r="AA2321" s="80"/>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82"/>
      <c r="BE2321" s="1"/>
    </row>
    <row r="2322" spans="1:57" ht="11.25" customHeight="1" x14ac:dyDescent="0.2">
      <c r="A2322" s="1"/>
      <c r="B2322" s="1"/>
      <c r="C2322" s="1"/>
      <c r="D2322" s="1"/>
      <c r="E2322" s="46">
        <v>2315</v>
      </c>
      <c r="F2322" s="229"/>
      <c r="G2322" s="4"/>
      <c r="H2322" s="4"/>
      <c r="I2322" s="79"/>
      <c r="J2322" s="4"/>
      <c r="K2322" s="80"/>
      <c r="L2322" s="80"/>
      <c r="M2322" s="80"/>
      <c r="N2322" s="80"/>
      <c r="O2322" s="80"/>
      <c r="P2322" s="80"/>
      <c r="Q2322" s="80"/>
      <c r="R2322" s="80"/>
      <c r="S2322" s="80"/>
      <c r="T2322" s="80"/>
      <c r="U2322" s="80"/>
      <c r="V2322" s="80"/>
      <c r="W2322" s="81">
        <f t="shared" si="33"/>
        <v>0</v>
      </c>
      <c r="X2322" s="80"/>
      <c r="Y2322" s="80"/>
      <c r="Z2322" s="80"/>
      <c r="AA2322" s="80"/>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82"/>
      <c r="BE2322" s="1"/>
    </row>
    <row r="2323" spans="1:57" ht="11.25" customHeight="1" x14ac:dyDescent="0.2">
      <c r="A2323" s="1"/>
      <c r="B2323" s="1"/>
      <c r="C2323" s="1"/>
      <c r="D2323" s="1"/>
      <c r="E2323" s="46">
        <v>2316</v>
      </c>
      <c r="F2323" s="229"/>
      <c r="G2323" s="4"/>
      <c r="H2323" s="4"/>
      <c r="I2323" s="79"/>
      <c r="J2323" s="4"/>
      <c r="K2323" s="80"/>
      <c r="L2323" s="80"/>
      <c r="M2323" s="80"/>
      <c r="N2323" s="80"/>
      <c r="O2323" s="80"/>
      <c r="P2323" s="80"/>
      <c r="Q2323" s="80"/>
      <c r="R2323" s="80"/>
      <c r="S2323" s="80"/>
      <c r="T2323" s="80"/>
      <c r="U2323" s="80"/>
      <c r="V2323" s="80"/>
      <c r="W2323" s="81">
        <f t="shared" si="33"/>
        <v>0</v>
      </c>
      <c r="X2323" s="80"/>
      <c r="Y2323" s="80"/>
      <c r="Z2323" s="80"/>
      <c r="AA2323" s="80"/>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82"/>
      <c r="BE2323" s="1"/>
    </row>
    <row r="2324" spans="1:57" ht="11.25" customHeight="1" x14ac:dyDescent="0.2">
      <c r="A2324" s="1"/>
      <c r="B2324" s="1"/>
      <c r="C2324" s="1"/>
      <c r="D2324" s="1"/>
      <c r="E2324" s="46">
        <v>2317</v>
      </c>
      <c r="F2324" s="229"/>
      <c r="G2324" s="4"/>
      <c r="H2324" s="4"/>
      <c r="I2324" s="79"/>
      <c r="J2324" s="4"/>
      <c r="K2324" s="80"/>
      <c r="L2324" s="80"/>
      <c r="M2324" s="80"/>
      <c r="N2324" s="80"/>
      <c r="O2324" s="80"/>
      <c r="P2324" s="80"/>
      <c r="Q2324" s="80"/>
      <c r="R2324" s="80"/>
      <c r="S2324" s="80"/>
      <c r="T2324" s="80"/>
      <c r="U2324" s="80"/>
      <c r="V2324" s="80"/>
      <c r="W2324" s="81">
        <f t="shared" si="33"/>
        <v>0</v>
      </c>
      <c r="X2324" s="80"/>
      <c r="Y2324" s="80"/>
      <c r="Z2324" s="80"/>
      <c r="AA2324" s="80"/>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82"/>
      <c r="BE2324" s="1"/>
    </row>
    <row r="2325" spans="1:57" ht="11.25" customHeight="1" x14ac:dyDescent="0.2">
      <c r="A2325" s="1"/>
      <c r="B2325" s="1"/>
      <c r="C2325" s="1"/>
      <c r="D2325" s="1"/>
      <c r="E2325" s="46">
        <v>2318</v>
      </c>
      <c r="F2325" s="229"/>
      <c r="G2325" s="4"/>
      <c r="H2325" s="4"/>
      <c r="I2325" s="79"/>
      <c r="J2325" s="4"/>
      <c r="K2325" s="80"/>
      <c r="L2325" s="80"/>
      <c r="M2325" s="80"/>
      <c r="N2325" s="80"/>
      <c r="O2325" s="80"/>
      <c r="P2325" s="80"/>
      <c r="Q2325" s="80"/>
      <c r="R2325" s="80"/>
      <c r="S2325" s="80"/>
      <c r="T2325" s="80"/>
      <c r="U2325" s="80"/>
      <c r="V2325" s="80"/>
      <c r="W2325" s="81">
        <f t="shared" si="33"/>
        <v>0</v>
      </c>
      <c r="X2325" s="80"/>
      <c r="Y2325" s="80"/>
      <c r="Z2325" s="80"/>
      <c r="AA2325" s="80"/>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82"/>
      <c r="BE2325" s="1"/>
    </row>
    <row r="2326" spans="1:57" ht="11.25" customHeight="1" x14ac:dyDescent="0.2">
      <c r="A2326" s="1"/>
      <c r="B2326" s="1"/>
      <c r="C2326" s="1"/>
      <c r="D2326" s="1"/>
      <c r="E2326" s="46">
        <v>2319</v>
      </c>
      <c r="F2326" s="229"/>
      <c r="G2326" s="4"/>
      <c r="H2326" s="4"/>
      <c r="I2326" s="79"/>
      <c r="J2326" s="4"/>
      <c r="K2326" s="80"/>
      <c r="L2326" s="80"/>
      <c r="M2326" s="80"/>
      <c r="N2326" s="80"/>
      <c r="O2326" s="80"/>
      <c r="P2326" s="80"/>
      <c r="Q2326" s="80"/>
      <c r="R2326" s="80"/>
      <c r="S2326" s="80"/>
      <c r="T2326" s="80"/>
      <c r="U2326" s="80"/>
      <c r="V2326" s="80"/>
      <c r="W2326" s="81">
        <f t="shared" si="33"/>
        <v>0</v>
      </c>
      <c r="X2326" s="80"/>
      <c r="Y2326" s="80"/>
      <c r="Z2326" s="80"/>
      <c r="AA2326" s="80"/>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82"/>
      <c r="BE2326" s="1"/>
    </row>
    <row r="2327" spans="1:57" ht="11.25" customHeight="1" x14ac:dyDescent="0.2">
      <c r="A2327" s="1"/>
      <c r="B2327" s="1"/>
      <c r="C2327" s="1"/>
      <c r="D2327" s="1"/>
      <c r="E2327" s="46">
        <v>2320</v>
      </c>
      <c r="F2327" s="229"/>
      <c r="G2327" s="4"/>
      <c r="H2327" s="4"/>
      <c r="I2327" s="79"/>
      <c r="J2327" s="4"/>
      <c r="K2327" s="80"/>
      <c r="L2327" s="80"/>
      <c r="M2327" s="80"/>
      <c r="N2327" s="80"/>
      <c r="O2327" s="80"/>
      <c r="P2327" s="80"/>
      <c r="Q2327" s="80"/>
      <c r="R2327" s="80"/>
      <c r="S2327" s="80"/>
      <c r="T2327" s="80"/>
      <c r="U2327" s="80"/>
      <c r="V2327" s="80"/>
      <c r="W2327" s="81">
        <f t="shared" si="33"/>
        <v>0</v>
      </c>
      <c r="X2327" s="80"/>
      <c r="Y2327" s="80"/>
      <c r="Z2327" s="80"/>
      <c r="AA2327" s="80"/>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82"/>
      <c r="BE2327" s="1"/>
    </row>
    <row r="2328" spans="1:57" ht="11.25" customHeight="1" x14ac:dyDescent="0.2">
      <c r="A2328" s="1"/>
      <c r="B2328" s="1"/>
      <c r="C2328" s="1"/>
      <c r="D2328" s="1"/>
      <c r="E2328" s="46">
        <v>2321</v>
      </c>
      <c r="F2328" s="229"/>
      <c r="G2328" s="4"/>
      <c r="H2328" s="4"/>
      <c r="I2328" s="79"/>
      <c r="J2328" s="4"/>
      <c r="K2328" s="80"/>
      <c r="L2328" s="80"/>
      <c r="M2328" s="80"/>
      <c r="N2328" s="80"/>
      <c r="O2328" s="80"/>
      <c r="P2328" s="80"/>
      <c r="Q2328" s="80"/>
      <c r="R2328" s="80"/>
      <c r="S2328" s="80"/>
      <c r="T2328" s="80"/>
      <c r="U2328" s="80"/>
      <c r="V2328" s="80"/>
      <c r="W2328" s="81">
        <f t="shared" si="33"/>
        <v>0</v>
      </c>
      <c r="X2328" s="80"/>
      <c r="Y2328" s="80"/>
      <c r="Z2328" s="80"/>
      <c r="AA2328" s="80"/>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82"/>
      <c r="BE2328" s="1"/>
    </row>
    <row r="2329" spans="1:57" ht="11.25" customHeight="1" x14ac:dyDescent="0.2">
      <c r="A2329" s="1"/>
      <c r="B2329" s="1"/>
      <c r="C2329" s="1"/>
      <c r="D2329" s="1"/>
      <c r="E2329" s="46">
        <v>2322</v>
      </c>
      <c r="F2329" s="229"/>
      <c r="G2329" s="4"/>
      <c r="H2329" s="4"/>
      <c r="I2329" s="79"/>
      <c r="J2329" s="4"/>
      <c r="K2329" s="80"/>
      <c r="L2329" s="80"/>
      <c r="M2329" s="80"/>
      <c r="N2329" s="80"/>
      <c r="O2329" s="80"/>
      <c r="P2329" s="80"/>
      <c r="Q2329" s="80"/>
      <c r="R2329" s="80"/>
      <c r="S2329" s="80"/>
      <c r="T2329" s="80"/>
      <c r="U2329" s="80"/>
      <c r="V2329" s="80"/>
      <c r="W2329" s="81">
        <f t="shared" si="33"/>
        <v>0</v>
      </c>
      <c r="X2329" s="80"/>
      <c r="Y2329" s="80"/>
      <c r="Z2329" s="80"/>
      <c r="AA2329" s="80"/>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82"/>
      <c r="BE2329" s="1"/>
    </row>
    <row r="2330" spans="1:57" ht="11.25" customHeight="1" x14ac:dyDescent="0.2">
      <c r="A2330" s="1"/>
      <c r="B2330" s="1"/>
      <c r="C2330" s="1"/>
      <c r="D2330" s="1"/>
      <c r="E2330" s="46">
        <v>2323</v>
      </c>
      <c r="F2330" s="229"/>
      <c r="G2330" s="4"/>
      <c r="H2330" s="4"/>
      <c r="I2330" s="79"/>
      <c r="J2330" s="4"/>
      <c r="K2330" s="80"/>
      <c r="L2330" s="80"/>
      <c r="M2330" s="80"/>
      <c r="N2330" s="80"/>
      <c r="O2330" s="80"/>
      <c r="P2330" s="80"/>
      <c r="Q2330" s="80"/>
      <c r="R2330" s="80"/>
      <c r="S2330" s="80"/>
      <c r="T2330" s="80"/>
      <c r="U2330" s="80"/>
      <c r="V2330" s="80"/>
      <c r="W2330" s="81">
        <f t="shared" si="33"/>
        <v>0</v>
      </c>
      <c r="X2330" s="80"/>
      <c r="Y2330" s="80"/>
      <c r="Z2330" s="80"/>
      <c r="AA2330" s="80"/>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82"/>
      <c r="BE2330" s="1"/>
    </row>
    <row r="2331" spans="1:57" ht="11.25" customHeight="1" x14ac:dyDescent="0.2">
      <c r="A2331" s="1"/>
      <c r="B2331" s="1"/>
      <c r="C2331" s="1"/>
      <c r="D2331" s="1"/>
      <c r="E2331" s="46">
        <v>2324</v>
      </c>
      <c r="F2331" s="229"/>
      <c r="G2331" s="4"/>
      <c r="H2331" s="4"/>
      <c r="I2331" s="79"/>
      <c r="J2331" s="4"/>
      <c r="K2331" s="80"/>
      <c r="L2331" s="80"/>
      <c r="M2331" s="80"/>
      <c r="N2331" s="80"/>
      <c r="O2331" s="80"/>
      <c r="P2331" s="80"/>
      <c r="Q2331" s="80"/>
      <c r="R2331" s="80"/>
      <c r="S2331" s="80"/>
      <c r="T2331" s="80"/>
      <c r="U2331" s="80"/>
      <c r="V2331" s="80"/>
      <c r="W2331" s="81">
        <f t="shared" si="33"/>
        <v>0</v>
      </c>
      <c r="X2331" s="80"/>
      <c r="Y2331" s="80"/>
      <c r="Z2331" s="80"/>
      <c r="AA2331" s="80"/>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82"/>
      <c r="BE2331" s="1"/>
    </row>
    <row r="2332" spans="1:57" ht="11.25" customHeight="1" x14ac:dyDescent="0.2">
      <c r="A2332" s="1"/>
      <c r="B2332" s="1"/>
      <c r="C2332" s="1"/>
      <c r="D2332" s="1"/>
      <c r="E2332" s="46">
        <v>2325</v>
      </c>
      <c r="F2332" s="229"/>
      <c r="G2332" s="4"/>
      <c r="H2332" s="4"/>
      <c r="I2332" s="79"/>
      <c r="J2332" s="4"/>
      <c r="K2332" s="80"/>
      <c r="L2332" s="80"/>
      <c r="M2332" s="80"/>
      <c r="N2332" s="80"/>
      <c r="O2332" s="80"/>
      <c r="P2332" s="80"/>
      <c r="Q2332" s="80"/>
      <c r="R2332" s="80"/>
      <c r="S2332" s="80"/>
      <c r="T2332" s="80"/>
      <c r="U2332" s="80"/>
      <c r="V2332" s="80"/>
      <c r="W2332" s="81">
        <f t="shared" si="33"/>
        <v>0</v>
      </c>
      <c r="X2332" s="80"/>
      <c r="Y2332" s="80"/>
      <c r="Z2332" s="80"/>
      <c r="AA2332" s="80"/>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82"/>
      <c r="BE2332" s="1"/>
    </row>
    <row r="2333" spans="1:57" ht="11.25" customHeight="1" x14ac:dyDescent="0.2">
      <c r="A2333" s="1"/>
      <c r="B2333" s="1"/>
      <c r="C2333" s="1"/>
      <c r="D2333" s="1"/>
      <c r="E2333" s="46">
        <v>2326</v>
      </c>
      <c r="F2333" s="229"/>
      <c r="G2333" s="4"/>
      <c r="H2333" s="4"/>
      <c r="I2333" s="79"/>
      <c r="J2333" s="4"/>
      <c r="K2333" s="80"/>
      <c r="L2333" s="80"/>
      <c r="M2333" s="80"/>
      <c r="N2333" s="80"/>
      <c r="O2333" s="80"/>
      <c r="P2333" s="80"/>
      <c r="Q2333" s="80"/>
      <c r="R2333" s="80"/>
      <c r="S2333" s="80"/>
      <c r="T2333" s="80"/>
      <c r="U2333" s="80"/>
      <c r="V2333" s="80"/>
      <c r="W2333" s="81">
        <f t="shared" si="33"/>
        <v>0</v>
      </c>
      <c r="X2333" s="80"/>
      <c r="Y2333" s="80"/>
      <c r="Z2333" s="80"/>
      <c r="AA2333" s="80"/>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82"/>
      <c r="BE2333" s="1"/>
    </row>
    <row r="2334" spans="1:57" ht="11.25" customHeight="1" x14ac:dyDescent="0.2">
      <c r="A2334" s="1"/>
      <c r="B2334" s="1"/>
      <c r="C2334" s="1"/>
      <c r="D2334" s="1"/>
      <c r="E2334" s="46">
        <v>2327</v>
      </c>
      <c r="F2334" s="229"/>
      <c r="G2334" s="4"/>
      <c r="H2334" s="4"/>
      <c r="I2334" s="79"/>
      <c r="J2334" s="4"/>
      <c r="K2334" s="80"/>
      <c r="L2334" s="80"/>
      <c r="M2334" s="80"/>
      <c r="N2334" s="80"/>
      <c r="O2334" s="80"/>
      <c r="P2334" s="80"/>
      <c r="Q2334" s="80"/>
      <c r="R2334" s="80"/>
      <c r="S2334" s="80"/>
      <c r="T2334" s="80"/>
      <c r="U2334" s="80"/>
      <c r="V2334" s="80"/>
      <c r="W2334" s="81">
        <f t="shared" si="33"/>
        <v>0</v>
      </c>
      <c r="X2334" s="80"/>
      <c r="Y2334" s="80"/>
      <c r="Z2334" s="80"/>
      <c r="AA2334" s="80"/>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82"/>
      <c r="BE2334" s="1"/>
    </row>
    <row r="2335" spans="1:57" ht="11.25" customHeight="1" x14ac:dyDescent="0.2">
      <c r="A2335" s="1"/>
      <c r="B2335" s="1"/>
      <c r="C2335" s="1"/>
      <c r="D2335" s="1"/>
      <c r="E2335" s="46">
        <v>2328</v>
      </c>
      <c r="F2335" s="229"/>
      <c r="G2335" s="4"/>
      <c r="H2335" s="4"/>
      <c r="I2335" s="79"/>
      <c r="J2335" s="4"/>
      <c r="K2335" s="80"/>
      <c r="L2335" s="80"/>
      <c r="M2335" s="80"/>
      <c r="N2335" s="80"/>
      <c r="O2335" s="80"/>
      <c r="P2335" s="80"/>
      <c r="Q2335" s="80"/>
      <c r="R2335" s="80"/>
      <c r="S2335" s="80"/>
      <c r="T2335" s="80"/>
      <c r="U2335" s="80"/>
      <c r="V2335" s="80"/>
      <c r="W2335" s="81">
        <f t="shared" si="33"/>
        <v>0</v>
      </c>
      <c r="X2335" s="80"/>
      <c r="Y2335" s="80"/>
      <c r="Z2335" s="80"/>
      <c r="AA2335" s="80"/>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82"/>
      <c r="BE2335" s="1"/>
    </row>
    <row r="2336" spans="1:57" ht="11.25" customHeight="1" x14ac:dyDescent="0.2">
      <c r="A2336" s="1"/>
      <c r="B2336" s="1"/>
      <c r="C2336" s="1"/>
      <c r="D2336" s="1"/>
      <c r="E2336" s="46">
        <v>2329</v>
      </c>
      <c r="F2336" s="229"/>
      <c r="G2336" s="4"/>
      <c r="H2336" s="4"/>
      <c r="I2336" s="79"/>
      <c r="J2336" s="4"/>
      <c r="K2336" s="80"/>
      <c r="L2336" s="80"/>
      <c r="M2336" s="80"/>
      <c r="N2336" s="80"/>
      <c r="O2336" s="80"/>
      <c r="P2336" s="80"/>
      <c r="Q2336" s="80"/>
      <c r="R2336" s="80"/>
      <c r="S2336" s="80"/>
      <c r="T2336" s="80"/>
      <c r="U2336" s="80"/>
      <c r="V2336" s="80"/>
      <c r="W2336" s="81">
        <f t="shared" si="33"/>
        <v>0</v>
      </c>
      <c r="X2336" s="80"/>
      <c r="Y2336" s="80"/>
      <c r="Z2336" s="80"/>
      <c r="AA2336" s="80"/>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82"/>
      <c r="BE2336" s="1"/>
    </row>
    <row r="2337" spans="1:57" ht="11.25" customHeight="1" x14ac:dyDescent="0.2">
      <c r="A2337" s="1"/>
      <c r="B2337" s="1"/>
      <c r="C2337" s="1"/>
      <c r="D2337" s="1"/>
      <c r="E2337" s="46">
        <v>2330</v>
      </c>
      <c r="F2337" s="229"/>
      <c r="G2337" s="4"/>
      <c r="H2337" s="4"/>
      <c r="I2337" s="79"/>
      <c r="J2337" s="4"/>
      <c r="K2337" s="80"/>
      <c r="L2337" s="80"/>
      <c r="M2337" s="80"/>
      <c r="N2337" s="80"/>
      <c r="O2337" s="80"/>
      <c r="P2337" s="80"/>
      <c r="Q2337" s="80"/>
      <c r="R2337" s="80"/>
      <c r="S2337" s="80"/>
      <c r="T2337" s="80"/>
      <c r="U2337" s="80"/>
      <c r="V2337" s="80"/>
      <c r="W2337" s="81">
        <f t="shared" si="33"/>
        <v>0</v>
      </c>
      <c r="X2337" s="80"/>
      <c r="Y2337" s="80"/>
      <c r="Z2337" s="80"/>
      <c r="AA2337" s="80"/>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82"/>
      <c r="BE2337" s="1"/>
    </row>
    <row r="2338" spans="1:57" ht="11.25" customHeight="1" x14ac:dyDescent="0.2">
      <c r="A2338" s="1"/>
      <c r="B2338" s="1"/>
      <c r="C2338" s="1"/>
      <c r="D2338" s="1"/>
      <c r="E2338" s="46">
        <v>2331</v>
      </c>
      <c r="F2338" s="229"/>
      <c r="G2338" s="4"/>
      <c r="H2338" s="4"/>
      <c r="I2338" s="79"/>
      <c r="J2338" s="4"/>
      <c r="K2338" s="80"/>
      <c r="L2338" s="80"/>
      <c r="M2338" s="80"/>
      <c r="N2338" s="80"/>
      <c r="O2338" s="80"/>
      <c r="P2338" s="80"/>
      <c r="Q2338" s="80"/>
      <c r="R2338" s="80"/>
      <c r="S2338" s="80"/>
      <c r="T2338" s="80"/>
      <c r="U2338" s="80"/>
      <c r="V2338" s="80"/>
      <c r="W2338" s="81">
        <f t="shared" si="33"/>
        <v>0</v>
      </c>
      <c r="X2338" s="80"/>
      <c r="Y2338" s="80"/>
      <c r="Z2338" s="80"/>
      <c r="AA2338" s="80"/>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82"/>
      <c r="BE2338" s="1"/>
    </row>
    <row r="2339" spans="1:57" ht="11.25" customHeight="1" x14ac:dyDescent="0.2">
      <c r="A2339" s="1"/>
      <c r="B2339" s="1"/>
      <c r="C2339" s="1"/>
      <c r="D2339" s="1"/>
      <c r="E2339" s="46">
        <v>2332</v>
      </c>
      <c r="F2339" s="229"/>
      <c r="G2339" s="4"/>
      <c r="H2339" s="4"/>
      <c r="I2339" s="79"/>
      <c r="J2339" s="4"/>
      <c r="K2339" s="80"/>
      <c r="L2339" s="80"/>
      <c r="M2339" s="80"/>
      <c r="N2339" s="80"/>
      <c r="O2339" s="80"/>
      <c r="P2339" s="80"/>
      <c r="Q2339" s="80"/>
      <c r="R2339" s="80"/>
      <c r="S2339" s="80"/>
      <c r="T2339" s="80"/>
      <c r="U2339" s="80"/>
      <c r="V2339" s="80"/>
      <c r="W2339" s="81">
        <f t="shared" si="33"/>
        <v>0</v>
      </c>
      <c r="X2339" s="80"/>
      <c r="Y2339" s="80"/>
      <c r="Z2339" s="80"/>
      <c r="AA2339" s="80"/>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82"/>
      <c r="BE2339" s="1"/>
    </row>
    <row r="2340" spans="1:57" ht="11.25" customHeight="1" x14ac:dyDescent="0.2">
      <c r="A2340" s="1"/>
      <c r="B2340" s="1"/>
      <c r="C2340" s="1"/>
      <c r="D2340" s="1"/>
      <c r="E2340" s="46">
        <v>2333</v>
      </c>
      <c r="F2340" s="229"/>
      <c r="G2340" s="4"/>
      <c r="H2340" s="4"/>
      <c r="I2340" s="79"/>
      <c r="J2340" s="4"/>
      <c r="K2340" s="80"/>
      <c r="L2340" s="80"/>
      <c r="M2340" s="80"/>
      <c r="N2340" s="80"/>
      <c r="O2340" s="80"/>
      <c r="P2340" s="80"/>
      <c r="Q2340" s="80"/>
      <c r="R2340" s="80"/>
      <c r="S2340" s="80"/>
      <c r="T2340" s="80"/>
      <c r="U2340" s="80"/>
      <c r="V2340" s="80"/>
      <c r="W2340" s="81">
        <f t="shared" si="33"/>
        <v>0</v>
      </c>
      <c r="X2340" s="80"/>
      <c r="Y2340" s="80"/>
      <c r="Z2340" s="80"/>
      <c r="AA2340" s="80"/>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82"/>
      <c r="BE2340" s="1"/>
    </row>
    <row r="2341" spans="1:57" ht="11.25" customHeight="1" x14ac:dyDescent="0.2">
      <c r="A2341" s="1"/>
      <c r="B2341" s="1"/>
      <c r="C2341" s="1"/>
      <c r="D2341" s="1"/>
      <c r="E2341" s="46">
        <v>2334</v>
      </c>
      <c r="F2341" s="229"/>
      <c r="G2341" s="4"/>
      <c r="H2341" s="4"/>
      <c r="I2341" s="79"/>
      <c r="J2341" s="4"/>
      <c r="K2341" s="80"/>
      <c r="L2341" s="80"/>
      <c r="M2341" s="80"/>
      <c r="N2341" s="80"/>
      <c r="O2341" s="80"/>
      <c r="P2341" s="80"/>
      <c r="Q2341" s="80"/>
      <c r="R2341" s="80"/>
      <c r="S2341" s="80"/>
      <c r="T2341" s="80"/>
      <c r="U2341" s="80"/>
      <c r="V2341" s="80"/>
      <c r="W2341" s="81">
        <f t="shared" si="33"/>
        <v>0</v>
      </c>
      <c r="X2341" s="80"/>
      <c r="Y2341" s="80"/>
      <c r="Z2341" s="80"/>
      <c r="AA2341" s="80"/>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82"/>
      <c r="BE2341" s="1"/>
    </row>
    <row r="2342" spans="1:57" ht="11.25" customHeight="1" x14ac:dyDescent="0.2">
      <c r="A2342" s="1"/>
      <c r="B2342" s="1"/>
      <c r="C2342" s="1"/>
      <c r="D2342" s="1"/>
      <c r="E2342" s="46">
        <v>2335</v>
      </c>
      <c r="F2342" s="229"/>
      <c r="G2342" s="4"/>
      <c r="H2342" s="4"/>
      <c r="I2342" s="79"/>
      <c r="J2342" s="4"/>
      <c r="K2342" s="80"/>
      <c r="L2342" s="80"/>
      <c r="M2342" s="80"/>
      <c r="N2342" s="80"/>
      <c r="O2342" s="80"/>
      <c r="P2342" s="80"/>
      <c r="Q2342" s="80"/>
      <c r="R2342" s="80"/>
      <c r="S2342" s="80"/>
      <c r="T2342" s="80"/>
      <c r="U2342" s="80"/>
      <c r="V2342" s="80"/>
      <c r="W2342" s="81">
        <f t="shared" si="33"/>
        <v>0</v>
      </c>
      <c r="X2342" s="80"/>
      <c r="Y2342" s="80"/>
      <c r="Z2342" s="80"/>
      <c r="AA2342" s="80"/>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82"/>
      <c r="BE2342" s="1"/>
    </row>
    <row r="2343" spans="1:57" ht="11.25" customHeight="1" x14ac:dyDescent="0.2">
      <c r="A2343" s="1"/>
      <c r="B2343" s="1"/>
      <c r="C2343" s="1"/>
      <c r="D2343" s="1"/>
      <c r="E2343" s="46">
        <v>2336</v>
      </c>
      <c r="F2343" s="229"/>
      <c r="G2343" s="4"/>
      <c r="H2343" s="4"/>
      <c r="I2343" s="79"/>
      <c r="J2343" s="4"/>
      <c r="K2343" s="80"/>
      <c r="L2343" s="80"/>
      <c r="M2343" s="80"/>
      <c r="N2343" s="80"/>
      <c r="O2343" s="80"/>
      <c r="P2343" s="80"/>
      <c r="Q2343" s="80"/>
      <c r="R2343" s="80"/>
      <c r="S2343" s="80"/>
      <c r="T2343" s="80"/>
      <c r="U2343" s="80"/>
      <c r="V2343" s="80"/>
      <c r="W2343" s="81">
        <f t="shared" si="33"/>
        <v>0</v>
      </c>
      <c r="X2343" s="80"/>
      <c r="Y2343" s="80"/>
      <c r="Z2343" s="80"/>
      <c r="AA2343" s="80"/>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82"/>
      <c r="BE2343" s="1"/>
    </row>
    <row r="2344" spans="1:57" ht="11.25" customHeight="1" x14ac:dyDescent="0.2">
      <c r="A2344" s="1"/>
      <c r="B2344" s="1"/>
      <c r="C2344" s="1"/>
      <c r="D2344" s="1"/>
      <c r="E2344" s="46">
        <v>2337</v>
      </c>
      <c r="F2344" s="229"/>
      <c r="G2344" s="4"/>
      <c r="H2344" s="4"/>
      <c r="I2344" s="79"/>
      <c r="J2344" s="4"/>
      <c r="K2344" s="80"/>
      <c r="L2344" s="80"/>
      <c r="M2344" s="80"/>
      <c r="N2344" s="80"/>
      <c r="O2344" s="80"/>
      <c r="P2344" s="80"/>
      <c r="Q2344" s="80"/>
      <c r="R2344" s="80"/>
      <c r="S2344" s="80"/>
      <c r="T2344" s="80"/>
      <c r="U2344" s="80"/>
      <c r="V2344" s="80"/>
      <c r="W2344" s="81">
        <f t="shared" si="33"/>
        <v>0</v>
      </c>
      <c r="X2344" s="80"/>
      <c r="Y2344" s="80"/>
      <c r="Z2344" s="80"/>
      <c r="AA2344" s="80"/>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82"/>
      <c r="BE2344" s="1"/>
    </row>
    <row r="2345" spans="1:57" ht="11.25" customHeight="1" x14ac:dyDescent="0.2">
      <c r="A2345" s="1"/>
      <c r="B2345" s="1"/>
      <c r="C2345" s="1"/>
      <c r="D2345" s="1"/>
      <c r="E2345" s="46">
        <v>2338</v>
      </c>
      <c r="F2345" s="229"/>
      <c r="G2345" s="4"/>
      <c r="H2345" s="4"/>
      <c r="I2345" s="79"/>
      <c r="J2345" s="4"/>
      <c r="K2345" s="80"/>
      <c r="L2345" s="80"/>
      <c r="M2345" s="80"/>
      <c r="N2345" s="80"/>
      <c r="O2345" s="80"/>
      <c r="P2345" s="80"/>
      <c r="Q2345" s="80"/>
      <c r="R2345" s="80"/>
      <c r="S2345" s="80"/>
      <c r="T2345" s="80"/>
      <c r="U2345" s="80"/>
      <c r="V2345" s="80"/>
      <c r="W2345" s="81">
        <f t="shared" si="33"/>
        <v>0</v>
      </c>
      <c r="X2345" s="80"/>
      <c r="Y2345" s="80"/>
      <c r="Z2345" s="80"/>
      <c r="AA2345" s="80"/>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82"/>
      <c r="BE2345" s="1"/>
    </row>
    <row r="2346" spans="1:57" ht="11.25" customHeight="1" x14ac:dyDescent="0.2">
      <c r="A2346" s="1"/>
      <c r="B2346" s="1"/>
      <c r="C2346" s="1"/>
      <c r="D2346" s="1"/>
      <c r="E2346" s="46">
        <v>2339</v>
      </c>
      <c r="F2346" s="229"/>
      <c r="G2346" s="4"/>
      <c r="H2346" s="4"/>
      <c r="I2346" s="79"/>
      <c r="J2346" s="4"/>
      <c r="K2346" s="80"/>
      <c r="L2346" s="80"/>
      <c r="M2346" s="80"/>
      <c r="N2346" s="80"/>
      <c r="O2346" s="80"/>
      <c r="P2346" s="80"/>
      <c r="Q2346" s="80"/>
      <c r="R2346" s="80"/>
      <c r="S2346" s="80"/>
      <c r="T2346" s="80"/>
      <c r="U2346" s="80"/>
      <c r="V2346" s="80"/>
      <c r="W2346" s="81">
        <f t="shared" si="33"/>
        <v>0</v>
      </c>
      <c r="X2346" s="80"/>
      <c r="Y2346" s="80"/>
      <c r="Z2346" s="80"/>
      <c r="AA2346" s="80"/>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82"/>
      <c r="BE2346" s="1"/>
    </row>
    <row r="2347" spans="1:57" ht="11.25" customHeight="1" x14ac:dyDescent="0.2">
      <c r="A2347" s="1"/>
      <c r="B2347" s="1"/>
      <c r="C2347" s="1"/>
      <c r="D2347" s="1"/>
      <c r="E2347" s="46">
        <v>2340</v>
      </c>
      <c r="F2347" s="229"/>
      <c r="G2347" s="4"/>
      <c r="H2347" s="4"/>
      <c r="I2347" s="79"/>
      <c r="J2347" s="4"/>
      <c r="K2347" s="80"/>
      <c r="L2347" s="80"/>
      <c r="M2347" s="80"/>
      <c r="N2347" s="80"/>
      <c r="O2347" s="80"/>
      <c r="P2347" s="80"/>
      <c r="Q2347" s="80"/>
      <c r="R2347" s="80"/>
      <c r="S2347" s="80"/>
      <c r="T2347" s="80"/>
      <c r="U2347" s="80"/>
      <c r="V2347" s="80"/>
      <c r="W2347" s="81">
        <f t="shared" si="33"/>
        <v>0</v>
      </c>
      <c r="X2347" s="80"/>
      <c r="Y2347" s="80"/>
      <c r="Z2347" s="80"/>
      <c r="AA2347" s="80"/>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82"/>
      <c r="BE2347" s="1"/>
    </row>
    <row r="2348" spans="1:57" ht="11.25" customHeight="1" x14ac:dyDescent="0.2">
      <c r="A2348" s="1"/>
      <c r="B2348" s="1"/>
      <c r="C2348" s="1"/>
      <c r="D2348" s="1"/>
      <c r="E2348" s="46">
        <v>2341</v>
      </c>
      <c r="F2348" s="229"/>
      <c r="G2348" s="4"/>
      <c r="H2348" s="4"/>
      <c r="I2348" s="79"/>
      <c r="J2348" s="4"/>
      <c r="K2348" s="80"/>
      <c r="L2348" s="80"/>
      <c r="M2348" s="80"/>
      <c r="N2348" s="80"/>
      <c r="O2348" s="80"/>
      <c r="P2348" s="80"/>
      <c r="Q2348" s="80"/>
      <c r="R2348" s="80"/>
      <c r="S2348" s="80"/>
      <c r="T2348" s="80"/>
      <c r="U2348" s="80"/>
      <c r="V2348" s="80"/>
      <c r="W2348" s="81">
        <f t="shared" si="33"/>
        <v>0</v>
      </c>
      <c r="X2348" s="80"/>
      <c r="Y2348" s="80"/>
      <c r="Z2348" s="80"/>
      <c r="AA2348" s="80"/>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82"/>
      <c r="BE2348" s="1"/>
    </row>
    <row r="2349" spans="1:57" ht="11.25" customHeight="1" x14ac:dyDescent="0.2">
      <c r="A2349" s="1"/>
      <c r="B2349" s="1"/>
      <c r="C2349" s="1"/>
      <c r="D2349" s="1"/>
      <c r="E2349" s="46">
        <v>2342</v>
      </c>
      <c r="F2349" s="229"/>
      <c r="G2349" s="4"/>
      <c r="H2349" s="4"/>
      <c r="I2349" s="79"/>
      <c r="J2349" s="4"/>
      <c r="K2349" s="80"/>
      <c r="L2349" s="80"/>
      <c r="M2349" s="80"/>
      <c r="N2349" s="80"/>
      <c r="O2349" s="80"/>
      <c r="P2349" s="80"/>
      <c r="Q2349" s="80"/>
      <c r="R2349" s="80"/>
      <c r="S2349" s="80"/>
      <c r="T2349" s="80"/>
      <c r="U2349" s="80"/>
      <c r="V2349" s="80"/>
      <c r="W2349" s="81">
        <f t="shared" si="33"/>
        <v>0</v>
      </c>
      <c r="X2349" s="80"/>
      <c r="Y2349" s="80"/>
      <c r="Z2349" s="80"/>
      <c r="AA2349" s="80"/>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82"/>
      <c r="BE2349" s="1"/>
    </row>
    <row r="2350" spans="1:57" ht="11.25" customHeight="1" x14ac:dyDescent="0.2">
      <c r="A2350" s="1"/>
      <c r="B2350" s="1"/>
      <c r="C2350" s="1"/>
      <c r="D2350" s="1"/>
      <c r="E2350" s="46">
        <v>2343</v>
      </c>
      <c r="F2350" s="229"/>
      <c r="G2350" s="4"/>
      <c r="H2350" s="4"/>
      <c r="I2350" s="79"/>
      <c r="J2350" s="4"/>
      <c r="K2350" s="80"/>
      <c r="L2350" s="80"/>
      <c r="M2350" s="80"/>
      <c r="N2350" s="80"/>
      <c r="O2350" s="80"/>
      <c r="P2350" s="80"/>
      <c r="Q2350" s="80"/>
      <c r="R2350" s="80"/>
      <c r="S2350" s="80"/>
      <c r="T2350" s="80"/>
      <c r="U2350" s="80"/>
      <c r="V2350" s="80"/>
      <c r="W2350" s="81">
        <f t="shared" si="33"/>
        <v>0</v>
      </c>
      <c r="X2350" s="80"/>
      <c r="Y2350" s="80"/>
      <c r="Z2350" s="80"/>
      <c r="AA2350" s="80"/>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82"/>
      <c r="BE2350" s="1"/>
    </row>
    <row r="2351" spans="1:57" ht="11.25" customHeight="1" x14ac:dyDescent="0.2">
      <c r="A2351" s="1"/>
      <c r="B2351" s="1"/>
      <c r="C2351" s="1"/>
      <c r="D2351" s="1"/>
      <c r="E2351" s="46">
        <v>2344</v>
      </c>
      <c r="F2351" s="229"/>
      <c r="G2351" s="4"/>
      <c r="H2351" s="4"/>
      <c r="I2351" s="79"/>
      <c r="J2351" s="4"/>
      <c r="K2351" s="80"/>
      <c r="L2351" s="80"/>
      <c r="M2351" s="80"/>
      <c r="N2351" s="80"/>
      <c r="O2351" s="80"/>
      <c r="P2351" s="80"/>
      <c r="Q2351" s="80"/>
      <c r="R2351" s="80"/>
      <c r="S2351" s="80"/>
      <c r="T2351" s="80"/>
      <c r="U2351" s="80"/>
      <c r="V2351" s="80"/>
      <c r="W2351" s="81">
        <f t="shared" si="33"/>
        <v>0</v>
      </c>
      <c r="X2351" s="80"/>
      <c r="Y2351" s="80"/>
      <c r="Z2351" s="80"/>
      <c r="AA2351" s="80"/>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82"/>
      <c r="BE2351" s="1"/>
    </row>
    <row r="2352" spans="1:57" ht="11.25" customHeight="1" x14ac:dyDescent="0.2">
      <c r="A2352" s="1"/>
      <c r="B2352" s="1"/>
      <c r="C2352" s="1"/>
      <c r="D2352" s="1"/>
      <c r="E2352" s="46">
        <v>2345</v>
      </c>
      <c r="F2352" s="229"/>
      <c r="G2352" s="4"/>
      <c r="H2352" s="4"/>
      <c r="I2352" s="79"/>
      <c r="J2352" s="4"/>
      <c r="K2352" s="80"/>
      <c r="L2352" s="80"/>
      <c r="M2352" s="80"/>
      <c r="N2352" s="80"/>
      <c r="O2352" s="80"/>
      <c r="P2352" s="80"/>
      <c r="Q2352" s="80"/>
      <c r="R2352" s="80"/>
      <c r="S2352" s="80"/>
      <c r="T2352" s="80"/>
      <c r="U2352" s="80"/>
      <c r="V2352" s="80"/>
      <c r="W2352" s="81">
        <f t="shared" si="33"/>
        <v>0</v>
      </c>
      <c r="X2352" s="80"/>
      <c r="Y2352" s="80"/>
      <c r="Z2352" s="80"/>
      <c r="AA2352" s="80"/>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82"/>
      <c r="BE2352" s="1"/>
    </row>
    <row r="2353" spans="1:57" ht="11.25" customHeight="1" x14ac:dyDescent="0.2">
      <c r="A2353" s="1"/>
      <c r="B2353" s="1"/>
      <c r="C2353" s="1"/>
      <c r="D2353" s="1"/>
      <c r="E2353" s="46">
        <v>2346</v>
      </c>
      <c r="F2353" s="229"/>
      <c r="G2353" s="4"/>
      <c r="H2353" s="4"/>
      <c r="I2353" s="79"/>
      <c r="J2353" s="4"/>
      <c r="K2353" s="80"/>
      <c r="L2353" s="80"/>
      <c r="M2353" s="80"/>
      <c r="N2353" s="80"/>
      <c r="O2353" s="80"/>
      <c r="P2353" s="80"/>
      <c r="Q2353" s="80"/>
      <c r="R2353" s="80"/>
      <c r="S2353" s="80"/>
      <c r="T2353" s="80"/>
      <c r="U2353" s="80"/>
      <c r="V2353" s="80"/>
      <c r="W2353" s="81">
        <f t="shared" si="33"/>
        <v>0</v>
      </c>
      <c r="X2353" s="80"/>
      <c r="Y2353" s="80"/>
      <c r="Z2353" s="80"/>
      <c r="AA2353" s="80"/>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82"/>
      <c r="BE2353" s="1"/>
    </row>
    <row r="2354" spans="1:57" ht="11.25" customHeight="1" x14ac:dyDescent="0.2">
      <c r="A2354" s="1"/>
      <c r="B2354" s="1"/>
      <c r="C2354" s="1"/>
      <c r="D2354" s="1"/>
      <c r="E2354" s="46">
        <v>2347</v>
      </c>
      <c r="F2354" s="229"/>
      <c r="G2354" s="4"/>
      <c r="H2354" s="4"/>
      <c r="I2354" s="79"/>
      <c r="J2354" s="4"/>
      <c r="K2354" s="80"/>
      <c r="L2354" s="80"/>
      <c r="M2354" s="80"/>
      <c r="N2354" s="80"/>
      <c r="O2354" s="80"/>
      <c r="P2354" s="80"/>
      <c r="Q2354" s="80"/>
      <c r="R2354" s="80"/>
      <c r="S2354" s="80"/>
      <c r="T2354" s="80"/>
      <c r="U2354" s="80"/>
      <c r="V2354" s="80"/>
      <c r="W2354" s="81">
        <f t="shared" si="33"/>
        <v>0</v>
      </c>
      <c r="X2354" s="80"/>
      <c r="Y2354" s="80"/>
      <c r="Z2354" s="80"/>
      <c r="AA2354" s="80"/>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82"/>
      <c r="BE2354" s="1"/>
    </row>
    <row r="2355" spans="1:57" ht="11.25" customHeight="1" x14ac:dyDescent="0.2">
      <c r="A2355" s="1"/>
      <c r="B2355" s="1"/>
      <c r="C2355" s="1"/>
      <c r="D2355" s="1"/>
      <c r="E2355" s="46">
        <v>2348</v>
      </c>
      <c r="F2355" s="229"/>
      <c r="G2355" s="4"/>
      <c r="H2355" s="4"/>
      <c r="I2355" s="79"/>
      <c r="J2355" s="4"/>
      <c r="K2355" s="80"/>
      <c r="L2355" s="80"/>
      <c r="M2355" s="80"/>
      <c r="N2355" s="80"/>
      <c r="O2355" s="80"/>
      <c r="P2355" s="80"/>
      <c r="Q2355" s="80"/>
      <c r="R2355" s="80"/>
      <c r="S2355" s="80"/>
      <c r="T2355" s="80"/>
      <c r="U2355" s="80"/>
      <c r="V2355" s="80"/>
      <c r="W2355" s="81">
        <f t="shared" si="33"/>
        <v>0</v>
      </c>
      <c r="X2355" s="80"/>
      <c r="Y2355" s="80"/>
      <c r="Z2355" s="80"/>
      <c r="AA2355" s="80"/>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82"/>
      <c r="BE2355" s="1"/>
    </row>
    <row r="2356" spans="1:57" ht="11.25" customHeight="1" x14ac:dyDescent="0.2">
      <c r="A2356" s="1"/>
      <c r="B2356" s="1"/>
      <c r="C2356" s="1"/>
      <c r="D2356" s="1"/>
      <c r="E2356" s="46">
        <v>2349</v>
      </c>
      <c r="F2356" s="229"/>
      <c r="G2356" s="4"/>
      <c r="H2356" s="4"/>
      <c r="I2356" s="79"/>
      <c r="J2356" s="4"/>
      <c r="K2356" s="80"/>
      <c r="L2356" s="80"/>
      <c r="M2356" s="80"/>
      <c r="N2356" s="80"/>
      <c r="O2356" s="80"/>
      <c r="P2356" s="80"/>
      <c r="Q2356" s="80"/>
      <c r="R2356" s="80"/>
      <c r="S2356" s="80"/>
      <c r="T2356" s="80"/>
      <c r="U2356" s="80"/>
      <c r="V2356" s="80"/>
      <c r="W2356" s="81">
        <f t="shared" si="33"/>
        <v>0</v>
      </c>
      <c r="X2356" s="80"/>
      <c r="Y2356" s="80"/>
      <c r="Z2356" s="80"/>
      <c r="AA2356" s="80"/>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82"/>
      <c r="BE2356" s="1"/>
    </row>
    <row r="2357" spans="1:57" ht="11.25" customHeight="1" x14ac:dyDescent="0.2">
      <c r="A2357" s="1"/>
      <c r="B2357" s="1"/>
      <c r="C2357" s="1"/>
      <c r="D2357" s="1"/>
      <c r="E2357" s="46">
        <v>2350</v>
      </c>
      <c r="F2357" s="229"/>
      <c r="G2357" s="4"/>
      <c r="H2357" s="4"/>
      <c r="I2357" s="79"/>
      <c r="J2357" s="4"/>
      <c r="K2357" s="80"/>
      <c r="L2357" s="80"/>
      <c r="M2357" s="80"/>
      <c r="N2357" s="80"/>
      <c r="O2357" s="80"/>
      <c r="P2357" s="80"/>
      <c r="Q2357" s="80"/>
      <c r="R2357" s="80"/>
      <c r="S2357" s="80"/>
      <c r="T2357" s="80"/>
      <c r="U2357" s="80"/>
      <c r="V2357" s="80"/>
      <c r="W2357" s="81">
        <f t="shared" si="33"/>
        <v>0</v>
      </c>
      <c r="X2357" s="80"/>
      <c r="Y2357" s="80"/>
      <c r="Z2357" s="80"/>
      <c r="AA2357" s="80"/>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82"/>
      <c r="BE2357" s="1"/>
    </row>
    <row r="2358" spans="1:57" ht="11.25" customHeight="1" x14ac:dyDescent="0.2">
      <c r="A2358" s="1"/>
      <c r="B2358" s="1"/>
      <c r="C2358" s="1"/>
      <c r="D2358" s="1"/>
      <c r="E2358" s="46">
        <v>2351</v>
      </c>
      <c r="F2358" s="229"/>
      <c r="G2358" s="4"/>
      <c r="H2358" s="4"/>
      <c r="I2358" s="79"/>
      <c r="J2358" s="4"/>
      <c r="K2358" s="80"/>
      <c r="L2358" s="80"/>
      <c r="M2358" s="80"/>
      <c r="N2358" s="80"/>
      <c r="O2358" s="80"/>
      <c r="P2358" s="80"/>
      <c r="Q2358" s="80"/>
      <c r="R2358" s="80"/>
      <c r="S2358" s="80"/>
      <c r="T2358" s="80"/>
      <c r="U2358" s="80"/>
      <c r="V2358" s="80"/>
      <c r="W2358" s="81">
        <f t="shared" si="33"/>
        <v>0</v>
      </c>
      <c r="X2358" s="80"/>
      <c r="Y2358" s="80"/>
      <c r="Z2358" s="80"/>
      <c r="AA2358" s="80"/>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82"/>
      <c r="BE2358" s="1"/>
    </row>
    <row r="2359" spans="1:57" ht="11.25" customHeight="1" x14ac:dyDescent="0.2">
      <c r="A2359" s="1"/>
      <c r="B2359" s="1"/>
      <c r="C2359" s="1"/>
      <c r="D2359" s="1"/>
      <c r="E2359" s="46">
        <v>2352</v>
      </c>
      <c r="F2359" s="229"/>
      <c r="G2359" s="4"/>
      <c r="H2359" s="4"/>
      <c r="I2359" s="79"/>
      <c r="J2359" s="4"/>
      <c r="K2359" s="80"/>
      <c r="L2359" s="80"/>
      <c r="M2359" s="80"/>
      <c r="N2359" s="80"/>
      <c r="O2359" s="80"/>
      <c r="P2359" s="80"/>
      <c r="Q2359" s="80"/>
      <c r="R2359" s="80"/>
      <c r="S2359" s="80"/>
      <c r="T2359" s="80"/>
      <c r="U2359" s="80"/>
      <c r="V2359" s="80"/>
      <c r="W2359" s="81">
        <f t="shared" si="33"/>
        <v>0</v>
      </c>
      <c r="X2359" s="80"/>
      <c r="Y2359" s="80"/>
      <c r="Z2359" s="80"/>
      <c r="AA2359" s="80"/>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82"/>
      <c r="BE2359" s="1"/>
    </row>
    <row r="2360" spans="1:57" ht="11.25" customHeight="1" x14ac:dyDescent="0.2">
      <c r="A2360" s="1"/>
      <c r="B2360" s="1"/>
      <c r="C2360" s="1"/>
      <c r="D2360" s="1"/>
      <c r="E2360" s="46">
        <v>2353</v>
      </c>
      <c r="F2360" s="229"/>
      <c r="G2360" s="4"/>
      <c r="H2360" s="4"/>
      <c r="I2360" s="79"/>
      <c r="J2360" s="4"/>
      <c r="K2360" s="80"/>
      <c r="L2360" s="80"/>
      <c r="M2360" s="80"/>
      <c r="N2360" s="80"/>
      <c r="O2360" s="80"/>
      <c r="P2360" s="80"/>
      <c r="Q2360" s="80"/>
      <c r="R2360" s="80"/>
      <c r="S2360" s="80"/>
      <c r="T2360" s="80"/>
      <c r="U2360" s="80"/>
      <c r="V2360" s="80"/>
      <c r="W2360" s="81">
        <f t="shared" si="33"/>
        <v>0</v>
      </c>
      <c r="X2360" s="80"/>
      <c r="Y2360" s="80"/>
      <c r="Z2360" s="80"/>
      <c r="AA2360" s="80"/>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82"/>
      <c r="BE2360" s="1"/>
    </row>
    <row r="2361" spans="1:57" ht="11.25" customHeight="1" x14ac:dyDescent="0.2">
      <c r="A2361" s="1"/>
      <c r="B2361" s="1"/>
      <c r="C2361" s="1"/>
      <c r="D2361" s="1"/>
      <c r="E2361" s="46">
        <v>2354</v>
      </c>
      <c r="F2361" s="229"/>
      <c r="G2361" s="4"/>
      <c r="H2361" s="4"/>
      <c r="I2361" s="79"/>
      <c r="J2361" s="4"/>
      <c r="K2361" s="80"/>
      <c r="L2361" s="80"/>
      <c r="M2361" s="80"/>
      <c r="N2361" s="80"/>
      <c r="O2361" s="80"/>
      <c r="P2361" s="80"/>
      <c r="Q2361" s="80"/>
      <c r="R2361" s="80"/>
      <c r="S2361" s="80"/>
      <c r="T2361" s="80"/>
      <c r="U2361" s="80"/>
      <c r="V2361" s="80"/>
      <c r="W2361" s="81">
        <f t="shared" si="33"/>
        <v>0</v>
      </c>
      <c r="X2361" s="80"/>
      <c r="Y2361" s="80"/>
      <c r="Z2361" s="80"/>
      <c r="AA2361" s="80"/>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82"/>
      <c r="BE2361" s="1"/>
    </row>
    <row r="2362" spans="1:57" ht="11.25" customHeight="1" x14ac:dyDescent="0.2">
      <c r="A2362" s="1"/>
      <c r="B2362" s="1"/>
      <c r="C2362" s="1"/>
      <c r="D2362" s="1"/>
      <c r="E2362" s="46">
        <v>2355</v>
      </c>
      <c r="F2362" s="229"/>
      <c r="G2362" s="4"/>
      <c r="H2362" s="4"/>
      <c r="I2362" s="79"/>
      <c r="J2362" s="4"/>
      <c r="K2362" s="80"/>
      <c r="L2362" s="80"/>
      <c r="M2362" s="80"/>
      <c r="N2362" s="80"/>
      <c r="O2362" s="80"/>
      <c r="P2362" s="80"/>
      <c r="Q2362" s="80"/>
      <c r="R2362" s="80"/>
      <c r="S2362" s="80"/>
      <c r="T2362" s="80"/>
      <c r="U2362" s="80"/>
      <c r="V2362" s="80"/>
      <c r="W2362" s="81">
        <f t="shared" si="33"/>
        <v>0</v>
      </c>
      <c r="X2362" s="80"/>
      <c r="Y2362" s="80"/>
      <c r="Z2362" s="80"/>
      <c r="AA2362" s="80"/>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82"/>
      <c r="BE2362" s="1"/>
    </row>
    <row r="2363" spans="1:57" ht="11.25" customHeight="1" x14ac:dyDescent="0.2">
      <c r="A2363" s="1"/>
      <c r="B2363" s="1"/>
      <c r="C2363" s="1"/>
      <c r="D2363" s="1"/>
      <c r="E2363" s="46">
        <v>2356</v>
      </c>
      <c r="F2363" s="229"/>
      <c r="G2363" s="4"/>
      <c r="H2363" s="4"/>
      <c r="I2363" s="79"/>
      <c r="J2363" s="4"/>
      <c r="K2363" s="80"/>
      <c r="L2363" s="80"/>
      <c r="M2363" s="80"/>
      <c r="N2363" s="80"/>
      <c r="O2363" s="80"/>
      <c r="P2363" s="80"/>
      <c r="Q2363" s="80"/>
      <c r="R2363" s="80"/>
      <c r="S2363" s="80"/>
      <c r="T2363" s="80"/>
      <c r="U2363" s="80"/>
      <c r="V2363" s="80"/>
      <c r="W2363" s="81">
        <f t="shared" si="33"/>
        <v>0</v>
      </c>
      <c r="X2363" s="80"/>
      <c r="Y2363" s="80"/>
      <c r="Z2363" s="80"/>
      <c r="AA2363" s="80"/>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82"/>
      <c r="BE2363" s="1"/>
    </row>
    <row r="2364" spans="1:57" ht="11.25" customHeight="1" x14ac:dyDescent="0.2">
      <c r="A2364" s="1"/>
      <c r="B2364" s="1"/>
      <c r="C2364" s="1"/>
      <c r="D2364" s="1"/>
      <c r="E2364" s="46">
        <v>2357</v>
      </c>
      <c r="F2364" s="229"/>
      <c r="G2364" s="4"/>
      <c r="H2364" s="4"/>
      <c r="I2364" s="79"/>
      <c r="J2364" s="4"/>
      <c r="K2364" s="80"/>
      <c r="L2364" s="80"/>
      <c r="M2364" s="80"/>
      <c r="N2364" s="80"/>
      <c r="O2364" s="80"/>
      <c r="P2364" s="80"/>
      <c r="Q2364" s="80"/>
      <c r="R2364" s="80"/>
      <c r="S2364" s="80"/>
      <c r="T2364" s="80"/>
      <c r="U2364" s="80"/>
      <c r="V2364" s="80"/>
      <c r="W2364" s="81">
        <f t="shared" si="33"/>
        <v>0</v>
      </c>
      <c r="X2364" s="80"/>
      <c r="Y2364" s="80"/>
      <c r="Z2364" s="80"/>
      <c r="AA2364" s="80"/>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82"/>
      <c r="BE2364" s="1"/>
    </row>
    <row r="2365" spans="1:57" ht="11.25" customHeight="1" x14ac:dyDescent="0.2">
      <c r="A2365" s="1"/>
      <c r="B2365" s="1"/>
      <c r="C2365" s="1"/>
      <c r="D2365" s="1"/>
      <c r="E2365" s="46">
        <v>2358</v>
      </c>
      <c r="F2365" s="229"/>
      <c r="G2365" s="4"/>
      <c r="H2365" s="4"/>
      <c r="I2365" s="79"/>
      <c r="J2365" s="4"/>
      <c r="K2365" s="80"/>
      <c r="L2365" s="80"/>
      <c r="M2365" s="80"/>
      <c r="N2365" s="80"/>
      <c r="O2365" s="80"/>
      <c r="P2365" s="80"/>
      <c r="Q2365" s="80"/>
      <c r="R2365" s="80"/>
      <c r="S2365" s="80"/>
      <c r="T2365" s="80"/>
      <c r="U2365" s="80"/>
      <c r="V2365" s="80"/>
      <c r="W2365" s="81">
        <f t="shared" si="33"/>
        <v>0</v>
      </c>
      <c r="X2365" s="80"/>
      <c r="Y2365" s="80"/>
      <c r="Z2365" s="80"/>
      <c r="AA2365" s="80"/>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82"/>
      <c r="BE2365" s="1"/>
    </row>
    <row r="2366" spans="1:57" ht="11.25" customHeight="1" x14ac:dyDescent="0.2">
      <c r="A2366" s="1"/>
      <c r="B2366" s="1"/>
      <c r="C2366" s="1"/>
      <c r="D2366" s="1"/>
      <c r="E2366" s="46">
        <v>2359</v>
      </c>
      <c r="F2366" s="229"/>
      <c r="G2366" s="4"/>
      <c r="H2366" s="4"/>
      <c r="I2366" s="79"/>
      <c r="J2366" s="4"/>
      <c r="K2366" s="80"/>
      <c r="L2366" s="80"/>
      <c r="M2366" s="80"/>
      <c r="N2366" s="80"/>
      <c r="O2366" s="80"/>
      <c r="P2366" s="80"/>
      <c r="Q2366" s="80"/>
      <c r="R2366" s="80"/>
      <c r="S2366" s="80"/>
      <c r="T2366" s="80"/>
      <c r="U2366" s="80"/>
      <c r="V2366" s="80"/>
      <c r="W2366" s="81">
        <f t="shared" si="33"/>
        <v>0</v>
      </c>
      <c r="X2366" s="80"/>
      <c r="Y2366" s="80"/>
      <c r="Z2366" s="80"/>
      <c r="AA2366" s="80"/>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82"/>
      <c r="BE2366" s="1"/>
    </row>
    <row r="2367" spans="1:57" ht="11.25" customHeight="1" x14ac:dyDescent="0.2">
      <c r="A2367" s="1"/>
      <c r="B2367" s="1"/>
      <c r="C2367" s="1"/>
      <c r="D2367" s="1"/>
      <c r="E2367" s="46">
        <v>2360</v>
      </c>
      <c r="F2367" s="229"/>
      <c r="G2367" s="4"/>
      <c r="H2367" s="4"/>
      <c r="I2367" s="79"/>
      <c r="J2367" s="4"/>
      <c r="K2367" s="80"/>
      <c r="L2367" s="80"/>
      <c r="M2367" s="80"/>
      <c r="N2367" s="80"/>
      <c r="O2367" s="80"/>
      <c r="P2367" s="80"/>
      <c r="Q2367" s="80"/>
      <c r="R2367" s="80"/>
      <c r="S2367" s="80"/>
      <c r="T2367" s="80"/>
      <c r="U2367" s="80"/>
      <c r="V2367" s="80"/>
      <c r="W2367" s="81">
        <f t="shared" si="33"/>
        <v>0</v>
      </c>
      <c r="X2367" s="80"/>
      <c r="Y2367" s="80"/>
      <c r="Z2367" s="80"/>
      <c r="AA2367" s="80"/>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82"/>
      <c r="BE2367" s="1"/>
    </row>
    <row r="2368" spans="1:57" ht="11.25" customHeight="1" x14ac:dyDescent="0.2">
      <c r="A2368" s="1"/>
      <c r="B2368" s="1"/>
      <c r="C2368" s="1"/>
      <c r="D2368" s="1"/>
      <c r="E2368" s="46">
        <v>2361</v>
      </c>
      <c r="F2368" s="229"/>
      <c r="G2368" s="4"/>
      <c r="H2368" s="4"/>
      <c r="I2368" s="79"/>
      <c r="J2368" s="4"/>
      <c r="K2368" s="80"/>
      <c r="L2368" s="80"/>
      <c r="M2368" s="80"/>
      <c r="N2368" s="80"/>
      <c r="O2368" s="80"/>
      <c r="P2368" s="80"/>
      <c r="Q2368" s="80"/>
      <c r="R2368" s="80"/>
      <c r="S2368" s="80"/>
      <c r="T2368" s="80"/>
      <c r="U2368" s="80"/>
      <c r="V2368" s="80"/>
      <c r="W2368" s="81">
        <f t="shared" si="33"/>
        <v>0</v>
      </c>
      <c r="X2368" s="80"/>
      <c r="Y2368" s="80"/>
      <c r="Z2368" s="80"/>
      <c r="AA2368" s="80"/>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82"/>
      <c r="BE2368" s="1"/>
    </row>
    <row r="2369" spans="1:57" ht="11.25" customHeight="1" x14ac:dyDescent="0.2">
      <c r="A2369" s="1"/>
      <c r="B2369" s="1"/>
      <c r="C2369" s="1"/>
      <c r="D2369" s="1"/>
      <c r="E2369" s="46">
        <v>2362</v>
      </c>
      <c r="F2369" s="229"/>
      <c r="G2369" s="4"/>
      <c r="H2369" s="4"/>
      <c r="I2369" s="79"/>
      <c r="J2369" s="4"/>
      <c r="K2369" s="80"/>
      <c r="L2369" s="80"/>
      <c r="M2369" s="80"/>
      <c r="N2369" s="80"/>
      <c r="O2369" s="80"/>
      <c r="P2369" s="80"/>
      <c r="Q2369" s="80"/>
      <c r="R2369" s="80"/>
      <c r="S2369" s="80"/>
      <c r="T2369" s="80"/>
      <c r="U2369" s="80"/>
      <c r="V2369" s="80"/>
      <c r="W2369" s="81">
        <f t="shared" si="33"/>
        <v>0</v>
      </c>
      <c r="X2369" s="80"/>
      <c r="Y2369" s="80"/>
      <c r="Z2369" s="80"/>
      <c r="AA2369" s="80"/>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82"/>
      <c r="BE2369" s="1"/>
    </row>
    <row r="2370" spans="1:57" ht="11.25" customHeight="1" x14ac:dyDescent="0.2">
      <c r="A2370" s="1"/>
      <c r="B2370" s="1"/>
      <c r="C2370" s="1"/>
      <c r="D2370" s="1"/>
      <c r="E2370" s="46">
        <v>2363</v>
      </c>
      <c r="F2370" s="229"/>
      <c r="G2370" s="4"/>
      <c r="H2370" s="4"/>
      <c r="I2370" s="79"/>
      <c r="J2370" s="4"/>
      <c r="K2370" s="80"/>
      <c r="L2370" s="80"/>
      <c r="M2370" s="80"/>
      <c r="N2370" s="80"/>
      <c r="O2370" s="80"/>
      <c r="P2370" s="80"/>
      <c r="Q2370" s="80"/>
      <c r="R2370" s="80"/>
      <c r="S2370" s="80"/>
      <c r="T2370" s="80"/>
      <c r="U2370" s="80"/>
      <c r="V2370" s="80"/>
      <c r="W2370" s="81">
        <f t="shared" si="33"/>
        <v>0</v>
      </c>
      <c r="X2370" s="80"/>
      <c r="Y2370" s="80"/>
      <c r="Z2370" s="80"/>
      <c r="AA2370" s="80"/>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82"/>
      <c r="BE2370" s="1"/>
    </row>
    <row r="2371" spans="1:57" ht="11.25" customHeight="1" x14ac:dyDescent="0.2">
      <c r="A2371" s="1"/>
      <c r="B2371" s="1"/>
      <c r="C2371" s="1"/>
      <c r="D2371" s="1"/>
      <c r="E2371" s="46">
        <v>2364</v>
      </c>
      <c r="F2371" s="229"/>
      <c r="G2371" s="4"/>
      <c r="H2371" s="4"/>
      <c r="I2371" s="79"/>
      <c r="J2371" s="4"/>
      <c r="K2371" s="80"/>
      <c r="L2371" s="80"/>
      <c r="M2371" s="80"/>
      <c r="N2371" s="80"/>
      <c r="O2371" s="80"/>
      <c r="P2371" s="80"/>
      <c r="Q2371" s="80"/>
      <c r="R2371" s="80"/>
      <c r="S2371" s="80"/>
      <c r="T2371" s="80"/>
      <c r="U2371" s="80"/>
      <c r="V2371" s="80"/>
      <c r="W2371" s="81">
        <f t="shared" si="33"/>
        <v>0</v>
      </c>
      <c r="X2371" s="80"/>
      <c r="Y2371" s="80"/>
      <c r="Z2371" s="80"/>
      <c r="AA2371" s="80"/>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82"/>
      <c r="BE2371" s="1"/>
    </row>
    <row r="2372" spans="1:57" ht="11.25" customHeight="1" x14ac:dyDescent="0.2">
      <c r="A2372" s="1"/>
      <c r="B2372" s="1"/>
      <c r="C2372" s="1"/>
      <c r="D2372" s="1"/>
      <c r="E2372" s="46">
        <v>2365</v>
      </c>
      <c r="F2372" s="229"/>
      <c r="G2372" s="4"/>
      <c r="H2372" s="4"/>
      <c r="I2372" s="79"/>
      <c r="J2372" s="4"/>
      <c r="K2372" s="80"/>
      <c r="L2372" s="80"/>
      <c r="M2372" s="80"/>
      <c r="N2372" s="80"/>
      <c r="O2372" s="80"/>
      <c r="P2372" s="80"/>
      <c r="Q2372" s="80"/>
      <c r="R2372" s="80"/>
      <c r="S2372" s="80"/>
      <c r="T2372" s="80"/>
      <c r="U2372" s="80"/>
      <c r="V2372" s="80"/>
      <c r="W2372" s="81">
        <f t="shared" si="33"/>
        <v>0</v>
      </c>
      <c r="X2372" s="80"/>
      <c r="Y2372" s="80"/>
      <c r="Z2372" s="80"/>
      <c r="AA2372" s="80"/>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82"/>
      <c r="BE2372" s="1"/>
    </row>
    <row r="2373" spans="1:57" ht="11.25" customHeight="1" x14ac:dyDescent="0.2">
      <c r="A2373" s="1"/>
      <c r="B2373" s="1"/>
      <c r="C2373" s="1"/>
      <c r="D2373" s="1"/>
      <c r="E2373" s="46">
        <v>2366</v>
      </c>
      <c r="F2373" s="229"/>
      <c r="G2373" s="4"/>
      <c r="H2373" s="4"/>
      <c r="I2373" s="79"/>
      <c r="J2373" s="4"/>
      <c r="K2373" s="80"/>
      <c r="L2373" s="80"/>
      <c r="M2373" s="80"/>
      <c r="N2373" s="80"/>
      <c r="O2373" s="80"/>
      <c r="P2373" s="80"/>
      <c r="Q2373" s="80"/>
      <c r="R2373" s="80"/>
      <c r="S2373" s="80"/>
      <c r="T2373" s="80"/>
      <c r="U2373" s="80"/>
      <c r="V2373" s="80"/>
      <c r="W2373" s="81">
        <f t="shared" si="33"/>
        <v>0</v>
      </c>
      <c r="X2373" s="80"/>
      <c r="Y2373" s="80"/>
      <c r="Z2373" s="80"/>
      <c r="AA2373" s="80"/>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82"/>
      <c r="BE2373" s="1"/>
    </row>
    <row r="2374" spans="1:57" ht="11.25" customHeight="1" x14ac:dyDescent="0.2">
      <c r="A2374" s="1"/>
      <c r="B2374" s="1"/>
      <c r="C2374" s="1"/>
      <c r="D2374" s="1"/>
      <c r="E2374" s="46">
        <v>2367</v>
      </c>
      <c r="F2374" s="229"/>
      <c r="G2374" s="4"/>
      <c r="H2374" s="4"/>
      <c r="I2374" s="79"/>
      <c r="J2374" s="4"/>
      <c r="K2374" s="80"/>
      <c r="L2374" s="80"/>
      <c r="M2374" s="80"/>
      <c r="N2374" s="80"/>
      <c r="O2374" s="80"/>
      <c r="P2374" s="80"/>
      <c r="Q2374" s="80"/>
      <c r="R2374" s="80"/>
      <c r="S2374" s="80"/>
      <c r="T2374" s="80"/>
      <c r="U2374" s="80"/>
      <c r="V2374" s="80"/>
      <c r="W2374" s="81">
        <f t="shared" si="33"/>
        <v>0</v>
      </c>
      <c r="X2374" s="80"/>
      <c r="Y2374" s="80"/>
      <c r="Z2374" s="80"/>
      <c r="AA2374" s="80"/>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82"/>
      <c r="BE2374" s="1"/>
    </row>
    <row r="2375" spans="1:57" ht="11.25" customHeight="1" x14ac:dyDescent="0.2">
      <c r="A2375" s="1"/>
      <c r="B2375" s="1"/>
      <c r="C2375" s="1"/>
      <c r="D2375" s="1"/>
      <c r="E2375" s="46">
        <v>2368</v>
      </c>
      <c r="F2375" s="229"/>
      <c r="G2375" s="4"/>
      <c r="H2375" s="4"/>
      <c r="I2375" s="79"/>
      <c r="J2375" s="4"/>
      <c r="K2375" s="80"/>
      <c r="L2375" s="80"/>
      <c r="M2375" s="80"/>
      <c r="N2375" s="80"/>
      <c r="O2375" s="80"/>
      <c r="P2375" s="80"/>
      <c r="Q2375" s="80"/>
      <c r="R2375" s="80"/>
      <c r="S2375" s="80"/>
      <c r="T2375" s="80"/>
      <c r="U2375" s="80"/>
      <c r="V2375" s="80"/>
      <c r="W2375" s="81">
        <f t="shared" si="33"/>
        <v>0</v>
      </c>
      <c r="X2375" s="80"/>
      <c r="Y2375" s="80"/>
      <c r="Z2375" s="80"/>
      <c r="AA2375" s="80"/>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82"/>
      <c r="BE2375" s="1"/>
    </row>
    <row r="2376" spans="1:57" ht="11.25" customHeight="1" x14ac:dyDescent="0.2">
      <c r="A2376" s="1"/>
      <c r="B2376" s="1"/>
      <c r="C2376" s="1"/>
      <c r="D2376" s="1"/>
      <c r="E2376" s="46">
        <v>2369</v>
      </c>
      <c r="F2376" s="229"/>
      <c r="G2376" s="4"/>
      <c r="H2376" s="4"/>
      <c r="I2376" s="79"/>
      <c r="J2376" s="4"/>
      <c r="K2376" s="80"/>
      <c r="L2376" s="80"/>
      <c r="M2376" s="80"/>
      <c r="N2376" s="80"/>
      <c r="O2376" s="80"/>
      <c r="P2376" s="80"/>
      <c r="Q2376" s="80"/>
      <c r="R2376" s="80"/>
      <c r="S2376" s="80"/>
      <c r="T2376" s="80"/>
      <c r="U2376" s="80"/>
      <c r="V2376" s="80"/>
      <c r="W2376" s="81">
        <f t="shared" si="33"/>
        <v>0</v>
      </c>
      <c r="X2376" s="80"/>
      <c r="Y2376" s="80"/>
      <c r="Z2376" s="80"/>
      <c r="AA2376" s="80"/>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82"/>
      <c r="BE2376" s="1"/>
    </row>
    <row r="2377" spans="1:57" ht="11.25" customHeight="1" x14ac:dyDescent="0.2">
      <c r="A2377" s="1"/>
      <c r="B2377" s="1"/>
      <c r="C2377" s="1"/>
      <c r="D2377" s="1"/>
      <c r="E2377" s="46">
        <v>2370</v>
      </c>
      <c r="F2377" s="229"/>
      <c r="G2377" s="4"/>
      <c r="H2377" s="4"/>
      <c r="I2377" s="79"/>
      <c r="J2377" s="4"/>
      <c r="K2377" s="80"/>
      <c r="L2377" s="80"/>
      <c r="M2377" s="80"/>
      <c r="N2377" s="80"/>
      <c r="O2377" s="80"/>
      <c r="P2377" s="80"/>
      <c r="Q2377" s="80"/>
      <c r="R2377" s="80"/>
      <c r="S2377" s="80"/>
      <c r="T2377" s="80"/>
      <c r="U2377" s="80"/>
      <c r="V2377" s="80"/>
      <c r="W2377" s="81">
        <f t="shared" si="33"/>
        <v>0</v>
      </c>
      <c r="X2377" s="80"/>
      <c r="Y2377" s="80"/>
      <c r="Z2377" s="80"/>
      <c r="AA2377" s="80"/>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82"/>
      <c r="BE2377" s="1"/>
    </row>
    <row r="2378" spans="1:57" ht="11.25" customHeight="1" x14ac:dyDescent="0.2">
      <c r="A2378" s="1"/>
      <c r="B2378" s="1"/>
      <c r="C2378" s="1"/>
      <c r="D2378" s="1"/>
      <c r="E2378" s="46">
        <v>2371</v>
      </c>
      <c r="F2378" s="229"/>
      <c r="G2378" s="4"/>
      <c r="H2378" s="4"/>
      <c r="I2378" s="79"/>
      <c r="J2378" s="4"/>
      <c r="K2378" s="80"/>
      <c r="L2378" s="80"/>
      <c r="M2378" s="80"/>
      <c r="N2378" s="80"/>
      <c r="O2378" s="80"/>
      <c r="P2378" s="80"/>
      <c r="Q2378" s="80"/>
      <c r="R2378" s="80"/>
      <c r="S2378" s="80"/>
      <c r="T2378" s="80"/>
      <c r="U2378" s="80"/>
      <c r="V2378" s="80"/>
      <c r="W2378" s="81">
        <f t="shared" si="33"/>
        <v>0</v>
      </c>
      <c r="X2378" s="80"/>
      <c r="Y2378" s="80"/>
      <c r="Z2378" s="80"/>
      <c r="AA2378" s="80"/>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82"/>
      <c r="BE2378" s="1"/>
    </row>
    <row r="2379" spans="1:57" ht="11.25" customHeight="1" x14ac:dyDescent="0.2">
      <c r="A2379" s="1"/>
      <c r="B2379" s="1"/>
      <c r="C2379" s="1"/>
      <c r="D2379" s="1"/>
      <c r="E2379" s="46">
        <v>2372</v>
      </c>
      <c r="F2379" s="229"/>
      <c r="G2379" s="4"/>
      <c r="H2379" s="4"/>
      <c r="I2379" s="79"/>
      <c r="J2379" s="4"/>
      <c r="K2379" s="80"/>
      <c r="L2379" s="80"/>
      <c r="M2379" s="80"/>
      <c r="N2379" s="80"/>
      <c r="O2379" s="80"/>
      <c r="P2379" s="80"/>
      <c r="Q2379" s="80"/>
      <c r="R2379" s="80"/>
      <c r="S2379" s="80"/>
      <c r="T2379" s="80"/>
      <c r="U2379" s="80"/>
      <c r="V2379" s="80"/>
      <c r="W2379" s="81">
        <f t="shared" si="33"/>
        <v>0</v>
      </c>
      <c r="X2379" s="80"/>
      <c r="Y2379" s="80"/>
      <c r="Z2379" s="80"/>
      <c r="AA2379" s="80"/>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82"/>
      <c r="BE2379" s="1"/>
    </row>
    <row r="2380" spans="1:57" ht="11.25" customHeight="1" x14ac:dyDescent="0.2">
      <c r="A2380" s="1"/>
      <c r="B2380" s="1"/>
      <c r="C2380" s="1"/>
      <c r="D2380" s="1"/>
      <c r="E2380" s="46">
        <v>2373</v>
      </c>
      <c r="F2380" s="229"/>
      <c r="G2380" s="4"/>
      <c r="H2380" s="4"/>
      <c r="I2380" s="79"/>
      <c r="J2380" s="4"/>
      <c r="K2380" s="80"/>
      <c r="L2380" s="80"/>
      <c r="M2380" s="80"/>
      <c r="N2380" s="80"/>
      <c r="O2380" s="80"/>
      <c r="P2380" s="80"/>
      <c r="Q2380" s="80"/>
      <c r="R2380" s="80"/>
      <c r="S2380" s="80"/>
      <c r="T2380" s="80"/>
      <c r="U2380" s="80"/>
      <c r="V2380" s="80"/>
      <c r="W2380" s="81">
        <f t="shared" si="33"/>
        <v>0</v>
      </c>
      <c r="X2380" s="80"/>
      <c r="Y2380" s="80"/>
      <c r="Z2380" s="80"/>
      <c r="AA2380" s="80"/>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82"/>
      <c r="BE2380" s="1"/>
    </row>
    <row r="2381" spans="1:57" ht="11.25" customHeight="1" x14ac:dyDescent="0.2">
      <c r="A2381" s="1"/>
      <c r="B2381" s="1"/>
      <c r="C2381" s="1"/>
      <c r="D2381" s="1"/>
      <c r="E2381" s="46">
        <v>2374</v>
      </c>
      <c r="F2381" s="229"/>
      <c r="G2381" s="4"/>
      <c r="H2381" s="4"/>
      <c r="I2381" s="79"/>
      <c r="J2381" s="4"/>
      <c r="K2381" s="80"/>
      <c r="L2381" s="80"/>
      <c r="M2381" s="80"/>
      <c r="N2381" s="80"/>
      <c r="O2381" s="80"/>
      <c r="P2381" s="80"/>
      <c r="Q2381" s="80"/>
      <c r="R2381" s="80"/>
      <c r="S2381" s="80"/>
      <c r="T2381" s="80"/>
      <c r="U2381" s="80"/>
      <c r="V2381" s="80"/>
      <c r="W2381" s="81">
        <f t="shared" si="33"/>
        <v>0</v>
      </c>
      <c r="X2381" s="80"/>
      <c r="Y2381" s="80"/>
      <c r="Z2381" s="80"/>
      <c r="AA2381" s="80"/>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82"/>
      <c r="BE2381" s="1"/>
    </row>
    <row r="2382" spans="1:57" ht="11.25" customHeight="1" x14ac:dyDescent="0.2">
      <c r="A2382" s="1"/>
      <c r="B2382" s="1"/>
      <c r="C2382" s="1"/>
      <c r="D2382" s="1"/>
      <c r="E2382" s="46">
        <v>2375</v>
      </c>
      <c r="F2382" s="229"/>
      <c r="G2382" s="4"/>
      <c r="H2382" s="4"/>
      <c r="I2382" s="79"/>
      <c r="J2382" s="4"/>
      <c r="K2382" s="80"/>
      <c r="L2382" s="80"/>
      <c r="M2382" s="80"/>
      <c r="N2382" s="80"/>
      <c r="O2382" s="80"/>
      <c r="P2382" s="80"/>
      <c r="Q2382" s="80"/>
      <c r="R2382" s="80"/>
      <c r="S2382" s="80"/>
      <c r="T2382" s="80"/>
      <c r="U2382" s="80"/>
      <c r="V2382" s="80"/>
      <c r="W2382" s="81">
        <f t="shared" si="33"/>
        <v>0</v>
      </c>
      <c r="X2382" s="80"/>
      <c r="Y2382" s="80"/>
      <c r="Z2382" s="80"/>
      <c r="AA2382" s="80"/>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82"/>
      <c r="BE2382" s="1"/>
    </row>
    <row r="2383" spans="1:57" ht="11.25" customHeight="1" x14ac:dyDescent="0.2">
      <c r="A2383" s="1"/>
      <c r="B2383" s="1"/>
      <c r="C2383" s="1"/>
      <c r="D2383" s="1"/>
      <c r="E2383" s="46">
        <v>2376</v>
      </c>
      <c r="F2383" s="229"/>
      <c r="G2383" s="4"/>
      <c r="H2383" s="4"/>
      <c r="I2383" s="79"/>
      <c r="J2383" s="4"/>
      <c r="K2383" s="80"/>
      <c r="L2383" s="80"/>
      <c r="M2383" s="80"/>
      <c r="N2383" s="80"/>
      <c r="O2383" s="80"/>
      <c r="P2383" s="80"/>
      <c r="Q2383" s="80"/>
      <c r="R2383" s="80"/>
      <c r="S2383" s="80"/>
      <c r="T2383" s="80"/>
      <c r="U2383" s="80"/>
      <c r="V2383" s="80"/>
      <c r="W2383" s="81">
        <f t="shared" si="33"/>
        <v>0</v>
      </c>
      <c r="X2383" s="80"/>
      <c r="Y2383" s="80"/>
      <c r="Z2383" s="80"/>
      <c r="AA2383" s="80"/>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82"/>
      <c r="BE2383" s="1"/>
    </row>
    <row r="2384" spans="1:57" ht="11.25" customHeight="1" x14ac:dyDescent="0.2">
      <c r="A2384" s="1"/>
      <c r="B2384" s="1"/>
      <c r="C2384" s="1"/>
      <c r="D2384" s="1"/>
      <c r="E2384" s="46">
        <v>2377</v>
      </c>
      <c r="F2384" s="229"/>
      <c r="G2384" s="4"/>
      <c r="H2384" s="4"/>
      <c r="I2384" s="79"/>
      <c r="J2384" s="4"/>
      <c r="K2384" s="80"/>
      <c r="L2384" s="80"/>
      <c r="M2384" s="80"/>
      <c r="N2384" s="80"/>
      <c r="O2384" s="80"/>
      <c r="P2384" s="80"/>
      <c r="Q2384" s="80"/>
      <c r="R2384" s="80"/>
      <c r="S2384" s="80"/>
      <c r="T2384" s="80"/>
      <c r="U2384" s="80"/>
      <c r="V2384" s="80"/>
      <c r="W2384" s="81">
        <f t="shared" si="33"/>
        <v>0</v>
      </c>
      <c r="X2384" s="80"/>
      <c r="Y2384" s="80"/>
      <c r="Z2384" s="80"/>
      <c r="AA2384" s="80"/>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82"/>
      <c r="BE2384" s="1"/>
    </row>
    <row r="2385" spans="1:57" ht="11.25" customHeight="1" x14ac:dyDescent="0.2">
      <c r="A2385" s="1"/>
      <c r="B2385" s="1"/>
      <c r="C2385" s="1"/>
      <c r="D2385" s="1"/>
      <c r="E2385" s="46">
        <v>2378</v>
      </c>
      <c r="F2385" s="229"/>
      <c r="G2385" s="4"/>
      <c r="H2385" s="4"/>
      <c r="I2385" s="79"/>
      <c r="J2385" s="4"/>
      <c r="K2385" s="80"/>
      <c r="L2385" s="80"/>
      <c r="M2385" s="80"/>
      <c r="N2385" s="80"/>
      <c r="O2385" s="80"/>
      <c r="P2385" s="80"/>
      <c r="Q2385" s="80"/>
      <c r="R2385" s="80"/>
      <c r="S2385" s="80"/>
      <c r="T2385" s="80"/>
      <c r="U2385" s="80"/>
      <c r="V2385" s="80"/>
      <c r="W2385" s="81">
        <f t="shared" si="33"/>
        <v>0</v>
      </c>
      <c r="X2385" s="80"/>
      <c r="Y2385" s="80"/>
      <c r="Z2385" s="80"/>
      <c r="AA2385" s="80"/>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82"/>
      <c r="BE2385" s="1"/>
    </row>
    <row r="2386" spans="1:57" ht="11.25" customHeight="1" x14ac:dyDescent="0.2">
      <c r="A2386" s="1"/>
      <c r="B2386" s="1"/>
      <c r="C2386" s="1"/>
      <c r="D2386" s="1"/>
      <c r="E2386" s="46">
        <v>2379</v>
      </c>
      <c r="F2386" s="229"/>
      <c r="G2386" s="4"/>
      <c r="H2386" s="4"/>
      <c r="I2386" s="79"/>
      <c r="J2386" s="4"/>
      <c r="K2386" s="80"/>
      <c r="L2386" s="80"/>
      <c r="M2386" s="80"/>
      <c r="N2386" s="80"/>
      <c r="O2386" s="80"/>
      <c r="P2386" s="80"/>
      <c r="Q2386" s="80"/>
      <c r="R2386" s="80"/>
      <c r="S2386" s="80"/>
      <c r="T2386" s="80"/>
      <c r="U2386" s="80"/>
      <c r="V2386" s="80"/>
      <c r="W2386" s="81">
        <f t="shared" si="33"/>
        <v>0</v>
      </c>
      <c r="X2386" s="80"/>
      <c r="Y2386" s="80"/>
      <c r="Z2386" s="80"/>
      <c r="AA2386" s="80"/>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82"/>
      <c r="BE2386" s="1"/>
    </row>
    <row r="2387" spans="1:57" ht="11.25" customHeight="1" x14ac:dyDescent="0.2">
      <c r="A2387" s="1"/>
      <c r="B2387" s="1"/>
      <c r="C2387" s="1"/>
      <c r="D2387" s="1"/>
      <c r="E2387" s="46">
        <v>2380</v>
      </c>
      <c r="F2387" s="229"/>
      <c r="G2387" s="4"/>
      <c r="H2387" s="4"/>
      <c r="I2387" s="79"/>
      <c r="J2387" s="4"/>
      <c r="K2387" s="80"/>
      <c r="L2387" s="80"/>
      <c r="M2387" s="80"/>
      <c r="N2387" s="80"/>
      <c r="O2387" s="80"/>
      <c r="P2387" s="80"/>
      <c r="Q2387" s="80"/>
      <c r="R2387" s="80"/>
      <c r="S2387" s="80"/>
      <c r="T2387" s="80"/>
      <c r="U2387" s="80"/>
      <c r="V2387" s="80"/>
      <c r="W2387" s="81">
        <f t="shared" si="33"/>
        <v>0</v>
      </c>
      <c r="X2387" s="80"/>
      <c r="Y2387" s="80"/>
      <c r="Z2387" s="80"/>
      <c r="AA2387" s="80"/>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82"/>
      <c r="BE2387" s="1"/>
    </row>
    <row r="2388" spans="1:57" ht="11.25" customHeight="1" x14ac:dyDescent="0.2">
      <c r="A2388" s="1"/>
      <c r="B2388" s="1"/>
      <c r="C2388" s="1"/>
      <c r="D2388" s="1"/>
      <c r="E2388" s="46">
        <v>2381</v>
      </c>
      <c r="F2388" s="229"/>
      <c r="G2388" s="4"/>
      <c r="H2388" s="4"/>
      <c r="I2388" s="79"/>
      <c r="J2388" s="4"/>
      <c r="K2388" s="80"/>
      <c r="L2388" s="80"/>
      <c r="M2388" s="80"/>
      <c r="N2388" s="80"/>
      <c r="O2388" s="80"/>
      <c r="P2388" s="80"/>
      <c r="Q2388" s="80"/>
      <c r="R2388" s="80"/>
      <c r="S2388" s="80"/>
      <c r="T2388" s="80"/>
      <c r="U2388" s="80"/>
      <c r="V2388" s="80"/>
      <c r="W2388" s="81">
        <f t="shared" si="33"/>
        <v>0</v>
      </c>
      <c r="X2388" s="80"/>
      <c r="Y2388" s="80"/>
      <c r="Z2388" s="80"/>
      <c r="AA2388" s="80"/>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82"/>
      <c r="BE2388" s="1"/>
    </row>
    <row r="2389" spans="1:57" ht="11.25" customHeight="1" x14ac:dyDescent="0.2">
      <c r="A2389" s="1"/>
      <c r="B2389" s="1"/>
      <c r="C2389" s="1"/>
      <c r="D2389" s="1"/>
      <c r="E2389" s="46">
        <v>2382</v>
      </c>
      <c r="F2389" s="229"/>
      <c r="G2389" s="4"/>
      <c r="H2389" s="4"/>
      <c r="I2389" s="79"/>
      <c r="J2389" s="4"/>
      <c r="K2389" s="80"/>
      <c r="L2389" s="80"/>
      <c r="M2389" s="80"/>
      <c r="N2389" s="80"/>
      <c r="O2389" s="80"/>
      <c r="P2389" s="80"/>
      <c r="Q2389" s="80"/>
      <c r="R2389" s="80"/>
      <c r="S2389" s="80"/>
      <c r="T2389" s="80"/>
      <c r="U2389" s="80"/>
      <c r="V2389" s="80"/>
      <c r="W2389" s="81">
        <f t="shared" si="33"/>
        <v>0</v>
      </c>
      <c r="X2389" s="80"/>
      <c r="Y2389" s="80"/>
      <c r="Z2389" s="80"/>
      <c r="AA2389" s="80"/>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82"/>
      <c r="BE2389" s="1"/>
    </row>
    <row r="2390" spans="1:57" ht="11.25" customHeight="1" x14ac:dyDescent="0.2">
      <c r="A2390" s="1"/>
      <c r="B2390" s="1"/>
      <c r="C2390" s="1"/>
      <c r="D2390" s="1"/>
      <c r="E2390" s="46">
        <v>2383</v>
      </c>
      <c r="F2390" s="229"/>
      <c r="G2390" s="4"/>
      <c r="H2390" s="4"/>
      <c r="I2390" s="79"/>
      <c r="J2390" s="4"/>
      <c r="K2390" s="80"/>
      <c r="L2390" s="80"/>
      <c r="M2390" s="80"/>
      <c r="N2390" s="80"/>
      <c r="O2390" s="80"/>
      <c r="P2390" s="80"/>
      <c r="Q2390" s="80"/>
      <c r="R2390" s="80"/>
      <c r="S2390" s="80"/>
      <c r="T2390" s="80"/>
      <c r="U2390" s="80"/>
      <c r="V2390" s="80"/>
      <c r="W2390" s="81">
        <f t="shared" si="33"/>
        <v>0</v>
      </c>
      <c r="X2390" s="80"/>
      <c r="Y2390" s="80"/>
      <c r="Z2390" s="80"/>
      <c r="AA2390" s="80"/>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82"/>
      <c r="BE2390" s="1"/>
    </row>
    <row r="2391" spans="1:57" ht="11.25" customHeight="1" x14ac:dyDescent="0.2">
      <c r="A2391" s="1"/>
      <c r="B2391" s="1"/>
      <c r="C2391" s="1"/>
      <c r="D2391" s="1"/>
      <c r="E2391" s="46">
        <v>2384</v>
      </c>
      <c r="F2391" s="229"/>
      <c r="G2391" s="4"/>
      <c r="H2391" s="4"/>
      <c r="I2391" s="79"/>
      <c r="J2391" s="4"/>
      <c r="K2391" s="80"/>
      <c r="L2391" s="80"/>
      <c r="M2391" s="80"/>
      <c r="N2391" s="80"/>
      <c r="O2391" s="80"/>
      <c r="P2391" s="80"/>
      <c r="Q2391" s="80"/>
      <c r="R2391" s="80"/>
      <c r="S2391" s="80"/>
      <c r="T2391" s="80"/>
      <c r="U2391" s="80"/>
      <c r="V2391" s="80"/>
      <c r="W2391" s="81">
        <f t="shared" si="33"/>
        <v>0</v>
      </c>
      <c r="X2391" s="80"/>
      <c r="Y2391" s="80"/>
      <c r="Z2391" s="80"/>
      <c r="AA2391" s="80"/>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82"/>
      <c r="BE2391" s="1"/>
    </row>
    <row r="2392" spans="1:57" ht="11.25" customHeight="1" x14ac:dyDescent="0.2">
      <c r="A2392" s="1"/>
      <c r="B2392" s="1"/>
      <c r="C2392" s="1"/>
      <c r="D2392" s="1"/>
      <c r="E2392" s="46">
        <v>2385</v>
      </c>
      <c r="F2392" s="229"/>
      <c r="G2392" s="4"/>
      <c r="H2392" s="4"/>
      <c r="I2392" s="79"/>
      <c r="J2392" s="4"/>
      <c r="K2392" s="80"/>
      <c r="L2392" s="80"/>
      <c r="M2392" s="80"/>
      <c r="N2392" s="80"/>
      <c r="O2392" s="80"/>
      <c r="P2392" s="80"/>
      <c r="Q2392" s="80"/>
      <c r="R2392" s="80"/>
      <c r="S2392" s="80"/>
      <c r="T2392" s="80"/>
      <c r="U2392" s="80"/>
      <c r="V2392" s="80"/>
      <c r="W2392" s="81">
        <f t="shared" si="33"/>
        <v>0</v>
      </c>
      <c r="X2392" s="80"/>
      <c r="Y2392" s="80"/>
      <c r="Z2392" s="80"/>
      <c r="AA2392" s="80"/>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82"/>
      <c r="BE2392" s="1"/>
    </row>
    <row r="2393" spans="1:57" ht="11.25" customHeight="1" x14ac:dyDescent="0.2">
      <c r="A2393" s="1"/>
      <c r="B2393" s="1"/>
      <c r="C2393" s="1"/>
      <c r="D2393" s="1"/>
      <c r="E2393" s="46">
        <v>2386</v>
      </c>
      <c r="F2393" s="229"/>
      <c r="G2393" s="4"/>
      <c r="H2393" s="4"/>
      <c r="I2393" s="79"/>
      <c r="J2393" s="4"/>
      <c r="K2393" s="80"/>
      <c r="L2393" s="80"/>
      <c r="M2393" s="80"/>
      <c r="N2393" s="80"/>
      <c r="O2393" s="80"/>
      <c r="P2393" s="80"/>
      <c r="Q2393" s="80"/>
      <c r="R2393" s="80"/>
      <c r="S2393" s="80"/>
      <c r="T2393" s="80"/>
      <c r="U2393" s="80"/>
      <c r="V2393" s="80"/>
      <c r="W2393" s="81">
        <f t="shared" si="33"/>
        <v>0</v>
      </c>
      <c r="X2393" s="80"/>
      <c r="Y2393" s="80"/>
      <c r="Z2393" s="80"/>
      <c r="AA2393" s="80"/>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82"/>
      <c r="BE2393" s="1"/>
    </row>
    <row r="2394" spans="1:57" ht="11.25" customHeight="1" x14ac:dyDescent="0.2">
      <c r="A2394" s="1"/>
      <c r="B2394" s="1"/>
      <c r="C2394" s="1"/>
      <c r="D2394" s="1"/>
      <c r="E2394" s="46">
        <v>2387</v>
      </c>
      <c r="F2394" s="229"/>
      <c r="G2394" s="4"/>
      <c r="H2394" s="4"/>
      <c r="I2394" s="79"/>
      <c r="J2394" s="4"/>
      <c r="K2394" s="80"/>
      <c r="L2394" s="80"/>
      <c r="M2394" s="80"/>
      <c r="N2394" s="80"/>
      <c r="O2394" s="80"/>
      <c r="P2394" s="80"/>
      <c r="Q2394" s="80"/>
      <c r="R2394" s="80"/>
      <c r="S2394" s="80"/>
      <c r="T2394" s="80"/>
      <c r="U2394" s="80"/>
      <c r="V2394" s="80"/>
      <c r="W2394" s="81">
        <f t="shared" si="33"/>
        <v>0</v>
      </c>
      <c r="X2394" s="80"/>
      <c r="Y2394" s="80"/>
      <c r="Z2394" s="80"/>
      <c r="AA2394" s="80"/>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82"/>
      <c r="BE2394" s="1"/>
    </row>
    <row r="2395" spans="1:57" ht="11.25" customHeight="1" x14ac:dyDescent="0.2">
      <c r="A2395" s="1"/>
      <c r="B2395" s="1"/>
      <c r="C2395" s="1"/>
      <c r="D2395" s="1"/>
      <c r="E2395" s="46">
        <v>2388</v>
      </c>
      <c r="F2395" s="229"/>
      <c r="G2395" s="4"/>
      <c r="H2395" s="4"/>
      <c r="I2395" s="79"/>
      <c r="J2395" s="4"/>
      <c r="K2395" s="80"/>
      <c r="L2395" s="80"/>
      <c r="M2395" s="80"/>
      <c r="N2395" s="80"/>
      <c r="O2395" s="80"/>
      <c r="P2395" s="80"/>
      <c r="Q2395" s="80"/>
      <c r="R2395" s="80"/>
      <c r="S2395" s="80"/>
      <c r="T2395" s="80"/>
      <c r="U2395" s="80"/>
      <c r="V2395" s="80"/>
      <c r="W2395" s="81">
        <f t="shared" si="33"/>
        <v>0</v>
      </c>
      <c r="X2395" s="80"/>
      <c r="Y2395" s="80"/>
      <c r="Z2395" s="80"/>
      <c r="AA2395" s="80"/>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82"/>
      <c r="BE2395" s="1"/>
    </row>
    <row r="2396" spans="1:57" ht="11.25" customHeight="1" x14ac:dyDescent="0.2">
      <c r="A2396" s="1"/>
      <c r="B2396" s="1"/>
      <c r="C2396" s="1"/>
      <c r="D2396" s="1"/>
      <c r="E2396" s="46">
        <v>2389</v>
      </c>
      <c r="F2396" s="229"/>
      <c r="G2396" s="4"/>
      <c r="H2396" s="4"/>
      <c r="I2396" s="79"/>
      <c r="J2396" s="4"/>
      <c r="K2396" s="80"/>
      <c r="L2396" s="80"/>
      <c r="M2396" s="80"/>
      <c r="N2396" s="80"/>
      <c r="O2396" s="80"/>
      <c r="P2396" s="80"/>
      <c r="Q2396" s="80"/>
      <c r="R2396" s="80"/>
      <c r="S2396" s="80"/>
      <c r="T2396" s="80"/>
      <c r="U2396" s="80"/>
      <c r="V2396" s="80"/>
      <c r="W2396" s="81">
        <f t="shared" si="33"/>
        <v>0</v>
      </c>
      <c r="X2396" s="80"/>
      <c r="Y2396" s="80"/>
      <c r="Z2396" s="80"/>
      <c r="AA2396" s="80"/>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82"/>
      <c r="BE2396" s="1"/>
    </row>
    <row r="2397" spans="1:57" ht="11.25" customHeight="1" x14ac:dyDescent="0.2">
      <c r="A2397" s="1"/>
      <c r="B2397" s="1"/>
      <c r="C2397" s="1"/>
      <c r="D2397" s="1"/>
      <c r="E2397" s="46">
        <v>2390</v>
      </c>
      <c r="F2397" s="229"/>
      <c r="G2397" s="4"/>
      <c r="H2397" s="4"/>
      <c r="I2397" s="79"/>
      <c r="J2397" s="4"/>
      <c r="K2397" s="80"/>
      <c r="L2397" s="80"/>
      <c r="M2397" s="80"/>
      <c r="N2397" s="80"/>
      <c r="O2397" s="80"/>
      <c r="P2397" s="80"/>
      <c r="Q2397" s="80"/>
      <c r="R2397" s="80"/>
      <c r="S2397" s="80"/>
      <c r="T2397" s="80"/>
      <c r="U2397" s="80"/>
      <c r="V2397" s="80"/>
      <c r="W2397" s="81">
        <f t="shared" si="33"/>
        <v>0</v>
      </c>
      <c r="X2397" s="80"/>
      <c r="Y2397" s="80"/>
      <c r="Z2397" s="80"/>
      <c r="AA2397" s="80"/>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82"/>
      <c r="BE2397" s="1"/>
    </row>
    <row r="2398" spans="1:57" ht="11.25" customHeight="1" x14ac:dyDescent="0.2">
      <c r="A2398" s="1"/>
      <c r="B2398" s="1"/>
      <c r="C2398" s="1"/>
      <c r="D2398" s="1"/>
      <c r="E2398" s="46">
        <v>2391</v>
      </c>
      <c r="F2398" s="229"/>
      <c r="G2398" s="4"/>
      <c r="H2398" s="4"/>
      <c r="I2398" s="79"/>
      <c r="J2398" s="4"/>
      <c r="K2398" s="80"/>
      <c r="L2398" s="80"/>
      <c r="M2398" s="80"/>
      <c r="N2398" s="80"/>
      <c r="O2398" s="80"/>
      <c r="P2398" s="80"/>
      <c r="Q2398" s="80"/>
      <c r="R2398" s="80"/>
      <c r="S2398" s="80"/>
      <c r="T2398" s="80"/>
      <c r="U2398" s="80"/>
      <c r="V2398" s="80"/>
      <c r="W2398" s="81">
        <f t="shared" si="33"/>
        <v>0</v>
      </c>
      <c r="X2398" s="80"/>
      <c r="Y2398" s="80"/>
      <c r="Z2398" s="80"/>
      <c r="AA2398" s="80"/>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82"/>
      <c r="BE2398" s="1"/>
    </row>
    <row r="2399" spans="1:57" ht="11.25" customHeight="1" x14ac:dyDescent="0.2">
      <c r="A2399" s="1"/>
      <c r="B2399" s="1"/>
      <c r="C2399" s="1"/>
      <c r="D2399" s="1"/>
      <c r="E2399" s="46">
        <v>2392</v>
      </c>
      <c r="F2399" s="229"/>
      <c r="G2399" s="4"/>
      <c r="H2399" s="4"/>
      <c r="I2399" s="79"/>
      <c r="J2399" s="4"/>
      <c r="K2399" s="80"/>
      <c r="L2399" s="80"/>
      <c r="M2399" s="80"/>
      <c r="N2399" s="80"/>
      <c r="O2399" s="80"/>
      <c r="P2399" s="80"/>
      <c r="Q2399" s="80"/>
      <c r="R2399" s="80"/>
      <c r="S2399" s="80"/>
      <c r="T2399" s="80"/>
      <c r="U2399" s="80"/>
      <c r="V2399" s="80"/>
      <c r="W2399" s="81">
        <f t="shared" si="33"/>
        <v>0</v>
      </c>
      <c r="X2399" s="80"/>
      <c r="Y2399" s="80"/>
      <c r="Z2399" s="80"/>
      <c r="AA2399" s="80"/>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82"/>
      <c r="BE2399" s="1"/>
    </row>
    <row r="2400" spans="1:57" ht="11.25" customHeight="1" x14ac:dyDescent="0.2">
      <c r="A2400" s="1"/>
      <c r="B2400" s="1"/>
      <c r="C2400" s="1"/>
      <c r="D2400" s="1"/>
      <c r="E2400" s="46">
        <v>2393</v>
      </c>
      <c r="F2400" s="229"/>
      <c r="G2400" s="4"/>
      <c r="H2400" s="4"/>
      <c r="I2400" s="79"/>
      <c r="J2400" s="4"/>
      <c r="K2400" s="80"/>
      <c r="L2400" s="80"/>
      <c r="M2400" s="80"/>
      <c r="N2400" s="80"/>
      <c r="O2400" s="80"/>
      <c r="P2400" s="80"/>
      <c r="Q2400" s="80"/>
      <c r="R2400" s="80"/>
      <c r="S2400" s="80"/>
      <c r="T2400" s="80"/>
      <c r="U2400" s="80"/>
      <c r="V2400" s="80"/>
      <c r="W2400" s="81">
        <f t="shared" si="33"/>
        <v>0</v>
      </c>
      <c r="X2400" s="80"/>
      <c r="Y2400" s="80"/>
      <c r="Z2400" s="80"/>
      <c r="AA2400" s="80"/>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82"/>
      <c r="BE2400" s="1"/>
    </row>
    <row r="2401" spans="1:57" ht="11.25" customHeight="1" x14ac:dyDescent="0.2">
      <c r="A2401" s="1"/>
      <c r="B2401" s="1"/>
      <c r="C2401" s="1"/>
      <c r="D2401" s="1"/>
      <c r="E2401" s="46">
        <v>2394</v>
      </c>
      <c r="F2401" s="229"/>
      <c r="G2401" s="4"/>
      <c r="H2401" s="4"/>
      <c r="I2401" s="79"/>
      <c r="J2401" s="4"/>
      <c r="K2401" s="80"/>
      <c r="L2401" s="80"/>
      <c r="M2401" s="80"/>
      <c r="N2401" s="80"/>
      <c r="O2401" s="80"/>
      <c r="P2401" s="80"/>
      <c r="Q2401" s="80"/>
      <c r="R2401" s="80"/>
      <c r="S2401" s="80"/>
      <c r="T2401" s="80"/>
      <c r="U2401" s="80"/>
      <c r="V2401" s="80"/>
      <c r="W2401" s="81">
        <f t="shared" si="33"/>
        <v>0</v>
      </c>
      <c r="X2401" s="80"/>
      <c r="Y2401" s="80"/>
      <c r="Z2401" s="80"/>
      <c r="AA2401" s="80"/>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82"/>
      <c r="BE2401" s="1"/>
    </row>
    <row r="2402" spans="1:57" ht="11.25" customHeight="1" x14ac:dyDescent="0.2">
      <c r="A2402" s="1"/>
      <c r="B2402" s="1"/>
      <c r="C2402" s="1"/>
      <c r="D2402" s="1"/>
      <c r="E2402" s="46">
        <v>2395</v>
      </c>
      <c r="F2402" s="229"/>
      <c r="G2402" s="4"/>
      <c r="H2402" s="4"/>
      <c r="I2402" s="79"/>
      <c r="J2402" s="4"/>
      <c r="K2402" s="80"/>
      <c r="L2402" s="80"/>
      <c r="M2402" s="80"/>
      <c r="N2402" s="80"/>
      <c r="O2402" s="80"/>
      <c r="P2402" s="80"/>
      <c r="Q2402" s="80"/>
      <c r="R2402" s="80"/>
      <c r="S2402" s="80"/>
      <c r="T2402" s="80"/>
      <c r="U2402" s="80"/>
      <c r="V2402" s="80"/>
      <c r="W2402" s="81">
        <f t="shared" si="33"/>
        <v>0</v>
      </c>
      <c r="X2402" s="80"/>
      <c r="Y2402" s="80"/>
      <c r="Z2402" s="80"/>
      <c r="AA2402" s="80"/>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82"/>
      <c r="BE2402" s="1"/>
    </row>
    <row r="2403" spans="1:57" ht="11.25" customHeight="1" x14ac:dyDescent="0.2">
      <c r="A2403" s="1"/>
      <c r="B2403" s="1"/>
      <c r="C2403" s="1"/>
      <c r="D2403" s="1"/>
      <c r="E2403" s="46">
        <v>2396</v>
      </c>
      <c r="F2403" s="229"/>
      <c r="G2403" s="4"/>
      <c r="H2403" s="4"/>
      <c r="I2403" s="79"/>
      <c r="J2403" s="4"/>
      <c r="K2403" s="80"/>
      <c r="L2403" s="80"/>
      <c r="M2403" s="80"/>
      <c r="N2403" s="80"/>
      <c r="O2403" s="80"/>
      <c r="P2403" s="80"/>
      <c r="Q2403" s="80"/>
      <c r="R2403" s="80"/>
      <c r="S2403" s="80"/>
      <c r="T2403" s="80"/>
      <c r="U2403" s="80"/>
      <c r="V2403" s="80"/>
      <c r="W2403" s="81">
        <f t="shared" si="33"/>
        <v>0</v>
      </c>
      <c r="X2403" s="80"/>
      <c r="Y2403" s="80"/>
      <c r="Z2403" s="80"/>
      <c r="AA2403" s="80"/>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82"/>
      <c r="BE2403" s="1"/>
    </row>
    <row r="2404" spans="1:57" ht="11.25" customHeight="1" x14ac:dyDescent="0.2">
      <c r="A2404" s="1"/>
      <c r="B2404" s="1"/>
      <c r="C2404" s="1"/>
      <c r="D2404" s="1"/>
      <c r="E2404" s="46">
        <v>2397</v>
      </c>
      <c r="F2404" s="229"/>
      <c r="G2404" s="4"/>
      <c r="H2404" s="4"/>
      <c r="I2404" s="79"/>
      <c r="J2404" s="4"/>
      <c r="K2404" s="80"/>
      <c r="L2404" s="80"/>
      <c r="M2404" s="80"/>
      <c r="N2404" s="80"/>
      <c r="O2404" s="80"/>
      <c r="P2404" s="80"/>
      <c r="Q2404" s="80"/>
      <c r="R2404" s="80"/>
      <c r="S2404" s="80"/>
      <c r="T2404" s="80"/>
      <c r="U2404" s="80"/>
      <c r="V2404" s="80"/>
      <c r="W2404" s="81">
        <f t="shared" si="33"/>
        <v>0</v>
      </c>
      <c r="X2404" s="80"/>
      <c r="Y2404" s="80"/>
      <c r="Z2404" s="80"/>
      <c r="AA2404" s="80"/>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82"/>
      <c r="BE2404" s="1"/>
    </row>
    <row r="2405" spans="1:57" ht="11.25" customHeight="1" x14ac:dyDescent="0.2">
      <c r="A2405" s="1"/>
      <c r="B2405" s="1"/>
      <c r="C2405" s="1"/>
      <c r="D2405" s="1"/>
      <c r="E2405" s="46">
        <v>2398</v>
      </c>
      <c r="F2405" s="229"/>
      <c r="G2405" s="4"/>
      <c r="H2405" s="4"/>
      <c r="I2405" s="79"/>
      <c r="J2405" s="4"/>
      <c r="K2405" s="80"/>
      <c r="L2405" s="80"/>
      <c r="M2405" s="80"/>
      <c r="N2405" s="80"/>
      <c r="O2405" s="80"/>
      <c r="P2405" s="80"/>
      <c r="Q2405" s="80"/>
      <c r="R2405" s="80"/>
      <c r="S2405" s="80"/>
      <c r="T2405" s="80"/>
      <c r="U2405" s="80"/>
      <c r="V2405" s="80"/>
      <c r="W2405" s="81">
        <f t="shared" si="33"/>
        <v>0</v>
      </c>
      <c r="X2405" s="80"/>
      <c r="Y2405" s="80"/>
      <c r="Z2405" s="80"/>
      <c r="AA2405" s="80"/>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82"/>
      <c r="BE2405" s="1"/>
    </row>
    <row r="2406" spans="1:57" ht="11.25" customHeight="1" x14ac:dyDescent="0.2">
      <c r="A2406" s="1"/>
      <c r="B2406" s="1"/>
      <c r="C2406" s="1"/>
      <c r="D2406" s="1"/>
      <c r="E2406" s="46">
        <v>2399</v>
      </c>
      <c r="F2406" s="229"/>
      <c r="G2406" s="4"/>
      <c r="H2406" s="4"/>
      <c r="I2406" s="79"/>
      <c r="J2406" s="4"/>
      <c r="K2406" s="80"/>
      <c r="L2406" s="80"/>
      <c r="M2406" s="80"/>
      <c r="N2406" s="80"/>
      <c r="O2406" s="80"/>
      <c r="P2406" s="80"/>
      <c r="Q2406" s="80"/>
      <c r="R2406" s="80"/>
      <c r="S2406" s="80"/>
      <c r="T2406" s="80"/>
      <c r="U2406" s="80"/>
      <c r="V2406" s="80"/>
      <c r="W2406" s="81">
        <f t="shared" si="33"/>
        <v>0</v>
      </c>
      <c r="X2406" s="80"/>
      <c r="Y2406" s="80"/>
      <c r="Z2406" s="80"/>
      <c r="AA2406" s="80"/>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82"/>
      <c r="BE2406" s="1"/>
    </row>
    <row r="2407" spans="1:57" ht="11.25" customHeight="1" x14ac:dyDescent="0.2">
      <c r="A2407" s="1"/>
      <c r="B2407" s="1"/>
      <c r="C2407" s="1"/>
      <c r="D2407" s="1"/>
      <c r="E2407" s="46">
        <v>2400</v>
      </c>
      <c r="F2407" s="229"/>
      <c r="G2407" s="4"/>
      <c r="H2407" s="4"/>
      <c r="I2407" s="79"/>
      <c r="J2407" s="4"/>
      <c r="K2407" s="80"/>
      <c r="L2407" s="80"/>
      <c r="M2407" s="80"/>
      <c r="N2407" s="80"/>
      <c r="O2407" s="80"/>
      <c r="P2407" s="80"/>
      <c r="Q2407" s="80"/>
      <c r="R2407" s="80"/>
      <c r="S2407" s="80"/>
      <c r="T2407" s="80"/>
      <c r="U2407" s="80"/>
      <c r="V2407" s="80"/>
      <c r="W2407" s="81">
        <f t="shared" si="33"/>
        <v>0</v>
      </c>
      <c r="X2407" s="80"/>
      <c r="Y2407" s="80"/>
      <c r="Z2407" s="80"/>
      <c r="AA2407" s="80"/>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82"/>
      <c r="BE2407" s="1"/>
    </row>
    <row r="2408" spans="1:57" ht="11.25" customHeight="1" x14ac:dyDescent="0.2">
      <c r="A2408" s="1"/>
      <c r="B2408" s="1"/>
      <c r="C2408" s="1"/>
      <c r="D2408" s="1"/>
      <c r="E2408" s="46">
        <v>2401</v>
      </c>
      <c r="F2408" s="229"/>
      <c r="G2408" s="4"/>
      <c r="H2408" s="4"/>
      <c r="I2408" s="79"/>
      <c r="J2408" s="4"/>
      <c r="K2408" s="80"/>
      <c r="L2408" s="80"/>
      <c r="M2408" s="80"/>
      <c r="N2408" s="80"/>
      <c r="O2408" s="80"/>
      <c r="P2408" s="80"/>
      <c r="Q2408" s="80"/>
      <c r="R2408" s="80"/>
      <c r="S2408" s="80"/>
      <c r="T2408" s="80"/>
      <c r="U2408" s="80"/>
      <c r="V2408" s="80"/>
      <c r="W2408" s="81">
        <f t="shared" si="33"/>
        <v>0</v>
      </c>
      <c r="X2408" s="80"/>
      <c r="Y2408" s="80"/>
      <c r="Z2408" s="80"/>
      <c r="AA2408" s="80"/>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82"/>
      <c r="BE2408" s="1"/>
    </row>
    <row r="2409" spans="1:57" ht="11.25" customHeight="1" x14ac:dyDescent="0.2">
      <c r="A2409" s="1"/>
      <c r="B2409" s="1"/>
      <c r="C2409" s="1"/>
      <c r="D2409" s="1"/>
      <c r="E2409" s="46">
        <v>2402</v>
      </c>
      <c r="F2409" s="229"/>
      <c r="G2409" s="4"/>
      <c r="H2409" s="4"/>
      <c r="I2409" s="79"/>
      <c r="J2409" s="4"/>
      <c r="K2409" s="80"/>
      <c r="L2409" s="80"/>
      <c r="M2409" s="80"/>
      <c r="N2409" s="80"/>
      <c r="O2409" s="80"/>
      <c r="P2409" s="80"/>
      <c r="Q2409" s="80"/>
      <c r="R2409" s="80"/>
      <c r="S2409" s="80"/>
      <c r="T2409" s="80"/>
      <c r="U2409" s="80"/>
      <c r="V2409" s="80"/>
      <c r="W2409" s="81">
        <f t="shared" si="33"/>
        <v>0</v>
      </c>
      <c r="X2409" s="80"/>
      <c r="Y2409" s="80"/>
      <c r="Z2409" s="80"/>
      <c r="AA2409" s="80"/>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82"/>
      <c r="BE2409" s="1"/>
    </row>
    <row r="2410" spans="1:57" ht="11.25" customHeight="1" x14ac:dyDescent="0.2">
      <c r="A2410" s="1"/>
      <c r="B2410" s="1"/>
      <c r="C2410" s="1"/>
      <c r="D2410" s="1"/>
      <c r="E2410" s="46">
        <v>2403</v>
      </c>
      <c r="F2410" s="229"/>
      <c r="G2410" s="4"/>
      <c r="H2410" s="4"/>
      <c r="I2410" s="79"/>
      <c r="J2410" s="4"/>
      <c r="K2410" s="80"/>
      <c r="L2410" s="80"/>
      <c r="M2410" s="80"/>
      <c r="N2410" s="80"/>
      <c r="O2410" s="80"/>
      <c r="P2410" s="80"/>
      <c r="Q2410" s="80"/>
      <c r="R2410" s="80"/>
      <c r="S2410" s="80"/>
      <c r="T2410" s="80"/>
      <c r="U2410" s="80"/>
      <c r="V2410" s="80"/>
      <c r="W2410" s="81">
        <f t="shared" si="33"/>
        <v>0</v>
      </c>
      <c r="X2410" s="80"/>
      <c r="Y2410" s="80"/>
      <c r="Z2410" s="80"/>
      <c r="AA2410" s="80"/>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82"/>
      <c r="BE2410" s="1"/>
    </row>
    <row r="2411" spans="1:57" ht="11.25" customHeight="1" x14ac:dyDescent="0.2">
      <c r="A2411" s="1"/>
      <c r="B2411" s="1"/>
      <c r="C2411" s="1"/>
      <c r="D2411" s="1"/>
      <c r="E2411" s="46">
        <v>2404</v>
      </c>
      <c r="F2411" s="229"/>
      <c r="G2411" s="4"/>
      <c r="H2411" s="4"/>
      <c r="I2411" s="79"/>
      <c r="J2411" s="4"/>
      <c r="K2411" s="80"/>
      <c r="L2411" s="80"/>
      <c r="M2411" s="80"/>
      <c r="N2411" s="80"/>
      <c r="O2411" s="80"/>
      <c r="P2411" s="80"/>
      <c r="Q2411" s="80"/>
      <c r="R2411" s="80"/>
      <c r="S2411" s="80"/>
      <c r="T2411" s="80"/>
      <c r="U2411" s="80"/>
      <c r="V2411" s="80"/>
      <c r="W2411" s="81">
        <f t="shared" si="33"/>
        <v>0</v>
      </c>
      <c r="X2411" s="80"/>
      <c r="Y2411" s="80"/>
      <c r="Z2411" s="80"/>
      <c r="AA2411" s="80"/>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82"/>
      <c r="BE2411" s="1"/>
    </row>
    <row r="2412" spans="1:57" ht="11.25" customHeight="1" x14ac:dyDescent="0.2">
      <c r="A2412" s="1"/>
      <c r="B2412" s="1"/>
      <c r="C2412" s="1"/>
      <c r="D2412" s="1"/>
      <c r="E2412" s="46">
        <v>2405</v>
      </c>
      <c r="F2412" s="229"/>
      <c r="G2412" s="4"/>
      <c r="H2412" s="4"/>
      <c r="I2412" s="79"/>
      <c r="J2412" s="4"/>
      <c r="K2412" s="80"/>
      <c r="L2412" s="80"/>
      <c r="M2412" s="80"/>
      <c r="N2412" s="80"/>
      <c r="O2412" s="80"/>
      <c r="P2412" s="80"/>
      <c r="Q2412" s="80"/>
      <c r="R2412" s="80"/>
      <c r="S2412" s="80"/>
      <c r="T2412" s="80"/>
      <c r="U2412" s="80"/>
      <c r="V2412" s="80"/>
      <c r="W2412" s="81">
        <f t="shared" si="33"/>
        <v>0</v>
      </c>
      <c r="X2412" s="80"/>
      <c r="Y2412" s="80"/>
      <c r="Z2412" s="80"/>
      <c r="AA2412" s="80"/>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82"/>
      <c r="BE2412" s="1"/>
    </row>
    <row r="2413" spans="1:57" ht="11.25" customHeight="1" x14ac:dyDescent="0.2">
      <c r="A2413" s="1"/>
      <c r="B2413" s="1"/>
      <c r="C2413" s="1"/>
      <c r="D2413" s="1"/>
      <c r="E2413" s="46">
        <v>2406</v>
      </c>
      <c r="F2413" s="229"/>
      <c r="G2413" s="4"/>
      <c r="H2413" s="4"/>
      <c r="I2413" s="79"/>
      <c r="J2413" s="4"/>
      <c r="K2413" s="80"/>
      <c r="L2413" s="80"/>
      <c r="M2413" s="80"/>
      <c r="N2413" s="80"/>
      <c r="O2413" s="80"/>
      <c r="P2413" s="80"/>
      <c r="Q2413" s="80"/>
      <c r="R2413" s="80"/>
      <c r="S2413" s="80"/>
      <c r="T2413" s="80"/>
      <c r="U2413" s="80"/>
      <c r="V2413" s="80"/>
      <c r="W2413" s="81">
        <f t="shared" si="33"/>
        <v>0</v>
      </c>
      <c r="X2413" s="80"/>
      <c r="Y2413" s="80"/>
      <c r="Z2413" s="80"/>
      <c r="AA2413" s="80"/>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82"/>
      <c r="BE2413" s="1"/>
    </row>
    <row r="2414" spans="1:57" ht="11.25" customHeight="1" x14ac:dyDescent="0.2">
      <c r="A2414" s="1"/>
      <c r="B2414" s="1"/>
      <c r="C2414" s="1"/>
      <c r="D2414" s="1"/>
      <c r="E2414" s="46">
        <v>2407</v>
      </c>
      <c r="F2414" s="229"/>
      <c r="G2414" s="4"/>
      <c r="H2414" s="4"/>
      <c r="I2414" s="79"/>
      <c r="J2414" s="4"/>
      <c r="K2414" s="80"/>
      <c r="L2414" s="80"/>
      <c r="M2414" s="80"/>
      <c r="N2414" s="80"/>
      <c r="O2414" s="80"/>
      <c r="P2414" s="80"/>
      <c r="Q2414" s="80"/>
      <c r="R2414" s="80"/>
      <c r="S2414" s="80"/>
      <c r="T2414" s="80"/>
      <c r="U2414" s="80"/>
      <c r="V2414" s="80"/>
      <c r="W2414" s="81">
        <f t="shared" si="33"/>
        <v>0</v>
      </c>
      <c r="X2414" s="80"/>
      <c r="Y2414" s="80"/>
      <c r="Z2414" s="80"/>
      <c r="AA2414" s="80"/>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82"/>
      <c r="BE2414" s="1"/>
    </row>
    <row r="2415" spans="1:57" ht="11.25" customHeight="1" x14ac:dyDescent="0.2">
      <c r="A2415" s="1"/>
      <c r="B2415" s="1"/>
      <c r="C2415" s="1"/>
      <c r="D2415" s="1"/>
      <c r="E2415" s="46">
        <v>2408</v>
      </c>
      <c r="F2415" s="229"/>
      <c r="G2415" s="4"/>
      <c r="H2415" s="4"/>
      <c r="I2415" s="79"/>
      <c r="J2415" s="4"/>
      <c r="K2415" s="80"/>
      <c r="L2415" s="80"/>
      <c r="M2415" s="80"/>
      <c r="N2415" s="80"/>
      <c r="O2415" s="80"/>
      <c r="P2415" s="80"/>
      <c r="Q2415" s="80"/>
      <c r="R2415" s="80"/>
      <c r="S2415" s="80"/>
      <c r="T2415" s="80"/>
      <c r="U2415" s="80"/>
      <c r="V2415" s="80"/>
      <c r="W2415" s="81">
        <f t="shared" si="33"/>
        <v>0</v>
      </c>
      <c r="X2415" s="80"/>
      <c r="Y2415" s="80"/>
      <c r="Z2415" s="80"/>
      <c r="AA2415" s="80"/>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82"/>
      <c r="BE2415" s="1"/>
    </row>
    <row r="2416" spans="1:57" ht="11.25" customHeight="1" x14ac:dyDescent="0.2">
      <c r="A2416" s="1"/>
      <c r="B2416" s="1"/>
      <c r="C2416" s="1"/>
      <c r="D2416" s="1"/>
      <c r="E2416" s="46">
        <v>2409</v>
      </c>
      <c r="F2416" s="229"/>
      <c r="G2416" s="4"/>
      <c r="H2416" s="4"/>
      <c r="I2416" s="79"/>
      <c r="J2416" s="4"/>
      <c r="K2416" s="80"/>
      <c r="L2416" s="80"/>
      <c r="M2416" s="80"/>
      <c r="N2416" s="80"/>
      <c r="O2416" s="80"/>
      <c r="P2416" s="80"/>
      <c r="Q2416" s="80"/>
      <c r="R2416" s="80"/>
      <c r="S2416" s="80"/>
      <c r="T2416" s="80"/>
      <c r="U2416" s="80"/>
      <c r="V2416" s="80"/>
      <c r="W2416" s="81">
        <f t="shared" si="33"/>
        <v>0</v>
      </c>
      <c r="X2416" s="80"/>
      <c r="Y2416" s="80"/>
      <c r="Z2416" s="80"/>
      <c r="AA2416" s="80"/>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82"/>
      <c r="BE2416" s="1"/>
    </row>
    <row r="2417" spans="1:57" ht="11.25" customHeight="1" x14ac:dyDescent="0.2">
      <c r="A2417" s="1"/>
      <c r="B2417" s="1"/>
      <c r="C2417" s="1"/>
      <c r="D2417" s="1"/>
      <c r="E2417" s="46">
        <v>2410</v>
      </c>
      <c r="F2417" s="229"/>
      <c r="G2417" s="4"/>
      <c r="H2417" s="4"/>
      <c r="I2417" s="79"/>
      <c r="J2417" s="4"/>
      <c r="K2417" s="80"/>
      <c r="L2417" s="80"/>
      <c r="M2417" s="80"/>
      <c r="N2417" s="80"/>
      <c r="O2417" s="80"/>
      <c r="P2417" s="80"/>
      <c r="Q2417" s="80"/>
      <c r="R2417" s="80"/>
      <c r="S2417" s="80"/>
      <c r="T2417" s="80"/>
      <c r="U2417" s="80"/>
      <c r="V2417" s="80"/>
      <c r="W2417" s="81">
        <f t="shared" si="33"/>
        <v>0</v>
      </c>
      <c r="X2417" s="80"/>
      <c r="Y2417" s="80"/>
      <c r="Z2417" s="80"/>
      <c r="AA2417" s="80"/>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82"/>
      <c r="BE2417" s="1"/>
    </row>
    <row r="2418" spans="1:57" ht="11.25" customHeight="1" x14ac:dyDescent="0.2">
      <c r="A2418" s="1"/>
      <c r="B2418" s="1"/>
      <c r="C2418" s="1"/>
      <c r="D2418" s="1"/>
      <c r="E2418" s="46">
        <v>2411</v>
      </c>
      <c r="F2418" s="229"/>
      <c r="G2418" s="4"/>
      <c r="H2418" s="4"/>
      <c r="I2418" s="79"/>
      <c r="J2418" s="4"/>
      <c r="K2418" s="80"/>
      <c r="L2418" s="80"/>
      <c r="M2418" s="80"/>
      <c r="N2418" s="80"/>
      <c r="O2418" s="80"/>
      <c r="P2418" s="80"/>
      <c r="Q2418" s="80"/>
      <c r="R2418" s="80"/>
      <c r="S2418" s="80"/>
      <c r="T2418" s="80"/>
      <c r="U2418" s="80"/>
      <c r="V2418" s="80"/>
      <c r="W2418" s="81">
        <f t="shared" si="33"/>
        <v>0</v>
      </c>
      <c r="X2418" s="80"/>
      <c r="Y2418" s="80"/>
      <c r="Z2418" s="80"/>
      <c r="AA2418" s="80"/>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82"/>
      <c r="BE2418" s="1"/>
    </row>
    <row r="2419" spans="1:57" ht="11.25" customHeight="1" x14ac:dyDescent="0.2">
      <c r="A2419" s="1"/>
      <c r="B2419" s="1"/>
      <c r="C2419" s="1"/>
      <c r="D2419" s="1"/>
      <c r="E2419" s="46">
        <v>2412</v>
      </c>
      <c r="F2419" s="229"/>
      <c r="G2419" s="4"/>
      <c r="H2419" s="4"/>
      <c r="I2419" s="79"/>
      <c r="J2419" s="4"/>
      <c r="K2419" s="80"/>
      <c r="L2419" s="80"/>
      <c r="M2419" s="80"/>
      <c r="N2419" s="80"/>
      <c r="O2419" s="80"/>
      <c r="P2419" s="80"/>
      <c r="Q2419" s="80"/>
      <c r="R2419" s="80"/>
      <c r="S2419" s="80"/>
      <c r="T2419" s="80"/>
      <c r="U2419" s="80"/>
      <c r="V2419" s="80"/>
      <c r="W2419" s="81">
        <f t="shared" si="33"/>
        <v>0</v>
      </c>
      <c r="X2419" s="80"/>
      <c r="Y2419" s="80"/>
      <c r="Z2419" s="80"/>
      <c r="AA2419" s="80"/>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82"/>
      <c r="BE2419" s="1"/>
    </row>
    <row r="2420" spans="1:57" ht="11.25" customHeight="1" x14ac:dyDescent="0.2">
      <c r="A2420" s="1"/>
      <c r="B2420" s="1"/>
      <c r="C2420" s="1"/>
      <c r="D2420" s="1"/>
      <c r="E2420" s="46">
        <v>2413</v>
      </c>
      <c r="F2420" s="229"/>
      <c r="G2420" s="4"/>
      <c r="H2420" s="4"/>
      <c r="I2420" s="79"/>
      <c r="J2420" s="4"/>
      <c r="K2420" s="80"/>
      <c r="L2420" s="80"/>
      <c r="M2420" s="80"/>
      <c r="N2420" s="80"/>
      <c r="O2420" s="80"/>
      <c r="P2420" s="80"/>
      <c r="Q2420" s="80"/>
      <c r="R2420" s="80"/>
      <c r="S2420" s="80"/>
      <c r="T2420" s="80"/>
      <c r="U2420" s="80"/>
      <c r="V2420" s="80"/>
      <c r="W2420" s="81">
        <f t="shared" si="33"/>
        <v>0</v>
      </c>
      <c r="X2420" s="80"/>
      <c r="Y2420" s="80"/>
      <c r="Z2420" s="80"/>
      <c r="AA2420" s="80"/>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82"/>
      <c r="BE2420" s="1"/>
    </row>
    <row r="2421" spans="1:57" ht="11.25" customHeight="1" x14ac:dyDescent="0.2">
      <c r="A2421" s="1"/>
      <c r="B2421" s="1"/>
      <c r="C2421" s="1"/>
      <c r="D2421" s="1"/>
      <c r="E2421" s="46">
        <v>2414</v>
      </c>
      <c r="F2421" s="229"/>
      <c r="G2421" s="4"/>
      <c r="H2421" s="4"/>
      <c r="I2421" s="79"/>
      <c r="J2421" s="4"/>
      <c r="K2421" s="80"/>
      <c r="L2421" s="80"/>
      <c r="M2421" s="80"/>
      <c r="N2421" s="80"/>
      <c r="O2421" s="80"/>
      <c r="P2421" s="80"/>
      <c r="Q2421" s="80"/>
      <c r="R2421" s="80"/>
      <c r="S2421" s="80"/>
      <c r="T2421" s="80"/>
      <c r="U2421" s="80"/>
      <c r="V2421" s="80"/>
      <c r="W2421" s="81">
        <f t="shared" si="33"/>
        <v>0</v>
      </c>
      <c r="X2421" s="80"/>
      <c r="Y2421" s="80"/>
      <c r="Z2421" s="80"/>
      <c r="AA2421" s="80"/>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82"/>
      <c r="BE2421" s="1"/>
    </row>
    <row r="2422" spans="1:57" ht="11.25" customHeight="1" x14ac:dyDescent="0.2">
      <c r="A2422" s="1"/>
      <c r="B2422" s="1"/>
      <c r="C2422" s="1"/>
      <c r="D2422" s="1"/>
      <c r="E2422" s="46">
        <v>2415</v>
      </c>
      <c r="F2422" s="229"/>
      <c r="G2422" s="4"/>
      <c r="H2422" s="4"/>
      <c r="I2422" s="79"/>
      <c r="J2422" s="4"/>
      <c r="K2422" s="80"/>
      <c r="L2422" s="80"/>
      <c r="M2422" s="80"/>
      <c r="N2422" s="80"/>
      <c r="O2422" s="80"/>
      <c r="P2422" s="80"/>
      <c r="Q2422" s="80"/>
      <c r="R2422" s="80"/>
      <c r="S2422" s="80"/>
      <c r="T2422" s="80"/>
      <c r="U2422" s="80"/>
      <c r="V2422" s="80"/>
      <c r="W2422" s="81">
        <f t="shared" si="33"/>
        <v>0</v>
      </c>
      <c r="X2422" s="80"/>
      <c r="Y2422" s="80"/>
      <c r="Z2422" s="80"/>
      <c r="AA2422" s="80"/>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82"/>
      <c r="BE2422" s="1"/>
    </row>
    <row r="2423" spans="1:57" ht="11.25" customHeight="1" x14ac:dyDescent="0.2">
      <c r="A2423" s="1"/>
      <c r="B2423" s="1"/>
      <c r="C2423" s="1"/>
      <c r="D2423" s="1"/>
      <c r="E2423" s="46">
        <v>2416</v>
      </c>
      <c r="F2423" s="229"/>
      <c r="G2423" s="4"/>
      <c r="H2423" s="4"/>
      <c r="I2423" s="79"/>
      <c r="J2423" s="4"/>
      <c r="K2423" s="80"/>
      <c r="L2423" s="80"/>
      <c r="M2423" s="80"/>
      <c r="N2423" s="80"/>
      <c r="O2423" s="80"/>
      <c r="P2423" s="80"/>
      <c r="Q2423" s="80"/>
      <c r="R2423" s="80"/>
      <c r="S2423" s="80"/>
      <c r="T2423" s="80"/>
      <c r="U2423" s="80"/>
      <c r="V2423" s="80"/>
      <c r="W2423" s="81">
        <f t="shared" si="33"/>
        <v>0</v>
      </c>
      <c r="X2423" s="80"/>
      <c r="Y2423" s="80"/>
      <c r="Z2423" s="80"/>
      <c r="AA2423" s="80"/>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82"/>
      <c r="BE2423" s="1"/>
    </row>
    <row r="2424" spans="1:57" ht="11.25" customHeight="1" x14ac:dyDescent="0.2">
      <c r="A2424" s="1"/>
      <c r="B2424" s="1"/>
      <c r="C2424" s="1"/>
      <c r="D2424" s="1"/>
      <c r="E2424" s="46">
        <v>2417</v>
      </c>
      <c r="F2424" s="229"/>
      <c r="G2424" s="4"/>
      <c r="H2424" s="4"/>
      <c r="I2424" s="79"/>
      <c r="J2424" s="4"/>
      <c r="K2424" s="80"/>
      <c r="L2424" s="80"/>
      <c r="M2424" s="80"/>
      <c r="N2424" s="80"/>
      <c r="O2424" s="80"/>
      <c r="P2424" s="80"/>
      <c r="Q2424" s="80"/>
      <c r="R2424" s="80"/>
      <c r="S2424" s="80"/>
      <c r="T2424" s="80"/>
      <c r="U2424" s="80"/>
      <c r="V2424" s="80"/>
      <c r="W2424" s="81">
        <f t="shared" si="33"/>
        <v>0</v>
      </c>
      <c r="X2424" s="80"/>
      <c r="Y2424" s="80"/>
      <c r="Z2424" s="80"/>
      <c r="AA2424" s="80"/>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82"/>
      <c r="BE2424" s="1"/>
    </row>
    <row r="2425" spans="1:57" ht="11.25" customHeight="1" x14ac:dyDescent="0.2">
      <c r="A2425" s="1"/>
      <c r="B2425" s="1"/>
      <c r="C2425" s="1"/>
      <c r="D2425" s="1"/>
      <c r="E2425" s="46">
        <v>2418</v>
      </c>
      <c r="F2425" s="229"/>
      <c r="G2425" s="4"/>
      <c r="H2425" s="4"/>
      <c r="I2425" s="79"/>
      <c r="J2425" s="4"/>
      <c r="K2425" s="80"/>
      <c r="L2425" s="80"/>
      <c r="M2425" s="80"/>
      <c r="N2425" s="80"/>
      <c r="O2425" s="80"/>
      <c r="P2425" s="80"/>
      <c r="Q2425" s="80"/>
      <c r="R2425" s="80"/>
      <c r="S2425" s="80"/>
      <c r="T2425" s="80"/>
      <c r="U2425" s="80"/>
      <c r="V2425" s="80"/>
      <c r="W2425" s="81">
        <f t="shared" si="33"/>
        <v>0</v>
      </c>
      <c r="X2425" s="80"/>
      <c r="Y2425" s="80"/>
      <c r="Z2425" s="80"/>
      <c r="AA2425" s="80"/>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82"/>
      <c r="BE2425" s="1"/>
    </row>
    <row r="2426" spans="1:57" ht="11.25" customHeight="1" x14ac:dyDescent="0.2">
      <c r="A2426" s="1"/>
      <c r="B2426" s="1"/>
      <c r="C2426" s="1"/>
      <c r="D2426" s="1"/>
      <c r="E2426" s="46">
        <v>2419</v>
      </c>
      <c r="F2426" s="229"/>
      <c r="G2426" s="4"/>
      <c r="H2426" s="4"/>
      <c r="I2426" s="79"/>
      <c r="J2426" s="4"/>
      <c r="K2426" s="80"/>
      <c r="L2426" s="80"/>
      <c r="M2426" s="80"/>
      <c r="N2426" s="80"/>
      <c r="O2426" s="80"/>
      <c r="P2426" s="80"/>
      <c r="Q2426" s="80"/>
      <c r="R2426" s="80"/>
      <c r="S2426" s="80"/>
      <c r="T2426" s="80"/>
      <c r="U2426" s="80"/>
      <c r="V2426" s="80"/>
      <c r="W2426" s="81">
        <f t="shared" si="33"/>
        <v>0</v>
      </c>
      <c r="X2426" s="80"/>
      <c r="Y2426" s="80"/>
      <c r="Z2426" s="80"/>
      <c r="AA2426" s="80"/>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82"/>
      <c r="BE2426" s="1"/>
    </row>
    <row r="2427" spans="1:57" ht="11.25" customHeight="1" x14ac:dyDescent="0.2">
      <c r="A2427" s="1"/>
      <c r="B2427" s="1"/>
      <c r="C2427" s="1"/>
      <c r="D2427" s="1"/>
      <c r="E2427" s="46">
        <v>2420</v>
      </c>
      <c r="F2427" s="229"/>
      <c r="G2427" s="4"/>
      <c r="H2427" s="4"/>
      <c r="I2427" s="79"/>
      <c r="J2427" s="4"/>
      <c r="K2427" s="80"/>
      <c r="L2427" s="80"/>
      <c r="M2427" s="80"/>
      <c r="N2427" s="80"/>
      <c r="O2427" s="80"/>
      <c r="P2427" s="80"/>
      <c r="Q2427" s="80"/>
      <c r="R2427" s="80"/>
      <c r="S2427" s="80"/>
      <c r="T2427" s="80"/>
      <c r="U2427" s="80"/>
      <c r="V2427" s="80"/>
      <c r="W2427" s="81">
        <f t="shared" si="33"/>
        <v>0</v>
      </c>
      <c r="X2427" s="80"/>
      <c r="Y2427" s="80"/>
      <c r="Z2427" s="80"/>
      <c r="AA2427" s="80"/>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82"/>
      <c r="BE2427" s="1"/>
    </row>
    <row r="2428" spans="1:57" ht="11.25" customHeight="1" x14ac:dyDescent="0.2">
      <c r="A2428" s="1"/>
      <c r="B2428" s="1"/>
      <c r="C2428" s="1"/>
      <c r="D2428" s="1"/>
      <c r="E2428" s="46">
        <v>2421</v>
      </c>
      <c r="F2428" s="229"/>
      <c r="G2428" s="4"/>
      <c r="H2428" s="4"/>
      <c r="I2428" s="79"/>
      <c r="J2428" s="4"/>
      <c r="K2428" s="80"/>
      <c r="L2428" s="80"/>
      <c r="M2428" s="80"/>
      <c r="N2428" s="80"/>
      <c r="O2428" s="80"/>
      <c r="P2428" s="80"/>
      <c r="Q2428" s="80"/>
      <c r="R2428" s="80"/>
      <c r="S2428" s="80"/>
      <c r="T2428" s="80"/>
      <c r="U2428" s="80"/>
      <c r="V2428" s="80"/>
      <c r="W2428" s="81">
        <f t="shared" si="33"/>
        <v>0</v>
      </c>
      <c r="X2428" s="80"/>
      <c r="Y2428" s="80"/>
      <c r="Z2428" s="80"/>
      <c r="AA2428" s="80"/>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82"/>
      <c r="BE2428" s="1"/>
    </row>
    <row r="2429" spans="1:57" ht="11.25" customHeight="1" x14ac:dyDescent="0.2">
      <c r="A2429" s="1"/>
      <c r="B2429" s="1"/>
      <c r="C2429" s="1"/>
      <c r="D2429" s="1"/>
      <c r="E2429" s="46">
        <v>2422</v>
      </c>
      <c r="F2429" s="229"/>
      <c r="G2429" s="4"/>
      <c r="H2429" s="4"/>
      <c r="I2429" s="79"/>
      <c r="J2429" s="4"/>
      <c r="K2429" s="80"/>
      <c r="L2429" s="80"/>
      <c r="M2429" s="80"/>
      <c r="N2429" s="80"/>
      <c r="O2429" s="80"/>
      <c r="P2429" s="80"/>
      <c r="Q2429" s="80"/>
      <c r="R2429" s="80"/>
      <c r="S2429" s="80"/>
      <c r="T2429" s="80"/>
      <c r="U2429" s="80"/>
      <c r="V2429" s="80"/>
      <c r="W2429" s="81">
        <f t="shared" si="33"/>
        <v>0</v>
      </c>
      <c r="X2429" s="80"/>
      <c r="Y2429" s="80"/>
      <c r="Z2429" s="80"/>
      <c r="AA2429" s="80"/>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82"/>
      <c r="BE2429" s="1"/>
    </row>
    <row r="2430" spans="1:57" ht="11.25" customHeight="1" x14ac:dyDescent="0.2">
      <c r="A2430" s="1"/>
      <c r="B2430" s="1"/>
      <c r="C2430" s="1"/>
      <c r="D2430" s="1"/>
      <c r="E2430" s="46">
        <v>2423</v>
      </c>
      <c r="F2430" s="229"/>
      <c r="G2430" s="4"/>
      <c r="H2430" s="4"/>
      <c r="I2430" s="79"/>
      <c r="J2430" s="4"/>
      <c r="K2430" s="80"/>
      <c r="L2430" s="80"/>
      <c r="M2430" s="80"/>
      <c r="N2430" s="80"/>
      <c r="O2430" s="80"/>
      <c r="P2430" s="80"/>
      <c r="Q2430" s="80"/>
      <c r="R2430" s="80"/>
      <c r="S2430" s="80"/>
      <c r="T2430" s="80"/>
      <c r="U2430" s="80"/>
      <c r="V2430" s="80"/>
      <c r="W2430" s="81">
        <f t="shared" si="33"/>
        <v>0</v>
      </c>
      <c r="X2430" s="80"/>
      <c r="Y2430" s="80"/>
      <c r="Z2430" s="80"/>
      <c r="AA2430" s="80"/>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82"/>
      <c r="BE2430" s="1"/>
    </row>
    <row r="2431" spans="1:57" ht="11.25" customHeight="1" x14ac:dyDescent="0.2">
      <c r="A2431" s="1"/>
      <c r="B2431" s="1"/>
      <c r="C2431" s="1"/>
      <c r="D2431" s="1"/>
      <c r="E2431" s="46">
        <v>2424</v>
      </c>
      <c r="F2431" s="229"/>
      <c r="G2431" s="4"/>
      <c r="H2431" s="4"/>
      <c r="I2431" s="79"/>
      <c r="J2431" s="4"/>
      <c r="K2431" s="80"/>
      <c r="L2431" s="80"/>
      <c r="M2431" s="80"/>
      <c r="N2431" s="80"/>
      <c r="O2431" s="80"/>
      <c r="P2431" s="80"/>
      <c r="Q2431" s="80"/>
      <c r="R2431" s="80"/>
      <c r="S2431" s="80"/>
      <c r="T2431" s="80"/>
      <c r="U2431" s="80"/>
      <c r="V2431" s="80"/>
      <c r="W2431" s="81">
        <f t="shared" si="33"/>
        <v>0</v>
      </c>
      <c r="X2431" s="80"/>
      <c r="Y2431" s="80"/>
      <c r="Z2431" s="80"/>
      <c r="AA2431" s="80"/>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82"/>
      <c r="BE2431" s="1"/>
    </row>
    <row r="2432" spans="1:57" ht="11.25" customHeight="1" x14ac:dyDescent="0.2">
      <c r="A2432" s="1"/>
      <c r="B2432" s="1"/>
      <c r="C2432" s="1"/>
      <c r="D2432" s="1"/>
      <c r="E2432" s="46">
        <v>2425</v>
      </c>
      <c r="F2432" s="229"/>
      <c r="G2432" s="4"/>
      <c r="H2432" s="4"/>
      <c r="I2432" s="79"/>
      <c r="J2432" s="4"/>
      <c r="K2432" s="80"/>
      <c r="L2432" s="80"/>
      <c r="M2432" s="80"/>
      <c r="N2432" s="80"/>
      <c r="O2432" s="80"/>
      <c r="P2432" s="80"/>
      <c r="Q2432" s="80"/>
      <c r="R2432" s="80"/>
      <c r="S2432" s="80"/>
      <c r="T2432" s="80"/>
      <c r="U2432" s="80"/>
      <c r="V2432" s="80"/>
      <c r="W2432" s="81">
        <f t="shared" si="33"/>
        <v>0</v>
      </c>
      <c r="X2432" s="80"/>
      <c r="Y2432" s="80"/>
      <c r="Z2432" s="80"/>
      <c r="AA2432" s="80"/>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82"/>
      <c r="BE2432" s="1"/>
    </row>
    <row r="2433" spans="1:57" ht="11.25" customHeight="1" x14ac:dyDescent="0.2">
      <c r="A2433" s="1"/>
      <c r="B2433" s="1"/>
      <c r="C2433" s="1"/>
      <c r="D2433" s="1"/>
      <c r="E2433" s="46">
        <v>2426</v>
      </c>
      <c r="F2433" s="229"/>
      <c r="G2433" s="4"/>
      <c r="H2433" s="4"/>
      <c r="I2433" s="79"/>
      <c r="J2433" s="4"/>
      <c r="K2433" s="80"/>
      <c r="L2433" s="80"/>
      <c r="M2433" s="80"/>
      <c r="N2433" s="80"/>
      <c r="O2433" s="80"/>
      <c r="P2433" s="80"/>
      <c r="Q2433" s="80"/>
      <c r="R2433" s="80"/>
      <c r="S2433" s="80"/>
      <c r="T2433" s="80"/>
      <c r="U2433" s="80"/>
      <c r="V2433" s="80"/>
      <c r="W2433" s="81">
        <f t="shared" si="33"/>
        <v>0</v>
      </c>
      <c r="X2433" s="80"/>
      <c r="Y2433" s="80"/>
      <c r="Z2433" s="80"/>
      <c r="AA2433" s="80"/>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82"/>
      <c r="BE2433" s="1"/>
    </row>
    <row r="2434" spans="1:57" ht="11.25" customHeight="1" x14ac:dyDescent="0.2">
      <c r="A2434" s="1"/>
      <c r="B2434" s="1"/>
      <c r="C2434" s="1"/>
      <c r="D2434" s="1"/>
      <c r="E2434" s="46">
        <v>2427</v>
      </c>
      <c r="F2434" s="229"/>
      <c r="G2434" s="4"/>
      <c r="H2434" s="4"/>
      <c r="I2434" s="79"/>
      <c r="J2434" s="4"/>
      <c r="K2434" s="80"/>
      <c r="L2434" s="80"/>
      <c r="M2434" s="80"/>
      <c r="N2434" s="80"/>
      <c r="O2434" s="80"/>
      <c r="P2434" s="80"/>
      <c r="Q2434" s="80"/>
      <c r="R2434" s="80"/>
      <c r="S2434" s="80"/>
      <c r="T2434" s="80"/>
      <c r="U2434" s="80"/>
      <c r="V2434" s="80"/>
      <c r="W2434" s="81">
        <f t="shared" si="33"/>
        <v>0</v>
      </c>
      <c r="X2434" s="80"/>
      <c r="Y2434" s="80"/>
      <c r="Z2434" s="80"/>
      <c r="AA2434" s="80"/>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82"/>
      <c r="BE2434" s="1"/>
    </row>
    <row r="2435" spans="1:57" ht="11.25" customHeight="1" x14ac:dyDescent="0.2">
      <c r="A2435" s="1"/>
      <c r="B2435" s="1"/>
      <c r="C2435" s="1"/>
      <c r="D2435" s="1"/>
      <c r="E2435" s="46">
        <v>2428</v>
      </c>
      <c r="F2435" s="229"/>
      <c r="G2435" s="4"/>
      <c r="H2435" s="4"/>
      <c r="I2435" s="79"/>
      <c r="J2435" s="4"/>
      <c r="K2435" s="80"/>
      <c r="L2435" s="80"/>
      <c r="M2435" s="80"/>
      <c r="N2435" s="80"/>
      <c r="O2435" s="80"/>
      <c r="P2435" s="80"/>
      <c r="Q2435" s="80"/>
      <c r="R2435" s="80"/>
      <c r="S2435" s="80"/>
      <c r="T2435" s="80"/>
      <c r="U2435" s="80"/>
      <c r="V2435" s="80"/>
      <c r="W2435" s="81">
        <f t="shared" si="33"/>
        <v>0</v>
      </c>
      <c r="X2435" s="80"/>
      <c r="Y2435" s="80"/>
      <c r="Z2435" s="80"/>
      <c r="AA2435" s="80"/>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82"/>
      <c r="BE2435" s="1"/>
    </row>
    <row r="2436" spans="1:57" ht="11.25" customHeight="1" x14ac:dyDescent="0.2">
      <c r="A2436" s="1"/>
      <c r="B2436" s="1"/>
      <c r="C2436" s="1"/>
      <c r="D2436" s="1"/>
      <c r="E2436" s="46">
        <v>2429</v>
      </c>
      <c r="F2436" s="229"/>
      <c r="G2436" s="4"/>
      <c r="H2436" s="4"/>
      <c r="I2436" s="79"/>
      <c r="J2436" s="4"/>
      <c r="K2436" s="80"/>
      <c r="L2436" s="80"/>
      <c r="M2436" s="80"/>
      <c r="N2436" s="80"/>
      <c r="O2436" s="80"/>
      <c r="P2436" s="80"/>
      <c r="Q2436" s="80"/>
      <c r="R2436" s="80"/>
      <c r="S2436" s="80"/>
      <c r="T2436" s="80"/>
      <c r="U2436" s="80"/>
      <c r="V2436" s="80"/>
      <c r="W2436" s="81">
        <f t="shared" si="33"/>
        <v>0</v>
      </c>
      <c r="X2436" s="80"/>
      <c r="Y2436" s="80"/>
      <c r="Z2436" s="80"/>
      <c r="AA2436" s="80"/>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82"/>
      <c r="BE2436" s="1"/>
    </row>
    <row r="2437" spans="1:57" ht="11.25" customHeight="1" x14ac:dyDescent="0.2">
      <c r="A2437" s="1"/>
      <c r="B2437" s="1"/>
      <c r="C2437" s="1"/>
      <c r="D2437" s="1"/>
      <c r="E2437" s="46">
        <v>2430</v>
      </c>
      <c r="F2437" s="229"/>
      <c r="G2437" s="4"/>
      <c r="H2437" s="4"/>
      <c r="I2437" s="79"/>
      <c r="J2437" s="4"/>
      <c r="K2437" s="80"/>
      <c r="L2437" s="80"/>
      <c r="M2437" s="80"/>
      <c r="N2437" s="80"/>
      <c r="O2437" s="80"/>
      <c r="P2437" s="80"/>
      <c r="Q2437" s="80"/>
      <c r="R2437" s="80"/>
      <c r="S2437" s="80"/>
      <c r="T2437" s="80"/>
      <c r="U2437" s="80"/>
      <c r="V2437" s="80"/>
      <c r="W2437" s="81">
        <f t="shared" si="33"/>
        <v>0</v>
      </c>
      <c r="X2437" s="80"/>
      <c r="Y2437" s="80"/>
      <c r="Z2437" s="80"/>
      <c r="AA2437" s="80"/>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82"/>
      <c r="BE2437" s="1"/>
    </row>
    <row r="2438" spans="1:57" ht="11.25" customHeight="1" x14ac:dyDescent="0.2">
      <c r="A2438" s="1"/>
      <c r="B2438" s="1"/>
      <c r="C2438" s="1"/>
      <c r="D2438" s="1"/>
      <c r="E2438" s="46">
        <v>2431</v>
      </c>
      <c r="F2438" s="229"/>
      <c r="G2438" s="4"/>
      <c r="H2438" s="4"/>
      <c r="I2438" s="79"/>
      <c r="J2438" s="4"/>
      <c r="K2438" s="80"/>
      <c r="L2438" s="80"/>
      <c r="M2438" s="80"/>
      <c r="N2438" s="80"/>
      <c r="O2438" s="80"/>
      <c r="P2438" s="80"/>
      <c r="Q2438" s="80"/>
      <c r="R2438" s="80"/>
      <c r="S2438" s="80"/>
      <c r="T2438" s="80"/>
      <c r="U2438" s="80"/>
      <c r="V2438" s="80"/>
      <c r="W2438" s="81">
        <f t="shared" si="33"/>
        <v>0</v>
      </c>
      <c r="X2438" s="80"/>
      <c r="Y2438" s="80"/>
      <c r="Z2438" s="80"/>
      <c r="AA2438" s="80"/>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82"/>
      <c r="BE2438" s="1"/>
    </row>
    <row r="2439" spans="1:57" ht="11.25" customHeight="1" x14ac:dyDescent="0.2">
      <c r="A2439" s="1"/>
      <c r="B2439" s="1"/>
      <c r="C2439" s="1"/>
      <c r="D2439" s="1"/>
      <c r="E2439" s="46">
        <v>2432</v>
      </c>
      <c r="F2439" s="229"/>
      <c r="G2439" s="4"/>
      <c r="H2439" s="4"/>
      <c r="I2439" s="79"/>
      <c r="J2439" s="4"/>
      <c r="K2439" s="80"/>
      <c r="L2439" s="80"/>
      <c r="M2439" s="80"/>
      <c r="N2439" s="80"/>
      <c r="O2439" s="80"/>
      <c r="P2439" s="80"/>
      <c r="Q2439" s="80"/>
      <c r="R2439" s="80"/>
      <c r="S2439" s="80"/>
      <c r="T2439" s="80"/>
      <c r="U2439" s="80"/>
      <c r="V2439" s="80"/>
      <c r="W2439" s="81">
        <f t="shared" si="33"/>
        <v>0</v>
      </c>
      <c r="X2439" s="80"/>
      <c r="Y2439" s="80"/>
      <c r="Z2439" s="80"/>
      <c r="AA2439" s="80"/>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82"/>
      <c r="BE2439" s="1"/>
    </row>
    <row r="2440" spans="1:57" ht="11.25" customHeight="1" x14ac:dyDescent="0.2">
      <c r="A2440" s="1"/>
      <c r="B2440" s="1"/>
      <c r="C2440" s="1"/>
      <c r="D2440" s="1"/>
      <c r="E2440" s="46">
        <v>2433</v>
      </c>
      <c r="F2440" s="229"/>
      <c r="G2440" s="4"/>
      <c r="H2440" s="4"/>
      <c r="I2440" s="79"/>
      <c r="J2440" s="4"/>
      <c r="K2440" s="80"/>
      <c r="L2440" s="80"/>
      <c r="M2440" s="80"/>
      <c r="N2440" s="80"/>
      <c r="O2440" s="80"/>
      <c r="P2440" s="80"/>
      <c r="Q2440" s="80"/>
      <c r="R2440" s="80"/>
      <c r="S2440" s="80"/>
      <c r="T2440" s="80"/>
      <c r="U2440" s="80"/>
      <c r="V2440" s="80"/>
      <c r="W2440" s="81">
        <f t="shared" si="33"/>
        <v>0</v>
      </c>
      <c r="X2440" s="80"/>
      <c r="Y2440" s="80"/>
      <c r="Z2440" s="80"/>
      <c r="AA2440" s="80"/>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82"/>
      <c r="BE2440" s="1"/>
    </row>
    <row r="2441" spans="1:57" ht="11.25" customHeight="1" x14ac:dyDescent="0.2">
      <c r="A2441" s="1"/>
      <c r="B2441" s="1"/>
      <c r="C2441" s="1"/>
      <c r="D2441" s="1"/>
      <c r="E2441" s="46">
        <v>2434</v>
      </c>
      <c r="F2441" s="229"/>
      <c r="G2441" s="4"/>
      <c r="H2441" s="4"/>
      <c r="I2441" s="79"/>
      <c r="J2441" s="4"/>
      <c r="K2441" s="80"/>
      <c r="L2441" s="80"/>
      <c r="M2441" s="80"/>
      <c r="N2441" s="80"/>
      <c r="O2441" s="80"/>
      <c r="P2441" s="80"/>
      <c r="Q2441" s="80"/>
      <c r="R2441" s="80"/>
      <c r="S2441" s="80"/>
      <c r="T2441" s="80"/>
      <c r="U2441" s="80"/>
      <c r="V2441" s="80"/>
      <c r="W2441" s="81">
        <f t="shared" si="33"/>
        <v>0</v>
      </c>
      <c r="X2441" s="80"/>
      <c r="Y2441" s="80"/>
      <c r="Z2441" s="80"/>
      <c r="AA2441" s="80"/>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82"/>
      <c r="BE2441" s="1"/>
    </row>
    <row r="2442" spans="1:57" ht="11.25" customHeight="1" x14ac:dyDescent="0.2">
      <c r="A2442" s="1"/>
      <c r="B2442" s="1"/>
      <c r="C2442" s="1"/>
      <c r="D2442" s="1"/>
      <c r="E2442" s="46">
        <v>2435</v>
      </c>
      <c r="F2442" s="229"/>
      <c r="G2442" s="4"/>
      <c r="H2442" s="4"/>
      <c r="I2442" s="79"/>
      <c r="J2442" s="4"/>
      <c r="K2442" s="80"/>
      <c r="L2442" s="80"/>
      <c r="M2442" s="80"/>
      <c r="N2442" s="80"/>
      <c r="O2442" s="80"/>
      <c r="P2442" s="80"/>
      <c r="Q2442" s="80"/>
      <c r="R2442" s="80"/>
      <c r="S2442" s="80"/>
      <c r="T2442" s="80"/>
      <c r="U2442" s="80"/>
      <c r="V2442" s="80"/>
      <c r="W2442" s="81">
        <f t="shared" si="33"/>
        <v>0</v>
      </c>
      <c r="X2442" s="80"/>
      <c r="Y2442" s="80"/>
      <c r="Z2442" s="80"/>
      <c r="AA2442" s="80"/>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82"/>
      <c r="BE2442" s="1"/>
    </row>
    <row r="2443" spans="1:57" ht="11.25" customHeight="1" x14ac:dyDescent="0.2">
      <c r="A2443" s="1"/>
      <c r="B2443" s="1"/>
      <c r="C2443" s="1"/>
      <c r="D2443" s="1"/>
      <c r="E2443" s="46">
        <v>2436</v>
      </c>
      <c r="F2443" s="229"/>
      <c r="G2443" s="4"/>
      <c r="H2443" s="4"/>
      <c r="I2443" s="79"/>
      <c r="J2443" s="4"/>
      <c r="K2443" s="80"/>
      <c r="L2443" s="80"/>
      <c r="M2443" s="80"/>
      <c r="N2443" s="80"/>
      <c r="O2443" s="80"/>
      <c r="P2443" s="80"/>
      <c r="Q2443" s="80"/>
      <c r="R2443" s="80"/>
      <c r="S2443" s="80"/>
      <c r="T2443" s="80"/>
      <c r="U2443" s="80"/>
      <c r="V2443" s="80"/>
      <c r="W2443" s="81">
        <f t="shared" si="33"/>
        <v>0</v>
      </c>
      <c r="X2443" s="80"/>
      <c r="Y2443" s="80"/>
      <c r="Z2443" s="80"/>
      <c r="AA2443" s="80"/>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82"/>
      <c r="BE2443" s="1"/>
    </row>
    <row r="2444" spans="1:57" ht="11.25" customHeight="1" x14ac:dyDescent="0.2">
      <c r="A2444" s="1"/>
      <c r="B2444" s="1"/>
      <c r="C2444" s="1"/>
      <c r="D2444" s="1"/>
      <c r="E2444" s="46">
        <v>2437</v>
      </c>
      <c r="F2444" s="229"/>
      <c r="G2444" s="4"/>
      <c r="H2444" s="4"/>
      <c r="I2444" s="79"/>
      <c r="J2444" s="4"/>
      <c r="K2444" s="80"/>
      <c r="L2444" s="80"/>
      <c r="M2444" s="80"/>
      <c r="N2444" s="80"/>
      <c r="O2444" s="80"/>
      <c r="P2444" s="80"/>
      <c r="Q2444" s="80"/>
      <c r="R2444" s="80"/>
      <c r="S2444" s="80"/>
      <c r="T2444" s="80"/>
      <c r="U2444" s="80"/>
      <c r="V2444" s="80"/>
      <c r="W2444" s="81">
        <f t="shared" si="33"/>
        <v>0</v>
      </c>
      <c r="X2444" s="80"/>
      <c r="Y2444" s="80"/>
      <c r="Z2444" s="80"/>
      <c r="AA2444" s="80"/>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82"/>
      <c r="BE2444" s="1"/>
    </row>
    <row r="2445" spans="1:57" ht="11.25" customHeight="1" x14ac:dyDescent="0.2">
      <c r="A2445" s="1"/>
      <c r="B2445" s="1"/>
      <c r="C2445" s="1"/>
      <c r="D2445" s="1"/>
      <c r="E2445" s="46">
        <v>2438</v>
      </c>
      <c r="F2445" s="229"/>
      <c r="G2445" s="4"/>
      <c r="H2445" s="4"/>
      <c r="I2445" s="79"/>
      <c r="J2445" s="4"/>
      <c r="K2445" s="80"/>
      <c r="L2445" s="80"/>
      <c r="M2445" s="80"/>
      <c r="N2445" s="80"/>
      <c r="O2445" s="80"/>
      <c r="P2445" s="80"/>
      <c r="Q2445" s="80"/>
      <c r="R2445" s="80"/>
      <c r="S2445" s="80"/>
      <c r="T2445" s="80"/>
      <c r="U2445" s="80"/>
      <c r="V2445" s="80"/>
      <c r="W2445" s="81">
        <f t="shared" si="33"/>
        <v>0</v>
      </c>
      <c r="X2445" s="80"/>
      <c r="Y2445" s="80"/>
      <c r="Z2445" s="80"/>
      <c r="AA2445" s="80"/>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82"/>
      <c r="BE2445" s="1"/>
    </row>
    <row r="2446" spans="1:57" ht="11.25" customHeight="1" x14ac:dyDescent="0.2">
      <c r="A2446" s="1"/>
      <c r="B2446" s="1"/>
      <c r="C2446" s="1"/>
      <c r="D2446" s="1"/>
      <c r="E2446" s="46">
        <v>2439</v>
      </c>
      <c r="F2446" s="229"/>
      <c r="G2446" s="4"/>
      <c r="H2446" s="4"/>
      <c r="I2446" s="79"/>
      <c r="J2446" s="4"/>
      <c r="K2446" s="80"/>
      <c r="L2446" s="80"/>
      <c r="M2446" s="80"/>
      <c r="N2446" s="80"/>
      <c r="O2446" s="80"/>
      <c r="P2446" s="80"/>
      <c r="Q2446" s="80"/>
      <c r="R2446" s="80"/>
      <c r="S2446" s="80"/>
      <c r="T2446" s="80"/>
      <c r="U2446" s="80"/>
      <c r="V2446" s="80"/>
      <c r="W2446" s="81">
        <f t="shared" si="33"/>
        <v>0</v>
      </c>
      <c r="X2446" s="80"/>
      <c r="Y2446" s="80"/>
      <c r="Z2446" s="80"/>
      <c r="AA2446" s="80"/>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82"/>
      <c r="BE2446" s="1"/>
    </row>
    <row r="2447" spans="1:57" ht="11.25" customHeight="1" x14ac:dyDescent="0.2">
      <c r="A2447" s="1"/>
      <c r="B2447" s="1"/>
      <c r="C2447" s="1"/>
      <c r="D2447" s="1"/>
      <c r="E2447" s="46">
        <v>2440</v>
      </c>
      <c r="F2447" s="229"/>
      <c r="G2447" s="4"/>
      <c r="H2447" s="4"/>
      <c r="I2447" s="79"/>
      <c r="J2447" s="4"/>
      <c r="K2447" s="80"/>
      <c r="L2447" s="80"/>
      <c r="M2447" s="80"/>
      <c r="N2447" s="80"/>
      <c r="O2447" s="80"/>
      <c r="P2447" s="80"/>
      <c r="Q2447" s="80"/>
      <c r="R2447" s="80"/>
      <c r="S2447" s="80"/>
      <c r="T2447" s="80"/>
      <c r="U2447" s="80"/>
      <c r="V2447" s="80"/>
      <c r="W2447" s="81">
        <f t="shared" si="33"/>
        <v>0</v>
      </c>
      <c r="X2447" s="80"/>
      <c r="Y2447" s="80"/>
      <c r="Z2447" s="80"/>
      <c r="AA2447" s="80"/>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82"/>
      <c r="BE2447" s="1"/>
    </row>
    <row r="2448" spans="1:57" ht="11.25" customHeight="1" x14ac:dyDescent="0.2">
      <c r="A2448" s="1"/>
      <c r="B2448" s="1"/>
      <c r="C2448" s="1"/>
      <c r="D2448" s="1"/>
      <c r="E2448" s="46">
        <v>2441</v>
      </c>
      <c r="F2448" s="229"/>
      <c r="G2448" s="4"/>
      <c r="H2448" s="4"/>
      <c r="I2448" s="79"/>
      <c r="J2448" s="4"/>
      <c r="K2448" s="80"/>
      <c r="L2448" s="80"/>
      <c r="M2448" s="80"/>
      <c r="N2448" s="80"/>
      <c r="O2448" s="80"/>
      <c r="P2448" s="80"/>
      <c r="Q2448" s="80"/>
      <c r="R2448" s="80"/>
      <c r="S2448" s="80"/>
      <c r="T2448" s="80"/>
      <c r="U2448" s="80"/>
      <c r="V2448" s="80"/>
      <c r="W2448" s="81">
        <f t="shared" si="33"/>
        <v>0</v>
      </c>
      <c r="X2448" s="80"/>
      <c r="Y2448" s="80"/>
      <c r="Z2448" s="80"/>
      <c r="AA2448" s="80"/>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82"/>
      <c r="BE2448" s="1"/>
    </row>
    <row r="2449" spans="1:57" ht="11.25" customHeight="1" x14ac:dyDescent="0.2">
      <c r="A2449" s="1"/>
      <c r="B2449" s="1"/>
      <c r="C2449" s="1"/>
      <c r="D2449" s="1"/>
      <c r="E2449" s="46">
        <v>2442</v>
      </c>
      <c r="F2449" s="229"/>
      <c r="G2449" s="4"/>
      <c r="H2449" s="4"/>
      <c r="I2449" s="79"/>
      <c r="J2449" s="4"/>
      <c r="K2449" s="80"/>
      <c r="L2449" s="80"/>
      <c r="M2449" s="80"/>
      <c r="N2449" s="80"/>
      <c r="O2449" s="80"/>
      <c r="P2449" s="80"/>
      <c r="Q2449" s="80"/>
      <c r="R2449" s="80"/>
      <c r="S2449" s="80"/>
      <c r="T2449" s="80"/>
      <c r="U2449" s="80"/>
      <c r="V2449" s="80"/>
      <c r="W2449" s="81">
        <f t="shared" si="33"/>
        <v>0</v>
      </c>
      <c r="X2449" s="80"/>
      <c r="Y2449" s="80"/>
      <c r="Z2449" s="80"/>
      <c r="AA2449" s="80"/>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82"/>
      <c r="BE2449" s="1"/>
    </row>
    <row r="2450" spans="1:57" ht="11.25" customHeight="1" x14ac:dyDescent="0.2">
      <c r="A2450" s="1"/>
      <c r="B2450" s="1"/>
      <c r="C2450" s="1"/>
      <c r="D2450" s="1"/>
      <c r="E2450" s="46">
        <v>2443</v>
      </c>
      <c r="F2450" s="229"/>
      <c r="G2450" s="4"/>
      <c r="H2450" s="4"/>
      <c r="I2450" s="79"/>
      <c r="J2450" s="4"/>
      <c r="K2450" s="80"/>
      <c r="L2450" s="80"/>
      <c r="M2450" s="80"/>
      <c r="N2450" s="80"/>
      <c r="O2450" s="80"/>
      <c r="P2450" s="80"/>
      <c r="Q2450" s="80"/>
      <c r="R2450" s="80"/>
      <c r="S2450" s="80"/>
      <c r="T2450" s="80"/>
      <c r="U2450" s="80"/>
      <c r="V2450" s="80"/>
      <c r="W2450" s="81">
        <f t="shared" si="33"/>
        <v>0</v>
      </c>
      <c r="X2450" s="80"/>
      <c r="Y2450" s="80"/>
      <c r="Z2450" s="80"/>
      <c r="AA2450" s="80"/>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82"/>
      <c r="BE2450" s="1"/>
    </row>
    <row r="2451" spans="1:57" ht="11.25" customHeight="1" x14ac:dyDescent="0.2">
      <c r="A2451" s="1"/>
      <c r="B2451" s="1"/>
      <c r="C2451" s="1"/>
      <c r="D2451" s="1"/>
      <c r="E2451" s="46">
        <v>2444</v>
      </c>
      <c r="F2451" s="229"/>
      <c r="G2451" s="4"/>
      <c r="H2451" s="4"/>
      <c r="I2451" s="79"/>
      <c r="J2451" s="4"/>
      <c r="K2451" s="80"/>
      <c r="L2451" s="80"/>
      <c r="M2451" s="80"/>
      <c r="N2451" s="80"/>
      <c r="O2451" s="80"/>
      <c r="P2451" s="80"/>
      <c r="Q2451" s="80"/>
      <c r="R2451" s="80"/>
      <c r="S2451" s="80"/>
      <c r="T2451" s="80"/>
      <c r="U2451" s="80"/>
      <c r="V2451" s="80"/>
      <c r="W2451" s="81">
        <f t="shared" si="33"/>
        <v>0</v>
      </c>
      <c r="X2451" s="80"/>
      <c r="Y2451" s="80"/>
      <c r="Z2451" s="80"/>
      <c r="AA2451" s="80"/>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82"/>
      <c r="BE2451" s="1"/>
    </row>
    <row r="2452" spans="1:57" ht="11.25" customHeight="1" x14ac:dyDescent="0.2">
      <c r="A2452" s="1"/>
      <c r="B2452" s="1"/>
      <c r="C2452" s="1"/>
      <c r="D2452" s="1"/>
      <c r="E2452" s="46">
        <v>2445</v>
      </c>
      <c r="F2452" s="229"/>
      <c r="G2452" s="4"/>
      <c r="H2452" s="4"/>
      <c r="I2452" s="79"/>
      <c r="J2452" s="4"/>
      <c r="K2452" s="80"/>
      <c r="L2452" s="80"/>
      <c r="M2452" s="80"/>
      <c r="N2452" s="80"/>
      <c r="O2452" s="80"/>
      <c r="P2452" s="80"/>
      <c r="Q2452" s="80"/>
      <c r="R2452" s="80"/>
      <c r="S2452" s="80"/>
      <c r="T2452" s="80"/>
      <c r="U2452" s="80"/>
      <c r="V2452" s="80"/>
      <c r="W2452" s="81">
        <f t="shared" si="33"/>
        <v>0</v>
      </c>
      <c r="X2452" s="80"/>
      <c r="Y2452" s="80"/>
      <c r="Z2452" s="80"/>
      <c r="AA2452" s="80"/>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82"/>
      <c r="BE2452" s="1"/>
    </row>
    <row r="2453" spans="1:57" ht="11.25" customHeight="1" x14ac:dyDescent="0.2">
      <c r="A2453" s="1"/>
      <c r="B2453" s="1"/>
      <c r="C2453" s="1"/>
      <c r="D2453" s="1"/>
      <c r="E2453" s="46">
        <v>2446</v>
      </c>
      <c r="F2453" s="229"/>
      <c r="G2453" s="4"/>
      <c r="H2453" s="4"/>
      <c r="I2453" s="79"/>
      <c r="J2453" s="4"/>
      <c r="K2453" s="80"/>
      <c r="L2453" s="80"/>
      <c r="M2453" s="80"/>
      <c r="N2453" s="80"/>
      <c r="O2453" s="80"/>
      <c r="P2453" s="80"/>
      <c r="Q2453" s="80"/>
      <c r="R2453" s="80"/>
      <c r="S2453" s="80"/>
      <c r="T2453" s="80"/>
      <c r="U2453" s="80"/>
      <c r="V2453" s="80"/>
      <c r="W2453" s="81">
        <f t="shared" si="33"/>
        <v>0</v>
      </c>
      <c r="X2453" s="80"/>
      <c r="Y2453" s="80"/>
      <c r="Z2453" s="80"/>
      <c r="AA2453" s="80"/>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82"/>
      <c r="BE2453" s="1"/>
    </row>
    <row r="2454" spans="1:57" ht="11.25" customHeight="1" x14ac:dyDescent="0.2">
      <c r="A2454" s="1"/>
      <c r="B2454" s="1"/>
      <c r="C2454" s="1"/>
      <c r="D2454" s="1"/>
      <c r="E2454" s="46">
        <v>2447</v>
      </c>
      <c r="F2454" s="229"/>
      <c r="G2454" s="4"/>
      <c r="H2454" s="4"/>
      <c r="I2454" s="79"/>
      <c r="J2454" s="4"/>
      <c r="K2454" s="80"/>
      <c r="L2454" s="80"/>
      <c r="M2454" s="80"/>
      <c r="N2454" s="80"/>
      <c r="O2454" s="80"/>
      <c r="P2454" s="80"/>
      <c r="Q2454" s="80"/>
      <c r="R2454" s="80"/>
      <c r="S2454" s="80"/>
      <c r="T2454" s="80"/>
      <c r="U2454" s="80"/>
      <c r="V2454" s="80"/>
      <c r="W2454" s="81">
        <f t="shared" si="33"/>
        <v>0</v>
      </c>
      <c r="X2454" s="80"/>
      <c r="Y2454" s="80"/>
      <c r="Z2454" s="80"/>
      <c r="AA2454" s="80"/>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82"/>
      <c r="BE2454" s="1"/>
    </row>
    <row r="2455" spans="1:57" ht="11.25" customHeight="1" x14ac:dyDescent="0.2">
      <c r="A2455" s="1"/>
      <c r="B2455" s="1"/>
      <c r="C2455" s="1"/>
      <c r="D2455" s="1"/>
      <c r="E2455" s="46">
        <v>2448</v>
      </c>
      <c r="F2455" s="229"/>
      <c r="G2455" s="4"/>
      <c r="H2455" s="4"/>
      <c r="I2455" s="79"/>
      <c r="J2455" s="4"/>
      <c r="K2455" s="80"/>
      <c r="L2455" s="80"/>
      <c r="M2455" s="80"/>
      <c r="N2455" s="80"/>
      <c r="O2455" s="80"/>
      <c r="P2455" s="80"/>
      <c r="Q2455" s="80"/>
      <c r="R2455" s="80"/>
      <c r="S2455" s="80"/>
      <c r="T2455" s="80"/>
      <c r="U2455" s="80"/>
      <c r="V2455" s="80"/>
      <c r="W2455" s="81">
        <f t="shared" si="33"/>
        <v>0</v>
      </c>
      <c r="X2455" s="80"/>
      <c r="Y2455" s="80"/>
      <c r="Z2455" s="80"/>
      <c r="AA2455" s="80"/>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82"/>
      <c r="BE2455" s="1"/>
    </row>
    <row r="2456" spans="1:57" ht="11.25" customHeight="1" x14ac:dyDescent="0.2">
      <c r="A2456" s="1"/>
      <c r="B2456" s="1"/>
      <c r="C2456" s="1"/>
      <c r="D2456" s="1"/>
      <c r="E2456" s="46">
        <v>2449</v>
      </c>
      <c r="F2456" s="229"/>
      <c r="G2456" s="4"/>
      <c r="H2456" s="4"/>
      <c r="I2456" s="79"/>
      <c r="J2456" s="4"/>
      <c r="K2456" s="80"/>
      <c r="L2456" s="80"/>
      <c r="M2456" s="80"/>
      <c r="N2456" s="80"/>
      <c r="O2456" s="80"/>
      <c r="P2456" s="80"/>
      <c r="Q2456" s="80"/>
      <c r="R2456" s="80"/>
      <c r="S2456" s="80"/>
      <c r="T2456" s="80"/>
      <c r="U2456" s="80"/>
      <c r="V2456" s="80"/>
      <c r="W2456" s="81">
        <f t="shared" si="33"/>
        <v>0</v>
      </c>
      <c r="X2456" s="80"/>
      <c r="Y2456" s="80"/>
      <c r="Z2456" s="80"/>
      <c r="AA2456" s="80"/>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82"/>
      <c r="BE2456" s="1"/>
    </row>
    <row r="2457" spans="1:57" ht="11.25" customHeight="1" x14ac:dyDescent="0.2">
      <c r="A2457" s="1"/>
      <c r="B2457" s="1"/>
      <c r="C2457" s="1"/>
      <c r="D2457" s="1"/>
      <c r="E2457" s="46">
        <v>2450</v>
      </c>
      <c r="F2457" s="229"/>
      <c r="G2457" s="4"/>
      <c r="H2457" s="4"/>
      <c r="I2457" s="79"/>
      <c r="J2457" s="4"/>
      <c r="K2457" s="80"/>
      <c r="L2457" s="80"/>
      <c r="M2457" s="80"/>
      <c r="N2457" s="80"/>
      <c r="O2457" s="80"/>
      <c r="P2457" s="80"/>
      <c r="Q2457" s="80"/>
      <c r="R2457" s="80"/>
      <c r="S2457" s="80"/>
      <c r="T2457" s="80"/>
      <c r="U2457" s="80"/>
      <c r="V2457" s="80"/>
      <c r="W2457" s="81">
        <f t="shared" si="33"/>
        <v>0</v>
      </c>
      <c r="X2457" s="80"/>
      <c r="Y2457" s="80"/>
      <c r="Z2457" s="80"/>
      <c r="AA2457" s="80"/>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82"/>
      <c r="BE2457" s="1"/>
    </row>
    <row r="2458" spans="1:57" ht="11.25" customHeight="1" x14ac:dyDescent="0.2">
      <c r="A2458" s="1"/>
      <c r="B2458" s="1"/>
      <c r="C2458" s="1"/>
      <c r="D2458" s="1"/>
      <c r="E2458" s="46">
        <v>2451</v>
      </c>
      <c r="F2458" s="229"/>
      <c r="G2458" s="4"/>
      <c r="H2458" s="4"/>
      <c r="I2458" s="79"/>
      <c r="J2458" s="4"/>
      <c r="K2458" s="80"/>
      <c r="L2458" s="80"/>
      <c r="M2458" s="80"/>
      <c r="N2458" s="80"/>
      <c r="O2458" s="80"/>
      <c r="P2458" s="80"/>
      <c r="Q2458" s="80"/>
      <c r="R2458" s="80"/>
      <c r="S2458" s="80"/>
      <c r="T2458" s="80"/>
      <c r="U2458" s="80"/>
      <c r="V2458" s="80"/>
      <c r="W2458" s="81">
        <f t="shared" si="33"/>
        <v>0</v>
      </c>
      <c r="X2458" s="80"/>
      <c r="Y2458" s="80"/>
      <c r="Z2458" s="80"/>
      <c r="AA2458" s="80"/>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82"/>
      <c r="BE2458" s="1"/>
    </row>
    <row r="2459" spans="1:57" ht="11.25" customHeight="1" x14ac:dyDescent="0.2">
      <c r="A2459" s="1"/>
      <c r="B2459" s="1"/>
      <c r="C2459" s="1"/>
      <c r="D2459" s="1"/>
      <c r="E2459" s="46">
        <v>2452</v>
      </c>
      <c r="F2459" s="229"/>
      <c r="G2459" s="4"/>
      <c r="H2459" s="4"/>
      <c r="I2459" s="79"/>
      <c r="J2459" s="4"/>
      <c r="K2459" s="80"/>
      <c r="L2459" s="80"/>
      <c r="M2459" s="80"/>
      <c r="N2459" s="80"/>
      <c r="O2459" s="80"/>
      <c r="P2459" s="80"/>
      <c r="Q2459" s="80"/>
      <c r="R2459" s="80"/>
      <c r="S2459" s="80"/>
      <c r="T2459" s="80"/>
      <c r="U2459" s="80"/>
      <c r="V2459" s="80"/>
      <c r="W2459" s="81">
        <f t="shared" si="33"/>
        <v>0</v>
      </c>
      <c r="X2459" s="80"/>
      <c r="Y2459" s="80"/>
      <c r="Z2459" s="80"/>
      <c r="AA2459" s="80"/>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82"/>
      <c r="BE2459" s="1"/>
    </row>
    <row r="2460" spans="1:57" ht="11.25" customHeight="1" x14ac:dyDescent="0.2">
      <c r="A2460" s="1"/>
      <c r="B2460" s="1"/>
      <c r="C2460" s="1"/>
      <c r="D2460" s="1"/>
      <c r="E2460" s="46">
        <v>2453</v>
      </c>
      <c r="F2460" s="229"/>
      <c r="G2460" s="4"/>
      <c r="H2460" s="4"/>
      <c r="I2460" s="79"/>
      <c r="J2460" s="4"/>
      <c r="K2460" s="80"/>
      <c r="L2460" s="80"/>
      <c r="M2460" s="80"/>
      <c r="N2460" s="80"/>
      <c r="O2460" s="80"/>
      <c r="P2460" s="80"/>
      <c r="Q2460" s="80"/>
      <c r="R2460" s="80"/>
      <c r="S2460" s="80"/>
      <c r="T2460" s="80"/>
      <c r="U2460" s="80"/>
      <c r="V2460" s="80"/>
      <c r="W2460" s="81">
        <f t="shared" si="33"/>
        <v>0</v>
      </c>
      <c r="X2460" s="80"/>
      <c r="Y2460" s="80"/>
      <c r="Z2460" s="80"/>
      <c r="AA2460" s="80"/>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82"/>
      <c r="BE2460" s="1"/>
    </row>
    <row r="2461" spans="1:57" ht="11.25" customHeight="1" x14ac:dyDescent="0.2">
      <c r="A2461" s="1"/>
      <c r="B2461" s="1"/>
      <c r="C2461" s="1"/>
      <c r="D2461" s="1"/>
      <c r="E2461" s="46">
        <v>2454</v>
      </c>
      <c r="F2461" s="229"/>
      <c r="G2461" s="4"/>
      <c r="H2461" s="4"/>
      <c r="I2461" s="79"/>
      <c r="J2461" s="4"/>
      <c r="K2461" s="80"/>
      <c r="L2461" s="80"/>
      <c r="M2461" s="80"/>
      <c r="N2461" s="80"/>
      <c r="O2461" s="80"/>
      <c r="P2461" s="80"/>
      <c r="Q2461" s="80"/>
      <c r="R2461" s="80"/>
      <c r="S2461" s="80"/>
      <c r="T2461" s="80"/>
      <c r="U2461" s="80"/>
      <c r="V2461" s="80"/>
      <c r="W2461" s="81">
        <f t="shared" si="33"/>
        <v>0</v>
      </c>
      <c r="X2461" s="80"/>
      <c r="Y2461" s="80"/>
      <c r="Z2461" s="80"/>
      <c r="AA2461" s="80"/>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82"/>
      <c r="BE2461" s="1"/>
    </row>
    <row r="2462" spans="1:57" ht="11.25" customHeight="1" x14ac:dyDescent="0.2">
      <c r="A2462" s="1"/>
      <c r="B2462" s="1"/>
      <c r="C2462" s="1"/>
      <c r="D2462" s="1"/>
      <c r="E2462" s="46">
        <v>2455</v>
      </c>
      <c r="F2462" s="229"/>
      <c r="G2462" s="4"/>
      <c r="H2462" s="4"/>
      <c r="I2462" s="79"/>
      <c r="J2462" s="4"/>
      <c r="K2462" s="80"/>
      <c r="L2462" s="80"/>
      <c r="M2462" s="80"/>
      <c r="N2462" s="80"/>
      <c r="O2462" s="80"/>
      <c r="P2462" s="80"/>
      <c r="Q2462" s="80"/>
      <c r="R2462" s="80"/>
      <c r="S2462" s="80"/>
      <c r="T2462" s="80"/>
      <c r="U2462" s="80"/>
      <c r="V2462" s="80"/>
      <c r="W2462" s="81">
        <f t="shared" si="33"/>
        <v>0</v>
      </c>
      <c r="X2462" s="80"/>
      <c r="Y2462" s="80"/>
      <c r="Z2462" s="80"/>
      <c r="AA2462" s="80"/>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82"/>
      <c r="BE2462" s="1"/>
    </row>
    <row r="2463" spans="1:57" ht="11.25" customHeight="1" x14ac:dyDescent="0.2">
      <c r="A2463" s="1"/>
      <c r="B2463" s="1"/>
      <c r="C2463" s="1"/>
      <c r="D2463" s="1"/>
      <c r="E2463" s="46">
        <v>2456</v>
      </c>
      <c r="F2463" s="229"/>
      <c r="G2463" s="4"/>
      <c r="H2463" s="4"/>
      <c r="I2463" s="79"/>
      <c r="J2463" s="4"/>
      <c r="K2463" s="80"/>
      <c r="L2463" s="80"/>
      <c r="M2463" s="80"/>
      <c r="N2463" s="80"/>
      <c r="O2463" s="80"/>
      <c r="P2463" s="80"/>
      <c r="Q2463" s="80"/>
      <c r="R2463" s="80"/>
      <c r="S2463" s="80"/>
      <c r="T2463" s="80"/>
      <c r="U2463" s="80"/>
      <c r="V2463" s="80"/>
      <c r="W2463" s="81">
        <f t="shared" si="33"/>
        <v>0</v>
      </c>
      <c r="X2463" s="80"/>
      <c r="Y2463" s="80"/>
      <c r="Z2463" s="80"/>
      <c r="AA2463" s="80"/>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82"/>
      <c r="BE2463" s="1"/>
    </row>
    <row r="2464" spans="1:57" ht="11.25" customHeight="1" x14ac:dyDescent="0.2">
      <c r="A2464" s="1"/>
      <c r="B2464" s="1"/>
      <c r="C2464" s="1"/>
      <c r="D2464" s="1"/>
      <c r="E2464" s="46">
        <v>2457</v>
      </c>
      <c r="F2464" s="229"/>
      <c r="G2464" s="4"/>
      <c r="H2464" s="4"/>
      <c r="I2464" s="79"/>
      <c r="J2464" s="4"/>
      <c r="K2464" s="80"/>
      <c r="L2464" s="80"/>
      <c r="M2464" s="80"/>
      <c r="N2464" s="80"/>
      <c r="O2464" s="80"/>
      <c r="P2464" s="80"/>
      <c r="Q2464" s="80"/>
      <c r="R2464" s="80"/>
      <c r="S2464" s="80"/>
      <c r="T2464" s="80"/>
      <c r="U2464" s="80"/>
      <c r="V2464" s="80"/>
      <c r="W2464" s="81">
        <f t="shared" si="33"/>
        <v>0</v>
      </c>
      <c r="X2464" s="80"/>
      <c r="Y2464" s="80"/>
      <c r="Z2464" s="80"/>
      <c r="AA2464" s="80"/>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82"/>
      <c r="BE2464" s="1"/>
    </row>
    <row r="2465" spans="1:57" ht="11.25" customHeight="1" x14ac:dyDescent="0.2">
      <c r="A2465" s="1"/>
      <c r="B2465" s="1"/>
      <c r="C2465" s="1"/>
      <c r="D2465" s="1"/>
      <c r="E2465" s="46">
        <v>2458</v>
      </c>
      <c r="F2465" s="229"/>
      <c r="G2465" s="4"/>
      <c r="H2465" s="4"/>
      <c r="I2465" s="79"/>
      <c r="J2465" s="4"/>
      <c r="K2465" s="80"/>
      <c r="L2465" s="80"/>
      <c r="M2465" s="80"/>
      <c r="N2465" s="80"/>
      <c r="O2465" s="80"/>
      <c r="P2465" s="80"/>
      <c r="Q2465" s="80"/>
      <c r="R2465" s="80"/>
      <c r="S2465" s="80"/>
      <c r="T2465" s="80"/>
      <c r="U2465" s="80"/>
      <c r="V2465" s="80"/>
      <c r="W2465" s="81">
        <f t="shared" si="33"/>
        <v>0</v>
      </c>
      <c r="X2465" s="80"/>
      <c r="Y2465" s="80"/>
      <c r="Z2465" s="80"/>
      <c r="AA2465" s="80"/>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82"/>
      <c r="BE2465" s="1"/>
    </row>
    <row r="2466" spans="1:57" ht="11.25" customHeight="1" x14ac:dyDescent="0.2">
      <c r="A2466" s="1"/>
      <c r="B2466" s="1"/>
      <c r="C2466" s="1"/>
      <c r="D2466" s="1"/>
      <c r="E2466" s="46">
        <v>2459</v>
      </c>
      <c r="F2466" s="229"/>
      <c r="G2466" s="4"/>
      <c r="H2466" s="4"/>
      <c r="I2466" s="79"/>
      <c r="J2466" s="4"/>
      <c r="K2466" s="80"/>
      <c r="L2466" s="80"/>
      <c r="M2466" s="80"/>
      <c r="N2466" s="80"/>
      <c r="O2466" s="80"/>
      <c r="P2466" s="80"/>
      <c r="Q2466" s="80"/>
      <c r="R2466" s="80"/>
      <c r="S2466" s="80"/>
      <c r="T2466" s="80"/>
      <c r="U2466" s="80"/>
      <c r="V2466" s="80"/>
      <c r="W2466" s="81">
        <f t="shared" si="33"/>
        <v>0</v>
      </c>
      <c r="X2466" s="80"/>
      <c r="Y2466" s="80"/>
      <c r="Z2466" s="80"/>
      <c r="AA2466" s="80"/>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82"/>
      <c r="BE2466" s="1"/>
    </row>
    <row r="2467" spans="1:57" ht="11.25" customHeight="1" x14ac:dyDescent="0.2">
      <c r="A2467" s="1"/>
      <c r="B2467" s="1"/>
      <c r="C2467" s="1"/>
      <c r="D2467" s="1"/>
      <c r="E2467" s="46">
        <v>2460</v>
      </c>
      <c r="F2467" s="229"/>
      <c r="G2467" s="4"/>
      <c r="H2467" s="4"/>
      <c r="I2467" s="79" t="s">
        <v>250</v>
      </c>
      <c r="J2467" s="4"/>
      <c r="K2467" s="80"/>
      <c r="L2467" s="80"/>
      <c r="M2467" s="80"/>
      <c r="N2467" s="80"/>
      <c r="O2467" s="80"/>
      <c r="P2467" s="80"/>
      <c r="Q2467" s="80"/>
      <c r="R2467" s="80"/>
      <c r="S2467" s="80"/>
      <c r="T2467" s="80"/>
      <c r="U2467" s="80"/>
      <c r="V2467" s="80"/>
      <c r="W2467" s="81">
        <f t="shared" si="33"/>
        <v>0</v>
      </c>
      <c r="X2467" s="80"/>
      <c r="Y2467" s="80"/>
      <c r="Z2467" s="80"/>
      <c r="AA2467" s="80"/>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82"/>
      <c r="BE2467" s="1"/>
    </row>
    <row r="2468" spans="1:57" ht="11.25" customHeight="1" x14ac:dyDescent="0.2">
      <c r="A2468" s="1"/>
      <c r="B2468" s="1"/>
      <c r="C2468" s="1"/>
      <c r="D2468" s="1"/>
      <c r="E2468" s="46">
        <v>2461</v>
      </c>
      <c r="F2468" s="229"/>
      <c r="G2468" s="4"/>
      <c r="H2468" s="4"/>
      <c r="I2468" s="79"/>
      <c r="J2468" s="4"/>
      <c r="K2468" s="80"/>
      <c r="L2468" s="80"/>
      <c r="M2468" s="80"/>
      <c r="N2468" s="80"/>
      <c r="O2468" s="80"/>
      <c r="P2468" s="80"/>
      <c r="Q2468" s="80"/>
      <c r="R2468" s="80"/>
      <c r="S2468" s="80"/>
      <c r="T2468" s="80"/>
      <c r="U2468" s="80"/>
      <c r="V2468" s="80"/>
      <c r="W2468" s="81">
        <f t="shared" si="33"/>
        <v>0</v>
      </c>
      <c r="X2468" s="80"/>
      <c r="Y2468" s="80"/>
      <c r="Z2468" s="80"/>
      <c r="AA2468" s="80"/>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82"/>
      <c r="BE2468" s="1"/>
    </row>
    <row r="2469" spans="1:57" ht="11.25" customHeight="1" x14ac:dyDescent="0.2">
      <c r="A2469" s="1"/>
      <c r="B2469" s="1"/>
      <c r="C2469" s="1"/>
      <c r="D2469" s="1"/>
      <c r="E2469" s="46">
        <v>2462</v>
      </c>
      <c r="F2469" s="229"/>
      <c r="G2469" s="4"/>
      <c r="H2469" s="4"/>
      <c r="I2469" s="79"/>
      <c r="J2469" s="4"/>
      <c r="K2469" s="80"/>
      <c r="L2469" s="80"/>
      <c r="M2469" s="80"/>
      <c r="N2469" s="80"/>
      <c r="O2469" s="80"/>
      <c r="P2469" s="80"/>
      <c r="Q2469" s="80"/>
      <c r="R2469" s="80"/>
      <c r="S2469" s="80"/>
      <c r="T2469" s="80"/>
      <c r="U2469" s="80"/>
      <c r="V2469" s="80"/>
      <c r="W2469" s="81">
        <f t="shared" si="33"/>
        <v>0</v>
      </c>
      <c r="X2469" s="80"/>
      <c r="Y2469" s="80"/>
      <c r="Z2469" s="80"/>
      <c r="AA2469" s="80"/>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82"/>
      <c r="BE2469" s="1"/>
    </row>
    <row r="2470" spans="1:57" ht="11.25" customHeight="1" x14ac:dyDescent="0.2">
      <c r="A2470" s="1"/>
      <c r="B2470" s="1"/>
      <c r="C2470" s="1"/>
      <c r="D2470" s="1"/>
      <c r="E2470" s="46">
        <v>2463</v>
      </c>
      <c r="F2470" s="229"/>
      <c r="G2470" s="4"/>
      <c r="H2470" s="4"/>
      <c r="I2470" s="79"/>
      <c r="J2470" s="4"/>
      <c r="K2470" s="80"/>
      <c r="L2470" s="80"/>
      <c r="M2470" s="80"/>
      <c r="N2470" s="80"/>
      <c r="O2470" s="80"/>
      <c r="P2470" s="80"/>
      <c r="Q2470" s="80"/>
      <c r="R2470" s="80"/>
      <c r="S2470" s="80"/>
      <c r="T2470" s="80"/>
      <c r="U2470" s="80"/>
      <c r="V2470" s="80"/>
      <c r="W2470" s="81">
        <f t="shared" si="33"/>
        <v>0</v>
      </c>
      <c r="X2470" s="80"/>
      <c r="Y2470" s="80"/>
      <c r="Z2470" s="80"/>
      <c r="AA2470" s="80"/>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82"/>
      <c r="BE2470" s="1"/>
    </row>
    <row r="2471" spans="1:57" ht="11.25" customHeight="1" x14ac:dyDescent="0.2">
      <c r="A2471" s="1"/>
      <c r="B2471" s="1"/>
      <c r="C2471" s="1"/>
      <c r="D2471" s="1"/>
      <c r="E2471" s="46">
        <v>2464</v>
      </c>
      <c r="F2471" s="229"/>
      <c r="G2471" s="4"/>
      <c r="H2471" s="4"/>
      <c r="I2471" s="79"/>
      <c r="J2471" s="4"/>
      <c r="K2471" s="80"/>
      <c r="L2471" s="80"/>
      <c r="M2471" s="80"/>
      <c r="N2471" s="80"/>
      <c r="O2471" s="80"/>
      <c r="P2471" s="80"/>
      <c r="Q2471" s="80"/>
      <c r="R2471" s="80"/>
      <c r="S2471" s="80"/>
      <c r="T2471" s="80"/>
      <c r="U2471" s="80"/>
      <c r="V2471" s="80"/>
      <c r="W2471" s="81">
        <f t="shared" si="33"/>
        <v>0</v>
      </c>
      <c r="X2471" s="80"/>
      <c r="Y2471" s="80"/>
      <c r="Z2471" s="80"/>
      <c r="AA2471" s="80"/>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82"/>
      <c r="BE2471" s="1"/>
    </row>
    <row r="2472" spans="1:57" ht="11.25" customHeight="1" x14ac:dyDescent="0.2">
      <c r="A2472" s="1"/>
      <c r="B2472" s="1"/>
      <c r="C2472" s="1"/>
      <c r="D2472" s="1"/>
      <c r="E2472" s="46">
        <v>2465</v>
      </c>
      <c r="F2472" s="229"/>
      <c r="G2472" s="4"/>
      <c r="H2472" s="4"/>
      <c r="I2472" s="79"/>
      <c r="J2472" s="4"/>
      <c r="K2472" s="80"/>
      <c r="L2472" s="80"/>
      <c r="M2472" s="80"/>
      <c r="N2472" s="80"/>
      <c r="O2472" s="80"/>
      <c r="P2472" s="80"/>
      <c r="Q2472" s="80"/>
      <c r="R2472" s="80"/>
      <c r="S2472" s="80"/>
      <c r="T2472" s="80"/>
      <c r="U2472" s="80"/>
      <c r="V2472" s="80"/>
      <c r="W2472" s="81">
        <f t="shared" si="33"/>
        <v>0</v>
      </c>
      <c r="X2472" s="80"/>
      <c r="Y2472" s="80"/>
      <c r="Z2472" s="80"/>
      <c r="AA2472" s="80"/>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82"/>
      <c r="BE2472" s="1"/>
    </row>
    <row r="2473" spans="1:57" ht="11.25" customHeight="1" x14ac:dyDescent="0.2">
      <c r="A2473" s="1"/>
      <c r="B2473" s="1"/>
      <c r="C2473" s="1"/>
      <c r="D2473" s="1"/>
      <c r="E2473" s="46">
        <v>2466</v>
      </c>
      <c r="F2473" s="229"/>
      <c r="G2473" s="4"/>
      <c r="H2473" s="4"/>
      <c r="I2473" s="79"/>
      <c r="J2473" s="4"/>
      <c r="K2473" s="80"/>
      <c r="L2473" s="80"/>
      <c r="M2473" s="80"/>
      <c r="N2473" s="80"/>
      <c r="O2473" s="80"/>
      <c r="P2473" s="80"/>
      <c r="Q2473" s="80"/>
      <c r="R2473" s="80"/>
      <c r="S2473" s="80"/>
      <c r="T2473" s="80"/>
      <c r="U2473" s="80"/>
      <c r="V2473" s="80"/>
      <c r="W2473" s="81">
        <f t="shared" si="33"/>
        <v>0</v>
      </c>
      <c r="X2473" s="80"/>
      <c r="Y2473" s="80"/>
      <c r="Z2473" s="80"/>
      <c r="AA2473" s="80"/>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82"/>
      <c r="BE2473" s="1"/>
    </row>
    <row r="2474" spans="1:57" ht="11.25" customHeight="1" x14ac:dyDescent="0.2">
      <c r="A2474" s="1"/>
      <c r="B2474" s="1"/>
      <c r="C2474" s="1"/>
      <c r="D2474" s="1"/>
      <c r="E2474" s="46">
        <v>2467</v>
      </c>
      <c r="F2474" s="229"/>
      <c r="G2474" s="4"/>
      <c r="H2474" s="4"/>
      <c r="I2474" s="79"/>
      <c r="J2474" s="4"/>
      <c r="K2474" s="80"/>
      <c r="L2474" s="80"/>
      <c r="M2474" s="80"/>
      <c r="N2474" s="80"/>
      <c r="O2474" s="80"/>
      <c r="P2474" s="80"/>
      <c r="Q2474" s="80"/>
      <c r="R2474" s="80"/>
      <c r="S2474" s="80"/>
      <c r="T2474" s="80"/>
      <c r="U2474" s="80"/>
      <c r="V2474" s="80"/>
      <c r="W2474" s="81">
        <f t="shared" si="33"/>
        <v>0</v>
      </c>
      <c r="X2474" s="80"/>
      <c r="Y2474" s="80"/>
      <c r="Z2474" s="80"/>
      <c r="AA2474" s="80"/>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82"/>
      <c r="BE2474" s="1"/>
    </row>
    <row r="2475" spans="1:57" ht="11.25" customHeight="1" x14ac:dyDescent="0.2">
      <c r="A2475" s="1"/>
      <c r="B2475" s="1"/>
      <c r="C2475" s="1"/>
      <c r="D2475" s="1"/>
      <c r="E2475" s="46">
        <v>2468</v>
      </c>
      <c r="F2475" s="229"/>
      <c r="G2475" s="4"/>
      <c r="H2475" s="4"/>
      <c r="I2475" s="79"/>
      <c r="J2475" s="4"/>
      <c r="K2475" s="80"/>
      <c r="L2475" s="80"/>
      <c r="M2475" s="80"/>
      <c r="N2475" s="80"/>
      <c r="O2475" s="80"/>
      <c r="P2475" s="80"/>
      <c r="Q2475" s="80"/>
      <c r="R2475" s="80"/>
      <c r="S2475" s="80"/>
      <c r="T2475" s="80"/>
      <c r="U2475" s="80"/>
      <c r="V2475" s="80"/>
      <c r="W2475" s="81">
        <f t="shared" si="33"/>
        <v>0</v>
      </c>
      <c r="X2475" s="80"/>
      <c r="Y2475" s="80"/>
      <c r="Z2475" s="80"/>
      <c r="AA2475" s="80"/>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82"/>
      <c r="BE2475" s="1"/>
    </row>
    <row r="2476" spans="1:57" ht="11.25" customHeight="1" x14ac:dyDescent="0.2">
      <c r="A2476" s="1"/>
      <c r="B2476" s="1"/>
      <c r="C2476" s="1"/>
      <c r="D2476" s="1"/>
      <c r="E2476" s="46">
        <v>2469</v>
      </c>
      <c r="F2476" s="229"/>
      <c r="G2476" s="4"/>
      <c r="H2476" s="4"/>
      <c r="I2476" s="79"/>
      <c r="J2476" s="4"/>
      <c r="K2476" s="80"/>
      <c r="L2476" s="80"/>
      <c r="M2476" s="80"/>
      <c r="N2476" s="80"/>
      <c r="O2476" s="80"/>
      <c r="P2476" s="80"/>
      <c r="Q2476" s="80"/>
      <c r="R2476" s="80"/>
      <c r="S2476" s="80"/>
      <c r="T2476" s="80"/>
      <c r="U2476" s="80"/>
      <c r="V2476" s="80"/>
      <c r="W2476" s="81">
        <f t="shared" si="33"/>
        <v>0</v>
      </c>
      <c r="X2476" s="80"/>
      <c r="Y2476" s="80"/>
      <c r="Z2476" s="80"/>
      <c r="AA2476" s="80"/>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82"/>
      <c r="BE2476" s="1"/>
    </row>
    <row r="2477" spans="1:57" ht="11.25" customHeight="1" x14ac:dyDescent="0.2">
      <c r="A2477" s="1"/>
      <c r="B2477" s="1"/>
      <c r="C2477" s="1"/>
      <c r="D2477" s="1"/>
      <c r="E2477" s="46">
        <v>2470</v>
      </c>
      <c r="F2477" s="229"/>
      <c r="G2477" s="4"/>
      <c r="H2477" s="4"/>
      <c r="I2477" s="79"/>
      <c r="J2477" s="4"/>
      <c r="K2477" s="80"/>
      <c r="L2477" s="80"/>
      <c r="M2477" s="80"/>
      <c r="N2477" s="80"/>
      <c r="O2477" s="80"/>
      <c r="P2477" s="80"/>
      <c r="Q2477" s="80"/>
      <c r="R2477" s="80"/>
      <c r="S2477" s="80"/>
      <c r="T2477" s="80"/>
      <c r="U2477" s="80"/>
      <c r="V2477" s="80"/>
      <c r="W2477" s="81">
        <f t="shared" si="33"/>
        <v>0</v>
      </c>
      <c r="X2477" s="80"/>
      <c r="Y2477" s="80"/>
      <c r="Z2477" s="80"/>
      <c r="AA2477" s="80"/>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82"/>
      <c r="BE2477" s="1"/>
    </row>
    <row r="2478" spans="1:57" ht="11.25" customHeight="1" x14ac:dyDescent="0.2">
      <c r="A2478" s="1"/>
      <c r="B2478" s="1"/>
      <c r="C2478" s="1"/>
      <c r="D2478" s="1"/>
      <c r="E2478" s="46">
        <v>2471</v>
      </c>
      <c r="F2478" s="229"/>
      <c r="G2478" s="4"/>
      <c r="H2478" s="4"/>
      <c r="I2478" s="79"/>
      <c r="J2478" s="4"/>
      <c r="K2478" s="80"/>
      <c r="L2478" s="80"/>
      <c r="M2478" s="80"/>
      <c r="N2478" s="80"/>
      <c r="O2478" s="80"/>
      <c r="P2478" s="80"/>
      <c r="Q2478" s="80"/>
      <c r="R2478" s="80"/>
      <c r="S2478" s="80"/>
      <c r="T2478" s="80"/>
      <c r="U2478" s="80"/>
      <c r="V2478" s="80"/>
      <c r="W2478" s="81">
        <f t="shared" si="33"/>
        <v>0</v>
      </c>
      <c r="X2478" s="80"/>
      <c r="Y2478" s="80"/>
      <c r="Z2478" s="80"/>
      <c r="AA2478" s="80"/>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82"/>
      <c r="BE2478" s="1"/>
    </row>
    <row r="2479" spans="1:57" ht="11.25" customHeight="1" x14ac:dyDescent="0.2">
      <c r="A2479" s="1"/>
      <c r="B2479" s="1"/>
      <c r="C2479" s="1"/>
      <c r="D2479" s="1"/>
      <c r="E2479" s="46">
        <v>2472</v>
      </c>
      <c r="F2479" s="229"/>
      <c r="G2479" s="4"/>
      <c r="H2479" s="4"/>
      <c r="I2479" s="79"/>
      <c r="J2479" s="4"/>
      <c r="K2479" s="80"/>
      <c r="L2479" s="80"/>
      <c r="M2479" s="80"/>
      <c r="N2479" s="80"/>
      <c r="O2479" s="80"/>
      <c r="P2479" s="80"/>
      <c r="Q2479" s="80"/>
      <c r="R2479" s="80"/>
      <c r="S2479" s="80"/>
      <c r="T2479" s="80"/>
      <c r="U2479" s="80"/>
      <c r="V2479" s="80"/>
      <c r="W2479" s="81">
        <f t="shared" si="33"/>
        <v>0</v>
      </c>
      <c r="X2479" s="80"/>
      <c r="Y2479" s="80"/>
      <c r="Z2479" s="80"/>
      <c r="AA2479" s="80"/>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82"/>
      <c r="BE2479" s="1"/>
    </row>
    <row r="2480" spans="1:57" ht="11.25" customHeight="1" x14ac:dyDescent="0.2">
      <c r="A2480" s="1"/>
      <c r="B2480" s="1"/>
      <c r="C2480" s="1"/>
      <c r="D2480" s="1"/>
      <c r="E2480" s="46">
        <v>2473</v>
      </c>
      <c r="F2480" s="229"/>
      <c r="G2480" s="4"/>
      <c r="H2480" s="4"/>
      <c r="I2480" s="79"/>
      <c r="J2480" s="4"/>
      <c r="K2480" s="80"/>
      <c r="L2480" s="80"/>
      <c r="M2480" s="80"/>
      <c r="N2480" s="80"/>
      <c r="O2480" s="80"/>
      <c r="P2480" s="80"/>
      <c r="Q2480" s="80"/>
      <c r="R2480" s="80"/>
      <c r="S2480" s="80"/>
      <c r="T2480" s="80"/>
      <c r="U2480" s="80"/>
      <c r="V2480" s="80"/>
      <c r="W2480" s="81">
        <f t="shared" si="33"/>
        <v>0</v>
      </c>
      <c r="X2480" s="80"/>
      <c r="Y2480" s="80"/>
      <c r="Z2480" s="80"/>
      <c r="AA2480" s="80"/>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82"/>
      <c r="BE2480" s="1"/>
    </row>
    <row r="2481" spans="1:57" ht="11.25" customHeight="1" x14ac:dyDescent="0.2">
      <c r="A2481" s="1"/>
      <c r="B2481" s="1"/>
      <c r="C2481" s="1"/>
      <c r="D2481" s="1"/>
      <c r="E2481" s="46">
        <v>2474</v>
      </c>
      <c r="F2481" s="229"/>
      <c r="G2481" s="4"/>
      <c r="H2481" s="4"/>
      <c r="I2481" s="79"/>
      <c r="J2481" s="4"/>
      <c r="K2481" s="80"/>
      <c r="L2481" s="80"/>
      <c r="M2481" s="80"/>
      <c r="N2481" s="80"/>
      <c r="O2481" s="80"/>
      <c r="P2481" s="80"/>
      <c r="Q2481" s="80"/>
      <c r="R2481" s="80"/>
      <c r="S2481" s="80"/>
      <c r="T2481" s="80"/>
      <c r="U2481" s="80"/>
      <c r="V2481" s="80"/>
      <c r="W2481" s="81">
        <f t="shared" si="33"/>
        <v>0</v>
      </c>
      <c r="X2481" s="80"/>
      <c r="Y2481" s="80"/>
      <c r="Z2481" s="80"/>
      <c r="AA2481" s="80"/>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82"/>
      <c r="BE2481" s="1"/>
    </row>
    <row r="2482" spans="1:57" ht="11.25" customHeight="1" x14ac:dyDescent="0.2">
      <c r="A2482" s="1"/>
      <c r="B2482" s="1"/>
      <c r="C2482" s="1"/>
      <c r="D2482" s="1"/>
      <c r="E2482" s="46">
        <v>2475</v>
      </c>
      <c r="F2482" s="229"/>
      <c r="G2482" s="4"/>
      <c r="H2482" s="4"/>
      <c r="I2482" s="79"/>
      <c r="J2482" s="4"/>
      <c r="K2482" s="80"/>
      <c r="L2482" s="80"/>
      <c r="M2482" s="80"/>
      <c r="N2482" s="80"/>
      <c r="O2482" s="80"/>
      <c r="P2482" s="80"/>
      <c r="Q2482" s="80"/>
      <c r="R2482" s="80"/>
      <c r="S2482" s="80"/>
      <c r="T2482" s="80"/>
      <c r="U2482" s="80"/>
      <c r="V2482" s="80"/>
      <c r="W2482" s="81">
        <f t="shared" si="33"/>
        <v>0</v>
      </c>
      <c r="X2482" s="80"/>
      <c r="Y2482" s="80"/>
      <c r="Z2482" s="80"/>
      <c r="AA2482" s="80"/>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82"/>
      <c r="BE2482" s="1"/>
    </row>
    <row r="2483" spans="1:57" ht="11.25" customHeight="1" x14ac:dyDescent="0.2">
      <c r="A2483" s="1"/>
      <c r="B2483" s="1"/>
      <c r="C2483" s="1"/>
      <c r="D2483" s="1"/>
      <c r="E2483" s="46">
        <v>2476</v>
      </c>
      <c r="F2483" s="229"/>
      <c r="G2483" s="4"/>
      <c r="H2483" s="4"/>
      <c r="I2483" s="79"/>
      <c r="J2483" s="4"/>
      <c r="K2483" s="80"/>
      <c r="L2483" s="80"/>
      <c r="M2483" s="80"/>
      <c r="N2483" s="80"/>
      <c r="O2483" s="80"/>
      <c r="P2483" s="80"/>
      <c r="Q2483" s="80"/>
      <c r="R2483" s="80"/>
      <c r="S2483" s="80"/>
      <c r="T2483" s="80"/>
      <c r="U2483" s="80"/>
      <c r="V2483" s="80"/>
      <c r="W2483" s="81">
        <f t="shared" si="33"/>
        <v>0</v>
      </c>
      <c r="X2483" s="80"/>
      <c r="Y2483" s="80"/>
      <c r="Z2483" s="80"/>
      <c r="AA2483" s="80"/>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82"/>
      <c r="BE2483" s="1"/>
    </row>
    <row r="2484" spans="1:57" ht="11.25" customHeight="1" x14ac:dyDescent="0.2">
      <c r="A2484" s="1"/>
      <c r="B2484" s="1"/>
      <c r="C2484" s="1"/>
      <c r="D2484" s="1"/>
      <c r="E2484" s="46">
        <v>2477</v>
      </c>
      <c r="F2484" s="229"/>
      <c r="G2484" s="4"/>
      <c r="H2484" s="4"/>
      <c r="I2484" s="79"/>
      <c r="J2484" s="4"/>
      <c r="K2484" s="80"/>
      <c r="L2484" s="80"/>
      <c r="M2484" s="80"/>
      <c r="N2484" s="80"/>
      <c r="O2484" s="80"/>
      <c r="P2484" s="80"/>
      <c r="Q2484" s="80"/>
      <c r="R2484" s="80"/>
      <c r="S2484" s="80"/>
      <c r="T2484" s="80"/>
      <c r="U2484" s="80"/>
      <c r="V2484" s="80"/>
      <c r="W2484" s="81">
        <f t="shared" si="33"/>
        <v>0</v>
      </c>
      <c r="X2484" s="80"/>
      <c r="Y2484" s="80"/>
      <c r="Z2484" s="80"/>
      <c r="AA2484" s="80"/>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82"/>
      <c r="BE2484" s="1"/>
    </row>
    <row r="2485" spans="1:57" ht="11.25" customHeight="1" x14ac:dyDescent="0.2">
      <c r="A2485" s="1"/>
      <c r="B2485" s="1"/>
      <c r="C2485" s="1"/>
      <c r="D2485" s="1"/>
      <c r="E2485" s="46">
        <v>2478</v>
      </c>
      <c r="F2485" s="229"/>
      <c r="G2485" s="4"/>
      <c r="H2485" s="4"/>
      <c r="I2485" s="79"/>
      <c r="J2485" s="4"/>
      <c r="K2485" s="80"/>
      <c r="L2485" s="80"/>
      <c r="M2485" s="80"/>
      <c r="N2485" s="80"/>
      <c r="O2485" s="80"/>
      <c r="P2485" s="80"/>
      <c r="Q2485" s="80"/>
      <c r="R2485" s="80"/>
      <c r="S2485" s="80"/>
      <c r="T2485" s="80"/>
      <c r="U2485" s="80"/>
      <c r="V2485" s="80"/>
      <c r="W2485" s="81">
        <f t="shared" si="33"/>
        <v>0</v>
      </c>
      <c r="X2485" s="80"/>
      <c r="Y2485" s="80"/>
      <c r="Z2485" s="80"/>
      <c r="AA2485" s="80"/>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82"/>
      <c r="BE2485" s="1"/>
    </row>
    <row r="2486" spans="1:57" ht="11.25" customHeight="1" x14ac:dyDescent="0.2">
      <c r="A2486" s="1"/>
      <c r="B2486" s="1"/>
      <c r="C2486" s="1"/>
      <c r="D2486" s="1"/>
      <c r="E2486" s="46">
        <v>2479</v>
      </c>
      <c r="F2486" s="229"/>
      <c r="G2486" s="4"/>
      <c r="H2486" s="4"/>
      <c r="I2486" s="79"/>
      <c r="J2486" s="4"/>
      <c r="K2486" s="80"/>
      <c r="L2486" s="80"/>
      <c r="M2486" s="80"/>
      <c r="N2486" s="80"/>
      <c r="O2486" s="80"/>
      <c r="P2486" s="80"/>
      <c r="Q2486" s="80"/>
      <c r="R2486" s="80"/>
      <c r="S2486" s="80"/>
      <c r="T2486" s="80"/>
      <c r="U2486" s="80"/>
      <c r="V2486" s="80"/>
      <c r="W2486" s="81">
        <f t="shared" si="33"/>
        <v>0</v>
      </c>
      <c r="X2486" s="80"/>
      <c r="Y2486" s="80"/>
      <c r="Z2486" s="80"/>
      <c r="AA2486" s="80"/>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82"/>
      <c r="BE2486" s="1"/>
    </row>
    <row r="2487" spans="1:57" ht="11.25" customHeight="1" x14ac:dyDescent="0.2">
      <c r="A2487" s="1"/>
      <c r="B2487" s="1"/>
      <c r="C2487" s="1"/>
      <c r="D2487" s="1"/>
      <c r="E2487" s="46">
        <v>2480</v>
      </c>
      <c r="F2487" s="229"/>
      <c r="G2487" s="4"/>
      <c r="H2487" s="4"/>
      <c r="I2487" s="79"/>
      <c r="J2487" s="4"/>
      <c r="K2487" s="80"/>
      <c r="L2487" s="80"/>
      <c r="M2487" s="80"/>
      <c r="N2487" s="80"/>
      <c r="O2487" s="80"/>
      <c r="P2487" s="80"/>
      <c r="Q2487" s="80"/>
      <c r="R2487" s="80"/>
      <c r="S2487" s="80"/>
      <c r="T2487" s="80"/>
      <c r="U2487" s="80"/>
      <c r="V2487" s="80"/>
      <c r="W2487" s="81">
        <f t="shared" si="33"/>
        <v>0</v>
      </c>
      <c r="X2487" s="80"/>
      <c r="Y2487" s="80"/>
      <c r="Z2487" s="80"/>
      <c r="AA2487" s="80"/>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82"/>
      <c r="BE2487" s="1"/>
    </row>
    <row r="2488" spans="1:57" ht="11.25" customHeight="1" x14ac:dyDescent="0.2">
      <c r="A2488" s="1"/>
      <c r="B2488" s="1"/>
      <c r="C2488" s="1"/>
      <c r="D2488" s="1"/>
      <c r="E2488" s="46">
        <v>2481</v>
      </c>
      <c r="F2488" s="229"/>
      <c r="G2488" s="4"/>
      <c r="H2488" s="4"/>
      <c r="I2488" s="79"/>
      <c r="J2488" s="4"/>
      <c r="K2488" s="80"/>
      <c r="L2488" s="80"/>
      <c r="M2488" s="80"/>
      <c r="N2488" s="80"/>
      <c r="O2488" s="80"/>
      <c r="P2488" s="80"/>
      <c r="Q2488" s="80"/>
      <c r="R2488" s="80"/>
      <c r="S2488" s="80"/>
      <c r="T2488" s="80"/>
      <c r="U2488" s="80"/>
      <c r="V2488" s="80"/>
      <c r="W2488" s="81">
        <f t="shared" si="33"/>
        <v>0</v>
      </c>
      <c r="X2488" s="80"/>
      <c r="Y2488" s="80"/>
      <c r="Z2488" s="80"/>
      <c r="AA2488" s="80"/>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82"/>
      <c r="BE2488" s="1"/>
    </row>
    <row r="2489" spans="1:57" ht="11.25" customHeight="1" x14ac:dyDescent="0.2">
      <c r="A2489" s="1"/>
      <c r="B2489" s="1"/>
      <c r="C2489" s="1"/>
      <c r="D2489" s="1"/>
      <c r="E2489" s="46">
        <v>2482</v>
      </c>
      <c r="F2489" s="229"/>
      <c r="G2489" s="4"/>
      <c r="H2489" s="4"/>
      <c r="I2489" s="79"/>
      <c r="J2489" s="4"/>
      <c r="K2489" s="80"/>
      <c r="L2489" s="80"/>
      <c r="M2489" s="80"/>
      <c r="N2489" s="80"/>
      <c r="O2489" s="80"/>
      <c r="P2489" s="80"/>
      <c r="Q2489" s="80"/>
      <c r="R2489" s="80"/>
      <c r="S2489" s="80"/>
      <c r="T2489" s="80"/>
      <c r="U2489" s="80"/>
      <c r="V2489" s="80"/>
      <c r="W2489" s="81">
        <f t="shared" si="33"/>
        <v>0</v>
      </c>
      <c r="X2489" s="80"/>
      <c r="Y2489" s="80"/>
      <c r="Z2489" s="80"/>
      <c r="AA2489" s="80"/>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82"/>
      <c r="BE2489" s="1"/>
    </row>
    <row r="2490" spans="1:57" ht="11.25" customHeight="1" x14ac:dyDescent="0.2">
      <c r="A2490" s="1"/>
      <c r="B2490" s="1"/>
      <c r="C2490" s="1"/>
      <c r="D2490" s="1"/>
      <c r="E2490" s="46">
        <v>2483</v>
      </c>
      <c r="F2490" s="229"/>
      <c r="G2490" s="4"/>
      <c r="H2490" s="4"/>
      <c r="I2490" s="79"/>
      <c r="J2490" s="4"/>
      <c r="K2490" s="80"/>
      <c r="L2490" s="80"/>
      <c r="M2490" s="80"/>
      <c r="N2490" s="80"/>
      <c r="O2490" s="80"/>
      <c r="P2490" s="80"/>
      <c r="Q2490" s="80"/>
      <c r="R2490" s="80"/>
      <c r="S2490" s="80"/>
      <c r="T2490" s="80"/>
      <c r="U2490" s="80"/>
      <c r="V2490" s="80"/>
      <c r="W2490" s="81">
        <f t="shared" si="33"/>
        <v>0</v>
      </c>
      <c r="X2490" s="80"/>
      <c r="Y2490" s="80"/>
      <c r="Z2490" s="80"/>
      <c r="AA2490" s="80"/>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82"/>
      <c r="BE2490" s="1"/>
    </row>
    <row r="2491" spans="1:57" ht="11.25" customHeight="1" x14ac:dyDescent="0.2">
      <c r="A2491" s="1"/>
      <c r="B2491" s="1"/>
      <c r="C2491" s="1"/>
      <c r="D2491" s="1"/>
      <c r="E2491" s="46">
        <v>2484</v>
      </c>
      <c r="F2491" s="229"/>
      <c r="G2491" s="4"/>
      <c r="H2491" s="4"/>
      <c r="I2491" s="79"/>
      <c r="J2491" s="4"/>
      <c r="K2491" s="80"/>
      <c r="L2491" s="80"/>
      <c r="M2491" s="80"/>
      <c r="N2491" s="80"/>
      <c r="O2491" s="80"/>
      <c r="P2491" s="80"/>
      <c r="Q2491" s="80"/>
      <c r="R2491" s="80"/>
      <c r="S2491" s="80"/>
      <c r="T2491" s="80"/>
      <c r="U2491" s="80"/>
      <c r="V2491" s="80"/>
      <c r="W2491" s="81">
        <f t="shared" si="33"/>
        <v>0</v>
      </c>
      <c r="X2491" s="80"/>
      <c r="Y2491" s="80"/>
      <c r="Z2491" s="80"/>
      <c r="AA2491" s="80"/>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82"/>
      <c r="BE2491" s="1"/>
    </row>
    <row r="2492" spans="1:57" ht="11.25" customHeight="1" x14ac:dyDescent="0.2">
      <c r="A2492" s="1"/>
      <c r="B2492" s="1"/>
      <c r="C2492" s="1"/>
      <c r="D2492" s="1"/>
      <c r="E2492" s="46">
        <v>2485</v>
      </c>
      <c r="F2492" s="229"/>
      <c r="G2492" s="4"/>
      <c r="H2492" s="4"/>
      <c r="I2492" s="79"/>
      <c r="J2492" s="4"/>
      <c r="K2492" s="80"/>
      <c r="L2492" s="80"/>
      <c r="M2492" s="80"/>
      <c r="N2492" s="80"/>
      <c r="O2492" s="80"/>
      <c r="P2492" s="80"/>
      <c r="Q2492" s="80"/>
      <c r="R2492" s="80"/>
      <c r="S2492" s="80"/>
      <c r="T2492" s="80"/>
      <c r="U2492" s="80"/>
      <c r="V2492" s="80"/>
      <c r="W2492" s="81">
        <f t="shared" si="33"/>
        <v>0</v>
      </c>
      <c r="X2492" s="80"/>
      <c r="Y2492" s="80"/>
      <c r="Z2492" s="80"/>
      <c r="AA2492" s="80"/>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82"/>
      <c r="BE2492" s="1"/>
    </row>
    <row r="2493" spans="1:57" ht="11.25" customHeight="1" x14ac:dyDescent="0.2">
      <c r="A2493" s="1"/>
      <c r="B2493" s="1"/>
      <c r="C2493" s="1"/>
      <c r="D2493" s="1"/>
      <c r="E2493" s="46">
        <v>2486</v>
      </c>
      <c r="F2493" s="229"/>
      <c r="G2493" s="4"/>
      <c r="H2493" s="4"/>
      <c r="I2493" s="79"/>
      <c r="J2493" s="4"/>
      <c r="K2493" s="80"/>
      <c r="L2493" s="80"/>
      <c r="M2493" s="80"/>
      <c r="N2493" s="80"/>
      <c r="O2493" s="80"/>
      <c r="P2493" s="80"/>
      <c r="Q2493" s="80"/>
      <c r="R2493" s="80"/>
      <c r="S2493" s="80"/>
      <c r="T2493" s="80"/>
      <c r="U2493" s="80"/>
      <c r="V2493" s="80"/>
      <c r="W2493" s="81">
        <f t="shared" si="33"/>
        <v>0</v>
      </c>
      <c r="X2493" s="80"/>
      <c r="Y2493" s="80"/>
      <c r="Z2493" s="80"/>
      <c r="AA2493" s="80"/>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82"/>
      <c r="BE2493" s="1"/>
    </row>
    <row r="2494" spans="1:57" ht="11.25" customHeight="1" x14ac:dyDescent="0.2">
      <c r="A2494" s="1"/>
      <c r="B2494" s="1"/>
      <c r="C2494" s="1"/>
      <c r="D2494" s="1"/>
      <c r="E2494" s="46">
        <v>2487</v>
      </c>
      <c r="F2494" s="229"/>
      <c r="G2494" s="4"/>
      <c r="H2494" s="4"/>
      <c r="I2494" s="79"/>
      <c r="J2494" s="4"/>
      <c r="K2494" s="80"/>
      <c r="L2494" s="80"/>
      <c r="M2494" s="80"/>
      <c r="N2494" s="80"/>
      <c r="O2494" s="80"/>
      <c r="P2494" s="80"/>
      <c r="Q2494" s="80"/>
      <c r="R2494" s="80"/>
      <c r="S2494" s="80"/>
      <c r="T2494" s="80"/>
      <c r="U2494" s="80"/>
      <c r="V2494" s="80"/>
      <c r="W2494" s="81">
        <f t="shared" si="33"/>
        <v>0</v>
      </c>
      <c r="X2494" s="80"/>
      <c r="Y2494" s="80"/>
      <c r="Z2494" s="80"/>
      <c r="AA2494" s="80"/>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82"/>
      <c r="BE2494" s="1"/>
    </row>
    <row r="2495" spans="1:57" ht="11.25" customHeight="1" x14ac:dyDescent="0.2">
      <c r="A2495" s="1"/>
      <c r="B2495" s="1"/>
      <c r="C2495" s="1"/>
      <c r="D2495" s="1"/>
      <c r="E2495" s="46">
        <v>2488</v>
      </c>
      <c r="F2495" s="229"/>
      <c r="G2495" s="4"/>
      <c r="H2495" s="4"/>
      <c r="I2495" s="79"/>
      <c r="J2495" s="4"/>
      <c r="K2495" s="80"/>
      <c r="L2495" s="80"/>
      <c r="M2495" s="80"/>
      <c r="N2495" s="80"/>
      <c r="O2495" s="80"/>
      <c r="P2495" s="80"/>
      <c r="Q2495" s="80"/>
      <c r="R2495" s="80"/>
      <c r="S2495" s="80"/>
      <c r="T2495" s="80"/>
      <c r="U2495" s="80"/>
      <c r="V2495" s="80"/>
      <c r="W2495" s="81">
        <f t="shared" si="33"/>
        <v>0</v>
      </c>
      <c r="X2495" s="80"/>
      <c r="Y2495" s="80"/>
      <c r="Z2495" s="80"/>
      <c r="AA2495" s="80"/>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82"/>
      <c r="BE2495" s="1"/>
    </row>
    <row r="2496" spans="1:57" ht="11.25" customHeight="1" x14ac:dyDescent="0.2">
      <c r="A2496" s="1"/>
      <c r="B2496" s="1"/>
      <c r="C2496" s="1"/>
      <c r="D2496" s="1"/>
      <c r="E2496" s="46">
        <v>2489</v>
      </c>
      <c r="F2496" s="229"/>
      <c r="G2496" s="4"/>
      <c r="H2496" s="4"/>
      <c r="I2496" s="79"/>
      <c r="J2496" s="4"/>
      <c r="K2496" s="80"/>
      <c r="L2496" s="80"/>
      <c r="M2496" s="80"/>
      <c r="N2496" s="80"/>
      <c r="O2496" s="80"/>
      <c r="P2496" s="80"/>
      <c r="Q2496" s="80"/>
      <c r="R2496" s="80"/>
      <c r="S2496" s="80"/>
      <c r="T2496" s="80"/>
      <c r="U2496" s="80"/>
      <c r="V2496" s="80"/>
      <c r="W2496" s="81">
        <f t="shared" si="33"/>
        <v>0</v>
      </c>
      <c r="X2496" s="80"/>
      <c r="Y2496" s="80"/>
      <c r="Z2496" s="80"/>
      <c r="AA2496" s="80"/>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82"/>
      <c r="BE2496" s="1"/>
    </row>
    <row r="2497" spans="1:57" ht="11.25" customHeight="1" x14ac:dyDescent="0.2">
      <c r="A2497" s="1"/>
      <c r="B2497" s="1"/>
      <c r="C2497" s="1"/>
      <c r="D2497" s="1"/>
      <c r="E2497" s="46">
        <v>2490</v>
      </c>
      <c r="F2497" s="229"/>
      <c r="G2497" s="4"/>
      <c r="H2497" s="4"/>
      <c r="I2497" s="79"/>
      <c r="J2497" s="4"/>
      <c r="K2497" s="80"/>
      <c r="L2497" s="80"/>
      <c r="M2497" s="80"/>
      <c r="N2497" s="80"/>
      <c r="O2497" s="80"/>
      <c r="P2497" s="80"/>
      <c r="Q2497" s="80"/>
      <c r="R2497" s="80"/>
      <c r="S2497" s="80"/>
      <c r="T2497" s="80"/>
      <c r="U2497" s="80"/>
      <c r="V2497" s="80"/>
      <c r="W2497" s="81">
        <f t="shared" si="33"/>
        <v>0</v>
      </c>
      <c r="X2497" s="80"/>
      <c r="Y2497" s="80"/>
      <c r="Z2497" s="80"/>
      <c r="AA2497" s="80"/>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82"/>
      <c r="BE2497" s="1"/>
    </row>
    <row r="2498" spans="1:57" ht="11.25" customHeight="1" x14ac:dyDescent="0.2">
      <c r="A2498" s="1"/>
      <c r="B2498" s="1"/>
      <c r="C2498" s="1"/>
      <c r="D2498" s="1"/>
      <c r="E2498" s="46">
        <v>2491</v>
      </c>
      <c r="F2498" s="229"/>
      <c r="G2498" s="4"/>
      <c r="H2498" s="4"/>
      <c r="I2498" s="79"/>
      <c r="J2498" s="4"/>
      <c r="K2498" s="80"/>
      <c r="L2498" s="80"/>
      <c r="M2498" s="80"/>
      <c r="N2498" s="80"/>
      <c r="O2498" s="80"/>
      <c r="P2498" s="80"/>
      <c r="Q2498" s="80"/>
      <c r="R2498" s="80"/>
      <c r="S2498" s="80"/>
      <c r="T2498" s="80"/>
      <c r="U2498" s="80"/>
      <c r="V2498" s="80"/>
      <c r="W2498" s="81">
        <f t="shared" si="33"/>
        <v>0</v>
      </c>
      <c r="X2498" s="80"/>
      <c r="Y2498" s="80"/>
      <c r="Z2498" s="80"/>
      <c r="AA2498" s="80"/>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82"/>
      <c r="BE2498" s="1"/>
    </row>
    <row r="2499" spans="1:57" ht="11.25" customHeight="1" x14ac:dyDescent="0.2">
      <c r="A2499" s="1"/>
      <c r="B2499" s="1"/>
      <c r="C2499" s="1"/>
      <c r="D2499" s="1"/>
      <c r="E2499" s="46">
        <v>2492</v>
      </c>
      <c r="F2499" s="229"/>
      <c r="G2499" s="4"/>
      <c r="H2499" s="4"/>
      <c r="I2499" s="79"/>
      <c r="J2499" s="4"/>
      <c r="K2499" s="80"/>
      <c r="L2499" s="80"/>
      <c r="M2499" s="80"/>
      <c r="N2499" s="80"/>
      <c r="O2499" s="80"/>
      <c r="P2499" s="80"/>
      <c r="Q2499" s="80"/>
      <c r="R2499" s="80"/>
      <c r="S2499" s="80"/>
      <c r="T2499" s="80"/>
      <c r="U2499" s="80"/>
      <c r="V2499" s="80"/>
      <c r="W2499" s="81">
        <f t="shared" si="33"/>
        <v>0</v>
      </c>
      <c r="X2499" s="80"/>
      <c r="Y2499" s="80"/>
      <c r="Z2499" s="80"/>
      <c r="AA2499" s="80"/>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82"/>
      <c r="BE2499" s="1"/>
    </row>
    <row r="2500" spans="1:57" ht="11.25" customHeight="1" x14ac:dyDescent="0.2">
      <c r="A2500" s="1"/>
      <c r="B2500" s="1"/>
      <c r="C2500" s="1"/>
      <c r="D2500" s="1"/>
      <c r="E2500" s="46">
        <v>2493</v>
      </c>
      <c r="F2500" s="229"/>
      <c r="G2500" s="4"/>
      <c r="H2500" s="4"/>
      <c r="I2500" s="79"/>
      <c r="J2500" s="4"/>
      <c r="K2500" s="80"/>
      <c r="L2500" s="80"/>
      <c r="M2500" s="80"/>
      <c r="N2500" s="80"/>
      <c r="O2500" s="80"/>
      <c r="P2500" s="80"/>
      <c r="Q2500" s="80"/>
      <c r="R2500" s="80"/>
      <c r="S2500" s="80"/>
      <c r="T2500" s="80"/>
      <c r="U2500" s="80"/>
      <c r="V2500" s="80"/>
      <c r="W2500" s="81">
        <f t="shared" si="33"/>
        <v>0</v>
      </c>
      <c r="X2500" s="80"/>
      <c r="Y2500" s="80"/>
      <c r="Z2500" s="80"/>
      <c r="AA2500" s="80"/>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82"/>
      <c r="BE2500" s="1"/>
    </row>
    <row r="2501" spans="1:57" ht="11.25" customHeight="1" x14ac:dyDescent="0.2">
      <c r="A2501" s="1"/>
      <c r="B2501" s="1"/>
      <c r="C2501" s="1"/>
      <c r="D2501" s="1"/>
      <c r="E2501" s="46">
        <v>2494</v>
      </c>
      <c r="F2501" s="229"/>
      <c r="G2501" s="4"/>
      <c r="H2501" s="4"/>
      <c r="I2501" s="79"/>
      <c r="J2501" s="4"/>
      <c r="K2501" s="80"/>
      <c r="L2501" s="80"/>
      <c r="M2501" s="80"/>
      <c r="N2501" s="80"/>
      <c r="O2501" s="80"/>
      <c r="P2501" s="80"/>
      <c r="Q2501" s="80"/>
      <c r="R2501" s="80"/>
      <c r="S2501" s="80"/>
      <c r="T2501" s="80"/>
      <c r="U2501" s="80"/>
      <c r="V2501" s="80"/>
      <c r="W2501" s="81">
        <f t="shared" si="33"/>
        <v>0</v>
      </c>
      <c r="X2501" s="80"/>
      <c r="Y2501" s="80"/>
      <c r="Z2501" s="80"/>
      <c r="AA2501" s="80"/>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82"/>
      <c r="BE2501" s="1"/>
    </row>
    <row r="2502" spans="1:57" ht="11.25" customHeight="1" x14ac:dyDescent="0.2">
      <c r="A2502" s="1">
        <f>IF(F2502=0,0,LOOKUP($C$9:$C$2507,Hoja1!$C$4:$C$118,Hoja1!$D$4:$D$118))</f>
        <v>0</v>
      </c>
      <c r="B2502" s="1">
        <f>IF(A2502=0,B1201+1,A2502)</f>
        <v>843</v>
      </c>
      <c r="C2502" s="1">
        <f t="array" ref="C2502">SUM(IF(cuencatramo1=F2502,Hoja1!$C$4:$C$118,0))</f>
        <v>0</v>
      </c>
      <c r="D2502" s="1">
        <f>IF(C2502=0,D1201+1,C2502)</f>
        <v>884</v>
      </c>
      <c r="E2502" s="46">
        <v>2495</v>
      </c>
      <c r="F2502" s="229"/>
      <c r="G2502" s="4"/>
      <c r="H2502" s="4"/>
      <c r="I2502" s="79"/>
      <c r="J2502" s="4"/>
      <c r="K2502" s="80"/>
      <c r="L2502" s="80"/>
      <c r="M2502" s="80"/>
      <c r="N2502" s="80"/>
      <c r="O2502" s="80"/>
      <c r="P2502" s="80"/>
      <c r="Q2502" s="80"/>
      <c r="R2502" s="80"/>
      <c r="S2502" s="80"/>
      <c r="T2502" s="80"/>
      <c r="U2502" s="80"/>
      <c r="V2502" s="80"/>
      <c r="W2502" s="81">
        <f t="shared" si="33"/>
        <v>0</v>
      </c>
      <c r="X2502" s="80"/>
      <c r="Y2502" s="80"/>
      <c r="Z2502" s="80"/>
      <c r="AA2502" s="80"/>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82"/>
      <c r="BE2502" s="1"/>
    </row>
    <row r="2503" spans="1:57" ht="11.25" customHeight="1" x14ac:dyDescent="0.2">
      <c r="A2503" s="1">
        <f>IF(F2503=0,0,LOOKUP($C$9:$C$2507,Hoja1!$C$4:$C$118,Hoja1!$D$4:$D$118))</f>
        <v>0</v>
      </c>
      <c r="B2503" s="1">
        <f t="shared" ref="B2503:B2507" si="34">IF(A2503=0,B2502+1,A2503)</f>
        <v>844</v>
      </c>
      <c r="C2503" s="1">
        <f t="array" ref="C2503">SUM(IF(cuencatramo1=F2503,Hoja1!$C$4:$C$118,0))</f>
        <v>0</v>
      </c>
      <c r="D2503" s="1">
        <f t="shared" ref="D2503:D2507" si="35">IF(C2503=0,D2502+1,C2503)</f>
        <v>885</v>
      </c>
      <c r="E2503" s="46">
        <v>2496</v>
      </c>
      <c r="F2503" s="229"/>
      <c r="G2503" s="4"/>
      <c r="H2503" s="4"/>
      <c r="I2503" s="79"/>
      <c r="J2503" s="4"/>
      <c r="K2503" s="80"/>
      <c r="L2503" s="80"/>
      <c r="M2503" s="80"/>
      <c r="N2503" s="80"/>
      <c r="O2503" s="80"/>
      <c r="P2503" s="80"/>
      <c r="Q2503" s="80"/>
      <c r="R2503" s="80"/>
      <c r="S2503" s="80"/>
      <c r="T2503" s="80"/>
      <c r="U2503" s="80"/>
      <c r="V2503" s="80"/>
      <c r="W2503" s="81">
        <f t="shared" si="33"/>
        <v>0</v>
      </c>
      <c r="X2503" s="80"/>
      <c r="Y2503" s="80"/>
      <c r="Z2503" s="80"/>
      <c r="AA2503" s="80"/>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82"/>
      <c r="BE2503" s="1"/>
    </row>
    <row r="2504" spans="1:57" ht="11.25" customHeight="1" x14ac:dyDescent="0.2">
      <c r="A2504" s="1">
        <f>IF(F2504=0,0,LOOKUP($C$9:$C$2507,Hoja1!$C$4:$C$118,Hoja1!$D$4:$D$118))</f>
        <v>0</v>
      </c>
      <c r="B2504" s="1">
        <f t="shared" si="34"/>
        <v>845</v>
      </c>
      <c r="C2504" s="1">
        <f t="array" ref="C2504">SUM(IF(cuencatramo1=F2504,Hoja1!$C$4:$C$118,0))</f>
        <v>0</v>
      </c>
      <c r="D2504" s="1">
        <f t="shared" si="35"/>
        <v>886</v>
      </c>
      <c r="E2504" s="46">
        <v>2497</v>
      </c>
      <c r="F2504" s="229"/>
      <c r="G2504" s="4"/>
      <c r="H2504" s="4"/>
      <c r="I2504" s="79"/>
      <c r="J2504" s="4"/>
      <c r="K2504" s="80"/>
      <c r="L2504" s="80"/>
      <c r="M2504" s="80"/>
      <c r="N2504" s="80"/>
      <c r="O2504" s="80"/>
      <c r="P2504" s="80"/>
      <c r="Q2504" s="80"/>
      <c r="R2504" s="80"/>
      <c r="S2504" s="80"/>
      <c r="T2504" s="80"/>
      <c r="U2504" s="80"/>
      <c r="V2504" s="80"/>
      <c r="W2504" s="81">
        <f t="shared" si="33"/>
        <v>0</v>
      </c>
      <c r="X2504" s="80"/>
      <c r="Y2504" s="80"/>
      <c r="Z2504" s="80"/>
      <c r="AA2504" s="80"/>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82"/>
      <c r="BE2504" s="1"/>
    </row>
    <row r="2505" spans="1:57" ht="11.25" customHeight="1" x14ac:dyDescent="0.2">
      <c r="A2505" s="1">
        <f>IF(F2505=0,0,LOOKUP($C$9:$C$2507,Hoja1!$C$4:$C$118,Hoja1!$D$4:$D$118))</f>
        <v>0</v>
      </c>
      <c r="B2505" s="1">
        <f t="shared" si="34"/>
        <v>846</v>
      </c>
      <c r="C2505" s="1">
        <f t="array" ref="C2505">SUM(IF(cuencatramo1=F2505,Hoja1!$C$4:$C$118,0))</f>
        <v>0</v>
      </c>
      <c r="D2505" s="1">
        <f t="shared" si="35"/>
        <v>887</v>
      </c>
      <c r="E2505" s="46">
        <v>2498</v>
      </c>
      <c r="F2505" s="229"/>
      <c r="G2505" s="4"/>
      <c r="H2505" s="4"/>
      <c r="I2505" s="79"/>
      <c r="J2505" s="4"/>
      <c r="K2505" s="80"/>
      <c r="L2505" s="80"/>
      <c r="M2505" s="80"/>
      <c r="N2505" s="80"/>
      <c r="O2505" s="80"/>
      <c r="P2505" s="80"/>
      <c r="Q2505" s="80"/>
      <c r="R2505" s="80"/>
      <c r="S2505" s="80"/>
      <c r="T2505" s="80"/>
      <c r="U2505" s="80"/>
      <c r="V2505" s="80"/>
      <c r="W2505" s="81">
        <f t="shared" si="33"/>
        <v>0</v>
      </c>
      <c r="X2505" s="80"/>
      <c r="Y2505" s="80"/>
      <c r="Z2505" s="80"/>
      <c r="AA2505" s="80"/>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82"/>
      <c r="BE2505" s="1"/>
    </row>
    <row r="2506" spans="1:57" ht="11.25" customHeight="1" x14ac:dyDescent="0.2">
      <c r="A2506" s="1">
        <f>IF(F2506=0,0,LOOKUP($C$9:$C$2507,Hoja1!$C$4:$C$118,Hoja1!$D$4:$D$118))</f>
        <v>0</v>
      </c>
      <c r="B2506" s="1">
        <f t="shared" si="34"/>
        <v>847</v>
      </c>
      <c r="C2506" s="1">
        <f t="array" ref="C2506">SUM(IF(cuencatramo1=F2506,Hoja1!$C$4:$C$118,0))</f>
        <v>0</v>
      </c>
      <c r="D2506" s="1">
        <f t="shared" si="35"/>
        <v>888</v>
      </c>
      <c r="E2506" s="46">
        <v>2499</v>
      </c>
      <c r="F2506" s="229"/>
      <c r="G2506" s="4"/>
      <c r="H2506" s="4"/>
      <c r="I2506" s="79"/>
      <c r="J2506" s="4"/>
      <c r="K2506" s="80"/>
      <c r="L2506" s="80"/>
      <c r="M2506" s="80"/>
      <c r="N2506" s="80"/>
      <c r="O2506" s="80"/>
      <c r="P2506" s="80"/>
      <c r="Q2506" s="80"/>
      <c r="R2506" s="80"/>
      <c r="S2506" s="80"/>
      <c r="T2506" s="80"/>
      <c r="U2506" s="80"/>
      <c r="V2506" s="80"/>
      <c r="W2506" s="81">
        <f t="shared" si="33"/>
        <v>0</v>
      </c>
      <c r="X2506" s="80"/>
      <c r="Y2506" s="80"/>
      <c r="Z2506" s="80"/>
      <c r="AA2506" s="80"/>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82"/>
      <c r="BE2506" s="1"/>
    </row>
    <row r="2507" spans="1:57" ht="11.25" customHeight="1" x14ac:dyDescent="0.2">
      <c r="A2507" s="1">
        <f>IF(F2507=0,0,LOOKUP($C$9:$C$2507,Hoja1!$C$4:$C$118,Hoja1!$D$4:$D$118))</f>
        <v>0</v>
      </c>
      <c r="B2507" s="1">
        <f t="shared" si="34"/>
        <v>848</v>
      </c>
      <c r="C2507" s="1">
        <f t="array" ref="C2507">SUM(IF(cuencatramo1=F2507,Hoja1!$C$4:$C$118,0))</f>
        <v>0</v>
      </c>
      <c r="D2507" s="1">
        <f t="shared" si="35"/>
        <v>889</v>
      </c>
      <c r="E2507" s="46">
        <v>2500</v>
      </c>
      <c r="F2507" s="229"/>
      <c r="G2507" s="4"/>
      <c r="H2507" s="4"/>
      <c r="I2507" s="79"/>
      <c r="J2507" s="4"/>
      <c r="K2507" s="80"/>
      <c r="L2507" s="80"/>
      <c r="M2507" s="80"/>
      <c r="N2507" s="80"/>
      <c r="O2507" s="80"/>
      <c r="P2507" s="80"/>
      <c r="Q2507" s="80"/>
      <c r="R2507" s="80"/>
      <c r="S2507" s="80"/>
      <c r="T2507" s="80"/>
      <c r="U2507" s="80"/>
      <c r="V2507" s="80"/>
      <c r="W2507" s="81">
        <f t="shared" si="33"/>
        <v>0</v>
      </c>
      <c r="X2507" s="80"/>
      <c r="Y2507" s="80"/>
      <c r="Z2507" s="80"/>
      <c r="AA2507" s="80"/>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82"/>
      <c r="BE2507" s="1"/>
    </row>
    <row r="2508" spans="1:57" ht="11.25" customHeight="1" x14ac:dyDescent="0.2">
      <c r="A2508" s="1"/>
      <c r="B2508" s="1"/>
      <c r="C2508" s="1"/>
      <c r="D2508" s="1"/>
      <c r="E2508" s="78" t="s">
        <v>1542</v>
      </c>
      <c r="F2508" s="1"/>
      <c r="G2508" s="85">
        <f>COUNTA(G9:G2507)</f>
        <v>363</v>
      </c>
      <c r="H2508" s="1">
        <v>1</v>
      </c>
      <c r="I2508" s="1">
        <v>1</v>
      </c>
      <c r="J2508" s="1">
        <v>1</v>
      </c>
      <c r="K2508" s="82">
        <v>1</v>
      </c>
      <c r="L2508" s="82">
        <v>1</v>
      </c>
      <c r="M2508" s="82">
        <v>1</v>
      </c>
      <c r="N2508" s="86">
        <f>SUM(N9:N2507)</f>
        <v>39000561.314395249</v>
      </c>
      <c r="O2508" s="1"/>
      <c r="P2508" s="1"/>
      <c r="Q2508" s="86">
        <f>SUM(Q9:Q2507)</f>
        <v>5505551.2527623018</v>
      </c>
      <c r="R2508" s="1"/>
      <c r="S2508" s="1"/>
      <c r="T2508" s="86">
        <f t="shared" ref="T2508:AA2508" si="36">SUM(T9:T2507)</f>
        <v>3270042.9626714103</v>
      </c>
      <c r="U2508" s="86">
        <f t="shared" si="36"/>
        <v>2353551996.1960411</v>
      </c>
      <c r="V2508" s="86">
        <f t="shared" si="36"/>
        <v>258463194.90494114</v>
      </c>
      <c r="W2508" s="86">
        <f t="shared" si="36"/>
        <v>2612015191.1009808</v>
      </c>
      <c r="X2508" s="86">
        <f t="shared" si="36"/>
        <v>2927648619.7340002</v>
      </c>
      <c r="Y2508" s="86">
        <f t="shared" si="36"/>
        <v>2016989723.24</v>
      </c>
      <c r="Z2508" s="86">
        <f t="shared" si="36"/>
        <v>0</v>
      </c>
      <c r="AA2508" s="86">
        <f t="shared" si="36"/>
        <v>2401782506</v>
      </c>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row>
    <row r="2509" spans="1:57" ht="11.25" customHeight="1" x14ac:dyDescent="0.2">
      <c r="A2509" s="1"/>
      <c r="B2509" s="1"/>
      <c r="C2509" s="1"/>
      <c r="D2509" s="1"/>
      <c r="E2509" s="1"/>
      <c r="F2509" s="41"/>
      <c r="G2509" s="1"/>
      <c r="H2509" s="1"/>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row>
    <row r="2510" spans="1:57" ht="11.25" customHeight="1" x14ac:dyDescent="0.2">
      <c r="A2510" s="1"/>
      <c r="B2510" s="1"/>
      <c r="C2510" s="1"/>
      <c r="D2510" s="1"/>
      <c r="E2510" s="1"/>
      <c r="F2510" s="41"/>
      <c r="G2510" s="1"/>
      <c r="H2510" s="1"/>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row>
    <row r="2511" spans="1:57" ht="11.25" customHeight="1" x14ac:dyDescent="0.2">
      <c r="A2511" s="1"/>
      <c r="B2511" s="1"/>
      <c r="C2511" s="1"/>
      <c r="D2511" s="1"/>
      <c r="E2511" s="1"/>
      <c r="F2511" s="41"/>
      <c r="G2511" s="1"/>
      <c r="H2511" s="1"/>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row>
    <row r="2512" spans="1:57" ht="11.25" customHeight="1" x14ac:dyDescent="0.2">
      <c r="A2512" s="1"/>
      <c r="B2512" s="1"/>
      <c r="C2512" s="1"/>
      <c r="D2512" s="1"/>
      <c r="E2512" s="60" t="s">
        <v>1490</v>
      </c>
      <c r="F2512" s="41"/>
      <c r="G2512" s="1"/>
      <c r="H2512" s="1"/>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row>
    <row r="2523" spans="24:24" ht="15" customHeight="1" x14ac:dyDescent="0.2">
      <c r="X2523" s="325"/>
    </row>
  </sheetData>
  <autoFilter ref="A7:AA2508" xr:uid="{00000000-0009-0000-0000-000004000000}"/>
  <mergeCells count="11">
    <mergeCell ref="E5:G5"/>
    <mergeCell ref="N5:T5"/>
    <mergeCell ref="O6:Q6"/>
    <mergeCell ref="R6:T6"/>
    <mergeCell ref="U6:AA6"/>
    <mergeCell ref="AC6:AN6"/>
    <mergeCell ref="AQ6:BB6"/>
    <mergeCell ref="L6:M6"/>
    <mergeCell ref="L8:M8"/>
    <mergeCell ref="O8:P8"/>
    <mergeCell ref="R8:S8"/>
  </mergeCells>
  <dataValidations xWindow="353" yWindow="450" count="6">
    <dataValidation type="list" allowBlank="1" showErrorMessage="1" sqref="F9:F2507" xr:uid="{00000000-0002-0000-0400-000000000000}">
      <formula1>cuencatramo1</formula1>
    </dataValidation>
    <dataValidation type="list" allowBlank="1" showErrorMessage="1" sqref="H9:H2507" xr:uid="{00000000-0002-0000-0400-000001000000}">
      <formula1>Municipio</formula1>
    </dataValidation>
    <dataValidation type="list" allowBlank="1" showErrorMessage="1" sqref="K9:K2507" xr:uid="{00000000-0002-0000-0400-000002000000}">
      <formula1>Autorizacion</formula1>
    </dataValidation>
    <dataValidation type="decimal" allowBlank="1" showInputMessage="1" showErrorMessage="1" prompt="Dato errado" sqref="L9:M2507" xr:uid="{00000000-0002-0000-0400-000003000000}">
      <formula1>1</formula1>
      <formula2>5.5</formula2>
    </dataValidation>
    <dataValidation type="list" allowBlank="1" showErrorMessage="1" sqref="J9:J2507" xr:uid="{00000000-0002-0000-0400-000004000000}">
      <formula1>Meta</formula1>
    </dataValidation>
    <dataValidation type="list" allowBlank="1" showErrorMessage="1" sqref="I9:I2507" xr:uid="{00000000-0002-0000-0400-000005000000}">
      <formula1>Codigo</formula1>
    </dataValidation>
  </dataValidations>
  <pageMargins left="0.75" right="0.75" top="1" bottom="1" header="0" footer="0"/>
  <pageSetup paperSize="9" orientation="portrait"/>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topLeftCell="E1" workbookViewId="0">
      <selection activeCell="R10" sqref="R10"/>
    </sheetView>
  </sheetViews>
  <sheetFormatPr baseColWidth="10" defaultColWidth="12.5703125" defaultRowHeight="15" customHeight="1" x14ac:dyDescent="0.2"/>
  <cols>
    <col min="1" max="1" width="2.7109375" customWidth="1"/>
    <col min="2" max="2" width="34.28515625" customWidth="1"/>
    <col min="3" max="3" width="31.7109375" customWidth="1"/>
    <col min="4" max="4" width="9.42578125" customWidth="1"/>
    <col min="5" max="5" width="14.42578125" customWidth="1"/>
    <col min="6" max="6" width="10.5703125" customWidth="1"/>
    <col min="7" max="7" width="21.5703125" customWidth="1"/>
    <col min="8" max="8" width="13.28515625" customWidth="1"/>
    <col min="9" max="19" width="11.42578125" customWidth="1"/>
    <col min="20" max="20" width="16.140625" customWidth="1"/>
    <col min="21" max="21" width="17.140625" customWidth="1"/>
    <col min="22" max="22" width="16.42578125" customWidth="1"/>
    <col min="23" max="23" width="11.42578125" customWidth="1"/>
    <col min="24" max="26" width="10.7109375" customWidth="1"/>
  </cols>
  <sheetData>
    <row r="1" spans="1:26" ht="19.5" customHeight="1" x14ac:dyDescent="0.2">
      <c r="A1" s="201"/>
      <c r="B1" s="216"/>
      <c r="C1" s="216"/>
      <c r="D1" s="216"/>
      <c r="E1" s="216"/>
      <c r="F1" s="231"/>
      <c r="G1" s="216"/>
      <c r="H1" s="216"/>
      <c r="I1" s="216"/>
      <c r="J1" s="216"/>
      <c r="K1" s="218"/>
      <c r="L1" s="216"/>
      <c r="M1" s="216"/>
      <c r="N1" s="216"/>
      <c r="O1" s="216"/>
      <c r="P1" s="216"/>
      <c r="Q1" s="216"/>
      <c r="R1" s="216"/>
      <c r="S1" s="216"/>
      <c r="T1" s="216"/>
      <c r="U1" s="216"/>
      <c r="V1" s="216"/>
      <c r="W1" s="1"/>
      <c r="X1" s="1"/>
      <c r="Y1" s="1"/>
      <c r="Z1" s="1"/>
    </row>
    <row r="2" spans="1:26" ht="11.25" customHeight="1" x14ac:dyDescent="0.2">
      <c r="A2" s="219"/>
      <c r="B2" s="220" t="s">
        <v>1544</v>
      </c>
      <c r="C2" s="220"/>
      <c r="D2" s="220"/>
      <c r="E2" s="220"/>
      <c r="F2" s="232"/>
      <c r="G2" s="220"/>
      <c r="H2" s="220"/>
      <c r="I2" s="220"/>
      <c r="J2" s="220"/>
      <c r="K2" s="220"/>
      <c r="L2" s="220"/>
      <c r="M2" s="220"/>
      <c r="N2" s="220"/>
      <c r="O2" s="220"/>
      <c r="P2" s="220"/>
      <c r="Q2" s="220"/>
      <c r="R2" s="220"/>
      <c r="S2" s="220"/>
      <c r="T2" s="220"/>
      <c r="U2" s="220"/>
      <c r="V2" s="220"/>
      <c r="W2" s="1"/>
      <c r="X2" s="1"/>
      <c r="Y2" s="1"/>
      <c r="Z2" s="1"/>
    </row>
    <row r="3" spans="1:26" ht="11.25" customHeight="1" x14ac:dyDescent="0.2">
      <c r="A3" s="219"/>
      <c r="B3" s="220" t="s">
        <v>1465</v>
      </c>
      <c r="C3" s="220"/>
      <c r="D3" s="220"/>
      <c r="E3" s="220"/>
      <c r="F3" s="232"/>
      <c r="G3" s="220"/>
      <c r="H3" s="220"/>
      <c r="I3" s="220"/>
      <c r="J3" s="220"/>
      <c r="K3" s="220"/>
      <c r="L3" s="220"/>
      <c r="M3" s="220"/>
      <c r="N3" s="220"/>
      <c r="O3" s="220"/>
      <c r="P3" s="220"/>
      <c r="Q3" s="220"/>
      <c r="R3" s="220"/>
      <c r="S3" s="220"/>
      <c r="T3" s="220"/>
      <c r="U3" s="220"/>
      <c r="V3" s="220"/>
      <c r="W3" s="1"/>
      <c r="X3" s="1"/>
      <c r="Y3" s="1"/>
      <c r="Z3" s="1"/>
    </row>
    <row r="4" spans="1:26" ht="12.75" customHeight="1" x14ac:dyDescent="0.2">
      <c r="A4" s="221"/>
      <c r="B4" s="222"/>
      <c r="C4" s="222"/>
      <c r="D4" s="222"/>
      <c r="E4" s="222"/>
      <c r="F4" s="233"/>
      <c r="G4" s="222"/>
      <c r="H4" s="222"/>
      <c r="I4" s="222"/>
      <c r="J4" s="222"/>
      <c r="K4" s="222"/>
      <c r="L4" s="222"/>
      <c r="M4" s="222"/>
      <c r="N4" s="222"/>
      <c r="O4" s="222"/>
      <c r="P4" s="222"/>
      <c r="Q4" s="222"/>
      <c r="R4" s="222"/>
      <c r="S4" s="222"/>
      <c r="T4" s="222"/>
      <c r="U4" s="222"/>
      <c r="V4" s="222"/>
      <c r="W4" s="1"/>
      <c r="X4" s="1"/>
      <c r="Y4" s="1"/>
      <c r="Z4" s="1"/>
    </row>
    <row r="5" spans="1:26" ht="22.5" x14ac:dyDescent="0.2">
      <c r="A5" s="1"/>
      <c r="B5" s="257" t="s">
        <v>1545</v>
      </c>
      <c r="C5" s="397" t="s">
        <v>27</v>
      </c>
      <c r="D5" s="350"/>
      <c r="E5" s="350"/>
      <c r="F5" s="351"/>
      <c r="G5" s="268"/>
      <c r="H5" s="41"/>
      <c r="I5" s="41"/>
      <c r="J5" s="41"/>
      <c r="K5" s="41"/>
      <c r="L5" s="41"/>
      <c r="M5" s="41"/>
      <c r="N5" s="41"/>
      <c r="O5" s="41"/>
      <c r="P5" s="41"/>
      <c r="Q5" s="41"/>
      <c r="R5" s="41"/>
      <c r="S5" s="41"/>
      <c r="T5" s="41"/>
      <c r="U5" s="41"/>
      <c r="V5" s="41"/>
      <c r="W5" s="1"/>
      <c r="X5" s="1"/>
      <c r="Y5" s="1"/>
      <c r="Z5" s="1"/>
    </row>
    <row r="6" spans="1:26" ht="22.5" x14ac:dyDescent="0.2">
      <c r="A6" s="1"/>
      <c r="B6" s="121" t="s">
        <v>1546</v>
      </c>
      <c r="C6" s="397" t="s">
        <v>2917</v>
      </c>
      <c r="D6" s="350"/>
      <c r="E6" s="350"/>
      <c r="F6" s="351"/>
      <c r="G6" s="268"/>
      <c r="H6" s="268"/>
      <c r="I6" s="41"/>
      <c r="J6" s="41"/>
      <c r="K6" s="41"/>
      <c r="L6" s="41"/>
      <c r="M6" s="41"/>
      <c r="N6" s="41"/>
      <c r="O6" s="41"/>
      <c r="P6" s="41"/>
      <c r="Q6" s="41"/>
      <c r="R6" s="41"/>
      <c r="S6" s="41"/>
      <c r="T6" s="41"/>
      <c r="U6" s="41"/>
      <c r="V6" s="41"/>
      <c r="W6" s="1"/>
      <c r="X6" s="1"/>
      <c r="Y6" s="1"/>
      <c r="Z6" s="1"/>
    </row>
    <row r="7" spans="1:26" ht="12.75" x14ac:dyDescent="0.2">
      <c r="A7" s="1"/>
      <c r="B7" s="121" t="s">
        <v>1547</v>
      </c>
      <c r="C7" s="41"/>
      <c r="D7" s="41"/>
      <c r="E7" s="41"/>
      <c r="F7" s="398" t="s">
        <v>1548</v>
      </c>
      <c r="G7" s="350"/>
      <c r="H7" s="350"/>
      <c r="I7" s="350"/>
      <c r="J7" s="350"/>
      <c r="K7" s="350"/>
      <c r="L7" s="350"/>
      <c r="M7" s="350"/>
      <c r="N7" s="350"/>
      <c r="O7" s="350"/>
      <c r="P7" s="350"/>
      <c r="Q7" s="350"/>
      <c r="R7" s="350"/>
      <c r="S7" s="351"/>
      <c r="T7" s="41"/>
      <c r="U7" s="41"/>
      <c r="V7" s="41"/>
      <c r="W7" s="1"/>
      <c r="X7" s="1"/>
      <c r="Y7" s="1"/>
      <c r="Z7" s="1"/>
    </row>
    <row r="8" spans="1:26" ht="11.25" customHeight="1" x14ac:dyDescent="0.2">
      <c r="A8" s="388"/>
      <c r="B8" s="389" t="s">
        <v>1549</v>
      </c>
      <c r="C8" s="389" t="s">
        <v>1550</v>
      </c>
      <c r="D8" s="389" t="s">
        <v>1551</v>
      </c>
      <c r="E8" s="389" t="s">
        <v>1552</v>
      </c>
      <c r="F8" s="389" t="s">
        <v>1553</v>
      </c>
      <c r="G8" s="390" t="s">
        <v>1554</v>
      </c>
      <c r="H8" s="396"/>
      <c r="I8" s="350"/>
      <c r="J8" s="350"/>
      <c r="K8" s="350"/>
      <c r="L8" s="350"/>
      <c r="M8" s="350"/>
      <c r="N8" s="350"/>
      <c r="O8" s="350"/>
      <c r="P8" s="350"/>
      <c r="Q8" s="350"/>
      <c r="R8" s="350"/>
      <c r="S8" s="351"/>
      <c r="T8" s="391" t="s">
        <v>1555</v>
      </c>
      <c r="U8" s="392"/>
      <c r="V8" s="393"/>
      <c r="W8" s="234"/>
      <c r="X8" s="70"/>
      <c r="Y8" s="70"/>
      <c r="Z8" s="70"/>
    </row>
    <row r="9" spans="1:26" ht="30.75" customHeight="1" x14ac:dyDescent="0.2">
      <c r="A9" s="386"/>
      <c r="B9" s="375"/>
      <c r="C9" s="375"/>
      <c r="D9" s="375"/>
      <c r="E9" s="375"/>
      <c r="F9" s="375"/>
      <c r="G9" s="375"/>
      <c r="H9" s="45" t="s">
        <v>1556</v>
      </c>
      <c r="I9" s="396" t="s">
        <v>1557</v>
      </c>
      <c r="J9" s="351"/>
      <c r="K9" s="396" t="s">
        <v>1558</v>
      </c>
      <c r="L9" s="351"/>
      <c r="M9" s="396" t="s">
        <v>1559</v>
      </c>
      <c r="N9" s="351"/>
      <c r="O9" s="396" t="s">
        <v>1560</v>
      </c>
      <c r="P9" s="351"/>
      <c r="Q9" s="396" t="s">
        <v>55</v>
      </c>
      <c r="R9" s="351"/>
      <c r="S9" s="389" t="s">
        <v>1561</v>
      </c>
      <c r="T9" s="394"/>
      <c r="U9" s="360"/>
      <c r="V9" s="395"/>
      <c r="W9" s="235"/>
      <c r="X9" s="70"/>
      <c r="Y9" s="70"/>
      <c r="Z9" s="70"/>
    </row>
    <row r="10" spans="1:26" ht="36.75" customHeight="1" thickBot="1" x14ac:dyDescent="0.25">
      <c r="A10" s="386"/>
      <c r="B10" s="375"/>
      <c r="C10" s="375"/>
      <c r="D10" s="378"/>
      <c r="E10" s="375"/>
      <c r="F10" s="378"/>
      <c r="G10" s="375"/>
      <c r="H10" s="71" t="s">
        <v>1562</v>
      </c>
      <c r="I10" s="71" t="s">
        <v>1563</v>
      </c>
      <c r="J10" s="71" t="s">
        <v>1564</v>
      </c>
      <c r="K10" s="71" t="s">
        <v>1565</v>
      </c>
      <c r="L10" s="71" t="s">
        <v>1566</v>
      </c>
      <c r="M10" s="71" t="s">
        <v>1567</v>
      </c>
      <c r="N10" s="71" t="s">
        <v>1568</v>
      </c>
      <c r="O10" s="71" t="s">
        <v>1569</v>
      </c>
      <c r="P10" s="71" t="s">
        <v>1568</v>
      </c>
      <c r="Q10" s="71" t="s">
        <v>1570</v>
      </c>
      <c r="R10" s="71" t="s">
        <v>1571</v>
      </c>
      <c r="S10" s="375"/>
      <c r="T10" s="71" t="s">
        <v>1572</v>
      </c>
      <c r="U10" s="71" t="s">
        <v>1573</v>
      </c>
      <c r="V10" s="71" t="s">
        <v>1574</v>
      </c>
      <c r="W10" s="235"/>
      <c r="X10" s="70"/>
      <c r="Y10" s="70"/>
      <c r="Z10" s="70"/>
    </row>
    <row r="11" spans="1:26" ht="11.25" customHeight="1" x14ac:dyDescent="0.2">
      <c r="A11" s="381">
        <v>1</v>
      </c>
      <c r="B11" s="380" t="s">
        <v>2918</v>
      </c>
      <c r="C11" s="380" t="s">
        <v>22</v>
      </c>
      <c r="D11" s="371">
        <v>0</v>
      </c>
      <c r="E11" s="362">
        <v>487500000</v>
      </c>
      <c r="F11" s="402">
        <v>2025</v>
      </c>
      <c r="G11" s="362">
        <v>69027333</v>
      </c>
      <c r="H11" s="362">
        <v>320972667</v>
      </c>
      <c r="I11" s="371"/>
      <c r="J11" s="371"/>
      <c r="K11" s="368" t="s">
        <v>2931</v>
      </c>
      <c r="L11" s="362">
        <v>97500000</v>
      </c>
      <c r="M11" s="371"/>
      <c r="N11" s="371"/>
      <c r="O11" s="371"/>
      <c r="P11" s="371"/>
      <c r="Q11" s="371"/>
      <c r="R11" s="371"/>
      <c r="S11" s="399">
        <f>SUM(J11,L11,N11,R11)</f>
        <v>97500000</v>
      </c>
      <c r="T11" s="374"/>
      <c r="U11" s="374"/>
      <c r="V11" s="374"/>
      <c r="W11" s="236"/>
      <c r="X11" s="1"/>
      <c r="Y11" s="1"/>
      <c r="Z11" s="1"/>
    </row>
    <row r="12" spans="1:26" ht="12.75" customHeight="1" x14ac:dyDescent="0.2">
      <c r="A12" s="382"/>
      <c r="B12" s="375"/>
      <c r="C12" s="375"/>
      <c r="D12" s="375"/>
      <c r="E12" s="363"/>
      <c r="F12" s="403"/>
      <c r="G12" s="363"/>
      <c r="H12" s="363"/>
      <c r="I12" s="372"/>
      <c r="J12" s="372"/>
      <c r="K12" s="369"/>
      <c r="L12" s="363"/>
      <c r="M12" s="372"/>
      <c r="N12" s="372"/>
      <c r="O12" s="372"/>
      <c r="P12" s="372"/>
      <c r="Q12" s="372"/>
      <c r="R12" s="372"/>
      <c r="S12" s="400"/>
      <c r="T12" s="375"/>
      <c r="U12" s="375"/>
      <c r="V12" s="375"/>
      <c r="W12" s="236"/>
      <c r="X12" s="1"/>
      <c r="Y12" s="1"/>
      <c r="Z12" s="1"/>
    </row>
    <row r="13" spans="1:26" ht="12.75" customHeight="1" x14ac:dyDescent="0.2">
      <c r="A13" s="382"/>
      <c r="B13" s="375"/>
      <c r="C13" s="375"/>
      <c r="D13" s="375"/>
      <c r="E13" s="363"/>
      <c r="F13" s="403"/>
      <c r="G13" s="363"/>
      <c r="H13" s="363"/>
      <c r="I13" s="372"/>
      <c r="J13" s="372"/>
      <c r="K13" s="369"/>
      <c r="L13" s="363"/>
      <c r="M13" s="372"/>
      <c r="N13" s="372"/>
      <c r="O13" s="372"/>
      <c r="P13" s="372"/>
      <c r="Q13" s="372"/>
      <c r="R13" s="372"/>
      <c r="S13" s="400"/>
      <c r="T13" s="375"/>
      <c r="U13" s="375"/>
      <c r="V13" s="375"/>
      <c r="W13" s="236"/>
      <c r="X13" s="1"/>
      <c r="Y13" s="1"/>
      <c r="Z13" s="1"/>
    </row>
    <row r="14" spans="1:26" ht="12.75" customHeight="1" x14ac:dyDescent="0.2">
      <c r="A14" s="382"/>
      <c r="B14" s="375"/>
      <c r="C14" s="375"/>
      <c r="D14" s="375"/>
      <c r="E14" s="363"/>
      <c r="F14" s="403"/>
      <c r="G14" s="363"/>
      <c r="H14" s="363"/>
      <c r="I14" s="372"/>
      <c r="J14" s="372"/>
      <c r="K14" s="369"/>
      <c r="L14" s="363"/>
      <c r="M14" s="372"/>
      <c r="N14" s="372"/>
      <c r="O14" s="372"/>
      <c r="P14" s="372"/>
      <c r="Q14" s="372"/>
      <c r="R14" s="372"/>
      <c r="S14" s="400"/>
      <c r="T14" s="375"/>
      <c r="U14" s="375"/>
      <c r="V14" s="375"/>
      <c r="W14" s="236"/>
      <c r="X14" s="1"/>
      <c r="Y14" s="1"/>
      <c r="Z14" s="1"/>
    </row>
    <row r="15" spans="1:26" ht="21" customHeight="1" thickBot="1" x14ac:dyDescent="0.25">
      <c r="A15" s="383"/>
      <c r="B15" s="378"/>
      <c r="C15" s="378"/>
      <c r="D15" s="378"/>
      <c r="E15" s="364"/>
      <c r="F15" s="404"/>
      <c r="G15" s="364"/>
      <c r="H15" s="364"/>
      <c r="I15" s="373"/>
      <c r="J15" s="373"/>
      <c r="K15" s="370"/>
      <c r="L15" s="364"/>
      <c r="M15" s="373"/>
      <c r="N15" s="373"/>
      <c r="O15" s="373"/>
      <c r="P15" s="373"/>
      <c r="Q15" s="373"/>
      <c r="R15" s="373"/>
      <c r="S15" s="401"/>
      <c r="T15" s="376"/>
      <c r="U15" s="376"/>
      <c r="V15" s="376"/>
      <c r="W15" s="236">
        <f>IF(G15&gt;0,C11,0)</f>
        <v>0</v>
      </c>
      <c r="X15" s="1"/>
      <c r="Y15" s="1"/>
      <c r="Z15" s="1"/>
    </row>
    <row r="16" spans="1:26" ht="11.25" customHeight="1" x14ac:dyDescent="0.2">
      <c r="A16" s="381">
        <v>2</v>
      </c>
      <c r="B16" s="380" t="s">
        <v>2919</v>
      </c>
      <c r="C16" s="380" t="s">
        <v>22</v>
      </c>
      <c r="D16" s="371">
        <v>0</v>
      </c>
      <c r="E16" s="362">
        <v>455000000</v>
      </c>
      <c r="F16" s="405">
        <v>2025</v>
      </c>
      <c r="G16" s="362">
        <v>284474190</v>
      </c>
      <c r="H16" s="371"/>
      <c r="I16" s="371"/>
      <c r="J16" s="371"/>
      <c r="K16" s="368" t="s">
        <v>2932</v>
      </c>
      <c r="L16" s="362">
        <v>112000000</v>
      </c>
      <c r="M16" s="371"/>
      <c r="N16" s="371"/>
      <c r="O16" s="371"/>
      <c r="P16" s="371"/>
      <c r="Q16" s="371"/>
      <c r="R16" s="371"/>
      <c r="S16" s="365">
        <f t="shared" ref="S16:S265" si="0">SUM(J16,L16,N16,R16)</f>
        <v>112000000</v>
      </c>
      <c r="T16" s="374"/>
      <c r="U16" s="374"/>
      <c r="V16" s="374"/>
      <c r="W16" s="236"/>
      <c r="X16" s="1"/>
      <c r="Y16" s="1"/>
      <c r="Z16" s="1"/>
    </row>
    <row r="17" spans="1:26" ht="11.25" customHeight="1" x14ac:dyDescent="0.2">
      <c r="A17" s="382"/>
      <c r="B17" s="375"/>
      <c r="C17" s="375"/>
      <c r="D17" s="375"/>
      <c r="E17" s="363"/>
      <c r="F17" s="406"/>
      <c r="G17" s="363"/>
      <c r="H17" s="372"/>
      <c r="I17" s="372"/>
      <c r="J17" s="372"/>
      <c r="K17" s="369"/>
      <c r="L17" s="363"/>
      <c r="M17" s="372"/>
      <c r="N17" s="372"/>
      <c r="O17" s="372"/>
      <c r="P17" s="372"/>
      <c r="Q17" s="372"/>
      <c r="R17" s="372"/>
      <c r="S17" s="366">
        <f t="shared" si="0"/>
        <v>0</v>
      </c>
      <c r="T17" s="375"/>
      <c r="U17" s="375"/>
      <c r="V17" s="375"/>
      <c r="W17" s="236"/>
      <c r="X17" s="1"/>
      <c r="Y17" s="1"/>
      <c r="Z17" s="1"/>
    </row>
    <row r="18" spans="1:26" ht="11.25" customHeight="1" x14ac:dyDescent="0.2">
      <c r="A18" s="382"/>
      <c r="B18" s="375"/>
      <c r="C18" s="375"/>
      <c r="D18" s="375"/>
      <c r="E18" s="363"/>
      <c r="F18" s="406"/>
      <c r="G18" s="363"/>
      <c r="H18" s="372"/>
      <c r="I18" s="372"/>
      <c r="J18" s="372"/>
      <c r="K18" s="369"/>
      <c r="L18" s="363"/>
      <c r="M18" s="372"/>
      <c r="N18" s="372"/>
      <c r="O18" s="372"/>
      <c r="P18" s="372"/>
      <c r="Q18" s="372"/>
      <c r="R18" s="372"/>
      <c r="S18" s="366">
        <f t="shared" si="0"/>
        <v>0</v>
      </c>
      <c r="T18" s="375"/>
      <c r="U18" s="375"/>
      <c r="V18" s="375"/>
      <c r="W18" s="236"/>
      <c r="X18" s="1"/>
      <c r="Y18" s="1"/>
      <c r="Z18" s="1"/>
    </row>
    <row r="19" spans="1:26" ht="17.25" customHeight="1" x14ac:dyDescent="0.2">
      <c r="A19" s="382"/>
      <c r="B19" s="375"/>
      <c r="C19" s="375"/>
      <c r="D19" s="375"/>
      <c r="E19" s="363"/>
      <c r="F19" s="406"/>
      <c r="G19" s="363"/>
      <c r="H19" s="372"/>
      <c r="I19" s="372"/>
      <c r="J19" s="372"/>
      <c r="K19" s="369"/>
      <c r="L19" s="363"/>
      <c r="M19" s="372"/>
      <c r="N19" s="372"/>
      <c r="O19" s="372"/>
      <c r="P19" s="372"/>
      <c r="Q19" s="372"/>
      <c r="R19" s="372"/>
      <c r="S19" s="366">
        <f t="shared" si="0"/>
        <v>0</v>
      </c>
      <c r="T19" s="375"/>
      <c r="U19" s="375"/>
      <c r="V19" s="375"/>
      <c r="W19" s="236"/>
      <c r="X19" s="1"/>
      <c r="Y19" s="1"/>
      <c r="Z19" s="1"/>
    </row>
    <row r="20" spans="1:26" ht="48" customHeight="1" thickBot="1" x14ac:dyDescent="0.25">
      <c r="A20" s="383"/>
      <c r="B20" s="378"/>
      <c r="C20" s="378"/>
      <c r="D20" s="378"/>
      <c r="E20" s="364"/>
      <c r="F20" s="407"/>
      <c r="G20" s="364"/>
      <c r="H20" s="373"/>
      <c r="I20" s="373"/>
      <c r="J20" s="373"/>
      <c r="K20" s="370"/>
      <c r="L20" s="364"/>
      <c r="M20" s="373"/>
      <c r="N20" s="373"/>
      <c r="O20" s="373"/>
      <c r="P20" s="373"/>
      <c r="Q20" s="373"/>
      <c r="R20" s="373"/>
      <c r="S20" s="367">
        <f t="shared" si="0"/>
        <v>0</v>
      </c>
      <c r="T20" s="376"/>
      <c r="U20" s="376"/>
      <c r="V20" s="376"/>
      <c r="W20" s="236">
        <f>IF(G20&gt;0,C16,0)</f>
        <v>0</v>
      </c>
      <c r="X20" s="1"/>
      <c r="Y20" s="1"/>
      <c r="Z20" s="1"/>
    </row>
    <row r="21" spans="1:26" ht="11.25" customHeight="1" x14ac:dyDescent="0.2">
      <c r="A21" s="381">
        <v>3</v>
      </c>
      <c r="B21" s="380" t="s">
        <v>2920</v>
      </c>
      <c r="C21" s="380" t="s">
        <v>22</v>
      </c>
      <c r="D21" s="371">
        <v>0</v>
      </c>
      <c r="E21" s="362">
        <v>1364604726</v>
      </c>
      <c r="F21" s="405">
        <v>2025</v>
      </c>
      <c r="G21" s="362">
        <v>101522131</v>
      </c>
      <c r="H21" s="362">
        <v>575292078</v>
      </c>
      <c r="I21" s="362" t="s">
        <v>2933</v>
      </c>
      <c r="J21" s="362">
        <v>200000000</v>
      </c>
      <c r="K21" s="368" t="s">
        <v>2934</v>
      </c>
      <c r="L21" s="362">
        <v>390417909</v>
      </c>
      <c r="M21" s="371"/>
      <c r="N21" s="371"/>
      <c r="O21" s="371"/>
      <c r="P21" s="371"/>
      <c r="Q21" s="368" t="s">
        <v>2935</v>
      </c>
      <c r="R21" s="362">
        <v>97372608</v>
      </c>
      <c r="S21" s="365">
        <f>SUM(J21,L21,N21,R21)</f>
        <v>687790517</v>
      </c>
      <c r="T21" s="374"/>
      <c r="U21" s="374"/>
      <c r="V21" s="374"/>
      <c r="W21" s="236"/>
      <c r="X21" s="1"/>
      <c r="Y21" s="1"/>
      <c r="Z21" s="1"/>
    </row>
    <row r="22" spans="1:26" ht="12.75" customHeight="1" x14ac:dyDescent="0.2">
      <c r="A22" s="382"/>
      <c r="B22" s="375"/>
      <c r="C22" s="375"/>
      <c r="D22" s="375"/>
      <c r="E22" s="363"/>
      <c r="F22" s="406"/>
      <c r="G22" s="363"/>
      <c r="H22" s="363"/>
      <c r="I22" s="363"/>
      <c r="J22" s="363"/>
      <c r="K22" s="369"/>
      <c r="L22" s="363"/>
      <c r="M22" s="372"/>
      <c r="N22" s="372"/>
      <c r="O22" s="372"/>
      <c r="P22" s="372"/>
      <c r="Q22" s="369"/>
      <c r="R22" s="363"/>
      <c r="S22" s="366"/>
      <c r="T22" s="375"/>
      <c r="U22" s="375"/>
      <c r="V22" s="375"/>
      <c r="W22" s="236"/>
      <c r="X22" s="1"/>
      <c r="Y22" s="1"/>
      <c r="Z22" s="1"/>
    </row>
    <row r="23" spans="1:26" ht="12.75" customHeight="1" x14ac:dyDescent="0.2">
      <c r="A23" s="382"/>
      <c r="B23" s="375"/>
      <c r="C23" s="375"/>
      <c r="D23" s="375"/>
      <c r="E23" s="363"/>
      <c r="F23" s="406"/>
      <c r="G23" s="363"/>
      <c r="H23" s="363"/>
      <c r="I23" s="363"/>
      <c r="J23" s="363"/>
      <c r="K23" s="369"/>
      <c r="L23" s="363"/>
      <c r="M23" s="372"/>
      <c r="N23" s="372"/>
      <c r="O23" s="372"/>
      <c r="P23" s="372"/>
      <c r="Q23" s="369"/>
      <c r="R23" s="363"/>
      <c r="S23" s="366"/>
      <c r="T23" s="375"/>
      <c r="U23" s="375"/>
      <c r="V23" s="375"/>
      <c r="W23" s="236"/>
      <c r="X23" s="1"/>
      <c r="Y23" s="1"/>
      <c r="Z23" s="1"/>
    </row>
    <row r="24" spans="1:26" ht="12.75" customHeight="1" x14ac:dyDescent="0.2">
      <c r="A24" s="382"/>
      <c r="B24" s="375"/>
      <c r="C24" s="375"/>
      <c r="D24" s="375"/>
      <c r="E24" s="363"/>
      <c r="F24" s="406"/>
      <c r="G24" s="363"/>
      <c r="H24" s="363"/>
      <c r="I24" s="363"/>
      <c r="J24" s="363"/>
      <c r="K24" s="369"/>
      <c r="L24" s="363"/>
      <c r="M24" s="372"/>
      <c r="N24" s="372"/>
      <c r="O24" s="372"/>
      <c r="P24" s="372"/>
      <c r="Q24" s="369"/>
      <c r="R24" s="363"/>
      <c r="S24" s="366"/>
      <c r="T24" s="375"/>
      <c r="U24" s="375"/>
      <c r="V24" s="375"/>
      <c r="W24" s="236"/>
      <c r="X24" s="1"/>
      <c r="Y24" s="1"/>
      <c r="Z24" s="1"/>
    </row>
    <row r="25" spans="1:26" ht="24.75" customHeight="1" thickBot="1" x14ac:dyDescent="0.25">
      <c r="A25" s="383"/>
      <c r="B25" s="378"/>
      <c r="C25" s="378"/>
      <c r="D25" s="378"/>
      <c r="E25" s="364"/>
      <c r="F25" s="407"/>
      <c r="G25" s="364"/>
      <c r="H25" s="364"/>
      <c r="I25" s="364"/>
      <c r="J25" s="364"/>
      <c r="K25" s="370"/>
      <c r="L25" s="364"/>
      <c r="M25" s="373"/>
      <c r="N25" s="373"/>
      <c r="O25" s="373"/>
      <c r="P25" s="373"/>
      <c r="Q25" s="370"/>
      <c r="R25" s="364"/>
      <c r="S25" s="367"/>
      <c r="T25" s="376"/>
      <c r="U25" s="376"/>
      <c r="V25" s="376"/>
      <c r="W25" s="236">
        <f>IF(G25&gt;0,C21,0)</f>
        <v>0</v>
      </c>
      <c r="X25" s="1"/>
      <c r="Y25" s="1"/>
      <c r="Z25" s="1"/>
    </row>
    <row r="26" spans="1:26" ht="11.25" customHeight="1" x14ac:dyDescent="0.2">
      <c r="A26" s="381">
        <v>4</v>
      </c>
      <c r="B26" s="380" t="s">
        <v>2921</v>
      </c>
      <c r="C26" s="380" t="s">
        <v>22</v>
      </c>
      <c r="D26" s="371">
        <v>0</v>
      </c>
      <c r="E26" s="362">
        <v>679670040</v>
      </c>
      <c r="F26" s="405">
        <v>2025</v>
      </c>
      <c r="G26" s="362">
        <v>292346163</v>
      </c>
      <c r="H26" s="362">
        <v>153323877</v>
      </c>
      <c r="I26" s="362"/>
      <c r="J26" s="362"/>
      <c r="K26" s="368" t="s">
        <v>3134</v>
      </c>
      <c r="L26" s="362">
        <v>234000000</v>
      </c>
      <c r="M26" s="371"/>
      <c r="N26" s="371"/>
      <c r="O26" s="371"/>
      <c r="P26" s="371"/>
      <c r="Q26" s="368"/>
      <c r="R26" s="368"/>
      <c r="S26" s="365">
        <f>SUM(J26,L26,N26,R26)</f>
        <v>234000000</v>
      </c>
      <c r="T26" s="374"/>
      <c r="U26" s="374"/>
      <c r="V26" s="374"/>
      <c r="W26" s="236"/>
      <c r="X26" s="1"/>
      <c r="Y26" s="1"/>
      <c r="Z26" s="1"/>
    </row>
    <row r="27" spans="1:26" ht="11.25" customHeight="1" x14ac:dyDescent="0.2">
      <c r="A27" s="382"/>
      <c r="B27" s="375"/>
      <c r="C27" s="375"/>
      <c r="D27" s="375"/>
      <c r="E27" s="363"/>
      <c r="F27" s="406"/>
      <c r="G27" s="363"/>
      <c r="H27" s="363"/>
      <c r="I27" s="363"/>
      <c r="J27" s="363"/>
      <c r="K27" s="369"/>
      <c r="L27" s="363"/>
      <c r="M27" s="372"/>
      <c r="N27" s="372"/>
      <c r="O27" s="372"/>
      <c r="P27" s="372"/>
      <c r="Q27" s="369"/>
      <c r="R27" s="369"/>
      <c r="S27" s="366">
        <f t="shared" si="0"/>
        <v>0</v>
      </c>
      <c r="T27" s="375"/>
      <c r="U27" s="375"/>
      <c r="V27" s="375"/>
      <c r="W27" s="236"/>
      <c r="X27" s="1"/>
      <c r="Y27" s="1"/>
      <c r="Z27" s="1"/>
    </row>
    <row r="28" spans="1:26" ht="11.25" customHeight="1" x14ac:dyDescent="0.2">
      <c r="A28" s="382"/>
      <c r="B28" s="375"/>
      <c r="C28" s="375"/>
      <c r="D28" s="375"/>
      <c r="E28" s="363"/>
      <c r="F28" s="406"/>
      <c r="G28" s="363"/>
      <c r="H28" s="363"/>
      <c r="I28" s="363"/>
      <c r="J28" s="363"/>
      <c r="K28" s="369"/>
      <c r="L28" s="363"/>
      <c r="M28" s="372"/>
      <c r="N28" s="372"/>
      <c r="O28" s="372"/>
      <c r="P28" s="372"/>
      <c r="Q28" s="369"/>
      <c r="R28" s="369"/>
      <c r="S28" s="366">
        <f t="shared" si="0"/>
        <v>0</v>
      </c>
      <c r="T28" s="375"/>
      <c r="U28" s="375"/>
      <c r="V28" s="375"/>
      <c r="W28" s="236"/>
      <c r="X28" s="1"/>
      <c r="Y28" s="1"/>
      <c r="Z28" s="1"/>
    </row>
    <row r="29" spans="1:26" ht="11.25" customHeight="1" x14ac:dyDescent="0.2">
      <c r="A29" s="382"/>
      <c r="B29" s="375"/>
      <c r="C29" s="375"/>
      <c r="D29" s="375"/>
      <c r="E29" s="363"/>
      <c r="F29" s="406"/>
      <c r="G29" s="363"/>
      <c r="H29" s="363"/>
      <c r="I29" s="363"/>
      <c r="J29" s="363"/>
      <c r="K29" s="369"/>
      <c r="L29" s="363"/>
      <c r="M29" s="372"/>
      <c r="N29" s="372"/>
      <c r="O29" s="372"/>
      <c r="P29" s="372"/>
      <c r="Q29" s="369"/>
      <c r="R29" s="369"/>
      <c r="S29" s="366">
        <f t="shared" si="0"/>
        <v>0</v>
      </c>
      <c r="T29" s="375"/>
      <c r="U29" s="375"/>
      <c r="V29" s="375"/>
      <c r="W29" s="236"/>
      <c r="X29" s="1"/>
      <c r="Y29" s="1"/>
      <c r="Z29" s="1"/>
    </row>
    <row r="30" spans="1:26" ht="54" customHeight="1" thickBot="1" x14ac:dyDescent="0.25">
      <c r="A30" s="383"/>
      <c r="B30" s="378"/>
      <c r="C30" s="378"/>
      <c r="D30" s="378"/>
      <c r="E30" s="364"/>
      <c r="F30" s="407"/>
      <c r="G30" s="364"/>
      <c r="H30" s="364"/>
      <c r="I30" s="364"/>
      <c r="J30" s="364"/>
      <c r="K30" s="370"/>
      <c r="L30" s="364"/>
      <c r="M30" s="373"/>
      <c r="N30" s="373"/>
      <c r="O30" s="373"/>
      <c r="P30" s="373"/>
      <c r="Q30" s="370"/>
      <c r="R30" s="370"/>
      <c r="S30" s="367">
        <f t="shared" si="0"/>
        <v>0</v>
      </c>
      <c r="T30" s="376"/>
      <c r="U30" s="376"/>
      <c r="V30" s="376"/>
      <c r="W30" s="236">
        <f>IF(G30&gt;0,C26,0)</f>
        <v>0</v>
      </c>
      <c r="X30" s="1"/>
      <c r="Y30" s="1"/>
      <c r="Z30" s="1"/>
    </row>
    <row r="31" spans="1:26" ht="11.25" customHeight="1" x14ac:dyDescent="0.2">
      <c r="A31" s="381">
        <v>5</v>
      </c>
      <c r="B31" s="380" t="s">
        <v>2922</v>
      </c>
      <c r="C31" s="380" t="s">
        <v>22</v>
      </c>
      <c r="D31" s="371">
        <v>0</v>
      </c>
      <c r="E31" s="362">
        <v>679670097</v>
      </c>
      <c r="F31" s="405">
        <v>2025</v>
      </c>
      <c r="G31" s="362">
        <v>523670097</v>
      </c>
      <c r="H31" s="362"/>
      <c r="I31" s="362"/>
      <c r="J31" s="362"/>
      <c r="K31" s="368" t="s">
        <v>3135</v>
      </c>
      <c r="L31" s="362">
        <v>156000000</v>
      </c>
      <c r="M31" s="362"/>
      <c r="N31" s="362"/>
      <c r="O31" s="362"/>
      <c r="P31" s="362"/>
      <c r="Q31" s="362"/>
      <c r="R31" s="362"/>
      <c r="S31" s="365">
        <f t="shared" si="0"/>
        <v>156000000</v>
      </c>
      <c r="T31" s="374"/>
      <c r="U31" s="374"/>
      <c r="V31" s="374"/>
      <c r="W31" s="236"/>
      <c r="X31" s="1"/>
      <c r="Y31" s="1"/>
      <c r="Z31" s="1"/>
    </row>
    <row r="32" spans="1:26" ht="12.75" customHeight="1" x14ac:dyDescent="0.2">
      <c r="A32" s="382"/>
      <c r="B32" s="375"/>
      <c r="C32" s="375"/>
      <c r="D32" s="375"/>
      <c r="E32" s="363"/>
      <c r="F32" s="406"/>
      <c r="G32" s="363"/>
      <c r="H32" s="363"/>
      <c r="I32" s="363"/>
      <c r="J32" s="363"/>
      <c r="K32" s="369"/>
      <c r="L32" s="363"/>
      <c r="M32" s="363"/>
      <c r="N32" s="363"/>
      <c r="O32" s="363"/>
      <c r="P32" s="363"/>
      <c r="Q32" s="363"/>
      <c r="R32" s="363"/>
      <c r="S32" s="366">
        <f t="shared" si="0"/>
        <v>0</v>
      </c>
      <c r="T32" s="375"/>
      <c r="U32" s="375"/>
      <c r="V32" s="375"/>
      <c r="W32" s="236"/>
      <c r="X32" s="1"/>
      <c r="Y32" s="1"/>
      <c r="Z32" s="1"/>
    </row>
    <row r="33" spans="1:26" ht="12.75" customHeight="1" x14ac:dyDescent="0.2">
      <c r="A33" s="382"/>
      <c r="B33" s="375"/>
      <c r="C33" s="375"/>
      <c r="D33" s="375"/>
      <c r="E33" s="363"/>
      <c r="F33" s="406"/>
      <c r="G33" s="363"/>
      <c r="H33" s="363"/>
      <c r="I33" s="363"/>
      <c r="J33" s="363"/>
      <c r="K33" s="369"/>
      <c r="L33" s="363"/>
      <c r="M33" s="363"/>
      <c r="N33" s="363"/>
      <c r="O33" s="363"/>
      <c r="P33" s="363"/>
      <c r="Q33" s="363"/>
      <c r="R33" s="363"/>
      <c r="S33" s="366">
        <f t="shared" si="0"/>
        <v>0</v>
      </c>
      <c r="T33" s="375"/>
      <c r="U33" s="375"/>
      <c r="V33" s="375"/>
      <c r="W33" s="236"/>
      <c r="X33" s="1"/>
      <c r="Y33" s="1"/>
      <c r="Z33" s="1"/>
    </row>
    <row r="34" spans="1:26" ht="12.75" customHeight="1" x14ac:dyDescent="0.2">
      <c r="A34" s="382"/>
      <c r="B34" s="375"/>
      <c r="C34" s="375"/>
      <c r="D34" s="375"/>
      <c r="E34" s="363"/>
      <c r="F34" s="406"/>
      <c r="G34" s="363"/>
      <c r="H34" s="363"/>
      <c r="I34" s="363"/>
      <c r="J34" s="363"/>
      <c r="K34" s="369"/>
      <c r="L34" s="363"/>
      <c r="M34" s="363"/>
      <c r="N34" s="363"/>
      <c r="O34" s="363"/>
      <c r="P34" s="363"/>
      <c r="Q34" s="363"/>
      <c r="R34" s="363"/>
      <c r="S34" s="366">
        <f t="shared" si="0"/>
        <v>0</v>
      </c>
      <c r="T34" s="375"/>
      <c r="U34" s="375"/>
      <c r="V34" s="375"/>
      <c r="W34" s="236"/>
      <c r="X34" s="1"/>
      <c r="Y34" s="1"/>
      <c r="Z34" s="1"/>
    </row>
    <row r="35" spans="1:26" ht="59.25" customHeight="1" thickBot="1" x14ac:dyDescent="0.25">
      <c r="A35" s="383"/>
      <c r="B35" s="378"/>
      <c r="C35" s="378"/>
      <c r="D35" s="378"/>
      <c r="E35" s="364"/>
      <c r="F35" s="407"/>
      <c r="G35" s="364"/>
      <c r="H35" s="364"/>
      <c r="I35" s="364"/>
      <c r="J35" s="364"/>
      <c r="K35" s="370"/>
      <c r="L35" s="364"/>
      <c r="M35" s="364"/>
      <c r="N35" s="364"/>
      <c r="O35" s="364"/>
      <c r="P35" s="364"/>
      <c r="Q35" s="364"/>
      <c r="R35" s="364"/>
      <c r="S35" s="367">
        <f t="shared" si="0"/>
        <v>0</v>
      </c>
      <c r="T35" s="376"/>
      <c r="U35" s="376"/>
      <c r="V35" s="376"/>
      <c r="W35" s="236">
        <f>IF(G35&gt;0,C31,0)</f>
        <v>0</v>
      </c>
      <c r="X35" s="1"/>
      <c r="Y35" s="1"/>
      <c r="Z35" s="1"/>
    </row>
    <row r="36" spans="1:26" ht="11.25" customHeight="1" x14ac:dyDescent="0.2">
      <c r="A36" s="381">
        <v>6</v>
      </c>
      <c r="B36" s="380" t="s">
        <v>2923</v>
      </c>
      <c r="C36" s="380" t="s">
        <v>22</v>
      </c>
      <c r="D36" s="371">
        <v>0</v>
      </c>
      <c r="E36" s="362">
        <v>1081585402</v>
      </c>
      <c r="F36" s="405">
        <v>2025</v>
      </c>
      <c r="G36" s="362">
        <v>82069027</v>
      </c>
      <c r="H36" s="362">
        <v>465057823</v>
      </c>
      <c r="I36" s="362" t="s">
        <v>2933</v>
      </c>
      <c r="J36" s="362">
        <v>200000000</v>
      </c>
      <c r="K36" s="368" t="s">
        <v>2800</v>
      </c>
      <c r="L36" s="362">
        <v>305808552</v>
      </c>
      <c r="M36" s="368" t="s">
        <v>3136</v>
      </c>
      <c r="N36" s="362">
        <v>28650000</v>
      </c>
      <c r="O36" s="362"/>
      <c r="P36" s="362"/>
      <c r="Q36" s="362"/>
      <c r="R36" s="362"/>
      <c r="S36" s="365">
        <f>SUM(J36,L36,N36,R36)</f>
        <v>534458552</v>
      </c>
      <c r="T36" s="374"/>
      <c r="U36" s="374"/>
      <c r="V36" s="374"/>
      <c r="W36" s="236"/>
      <c r="X36" s="1"/>
      <c r="Y36" s="1"/>
      <c r="Z36" s="1"/>
    </row>
    <row r="37" spans="1:26" ht="11.25" customHeight="1" x14ac:dyDescent="0.2">
      <c r="A37" s="382"/>
      <c r="B37" s="375"/>
      <c r="C37" s="375"/>
      <c r="D37" s="375"/>
      <c r="E37" s="363"/>
      <c r="F37" s="406"/>
      <c r="G37" s="363"/>
      <c r="H37" s="363"/>
      <c r="I37" s="363"/>
      <c r="J37" s="363"/>
      <c r="K37" s="369"/>
      <c r="L37" s="363"/>
      <c r="M37" s="369"/>
      <c r="N37" s="363"/>
      <c r="O37" s="363"/>
      <c r="P37" s="363"/>
      <c r="Q37" s="363"/>
      <c r="R37" s="363"/>
      <c r="S37" s="366">
        <f t="shared" si="0"/>
        <v>0</v>
      </c>
      <c r="T37" s="375"/>
      <c r="U37" s="375"/>
      <c r="V37" s="375"/>
      <c r="W37" s="236"/>
      <c r="X37" s="1"/>
      <c r="Y37" s="1"/>
      <c r="Z37" s="1"/>
    </row>
    <row r="38" spans="1:26" ht="11.25" customHeight="1" x14ac:dyDescent="0.2">
      <c r="A38" s="382"/>
      <c r="B38" s="375"/>
      <c r="C38" s="375"/>
      <c r="D38" s="375"/>
      <c r="E38" s="363"/>
      <c r="F38" s="406"/>
      <c r="G38" s="363"/>
      <c r="H38" s="363"/>
      <c r="I38" s="363"/>
      <c r="J38" s="363"/>
      <c r="K38" s="369"/>
      <c r="L38" s="363"/>
      <c r="M38" s="369"/>
      <c r="N38" s="363"/>
      <c r="O38" s="363"/>
      <c r="P38" s="363"/>
      <c r="Q38" s="363"/>
      <c r="R38" s="363"/>
      <c r="S38" s="366">
        <f t="shared" si="0"/>
        <v>0</v>
      </c>
      <c r="T38" s="375"/>
      <c r="U38" s="375"/>
      <c r="V38" s="375"/>
      <c r="W38" s="236"/>
      <c r="X38" s="1"/>
      <c r="Y38" s="1"/>
      <c r="Z38" s="1"/>
    </row>
    <row r="39" spans="1:26" ht="11.25" customHeight="1" x14ac:dyDescent="0.2">
      <c r="A39" s="382"/>
      <c r="B39" s="375"/>
      <c r="C39" s="375"/>
      <c r="D39" s="375"/>
      <c r="E39" s="363"/>
      <c r="F39" s="406"/>
      <c r="G39" s="363"/>
      <c r="H39" s="363"/>
      <c r="I39" s="363"/>
      <c r="J39" s="363"/>
      <c r="K39" s="369"/>
      <c r="L39" s="363"/>
      <c r="M39" s="369"/>
      <c r="N39" s="363"/>
      <c r="O39" s="363"/>
      <c r="P39" s="363"/>
      <c r="Q39" s="363"/>
      <c r="R39" s="363"/>
      <c r="S39" s="366">
        <f t="shared" si="0"/>
        <v>0</v>
      </c>
      <c r="T39" s="375"/>
      <c r="U39" s="375"/>
      <c r="V39" s="375"/>
      <c r="W39" s="236"/>
      <c r="X39" s="1"/>
      <c r="Y39" s="1"/>
      <c r="Z39" s="1"/>
    </row>
    <row r="40" spans="1:26" ht="11.25" customHeight="1" thickBot="1" x14ac:dyDescent="0.25">
      <c r="A40" s="383"/>
      <c r="B40" s="378"/>
      <c r="C40" s="378"/>
      <c r="D40" s="378"/>
      <c r="E40" s="364"/>
      <c r="F40" s="407"/>
      <c r="G40" s="364"/>
      <c r="H40" s="364"/>
      <c r="I40" s="364"/>
      <c r="J40" s="364"/>
      <c r="K40" s="370"/>
      <c r="L40" s="364"/>
      <c r="M40" s="370"/>
      <c r="N40" s="364"/>
      <c r="O40" s="364"/>
      <c r="P40" s="364"/>
      <c r="Q40" s="364"/>
      <c r="R40" s="364"/>
      <c r="S40" s="367">
        <f t="shared" si="0"/>
        <v>0</v>
      </c>
      <c r="T40" s="376"/>
      <c r="U40" s="376"/>
      <c r="V40" s="376"/>
      <c r="W40" s="236">
        <f>IF(G40&gt;0,C36,0)</f>
        <v>0</v>
      </c>
      <c r="X40" s="1"/>
      <c r="Y40" s="1"/>
      <c r="Z40" s="1"/>
    </row>
    <row r="41" spans="1:26" ht="11.25" customHeight="1" x14ac:dyDescent="0.2">
      <c r="A41" s="381">
        <v>7</v>
      </c>
      <c r="B41" s="380" t="s">
        <v>2924</v>
      </c>
      <c r="C41" s="380" t="s">
        <v>22</v>
      </c>
      <c r="D41" s="371">
        <v>0</v>
      </c>
      <c r="E41" s="362">
        <v>3045017291</v>
      </c>
      <c r="F41" s="405">
        <v>2025</v>
      </c>
      <c r="G41" s="362">
        <v>268412184</v>
      </c>
      <c r="H41" s="362">
        <v>1521002373</v>
      </c>
      <c r="I41" s="362" t="s">
        <v>2933</v>
      </c>
      <c r="J41" s="362">
        <v>600000000</v>
      </c>
      <c r="K41" s="368" t="s">
        <v>3134</v>
      </c>
      <c r="L41" s="362">
        <v>655602734</v>
      </c>
      <c r="M41" s="362"/>
      <c r="N41" s="362"/>
      <c r="O41" s="362"/>
      <c r="P41" s="362"/>
      <c r="Q41" s="362"/>
      <c r="R41" s="362"/>
      <c r="S41" s="365">
        <f t="shared" si="0"/>
        <v>1255602734</v>
      </c>
      <c r="T41" s="374"/>
      <c r="U41" s="374"/>
      <c r="V41" s="374"/>
      <c r="W41" s="236"/>
      <c r="X41" s="1"/>
      <c r="Y41" s="1"/>
      <c r="Z41" s="1"/>
    </row>
    <row r="42" spans="1:26" ht="12.75" customHeight="1" x14ac:dyDescent="0.2">
      <c r="A42" s="382"/>
      <c r="B42" s="375"/>
      <c r="C42" s="375"/>
      <c r="D42" s="375"/>
      <c r="E42" s="363"/>
      <c r="F42" s="406"/>
      <c r="G42" s="363"/>
      <c r="H42" s="363"/>
      <c r="I42" s="363"/>
      <c r="J42" s="363"/>
      <c r="K42" s="369"/>
      <c r="L42" s="363"/>
      <c r="M42" s="363"/>
      <c r="N42" s="363"/>
      <c r="O42" s="363"/>
      <c r="P42" s="363"/>
      <c r="Q42" s="363"/>
      <c r="R42" s="363"/>
      <c r="S42" s="366">
        <f t="shared" si="0"/>
        <v>0</v>
      </c>
      <c r="T42" s="375"/>
      <c r="U42" s="375"/>
      <c r="V42" s="375"/>
      <c r="W42" s="236"/>
      <c r="X42" s="1"/>
      <c r="Y42" s="1"/>
      <c r="Z42" s="1"/>
    </row>
    <row r="43" spans="1:26" ht="12.75" customHeight="1" x14ac:dyDescent="0.2">
      <c r="A43" s="382"/>
      <c r="B43" s="375"/>
      <c r="C43" s="375"/>
      <c r="D43" s="375"/>
      <c r="E43" s="363"/>
      <c r="F43" s="406"/>
      <c r="G43" s="363"/>
      <c r="H43" s="363"/>
      <c r="I43" s="363"/>
      <c r="J43" s="363"/>
      <c r="K43" s="369"/>
      <c r="L43" s="363"/>
      <c r="M43" s="363"/>
      <c r="N43" s="363"/>
      <c r="O43" s="363"/>
      <c r="P43" s="363"/>
      <c r="Q43" s="363"/>
      <c r="R43" s="363"/>
      <c r="S43" s="366">
        <f t="shared" si="0"/>
        <v>0</v>
      </c>
      <c r="T43" s="375"/>
      <c r="U43" s="375"/>
      <c r="V43" s="375"/>
      <c r="W43" s="236"/>
      <c r="X43" s="1"/>
      <c r="Y43" s="1"/>
      <c r="Z43" s="1"/>
    </row>
    <row r="44" spans="1:26" ht="12.75" customHeight="1" x14ac:dyDescent="0.2">
      <c r="A44" s="382"/>
      <c r="B44" s="375"/>
      <c r="C44" s="375"/>
      <c r="D44" s="375"/>
      <c r="E44" s="363"/>
      <c r="F44" s="406"/>
      <c r="G44" s="363"/>
      <c r="H44" s="363"/>
      <c r="I44" s="363"/>
      <c r="J44" s="363"/>
      <c r="K44" s="369"/>
      <c r="L44" s="363"/>
      <c r="M44" s="363"/>
      <c r="N44" s="363"/>
      <c r="O44" s="363"/>
      <c r="P44" s="363"/>
      <c r="Q44" s="363"/>
      <c r="R44" s="363"/>
      <c r="S44" s="366">
        <f t="shared" si="0"/>
        <v>0</v>
      </c>
      <c r="T44" s="375"/>
      <c r="U44" s="375"/>
      <c r="V44" s="375"/>
      <c r="W44" s="236"/>
      <c r="X44" s="1"/>
      <c r="Y44" s="1"/>
      <c r="Z44" s="1"/>
    </row>
    <row r="45" spans="1:26" ht="45.75" customHeight="1" thickBot="1" x14ac:dyDescent="0.25">
      <c r="A45" s="383"/>
      <c r="B45" s="378"/>
      <c r="C45" s="378"/>
      <c r="D45" s="378"/>
      <c r="E45" s="364"/>
      <c r="F45" s="407"/>
      <c r="G45" s="364"/>
      <c r="H45" s="364"/>
      <c r="I45" s="364"/>
      <c r="J45" s="364"/>
      <c r="K45" s="370"/>
      <c r="L45" s="364"/>
      <c r="M45" s="364"/>
      <c r="N45" s="364"/>
      <c r="O45" s="364"/>
      <c r="P45" s="364"/>
      <c r="Q45" s="364"/>
      <c r="R45" s="364"/>
      <c r="S45" s="367">
        <f t="shared" si="0"/>
        <v>0</v>
      </c>
      <c r="T45" s="376"/>
      <c r="U45" s="376"/>
      <c r="V45" s="376"/>
      <c r="W45" s="236">
        <f>IF(G45&gt;0,C41,0)</f>
        <v>0</v>
      </c>
      <c r="X45" s="1"/>
      <c r="Y45" s="1"/>
      <c r="Z45" s="1"/>
    </row>
    <row r="46" spans="1:26" ht="11.25" customHeight="1" x14ac:dyDescent="0.2">
      <c r="A46" s="381">
        <v>8</v>
      </c>
      <c r="B46" s="380" t="s">
        <v>2925</v>
      </c>
      <c r="C46" s="380" t="s">
        <v>22</v>
      </c>
      <c r="D46" s="371">
        <v>0</v>
      </c>
      <c r="E46" s="362">
        <v>566391700</v>
      </c>
      <c r="F46" s="405">
        <v>2025</v>
      </c>
      <c r="G46" s="362">
        <v>423528600</v>
      </c>
      <c r="H46" s="362"/>
      <c r="I46" s="362"/>
      <c r="J46" s="362"/>
      <c r="K46" s="368" t="s">
        <v>2934</v>
      </c>
      <c r="L46" s="362">
        <v>142863100</v>
      </c>
      <c r="M46" s="362"/>
      <c r="N46" s="362"/>
      <c r="O46" s="362"/>
      <c r="P46" s="362"/>
      <c r="Q46" s="362"/>
      <c r="R46" s="362"/>
      <c r="S46" s="365">
        <f t="shared" si="0"/>
        <v>142863100</v>
      </c>
      <c r="T46" s="374"/>
      <c r="U46" s="374"/>
      <c r="V46" s="374"/>
      <c r="W46" s="236"/>
      <c r="X46" s="1"/>
      <c r="Y46" s="1"/>
      <c r="Z46" s="1"/>
    </row>
    <row r="47" spans="1:26" ht="11.25" customHeight="1" x14ac:dyDescent="0.2">
      <c r="A47" s="382"/>
      <c r="B47" s="375"/>
      <c r="C47" s="375"/>
      <c r="D47" s="375"/>
      <c r="E47" s="363"/>
      <c r="F47" s="406"/>
      <c r="G47" s="363"/>
      <c r="H47" s="363"/>
      <c r="I47" s="363"/>
      <c r="J47" s="363"/>
      <c r="K47" s="369"/>
      <c r="L47" s="363"/>
      <c r="M47" s="363"/>
      <c r="N47" s="363"/>
      <c r="O47" s="363"/>
      <c r="P47" s="363"/>
      <c r="Q47" s="363"/>
      <c r="R47" s="363"/>
      <c r="S47" s="366">
        <f t="shared" si="0"/>
        <v>0</v>
      </c>
      <c r="T47" s="375"/>
      <c r="U47" s="375"/>
      <c r="V47" s="375"/>
      <c r="W47" s="236"/>
      <c r="X47" s="1"/>
      <c r="Y47" s="1"/>
      <c r="Z47" s="1"/>
    </row>
    <row r="48" spans="1:26" ht="11.25" customHeight="1" x14ac:dyDescent="0.2">
      <c r="A48" s="382"/>
      <c r="B48" s="375"/>
      <c r="C48" s="375"/>
      <c r="D48" s="375"/>
      <c r="E48" s="363"/>
      <c r="F48" s="406"/>
      <c r="G48" s="363"/>
      <c r="H48" s="363"/>
      <c r="I48" s="363"/>
      <c r="J48" s="363"/>
      <c r="K48" s="369"/>
      <c r="L48" s="363"/>
      <c r="M48" s="363"/>
      <c r="N48" s="363"/>
      <c r="O48" s="363"/>
      <c r="P48" s="363"/>
      <c r="Q48" s="363"/>
      <c r="R48" s="363"/>
      <c r="S48" s="366">
        <f t="shared" si="0"/>
        <v>0</v>
      </c>
      <c r="T48" s="375"/>
      <c r="U48" s="375"/>
      <c r="V48" s="375"/>
      <c r="W48" s="236"/>
      <c r="X48" s="1"/>
      <c r="Y48" s="1"/>
      <c r="Z48" s="1"/>
    </row>
    <row r="49" spans="1:26" ht="20.25" customHeight="1" x14ac:dyDescent="0.2">
      <c r="A49" s="382"/>
      <c r="B49" s="375"/>
      <c r="C49" s="375"/>
      <c r="D49" s="375"/>
      <c r="E49" s="363"/>
      <c r="F49" s="406"/>
      <c r="G49" s="363"/>
      <c r="H49" s="363"/>
      <c r="I49" s="363"/>
      <c r="J49" s="363"/>
      <c r="K49" s="369"/>
      <c r="L49" s="363"/>
      <c r="M49" s="363"/>
      <c r="N49" s="363"/>
      <c r="O49" s="363"/>
      <c r="P49" s="363"/>
      <c r="Q49" s="363"/>
      <c r="R49" s="363"/>
      <c r="S49" s="366">
        <f t="shared" si="0"/>
        <v>0</v>
      </c>
      <c r="T49" s="375"/>
      <c r="U49" s="375"/>
      <c r="V49" s="375"/>
      <c r="W49" s="236"/>
      <c r="X49" s="1"/>
      <c r="Y49" s="1"/>
      <c r="Z49" s="1"/>
    </row>
    <row r="50" spans="1:26" ht="49.5" customHeight="1" thickBot="1" x14ac:dyDescent="0.25">
      <c r="A50" s="383"/>
      <c r="B50" s="378"/>
      <c r="C50" s="378"/>
      <c r="D50" s="378"/>
      <c r="E50" s="364"/>
      <c r="F50" s="407"/>
      <c r="G50" s="364"/>
      <c r="H50" s="364"/>
      <c r="I50" s="364"/>
      <c r="J50" s="364"/>
      <c r="K50" s="370"/>
      <c r="L50" s="364"/>
      <c r="M50" s="364"/>
      <c r="N50" s="364"/>
      <c r="O50" s="364"/>
      <c r="P50" s="364"/>
      <c r="Q50" s="364"/>
      <c r="R50" s="364"/>
      <c r="S50" s="367">
        <f t="shared" si="0"/>
        <v>0</v>
      </c>
      <c r="T50" s="376"/>
      <c r="U50" s="376"/>
      <c r="V50" s="376"/>
      <c r="W50" s="236">
        <f>IF(G50&gt;0,C46,0)</f>
        <v>0</v>
      </c>
      <c r="X50" s="1"/>
      <c r="Y50" s="1"/>
      <c r="Z50" s="1"/>
    </row>
    <row r="51" spans="1:26" ht="11.25" customHeight="1" x14ac:dyDescent="0.2">
      <c r="A51" s="381">
        <v>9</v>
      </c>
      <c r="B51" s="380" t="s">
        <v>2926</v>
      </c>
      <c r="C51" s="380" t="s">
        <v>22</v>
      </c>
      <c r="D51" s="371">
        <v>0</v>
      </c>
      <c r="E51" s="362">
        <v>2505152185</v>
      </c>
      <c r="F51" s="405">
        <v>2025</v>
      </c>
      <c r="G51" s="362">
        <v>211665049</v>
      </c>
      <c r="H51" s="362">
        <v>1199435276</v>
      </c>
      <c r="I51" s="362" t="s">
        <v>2933</v>
      </c>
      <c r="J51" s="362">
        <v>300000000</v>
      </c>
      <c r="K51" s="368" t="s">
        <v>3137</v>
      </c>
      <c r="L51" s="362">
        <v>794051860</v>
      </c>
      <c r="M51" s="362"/>
      <c r="N51" s="362"/>
      <c r="O51" s="362"/>
      <c r="P51" s="362"/>
      <c r="Q51" s="362"/>
      <c r="R51" s="362"/>
      <c r="S51" s="365">
        <f t="shared" si="0"/>
        <v>1094051860</v>
      </c>
      <c r="T51" s="374"/>
      <c r="U51" s="374"/>
      <c r="V51" s="374"/>
      <c r="W51" s="236"/>
      <c r="X51" s="1"/>
      <c r="Y51" s="1"/>
      <c r="Z51" s="1"/>
    </row>
    <row r="52" spans="1:26" ht="12.75" customHeight="1" x14ac:dyDescent="0.2">
      <c r="A52" s="382"/>
      <c r="B52" s="375"/>
      <c r="C52" s="375"/>
      <c r="D52" s="375"/>
      <c r="E52" s="363"/>
      <c r="F52" s="406"/>
      <c r="G52" s="363"/>
      <c r="H52" s="363"/>
      <c r="I52" s="363"/>
      <c r="J52" s="363"/>
      <c r="K52" s="369"/>
      <c r="L52" s="363"/>
      <c r="M52" s="363"/>
      <c r="N52" s="363"/>
      <c r="O52" s="363"/>
      <c r="P52" s="363"/>
      <c r="Q52" s="363"/>
      <c r="R52" s="363"/>
      <c r="S52" s="366">
        <f t="shared" si="0"/>
        <v>0</v>
      </c>
      <c r="T52" s="375"/>
      <c r="U52" s="375"/>
      <c r="V52" s="375"/>
      <c r="W52" s="236"/>
      <c r="X52" s="1"/>
      <c r="Y52" s="1"/>
      <c r="Z52" s="1"/>
    </row>
    <row r="53" spans="1:26" ht="12.75" customHeight="1" x14ac:dyDescent="0.2">
      <c r="A53" s="382"/>
      <c r="B53" s="375"/>
      <c r="C53" s="375"/>
      <c r="D53" s="375"/>
      <c r="E53" s="363"/>
      <c r="F53" s="406"/>
      <c r="G53" s="363"/>
      <c r="H53" s="363"/>
      <c r="I53" s="363"/>
      <c r="J53" s="363"/>
      <c r="K53" s="369"/>
      <c r="L53" s="363"/>
      <c r="M53" s="363"/>
      <c r="N53" s="363"/>
      <c r="O53" s="363"/>
      <c r="P53" s="363"/>
      <c r="Q53" s="363"/>
      <c r="R53" s="363"/>
      <c r="S53" s="366">
        <f t="shared" si="0"/>
        <v>0</v>
      </c>
      <c r="T53" s="375"/>
      <c r="U53" s="375"/>
      <c r="V53" s="375"/>
      <c r="W53" s="236"/>
      <c r="X53" s="1"/>
      <c r="Y53" s="1"/>
      <c r="Z53" s="1"/>
    </row>
    <row r="54" spans="1:26" ht="12.75" customHeight="1" x14ac:dyDescent="0.2">
      <c r="A54" s="382"/>
      <c r="B54" s="375"/>
      <c r="C54" s="375"/>
      <c r="D54" s="375"/>
      <c r="E54" s="363"/>
      <c r="F54" s="406"/>
      <c r="G54" s="363"/>
      <c r="H54" s="363"/>
      <c r="I54" s="363"/>
      <c r="J54" s="363"/>
      <c r="K54" s="369"/>
      <c r="L54" s="363"/>
      <c r="M54" s="363"/>
      <c r="N54" s="363"/>
      <c r="O54" s="363"/>
      <c r="P54" s="363"/>
      <c r="Q54" s="363"/>
      <c r="R54" s="363"/>
      <c r="S54" s="366">
        <f t="shared" si="0"/>
        <v>0</v>
      </c>
      <c r="T54" s="375"/>
      <c r="U54" s="375"/>
      <c r="V54" s="375"/>
      <c r="W54" s="236"/>
      <c r="X54" s="1"/>
      <c r="Y54" s="1"/>
      <c r="Z54" s="1"/>
    </row>
    <row r="55" spans="1:26" ht="21" customHeight="1" thickBot="1" x14ac:dyDescent="0.25">
      <c r="A55" s="383"/>
      <c r="B55" s="378"/>
      <c r="C55" s="378"/>
      <c r="D55" s="378"/>
      <c r="E55" s="364"/>
      <c r="F55" s="407"/>
      <c r="G55" s="364"/>
      <c r="H55" s="364"/>
      <c r="I55" s="364"/>
      <c r="J55" s="364"/>
      <c r="K55" s="370"/>
      <c r="L55" s="364"/>
      <c r="M55" s="364"/>
      <c r="N55" s="364"/>
      <c r="O55" s="364"/>
      <c r="P55" s="364"/>
      <c r="Q55" s="364"/>
      <c r="R55" s="364"/>
      <c r="S55" s="367">
        <f t="shared" si="0"/>
        <v>0</v>
      </c>
      <c r="T55" s="376"/>
      <c r="U55" s="376"/>
      <c r="V55" s="376"/>
      <c r="W55" s="236">
        <f>IF(G55&gt;0,C51,0)</f>
        <v>0</v>
      </c>
      <c r="X55" s="1"/>
      <c r="Y55" s="1"/>
      <c r="Z55" s="1"/>
    </row>
    <row r="56" spans="1:26" ht="11.25" customHeight="1" x14ac:dyDescent="0.2">
      <c r="A56" s="381">
        <v>10</v>
      </c>
      <c r="B56" s="380" t="s">
        <v>2927</v>
      </c>
      <c r="C56" s="380" t="s">
        <v>34</v>
      </c>
      <c r="D56" s="371">
        <v>0</v>
      </c>
      <c r="E56" s="362">
        <v>2109677521</v>
      </c>
      <c r="F56" s="405">
        <v>2025</v>
      </c>
      <c r="G56" s="362">
        <v>182328973</v>
      </c>
      <c r="H56" s="362">
        <v>1033197512</v>
      </c>
      <c r="I56" s="362" t="s">
        <v>2933</v>
      </c>
      <c r="J56" s="362">
        <v>215000000</v>
      </c>
      <c r="K56" s="368" t="s">
        <v>3138</v>
      </c>
      <c r="L56" s="362">
        <v>679151036</v>
      </c>
      <c r="M56" s="362"/>
      <c r="N56" s="362"/>
      <c r="O56" s="362"/>
      <c r="P56" s="362"/>
      <c r="Q56" s="362"/>
      <c r="R56" s="362"/>
      <c r="S56" s="365">
        <f t="shared" si="0"/>
        <v>894151036</v>
      </c>
      <c r="T56" s="374"/>
      <c r="U56" s="374"/>
      <c r="V56" s="374"/>
      <c r="W56" s="236"/>
      <c r="X56" s="1"/>
      <c r="Y56" s="1"/>
      <c r="Z56" s="1"/>
    </row>
    <row r="57" spans="1:26" ht="11.25" customHeight="1" x14ac:dyDescent="0.2">
      <c r="A57" s="382"/>
      <c r="B57" s="375"/>
      <c r="C57" s="375"/>
      <c r="D57" s="375"/>
      <c r="E57" s="363"/>
      <c r="F57" s="406"/>
      <c r="G57" s="363"/>
      <c r="H57" s="363"/>
      <c r="I57" s="363"/>
      <c r="J57" s="363"/>
      <c r="K57" s="369"/>
      <c r="L57" s="363"/>
      <c r="M57" s="363"/>
      <c r="N57" s="363"/>
      <c r="O57" s="363"/>
      <c r="P57" s="363"/>
      <c r="Q57" s="363"/>
      <c r="R57" s="363"/>
      <c r="S57" s="366">
        <f t="shared" si="0"/>
        <v>0</v>
      </c>
      <c r="T57" s="375"/>
      <c r="U57" s="375"/>
      <c r="V57" s="375"/>
      <c r="W57" s="236"/>
      <c r="X57" s="1"/>
      <c r="Y57" s="1"/>
      <c r="Z57" s="1"/>
    </row>
    <row r="58" spans="1:26" ht="11.25" customHeight="1" x14ac:dyDescent="0.2">
      <c r="A58" s="382"/>
      <c r="B58" s="375"/>
      <c r="C58" s="375"/>
      <c r="D58" s="375"/>
      <c r="E58" s="363"/>
      <c r="F58" s="406"/>
      <c r="G58" s="363"/>
      <c r="H58" s="363"/>
      <c r="I58" s="363"/>
      <c r="J58" s="363"/>
      <c r="K58" s="369"/>
      <c r="L58" s="363"/>
      <c r="M58" s="363"/>
      <c r="N58" s="363"/>
      <c r="O58" s="363"/>
      <c r="P58" s="363"/>
      <c r="Q58" s="363"/>
      <c r="R58" s="363"/>
      <c r="S58" s="366">
        <f t="shared" si="0"/>
        <v>0</v>
      </c>
      <c r="T58" s="375"/>
      <c r="U58" s="375"/>
      <c r="V58" s="375"/>
      <c r="W58" s="236"/>
      <c r="X58" s="1"/>
      <c r="Y58" s="1"/>
      <c r="Z58" s="1"/>
    </row>
    <row r="59" spans="1:26" ht="11.25" customHeight="1" x14ac:dyDescent="0.2">
      <c r="A59" s="382"/>
      <c r="B59" s="375"/>
      <c r="C59" s="375"/>
      <c r="D59" s="375"/>
      <c r="E59" s="363"/>
      <c r="F59" s="406"/>
      <c r="G59" s="363"/>
      <c r="H59" s="363"/>
      <c r="I59" s="363"/>
      <c r="J59" s="363"/>
      <c r="K59" s="369"/>
      <c r="L59" s="363"/>
      <c r="M59" s="363"/>
      <c r="N59" s="363"/>
      <c r="O59" s="363"/>
      <c r="P59" s="363"/>
      <c r="Q59" s="363"/>
      <c r="R59" s="363"/>
      <c r="S59" s="366">
        <f t="shared" si="0"/>
        <v>0</v>
      </c>
      <c r="T59" s="375"/>
      <c r="U59" s="375"/>
      <c r="V59" s="375"/>
      <c r="W59" s="236"/>
      <c r="X59" s="1"/>
      <c r="Y59" s="1"/>
      <c r="Z59" s="1"/>
    </row>
    <row r="60" spans="1:26" ht="11.25" customHeight="1" thickBot="1" x14ac:dyDescent="0.25">
      <c r="A60" s="383"/>
      <c r="B60" s="378"/>
      <c r="C60" s="378"/>
      <c r="D60" s="378"/>
      <c r="E60" s="364"/>
      <c r="F60" s="407"/>
      <c r="G60" s="364"/>
      <c r="H60" s="364"/>
      <c r="I60" s="364"/>
      <c r="J60" s="364"/>
      <c r="K60" s="370"/>
      <c r="L60" s="364"/>
      <c r="M60" s="364"/>
      <c r="N60" s="364"/>
      <c r="O60" s="364"/>
      <c r="P60" s="364"/>
      <c r="Q60" s="364"/>
      <c r="R60" s="364"/>
      <c r="S60" s="367">
        <f t="shared" si="0"/>
        <v>0</v>
      </c>
      <c r="T60" s="376"/>
      <c r="U60" s="376"/>
      <c r="V60" s="376"/>
      <c r="W60" s="236">
        <f>IF(G60&gt;0,C56,0)</f>
        <v>0</v>
      </c>
      <c r="X60" s="1"/>
      <c r="Y60" s="1"/>
      <c r="Z60" s="1"/>
    </row>
    <row r="61" spans="1:26" ht="11.25" customHeight="1" x14ac:dyDescent="0.2">
      <c r="A61" s="381">
        <v>11</v>
      </c>
      <c r="B61" s="380" t="s">
        <v>2928</v>
      </c>
      <c r="C61" s="380" t="s">
        <v>22</v>
      </c>
      <c r="D61" s="371">
        <v>0</v>
      </c>
      <c r="E61" s="362">
        <v>1658801231</v>
      </c>
      <c r="F61" s="405">
        <v>2025</v>
      </c>
      <c r="G61" s="362">
        <v>158837680</v>
      </c>
      <c r="H61" s="362">
        <v>900080185</v>
      </c>
      <c r="I61" s="362" t="s">
        <v>2933</v>
      </c>
      <c r="J61" s="362">
        <v>200000000</v>
      </c>
      <c r="K61" s="368" t="s">
        <v>3135</v>
      </c>
      <c r="L61" s="362">
        <v>399883366</v>
      </c>
      <c r="M61" s="362"/>
      <c r="N61" s="362"/>
      <c r="O61" s="362"/>
      <c r="P61" s="362"/>
      <c r="Q61" s="362"/>
      <c r="R61" s="362"/>
      <c r="S61" s="365">
        <f t="shared" si="0"/>
        <v>599883366</v>
      </c>
      <c r="T61" s="374"/>
      <c r="U61" s="374"/>
      <c r="V61" s="374"/>
      <c r="W61" s="236"/>
      <c r="X61" s="1"/>
      <c r="Y61" s="1"/>
      <c r="Z61" s="1"/>
    </row>
    <row r="62" spans="1:26" ht="12.75" customHeight="1" x14ac:dyDescent="0.2">
      <c r="A62" s="382"/>
      <c r="B62" s="375"/>
      <c r="C62" s="375"/>
      <c r="D62" s="375"/>
      <c r="E62" s="363"/>
      <c r="F62" s="406"/>
      <c r="G62" s="363"/>
      <c r="H62" s="363"/>
      <c r="I62" s="363"/>
      <c r="J62" s="363"/>
      <c r="K62" s="369"/>
      <c r="L62" s="363"/>
      <c r="M62" s="363"/>
      <c r="N62" s="363"/>
      <c r="O62" s="363"/>
      <c r="P62" s="363"/>
      <c r="Q62" s="363"/>
      <c r="R62" s="363"/>
      <c r="S62" s="366">
        <f t="shared" si="0"/>
        <v>0</v>
      </c>
      <c r="T62" s="375"/>
      <c r="U62" s="375"/>
      <c r="V62" s="375"/>
      <c r="W62" s="236"/>
      <c r="X62" s="1"/>
      <c r="Y62" s="1"/>
      <c r="Z62" s="1"/>
    </row>
    <row r="63" spans="1:26" ht="12.75" customHeight="1" x14ac:dyDescent="0.2">
      <c r="A63" s="382"/>
      <c r="B63" s="375"/>
      <c r="C63" s="375"/>
      <c r="D63" s="375"/>
      <c r="E63" s="363"/>
      <c r="F63" s="406"/>
      <c r="G63" s="363"/>
      <c r="H63" s="363"/>
      <c r="I63" s="363"/>
      <c r="J63" s="363"/>
      <c r="K63" s="369"/>
      <c r="L63" s="363"/>
      <c r="M63" s="363"/>
      <c r="N63" s="363"/>
      <c r="O63" s="363"/>
      <c r="P63" s="363"/>
      <c r="Q63" s="363"/>
      <c r="R63" s="363"/>
      <c r="S63" s="366">
        <f t="shared" si="0"/>
        <v>0</v>
      </c>
      <c r="T63" s="375"/>
      <c r="U63" s="375"/>
      <c r="V63" s="375"/>
      <c r="W63" s="236"/>
      <c r="X63" s="1"/>
      <c r="Y63" s="1"/>
      <c r="Z63" s="1"/>
    </row>
    <row r="64" spans="1:26" ht="12.75" customHeight="1" x14ac:dyDescent="0.2">
      <c r="A64" s="382"/>
      <c r="B64" s="375"/>
      <c r="C64" s="375"/>
      <c r="D64" s="375"/>
      <c r="E64" s="363"/>
      <c r="F64" s="406"/>
      <c r="G64" s="363"/>
      <c r="H64" s="363"/>
      <c r="I64" s="363"/>
      <c r="J64" s="363"/>
      <c r="K64" s="369"/>
      <c r="L64" s="363"/>
      <c r="M64" s="363"/>
      <c r="N64" s="363"/>
      <c r="O64" s="363"/>
      <c r="P64" s="363"/>
      <c r="Q64" s="363"/>
      <c r="R64" s="363"/>
      <c r="S64" s="366">
        <f t="shared" si="0"/>
        <v>0</v>
      </c>
      <c r="T64" s="375"/>
      <c r="U64" s="375"/>
      <c r="V64" s="375"/>
      <c r="W64" s="236"/>
      <c r="X64" s="1"/>
      <c r="Y64" s="1"/>
      <c r="Z64" s="1"/>
    </row>
    <row r="65" spans="1:26" ht="27" customHeight="1" thickBot="1" x14ac:dyDescent="0.25">
      <c r="A65" s="383"/>
      <c r="B65" s="378"/>
      <c r="C65" s="378"/>
      <c r="D65" s="378"/>
      <c r="E65" s="364"/>
      <c r="F65" s="407"/>
      <c r="G65" s="364"/>
      <c r="H65" s="364"/>
      <c r="I65" s="364"/>
      <c r="J65" s="364"/>
      <c r="K65" s="370"/>
      <c r="L65" s="364"/>
      <c r="M65" s="364"/>
      <c r="N65" s="364"/>
      <c r="O65" s="364"/>
      <c r="P65" s="364"/>
      <c r="Q65" s="364"/>
      <c r="R65" s="364"/>
      <c r="S65" s="367">
        <f t="shared" si="0"/>
        <v>0</v>
      </c>
      <c r="T65" s="376"/>
      <c r="U65" s="376"/>
      <c r="V65" s="376"/>
      <c r="W65" s="236">
        <f>IF(G65&gt;0,C61,0)</f>
        <v>0</v>
      </c>
      <c r="X65" s="1"/>
      <c r="Y65" s="1"/>
      <c r="Z65" s="1"/>
    </row>
    <row r="66" spans="1:26" ht="11.25" customHeight="1" x14ac:dyDescent="0.2">
      <c r="A66" s="381">
        <v>12</v>
      </c>
      <c r="B66" s="380" t="s">
        <v>2929</v>
      </c>
      <c r="C66" s="380" t="s">
        <v>34</v>
      </c>
      <c r="D66" s="371">
        <v>0</v>
      </c>
      <c r="E66" s="362">
        <v>1865303428</v>
      </c>
      <c r="F66" s="408">
        <v>2025</v>
      </c>
      <c r="G66" s="362">
        <v>40328995</v>
      </c>
      <c r="H66" s="362">
        <v>700897587</v>
      </c>
      <c r="I66" s="362" t="s">
        <v>2933</v>
      </c>
      <c r="J66" s="362">
        <v>500000000</v>
      </c>
      <c r="K66" s="368" t="s">
        <v>3139</v>
      </c>
      <c r="L66" s="362">
        <v>624076846</v>
      </c>
      <c r="M66" s="362"/>
      <c r="N66" s="362"/>
      <c r="O66" s="362"/>
      <c r="P66" s="362"/>
      <c r="Q66" s="362"/>
      <c r="R66" s="362"/>
      <c r="S66" s="365">
        <f>SUM(J66,L66,N66,R66)</f>
        <v>1124076846</v>
      </c>
      <c r="T66" s="374"/>
      <c r="U66" s="374"/>
      <c r="V66" s="374"/>
      <c r="W66" s="236"/>
      <c r="X66" s="1"/>
      <c r="Y66" s="1"/>
      <c r="Z66" s="1"/>
    </row>
    <row r="67" spans="1:26" ht="11.25" customHeight="1" x14ac:dyDescent="0.2">
      <c r="A67" s="382"/>
      <c r="B67" s="375"/>
      <c r="C67" s="375"/>
      <c r="D67" s="375"/>
      <c r="E67" s="363"/>
      <c r="F67" s="409"/>
      <c r="G67" s="363"/>
      <c r="H67" s="363"/>
      <c r="I67" s="363"/>
      <c r="J67" s="363"/>
      <c r="K67" s="369"/>
      <c r="L67" s="363"/>
      <c r="M67" s="363"/>
      <c r="N67" s="363"/>
      <c r="O67" s="363"/>
      <c r="P67" s="363"/>
      <c r="Q67" s="363"/>
      <c r="R67" s="363"/>
      <c r="S67" s="366">
        <f t="shared" si="0"/>
        <v>0</v>
      </c>
      <c r="T67" s="375"/>
      <c r="U67" s="375"/>
      <c r="V67" s="375"/>
      <c r="W67" s="236"/>
      <c r="X67" s="1"/>
      <c r="Y67" s="1"/>
      <c r="Z67" s="1"/>
    </row>
    <row r="68" spans="1:26" ht="11.25" customHeight="1" x14ac:dyDescent="0.2">
      <c r="A68" s="382"/>
      <c r="B68" s="375"/>
      <c r="C68" s="375"/>
      <c r="D68" s="375"/>
      <c r="E68" s="363"/>
      <c r="F68" s="409"/>
      <c r="G68" s="363"/>
      <c r="H68" s="363"/>
      <c r="I68" s="363"/>
      <c r="J68" s="363"/>
      <c r="K68" s="369"/>
      <c r="L68" s="363"/>
      <c r="M68" s="363"/>
      <c r="N68" s="363"/>
      <c r="O68" s="363"/>
      <c r="P68" s="363"/>
      <c r="Q68" s="363"/>
      <c r="R68" s="363"/>
      <c r="S68" s="366">
        <f t="shared" si="0"/>
        <v>0</v>
      </c>
      <c r="T68" s="375"/>
      <c r="U68" s="375"/>
      <c r="V68" s="375"/>
      <c r="W68" s="236"/>
      <c r="X68" s="1"/>
      <c r="Y68" s="1"/>
      <c r="Z68" s="1"/>
    </row>
    <row r="69" spans="1:26" ht="11.25" customHeight="1" x14ac:dyDescent="0.2">
      <c r="A69" s="382"/>
      <c r="B69" s="375"/>
      <c r="C69" s="375"/>
      <c r="D69" s="375"/>
      <c r="E69" s="363"/>
      <c r="F69" s="409"/>
      <c r="G69" s="363"/>
      <c r="H69" s="363"/>
      <c r="I69" s="363"/>
      <c r="J69" s="363"/>
      <c r="K69" s="369"/>
      <c r="L69" s="363"/>
      <c r="M69" s="363"/>
      <c r="N69" s="363"/>
      <c r="O69" s="363"/>
      <c r="P69" s="363"/>
      <c r="Q69" s="363"/>
      <c r="R69" s="363"/>
      <c r="S69" s="366">
        <f t="shared" si="0"/>
        <v>0</v>
      </c>
      <c r="T69" s="375"/>
      <c r="U69" s="375"/>
      <c r="V69" s="375"/>
      <c r="W69" s="236"/>
      <c r="X69" s="1"/>
      <c r="Y69" s="1"/>
      <c r="Z69" s="1"/>
    </row>
    <row r="70" spans="1:26" ht="11.25" customHeight="1" thickBot="1" x14ac:dyDescent="0.25">
      <c r="A70" s="383"/>
      <c r="B70" s="378"/>
      <c r="C70" s="378"/>
      <c r="D70" s="378"/>
      <c r="E70" s="364"/>
      <c r="F70" s="409"/>
      <c r="G70" s="364"/>
      <c r="H70" s="364"/>
      <c r="I70" s="364"/>
      <c r="J70" s="364"/>
      <c r="K70" s="370"/>
      <c r="L70" s="364"/>
      <c r="M70" s="364"/>
      <c r="N70" s="364"/>
      <c r="O70" s="364"/>
      <c r="P70" s="364"/>
      <c r="Q70" s="364"/>
      <c r="R70" s="364"/>
      <c r="S70" s="367">
        <f t="shared" si="0"/>
        <v>0</v>
      </c>
      <c r="T70" s="376"/>
      <c r="U70" s="376"/>
      <c r="V70" s="376"/>
      <c r="W70" s="236">
        <f>IF(G70&gt;0,C66,0)</f>
        <v>0</v>
      </c>
      <c r="X70" s="1"/>
      <c r="Y70" s="1"/>
      <c r="Z70" s="1"/>
    </row>
    <row r="71" spans="1:26" ht="11.25" customHeight="1" x14ac:dyDescent="0.2">
      <c r="A71" s="381">
        <v>13</v>
      </c>
      <c r="B71" s="380" t="s">
        <v>2930</v>
      </c>
      <c r="C71" s="380"/>
      <c r="D71" s="371"/>
      <c r="E71" s="385"/>
      <c r="F71" s="413"/>
      <c r="G71" s="410">
        <v>268401641.11700001</v>
      </c>
      <c r="H71" s="371"/>
      <c r="I71" s="371"/>
      <c r="J71" s="371"/>
      <c r="K71" s="371"/>
      <c r="L71" s="371"/>
      <c r="M71" s="371"/>
      <c r="N71" s="371"/>
      <c r="O71" s="371"/>
      <c r="P71" s="371"/>
      <c r="Q71" s="371"/>
      <c r="R71" s="371"/>
      <c r="S71" s="399">
        <f>SUM(J71,L71,N71,R71)</f>
        <v>0</v>
      </c>
      <c r="T71" s="374"/>
      <c r="U71" s="374"/>
      <c r="V71" s="374"/>
      <c r="W71" s="236"/>
      <c r="X71" s="1"/>
      <c r="Y71" s="1"/>
      <c r="Z71" s="1"/>
    </row>
    <row r="72" spans="1:26" ht="6.75" customHeight="1" thickBot="1" x14ac:dyDescent="0.25">
      <c r="A72" s="382"/>
      <c r="B72" s="375"/>
      <c r="C72" s="375"/>
      <c r="D72" s="375"/>
      <c r="E72" s="386"/>
      <c r="F72" s="413"/>
      <c r="G72" s="411"/>
      <c r="H72" s="414"/>
      <c r="I72" s="414"/>
      <c r="J72" s="414"/>
      <c r="K72" s="414"/>
      <c r="L72" s="414"/>
      <c r="M72" s="414"/>
      <c r="N72" s="414"/>
      <c r="O72" s="414"/>
      <c r="P72" s="414"/>
      <c r="Q72" s="414"/>
      <c r="R72" s="414"/>
      <c r="S72" s="415"/>
      <c r="T72" s="375"/>
      <c r="U72" s="375"/>
      <c r="V72" s="375"/>
      <c r="W72" s="236"/>
      <c r="X72" s="1"/>
      <c r="Y72" s="1"/>
      <c r="Z72" s="1"/>
    </row>
    <row r="73" spans="1:26" ht="12.75" hidden="1" customHeight="1" thickBot="1" x14ac:dyDescent="0.25">
      <c r="A73" s="382"/>
      <c r="B73" s="375"/>
      <c r="C73" s="375"/>
      <c r="D73" s="375"/>
      <c r="E73" s="386"/>
      <c r="F73" s="413"/>
      <c r="G73" s="411"/>
      <c r="H73" s="57"/>
      <c r="I73" s="57"/>
      <c r="J73" s="57"/>
      <c r="K73" s="57"/>
      <c r="L73" s="57"/>
      <c r="M73" s="57"/>
      <c r="N73" s="57"/>
      <c r="O73" s="57"/>
      <c r="P73" s="57"/>
      <c r="Q73" s="57"/>
      <c r="R73" s="57"/>
      <c r="S73" s="91">
        <f t="shared" si="0"/>
        <v>0</v>
      </c>
      <c r="T73" s="375"/>
      <c r="U73" s="375"/>
      <c r="V73" s="375"/>
      <c r="W73" s="236"/>
      <c r="X73" s="1"/>
      <c r="Y73" s="1"/>
      <c r="Z73" s="1"/>
    </row>
    <row r="74" spans="1:26" ht="12.75" hidden="1" customHeight="1" x14ac:dyDescent="0.2">
      <c r="A74" s="382"/>
      <c r="B74" s="375"/>
      <c r="C74" s="375"/>
      <c r="D74" s="375"/>
      <c r="E74" s="386"/>
      <c r="F74" s="413"/>
      <c r="G74" s="411"/>
      <c r="H74" s="57"/>
      <c r="I74" s="57"/>
      <c r="J74" s="57"/>
      <c r="K74" s="57"/>
      <c r="L74" s="57"/>
      <c r="M74" s="57"/>
      <c r="N74" s="57"/>
      <c r="O74" s="57"/>
      <c r="P74" s="57"/>
      <c r="Q74" s="57"/>
      <c r="R74" s="57"/>
      <c r="S74" s="91">
        <f t="shared" si="0"/>
        <v>0</v>
      </c>
      <c r="T74" s="375"/>
      <c r="U74" s="375"/>
      <c r="V74" s="375"/>
      <c r="W74" s="236"/>
      <c r="X74" s="1"/>
      <c r="Y74" s="1"/>
      <c r="Z74" s="1"/>
    </row>
    <row r="75" spans="1:26" ht="13.5" hidden="1" customHeight="1" thickBot="1" x14ac:dyDescent="0.25">
      <c r="A75" s="383"/>
      <c r="B75" s="378"/>
      <c r="C75" s="378"/>
      <c r="D75" s="378"/>
      <c r="E75" s="387"/>
      <c r="F75" s="413"/>
      <c r="G75" s="412"/>
      <c r="H75" s="93"/>
      <c r="I75" s="93"/>
      <c r="J75" s="93"/>
      <c r="K75" s="93"/>
      <c r="L75" s="93"/>
      <c r="M75" s="93"/>
      <c r="N75" s="93"/>
      <c r="O75" s="93"/>
      <c r="P75" s="93"/>
      <c r="Q75" s="93"/>
      <c r="R75" s="93"/>
      <c r="S75" s="94">
        <f t="shared" si="0"/>
        <v>0</v>
      </c>
      <c r="T75" s="376"/>
      <c r="U75" s="376"/>
      <c r="V75" s="376"/>
      <c r="W75" s="236">
        <f>IF(G75&gt;0,C71,0)</f>
        <v>0</v>
      </c>
      <c r="X75" s="1"/>
      <c r="Y75" s="1"/>
      <c r="Z75" s="1"/>
    </row>
    <row r="76" spans="1:26" ht="11.25" customHeight="1" thickBot="1" x14ac:dyDescent="0.25">
      <c r="A76" s="381">
        <v>14</v>
      </c>
      <c r="B76" s="380"/>
      <c r="C76" s="380"/>
      <c r="D76" s="371"/>
      <c r="E76" s="385"/>
      <c r="F76" s="304"/>
      <c r="G76" s="303"/>
      <c r="H76" s="89"/>
      <c r="I76" s="89"/>
      <c r="J76" s="89"/>
      <c r="K76" s="89"/>
      <c r="L76" s="89"/>
      <c r="M76" s="89"/>
      <c r="N76" s="89"/>
      <c r="O76" s="89"/>
      <c r="P76" s="89"/>
      <c r="Q76" s="89"/>
      <c r="R76" s="89"/>
      <c r="S76" s="90">
        <f t="shared" si="0"/>
        <v>0</v>
      </c>
      <c r="T76" s="374"/>
      <c r="U76" s="374"/>
      <c r="V76" s="374"/>
      <c r="W76" s="236"/>
      <c r="X76" s="1"/>
      <c r="Y76" s="1"/>
      <c r="Z76" s="1"/>
    </row>
    <row r="77" spans="1:26" ht="11.25" customHeight="1" thickBot="1" x14ac:dyDescent="0.25">
      <c r="A77" s="382"/>
      <c r="B77" s="375"/>
      <c r="C77" s="375"/>
      <c r="D77" s="375"/>
      <c r="E77" s="375"/>
      <c r="F77" s="88"/>
      <c r="G77" s="93"/>
      <c r="H77" s="57"/>
      <c r="I77" s="57"/>
      <c r="J77" s="57"/>
      <c r="K77" s="57"/>
      <c r="L77" s="57"/>
      <c r="M77" s="57"/>
      <c r="N77" s="57"/>
      <c r="O77" s="57"/>
      <c r="P77" s="57"/>
      <c r="Q77" s="57"/>
      <c r="R77" s="57"/>
      <c r="S77" s="91">
        <f t="shared" si="0"/>
        <v>0</v>
      </c>
      <c r="T77" s="375"/>
      <c r="U77" s="375"/>
      <c r="V77" s="375"/>
      <c r="W77" s="236"/>
      <c r="X77" s="1"/>
      <c r="Y77" s="1"/>
      <c r="Z77" s="1"/>
    </row>
    <row r="78" spans="1:26" ht="11.25" customHeight="1" x14ac:dyDescent="0.2">
      <c r="A78" s="382"/>
      <c r="B78" s="375"/>
      <c r="C78" s="375"/>
      <c r="D78" s="375"/>
      <c r="E78" s="375"/>
      <c r="F78" s="88"/>
      <c r="G78" s="93"/>
      <c r="H78" s="57"/>
      <c r="I78" s="57"/>
      <c r="J78" s="57"/>
      <c r="K78" s="57"/>
      <c r="L78" s="57"/>
      <c r="M78" s="57"/>
      <c r="N78" s="57"/>
      <c r="O78" s="57"/>
      <c r="P78" s="57"/>
      <c r="Q78" s="57"/>
      <c r="R78" s="57"/>
      <c r="S78" s="91">
        <f t="shared" si="0"/>
        <v>0</v>
      </c>
      <c r="T78" s="375"/>
      <c r="U78" s="375"/>
      <c r="V78" s="375"/>
      <c r="W78" s="236"/>
      <c r="X78" s="1"/>
      <c r="Y78" s="1"/>
      <c r="Z78" s="1"/>
    </row>
    <row r="79" spans="1:26" ht="11.25" customHeight="1" x14ac:dyDescent="0.2">
      <c r="A79" s="382"/>
      <c r="B79" s="375"/>
      <c r="C79" s="375"/>
      <c r="D79" s="375"/>
      <c r="E79" s="375"/>
      <c r="F79" s="88"/>
      <c r="G79" s="93"/>
      <c r="H79" s="57"/>
      <c r="I79" s="57"/>
      <c r="J79" s="57"/>
      <c r="K79" s="57"/>
      <c r="L79" s="57"/>
      <c r="M79" s="57"/>
      <c r="N79" s="57"/>
      <c r="O79" s="57"/>
      <c r="P79" s="57"/>
      <c r="Q79" s="57"/>
      <c r="R79" s="57"/>
      <c r="S79" s="91">
        <f t="shared" si="0"/>
        <v>0</v>
      </c>
      <c r="T79" s="375"/>
      <c r="U79" s="375"/>
      <c r="V79" s="375"/>
      <c r="W79" s="236"/>
      <c r="X79" s="1"/>
      <c r="Y79" s="1"/>
      <c r="Z79" s="1"/>
    </row>
    <row r="80" spans="1:26" ht="11.25" customHeight="1" x14ac:dyDescent="0.2">
      <c r="A80" s="383"/>
      <c r="B80" s="378"/>
      <c r="C80" s="378"/>
      <c r="D80" s="378"/>
      <c r="E80" s="378"/>
      <c r="F80" s="92"/>
      <c r="G80" s="93"/>
      <c r="H80" s="93"/>
      <c r="I80" s="93"/>
      <c r="J80" s="93"/>
      <c r="K80" s="93"/>
      <c r="L80" s="93"/>
      <c r="M80" s="93"/>
      <c r="N80" s="93"/>
      <c r="O80" s="93"/>
      <c r="P80" s="93"/>
      <c r="Q80" s="93"/>
      <c r="R80" s="93"/>
      <c r="S80" s="94">
        <f t="shared" si="0"/>
        <v>0</v>
      </c>
      <c r="T80" s="376"/>
      <c r="U80" s="376"/>
      <c r="V80" s="376"/>
      <c r="W80" s="236">
        <f>IF(G80&gt;0,C76,0)</f>
        <v>0</v>
      </c>
      <c r="X80" s="1"/>
      <c r="Y80" s="1"/>
      <c r="Z80" s="1"/>
    </row>
    <row r="81" spans="1:26" ht="11.25" customHeight="1" x14ac:dyDescent="0.2">
      <c r="A81" s="381">
        <v>15</v>
      </c>
      <c r="B81" s="380"/>
      <c r="C81" s="380"/>
      <c r="D81" s="371"/>
      <c r="E81" s="384"/>
      <c r="F81" s="88"/>
      <c r="G81" s="93"/>
      <c r="H81" s="89"/>
      <c r="I81" s="89"/>
      <c r="J81" s="89"/>
      <c r="K81" s="89"/>
      <c r="L81" s="89"/>
      <c r="M81" s="89"/>
      <c r="N81" s="89"/>
      <c r="O81" s="89"/>
      <c r="P81" s="89"/>
      <c r="Q81" s="89"/>
      <c r="R81" s="89"/>
      <c r="S81" s="90">
        <f t="shared" si="0"/>
        <v>0</v>
      </c>
      <c r="T81" s="374"/>
      <c r="U81" s="374"/>
      <c r="V81" s="374"/>
      <c r="W81" s="236"/>
      <c r="X81" s="1"/>
      <c r="Y81" s="1"/>
      <c r="Z81" s="1"/>
    </row>
    <row r="82" spans="1:26" ht="12.75" customHeight="1" x14ac:dyDescent="0.2">
      <c r="A82" s="382"/>
      <c r="B82" s="375"/>
      <c r="C82" s="375"/>
      <c r="D82" s="375"/>
      <c r="E82" s="375"/>
      <c r="F82" s="88"/>
      <c r="G82" s="93"/>
      <c r="H82" s="57"/>
      <c r="I82" s="57"/>
      <c r="J82" s="57"/>
      <c r="K82" s="57"/>
      <c r="L82" s="57"/>
      <c r="M82" s="57"/>
      <c r="N82" s="57"/>
      <c r="O82" s="57"/>
      <c r="P82" s="57"/>
      <c r="Q82" s="57"/>
      <c r="R82" s="57"/>
      <c r="S82" s="91">
        <f t="shared" si="0"/>
        <v>0</v>
      </c>
      <c r="T82" s="375"/>
      <c r="U82" s="375"/>
      <c r="V82" s="375"/>
      <c r="W82" s="236"/>
      <c r="X82" s="1"/>
      <c r="Y82" s="1"/>
      <c r="Z82" s="1"/>
    </row>
    <row r="83" spans="1:26" ht="12.75" customHeight="1" x14ac:dyDescent="0.2">
      <c r="A83" s="382"/>
      <c r="B83" s="375"/>
      <c r="C83" s="375"/>
      <c r="D83" s="375"/>
      <c r="E83" s="375"/>
      <c r="F83" s="88"/>
      <c r="G83" s="93"/>
      <c r="H83" s="57"/>
      <c r="I83" s="57"/>
      <c r="J83" s="57"/>
      <c r="K83" s="57"/>
      <c r="L83" s="57"/>
      <c r="M83" s="57"/>
      <c r="N83" s="57"/>
      <c r="O83" s="57"/>
      <c r="P83" s="57"/>
      <c r="Q83" s="57"/>
      <c r="R83" s="57"/>
      <c r="S83" s="91">
        <f t="shared" si="0"/>
        <v>0</v>
      </c>
      <c r="T83" s="375"/>
      <c r="U83" s="375"/>
      <c r="V83" s="375"/>
      <c r="W83" s="236"/>
      <c r="X83" s="1"/>
      <c r="Y83" s="1"/>
      <c r="Z83" s="1"/>
    </row>
    <row r="84" spans="1:26" ht="12.75" customHeight="1" x14ac:dyDescent="0.2">
      <c r="A84" s="382"/>
      <c r="B84" s="375"/>
      <c r="C84" s="375"/>
      <c r="D84" s="375"/>
      <c r="E84" s="375"/>
      <c r="F84" s="88"/>
      <c r="G84" s="93"/>
      <c r="H84" s="57"/>
      <c r="I84" s="57"/>
      <c r="J84" s="57"/>
      <c r="K84" s="57"/>
      <c r="L84" s="57"/>
      <c r="M84" s="57"/>
      <c r="N84" s="57"/>
      <c r="O84" s="57"/>
      <c r="P84" s="57"/>
      <c r="Q84" s="57"/>
      <c r="R84" s="57"/>
      <c r="S84" s="91">
        <f t="shared" si="0"/>
        <v>0</v>
      </c>
      <c r="T84" s="375"/>
      <c r="U84" s="375"/>
      <c r="V84" s="375"/>
      <c r="W84" s="236"/>
      <c r="X84" s="1"/>
      <c r="Y84" s="1"/>
      <c r="Z84" s="1"/>
    </row>
    <row r="85" spans="1:26" ht="13.5" customHeight="1" x14ac:dyDescent="0.2">
      <c r="A85" s="383"/>
      <c r="B85" s="378"/>
      <c r="C85" s="378"/>
      <c r="D85" s="378"/>
      <c r="E85" s="378"/>
      <c r="F85" s="92"/>
      <c r="G85" s="93"/>
      <c r="H85" s="93"/>
      <c r="I85" s="93"/>
      <c r="J85" s="93"/>
      <c r="K85" s="93"/>
      <c r="L85" s="93"/>
      <c r="M85" s="93"/>
      <c r="N85" s="93"/>
      <c r="O85" s="93"/>
      <c r="P85" s="93"/>
      <c r="Q85" s="93"/>
      <c r="R85" s="93"/>
      <c r="S85" s="94">
        <f t="shared" si="0"/>
        <v>0</v>
      </c>
      <c r="T85" s="376"/>
      <c r="U85" s="376"/>
      <c r="V85" s="376"/>
      <c r="W85" s="236">
        <f>IF(G85&gt;0,C81,0)</f>
        <v>0</v>
      </c>
      <c r="X85" s="1"/>
      <c r="Y85" s="1"/>
      <c r="Z85" s="1"/>
    </row>
    <row r="86" spans="1:26" ht="11.25" customHeight="1" x14ac:dyDescent="0.2">
      <c r="A86" s="381">
        <v>16</v>
      </c>
      <c r="B86" s="380"/>
      <c r="C86" s="380"/>
      <c r="D86" s="371"/>
      <c r="E86" s="384"/>
      <c r="F86" s="88"/>
      <c r="G86" s="93"/>
      <c r="H86" s="89"/>
      <c r="I86" s="89"/>
      <c r="J86" s="89"/>
      <c r="K86" s="89"/>
      <c r="L86" s="89"/>
      <c r="M86" s="89"/>
      <c r="N86" s="89"/>
      <c r="O86" s="89"/>
      <c r="P86" s="89"/>
      <c r="Q86" s="89"/>
      <c r="R86" s="89"/>
      <c r="S86" s="90">
        <f t="shared" si="0"/>
        <v>0</v>
      </c>
      <c r="T86" s="374"/>
      <c r="U86" s="374"/>
      <c r="V86" s="374"/>
      <c r="W86" s="236"/>
      <c r="X86" s="1"/>
      <c r="Y86" s="1"/>
      <c r="Z86" s="1"/>
    </row>
    <row r="87" spans="1:26" ht="11.25" customHeight="1" x14ac:dyDescent="0.2">
      <c r="A87" s="382"/>
      <c r="B87" s="375"/>
      <c r="C87" s="375"/>
      <c r="D87" s="375"/>
      <c r="E87" s="375"/>
      <c r="F87" s="88"/>
      <c r="G87" s="93"/>
      <c r="H87" s="57"/>
      <c r="I87" s="57"/>
      <c r="J87" s="57"/>
      <c r="K87" s="57"/>
      <c r="L87" s="57"/>
      <c r="M87" s="57"/>
      <c r="N87" s="57"/>
      <c r="O87" s="57"/>
      <c r="P87" s="57"/>
      <c r="Q87" s="57"/>
      <c r="R87" s="57"/>
      <c r="S87" s="91">
        <f t="shared" si="0"/>
        <v>0</v>
      </c>
      <c r="T87" s="375"/>
      <c r="U87" s="375"/>
      <c r="V87" s="375"/>
      <c r="W87" s="236"/>
      <c r="X87" s="1"/>
      <c r="Y87" s="1"/>
      <c r="Z87" s="1"/>
    </row>
    <row r="88" spans="1:26" ht="11.25" customHeight="1" x14ac:dyDescent="0.2">
      <c r="A88" s="382"/>
      <c r="B88" s="375"/>
      <c r="C88" s="375"/>
      <c r="D88" s="375"/>
      <c r="E88" s="375"/>
      <c r="F88" s="88"/>
      <c r="G88" s="93"/>
      <c r="H88" s="57"/>
      <c r="I88" s="57"/>
      <c r="J88" s="57"/>
      <c r="K88" s="57"/>
      <c r="L88" s="57"/>
      <c r="M88" s="57"/>
      <c r="N88" s="57"/>
      <c r="O88" s="57"/>
      <c r="P88" s="57"/>
      <c r="Q88" s="57"/>
      <c r="R88" s="57"/>
      <c r="S88" s="91">
        <f t="shared" si="0"/>
        <v>0</v>
      </c>
      <c r="T88" s="375"/>
      <c r="U88" s="375"/>
      <c r="V88" s="375"/>
      <c r="W88" s="236"/>
      <c r="X88" s="1"/>
      <c r="Y88" s="1"/>
      <c r="Z88" s="1"/>
    </row>
    <row r="89" spans="1:26" ht="11.25" customHeight="1" x14ac:dyDescent="0.2">
      <c r="A89" s="382"/>
      <c r="B89" s="375"/>
      <c r="C89" s="375"/>
      <c r="D89" s="375"/>
      <c r="E89" s="375"/>
      <c r="F89" s="88"/>
      <c r="G89" s="93"/>
      <c r="H89" s="57"/>
      <c r="I89" s="57"/>
      <c r="J89" s="57"/>
      <c r="K89" s="57"/>
      <c r="L89" s="57"/>
      <c r="M89" s="57"/>
      <c r="N89" s="57"/>
      <c r="O89" s="57"/>
      <c r="P89" s="57"/>
      <c r="Q89" s="57"/>
      <c r="R89" s="57"/>
      <c r="S89" s="91">
        <f t="shared" si="0"/>
        <v>0</v>
      </c>
      <c r="T89" s="375"/>
      <c r="U89" s="375"/>
      <c r="V89" s="375"/>
      <c r="W89" s="236"/>
      <c r="X89" s="1"/>
      <c r="Y89" s="1"/>
      <c r="Z89" s="1"/>
    </row>
    <row r="90" spans="1:26" ht="11.25" customHeight="1" x14ac:dyDescent="0.2">
      <c r="A90" s="383"/>
      <c r="B90" s="378"/>
      <c r="C90" s="378"/>
      <c r="D90" s="378"/>
      <c r="E90" s="378"/>
      <c r="F90" s="92"/>
      <c r="G90" s="93"/>
      <c r="H90" s="93"/>
      <c r="I90" s="93"/>
      <c r="J90" s="93"/>
      <c r="K90" s="93"/>
      <c r="L90" s="93"/>
      <c r="M90" s="93"/>
      <c r="N90" s="93"/>
      <c r="O90" s="93"/>
      <c r="P90" s="93"/>
      <c r="Q90" s="93"/>
      <c r="R90" s="93"/>
      <c r="S90" s="94">
        <f t="shared" si="0"/>
        <v>0</v>
      </c>
      <c r="T90" s="376"/>
      <c r="U90" s="376"/>
      <c r="V90" s="376"/>
      <c r="W90" s="236">
        <f>IF(G90&gt;0,C86,0)</f>
        <v>0</v>
      </c>
      <c r="X90" s="1"/>
      <c r="Y90" s="1"/>
      <c r="Z90" s="1"/>
    </row>
    <row r="91" spans="1:26" ht="11.25" customHeight="1" x14ac:dyDescent="0.2">
      <c r="A91" s="381">
        <v>17</v>
      </c>
      <c r="B91" s="380"/>
      <c r="C91" s="380"/>
      <c r="D91" s="371"/>
      <c r="E91" s="384"/>
      <c r="F91" s="88"/>
      <c r="G91" s="93"/>
      <c r="H91" s="89"/>
      <c r="I91" s="89"/>
      <c r="J91" s="89"/>
      <c r="K91" s="89"/>
      <c r="L91" s="89"/>
      <c r="M91" s="89"/>
      <c r="N91" s="89"/>
      <c r="O91" s="89"/>
      <c r="P91" s="89"/>
      <c r="Q91" s="89"/>
      <c r="R91" s="89"/>
      <c r="S91" s="90">
        <f t="shared" si="0"/>
        <v>0</v>
      </c>
      <c r="T91" s="374"/>
      <c r="U91" s="374"/>
      <c r="V91" s="374"/>
      <c r="W91" s="236"/>
      <c r="X91" s="1"/>
      <c r="Y91" s="1"/>
      <c r="Z91" s="1"/>
    </row>
    <row r="92" spans="1:26" ht="12.75" customHeight="1" x14ac:dyDescent="0.2">
      <c r="A92" s="382"/>
      <c r="B92" s="375"/>
      <c r="C92" s="375"/>
      <c r="D92" s="375"/>
      <c r="E92" s="375"/>
      <c r="F92" s="88"/>
      <c r="G92" s="93"/>
      <c r="H92" s="57"/>
      <c r="I92" s="57"/>
      <c r="J92" s="57"/>
      <c r="K92" s="57"/>
      <c r="L92" s="57"/>
      <c r="M92" s="57"/>
      <c r="N92" s="57"/>
      <c r="O92" s="57"/>
      <c r="P92" s="57"/>
      <c r="Q92" s="57"/>
      <c r="R92" s="57"/>
      <c r="S92" s="91">
        <f t="shared" si="0"/>
        <v>0</v>
      </c>
      <c r="T92" s="375"/>
      <c r="U92" s="375"/>
      <c r="V92" s="375"/>
      <c r="W92" s="236"/>
      <c r="X92" s="1"/>
      <c r="Y92" s="1"/>
      <c r="Z92" s="1"/>
    </row>
    <row r="93" spans="1:26" ht="12.75" customHeight="1" x14ac:dyDescent="0.2">
      <c r="A93" s="382"/>
      <c r="B93" s="375"/>
      <c r="C93" s="375"/>
      <c r="D93" s="375"/>
      <c r="E93" s="375"/>
      <c r="F93" s="88"/>
      <c r="G93" s="93"/>
      <c r="H93" s="57"/>
      <c r="I93" s="57"/>
      <c r="J93" s="57"/>
      <c r="K93" s="57"/>
      <c r="L93" s="57"/>
      <c r="M93" s="57"/>
      <c r="N93" s="57"/>
      <c r="O93" s="57"/>
      <c r="P93" s="57"/>
      <c r="Q93" s="57"/>
      <c r="R93" s="57"/>
      <c r="S93" s="91">
        <f t="shared" si="0"/>
        <v>0</v>
      </c>
      <c r="T93" s="375"/>
      <c r="U93" s="375"/>
      <c r="V93" s="375"/>
      <c r="W93" s="236"/>
      <c r="X93" s="1"/>
      <c r="Y93" s="1"/>
      <c r="Z93" s="1"/>
    </row>
    <row r="94" spans="1:26" ht="12.75" customHeight="1" x14ac:dyDescent="0.2">
      <c r="A94" s="382"/>
      <c r="B94" s="375"/>
      <c r="C94" s="375"/>
      <c r="D94" s="375"/>
      <c r="E94" s="375"/>
      <c r="F94" s="88"/>
      <c r="G94" s="93"/>
      <c r="H94" s="57"/>
      <c r="I94" s="57"/>
      <c r="J94" s="57"/>
      <c r="K94" s="57"/>
      <c r="L94" s="57"/>
      <c r="M94" s="57"/>
      <c r="N94" s="57"/>
      <c r="O94" s="57"/>
      <c r="P94" s="57"/>
      <c r="Q94" s="57"/>
      <c r="R94" s="57"/>
      <c r="S94" s="91">
        <f t="shared" si="0"/>
        <v>0</v>
      </c>
      <c r="T94" s="375"/>
      <c r="U94" s="375"/>
      <c r="V94" s="375"/>
      <c r="W94" s="236"/>
      <c r="X94" s="1"/>
      <c r="Y94" s="1"/>
      <c r="Z94" s="1"/>
    </row>
    <row r="95" spans="1:26" ht="13.5" customHeight="1" x14ac:dyDescent="0.2">
      <c r="A95" s="383"/>
      <c r="B95" s="378"/>
      <c r="C95" s="378"/>
      <c r="D95" s="378"/>
      <c r="E95" s="378"/>
      <c r="F95" s="92"/>
      <c r="G95" s="93"/>
      <c r="H95" s="93"/>
      <c r="I95" s="93"/>
      <c r="J95" s="93"/>
      <c r="K95" s="93"/>
      <c r="L95" s="93"/>
      <c r="M95" s="93"/>
      <c r="N95" s="93"/>
      <c r="O95" s="93"/>
      <c r="P95" s="93"/>
      <c r="Q95" s="93"/>
      <c r="R95" s="93"/>
      <c r="S95" s="94">
        <f t="shared" si="0"/>
        <v>0</v>
      </c>
      <c r="T95" s="376"/>
      <c r="U95" s="376"/>
      <c r="V95" s="376"/>
      <c r="W95" s="236">
        <f>IF(G95&gt;0,C91,0)</f>
        <v>0</v>
      </c>
      <c r="X95" s="1"/>
      <c r="Y95" s="1"/>
      <c r="Z95" s="1"/>
    </row>
    <row r="96" spans="1:26" ht="11.25" customHeight="1" x14ac:dyDescent="0.2">
      <c r="A96" s="381">
        <v>18</v>
      </c>
      <c r="B96" s="380"/>
      <c r="C96" s="380"/>
      <c r="D96" s="371"/>
      <c r="E96" s="384"/>
      <c r="F96" s="88"/>
      <c r="G96" s="93"/>
      <c r="H96" s="89"/>
      <c r="I96" s="89"/>
      <c r="J96" s="89"/>
      <c r="K96" s="89"/>
      <c r="L96" s="89"/>
      <c r="M96" s="89"/>
      <c r="N96" s="89"/>
      <c r="O96" s="89"/>
      <c r="P96" s="89"/>
      <c r="Q96" s="89"/>
      <c r="R96" s="89"/>
      <c r="S96" s="90">
        <f t="shared" si="0"/>
        <v>0</v>
      </c>
      <c r="T96" s="374"/>
      <c r="U96" s="374"/>
      <c r="V96" s="374"/>
      <c r="W96" s="236"/>
      <c r="X96" s="1"/>
      <c r="Y96" s="1"/>
      <c r="Z96" s="1"/>
    </row>
    <row r="97" spans="1:26" ht="11.25" customHeight="1" x14ac:dyDescent="0.2">
      <c r="A97" s="382"/>
      <c r="B97" s="375"/>
      <c r="C97" s="375"/>
      <c r="D97" s="375"/>
      <c r="E97" s="375"/>
      <c r="F97" s="88"/>
      <c r="G97" s="93"/>
      <c r="H97" s="57"/>
      <c r="I97" s="57"/>
      <c r="J97" s="57"/>
      <c r="K97" s="57"/>
      <c r="L97" s="57"/>
      <c r="M97" s="57"/>
      <c r="N97" s="57"/>
      <c r="O97" s="57"/>
      <c r="P97" s="57"/>
      <c r="Q97" s="57"/>
      <c r="R97" s="57"/>
      <c r="S97" s="91">
        <f t="shared" si="0"/>
        <v>0</v>
      </c>
      <c r="T97" s="375"/>
      <c r="U97" s="375"/>
      <c r="V97" s="375"/>
      <c r="W97" s="236"/>
      <c r="X97" s="1"/>
      <c r="Y97" s="1"/>
      <c r="Z97" s="1"/>
    </row>
    <row r="98" spans="1:26" ht="11.25" customHeight="1" x14ac:dyDescent="0.2">
      <c r="A98" s="382"/>
      <c r="B98" s="375"/>
      <c r="C98" s="375"/>
      <c r="D98" s="375"/>
      <c r="E98" s="375"/>
      <c r="F98" s="88"/>
      <c r="G98" s="93"/>
      <c r="H98" s="57"/>
      <c r="I98" s="57"/>
      <c r="J98" s="57"/>
      <c r="K98" s="57"/>
      <c r="L98" s="57"/>
      <c r="M98" s="57"/>
      <c r="N98" s="57"/>
      <c r="O98" s="57"/>
      <c r="P98" s="57"/>
      <c r="Q98" s="57"/>
      <c r="R98" s="57"/>
      <c r="S98" s="91">
        <f t="shared" si="0"/>
        <v>0</v>
      </c>
      <c r="T98" s="375"/>
      <c r="U98" s="375"/>
      <c r="V98" s="375"/>
      <c r="W98" s="236"/>
      <c r="X98" s="1"/>
      <c r="Y98" s="1"/>
      <c r="Z98" s="1"/>
    </row>
    <row r="99" spans="1:26" ht="11.25" customHeight="1" x14ac:dyDescent="0.2">
      <c r="A99" s="382"/>
      <c r="B99" s="375"/>
      <c r="C99" s="375"/>
      <c r="D99" s="375"/>
      <c r="E99" s="375"/>
      <c r="F99" s="88"/>
      <c r="G99" s="93"/>
      <c r="H99" s="57"/>
      <c r="I99" s="57"/>
      <c r="J99" s="57"/>
      <c r="K99" s="57"/>
      <c r="L99" s="57"/>
      <c r="M99" s="57"/>
      <c r="N99" s="57"/>
      <c r="O99" s="57"/>
      <c r="P99" s="57"/>
      <c r="Q99" s="57"/>
      <c r="R99" s="57"/>
      <c r="S99" s="91">
        <f t="shared" si="0"/>
        <v>0</v>
      </c>
      <c r="T99" s="375"/>
      <c r="U99" s="375"/>
      <c r="V99" s="375"/>
      <c r="W99" s="236"/>
      <c r="X99" s="1"/>
      <c r="Y99" s="1"/>
      <c r="Z99" s="1"/>
    </row>
    <row r="100" spans="1:26" ht="11.25" customHeight="1" x14ac:dyDescent="0.2">
      <c r="A100" s="383"/>
      <c r="B100" s="378"/>
      <c r="C100" s="378"/>
      <c r="D100" s="378"/>
      <c r="E100" s="378"/>
      <c r="F100" s="92"/>
      <c r="G100" s="93"/>
      <c r="H100" s="93"/>
      <c r="I100" s="93"/>
      <c r="J100" s="93"/>
      <c r="K100" s="93"/>
      <c r="L100" s="93"/>
      <c r="M100" s="93"/>
      <c r="N100" s="93"/>
      <c r="O100" s="93"/>
      <c r="P100" s="93"/>
      <c r="Q100" s="93"/>
      <c r="R100" s="93"/>
      <c r="S100" s="94">
        <f t="shared" si="0"/>
        <v>0</v>
      </c>
      <c r="T100" s="376"/>
      <c r="U100" s="376"/>
      <c r="V100" s="376"/>
      <c r="W100" s="236">
        <f>IF(G100&gt;0,C96,0)</f>
        <v>0</v>
      </c>
      <c r="X100" s="1"/>
      <c r="Y100" s="1"/>
      <c r="Z100" s="1"/>
    </row>
    <row r="101" spans="1:26" ht="11.25" customHeight="1" x14ac:dyDescent="0.2">
      <c r="A101" s="381">
        <v>19</v>
      </c>
      <c r="B101" s="380"/>
      <c r="C101" s="380"/>
      <c r="D101" s="371"/>
      <c r="E101" s="384"/>
      <c r="F101" s="88"/>
      <c r="G101" s="93"/>
      <c r="H101" s="89"/>
      <c r="I101" s="89"/>
      <c r="J101" s="89"/>
      <c r="K101" s="89"/>
      <c r="L101" s="89"/>
      <c r="M101" s="89"/>
      <c r="N101" s="89"/>
      <c r="O101" s="89"/>
      <c r="P101" s="89"/>
      <c r="Q101" s="89"/>
      <c r="R101" s="89"/>
      <c r="S101" s="90">
        <f t="shared" si="0"/>
        <v>0</v>
      </c>
      <c r="T101" s="374"/>
      <c r="U101" s="374"/>
      <c r="V101" s="374"/>
      <c r="W101" s="236"/>
      <c r="X101" s="1"/>
      <c r="Y101" s="1"/>
      <c r="Z101" s="1"/>
    </row>
    <row r="102" spans="1:26" ht="12.75" customHeight="1" x14ac:dyDescent="0.2">
      <c r="A102" s="382"/>
      <c r="B102" s="375"/>
      <c r="C102" s="375"/>
      <c r="D102" s="375"/>
      <c r="E102" s="375"/>
      <c r="F102" s="88"/>
      <c r="G102" s="93"/>
      <c r="H102" s="57"/>
      <c r="I102" s="57"/>
      <c r="J102" s="57"/>
      <c r="K102" s="57"/>
      <c r="L102" s="57"/>
      <c r="M102" s="57"/>
      <c r="N102" s="57"/>
      <c r="O102" s="57"/>
      <c r="P102" s="57"/>
      <c r="Q102" s="57"/>
      <c r="R102" s="57"/>
      <c r="S102" s="91">
        <f t="shared" si="0"/>
        <v>0</v>
      </c>
      <c r="T102" s="375"/>
      <c r="U102" s="375"/>
      <c r="V102" s="375"/>
      <c r="W102" s="236"/>
      <c r="X102" s="1"/>
      <c r="Y102" s="1"/>
      <c r="Z102" s="1"/>
    </row>
    <row r="103" spans="1:26" ht="12.75" customHeight="1" x14ac:dyDescent="0.2">
      <c r="A103" s="382"/>
      <c r="B103" s="375"/>
      <c r="C103" s="375"/>
      <c r="D103" s="375"/>
      <c r="E103" s="375"/>
      <c r="F103" s="88"/>
      <c r="G103" s="93"/>
      <c r="H103" s="57"/>
      <c r="I103" s="57"/>
      <c r="J103" s="57"/>
      <c r="K103" s="57"/>
      <c r="L103" s="57"/>
      <c r="M103" s="57"/>
      <c r="N103" s="57"/>
      <c r="O103" s="57"/>
      <c r="P103" s="57"/>
      <c r="Q103" s="57"/>
      <c r="R103" s="57"/>
      <c r="S103" s="91">
        <f t="shared" si="0"/>
        <v>0</v>
      </c>
      <c r="T103" s="375"/>
      <c r="U103" s="375"/>
      <c r="V103" s="375"/>
      <c r="W103" s="236"/>
      <c r="X103" s="1"/>
      <c r="Y103" s="1"/>
      <c r="Z103" s="1"/>
    </row>
    <row r="104" spans="1:26" ht="12.75" customHeight="1" x14ac:dyDescent="0.2">
      <c r="A104" s="382"/>
      <c r="B104" s="375"/>
      <c r="C104" s="375"/>
      <c r="D104" s="375"/>
      <c r="E104" s="375"/>
      <c r="F104" s="88"/>
      <c r="G104" s="93"/>
      <c r="H104" s="57"/>
      <c r="I104" s="57"/>
      <c r="J104" s="57"/>
      <c r="K104" s="57"/>
      <c r="L104" s="57"/>
      <c r="M104" s="57"/>
      <c r="N104" s="57"/>
      <c r="O104" s="57"/>
      <c r="P104" s="57"/>
      <c r="Q104" s="57"/>
      <c r="R104" s="57"/>
      <c r="S104" s="91">
        <f t="shared" si="0"/>
        <v>0</v>
      </c>
      <c r="T104" s="375"/>
      <c r="U104" s="375"/>
      <c r="V104" s="375"/>
      <c r="W104" s="236"/>
      <c r="X104" s="1"/>
      <c r="Y104" s="1"/>
      <c r="Z104" s="1"/>
    </row>
    <row r="105" spans="1:26" ht="13.5" customHeight="1" x14ac:dyDescent="0.2">
      <c r="A105" s="383"/>
      <c r="B105" s="378"/>
      <c r="C105" s="378"/>
      <c r="D105" s="378"/>
      <c r="E105" s="378"/>
      <c r="F105" s="92"/>
      <c r="G105" s="93"/>
      <c r="H105" s="93"/>
      <c r="I105" s="93"/>
      <c r="J105" s="93"/>
      <c r="K105" s="93"/>
      <c r="L105" s="93"/>
      <c r="M105" s="93"/>
      <c r="N105" s="93"/>
      <c r="O105" s="93"/>
      <c r="P105" s="93"/>
      <c r="Q105" s="93"/>
      <c r="R105" s="93"/>
      <c r="S105" s="94">
        <f t="shared" si="0"/>
        <v>0</v>
      </c>
      <c r="T105" s="376"/>
      <c r="U105" s="376"/>
      <c r="V105" s="376"/>
      <c r="W105" s="236">
        <f>IF(G105&gt;0,C101,0)</f>
        <v>0</v>
      </c>
      <c r="X105" s="1"/>
      <c r="Y105" s="1"/>
      <c r="Z105" s="1"/>
    </row>
    <row r="106" spans="1:26" ht="11.25" customHeight="1" x14ac:dyDescent="0.2">
      <c r="A106" s="381">
        <v>20</v>
      </c>
      <c r="B106" s="380"/>
      <c r="C106" s="380"/>
      <c r="D106" s="371"/>
      <c r="E106" s="384"/>
      <c r="F106" s="88"/>
      <c r="G106" s="93"/>
      <c r="H106" s="89"/>
      <c r="I106" s="89"/>
      <c r="J106" s="89"/>
      <c r="K106" s="89"/>
      <c r="L106" s="89"/>
      <c r="M106" s="89"/>
      <c r="N106" s="89"/>
      <c r="O106" s="89"/>
      <c r="P106" s="89"/>
      <c r="Q106" s="89"/>
      <c r="R106" s="89"/>
      <c r="S106" s="90">
        <f t="shared" si="0"/>
        <v>0</v>
      </c>
      <c r="T106" s="374"/>
      <c r="U106" s="374"/>
      <c r="V106" s="374"/>
      <c r="W106" s="236"/>
      <c r="X106" s="1"/>
      <c r="Y106" s="1"/>
      <c r="Z106" s="1"/>
    </row>
    <row r="107" spans="1:26" ht="11.25" customHeight="1" x14ac:dyDescent="0.2">
      <c r="A107" s="382"/>
      <c r="B107" s="375"/>
      <c r="C107" s="375"/>
      <c r="D107" s="375"/>
      <c r="E107" s="375"/>
      <c r="F107" s="88"/>
      <c r="G107" s="93"/>
      <c r="H107" s="57"/>
      <c r="I107" s="57"/>
      <c r="J107" s="57"/>
      <c r="K107" s="57"/>
      <c r="L107" s="57"/>
      <c r="M107" s="57"/>
      <c r="N107" s="57"/>
      <c r="O107" s="57"/>
      <c r="P107" s="57"/>
      <c r="Q107" s="57"/>
      <c r="R107" s="57"/>
      <c r="S107" s="91">
        <f t="shared" si="0"/>
        <v>0</v>
      </c>
      <c r="T107" s="375"/>
      <c r="U107" s="375"/>
      <c r="V107" s="375"/>
      <c r="W107" s="236"/>
      <c r="X107" s="1"/>
      <c r="Y107" s="1"/>
      <c r="Z107" s="1"/>
    </row>
    <row r="108" spans="1:26" ht="11.25" customHeight="1" x14ac:dyDescent="0.2">
      <c r="A108" s="382"/>
      <c r="B108" s="375"/>
      <c r="C108" s="375"/>
      <c r="D108" s="375"/>
      <c r="E108" s="375"/>
      <c r="F108" s="88"/>
      <c r="G108" s="93"/>
      <c r="H108" s="57"/>
      <c r="I108" s="57"/>
      <c r="J108" s="57"/>
      <c r="K108" s="57"/>
      <c r="L108" s="57"/>
      <c r="M108" s="57"/>
      <c r="N108" s="57"/>
      <c r="O108" s="57"/>
      <c r="P108" s="57"/>
      <c r="Q108" s="57"/>
      <c r="R108" s="57"/>
      <c r="S108" s="91">
        <f t="shared" si="0"/>
        <v>0</v>
      </c>
      <c r="T108" s="375"/>
      <c r="U108" s="375"/>
      <c r="V108" s="375"/>
      <c r="W108" s="236"/>
      <c r="X108" s="1"/>
      <c r="Y108" s="1"/>
      <c r="Z108" s="1"/>
    </row>
    <row r="109" spans="1:26" ht="11.25" customHeight="1" x14ac:dyDescent="0.2">
      <c r="A109" s="382"/>
      <c r="B109" s="375"/>
      <c r="C109" s="375"/>
      <c r="D109" s="375"/>
      <c r="E109" s="375"/>
      <c r="F109" s="88"/>
      <c r="G109" s="93"/>
      <c r="H109" s="57"/>
      <c r="I109" s="57"/>
      <c r="J109" s="57"/>
      <c r="K109" s="57"/>
      <c r="L109" s="57"/>
      <c r="M109" s="57"/>
      <c r="N109" s="57"/>
      <c r="O109" s="57"/>
      <c r="P109" s="57"/>
      <c r="Q109" s="57"/>
      <c r="R109" s="57"/>
      <c r="S109" s="91">
        <f t="shared" si="0"/>
        <v>0</v>
      </c>
      <c r="T109" s="375"/>
      <c r="U109" s="375"/>
      <c r="V109" s="375"/>
      <c r="W109" s="236"/>
      <c r="X109" s="1"/>
      <c r="Y109" s="1"/>
      <c r="Z109" s="1"/>
    </row>
    <row r="110" spans="1:26" ht="11.25" customHeight="1" x14ac:dyDescent="0.2">
      <c r="A110" s="383"/>
      <c r="B110" s="378"/>
      <c r="C110" s="378"/>
      <c r="D110" s="378"/>
      <c r="E110" s="378"/>
      <c r="F110" s="92"/>
      <c r="G110" s="93"/>
      <c r="H110" s="93"/>
      <c r="I110" s="93"/>
      <c r="J110" s="93"/>
      <c r="K110" s="93"/>
      <c r="L110" s="93"/>
      <c r="M110" s="93"/>
      <c r="N110" s="93"/>
      <c r="O110" s="93"/>
      <c r="P110" s="93"/>
      <c r="Q110" s="93"/>
      <c r="R110" s="93"/>
      <c r="S110" s="94">
        <f t="shared" si="0"/>
        <v>0</v>
      </c>
      <c r="T110" s="376"/>
      <c r="U110" s="376"/>
      <c r="V110" s="376"/>
      <c r="W110" s="236">
        <f>IF(G110&gt;0,C106,0)</f>
        <v>0</v>
      </c>
      <c r="X110" s="1"/>
      <c r="Y110" s="1"/>
      <c r="Z110" s="1"/>
    </row>
    <row r="111" spans="1:26" ht="11.25" customHeight="1" x14ac:dyDescent="0.2">
      <c r="A111" s="381">
        <v>21</v>
      </c>
      <c r="B111" s="380"/>
      <c r="C111" s="380"/>
      <c r="D111" s="371"/>
      <c r="E111" s="384"/>
      <c r="F111" s="88"/>
      <c r="G111" s="93"/>
      <c r="H111" s="89"/>
      <c r="I111" s="89"/>
      <c r="J111" s="89"/>
      <c r="K111" s="89"/>
      <c r="L111" s="89"/>
      <c r="M111" s="89"/>
      <c r="N111" s="89"/>
      <c r="O111" s="89"/>
      <c r="P111" s="89"/>
      <c r="Q111" s="89"/>
      <c r="R111" s="89"/>
      <c r="S111" s="90">
        <f t="shared" si="0"/>
        <v>0</v>
      </c>
      <c r="T111" s="374"/>
      <c r="U111" s="374"/>
      <c r="V111" s="374"/>
      <c r="W111" s="236"/>
      <c r="X111" s="1"/>
      <c r="Y111" s="1"/>
      <c r="Z111" s="1"/>
    </row>
    <row r="112" spans="1:26" ht="12.75" customHeight="1" x14ac:dyDescent="0.2">
      <c r="A112" s="382"/>
      <c r="B112" s="375"/>
      <c r="C112" s="375"/>
      <c r="D112" s="375"/>
      <c r="E112" s="375"/>
      <c r="F112" s="88"/>
      <c r="G112" s="93"/>
      <c r="H112" s="57"/>
      <c r="I112" s="57"/>
      <c r="J112" s="57"/>
      <c r="K112" s="57"/>
      <c r="L112" s="57"/>
      <c r="M112" s="57"/>
      <c r="N112" s="57"/>
      <c r="O112" s="57"/>
      <c r="P112" s="57"/>
      <c r="Q112" s="57"/>
      <c r="R112" s="57"/>
      <c r="S112" s="91">
        <f t="shared" si="0"/>
        <v>0</v>
      </c>
      <c r="T112" s="375"/>
      <c r="U112" s="375"/>
      <c r="V112" s="375"/>
      <c r="W112" s="236"/>
      <c r="X112" s="1"/>
      <c r="Y112" s="1"/>
      <c r="Z112" s="1"/>
    </row>
    <row r="113" spans="1:26" ht="12.75" customHeight="1" x14ac:dyDescent="0.2">
      <c r="A113" s="382"/>
      <c r="B113" s="375"/>
      <c r="C113" s="375"/>
      <c r="D113" s="375"/>
      <c r="E113" s="375"/>
      <c r="F113" s="88"/>
      <c r="G113" s="93"/>
      <c r="H113" s="57"/>
      <c r="I113" s="57"/>
      <c r="J113" s="57"/>
      <c r="K113" s="57"/>
      <c r="L113" s="57"/>
      <c r="M113" s="57"/>
      <c r="N113" s="57"/>
      <c r="O113" s="57"/>
      <c r="P113" s="57"/>
      <c r="Q113" s="57"/>
      <c r="R113" s="57"/>
      <c r="S113" s="91">
        <f t="shared" si="0"/>
        <v>0</v>
      </c>
      <c r="T113" s="375"/>
      <c r="U113" s="375"/>
      <c r="V113" s="375"/>
      <c r="W113" s="236"/>
      <c r="X113" s="1"/>
      <c r="Y113" s="1"/>
      <c r="Z113" s="1"/>
    </row>
    <row r="114" spans="1:26" ht="12.75" customHeight="1" x14ac:dyDescent="0.2">
      <c r="A114" s="382"/>
      <c r="B114" s="375"/>
      <c r="C114" s="375"/>
      <c r="D114" s="375"/>
      <c r="E114" s="375"/>
      <c r="F114" s="88"/>
      <c r="G114" s="93"/>
      <c r="H114" s="57"/>
      <c r="I114" s="57"/>
      <c r="J114" s="57"/>
      <c r="K114" s="57"/>
      <c r="L114" s="57"/>
      <c r="M114" s="57"/>
      <c r="N114" s="57"/>
      <c r="O114" s="57"/>
      <c r="P114" s="57"/>
      <c r="Q114" s="57"/>
      <c r="R114" s="57"/>
      <c r="S114" s="91">
        <f t="shared" si="0"/>
        <v>0</v>
      </c>
      <c r="T114" s="375"/>
      <c r="U114" s="375"/>
      <c r="V114" s="375"/>
      <c r="W114" s="236"/>
      <c r="X114" s="1"/>
      <c r="Y114" s="1"/>
      <c r="Z114" s="1"/>
    </row>
    <row r="115" spans="1:26" ht="13.5" customHeight="1" x14ac:dyDescent="0.2">
      <c r="A115" s="383"/>
      <c r="B115" s="378"/>
      <c r="C115" s="378"/>
      <c r="D115" s="378"/>
      <c r="E115" s="378"/>
      <c r="F115" s="92"/>
      <c r="G115" s="93"/>
      <c r="H115" s="93"/>
      <c r="I115" s="93"/>
      <c r="J115" s="93"/>
      <c r="K115" s="93"/>
      <c r="L115" s="93"/>
      <c r="M115" s="93"/>
      <c r="N115" s="93"/>
      <c r="O115" s="93"/>
      <c r="P115" s="93"/>
      <c r="Q115" s="93"/>
      <c r="R115" s="93"/>
      <c r="S115" s="94">
        <f t="shared" si="0"/>
        <v>0</v>
      </c>
      <c r="T115" s="376"/>
      <c r="U115" s="376"/>
      <c r="V115" s="376"/>
      <c r="W115" s="236">
        <f>IF(G115&gt;0,C111,0)</f>
        <v>0</v>
      </c>
      <c r="X115" s="1"/>
      <c r="Y115" s="1"/>
      <c r="Z115" s="1"/>
    </row>
    <row r="116" spans="1:26" ht="11.25" customHeight="1" x14ac:dyDescent="0.2">
      <c r="A116" s="381">
        <v>22</v>
      </c>
      <c r="B116" s="380"/>
      <c r="C116" s="380"/>
      <c r="D116" s="371"/>
      <c r="E116" s="384"/>
      <c r="F116" s="88"/>
      <c r="G116" s="93"/>
      <c r="H116" s="89"/>
      <c r="I116" s="89"/>
      <c r="J116" s="89"/>
      <c r="K116" s="89"/>
      <c r="L116" s="89"/>
      <c r="M116" s="89"/>
      <c r="N116" s="89"/>
      <c r="O116" s="89"/>
      <c r="P116" s="89"/>
      <c r="Q116" s="89"/>
      <c r="R116" s="89"/>
      <c r="S116" s="90">
        <f t="shared" si="0"/>
        <v>0</v>
      </c>
      <c r="T116" s="374"/>
      <c r="U116" s="374"/>
      <c r="V116" s="374"/>
      <c r="W116" s="236"/>
      <c r="X116" s="1"/>
      <c r="Y116" s="1"/>
      <c r="Z116" s="1"/>
    </row>
    <row r="117" spans="1:26" ht="11.25" customHeight="1" x14ac:dyDescent="0.2">
      <c r="A117" s="382"/>
      <c r="B117" s="375"/>
      <c r="C117" s="375"/>
      <c r="D117" s="375"/>
      <c r="E117" s="375"/>
      <c r="F117" s="88"/>
      <c r="G117" s="93"/>
      <c r="H117" s="57"/>
      <c r="I117" s="57"/>
      <c r="J117" s="57"/>
      <c r="K117" s="57"/>
      <c r="L117" s="57"/>
      <c r="M117" s="57"/>
      <c r="N117" s="57"/>
      <c r="O117" s="57"/>
      <c r="P117" s="57"/>
      <c r="Q117" s="57"/>
      <c r="R117" s="57"/>
      <c r="S117" s="91">
        <f t="shared" si="0"/>
        <v>0</v>
      </c>
      <c r="T117" s="375"/>
      <c r="U117" s="375"/>
      <c r="V117" s="375"/>
      <c r="W117" s="236"/>
      <c r="X117" s="1"/>
      <c r="Y117" s="1"/>
      <c r="Z117" s="1"/>
    </row>
    <row r="118" spans="1:26" ht="11.25" customHeight="1" x14ac:dyDescent="0.2">
      <c r="A118" s="382"/>
      <c r="B118" s="375"/>
      <c r="C118" s="375"/>
      <c r="D118" s="375"/>
      <c r="E118" s="375"/>
      <c r="F118" s="88"/>
      <c r="G118" s="93"/>
      <c r="H118" s="57"/>
      <c r="I118" s="57"/>
      <c r="J118" s="57"/>
      <c r="K118" s="57"/>
      <c r="L118" s="57"/>
      <c r="M118" s="57"/>
      <c r="N118" s="57"/>
      <c r="O118" s="57"/>
      <c r="P118" s="57"/>
      <c r="Q118" s="57"/>
      <c r="R118" s="57"/>
      <c r="S118" s="91">
        <f t="shared" si="0"/>
        <v>0</v>
      </c>
      <c r="T118" s="375"/>
      <c r="U118" s="375"/>
      <c r="V118" s="375"/>
      <c r="W118" s="236"/>
      <c r="X118" s="1"/>
      <c r="Y118" s="1"/>
      <c r="Z118" s="1"/>
    </row>
    <row r="119" spans="1:26" ht="11.25" customHeight="1" x14ac:dyDescent="0.2">
      <c r="A119" s="382"/>
      <c r="B119" s="375"/>
      <c r="C119" s="375"/>
      <c r="D119" s="375"/>
      <c r="E119" s="375"/>
      <c r="F119" s="88"/>
      <c r="G119" s="93"/>
      <c r="H119" s="57"/>
      <c r="I119" s="57"/>
      <c r="J119" s="57"/>
      <c r="K119" s="57"/>
      <c r="L119" s="57"/>
      <c r="M119" s="57"/>
      <c r="N119" s="57"/>
      <c r="O119" s="57"/>
      <c r="P119" s="57"/>
      <c r="Q119" s="57"/>
      <c r="R119" s="57"/>
      <c r="S119" s="91">
        <f t="shared" si="0"/>
        <v>0</v>
      </c>
      <c r="T119" s="375"/>
      <c r="U119" s="375"/>
      <c r="V119" s="375"/>
      <c r="W119" s="236"/>
      <c r="X119" s="1"/>
      <c r="Y119" s="1"/>
      <c r="Z119" s="1"/>
    </row>
    <row r="120" spans="1:26" ht="11.25" customHeight="1" x14ac:dyDescent="0.2">
      <c r="A120" s="383"/>
      <c r="B120" s="378"/>
      <c r="C120" s="378"/>
      <c r="D120" s="378"/>
      <c r="E120" s="378"/>
      <c r="F120" s="92"/>
      <c r="G120" s="93"/>
      <c r="H120" s="93"/>
      <c r="I120" s="93"/>
      <c r="J120" s="93"/>
      <c r="K120" s="93"/>
      <c r="L120" s="93"/>
      <c r="M120" s="93"/>
      <c r="N120" s="93"/>
      <c r="O120" s="93"/>
      <c r="P120" s="93"/>
      <c r="Q120" s="93"/>
      <c r="R120" s="93"/>
      <c r="S120" s="94">
        <f t="shared" si="0"/>
        <v>0</v>
      </c>
      <c r="T120" s="376"/>
      <c r="U120" s="376"/>
      <c r="V120" s="376"/>
      <c r="W120" s="236">
        <f>IF(G120&gt;0,C116,0)</f>
        <v>0</v>
      </c>
      <c r="X120" s="1"/>
      <c r="Y120" s="1"/>
      <c r="Z120" s="1"/>
    </row>
    <row r="121" spans="1:26" ht="11.25" customHeight="1" x14ac:dyDescent="0.2">
      <c r="A121" s="381">
        <v>23</v>
      </c>
      <c r="B121" s="380"/>
      <c r="C121" s="380"/>
      <c r="D121" s="377"/>
      <c r="E121" s="379"/>
      <c r="F121" s="88"/>
      <c r="G121" s="95"/>
      <c r="H121" s="95"/>
      <c r="I121" s="95"/>
      <c r="J121" s="95"/>
      <c r="K121" s="95"/>
      <c r="L121" s="95"/>
      <c r="M121" s="95"/>
      <c r="N121" s="95"/>
      <c r="O121" s="95"/>
      <c r="P121" s="95"/>
      <c r="Q121" s="95"/>
      <c r="R121" s="95"/>
      <c r="S121" s="90">
        <f t="shared" si="0"/>
        <v>0</v>
      </c>
      <c r="T121" s="374"/>
      <c r="U121" s="374"/>
      <c r="V121" s="374"/>
      <c r="W121" s="236"/>
      <c r="X121" s="1"/>
      <c r="Y121" s="1"/>
      <c r="Z121" s="1"/>
    </row>
    <row r="122" spans="1:26" ht="12.75" customHeight="1" x14ac:dyDescent="0.2">
      <c r="A122" s="382"/>
      <c r="B122" s="375"/>
      <c r="C122" s="375"/>
      <c r="D122" s="375"/>
      <c r="E122" s="375"/>
      <c r="F122" s="88"/>
      <c r="G122" s="96"/>
      <c r="H122" s="237"/>
      <c r="I122" s="237"/>
      <c r="J122" s="96"/>
      <c r="K122" s="237"/>
      <c r="L122" s="96"/>
      <c r="M122" s="237"/>
      <c r="N122" s="96"/>
      <c r="O122" s="237"/>
      <c r="P122" s="237"/>
      <c r="Q122" s="237"/>
      <c r="R122" s="96"/>
      <c r="S122" s="91">
        <f t="shared" si="0"/>
        <v>0</v>
      </c>
      <c r="T122" s="375"/>
      <c r="U122" s="375"/>
      <c r="V122" s="375"/>
      <c r="W122" s="236"/>
      <c r="X122" s="1"/>
      <c r="Y122" s="1"/>
      <c r="Z122" s="1"/>
    </row>
    <row r="123" spans="1:26" ht="12.75" customHeight="1" x14ac:dyDescent="0.2">
      <c r="A123" s="382"/>
      <c r="B123" s="375"/>
      <c r="C123" s="375"/>
      <c r="D123" s="375"/>
      <c r="E123" s="375"/>
      <c r="F123" s="88"/>
      <c r="G123" s="96"/>
      <c r="H123" s="237"/>
      <c r="I123" s="237"/>
      <c r="J123" s="96"/>
      <c r="K123" s="237"/>
      <c r="L123" s="96"/>
      <c r="M123" s="237"/>
      <c r="N123" s="96"/>
      <c r="O123" s="237"/>
      <c r="P123" s="237"/>
      <c r="Q123" s="237"/>
      <c r="R123" s="96"/>
      <c r="S123" s="91">
        <f t="shared" si="0"/>
        <v>0</v>
      </c>
      <c r="T123" s="375"/>
      <c r="U123" s="375"/>
      <c r="V123" s="375"/>
      <c r="W123" s="236"/>
      <c r="X123" s="1"/>
      <c r="Y123" s="1"/>
      <c r="Z123" s="1"/>
    </row>
    <row r="124" spans="1:26" ht="12.75" customHeight="1" x14ac:dyDescent="0.2">
      <c r="A124" s="382"/>
      <c r="B124" s="375"/>
      <c r="C124" s="375"/>
      <c r="D124" s="375"/>
      <c r="E124" s="375"/>
      <c r="F124" s="88"/>
      <c r="G124" s="96"/>
      <c r="H124" s="237"/>
      <c r="I124" s="237"/>
      <c r="J124" s="96"/>
      <c r="K124" s="237"/>
      <c r="L124" s="96"/>
      <c r="M124" s="237"/>
      <c r="N124" s="96"/>
      <c r="O124" s="237"/>
      <c r="P124" s="237"/>
      <c r="Q124" s="237"/>
      <c r="R124" s="96"/>
      <c r="S124" s="91">
        <f t="shared" si="0"/>
        <v>0</v>
      </c>
      <c r="T124" s="375"/>
      <c r="U124" s="375"/>
      <c r="V124" s="375"/>
      <c r="W124" s="236"/>
      <c r="X124" s="1"/>
      <c r="Y124" s="1"/>
      <c r="Z124" s="1"/>
    </row>
    <row r="125" spans="1:26" ht="13.5" customHeight="1" x14ac:dyDescent="0.2">
      <c r="A125" s="383"/>
      <c r="B125" s="378"/>
      <c r="C125" s="378"/>
      <c r="D125" s="378"/>
      <c r="E125" s="378"/>
      <c r="F125" s="92"/>
      <c r="G125" s="97"/>
      <c r="H125" s="238"/>
      <c r="I125" s="238"/>
      <c r="J125" s="97"/>
      <c r="K125" s="238"/>
      <c r="L125" s="97"/>
      <c r="M125" s="238"/>
      <c r="N125" s="97"/>
      <c r="O125" s="238"/>
      <c r="P125" s="238"/>
      <c r="Q125" s="238"/>
      <c r="R125" s="97"/>
      <c r="S125" s="94">
        <f t="shared" si="0"/>
        <v>0</v>
      </c>
      <c r="T125" s="376"/>
      <c r="U125" s="376"/>
      <c r="V125" s="376"/>
      <c r="W125" s="236">
        <f>IF(G125&gt;0,C121,0)</f>
        <v>0</v>
      </c>
      <c r="X125" s="1"/>
      <c r="Y125" s="1"/>
      <c r="Z125" s="1"/>
    </row>
    <row r="126" spans="1:26" ht="11.25" customHeight="1" x14ac:dyDescent="0.2">
      <c r="A126" s="381">
        <v>24</v>
      </c>
      <c r="B126" s="380"/>
      <c r="C126" s="380"/>
      <c r="D126" s="377"/>
      <c r="E126" s="379"/>
      <c r="F126" s="88"/>
      <c r="G126" s="95"/>
      <c r="H126" s="95"/>
      <c r="I126" s="95"/>
      <c r="J126" s="95"/>
      <c r="K126" s="95"/>
      <c r="L126" s="95"/>
      <c r="M126" s="95"/>
      <c r="N126" s="95"/>
      <c r="O126" s="95"/>
      <c r="P126" s="95"/>
      <c r="Q126" s="95"/>
      <c r="R126" s="95"/>
      <c r="S126" s="90">
        <f t="shared" si="0"/>
        <v>0</v>
      </c>
      <c r="T126" s="374"/>
      <c r="U126" s="374"/>
      <c r="V126" s="374"/>
      <c r="W126" s="236"/>
      <c r="X126" s="1"/>
      <c r="Y126" s="1"/>
      <c r="Z126" s="1"/>
    </row>
    <row r="127" spans="1:26" ht="11.25" customHeight="1" x14ac:dyDescent="0.2">
      <c r="A127" s="382"/>
      <c r="B127" s="375"/>
      <c r="C127" s="375"/>
      <c r="D127" s="375"/>
      <c r="E127" s="375"/>
      <c r="F127" s="88"/>
      <c r="G127" s="96"/>
      <c r="H127" s="96"/>
      <c r="I127" s="96"/>
      <c r="J127" s="96"/>
      <c r="K127" s="96"/>
      <c r="L127" s="96"/>
      <c r="M127" s="96"/>
      <c r="N127" s="96"/>
      <c r="O127" s="96"/>
      <c r="P127" s="96"/>
      <c r="Q127" s="96"/>
      <c r="R127" s="96"/>
      <c r="S127" s="91">
        <f t="shared" si="0"/>
        <v>0</v>
      </c>
      <c r="T127" s="375"/>
      <c r="U127" s="375"/>
      <c r="V127" s="375"/>
      <c r="W127" s="236"/>
      <c r="X127" s="1"/>
      <c r="Y127" s="1"/>
      <c r="Z127" s="1"/>
    </row>
    <row r="128" spans="1:26" ht="11.25" customHeight="1" x14ac:dyDescent="0.2">
      <c r="A128" s="382"/>
      <c r="B128" s="375"/>
      <c r="C128" s="375"/>
      <c r="D128" s="375"/>
      <c r="E128" s="375"/>
      <c r="F128" s="88"/>
      <c r="G128" s="96"/>
      <c r="H128" s="96"/>
      <c r="I128" s="96"/>
      <c r="J128" s="96"/>
      <c r="K128" s="96"/>
      <c r="L128" s="96"/>
      <c r="M128" s="96"/>
      <c r="N128" s="96"/>
      <c r="O128" s="96"/>
      <c r="P128" s="96"/>
      <c r="Q128" s="96"/>
      <c r="R128" s="96"/>
      <c r="S128" s="91">
        <f t="shared" si="0"/>
        <v>0</v>
      </c>
      <c r="T128" s="375"/>
      <c r="U128" s="375"/>
      <c r="V128" s="375"/>
      <c r="W128" s="236"/>
      <c r="X128" s="1"/>
      <c r="Y128" s="1"/>
      <c r="Z128" s="1"/>
    </row>
    <row r="129" spans="1:26" ht="11.25" customHeight="1" x14ac:dyDescent="0.2">
      <c r="A129" s="382"/>
      <c r="B129" s="375"/>
      <c r="C129" s="375"/>
      <c r="D129" s="375"/>
      <c r="E129" s="375"/>
      <c r="F129" s="88"/>
      <c r="G129" s="96"/>
      <c r="H129" s="96"/>
      <c r="I129" s="96"/>
      <c r="J129" s="96"/>
      <c r="K129" s="96"/>
      <c r="L129" s="96"/>
      <c r="M129" s="96"/>
      <c r="N129" s="96"/>
      <c r="O129" s="96"/>
      <c r="P129" s="96"/>
      <c r="Q129" s="96"/>
      <c r="R129" s="96"/>
      <c r="S129" s="91">
        <f t="shared" si="0"/>
        <v>0</v>
      </c>
      <c r="T129" s="375"/>
      <c r="U129" s="375"/>
      <c r="V129" s="375"/>
      <c r="W129" s="236"/>
      <c r="X129" s="1"/>
      <c r="Y129" s="1"/>
      <c r="Z129" s="1"/>
    </row>
    <row r="130" spans="1:26" ht="11.25" customHeight="1" x14ac:dyDescent="0.2">
      <c r="A130" s="383"/>
      <c r="B130" s="378"/>
      <c r="C130" s="378"/>
      <c r="D130" s="378"/>
      <c r="E130" s="378"/>
      <c r="F130" s="92"/>
      <c r="G130" s="97"/>
      <c r="H130" s="97"/>
      <c r="I130" s="97"/>
      <c r="J130" s="97"/>
      <c r="K130" s="97"/>
      <c r="L130" s="97"/>
      <c r="M130" s="97"/>
      <c r="N130" s="97"/>
      <c r="O130" s="97"/>
      <c r="P130" s="97"/>
      <c r="Q130" s="97"/>
      <c r="R130" s="97"/>
      <c r="S130" s="94">
        <f t="shared" si="0"/>
        <v>0</v>
      </c>
      <c r="T130" s="376"/>
      <c r="U130" s="376"/>
      <c r="V130" s="376"/>
      <c r="W130" s="236">
        <f>IF(G130&gt;0,C126,0)</f>
        <v>0</v>
      </c>
      <c r="X130" s="1"/>
      <c r="Y130" s="1"/>
      <c r="Z130" s="1"/>
    </row>
    <row r="131" spans="1:26" ht="11.25" customHeight="1" x14ac:dyDescent="0.2">
      <c r="A131" s="381">
        <v>25</v>
      </c>
      <c r="B131" s="380"/>
      <c r="C131" s="380"/>
      <c r="D131" s="377"/>
      <c r="E131" s="379"/>
      <c r="F131" s="88"/>
      <c r="G131" s="95"/>
      <c r="H131" s="95"/>
      <c r="I131" s="95"/>
      <c r="J131" s="95"/>
      <c r="K131" s="95"/>
      <c r="L131" s="95"/>
      <c r="M131" s="95"/>
      <c r="N131" s="95"/>
      <c r="O131" s="95"/>
      <c r="P131" s="95"/>
      <c r="Q131" s="95"/>
      <c r="R131" s="95"/>
      <c r="S131" s="90">
        <f t="shared" si="0"/>
        <v>0</v>
      </c>
      <c r="T131" s="374"/>
      <c r="U131" s="374"/>
      <c r="V131" s="374"/>
      <c r="W131" s="236"/>
      <c r="X131" s="1"/>
      <c r="Y131" s="1"/>
      <c r="Z131" s="1"/>
    </row>
    <row r="132" spans="1:26" ht="12.75" customHeight="1" x14ac:dyDescent="0.2">
      <c r="A132" s="382"/>
      <c r="B132" s="375"/>
      <c r="C132" s="375"/>
      <c r="D132" s="375"/>
      <c r="E132" s="375"/>
      <c r="F132" s="88"/>
      <c r="G132" s="96"/>
      <c r="H132" s="237"/>
      <c r="I132" s="237"/>
      <c r="J132" s="96"/>
      <c r="K132" s="237"/>
      <c r="L132" s="96"/>
      <c r="M132" s="237"/>
      <c r="N132" s="96"/>
      <c r="O132" s="237"/>
      <c r="P132" s="237"/>
      <c r="Q132" s="237"/>
      <c r="R132" s="96"/>
      <c r="S132" s="91">
        <f t="shared" si="0"/>
        <v>0</v>
      </c>
      <c r="T132" s="375"/>
      <c r="U132" s="375"/>
      <c r="V132" s="375"/>
      <c r="W132" s="236"/>
      <c r="X132" s="1"/>
      <c r="Y132" s="1"/>
      <c r="Z132" s="1"/>
    </row>
    <row r="133" spans="1:26" ht="12.75" customHeight="1" x14ac:dyDescent="0.2">
      <c r="A133" s="382"/>
      <c r="B133" s="375"/>
      <c r="C133" s="375"/>
      <c r="D133" s="375"/>
      <c r="E133" s="375"/>
      <c r="F133" s="88"/>
      <c r="G133" s="96"/>
      <c r="H133" s="237"/>
      <c r="I133" s="237"/>
      <c r="J133" s="96"/>
      <c r="K133" s="237"/>
      <c r="L133" s="96"/>
      <c r="M133" s="237"/>
      <c r="N133" s="96"/>
      <c r="O133" s="237"/>
      <c r="P133" s="237"/>
      <c r="Q133" s="237"/>
      <c r="R133" s="96"/>
      <c r="S133" s="91">
        <f t="shared" si="0"/>
        <v>0</v>
      </c>
      <c r="T133" s="375"/>
      <c r="U133" s="375"/>
      <c r="V133" s="375"/>
      <c r="W133" s="236"/>
      <c r="X133" s="1"/>
      <c r="Y133" s="1"/>
      <c r="Z133" s="1"/>
    </row>
    <row r="134" spans="1:26" ht="12.75" customHeight="1" x14ac:dyDescent="0.2">
      <c r="A134" s="382"/>
      <c r="B134" s="375"/>
      <c r="C134" s="375"/>
      <c r="D134" s="375"/>
      <c r="E134" s="375"/>
      <c r="F134" s="88"/>
      <c r="G134" s="96"/>
      <c r="H134" s="237"/>
      <c r="I134" s="237"/>
      <c r="J134" s="96"/>
      <c r="K134" s="237"/>
      <c r="L134" s="96"/>
      <c r="M134" s="237"/>
      <c r="N134" s="96"/>
      <c r="O134" s="237"/>
      <c r="P134" s="237"/>
      <c r="Q134" s="237"/>
      <c r="R134" s="96"/>
      <c r="S134" s="91">
        <f t="shared" si="0"/>
        <v>0</v>
      </c>
      <c r="T134" s="375"/>
      <c r="U134" s="375"/>
      <c r="V134" s="375"/>
      <c r="W134" s="236"/>
      <c r="X134" s="1"/>
      <c r="Y134" s="1"/>
      <c r="Z134" s="1"/>
    </row>
    <row r="135" spans="1:26" ht="13.5" customHeight="1" x14ac:dyDescent="0.2">
      <c r="A135" s="383"/>
      <c r="B135" s="378"/>
      <c r="C135" s="378"/>
      <c r="D135" s="378"/>
      <c r="E135" s="378"/>
      <c r="F135" s="92"/>
      <c r="G135" s="97"/>
      <c r="H135" s="238"/>
      <c r="I135" s="238"/>
      <c r="J135" s="97"/>
      <c r="K135" s="238"/>
      <c r="L135" s="97"/>
      <c r="M135" s="238"/>
      <c r="N135" s="97"/>
      <c r="O135" s="238"/>
      <c r="P135" s="238"/>
      <c r="Q135" s="238"/>
      <c r="R135" s="97"/>
      <c r="S135" s="94">
        <f t="shared" si="0"/>
        <v>0</v>
      </c>
      <c r="T135" s="376"/>
      <c r="U135" s="376"/>
      <c r="V135" s="376"/>
      <c r="W135" s="236">
        <f>IF(G135&gt;0,C131,0)</f>
        <v>0</v>
      </c>
      <c r="X135" s="1"/>
      <c r="Y135" s="1"/>
      <c r="Z135" s="1"/>
    </row>
    <row r="136" spans="1:26" ht="11.25" customHeight="1" x14ac:dyDescent="0.2">
      <c r="A136" s="381">
        <v>26</v>
      </c>
      <c r="B136" s="380"/>
      <c r="C136" s="380"/>
      <c r="D136" s="377"/>
      <c r="E136" s="379"/>
      <c r="F136" s="88"/>
      <c r="G136" s="95"/>
      <c r="H136" s="95"/>
      <c r="I136" s="95"/>
      <c r="J136" s="95"/>
      <c r="K136" s="95"/>
      <c r="L136" s="95"/>
      <c r="M136" s="95"/>
      <c r="N136" s="95"/>
      <c r="O136" s="95"/>
      <c r="P136" s="95"/>
      <c r="Q136" s="95"/>
      <c r="R136" s="95"/>
      <c r="S136" s="90">
        <f t="shared" si="0"/>
        <v>0</v>
      </c>
      <c r="T136" s="374"/>
      <c r="U136" s="374"/>
      <c r="V136" s="374"/>
      <c r="W136" s="236"/>
      <c r="X136" s="1"/>
      <c r="Y136" s="1"/>
      <c r="Z136" s="1"/>
    </row>
    <row r="137" spans="1:26" ht="11.25" customHeight="1" x14ac:dyDescent="0.2">
      <c r="A137" s="382"/>
      <c r="B137" s="375"/>
      <c r="C137" s="375"/>
      <c r="D137" s="375"/>
      <c r="E137" s="375"/>
      <c r="F137" s="88"/>
      <c r="G137" s="96"/>
      <c r="H137" s="96"/>
      <c r="I137" s="96"/>
      <c r="J137" s="96"/>
      <c r="K137" s="96"/>
      <c r="L137" s="96"/>
      <c r="M137" s="96"/>
      <c r="N137" s="96"/>
      <c r="O137" s="96"/>
      <c r="P137" s="96"/>
      <c r="Q137" s="96"/>
      <c r="R137" s="96"/>
      <c r="S137" s="91">
        <f t="shared" si="0"/>
        <v>0</v>
      </c>
      <c r="T137" s="375"/>
      <c r="U137" s="375"/>
      <c r="V137" s="375"/>
      <c r="W137" s="236"/>
      <c r="X137" s="1"/>
      <c r="Y137" s="1"/>
      <c r="Z137" s="1"/>
    </row>
    <row r="138" spans="1:26" ht="11.25" customHeight="1" x14ac:dyDescent="0.2">
      <c r="A138" s="382"/>
      <c r="B138" s="375"/>
      <c r="C138" s="375"/>
      <c r="D138" s="375"/>
      <c r="E138" s="375"/>
      <c r="F138" s="88"/>
      <c r="G138" s="96"/>
      <c r="H138" s="96"/>
      <c r="I138" s="96"/>
      <c r="J138" s="96"/>
      <c r="K138" s="96"/>
      <c r="L138" s="96"/>
      <c r="M138" s="96"/>
      <c r="N138" s="96"/>
      <c r="O138" s="96"/>
      <c r="P138" s="96"/>
      <c r="Q138" s="96"/>
      <c r="R138" s="96"/>
      <c r="S138" s="91">
        <f t="shared" si="0"/>
        <v>0</v>
      </c>
      <c r="T138" s="375"/>
      <c r="U138" s="375"/>
      <c r="V138" s="375"/>
      <c r="W138" s="236"/>
      <c r="X138" s="1"/>
      <c r="Y138" s="1"/>
      <c r="Z138" s="1"/>
    </row>
    <row r="139" spans="1:26" ht="11.25" customHeight="1" x14ac:dyDescent="0.2">
      <c r="A139" s="382"/>
      <c r="B139" s="375"/>
      <c r="C139" s="375"/>
      <c r="D139" s="375"/>
      <c r="E139" s="375"/>
      <c r="F139" s="88"/>
      <c r="G139" s="96"/>
      <c r="H139" s="96"/>
      <c r="I139" s="96"/>
      <c r="J139" s="96"/>
      <c r="K139" s="96"/>
      <c r="L139" s="96"/>
      <c r="M139" s="96"/>
      <c r="N139" s="96"/>
      <c r="O139" s="96"/>
      <c r="P139" s="96"/>
      <c r="Q139" s="96"/>
      <c r="R139" s="96"/>
      <c r="S139" s="91">
        <f t="shared" si="0"/>
        <v>0</v>
      </c>
      <c r="T139" s="375"/>
      <c r="U139" s="375"/>
      <c r="V139" s="375"/>
      <c r="W139" s="236"/>
      <c r="X139" s="1"/>
      <c r="Y139" s="1"/>
      <c r="Z139" s="1"/>
    </row>
    <row r="140" spans="1:26" ht="11.25" customHeight="1" x14ac:dyDescent="0.2">
      <c r="A140" s="383"/>
      <c r="B140" s="378"/>
      <c r="C140" s="378"/>
      <c r="D140" s="378"/>
      <c r="E140" s="378"/>
      <c r="F140" s="92"/>
      <c r="G140" s="97"/>
      <c r="H140" s="97"/>
      <c r="I140" s="97"/>
      <c r="J140" s="97"/>
      <c r="K140" s="97"/>
      <c r="L140" s="97"/>
      <c r="M140" s="97"/>
      <c r="N140" s="97"/>
      <c r="O140" s="97"/>
      <c r="P140" s="97"/>
      <c r="Q140" s="97"/>
      <c r="R140" s="97"/>
      <c r="S140" s="94">
        <f t="shared" si="0"/>
        <v>0</v>
      </c>
      <c r="T140" s="376"/>
      <c r="U140" s="376"/>
      <c r="V140" s="376"/>
      <c r="W140" s="236">
        <f>IF(G140&gt;0,C136,0)</f>
        <v>0</v>
      </c>
      <c r="X140" s="1"/>
      <c r="Y140" s="1"/>
      <c r="Z140" s="1"/>
    </row>
    <row r="141" spans="1:26" ht="11.25" customHeight="1" x14ac:dyDescent="0.2">
      <c r="A141" s="381">
        <v>27</v>
      </c>
      <c r="B141" s="380"/>
      <c r="C141" s="380"/>
      <c r="D141" s="377"/>
      <c r="E141" s="379"/>
      <c r="F141" s="88"/>
      <c r="G141" s="95"/>
      <c r="H141" s="95"/>
      <c r="I141" s="95"/>
      <c r="J141" s="95"/>
      <c r="K141" s="95"/>
      <c r="L141" s="95"/>
      <c r="M141" s="95"/>
      <c r="N141" s="95"/>
      <c r="O141" s="95"/>
      <c r="P141" s="95"/>
      <c r="Q141" s="95"/>
      <c r="R141" s="95"/>
      <c r="S141" s="90">
        <f t="shared" si="0"/>
        <v>0</v>
      </c>
      <c r="T141" s="374"/>
      <c r="U141" s="374"/>
      <c r="V141" s="374"/>
      <c r="W141" s="236"/>
      <c r="X141" s="1"/>
      <c r="Y141" s="1"/>
      <c r="Z141" s="1"/>
    </row>
    <row r="142" spans="1:26" ht="12.75" customHeight="1" x14ac:dyDescent="0.2">
      <c r="A142" s="382"/>
      <c r="B142" s="375"/>
      <c r="C142" s="375"/>
      <c r="D142" s="375"/>
      <c r="E142" s="375"/>
      <c r="F142" s="88"/>
      <c r="G142" s="96"/>
      <c r="H142" s="237"/>
      <c r="I142" s="237"/>
      <c r="J142" s="96"/>
      <c r="K142" s="237"/>
      <c r="L142" s="96"/>
      <c r="M142" s="237"/>
      <c r="N142" s="96"/>
      <c r="O142" s="237"/>
      <c r="P142" s="237"/>
      <c r="Q142" s="237"/>
      <c r="R142" s="96"/>
      <c r="S142" s="91">
        <f t="shared" si="0"/>
        <v>0</v>
      </c>
      <c r="T142" s="375"/>
      <c r="U142" s="375"/>
      <c r="V142" s="375"/>
      <c r="W142" s="236"/>
      <c r="X142" s="1"/>
      <c r="Y142" s="1"/>
      <c r="Z142" s="1"/>
    </row>
    <row r="143" spans="1:26" ht="12.75" customHeight="1" x14ac:dyDescent="0.2">
      <c r="A143" s="382"/>
      <c r="B143" s="375"/>
      <c r="C143" s="375"/>
      <c r="D143" s="375"/>
      <c r="E143" s="375"/>
      <c r="F143" s="88"/>
      <c r="G143" s="96"/>
      <c r="H143" s="237"/>
      <c r="I143" s="237"/>
      <c r="J143" s="96"/>
      <c r="K143" s="237"/>
      <c r="L143" s="96"/>
      <c r="M143" s="237"/>
      <c r="N143" s="96"/>
      <c r="O143" s="237"/>
      <c r="P143" s="237"/>
      <c r="Q143" s="237"/>
      <c r="R143" s="96"/>
      <c r="S143" s="91">
        <f t="shared" si="0"/>
        <v>0</v>
      </c>
      <c r="T143" s="375"/>
      <c r="U143" s="375"/>
      <c r="V143" s="375"/>
      <c r="W143" s="236"/>
      <c r="X143" s="1"/>
      <c r="Y143" s="1"/>
      <c r="Z143" s="1"/>
    </row>
    <row r="144" spans="1:26" ht="12.75" customHeight="1" x14ac:dyDescent="0.2">
      <c r="A144" s="382"/>
      <c r="B144" s="375"/>
      <c r="C144" s="375"/>
      <c r="D144" s="375"/>
      <c r="E144" s="375"/>
      <c r="F144" s="88"/>
      <c r="G144" s="96"/>
      <c r="H144" s="237"/>
      <c r="I144" s="237"/>
      <c r="J144" s="96"/>
      <c r="K144" s="237"/>
      <c r="L144" s="96"/>
      <c r="M144" s="237"/>
      <c r="N144" s="96"/>
      <c r="O144" s="237"/>
      <c r="P144" s="237"/>
      <c r="Q144" s="237"/>
      <c r="R144" s="96"/>
      <c r="S144" s="91">
        <f t="shared" si="0"/>
        <v>0</v>
      </c>
      <c r="T144" s="375"/>
      <c r="U144" s="375"/>
      <c r="V144" s="375"/>
      <c r="W144" s="236"/>
      <c r="X144" s="1"/>
      <c r="Y144" s="1"/>
      <c r="Z144" s="1"/>
    </row>
    <row r="145" spans="1:26" ht="13.5" customHeight="1" x14ac:dyDescent="0.2">
      <c r="A145" s="383"/>
      <c r="B145" s="378"/>
      <c r="C145" s="378"/>
      <c r="D145" s="378"/>
      <c r="E145" s="378"/>
      <c r="F145" s="92"/>
      <c r="G145" s="97"/>
      <c r="H145" s="238"/>
      <c r="I145" s="238"/>
      <c r="J145" s="97"/>
      <c r="K145" s="238"/>
      <c r="L145" s="97"/>
      <c r="M145" s="238"/>
      <c r="N145" s="97"/>
      <c r="O145" s="238"/>
      <c r="P145" s="238"/>
      <c r="Q145" s="238"/>
      <c r="R145" s="97"/>
      <c r="S145" s="94">
        <f t="shared" si="0"/>
        <v>0</v>
      </c>
      <c r="T145" s="376"/>
      <c r="U145" s="376"/>
      <c r="V145" s="376"/>
      <c r="W145" s="236">
        <f>IF(G145&gt;0,C141,0)</f>
        <v>0</v>
      </c>
      <c r="X145" s="1"/>
      <c r="Y145" s="1"/>
      <c r="Z145" s="1"/>
    </row>
    <row r="146" spans="1:26" ht="11.25" customHeight="1" x14ac:dyDescent="0.2">
      <c r="A146" s="381">
        <v>28</v>
      </c>
      <c r="B146" s="380"/>
      <c r="C146" s="380"/>
      <c r="D146" s="377"/>
      <c r="E146" s="379"/>
      <c r="F146" s="88"/>
      <c r="G146" s="95"/>
      <c r="H146" s="95"/>
      <c r="I146" s="95"/>
      <c r="J146" s="95"/>
      <c r="K146" s="95"/>
      <c r="L146" s="95"/>
      <c r="M146" s="95"/>
      <c r="N146" s="95"/>
      <c r="O146" s="95"/>
      <c r="P146" s="95"/>
      <c r="Q146" s="95"/>
      <c r="R146" s="95"/>
      <c r="S146" s="90">
        <f t="shared" si="0"/>
        <v>0</v>
      </c>
      <c r="T146" s="374"/>
      <c r="U146" s="374"/>
      <c r="V146" s="374"/>
      <c r="W146" s="236"/>
      <c r="X146" s="1"/>
      <c r="Y146" s="1"/>
      <c r="Z146" s="1"/>
    </row>
    <row r="147" spans="1:26" ht="11.25" customHeight="1" x14ac:dyDescent="0.2">
      <c r="A147" s="382"/>
      <c r="B147" s="375"/>
      <c r="C147" s="375"/>
      <c r="D147" s="375"/>
      <c r="E147" s="375"/>
      <c r="F147" s="88"/>
      <c r="G147" s="96"/>
      <c r="H147" s="96"/>
      <c r="I147" s="96"/>
      <c r="J147" s="96"/>
      <c r="K147" s="96"/>
      <c r="L147" s="96"/>
      <c r="M147" s="96"/>
      <c r="N147" s="96"/>
      <c r="O147" s="96"/>
      <c r="P147" s="96"/>
      <c r="Q147" s="96"/>
      <c r="R147" s="96"/>
      <c r="S147" s="91">
        <f t="shared" si="0"/>
        <v>0</v>
      </c>
      <c r="T147" s="375"/>
      <c r="U147" s="375"/>
      <c r="V147" s="375"/>
      <c r="W147" s="236"/>
      <c r="X147" s="1"/>
      <c r="Y147" s="1"/>
      <c r="Z147" s="1"/>
    </row>
    <row r="148" spans="1:26" ht="11.25" customHeight="1" x14ac:dyDescent="0.2">
      <c r="A148" s="382"/>
      <c r="B148" s="375"/>
      <c r="C148" s="375"/>
      <c r="D148" s="375"/>
      <c r="E148" s="375"/>
      <c r="F148" s="88"/>
      <c r="G148" s="96"/>
      <c r="H148" s="96"/>
      <c r="I148" s="96"/>
      <c r="J148" s="96"/>
      <c r="K148" s="96"/>
      <c r="L148" s="96"/>
      <c r="M148" s="96"/>
      <c r="N148" s="96"/>
      <c r="O148" s="96"/>
      <c r="P148" s="96"/>
      <c r="Q148" s="96"/>
      <c r="R148" s="96"/>
      <c r="S148" s="91">
        <f t="shared" si="0"/>
        <v>0</v>
      </c>
      <c r="T148" s="375"/>
      <c r="U148" s="375"/>
      <c r="V148" s="375"/>
      <c r="W148" s="236"/>
      <c r="X148" s="1"/>
      <c r="Y148" s="1"/>
      <c r="Z148" s="1"/>
    </row>
    <row r="149" spans="1:26" ht="11.25" customHeight="1" x14ac:dyDescent="0.2">
      <c r="A149" s="382"/>
      <c r="B149" s="375"/>
      <c r="C149" s="375"/>
      <c r="D149" s="375"/>
      <c r="E149" s="375"/>
      <c r="F149" s="88"/>
      <c r="G149" s="96"/>
      <c r="H149" s="96"/>
      <c r="I149" s="96"/>
      <c r="J149" s="96"/>
      <c r="K149" s="96"/>
      <c r="L149" s="96"/>
      <c r="M149" s="96"/>
      <c r="N149" s="96"/>
      <c r="O149" s="96"/>
      <c r="P149" s="96"/>
      <c r="Q149" s="96"/>
      <c r="R149" s="96"/>
      <c r="S149" s="91">
        <f t="shared" si="0"/>
        <v>0</v>
      </c>
      <c r="T149" s="375"/>
      <c r="U149" s="375"/>
      <c r="V149" s="375"/>
      <c r="W149" s="236"/>
      <c r="X149" s="1"/>
      <c r="Y149" s="1"/>
      <c r="Z149" s="1"/>
    </row>
    <row r="150" spans="1:26" ht="11.25" customHeight="1" x14ac:dyDescent="0.2">
      <c r="A150" s="383"/>
      <c r="B150" s="378"/>
      <c r="C150" s="378"/>
      <c r="D150" s="378"/>
      <c r="E150" s="378"/>
      <c r="F150" s="92"/>
      <c r="G150" s="97"/>
      <c r="H150" s="97"/>
      <c r="I150" s="97"/>
      <c r="J150" s="97"/>
      <c r="K150" s="97"/>
      <c r="L150" s="97"/>
      <c r="M150" s="97"/>
      <c r="N150" s="97"/>
      <c r="O150" s="97"/>
      <c r="P150" s="97"/>
      <c r="Q150" s="97"/>
      <c r="R150" s="97"/>
      <c r="S150" s="94">
        <f t="shared" si="0"/>
        <v>0</v>
      </c>
      <c r="T150" s="376"/>
      <c r="U150" s="376"/>
      <c r="V150" s="376"/>
      <c r="W150" s="236">
        <f>IF(G150&gt;0,C146,0)</f>
        <v>0</v>
      </c>
      <c r="X150" s="1"/>
      <c r="Y150" s="1"/>
      <c r="Z150" s="1"/>
    </row>
    <row r="151" spans="1:26" ht="11.25" customHeight="1" x14ac:dyDescent="0.2">
      <c r="A151" s="381">
        <v>29</v>
      </c>
      <c r="B151" s="380"/>
      <c r="C151" s="380"/>
      <c r="D151" s="377"/>
      <c r="E151" s="379"/>
      <c r="F151" s="88"/>
      <c r="G151" s="95"/>
      <c r="H151" s="95"/>
      <c r="I151" s="95"/>
      <c r="J151" s="95"/>
      <c r="K151" s="95"/>
      <c r="L151" s="95"/>
      <c r="M151" s="95"/>
      <c r="N151" s="95"/>
      <c r="O151" s="95"/>
      <c r="P151" s="95"/>
      <c r="Q151" s="95"/>
      <c r="R151" s="95"/>
      <c r="S151" s="90">
        <f t="shared" si="0"/>
        <v>0</v>
      </c>
      <c r="T151" s="374"/>
      <c r="U151" s="374"/>
      <c r="V151" s="374"/>
      <c r="W151" s="236"/>
      <c r="X151" s="1"/>
      <c r="Y151" s="1"/>
      <c r="Z151" s="1"/>
    </row>
    <row r="152" spans="1:26" ht="12.75" customHeight="1" x14ac:dyDescent="0.2">
      <c r="A152" s="382"/>
      <c r="B152" s="375"/>
      <c r="C152" s="375"/>
      <c r="D152" s="375"/>
      <c r="E152" s="375"/>
      <c r="F152" s="88"/>
      <c r="G152" s="96"/>
      <c r="H152" s="237"/>
      <c r="I152" s="237"/>
      <c r="J152" s="96"/>
      <c r="K152" s="237"/>
      <c r="L152" s="96"/>
      <c r="M152" s="237"/>
      <c r="N152" s="96"/>
      <c r="O152" s="237"/>
      <c r="P152" s="237"/>
      <c r="Q152" s="237"/>
      <c r="R152" s="96"/>
      <c r="S152" s="91">
        <f t="shared" si="0"/>
        <v>0</v>
      </c>
      <c r="T152" s="375"/>
      <c r="U152" s="375"/>
      <c r="V152" s="375"/>
      <c r="W152" s="236"/>
      <c r="X152" s="1"/>
      <c r="Y152" s="1"/>
      <c r="Z152" s="1"/>
    </row>
    <row r="153" spans="1:26" ht="12.75" customHeight="1" x14ac:dyDescent="0.2">
      <c r="A153" s="382"/>
      <c r="B153" s="375"/>
      <c r="C153" s="375"/>
      <c r="D153" s="375"/>
      <c r="E153" s="375"/>
      <c r="F153" s="88"/>
      <c r="G153" s="96"/>
      <c r="H153" s="237"/>
      <c r="I153" s="237"/>
      <c r="J153" s="96"/>
      <c r="K153" s="237"/>
      <c r="L153" s="96"/>
      <c r="M153" s="237"/>
      <c r="N153" s="96"/>
      <c r="O153" s="237"/>
      <c r="P153" s="237"/>
      <c r="Q153" s="237"/>
      <c r="R153" s="96"/>
      <c r="S153" s="91">
        <f t="shared" si="0"/>
        <v>0</v>
      </c>
      <c r="T153" s="375"/>
      <c r="U153" s="375"/>
      <c r="V153" s="375"/>
      <c r="W153" s="236"/>
      <c r="X153" s="1"/>
      <c r="Y153" s="1"/>
      <c r="Z153" s="1"/>
    </row>
    <row r="154" spans="1:26" ht="12.75" customHeight="1" x14ac:dyDescent="0.2">
      <c r="A154" s="382"/>
      <c r="B154" s="375"/>
      <c r="C154" s="375"/>
      <c r="D154" s="375"/>
      <c r="E154" s="375"/>
      <c r="F154" s="88"/>
      <c r="G154" s="96"/>
      <c r="H154" s="237"/>
      <c r="I154" s="237"/>
      <c r="J154" s="96"/>
      <c r="K154" s="237"/>
      <c r="L154" s="96"/>
      <c r="M154" s="237"/>
      <c r="N154" s="96"/>
      <c r="O154" s="237"/>
      <c r="P154" s="237"/>
      <c r="Q154" s="237"/>
      <c r="R154" s="96"/>
      <c r="S154" s="91">
        <f t="shared" si="0"/>
        <v>0</v>
      </c>
      <c r="T154" s="375"/>
      <c r="U154" s="375"/>
      <c r="V154" s="375"/>
      <c r="W154" s="236"/>
      <c r="X154" s="1"/>
      <c r="Y154" s="1"/>
      <c r="Z154" s="1"/>
    </row>
    <row r="155" spans="1:26" ht="13.5" customHeight="1" x14ac:dyDescent="0.2">
      <c r="A155" s="383"/>
      <c r="B155" s="378"/>
      <c r="C155" s="378"/>
      <c r="D155" s="378"/>
      <c r="E155" s="378"/>
      <c r="F155" s="92"/>
      <c r="G155" s="97"/>
      <c r="H155" s="238"/>
      <c r="I155" s="238"/>
      <c r="J155" s="97"/>
      <c r="K155" s="238"/>
      <c r="L155" s="97"/>
      <c r="M155" s="238"/>
      <c r="N155" s="97"/>
      <c r="O155" s="238"/>
      <c r="P155" s="238"/>
      <c r="Q155" s="238"/>
      <c r="R155" s="97"/>
      <c r="S155" s="94">
        <f t="shared" si="0"/>
        <v>0</v>
      </c>
      <c r="T155" s="376"/>
      <c r="U155" s="376"/>
      <c r="V155" s="376"/>
      <c r="W155" s="236">
        <f>IF(G155&gt;0,C151,0)</f>
        <v>0</v>
      </c>
      <c r="X155" s="1"/>
      <c r="Y155" s="1"/>
      <c r="Z155" s="1"/>
    </row>
    <row r="156" spans="1:26" ht="11.25" customHeight="1" x14ac:dyDescent="0.2">
      <c r="A156" s="381">
        <v>30</v>
      </c>
      <c r="B156" s="380"/>
      <c r="C156" s="380"/>
      <c r="D156" s="377"/>
      <c r="E156" s="379"/>
      <c r="F156" s="88"/>
      <c r="G156" s="95"/>
      <c r="H156" s="95"/>
      <c r="I156" s="95"/>
      <c r="J156" s="95"/>
      <c r="K156" s="95"/>
      <c r="L156" s="95"/>
      <c r="M156" s="95"/>
      <c r="N156" s="95"/>
      <c r="O156" s="95"/>
      <c r="P156" s="95"/>
      <c r="Q156" s="95"/>
      <c r="R156" s="95"/>
      <c r="S156" s="90">
        <f t="shared" si="0"/>
        <v>0</v>
      </c>
      <c r="T156" s="374"/>
      <c r="U156" s="374"/>
      <c r="V156" s="374"/>
      <c r="W156" s="236"/>
      <c r="X156" s="1"/>
      <c r="Y156" s="1"/>
      <c r="Z156" s="1"/>
    </row>
    <row r="157" spans="1:26" ht="11.25" customHeight="1" x14ac:dyDescent="0.2">
      <c r="A157" s="382"/>
      <c r="B157" s="375"/>
      <c r="C157" s="375"/>
      <c r="D157" s="375"/>
      <c r="E157" s="375"/>
      <c r="F157" s="88"/>
      <c r="G157" s="96"/>
      <c r="H157" s="96"/>
      <c r="I157" s="96"/>
      <c r="J157" s="96"/>
      <c r="K157" s="96"/>
      <c r="L157" s="96"/>
      <c r="M157" s="96"/>
      <c r="N157" s="96"/>
      <c r="O157" s="96"/>
      <c r="P157" s="96"/>
      <c r="Q157" s="96"/>
      <c r="R157" s="96"/>
      <c r="S157" s="91">
        <f t="shared" si="0"/>
        <v>0</v>
      </c>
      <c r="T157" s="375"/>
      <c r="U157" s="375"/>
      <c r="V157" s="375"/>
      <c r="W157" s="236"/>
      <c r="X157" s="1"/>
      <c r="Y157" s="1"/>
      <c r="Z157" s="1"/>
    </row>
    <row r="158" spans="1:26" ht="11.25" customHeight="1" x14ac:dyDescent="0.2">
      <c r="A158" s="382"/>
      <c r="B158" s="375"/>
      <c r="C158" s="375"/>
      <c r="D158" s="375"/>
      <c r="E158" s="375"/>
      <c r="F158" s="88"/>
      <c r="G158" s="96"/>
      <c r="H158" s="96"/>
      <c r="I158" s="96"/>
      <c r="J158" s="96"/>
      <c r="K158" s="96"/>
      <c r="L158" s="96"/>
      <c r="M158" s="96"/>
      <c r="N158" s="96"/>
      <c r="O158" s="96"/>
      <c r="P158" s="96"/>
      <c r="Q158" s="96"/>
      <c r="R158" s="96"/>
      <c r="S158" s="91">
        <f t="shared" si="0"/>
        <v>0</v>
      </c>
      <c r="T158" s="375"/>
      <c r="U158" s="375"/>
      <c r="V158" s="375"/>
      <c r="W158" s="236"/>
      <c r="X158" s="1"/>
      <c r="Y158" s="1"/>
      <c r="Z158" s="1"/>
    </row>
    <row r="159" spans="1:26" ht="11.25" customHeight="1" x14ac:dyDescent="0.2">
      <c r="A159" s="382"/>
      <c r="B159" s="375"/>
      <c r="C159" s="375"/>
      <c r="D159" s="375"/>
      <c r="E159" s="375"/>
      <c r="F159" s="88"/>
      <c r="G159" s="96"/>
      <c r="H159" s="96"/>
      <c r="I159" s="96"/>
      <c r="J159" s="96"/>
      <c r="K159" s="96"/>
      <c r="L159" s="96"/>
      <c r="M159" s="96"/>
      <c r="N159" s="96"/>
      <c r="O159" s="96"/>
      <c r="P159" s="96"/>
      <c r="Q159" s="96"/>
      <c r="R159" s="96"/>
      <c r="S159" s="91">
        <f t="shared" si="0"/>
        <v>0</v>
      </c>
      <c r="T159" s="375"/>
      <c r="U159" s="375"/>
      <c r="V159" s="375"/>
      <c r="W159" s="236"/>
      <c r="X159" s="1"/>
      <c r="Y159" s="1"/>
      <c r="Z159" s="1"/>
    </row>
    <row r="160" spans="1:26" ht="11.25" customHeight="1" x14ac:dyDescent="0.2">
      <c r="A160" s="383"/>
      <c r="B160" s="378"/>
      <c r="C160" s="378"/>
      <c r="D160" s="378"/>
      <c r="E160" s="378"/>
      <c r="F160" s="92"/>
      <c r="G160" s="97"/>
      <c r="H160" s="97"/>
      <c r="I160" s="97"/>
      <c r="J160" s="97"/>
      <c r="K160" s="97"/>
      <c r="L160" s="97"/>
      <c r="M160" s="97"/>
      <c r="N160" s="97"/>
      <c r="O160" s="97"/>
      <c r="P160" s="97"/>
      <c r="Q160" s="97"/>
      <c r="R160" s="97"/>
      <c r="S160" s="94">
        <f t="shared" si="0"/>
        <v>0</v>
      </c>
      <c r="T160" s="376"/>
      <c r="U160" s="376"/>
      <c r="V160" s="376"/>
      <c r="W160" s="236">
        <f>IF(G160&gt;0,C156,0)</f>
        <v>0</v>
      </c>
      <c r="X160" s="1"/>
      <c r="Y160" s="1"/>
      <c r="Z160" s="1"/>
    </row>
    <row r="161" spans="1:26" ht="11.25" customHeight="1" x14ac:dyDescent="0.2">
      <c r="A161" s="381">
        <v>31</v>
      </c>
      <c r="B161" s="380"/>
      <c r="C161" s="380"/>
      <c r="D161" s="377"/>
      <c r="E161" s="379"/>
      <c r="F161" s="88"/>
      <c r="G161" s="95"/>
      <c r="H161" s="95"/>
      <c r="I161" s="95"/>
      <c r="J161" s="95"/>
      <c r="K161" s="95"/>
      <c r="L161" s="95"/>
      <c r="M161" s="95"/>
      <c r="N161" s="95"/>
      <c r="O161" s="95"/>
      <c r="P161" s="95"/>
      <c r="Q161" s="95"/>
      <c r="R161" s="95"/>
      <c r="S161" s="90">
        <f t="shared" si="0"/>
        <v>0</v>
      </c>
      <c r="T161" s="374"/>
      <c r="U161" s="374"/>
      <c r="V161" s="374"/>
      <c r="W161" s="236"/>
      <c r="X161" s="1"/>
      <c r="Y161" s="1"/>
      <c r="Z161" s="1"/>
    </row>
    <row r="162" spans="1:26" ht="12.75" customHeight="1" x14ac:dyDescent="0.2">
      <c r="A162" s="382"/>
      <c r="B162" s="375"/>
      <c r="C162" s="375"/>
      <c r="D162" s="375"/>
      <c r="E162" s="375"/>
      <c r="F162" s="88"/>
      <c r="G162" s="96"/>
      <c r="H162" s="237"/>
      <c r="I162" s="237"/>
      <c r="J162" s="96"/>
      <c r="K162" s="237"/>
      <c r="L162" s="96"/>
      <c r="M162" s="237"/>
      <c r="N162" s="96"/>
      <c r="O162" s="237"/>
      <c r="P162" s="237"/>
      <c r="Q162" s="237"/>
      <c r="R162" s="96"/>
      <c r="S162" s="91">
        <f t="shared" si="0"/>
        <v>0</v>
      </c>
      <c r="T162" s="375"/>
      <c r="U162" s="375"/>
      <c r="V162" s="375"/>
      <c r="W162" s="236"/>
      <c r="X162" s="1"/>
      <c r="Y162" s="1"/>
      <c r="Z162" s="1"/>
    </row>
    <row r="163" spans="1:26" ht="12.75" customHeight="1" x14ac:dyDescent="0.2">
      <c r="A163" s="382"/>
      <c r="B163" s="375"/>
      <c r="C163" s="375"/>
      <c r="D163" s="375"/>
      <c r="E163" s="375"/>
      <c r="F163" s="88"/>
      <c r="G163" s="96"/>
      <c r="H163" s="237"/>
      <c r="I163" s="237"/>
      <c r="J163" s="96"/>
      <c r="K163" s="237"/>
      <c r="L163" s="96"/>
      <c r="M163" s="237"/>
      <c r="N163" s="96"/>
      <c r="O163" s="237"/>
      <c r="P163" s="237"/>
      <c r="Q163" s="237"/>
      <c r="R163" s="96"/>
      <c r="S163" s="91">
        <f t="shared" si="0"/>
        <v>0</v>
      </c>
      <c r="T163" s="375"/>
      <c r="U163" s="375"/>
      <c r="V163" s="375"/>
      <c r="W163" s="236"/>
      <c r="X163" s="1"/>
      <c r="Y163" s="1"/>
      <c r="Z163" s="1"/>
    </row>
    <row r="164" spans="1:26" ht="12.75" customHeight="1" x14ac:dyDescent="0.2">
      <c r="A164" s="382"/>
      <c r="B164" s="375"/>
      <c r="C164" s="375"/>
      <c r="D164" s="375"/>
      <c r="E164" s="375"/>
      <c r="F164" s="88"/>
      <c r="G164" s="96"/>
      <c r="H164" s="237"/>
      <c r="I164" s="237"/>
      <c r="J164" s="96"/>
      <c r="K164" s="237"/>
      <c r="L164" s="96"/>
      <c r="M164" s="237"/>
      <c r="N164" s="96"/>
      <c r="O164" s="237"/>
      <c r="P164" s="237"/>
      <c r="Q164" s="237"/>
      <c r="R164" s="96"/>
      <c r="S164" s="91">
        <f t="shared" si="0"/>
        <v>0</v>
      </c>
      <c r="T164" s="375"/>
      <c r="U164" s="375"/>
      <c r="V164" s="375"/>
      <c r="W164" s="236"/>
      <c r="X164" s="1"/>
      <c r="Y164" s="1"/>
      <c r="Z164" s="1"/>
    </row>
    <row r="165" spans="1:26" ht="13.5" customHeight="1" x14ac:dyDescent="0.2">
      <c r="A165" s="383"/>
      <c r="B165" s="378"/>
      <c r="C165" s="378"/>
      <c r="D165" s="378"/>
      <c r="E165" s="378"/>
      <c r="F165" s="92"/>
      <c r="G165" s="97"/>
      <c r="H165" s="238"/>
      <c r="I165" s="238"/>
      <c r="J165" s="97"/>
      <c r="K165" s="238"/>
      <c r="L165" s="97"/>
      <c r="M165" s="238"/>
      <c r="N165" s="97"/>
      <c r="O165" s="238"/>
      <c r="P165" s="238"/>
      <c r="Q165" s="238"/>
      <c r="R165" s="97"/>
      <c r="S165" s="94">
        <f t="shared" si="0"/>
        <v>0</v>
      </c>
      <c r="T165" s="376"/>
      <c r="U165" s="376"/>
      <c r="V165" s="376"/>
      <c r="W165" s="236">
        <f>IF(G165&gt;0,C161,0)</f>
        <v>0</v>
      </c>
      <c r="X165" s="1"/>
      <c r="Y165" s="1"/>
      <c r="Z165" s="1"/>
    </row>
    <row r="166" spans="1:26" ht="11.25" customHeight="1" x14ac:dyDescent="0.2">
      <c r="A166" s="381">
        <v>32</v>
      </c>
      <c r="B166" s="380"/>
      <c r="C166" s="380"/>
      <c r="D166" s="377"/>
      <c r="E166" s="379"/>
      <c r="F166" s="88"/>
      <c r="G166" s="95"/>
      <c r="H166" s="95"/>
      <c r="I166" s="95"/>
      <c r="J166" s="95"/>
      <c r="K166" s="95"/>
      <c r="L166" s="95"/>
      <c r="M166" s="95"/>
      <c r="N166" s="95"/>
      <c r="O166" s="95"/>
      <c r="P166" s="95"/>
      <c r="Q166" s="95"/>
      <c r="R166" s="95"/>
      <c r="S166" s="90">
        <f t="shared" si="0"/>
        <v>0</v>
      </c>
      <c r="T166" s="374"/>
      <c r="U166" s="374"/>
      <c r="V166" s="374"/>
      <c r="W166" s="236"/>
      <c r="X166" s="1"/>
      <c r="Y166" s="1"/>
      <c r="Z166" s="1"/>
    </row>
    <row r="167" spans="1:26" ht="11.25" customHeight="1" x14ac:dyDescent="0.2">
      <c r="A167" s="382"/>
      <c r="B167" s="375"/>
      <c r="C167" s="375"/>
      <c r="D167" s="375"/>
      <c r="E167" s="375"/>
      <c r="F167" s="88"/>
      <c r="G167" s="96"/>
      <c r="H167" s="96"/>
      <c r="I167" s="96"/>
      <c r="J167" s="96"/>
      <c r="K167" s="96"/>
      <c r="L167" s="96"/>
      <c r="M167" s="96"/>
      <c r="N167" s="96"/>
      <c r="O167" s="96"/>
      <c r="P167" s="96"/>
      <c r="Q167" s="96"/>
      <c r="R167" s="96"/>
      <c r="S167" s="91">
        <f t="shared" si="0"/>
        <v>0</v>
      </c>
      <c r="T167" s="375"/>
      <c r="U167" s="375"/>
      <c r="V167" s="375"/>
      <c r="W167" s="236"/>
      <c r="X167" s="1"/>
      <c r="Y167" s="1"/>
      <c r="Z167" s="1"/>
    </row>
    <row r="168" spans="1:26" ht="11.25" customHeight="1" x14ac:dyDescent="0.2">
      <c r="A168" s="382"/>
      <c r="B168" s="375"/>
      <c r="C168" s="375"/>
      <c r="D168" s="375"/>
      <c r="E168" s="375"/>
      <c r="F168" s="88"/>
      <c r="G168" s="96"/>
      <c r="H168" s="96"/>
      <c r="I168" s="96"/>
      <c r="J168" s="96"/>
      <c r="K168" s="96"/>
      <c r="L168" s="96"/>
      <c r="M168" s="96"/>
      <c r="N168" s="96"/>
      <c r="O168" s="96"/>
      <c r="P168" s="96"/>
      <c r="Q168" s="96"/>
      <c r="R168" s="96"/>
      <c r="S168" s="91">
        <f t="shared" si="0"/>
        <v>0</v>
      </c>
      <c r="T168" s="375"/>
      <c r="U168" s="375"/>
      <c r="V168" s="375"/>
      <c r="W168" s="236"/>
      <c r="X168" s="1"/>
      <c r="Y168" s="1"/>
      <c r="Z168" s="1"/>
    </row>
    <row r="169" spans="1:26" ht="11.25" customHeight="1" x14ac:dyDescent="0.2">
      <c r="A169" s="382"/>
      <c r="B169" s="375"/>
      <c r="C169" s="375"/>
      <c r="D169" s="375"/>
      <c r="E169" s="375"/>
      <c r="F169" s="88"/>
      <c r="G169" s="96"/>
      <c r="H169" s="96"/>
      <c r="I169" s="96"/>
      <c r="J169" s="96"/>
      <c r="K169" s="96"/>
      <c r="L169" s="96"/>
      <c r="M169" s="96"/>
      <c r="N169" s="96"/>
      <c r="O169" s="96"/>
      <c r="P169" s="96"/>
      <c r="Q169" s="96"/>
      <c r="R169" s="96"/>
      <c r="S169" s="91">
        <f t="shared" si="0"/>
        <v>0</v>
      </c>
      <c r="T169" s="375"/>
      <c r="U169" s="375"/>
      <c r="V169" s="375"/>
      <c r="W169" s="236"/>
      <c r="X169" s="1"/>
      <c r="Y169" s="1"/>
      <c r="Z169" s="1"/>
    </row>
    <row r="170" spans="1:26" ht="11.25" customHeight="1" x14ac:dyDescent="0.2">
      <c r="A170" s="383"/>
      <c r="B170" s="378"/>
      <c r="C170" s="378"/>
      <c r="D170" s="378"/>
      <c r="E170" s="378"/>
      <c r="F170" s="92"/>
      <c r="G170" s="97"/>
      <c r="H170" s="97"/>
      <c r="I170" s="97"/>
      <c r="J170" s="97"/>
      <c r="K170" s="97"/>
      <c r="L170" s="97"/>
      <c r="M170" s="97"/>
      <c r="N170" s="97"/>
      <c r="O170" s="97"/>
      <c r="P170" s="97"/>
      <c r="Q170" s="97"/>
      <c r="R170" s="97"/>
      <c r="S170" s="94">
        <f t="shared" si="0"/>
        <v>0</v>
      </c>
      <c r="T170" s="376"/>
      <c r="U170" s="376"/>
      <c r="V170" s="376"/>
      <c r="W170" s="236">
        <f>IF(G170&gt;0,C166,0)</f>
        <v>0</v>
      </c>
      <c r="X170" s="1"/>
      <c r="Y170" s="1"/>
      <c r="Z170" s="1"/>
    </row>
    <row r="171" spans="1:26" ht="11.25" customHeight="1" x14ac:dyDescent="0.2">
      <c r="A171" s="381">
        <v>33</v>
      </c>
      <c r="B171" s="380"/>
      <c r="C171" s="380"/>
      <c r="D171" s="377"/>
      <c r="E171" s="379"/>
      <c r="F171" s="88"/>
      <c r="G171" s="95"/>
      <c r="H171" s="95"/>
      <c r="I171" s="95"/>
      <c r="J171" s="95"/>
      <c r="K171" s="95"/>
      <c r="L171" s="95"/>
      <c r="M171" s="95"/>
      <c r="N171" s="95"/>
      <c r="O171" s="95"/>
      <c r="P171" s="95"/>
      <c r="Q171" s="95"/>
      <c r="R171" s="95"/>
      <c r="S171" s="90">
        <f t="shared" si="0"/>
        <v>0</v>
      </c>
      <c r="T171" s="374"/>
      <c r="U171" s="374"/>
      <c r="V171" s="374"/>
      <c r="W171" s="236"/>
      <c r="X171" s="1"/>
      <c r="Y171" s="1"/>
      <c r="Z171" s="1"/>
    </row>
    <row r="172" spans="1:26" ht="12.75" customHeight="1" x14ac:dyDescent="0.2">
      <c r="A172" s="382"/>
      <c r="B172" s="375"/>
      <c r="C172" s="375"/>
      <c r="D172" s="375"/>
      <c r="E172" s="375"/>
      <c r="F172" s="88"/>
      <c r="G172" s="96"/>
      <c r="H172" s="237"/>
      <c r="I172" s="237"/>
      <c r="J172" s="96"/>
      <c r="K172" s="237"/>
      <c r="L172" s="96"/>
      <c r="M172" s="237"/>
      <c r="N172" s="96"/>
      <c r="O172" s="237"/>
      <c r="P172" s="237"/>
      <c r="Q172" s="237"/>
      <c r="R172" s="96"/>
      <c r="S172" s="91">
        <f t="shared" si="0"/>
        <v>0</v>
      </c>
      <c r="T172" s="375"/>
      <c r="U172" s="375"/>
      <c r="V172" s="375"/>
      <c r="W172" s="236"/>
      <c r="X172" s="1"/>
      <c r="Y172" s="1"/>
      <c r="Z172" s="1"/>
    </row>
    <row r="173" spans="1:26" ht="12.75" customHeight="1" x14ac:dyDescent="0.2">
      <c r="A173" s="382"/>
      <c r="B173" s="375"/>
      <c r="C173" s="375"/>
      <c r="D173" s="375"/>
      <c r="E173" s="375"/>
      <c r="F173" s="88"/>
      <c r="G173" s="96"/>
      <c r="H173" s="237"/>
      <c r="I173" s="237"/>
      <c r="J173" s="96"/>
      <c r="K173" s="237"/>
      <c r="L173" s="96"/>
      <c r="M173" s="237"/>
      <c r="N173" s="96"/>
      <c r="O173" s="237"/>
      <c r="P173" s="237"/>
      <c r="Q173" s="237"/>
      <c r="R173" s="96"/>
      <c r="S173" s="91">
        <f t="shared" si="0"/>
        <v>0</v>
      </c>
      <c r="T173" s="375"/>
      <c r="U173" s="375"/>
      <c r="V173" s="375"/>
      <c r="W173" s="236"/>
      <c r="X173" s="1"/>
      <c r="Y173" s="1"/>
      <c r="Z173" s="1"/>
    </row>
    <row r="174" spans="1:26" ht="12.75" customHeight="1" x14ac:dyDescent="0.2">
      <c r="A174" s="382"/>
      <c r="B174" s="375"/>
      <c r="C174" s="375"/>
      <c r="D174" s="375"/>
      <c r="E174" s="375"/>
      <c r="F174" s="88"/>
      <c r="G174" s="96"/>
      <c r="H174" s="237"/>
      <c r="I174" s="237"/>
      <c r="J174" s="96"/>
      <c r="K174" s="237"/>
      <c r="L174" s="96"/>
      <c r="M174" s="237"/>
      <c r="N174" s="96"/>
      <c r="O174" s="237"/>
      <c r="P174" s="237"/>
      <c r="Q174" s="237"/>
      <c r="R174" s="96"/>
      <c r="S174" s="91">
        <f t="shared" si="0"/>
        <v>0</v>
      </c>
      <c r="T174" s="375"/>
      <c r="U174" s="375"/>
      <c r="V174" s="375"/>
      <c r="W174" s="236"/>
      <c r="X174" s="1"/>
      <c r="Y174" s="1"/>
      <c r="Z174" s="1"/>
    </row>
    <row r="175" spans="1:26" ht="13.5" customHeight="1" x14ac:dyDescent="0.2">
      <c r="A175" s="383"/>
      <c r="B175" s="378"/>
      <c r="C175" s="378"/>
      <c r="D175" s="378"/>
      <c r="E175" s="378"/>
      <c r="F175" s="92"/>
      <c r="G175" s="97"/>
      <c r="H175" s="238"/>
      <c r="I175" s="238"/>
      <c r="J175" s="97"/>
      <c r="K175" s="238"/>
      <c r="L175" s="97"/>
      <c r="M175" s="238"/>
      <c r="N175" s="97"/>
      <c r="O175" s="238"/>
      <c r="P175" s="238"/>
      <c r="Q175" s="238"/>
      <c r="R175" s="97"/>
      <c r="S175" s="94">
        <f t="shared" si="0"/>
        <v>0</v>
      </c>
      <c r="T175" s="376"/>
      <c r="U175" s="376"/>
      <c r="V175" s="376"/>
      <c r="W175" s="236">
        <f>IF(G175&gt;0,C171,0)</f>
        <v>0</v>
      </c>
      <c r="X175" s="1"/>
      <c r="Y175" s="1"/>
      <c r="Z175" s="1"/>
    </row>
    <row r="176" spans="1:26" ht="11.25" customHeight="1" x14ac:dyDescent="0.2">
      <c r="A176" s="381">
        <v>34</v>
      </c>
      <c r="B176" s="380"/>
      <c r="C176" s="380"/>
      <c r="D176" s="377"/>
      <c r="E176" s="379"/>
      <c r="F176" s="88"/>
      <c r="G176" s="95"/>
      <c r="H176" s="95"/>
      <c r="I176" s="95"/>
      <c r="J176" s="95"/>
      <c r="K176" s="95"/>
      <c r="L176" s="95"/>
      <c r="M176" s="95"/>
      <c r="N176" s="95"/>
      <c r="O176" s="95"/>
      <c r="P176" s="95"/>
      <c r="Q176" s="95"/>
      <c r="R176" s="95"/>
      <c r="S176" s="90">
        <f t="shared" si="0"/>
        <v>0</v>
      </c>
      <c r="T176" s="374"/>
      <c r="U176" s="374"/>
      <c r="V176" s="374"/>
      <c r="W176" s="236"/>
      <c r="X176" s="1"/>
      <c r="Y176" s="1"/>
      <c r="Z176" s="1"/>
    </row>
    <row r="177" spans="1:26" ht="11.25" customHeight="1" x14ac:dyDescent="0.2">
      <c r="A177" s="382"/>
      <c r="B177" s="375"/>
      <c r="C177" s="375"/>
      <c r="D177" s="375"/>
      <c r="E177" s="375"/>
      <c r="F177" s="88"/>
      <c r="G177" s="96"/>
      <c r="H177" s="96"/>
      <c r="I177" s="96"/>
      <c r="J177" s="96"/>
      <c r="K177" s="96"/>
      <c r="L177" s="96"/>
      <c r="M177" s="96"/>
      <c r="N177" s="96"/>
      <c r="O177" s="96"/>
      <c r="P177" s="96"/>
      <c r="Q177" s="96"/>
      <c r="R177" s="96"/>
      <c r="S177" s="91">
        <f t="shared" si="0"/>
        <v>0</v>
      </c>
      <c r="T177" s="375"/>
      <c r="U177" s="375"/>
      <c r="V177" s="375"/>
      <c r="W177" s="236"/>
      <c r="X177" s="1"/>
      <c r="Y177" s="1"/>
      <c r="Z177" s="1"/>
    </row>
    <row r="178" spans="1:26" ht="11.25" customHeight="1" x14ac:dyDescent="0.2">
      <c r="A178" s="382"/>
      <c r="B178" s="375"/>
      <c r="C178" s="375"/>
      <c r="D178" s="375"/>
      <c r="E178" s="375"/>
      <c r="F178" s="88"/>
      <c r="G178" s="96"/>
      <c r="H178" s="96"/>
      <c r="I178" s="96"/>
      <c r="J178" s="96"/>
      <c r="K178" s="96"/>
      <c r="L178" s="96"/>
      <c r="M178" s="96"/>
      <c r="N178" s="96"/>
      <c r="O178" s="96"/>
      <c r="P178" s="96"/>
      <c r="Q178" s="96"/>
      <c r="R178" s="96"/>
      <c r="S178" s="91">
        <f t="shared" si="0"/>
        <v>0</v>
      </c>
      <c r="T178" s="375"/>
      <c r="U178" s="375"/>
      <c r="V178" s="375"/>
      <c r="W178" s="236"/>
      <c r="X178" s="1"/>
      <c r="Y178" s="1"/>
      <c r="Z178" s="1"/>
    </row>
    <row r="179" spans="1:26" ht="11.25" customHeight="1" x14ac:dyDescent="0.2">
      <c r="A179" s="382"/>
      <c r="B179" s="375"/>
      <c r="C179" s="375"/>
      <c r="D179" s="375"/>
      <c r="E179" s="375"/>
      <c r="F179" s="88"/>
      <c r="G179" s="96"/>
      <c r="H179" s="96"/>
      <c r="I179" s="96"/>
      <c r="J179" s="96"/>
      <c r="K179" s="96"/>
      <c r="L179" s="96"/>
      <c r="M179" s="96"/>
      <c r="N179" s="96"/>
      <c r="O179" s="96"/>
      <c r="P179" s="96"/>
      <c r="Q179" s="96"/>
      <c r="R179" s="96"/>
      <c r="S179" s="91">
        <f t="shared" si="0"/>
        <v>0</v>
      </c>
      <c r="T179" s="375"/>
      <c r="U179" s="375"/>
      <c r="V179" s="375"/>
      <c r="W179" s="236"/>
      <c r="X179" s="1"/>
      <c r="Y179" s="1"/>
      <c r="Z179" s="1"/>
    </row>
    <row r="180" spans="1:26" ht="11.25" customHeight="1" x14ac:dyDescent="0.2">
      <c r="A180" s="383"/>
      <c r="B180" s="378"/>
      <c r="C180" s="378"/>
      <c r="D180" s="378"/>
      <c r="E180" s="378"/>
      <c r="F180" s="92"/>
      <c r="G180" s="97"/>
      <c r="H180" s="97"/>
      <c r="I180" s="97"/>
      <c r="J180" s="97"/>
      <c r="K180" s="97"/>
      <c r="L180" s="97"/>
      <c r="M180" s="97"/>
      <c r="N180" s="97"/>
      <c r="O180" s="97"/>
      <c r="P180" s="97"/>
      <c r="Q180" s="97"/>
      <c r="R180" s="97"/>
      <c r="S180" s="94">
        <f t="shared" si="0"/>
        <v>0</v>
      </c>
      <c r="T180" s="376"/>
      <c r="U180" s="376"/>
      <c r="V180" s="376"/>
      <c r="W180" s="236">
        <f>IF(G180&gt;0,C176,0)</f>
        <v>0</v>
      </c>
      <c r="X180" s="1"/>
      <c r="Y180" s="1"/>
      <c r="Z180" s="1"/>
    </row>
    <row r="181" spans="1:26" ht="11.25" customHeight="1" x14ac:dyDescent="0.2">
      <c r="A181" s="381">
        <v>35</v>
      </c>
      <c r="B181" s="380"/>
      <c r="C181" s="380"/>
      <c r="D181" s="377"/>
      <c r="E181" s="379"/>
      <c r="F181" s="88"/>
      <c r="G181" s="95"/>
      <c r="H181" s="95"/>
      <c r="I181" s="95"/>
      <c r="J181" s="95"/>
      <c r="K181" s="95"/>
      <c r="L181" s="95"/>
      <c r="M181" s="95"/>
      <c r="N181" s="95"/>
      <c r="O181" s="95"/>
      <c r="P181" s="95"/>
      <c r="Q181" s="95"/>
      <c r="R181" s="95"/>
      <c r="S181" s="90">
        <f t="shared" si="0"/>
        <v>0</v>
      </c>
      <c r="T181" s="374"/>
      <c r="U181" s="374"/>
      <c r="V181" s="374"/>
      <c r="W181" s="236"/>
      <c r="X181" s="1"/>
      <c r="Y181" s="1"/>
      <c r="Z181" s="1"/>
    </row>
    <row r="182" spans="1:26" ht="12.75" customHeight="1" x14ac:dyDescent="0.2">
      <c r="A182" s="382"/>
      <c r="B182" s="375"/>
      <c r="C182" s="375"/>
      <c r="D182" s="375"/>
      <c r="E182" s="375"/>
      <c r="F182" s="88"/>
      <c r="G182" s="96"/>
      <c r="H182" s="237"/>
      <c r="I182" s="237"/>
      <c r="J182" s="96"/>
      <c r="K182" s="237"/>
      <c r="L182" s="96"/>
      <c r="M182" s="237"/>
      <c r="N182" s="96"/>
      <c r="O182" s="237"/>
      <c r="P182" s="237"/>
      <c r="Q182" s="237"/>
      <c r="R182" s="96"/>
      <c r="S182" s="91">
        <f t="shared" si="0"/>
        <v>0</v>
      </c>
      <c r="T182" s="375"/>
      <c r="U182" s="375"/>
      <c r="V182" s="375"/>
      <c r="W182" s="236"/>
      <c r="X182" s="1"/>
      <c r="Y182" s="1"/>
      <c r="Z182" s="1"/>
    </row>
    <row r="183" spans="1:26" ht="12.75" customHeight="1" x14ac:dyDescent="0.2">
      <c r="A183" s="382"/>
      <c r="B183" s="375"/>
      <c r="C183" s="375"/>
      <c r="D183" s="375"/>
      <c r="E183" s="375"/>
      <c r="F183" s="88"/>
      <c r="G183" s="96"/>
      <c r="H183" s="237"/>
      <c r="I183" s="237"/>
      <c r="J183" s="96"/>
      <c r="K183" s="237"/>
      <c r="L183" s="96"/>
      <c r="M183" s="237"/>
      <c r="N183" s="96"/>
      <c r="O183" s="237"/>
      <c r="P183" s="237"/>
      <c r="Q183" s="237"/>
      <c r="R183" s="96"/>
      <c r="S183" s="91">
        <f t="shared" si="0"/>
        <v>0</v>
      </c>
      <c r="T183" s="375"/>
      <c r="U183" s="375"/>
      <c r="V183" s="375"/>
      <c r="W183" s="236"/>
      <c r="X183" s="1"/>
      <c r="Y183" s="1"/>
      <c r="Z183" s="1"/>
    </row>
    <row r="184" spans="1:26" ht="12.75" customHeight="1" x14ac:dyDescent="0.2">
      <c r="A184" s="382"/>
      <c r="B184" s="375"/>
      <c r="C184" s="375"/>
      <c r="D184" s="375"/>
      <c r="E184" s="375"/>
      <c r="F184" s="88"/>
      <c r="G184" s="96"/>
      <c r="H184" s="237"/>
      <c r="I184" s="237"/>
      <c r="J184" s="96"/>
      <c r="K184" s="237"/>
      <c r="L184" s="96"/>
      <c r="M184" s="237"/>
      <c r="N184" s="96"/>
      <c r="O184" s="237"/>
      <c r="P184" s="237"/>
      <c r="Q184" s="237"/>
      <c r="R184" s="96"/>
      <c r="S184" s="91">
        <f t="shared" si="0"/>
        <v>0</v>
      </c>
      <c r="T184" s="375"/>
      <c r="U184" s="375"/>
      <c r="V184" s="375"/>
      <c r="W184" s="236"/>
      <c r="X184" s="1"/>
      <c r="Y184" s="1"/>
      <c r="Z184" s="1"/>
    </row>
    <row r="185" spans="1:26" ht="13.5" customHeight="1" x14ac:dyDescent="0.2">
      <c r="A185" s="383"/>
      <c r="B185" s="378"/>
      <c r="C185" s="378"/>
      <c r="D185" s="378"/>
      <c r="E185" s="378"/>
      <c r="F185" s="92"/>
      <c r="G185" s="97"/>
      <c r="H185" s="238"/>
      <c r="I185" s="238"/>
      <c r="J185" s="97"/>
      <c r="K185" s="238"/>
      <c r="L185" s="97"/>
      <c r="M185" s="238"/>
      <c r="N185" s="97"/>
      <c r="O185" s="238"/>
      <c r="P185" s="238"/>
      <c r="Q185" s="238"/>
      <c r="R185" s="97"/>
      <c r="S185" s="94">
        <f t="shared" si="0"/>
        <v>0</v>
      </c>
      <c r="T185" s="376"/>
      <c r="U185" s="376"/>
      <c r="V185" s="376"/>
      <c r="W185" s="236">
        <f>IF(G185&gt;0,C181,0)</f>
        <v>0</v>
      </c>
      <c r="X185" s="1"/>
      <c r="Y185" s="1"/>
      <c r="Z185" s="1"/>
    </row>
    <row r="186" spans="1:26" ht="11.25" customHeight="1" x14ac:dyDescent="0.2">
      <c r="A186" s="381">
        <v>36</v>
      </c>
      <c r="B186" s="380"/>
      <c r="C186" s="380"/>
      <c r="D186" s="377"/>
      <c r="E186" s="379"/>
      <c r="F186" s="88"/>
      <c r="G186" s="95"/>
      <c r="H186" s="95"/>
      <c r="I186" s="95"/>
      <c r="J186" s="95"/>
      <c r="K186" s="95"/>
      <c r="L186" s="95"/>
      <c r="M186" s="95"/>
      <c r="N186" s="95"/>
      <c r="O186" s="95"/>
      <c r="P186" s="95"/>
      <c r="Q186" s="95"/>
      <c r="R186" s="95"/>
      <c r="S186" s="90">
        <f t="shared" si="0"/>
        <v>0</v>
      </c>
      <c r="T186" s="374"/>
      <c r="U186" s="374"/>
      <c r="V186" s="374"/>
      <c r="W186" s="236"/>
      <c r="X186" s="1"/>
      <c r="Y186" s="1"/>
      <c r="Z186" s="1"/>
    </row>
    <row r="187" spans="1:26" ht="11.25" customHeight="1" x14ac:dyDescent="0.2">
      <c r="A187" s="382"/>
      <c r="B187" s="375"/>
      <c r="C187" s="375"/>
      <c r="D187" s="375"/>
      <c r="E187" s="375"/>
      <c r="F187" s="88"/>
      <c r="G187" s="96"/>
      <c r="H187" s="96"/>
      <c r="I187" s="96"/>
      <c r="J187" s="96"/>
      <c r="K187" s="96"/>
      <c r="L187" s="96"/>
      <c r="M187" s="96"/>
      <c r="N187" s="96"/>
      <c r="O187" s="96"/>
      <c r="P187" s="96"/>
      <c r="Q187" s="96"/>
      <c r="R187" s="96"/>
      <c r="S187" s="91">
        <f t="shared" si="0"/>
        <v>0</v>
      </c>
      <c r="T187" s="375"/>
      <c r="U187" s="375"/>
      <c r="V187" s="375"/>
      <c r="W187" s="236"/>
      <c r="X187" s="1"/>
      <c r="Y187" s="1"/>
      <c r="Z187" s="1"/>
    </row>
    <row r="188" spans="1:26" ht="11.25" customHeight="1" x14ac:dyDescent="0.2">
      <c r="A188" s="382"/>
      <c r="B188" s="375"/>
      <c r="C188" s="375"/>
      <c r="D188" s="375"/>
      <c r="E188" s="375"/>
      <c r="F188" s="88"/>
      <c r="G188" s="96"/>
      <c r="H188" s="96"/>
      <c r="I188" s="96"/>
      <c r="J188" s="96"/>
      <c r="K188" s="96"/>
      <c r="L188" s="96"/>
      <c r="M188" s="96"/>
      <c r="N188" s="96"/>
      <c r="O188" s="96"/>
      <c r="P188" s="96"/>
      <c r="Q188" s="96"/>
      <c r="R188" s="96"/>
      <c r="S188" s="91">
        <f t="shared" si="0"/>
        <v>0</v>
      </c>
      <c r="T188" s="375"/>
      <c r="U188" s="375"/>
      <c r="V188" s="375"/>
      <c r="W188" s="236"/>
      <c r="X188" s="1"/>
      <c r="Y188" s="1"/>
      <c r="Z188" s="1"/>
    </row>
    <row r="189" spans="1:26" ht="11.25" customHeight="1" x14ac:dyDescent="0.2">
      <c r="A189" s="382"/>
      <c r="B189" s="375"/>
      <c r="C189" s="375"/>
      <c r="D189" s="375"/>
      <c r="E189" s="375"/>
      <c r="F189" s="88"/>
      <c r="G189" s="96"/>
      <c r="H189" s="96"/>
      <c r="I189" s="96"/>
      <c r="J189" s="96"/>
      <c r="K189" s="96"/>
      <c r="L189" s="96"/>
      <c r="M189" s="96"/>
      <c r="N189" s="96"/>
      <c r="O189" s="96"/>
      <c r="P189" s="96"/>
      <c r="Q189" s="96"/>
      <c r="R189" s="96"/>
      <c r="S189" s="91">
        <f t="shared" si="0"/>
        <v>0</v>
      </c>
      <c r="T189" s="375"/>
      <c r="U189" s="375"/>
      <c r="V189" s="375"/>
      <c r="W189" s="236"/>
      <c r="X189" s="1"/>
      <c r="Y189" s="1"/>
      <c r="Z189" s="1"/>
    </row>
    <row r="190" spans="1:26" ht="11.25" customHeight="1" x14ac:dyDescent="0.2">
      <c r="A190" s="383"/>
      <c r="B190" s="378"/>
      <c r="C190" s="378"/>
      <c r="D190" s="378"/>
      <c r="E190" s="378"/>
      <c r="F190" s="92"/>
      <c r="G190" s="97"/>
      <c r="H190" s="97"/>
      <c r="I190" s="97"/>
      <c r="J190" s="97"/>
      <c r="K190" s="97"/>
      <c r="L190" s="97"/>
      <c r="M190" s="97"/>
      <c r="N190" s="97"/>
      <c r="O190" s="97"/>
      <c r="P190" s="97"/>
      <c r="Q190" s="97"/>
      <c r="R190" s="97"/>
      <c r="S190" s="94">
        <f t="shared" si="0"/>
        <v>0</v>
      </c>
      <c r="T190" s="376"/>
      <c r="U190" s="376"/>
      <c r="V190" s="376"/>
      <c r="W190" s="236">
        <f>IF(G190&gt;0,C186,0)</f>
        <v>0</v>
      </c>
      <c r="X190" s="1"/>
      <c r="Y190" s="1"/>
      <c r="Z190" s="1"/>
    </row>
    <row r="191" spans="1:26" ht="11.25" customHeight="1" x14ac:dyDescent="0.2">
      <c r="A191" s="381">
        <v>37</v>
      </c>
      <c r="B191" s="380"/>
      <c r="C191" s="380"/>
      <c r="D191" s="377"/>
      <c r="E191" s="379"/>
      <c r="F191" s="88"/>
      <c r="G191" s="95"/>
      <c r="H191" s="95"/>
      <c r="I191" s="95"/>
      <c r="J191" s="95"/>
      <c r="K191" s="95"/>
      <c r="L191" s="95"/>
      <c r="M191" s="95"/>
      <c r="N191" s="95"/>
      <c r="O191" s="95"/>
      <c r="P191" s="95"/>
      <c r="Q191" s="95"/>
      <c r="R191" s="95"/>
      <c r="S191" s="90">
        <f t="shared" si="0"/>
        <v>0</v>
      </c>
      <c r="T191" s="374"/>
      <c r="U191" s="374"/>
      <c r="V191" s="374"/>
      <c r="W191" s="236"/>
      <c r="X191" s="1"/>
      <c r="Y191" s="1"/>
      <c r="Z191" s="1"/>
    </row>
    <row r="192" spans="1:26" ht="12.75" customHeight="1" x14ac:dyDescent="0.2">
      <c r="A192" s="382"/>
      <c r="B192" s="375"/>
      <c r="C192" s="375"/>
      <c r="D192" s="375"/>
      <c r="E192" s="375"/>
      <c r="F192" s="88"/>
      <c r="G192" s="96"/>
      <c r="H192" s="237"/>
      <c r="I192" s="237"/>
      <c r="J192" s="96"/>
      <c r="K192" s="237"/>
      <c r="L192" s="96"/>
      <c r="M192" s="237"/>
      <c r="N192" s="96"/>
      <c r="O192" s="237"/>
      <c r="P192" s="237"/>
      <c r="Q192" s="237"/>
      <c r="R192" s="96"/>
      <c r="S192" s="91">
        <f t="shared" si="0"/>
        <v>0</v>
      </c>
      <c r="T192" s="375"/>
      <c r="U192" s="375"/>
      <c r="V192" s="375"/>
      <c r="W192" s="236"/>
      <c r="X192" s="1"/>
      <c r="Y192" s="1"/>
      <c r="Z192" s="1"/>
    </row>
    <row r="193" spans="1:26" ht="12.75" customHeight="1" x14ac:dyDescent="0.2">
      <c r="A193" s="382"/>
      <c r="B193" s="375"/>
      <c r="C193" s="375"/>
      <c r="D193" s="375"/>
      <c r="E193" s="375"/>
      <c r="F193" s="88"/>
      <c r="G193" s="96"/>
      <c r="H193" s="237"/>
      <c r="I193" s="237"/>
      <c r="J193" s="96"/>
      <c r="K193" s="237"/>
      <c r="L193" s="96"/>
      <c r="M193" s="237"/>
      <c r="N193" s="96"/>
      <c r="O193" s="237"/>
      <c r="P193" s="237"/>
      <c r="Q193" s="237"/>
      <c r="R193" s="96"/>
      <c r="S193" s="91">
        <f t="shared" si="0"/>
        <v>0</v>
      </c>
      <c r="T193" s="375"/>
      <c r="U193" s="375"/>
      <c r="V193" s="375"/>
      <c r="W193" s="236"/>
      <c r="X193" s="1"/>
      <c r="Y193" s="1"/>
      <c r="Z193" s="1"/>
    </row>
    <row r="194" spans="1:26" ht="12.75" customHeight="1" x14ac:dyDescent="0.2">
      <c r="A194" s="382"/>
      <c r="B194" s="375"/>
      <c r="C194" s="375"/>
      <c r="D194" s="375"/>
      <c r="E194" s="375"/>
      <c r="F194" s="88"/>
      <c r="G194" s="96"/>
      <c r="H194" s="237"/>
      <c r="I194" s="237"/>
      <c r="J194" s="96"/>
      <c r="K194" s="237"/>
      <c r="L194" s="96"/>
      <c r="M194" s="237"/>
      <c r="N194" s="96"/>
      <c r="O194" s="237"/>
      <c r="P194" s="237"/>
      <c r="Q194" s="237"/>
      <c r="R194" s="96"/>
      <c r="S194" s="91">
        <f t="shared" si="0"/>
        <v>0</v>
      </c>
      <c r="T194" s="375"/>
      <c r="U194" s="375"/>
      <c r="V194" s="375"/>
      <c r="W194" s="236"/>
      <c r="X194" s="1"/>
      <c r="Y194" s="1"/>
      <c r="Z194" s="1"/>
    </row>
    <row r="195" spans="1:26" ht="13.5" customHeight="1" x14ac:dyDescent="0.2">
      <c r="A195" s="383"/>
      <c r="B195" s="378"/>
      <c r="C195" s="378"/>
      <c r="D195" s="378"/>
      <c r="E195" s="378"/>
      <c r="F195" s="92"/>
      <c r="G195" s="97"/>
      <c r="H195" s="238"/>
      <c r="I195" s="238"/>
      <c r="J195" s="97"/>
      <c r="K195" s="238"/>
      <c r="L195" s="97"/>
      <c r="M195" s="238"/>
      <c r="N195" s="97"/>
      <c r="O195" s="238"/>
      <c r="P195" s="238"/>
      <c r="Q195" s="238"/>
      <c r="R195" s="97"/>
      <c r="S195" s="94">
        <f t="shared" si="0"/>
        <v>0</v>
      </c>
      <c r="T195" s="376"/>
      <c r="U195" s="376"/>
      <c r="V195" s="376"/>
      <c r="W195" s="236">
        <f>IF(G195&gt;0,C191,0)</f>
        <v>0</v>
      </c>
      <c r="X195" s="1"/>
      <c r="Y195" s="1"/>
      <c r="Z195" s="1"/>
    </row>
    <row r="196" spans="1:26" ht="11.25" customHeight="1" x14ac:dyDescent="0.2">
      <c r="A196" s="381">
        <v>38</v>
      </c>
      <c r="B196" s="380"/>
      <c r="C196" s="380"/>
      <c r="D196" s="377"/>
      <c r="E196" s="379"/>
      <c r="F196" s="88"/>
      <c r="G196" s="95"/>
      <c r="H196" s="95"/>
      <c r="I196" s="95"/>
      <c r="J196" s="95"/>
      <c r="K196" s="95"/>
      <c r="L196" s="95"/>
      <c r="M196" s="95"/>
      <c r="N196" s="95"/>
      <c r="O196" s="95"/>
      <c r="P196" s="95"/>
      <c r="Q196" s="95"/>
      <c r="R196" s="95"/>
      <c r="S196" s="90">
        <f t="shared" si="0"/>
        <v>0</v>
      </c>
      <c r="T196" s="374"/>
      <c r="U196" s="374"/>
      <c r="V196" s="374"/>
      <c r="W196" s="236"/>
      <c r="X196" s="1"/>
      <c r="Y196" s="1"/>
      <c r="Z196" s="1"/>
    </row>
    <row r="197" spans="1:26" ht="11.25" customHeight="1" x14ac:dyDescent="0.2">
      <c r="A197" s="382"/>
      <c r="B197" s="375"/>
      <c r="C197" s="375"/>
      <c r="D197" s="375"/>
      <c r="E197" s="375"/>
      <c r="F197" s="88"/>
      <c r="G197" s="96"/>
      <c r="H197" s="96"/>
      <c r="I197" s="96"/>
      <c r="J197" s="96"/>
      <c r="K197" s="96"/>
      <c r="L197" s="96"/>
      <c r="M197" s="96"/>
      <c r="N197" s="96"/>
      <c r="O197" s="96"/>
      <c r="P197" s="96"/>
      <c r="Q197" s="96"/>
      <c r="R197" s="96"/>
      <c r="S197" s="91">
        <f t="shared" si="0"/>
        <v>0</v>
      </c>
      <c r="T197" s="375"/>
      <c r="U197" s="375"/>
      <c r="V197" s="375"/>
      <c r="W197" s="236"/>
      <c r="X197" s="1"/>
      <c r="Y197" s="1"/>
      <c r="Z197" s="1"/>
    </row>
    <row r="198" spans="1:26" ht="11.25" customHeight="1" x14ac:dyDescent="0.2">
      <c r="A198" s="382"/>
      <c r="B198" s="375"/>
      <c r="C198" s="375"/>
      <c r="D198" s="375"/>
      <c r="E198" s="375"/>
      <c r="F198" s="88"/>
      <c r="G198" s="96"/>
      <c r="H198" s="96"/>
      <c r="I198" s="96"/>
      <c r="J198" s="96"/>
      <c r="K198" s="96"/>
      <c r="L198" s="96"/>
      <c r="M198" s="96"/>
      <c r="N198" s="96"/>
      <c r="O198" s="96"/>
      <c r="P198" s="96"/>
      <c r="Q198" s="96"/>
      <c r="R198" s="96"/>
      <c r="S198" s="91">
        <f t="shared" si="0"/>
        <v>0</v>
      </c>
      <c r="T198" s="375"/>
      <c r="U198" s="375"/>
      <c r="V198" s="375"/>
      <c r="W198" s="236"/>
      <c r="X198" s="1"/>
      <c r="Y198" s="1"/>
      <c r="Z198" s="1"/>
    </row>
    <row r="199" spans="1:26" ht="11.25" customHeight="1" x14ac:dyDescent="0.2">
      <c r="A199" s="382"/>
      <c r="B199" s="375"/>
      <c r="C199" s="375"/>
      <c r="D199" s="375"/>
      <c r="E199" s="375"/>
      <c r="F199" s="88"/>
      <c r="G199" s="96"/>
      <c r="H199" s="96"/>
      <c r="I199" s="96"/>
      <c r="J199" s="96"/>
      <c r="K199" s="96"/>
      <c r="L199" s="96"/>
      <c r="M199" s="96"/>
      <c r="N199" s="96"/>
      <c r="O199" s="96"/>
      <c r="P199" s="96"/>
      <c r="Q199" s="96"/>
      <c r="R199" s="96"/>
      <c r="S199" s="91">
        <f t="shared" si="0"/>
        <v>0</v>
      </c>
      <c r="T199" s="375"/>
      <c r="U199" s="375"/>
      <c r="V199" s="375"/>
      <c r="W199" s="236"/>
      <c r="X199" s="1"/>
      <c r="Y199" s="1"/>
      <c r="Z199" s="1"/>
    </row>
    <row r="200" spans="1:26" ht="11.25" customHeight="1" x14ac:dyDescent="0.2">
      <c r="A200" s="383"/>
      <c r="B200" s="378"/>
      <c r="C200" s="378"/>
      <c r="D200" s="378"/>
      <c r="E200" s="378"/>
      <c r="F200" s="92"/>
      <c r="G200" s="97"/>
      <c r="H200" s="97"/>
      <c r="I200" s="97"/>
      <c r="J200" s="97"/>
      <c r="K200" s="97"/>
      <c r="L200" s="97"/>
      <c r="M200" s="97"/>
      <c r="N200" s="97"/>
      <c r="O200" s="97"/>
      <c r="P200" s="97"/>
      <c r="Q200" s="97"/>
      <c r="R200" s="97"/>
      <c r="S200" s="94">
        <f t="shared" si="0"/>
        <v>0</v>
      </c>
      <c r="T200" s="376"/>
      <c r="U200" s="376"/>
      <c r="V200" s="376"/>
      <c r="W200" s="236">
        <f>IF(G200&gt;0,C196,0)</f>
        <v>0</v>
      </c>
      <c r="X200" s="1"/>
      <c r="Y200" s="1"/>
      <c r="Z200" s="1"/>
    </row>
    <row r="201" spans="1:26" ht="11.25" customHeight="1" x14ac:dyDescent="0.2">
      <c r="A201" s="381">
        <v>39</v>
      </c>
      <c r="B201" s="380"/>
      <c r="C201" s="380"/>
      <c r="D201" s="377"/>
      <c r="E201" s="379"/>
      <c r="F201" s="88"/>
      <c r="G201" s="95"/>
      <c r="H201" s="95"/>
      <c r="I201" s="95"/>
      <c r="J201" s="95"/>
      <c r="K201" s="95"/>
      <c r="L201" s="95"/>
      <c r="M201" s="95"/>
      <c r="N201" s="95"/>
      <c r="O201" s="95"/>
      <c r="P201" s="95"/>
      <c r="Q201" s="95"/>
      <c r="R201" s="95"/>
      <c r="S201" s="90">
        <f t="shared" si="0"/>
        <v>0</v>
      </c>
      <c r="T201" s="374"/>
      <c r="U201" s="374"/>
      <c r="V201" s="374"/>
      <c r="W201" s="236"/>
      <c r="X201" s="1"/>
      <c r="Y201" s="1"/>
      <c r="Z201" s="1"/>
    </row>
    <row r="202" spans="1:26" ht="12.75" customHeight="1" x14ac:dyDescent="0.2">
      <c r="A202" s="382"/>
      <c r="B202" s="375"/>
      <c r="C202" s="375"/>
      <c r="D202" s="375"/>
      <c r="E202" s="375"/>
      <c r="F202" s="88"/>
      <c r="G202" s="96"/>
      <c r="H202" s="237"/>
      <c r="I202" s="237"/>
      <c r="J202" s="96"/>
      <c r="K202" s="237"/>
      <c r="L202" s="96"/>
      <c r="M202" s="237"/>
      <c r="N202" s="96"/>
      <c r="O202" s="237"/>
      <c r="P202" s="237"/>
      <c r="Q202" s="237"/>
      <c r="R202" s="96"/>
      <c r="S202" s="91">
        <f t="shared" si="0"/>
        <v>0</v>
      </c>
      <c r="T202" s="375"/>
      <c r="U202" s="375"/>
      <c r="V202" s="375"/>
      <c r="W202" s="236"/>
      <c r="X202" s="1"/>
      <c r="Y202" s="1"/>
      <c r="Z202" s="1"/>
    </row>
    <row r="203" spans="1:26" ht="12.75" customHeight="1" x14ac:dyDescent="0.2">
      <c r="A203" s="382"/>
      <c r="B203" s="375"/>
      <c r="C203" s="375"/>
      <c r="D203" s="375"/>
      <c r="E203" s="375"/>
      <c r="F203" s="88"/>
      <c r="G203" s="96"/>
      <c r="H203" s="237"/>
      <c r="I203" s="237"/>
      <c r="J203" s="96"/>
      <c r="K203" s="237"/>
      <c r="L203" s="96"/>
      <c r="M203" s="237"/>
      <c r="N203" s="96"/>
      <c r="O203" s="237"/>
      <c r="P203" s="237"/>
      <c r="Q203" s="237"/>
      <c r="R203" s="96"/>
      <c r="S203" s="91">
        <f t="shared" si="0"/>
        <v>0</v>
      </c>
      <c r="T203" s="375"/>
      <c r="U203" s="375"/>
      <c r="V203" s="375"/>
      <c r="W203" s="236"/>
      <c r="X203" s="1"/>
      <c r="Y203" s="1"/>
      <c r="Z203" s="1"/>
    </row>
    <row r="204" spans="1:26" ht="12.75" customHeight="1" x14ac:dyDescent="0.2">
      <c r="A204" s="382"/>
      <c r="B204" s="375"/>
      <c r="C204" s="375"/>
      <c r="D204" s="375"/>
      <c r="E204" s="375"/>
      <c r="F204" s="88"/>
      <c r="G204" s="96"/>
      <c r="H204" s="237"/>
      <c r="I204" s="237"/>
      <c r="J204" s="96"/>
      <c r="K204" s="237"/>
      <c r="L204" s="96"/>
      <c r="M204" s="237"/>
      <c r="N204" s="96"/>
      <c r="O204" s="237"/>
      <c r="P204" s="237"/>
      <c r="Q204" s="237"/>
      <c r="R204" s="96"/>
      <c r="S204" s="91">
        <f t="shared" si="0"/>
        <v>0</v>
      </c>
      <c r="T204" s="375"/>
      <c r="U204" s="375"/>
      <c r="V204" s="375"/>
      <c r="W204" s="236"/>
      <c r="X204" s="1"/>
      <c r="Y204" s="1"/>
      <c r="Z204" s="1"/>
    </row>
    <row r="205" spans="1:26" ht="13.5" customHeight="1" x14ac:dyDescent="0.2">
      <c r="A205" s="383"/>
      <c r="B205" s="378"/>
      <c r="C205" s="378"/>
      <c r="D205" s="378"/>
      <c r="E205" s="378"/>
      <c r="F205" s="92"/>
      <c r="G205" s="97"/>
      <c r="H205" s="238"/>
      <c r="I205" s="238"/>
      <c r="J205" s="97"/>
      <c r="K205" s="238"/>
      <c r="L205" s="97"/>
      <c r="M205" s="238"/>
      <c r="N205" s="97"/>
      <c r="O205" s="238"/>
      <c r="P205" s="238"/>
      <c r="Q205" s="238"/>
      <c r="R205" s="97"/>
      <c r="S205" s="94">
        <f t="shared" si="0"/>
        <v>0</v>
      </c>
      <c r="T205" s="376"/>
      <c r="U205" s="376"/>
      <c r="V205" s="376"/>
      <c r="W205" s="236">
        <f>IF(G205&gt;0,C201,0)</f>
        <v>0</v>
      </c>
      <c r="X205" s="1"/>
      <c r="Y205" s="1"/>
      <c r="Z205" s="1"/>
    </row>
    <row r="206" spans="1:26" ht="11.25" customHeight="1" x14ac:dyDescent="0.2">
      <c r="A206" s="381">
        <v>40</v>
      </c>
      <c r="B206" s="380"/>
      <c r="C206" s="380"/>
      <c r="D206" s="377"/>
      <c r="E206" s="379"/>
      <c r="F206" s="88"/>
      <c r="G206" s="95"/>
      <c r="H206" s="95"/>
      <c r="I206" s="95"/>
      <c r="J206" s="95"/>
      <c r="K206" s="95"/>
      <c r="L206" s="95"/>
      <c r="M206" s="95"/>
      <c r="N206" s="95"/>
      <c r="O206" s="95"/>
      <c r="P206" s="95"/>
      <c r="Q206" s="95"/>
      <c r="R206" s="95"/>
      <c r="S206" s="90">
        <f t="shared" si="0"/>
        <v>0</v>
      </c>
      <c r="T206" s="374"/>
      <c r="U206" s="374"/>
      <c r="V206" s="374"/>
      <c r="W206" s="236"/>
      <c r="X206" s="1"/>
      <c r="Y206" s="1"/>
      <c r="Z206" s="1"/>
    </row>
    <row r="207" spans="1:26" ht="11.25" customHeight="1" x14ac:dyDescent="0.2">
      <c r="A207" s="382"/>
      <c r="B207" s="375"/>
      <c r="C207" s="375"/>
      <c r="D207" s="375"/>
      <c r="E207" s="375"/>
      <c r="F207" s="88"/>
      <c r="G207" s="96"/>
      <c r="H207" s="96"/>
      <c r="I207" s="96"/>
      <c r="J207" s="96"/>
      <c r="K207" s="96"/>
      <c r="L207" s="96"/>
      <c r="M207" s="96"/>
      <c r="N207" s="96"/>
      <c r="O207" s="96"/>
      <c r="P207" s="96"/>
      <c r="Q207" s="96"/>
      <c r="R207" s="96"/>
      <c r="S207" s="91">
        <f t="shared" si="0"/>
        <v>0</v>
      </c>
      <c r="T207" s="375"/>
      <c r="U207" s="375"/>
      <c r="V207" s="375"/>
      <c r="W207" s="236"/>
      <c r="X207" s="1"/>
      <c r="Y207" s="1"/>
      <c r="Z207" s="1"/>
    </row>
    <row r="208" spans="1:26" ht="11.25" customHeight="1" x14ac:dyDescent="0.2">
      <c r="A208" s="382"/>
      <c r="B208" s="375"/>
      <c r="C208" s="375"/>
      <c r="D208" s="375"/>
      <c r="E208" s="375"/>
      <c r="F208" s="88"/>
      <c r="G208" s="96"/>
      <c r="H208" s="96"/>
      <c r="I208" s="96"/>
      <c r="J208" s="96"/>
      <c r="K208" s="96"/>
      <c r="L208" s="96"/>
      <c r="M208" s="96"/>
      <c r="N208" s="96"/>
      <c r="O208" s="96"/>
      <c r="P208" s="96"/>
      <c r="Q208" s="96"/>
      <c r="R208" s="96"/>
      <c r="S208" s="91">
        <f t="shared" si="0"/>
        <v>0</v>
      </c>
      <c r="T208" s="375"/>
      <c r="U208" s="375"/>
      <c r="V208" s="375"/>
      <c r="W208" s="236"/>
      <c r="X208" s="1"/>
      <c r="Y208" s="1"/>
      <c r="Z208" s="1"/>
    </row>
    <row r="209" spans="1:26" ht="11.25" customHeight="1" x14ac:dyDescent="0.2">
      <c r="A209" s="382"/>
      <c r="B209" s="375"/>
      <c r="C209" s="375"/>
      <c r="D209" s="375"/>
      <c r="E209" s="375"/>
      <c r="F209" s="88"/>
      <c r="G209" s="96"/>
      <c r="H209" s="96"/>
      <c r="I209" s="96"/>
      <c r="J209" s="96"/>
      <c r="K209" s="96"/>
      <c r="L209" s="96"/>
      <c r="M209" s="96"/>
      <c r="N209" s="96"/>
      <c r="O209" s="96"/>
      <c r="P209" s="96"/>
      <c r="Q209" s="96"/>
      <c r="R209" s="96"/>
      <c r="S209" s="91">
        <f t="shared" si="0"/>
        <v>0</v>
      </c>
      <c r="T209" s="375"/>
      <c r="U209" s="375"/>
      <c r="V209" s="375"/>
      <c r="W209" s="236"/>
      <c r="X209" s="1"/>
      <c r="Y209" s="1"/>
      <c r="Z209" s="1"/>
    </row>
    <row r="210" spans="1:26" ht="11.25" customHeight="1" x14ac:dyDescent="0.2">
      <c r="A210" s="383"/>
      <c r="B210" s="378"/>
      <c r="C210" s="378"/>
      <c r="D210" s="378"/>
      <c r="E210" s="378"/>
      <c r="F210" s="92"/>
      <c r="G210" s="97"/>
      <c r="H210" s="97"/>
      <c r="I210" s="97"/>
      <c r="J210" s="97"/>
      <c r="K210" s="97"/>
      <c r="L210" s="97"/>
      <c r="M210" s="97"/>
      <c r="N210" s="97"/>
      <c r="O210" s="97"/>
      <c r="P210" s="97"/>
      <c r="Q210" s="97"/>
      <c r="R210" s="97"/>
      <c r="S210" s="94">
        <f t="shared" si="0"/>
        <v>0</v>
      </c>
      <c r="T210" s="376"/>
      <c r="U210" s="376"/>
      <c r="V210" s="376"/>
      <c r="W210" s="236">
        <f>IF(G210&gt;0,C206,0)</f>
        <v>0</v>
      </c>
      <c r="X210" s="1"/>
      <c r="Y210" s="1"/>
      <c r="Z210" s="1"/>
    </row>
    <row r="211" spans="1:26" ht="11.25" customHeight="1" x14ac:dyDescent="0.2">
      <c r="A211" s="381">
        <v>41</v>
      </c>
      <c r="B211" s="380"/>
      <c r="C211" s="380"/>
      <c r="D211" s="377"/>
      <c r="E211" s="379"/>
      <c r="F211" s="88"/>
      <c r="G211" s="95"/>
      <c r="H211" s="95"/>
      <c r="I211" s="95"/>
      <c r="J211" s="95"/>
      <c r="K211" s="95"/>
      <c r="L211" s="95"/>
      <c r="M211" s="95"/>
      <c r="N211" s="95"/>
      <c r="O211" s="95"/>
      <c r="P211" s="95"/>
      <c r="Q211" s="95"/>
      <c r="R211" s="95"/>
      <c r="S211" s="90">
        <f t="shared" si="0"/>
        <v>0</v>
      </c>
      <c r="T211" s="374"/>
      <c r="U211" s="374"/>
      <c r="V211" s="374"/>
      <c r="W211" s="236"/>
      <c r="X211" s="1"/>
      <c r="Y211" s="1"/>
      <c r="Z211" s="1"/>
    </row>
    <row r="212" spans="1:26" ht="12.75" customHeight="1" x14ac:dyDescent="0.2">
      <c r="A212" s="382"/>
      <c r="B212" s="375"/>
      <c r="C212" s="375"/>
      <c r="D212" s="375"/>
      <c r="E212" s="375"/>
      <c r="F212" s="88"/>
      <c r="G212" s="96"/>
      <c r="H212" s="237"/>
      <c r="I212" s="237"/>
      <c r="J212" s="96"/>
      <c r="K212" s="237"/>
      <c r="L212" s="96"/>
      <c r="M212" s="237"/>
      <c r="N212" s="96"/>
      <c r="O212" s="237"/>
      <c r="P212" s="237"/>
      <c r="Q212" s="237"/>
      <c r="R212" s="96"/>
      <c r="S212" s="91">
        <f t="shared" si="0"/>
        <v>0</v>
      </c>
      <c r="T212" s="375"/>
      <c r="U212" s="375"/>
      <c r="V212" s="375"/>
      <c r="W212" s="236"/>
      <c r="X212" s="1"/>
      <c r="Y212" s="1"/>
      <c r="Z212" s="1"/>
    </row>
    <row r="213" spans="1:26" ht="12.75" customHeight="1" x14ac:dyDescent="0.2">
      <c r="A213" s="382"/>
      <c r="B213" s="375"/>
      <c r="C213" s="375"/>
      <c r="D213" s="375"/>
      <c r="E213" s="375"/>
      <c r="F213" s="88"/>
      <c r="G213" s="96"/>
      <c r="H213" s="237"/>
      <c r="I213" s="237"/>
      <c r="J213" s="96"/>
      <c r="K213" s="237"/>
      <c r="L213" s="96"/>
      <c r="M213" s="237"/>
      <c r="N213" s="96"/>
      <c r="O213" s="237"/>
      <c r="P213" s="237"/>
      <c r="Q213" s="237"/>
      <c r="R213" s="96"/>
      <c r="S213" s="91">
        <f t="shared" si="0"/>
        <v>0</v>
      </c>
      <c r="T213" s="375"/>
      <c r="U213" s="375"/>
      <c r="V213" s="375"/>
      <c r="W213" s="236"/>
      <c r="X213" s="1"/>
      <c r="Y213" s="1"/>
      <c r="Z213" s="1"/>
    </row>
    <row r="214" spans="1:26" ht="12.75" customHeight="1" x14ac:dyDescent="0.2">
      <c r="A214" s="382"/>
      <c r="B214" s="375"/>
      <c r="C214" s="375"/>
      <c r="D214" s="375"/>
      <c r="E214" s="375"/>
      <c r="F214" s="88"/>
      <c r="G214" s="96"/>
      <c r="H214" s="237"/>
      <c r="I214" s="237"/>
      <c r="J214" s="96"/>
      <c r="K214" s="237"/>
      <c r="L214" s="96"/>
      <c r="M214" s="237"/>
      <c r="N214" s="96"/>
      <c r="O214" s="237"/>
      <c r="P214" s="237"/>
      <c r="Q214" s="237"/>
      <c r="R214" s="96"/>
      <c r="S214" s="91">
        <f t="shared" si="0"/>
        <v>0</v>
      </c>
      <c r="T214" s="375"/>
      <c r="U214" s="375"/>
      <c r="V214" s="375"/>
      <c r="W214" s="236"/>
      <c r="X214" s="1"/>
      <c r="Y214" s="1"/>
      <c r="Z214" s="1"/>
    </row>
    <row r="215" spans="1:26" ht="13.5" customHeight="1" x14ac:dyDescent="0.2">
      <c r="A215" s="383"/>
      <c r="B215" s="378"/>
      <c r="C215" s="378"/>
      <c r="D215" s="378"/>
      <c r="E215" s="378"/>
      <c r="F215" s="92"/>
      <c r="G215" s="97"/>
      <c r="H215" s="238"/>
      <c r="I215" s="238"/>
      <c r="J215" s="97"/>
      <c r="K215" s="238"/>
      <c r="L215" s="97"/>
      <c r="M215" s="238"/>
      <c r="N215" s="97"/>
      <c r="O215" s="238"/>
      <c r="P215" s="238"/>
      <c r="Q215" s="238"/>
      <c r="R215" s="97"/>
      <c r="S215" s="94">
        <f t="shared" si="0"/>
        <v>0</v>
      </c>
      <c r="T215" s="376"/>
      <c r="U215" s="376"/>
      <c r="V215" s="376"/>
      <c r="W215" s="236">
        <f>IF(G215&gt;0,C211,0)</f>
        <v>0</v>
      </c>
      <c r="X215" s="1"/>
      <c r="Y215" s="1"/>
      <c r="Z215" s="1"/>
    </row>
    <row r="216" spans="1:26" ht="11.25" customHeight="1" x14ac:dyDescent="0.2">
      <c r="A216" s="381">
        <v>42</v>
      </c>
      <c r="B216" s="380"/>
      <c r="C216" s="380"/>
      <c r="D216" s="377"/>
      <c r="E216" s="379"/>
      <c r="F216" s="88"/>
      <c r="G216" s="95"/>
      <c r="H216" s="95"/>
      <c r="I216" s="95"/>
      <c r="J216" s="95"/>
      <c r="K216" s="95"/>
      <c r="L216" s="95"/>
      <c r="M216" s="95"/>
      <c r="N216" s="95"/>
      <c r="O216" s="95"/>
      <c r="P216" s="95"/>
      <c r="Q216" s="95"/>
      <c r="R216" s="95"/>
      <c r="S216" s="90">
        <f t="shared" si="0"/>
        <v>0</v>
      </c>
      <c r="T216" s="374"/>
      <c r="U216" s="374"/>
      <c r="V216" s="374"/>
      <c r="W216" s="236"/>
      <c r="X216" s="1"/>
      <c r="Y216" s="1"/>
      <c r="Z216" s="1"/>
    </row>
    <row r="217" spans="1:26" ht="11.25" customHeight="1" x14ac:dyDescent="0.2">
      <c r="A217" s="382"/>
      <c r="B217" s="375"/>
      <c r="C217" s="375"/>
      <c r="D217" s="375"/>
      <c r="E217" s="375"/>
      <c r="F217" s="88"/>
      <c r="G217" s="96"/>
      <c r="H217" s="96"/>
      <c r="I217" s="96"/>
      <c r="J217" s="96"/>
      <c r="K217" s="96"/>
      <c r="L217" s="96"/>
      <c r="M217" s="96"/>
      <c r="N217" s="96"/>
      <c r="O217" s="96"/>
      <c r="P217" s="96"/>
      <c r="Q217" s="96"/>
      <c r="R217" s="96"/>
      <c r="S217" s="91">
        <f t="shared" si="0"/>
        <v>0</v>
      </c>
      <c r="T217" s="375"/>
      <c r="U217" s="375"/>
      <c r="V217" s="375"/>
      <c r="W217" s="236"/>
      <c r="X217" s="1"/>
      <c r="Y217" s="1"/>
      <c r="Z217" s="1"/>
    </row>
    <row r="218" spans="1:26" ht="11.25" customHeight="1" x14ac:dyDescent="0.2">
      <c r="A218" s="382"/>
      <c r="B218" s="375"/>
      <c r="C218" s="375"/>
      <c r="D218" s="375"/>
      <c r="E218" s="375"/>
      <c r="F218" s="88"/>
      <c r="G218" s="96"/>
      <c r="H218" s="96"/>
      <c r="I218" s="96"/>
      <c r="J218" s="96"/>
      <c r="K218" s="96"/>
      <c r="L218" s="96"/>
      <c r="M218" s="96"/>
      <c r="N218" s="96"/>
      <c r="O218" s="96"/>
      <c r="P218" s="96"/>
      <c r="Q218" s="96"/>
      <c r="R218" s="96"/>
      <c r="S218" s="91">
        <f t="shared" si="0"/>
        <v>0</v>
      </c>
      <c r="T218" s="375"/>
      <c r="U218" s="375"/>
      <c r="V218" s="375"/>
      <c r="W218" s="236"/>
      <c r="X218" s="1"/>
      <c r="Y218" s="1"/>
      <c r="Z218" s="1"/>
    </row>
    <row r="219" spans="1:26" ht="11.25" customHeight="1" x14ac:dyDescent="0.2">
      <c r="A219" s="382"/>
      <c r="B219" s="375"/>
      <c r="C219" s="375"/>
      <c r="D219" s="375"/>
      <c r="E219" s="375"/>
      <c r="F219" s="88"/>
      <c r="G219" s="96"/>
      <c r="H219" s="96"/>
      <c r="I219" s="96"/>
      <c r="J219" s="96"/>
      <c r="K219" s="96"/>
      <c r="L219" s="96"/>
      <c r="M219" s="96"/>
      <c r="N219" s="96"/>
      <c r="O219" s="96"/>
      <c r="P219" s="96"/>
      <c r="Q219" s="96"/>
      <c r="R219" s="96"/>
      <c r="S219" s="91">
        <f t="shared" si="0"/>
        <v>0</v>
      </c>
      <c r="T219" s="375"/>
      <c r="U219" s="375"/>
      <c r="V219" s="375"/>
      <c r="W219" s="236"/>
      <c r="X219" s="1"/>
      <c r="Y219" s="1"/>
      <c r="Z219" s="1"/>
    </row>
    <row r="220" spans="1:26" ht="11.25" customHeight="1" x14ac:dyDescent="0.2">
      <c r="A220" s="383"/>
      <c r="B220" s="378"/>
      <c r="C220" s="378"/>
      <c r="D220" s="378"/>
      <c r="E220" s="378"/>
      <c r="F220" s="92"/>
      <c r="G220" s="97"/>
      <c r="H220" s="97"/>
      <c r="I220" s="97"/>
      <c r="J220" s="97"/>
      <c r="K220" s="97"/>
      <c r="L220" s="97"/>
      <c r="M220" s="97"/>
      <c r="N220" s="97"/>
      <c r="O220" s="97"/>
      <c r="P220" s="97"/>
      <c r="Q220" s="97"/>
      <c r="R220" s="97"/>
      <c r="S220" s="94">
        <f t="shared" si="0"/>
        <v>0</v>
      </c>
      <c r="T220" s="376"/>
      <c r="U220" s="376"/>
      <c r="V220" s="376"/>
      <c r="W220" s="236">
        <f>IF(G220&gt;0,C216,0)</f>
        <v>0</v>
      </c>
      <c r="X220" s="1"/>
      <c r="Y220" s="1"/>
      <c r="Z220" s="1"/>
    </row>
    <row r="221" spans="1:26" ht="11.25" customHeight="1" x14ac:dyDescent="0.2">
      <c r="A221" s="381">
        <v>43</v>
      </c>
      <c r="B221" s="380"/>
      <c r="C221" s="380"/>
      <c r="D221" s="377"/>
      <c r="E221" s="379"/>
      <c r="F221" s="88"/>
      <c r="G221" s="95"/>
      <c r="H221" s="95"/>
      <c r="I221" s="95"/>
      <c r="J221" s="95"/>
      <c r="K221" s="95"/>
      <c r="L221" s="95"/>
      <c r="M221" s="95"/>
      <c r="N221" s="95"/>
      <c r="O221" s="95"/>
      <c r="P221" s="95"/>
      <c r="Q221" s="95"/>
      <c r="R221" s="95"/>
      <c r="S221" s="90">
        <f t="shared" si="0"/>
        <v>0</v>
      </c>
      <c r="T221" s="374"/>
      <c r="U221" s="374"/>
      <c r="V221" s="374"/>
      <c r="W221" s="236"/>
      <c r="X221" s="1"/>
      <c r="Y221" s="1"/>
      <c r="Z221" s="1"/>
    </row>
    <row r="222" spans="1:26" ht="12.75" customHeight="1" x14ac:dyDescent="0.2">
      <c r="A222" s="382"/>
      <c r="B222" s="375"/>
      <c r="C222" s="375"/>
      <c r="D222" s="375"/>
      <c r="E222" s="375"/>
      <c r="F222" s="88"/>
      <c r="G222" s="96"/>
      <c r="H222" s="237"/>
      <c r="I222" s="237"/>
      <c r="J222" s="96"/>
      <c r="K222" s="237"/>
      <c r="L222" s="96"/>
      <c r="M222" s="237"/>
      <c r="N222" s="96"/>
      <c r="O222" s="237"/>
      <c r="P222" s="237"/>
      <c r="Q222" s="237"/>
      <c r="R222" s="96"/>
      <c r="S222" s="91">
        <f t="shared" si="0"/>
        <v>0</v>
      </c>
      <c r="T222" s="375"/>
      <c r="U222" s="375"/>
      <c r="V222" s="375"/>
      <c r="W222" s="236"/>
      <c r="X222" s="1"/>
      <c r="Y222" s="1"/>
      <c r="Z222" s="1"/>
    </row>
    <row r="223" spans="1:26" ht="12.75" customHeight="1" x14ac:dyDescent="0.2">
      <c r="A223" s="382"/>
      <c r="B223" s="375"/>
      <c r="C223" s="375"/>
      <c r="D223" s="375"/>
      <c r="E223" s="375"/>
      <c r="F223" s="88"/>
      <c r="G223" s="96"/>
      <c r="H223" s="237"/>
      <c r="I223" s="237"/>
      <c r="J223" s="96"/>
      <c r="K223" s="237"/>
      <c r="L223" s="96"/>
      <c r="M223" s="237"/>
      <c r="N223" s="96"/>
      <c r="O223" s="237"/>
      <c r="P223" s="237"/>
      <c r="Q223" s="237"/>
      <c r="R223" s="96"/>
      <c r="S223" s="91">
        <f t="shared" si="0"/>
        <v>0</v>
      </c>
      <c r="T223" s="375"/>
      <c r="U223" s="375"/>
      <c r="V223" s="375"/>
      <c r="W223" s="236"/>
      <c r="X223" s="1"/>
      <c r="Y223" s="1"/>
      <c r="Z223" s="1"/>
    </row>
    <row r="224" spans="1:26" ht="12.75" customHeight="1" x14ac:dyDescent="0.2">
      <c r="A224" s="382"/>
      <c r="B224" s="375"/>
      <c r="C224" s="375"/>
      <c r="D224" s="375"/>
      <c r="E224" s="375"/>
      <c r="F224" s="88"/>
      <c r="G224" s="96"/>
      <c r="H224" s="237"/>
      <c r="I224" s="237"/>
      <c r="J224" s="96"/>
      <c r="K224" s="237"/>
      <c r="L224" s="96"/>
      <c r="M224" s="237"/>
      <c r="N224" s="96"/>
      <c r="O224" s="237"/>
      <c r="P224" s="237"/>
      <c r="Q224" s="237"/>
      <c r="R224" s="96"/>
      <c r="S224" s="91">
        <f t="shared" si="0"/>
        <v>0</v>
      </c>
      <c r="T224" s="375"/>
      <c r="U224" s="375"/>
      <c r="V224" s="375"/>
      <c r="W224" s="236"/>
      <c r="X224" s="1"/>
      <c r="Y224" s="1"/>
      <c r="Z224" s="1"/>
    </row>
    <row r="225" spans="1:26" ht="13.5" customHeight="1" x14ac:dyDescent="0.2">
      <c r="A225" s="383"/>
      <c r="B225" s="378"/>
      <c r="C225" s="378"/>
      <c r="D225" s="378"/>
      <c r="E225" s="378"/>
      <c r="F225" s="92"/>
      <c r="G225" s="97"/>
      <c r="H225" s="238"/>
      <c r="I225" s="238"/>
      <c r="J225" s="97"/>
      <c r="K225" s="238"/>
      <c r="L225" s="97"/>
      <c r="M225" s="238"/>
      <c r="N225" s="97"/>
      <c r="O225" s="238"/>
      <c r="P225" s="238"/>
      <c r="Q225" s="238"/>
      <c r="R225" s="97"/>
      <c r="S225" s="94">
        <f t="shared" si="0"/>
        <v>0</v>
      </c>
      <c r="T225" s="376"/>
      <c r="U225" s="376"/>
      <c r="V225" s="376"/>
      <c r="W225" s="236">
        <f>IF(G225&gt;0,C221,0)</f>
        <v>0</v>
      </c>
      <c r="X225" s="1"/>
      <c r="Y225" s="1"/>
      <c r="Z225" s="1"/>
    </row>
    <row r="226" spans="1:26" ht="11.25" customHeight="1" x14ac:dyDescent="0.2">
      <c r="A226" s="381">
        <v>44</v>
      </c>
      <c r="B226" s="380"/>
      <c r="C226" s="380"/>
      <c r="D226" s="377"/>
      <c r="E226" s="379"/>
      <c r="F226" s="88"/>
      <c r="G226" s="95"/>
      <c r="H226" s="95"/>
      <c r="I226" s="95"/>
      <c r="J226" s="95"/>
      <c r="K226" s="95"/>
      <c r="L226" s="95"/>
      <c r="M226" s="95"/>
      <c r="N226" s="95"/>
      <c r="O226" s="95"/>
      <c r="P226" s="95"/>
      <c r="Q226" s="95"/>
      <c r="R226" s="95"/>
      <c r="S226" s="90">
        <f t="shared" si="0"/>
        <v>0</v>
      </c>
      <c r="T226" s="374"/>
      <c r="U226" s="374"/>
      <c r="V226" s="374"/>
      <c r="W226" s="236"/>
      <c r="X226" s="1"/>
      <c r="Y226" s="1"/>
      <c r="Z226" s="1"/>
    </row>
    <row r="227" spans="1:26" ht="11.25" customHeight="1" x14ac:dyDescent="0.2">
      <c r="A227" s="382"/>
      <c r="B227" s="375"/>
      <c r="C227" s="375"/>
      <c r="D227" s="375"/>
      <c r="E227" s="375"/>
      <c r="F227" s="88"/>
      <c r="G227" s="96"/>
      <c r="H227" s="96"/>
      <c r="I227" s="96"/>
      <c r="J227" s="96"/>
      <c r="K227" s="96"/>
      <c r="L227" s="96"/>
      <c r="M227" s="96"/>
      <c r="N227" s="96"/>
      <c r="O227" s="96"/>
      <c r="P227" s="96"/>
      <c r="Q227" s="96"/>
      <c r="R227" s="96"/>
      <c r="S227" s="91">
        <f t="shared" si="0"/>
        <v>0</v>
      </c>
      <c r="T227" s="375"/>
      <c r="U227" s="375"/>
      <c r="V227" s="375"/>
      <c r="W227" s="236"/>
      <c r="X227" s="1"/>
      <c r="Y227" s="1"/>
      <c r="Z227" s="1"/>
    </row>
    <row r="228" spans="1:26" ht="11.25" customHeight="1" x14ac:dyDescent="0.2">
      <c r="A228" s="382"/>
      <c r="B228" s="375"/>
      <c r="C228" s="375"/>
      <c r="D228" s="375"/>
      <c r="E228" s="375"/>
      <c r="F228" s="88"/>
      <c r="G228" s="96"/>
      <c r="H228" s="96"/>
      <c r="I228" s="96"/>
      <c r="J228" s="96"/>
      <c r="K228" s="96"/>
      <c r="L228" s="96"/>
      <c r="M228" s="96"/>
      <c r="N228" s="96"/>
      <c r="O228" s="96"/>
      <c r="P228" s="96"/>
      <c r="Q228" s="96"/>
      <c r="R228" s="96"/>
      <c r="S228" s="91">
        <f t="shared" si="0"/>
        <v>0</v>
      </c>
      <c r="T228" s="375"/>
      <c r="U228" s="375"/>
      <c r="V228" s="375"/>
      <c r="W228" s="236"/>
      <c r="X228" s="1"/>
      <c r="Y228" s="1"/>
      <c r="Z228" s="1"/>
    </row>
    <row r="229" spans="1:26" ht="11.25" customHeight="1" x14ac:dyDescent="0.2">
      <c r="A229" s="382"/>
      <c r="B229" s="375"/>
      <c r="C229" s="375"/>
      <c r="D229" s="375"/>
      <c r="E229" s="375"/>
      <c r="F229" s="88"/>
      <c r="G229" s="96"/>
      <c r="H229" s="96"/>
      <c r="I229" s="96"/>
      <c r="J229" s="96"/>
      <c r="K229" s="96"/>
      <c r="L229" s="96"/>
      <c r="M229" s="96"/>
      <c r="N229" s="96"/>
      <c r="O229" s="96"/>
      <c r="P229" s="96"/>
      <c r="Q229" s="96"/>
      <c r="R229" s="96"/>
      <c r="S229" s="91">
        <f t="shared" si="0"/>
        <v>0</v>
      </c>
      <c r="T229" s="375"/>
      <c r="U229" s="375"/>
      <c r="V229" s="375"/>
      <c r="W229" s="236"/>
      <c r="X229" s="1"/>
      <c r="Y229" s="1"/>
      <c r="Z229" s="1"/>
    </row>
    <row r="230" spans="1:26" ht="11.25" customHeight="1" x14ac:dyDescent="0.2">
      <c r="A230" s="383"/>
      <c r="B230" s="378"/>
      <c r="C230" s="378"/>
      <c r="D230" s="378"/>
      <c r="E230" s="378"/>
      <c r="F230" s="92"/>
      <c r="G230" s="97"/>
      <c r="H230" s="97"/>
      <c r="I230" s="97"/>
      <c r="J230" s="97"/>
      <c r="K230" s="97"/>
      <c r="L230" s="97"/>
      <c r="M230" s="97"/>
      <c r="N230" s="97"/>
      <c r="O230" s="97"/>
      <c r="P230" s="97"/>
      <c r="Q230" s="97"/>
      <c r="R230" s="97"/>
      <c r="S230" s="94">
        <f t="shared" si="0"/>
        <v>0</v>
      </c>
      <c r="T230" s="376"/>
      <c r="U230" s="376"/>
      <c r="V230" s="376"/>
      <c r="W230" s="236">
        <f>IF(G230&gt;0,C226,0)</f>
        <v>0</v>
      </c>
      <c r="X230" s="1"/>
      <c r="Y230" s="1"/>
      <c r="Z230" s="1"/>
    </row>
    <row r="231" spans="1:26" ht="11.25" customHeight="1" x14ac:dyDescent="0.2">
      <c r="A231" s="381">
        <v>45</v>
      </c>
      <c r="B231" s="380"/>
      <c r="C231" s="380"/>
      <c r="D231" s="377"/>
      <c r="E231" s="379"/>
      <c r="F231" s="88"/>
      <c r="G231" s="95"/>
      <c r="H231" s="95"/>
      <c r="I231" s="95"/>
      <c r="J231" s="95"/>
      <c r="K231" s="95"/>
      <c r="L231" s="95"/>
      <c r="M231" s="95"/>
      <c r="N231" s="95"/>
      <c r="O231" s="95"/>
      <c r="P231" s="95"/>
      <c r="Q231" s="95"/>
      <c r="R231" s="95"/>
      <c r="S231" s="90">
        <f t="shared" si="0"/>
        <v>0</v>
      </c>
      <c r="T231" s="374"/>
      <c r="U231" s="374"/>
      <c r="V231" s="374"/>
      <c r="W231" s="236"/>
      <c r="X231" s="1"/>
      <c r="Y231" s="1"/>
      <c r="Z231" s="1"/>
    </row>
    <row r="232" spans="1:26" ht="12.75" customHeight="1" x14ac:dyDescent="0.2">
      <c r="A232" s="382"/>
      <c r="B232" s="375"/>
      <c r="C232" s="375"/>
      <c r="D232" s="375"/>
      <c r="E232" s="375"/>
      <c r="F232" s="88"/>
      <c r="G232" s="96"/>
      <c r="H232" s="237"/>
      <c r="I232" s="237"/>
      <c r="J232" s="96"/>
      <c r="K232" s="237"/>
      <c r="L232" s="96"/>
      <c r="M232" s="237"/>
      <c r="N232" s="96"/>
      <c r="O232" s="237"/>
      <c r="P232" s="237"/>
      <c r="Q232" s="237"/>
      <c r="R232" s="96"/>
      <c r="S232" s="91">
        <f t="shared" si="0"/>
        <v>0</v>
      </c>
      <c r="T232" s="375"/>
      <c r="U232" s="375"/>
      <c r="V232" s="375"/>
      <c r="W232" s="236"/>
      <c r="X232" s="1"/>
      <c r="Y232" s="1"/>
      <c r="Z232" s="1"/>
    </row>
    <row r="233" spans="1:26" ht="12.75" customHeight="1" x14ac:dyDescent="0.2">
      <c r="A233" s="382"/>
      <c r="B233" s="375"/>
      <c r="C233" s="375"/>
      <c r="D233" s="375"/>
      <c r="E233" s="375"/>
      <c r="F233" s="88"/>
      <c r="G233" s="96"/>
      <c r="H233" s="237"/>
      <c r="I233" s="237"/>
      <c r="J233" s="96"/>
      <c r="K233" s="237"/>
      <c r="L233" s="96"/>
      <c r="M233" s="237"/>
      <c r="N233" s="96"/>
      <c r="O233" s="237"/>
      <c r="P233" s="237"/>
      <c r="Q233" s="237"/>
      <c r="R233" s="96"/>
      <c r="S233" s="91">
        <f t="shared" si="0"/>
        <v>0</v>
      </c>
      <c r="T233" s="375"/>
      <c r="U233" s="375"/>
      <c r="V233" s="375"/>
      <c r="W233" s="236"/>
      <c r="X233" s="1"/>
      <c r="Y233" s="1"/>
      <c r="Z233" s="1"/>
    </row>
    <row r="234" spans="1:26" ht="12.75" customHeight="1" x14ac:dyDescent="0.2">
      <c r="A234" s="382"/>
      <c r="B234" s="375"/>
      <c r="C234" s="375"/>
      <c r="D234" s="375"/>
      <c r="E234" s="375"/>
      <c r="F234" s="88"/>
      <c r="G234" s="96"/>
      <c r="H234" s="237"/>
      <c r="I234" s="237"/>
      <c r="J234" s="96"/>
      <c r="K234" s="237"/>
      <c r="L234" s="96"/>
      <c r="M234" s="237"/>
      <c r="N234" s="96"/>
      <c r="O234" s="237"/>
      <c r="P234" s="237"/>
      <c r="Q234" s="237"/>
      <c r="R234" s="96"/>
      <c r="S234" s="91">
        <f t="shared" si="0"/>
        <v>0</v>
      </c>
      <c r="T234" s="375"/>
      <c r="U234" s="375"/>
      <c r="V234" s="375"/>
      <c r="W234" s="236"/>
      <c r="X234" s="1"/>
      <c r="Y234" s="1"/>
      <c r="Z234" s="1"/>
    </row>
    <row r="235" spans="1:26" ht="13.5" customHeight="1" x14ac:dyDescent="0.2">
      <c r="A235" s="383"/>
      <c r="B235" s="378"/>
      <c r="C235" s="378"/>
      <c r="D235" s="378"/>
      <c r="E235" s="378"/>
      <c r="F235" s="92"/>
      <c r="G235" s="97"/>
      <c r="H235" s="238"/>
      <c r="I235" s="238"/>
      <c r="J235" s="97"/>
      <c r="K235" s="238"/>
      <c r="L235" s="97"/>
      <c r="M235" s="238"/>
      <c r="N235" s="97"/>
      <c r="O235" s="238"/>
      <c r="P235" s="238"/>
      <c r="Q235" s="238"/>
      <c r="R235" s="97"/>
      <c r="S235" s="94">
        <f t="shared" si="0"/>
        <v>0</v>
      </c>
      <c r="T235" s="376"/>
      <c r="U235" s="376"/>
      <c r="V235" s="376"/>
      <c r="W235" s="236">
        <f>IF(G235&gt;0,C231,0)</f>
        <v>0</v>
      </c>
      <c r="X235" s="1"/>
      <c r="Y235" s="1"/>
      <c r="Z235" s="1"/>
    </row>
    <row r="236" spans="1:26" ht="11.25" customHeight="1" x14ac:dyDescent="0.2">
      <c r="A236" s="381">
        <v>46</v>
      </c>
      <c r="B236" s="380"/>
      <c r="C236" s="380"/>
      <c r="D236" s="377"/>
      <c r="E236" s="379"/>
      <c r="F236" s="88"/>
      <c r="G236" s="95"/>
      <c r="H236" s="95"/>
      <c r="I236" s="95"/>
      <c r="J236" s="95"/>
      <c r="K236" s="95"/>
      <c r="L236" s="95"/>
      <c r="M236" s="95"/>
      <c r="N236" s="95"/>
      <c r="O236" s="95"/>
      <c r="P236" s="95"/>
      <c r="Q236" s="95"/>
      <c r="R236" s="95"/>
      <c r="S236" s="90">
        <f t="shared" si="0"/>
        <v>0</v>
      </c>
      <c r="T236" s="374"/>
      <c r="U236" s="374"/>
      <c r="V236" s="374"/>
      <c r="W236" s="236"/>
      <c r="X236" s="1"/>
      <c r="Y236" s="1"/>
      <c r="Z236" s="1"/>
    </row>
    <row r="237" spans="1:26" ht="11.25" customHeight="1" x14ac:dyDescent="0.2">
      <c r="A237" s="382"/>
      <c r="B237" s="375"/>
      <c r="C237" s="375"/>
      <c r="D237" s="375"/>
      <c r="E237" s="375"/>
      <c r="F237" s="88"/>
      <c r="G237" s="96"/>
      <c r="H237" s="96"/>
      <c r="I237" s="96"/>
      <c r="J237" s="96"/>
      <c r="K237" s="96"/>
      <c r="L237" s="96"/>
      <c r="M237" s="96"/>
      <c r="N237" s="96"/>
      <c r="O237" s="96"/>
      <c r="P237" s="96"/>
      <c r="Q237" s="96"/>
      <c r="R237" s="96"/>
      <c r="S237" s="91">
        <f t="shared" si="0"/>
        <v>0</v>
      </c>
      <c r="T237" s="375"/>
      <c r="U237" s="375"/>
      <c r="V237" s="375"/>
      <c r="W237" s="236"/>
      <c r="X237" s="1"/>
      <c r="Y237" s="1"/>
      <c r="Z237" s="1"/>
    </row>
    <row r="238" spans="1:26" ht="11.25" customHeight="1" x14ac:dyDescent="0.2">
      <c r="A238" s="382"/>
      <c r="B238" s="375"/>
      <c r="C238" s="375"/>
      <c r="D238" s="375"/>
      <c r="E238" s="375"/>
      <c r="F238" s="88"/>
      <c r="G238" s="96"/>
      <c r="H238" s="96"/>
      <c r="I238" s="96"/>
      <c r="J238" s="96"/>
      <c r="K238" s="96"/>
      <c r="L238" s="96"/>
      <c r="M238" s="96"/>
      <c r="N238" s="96"/>
      <c r="O238" s="96"/>
      <c r="P238" s="96"/>
      <c r="Q238" s="96"/>
      <c r="R238" s="96"/>
      <c r="S238" s="91">
        <f t="shared" si="0"/>
        <v>0</v>
      </c>
      <c r="T238" s="375"/>
      <c r="U238" s="375"/>
      <c r="V238" s="375"/>
      <c r="W238" s="236"/>
      <c r="X238" s="1"/>
      <c r="Y238" s="1"/>
      <c r="Z238" s="1"/>
    </row>
    <row r="239" spans="1:26" ht="11.25" customHeight="1" x14ac:dyDescent="0.2">
      <c r="A239" s="382"/>
      <c r="B239" s="375"/>
      <c r="C239" s="375"/>
      <c r="D239" s="375"/>
      <c r="E239" s="375"/>
      <c r="F239" s="88"/>
      <c r="G239" s="96"/>
      <c r="H239" s="96"/>
      <c r="I239" s="96"/>
      <c r="J239" s="96"/>
      <c r="K239" s="96"/>
      <c r="L239" s="96"/>
      <c r="M239" s="96"/>
      <c r="N239" s="96"/>
      <c r="O239" s="96"/>
      <c r="P239" s="96"/>
      <c r="Q239" s="96"/>
      <c r="R239" s="96"/>
      <c r="S239" s="91">
        <f t="shared" si="0"/>
        <v>0</v>
      </c>
      <c r="T239" s="375"/>
      <c r="U239" s="375"/>
      <c r="V239" s="375"/>
      <c r="W239" s="236"/>
      <c r="X239" s="1"/>
      <c r="Y239" s="1"/>
      <c r="Z239" s="1"/>
    </row>
    <row r="240" spans="1:26" ht="11.25" customHeight="1" x14ac:dyDescent="0.2">
      <c r="A240" s="383"/>
      <c r="B240" s="378"/>
      <c r="C240" s="378"/>
      <c r="D240" s="378"/>
      <c r="E240" s="378"/>
      <c r="F240" s="92"/>
      <c r="G240" s="97"/>
      <c r="H240" s="97"/>
      <c r="I240" s="97"/>
      <c r="J240" s="97"/>
      <c r="K240" s="97"/>
      <c r="L240" s="97"/>
      <c r="M240" s="97"/>
      <c r="N240" s="97"/>
      <c r="O240" s="97"/>
      <c r="P240" s="97"/>
      <c r="Q240" s="97"/>
      <c r="R240" s="97"/>
      <c r="S240" s="94">
        <f t="shared" si="0"/>
        <v>0</v>
      </c>
      <c r="T240" s="376"/>
      <c r="U240" s="376"/>
      <c r="V240" s="376"/>
      <c r="W240" s="236">
        <f>IF(G240&gt;0,C236,0)</f>
        <v>0</v>
      </c>
      <c r="X240" s="1"/>
      <c r="Y240" s="1"/>
      <c r="Z240" s="1"/>
    </row>
    <row r="241" spans="1:26" ht="11.25" customHeight="1" x14ac:dyDescent="0.2">
      <c r="A241" s="381">
        <v>47</v>
      </c>
      <c r="B241" s="380"/>
      <c r="C241" s="380"/>
      <c r="D241" s="377"/>
      <c r="E241" s="379"/>
      <c r="F241" s="88"/>
      <c r="G241" s="95"/>
      <c r="H241" s="95"/>
      <c r="I241" s="95"/>
      <c r="J241" s="95"/>
      <c r="K241" s="95"/>
      <c r="L241" s="95"/>
      <c r="M241" s="95"/>
      <c r="N241" s="95"/>
      <c r="O241" s="95"/>
      <c r="P241" s="95"/>
      <c r="Q241" s="95"/>
      <c r="R241" s="95"/>
      <c r="S241" s="90">
        <f t="shared" si="0"/>
        <v>0</v>
      </c>
      <c r="T241" s="374"/>
      <c r="U241" s="374"/>
      <c r="V241" s="374"/>
      <c r="W241" s="236"/>
      <c r="X241" s="1"/>
      <c r="Y241" s="1"/>
      <c r="Z241" s="1"/>
    </row>
    <row r="242" spans="1:26" ht="12.75" customHeight="1" x14ac:dyDescent="0.2">
      <c r="A242" s="382"/>
      <c r="B242" s="375"/>
      <c r="C242" s="375"/>
      <c r="D242" s="375"/>
      <c r="E242" s="375"/>
      <c r="F242" s="88"/>
      <c r="G242" s="96"/>
      <c r="H242" s="237"/>
      <c r="I242" s="237"/>
      <c r="J242" s="96"/>
      <c r="K242" s="237"/>
      <c r="L242" s="96"/>
      <c r="M242" s="237"/>
      <c r="N242" s="96"/>
      <c r="O242" s="237"/>
      <c r="P242" s="237"/>
      <c r="Q242" s="237"/>
      <c r="R242" s="96"/>
      <c r="S242" s="91">
        <f t="shared" si="0"/>
        <v>0</v>
      </c>
      <c r="T242" s="375"/>
      <c r="U242" s="375"/>
      <c r="V242" s="375"/>
      <c r="W242" s="236"/>
      <c r="X242" s="1"/>
      <c r="Y242" s="1"/>
      <c r="Z242" s="1"/>
    </row>
    <row r="243" spans="1:26" ht="12.75" customHeight="1" x14ac:dyDescent="0.2">
      <c r="A243" s="382"/>
      <c r="B243" s="375"/>
      <c r="C243" s="375"/>
      <c r="D243" s="375"/>
      <c r="E243" s="375"/>
      <c r="F243" s="88"/>
      <c r="G243" s="96"/>
      <c r="H243" s="237"/>
      <c r="I243" s="237"/>
      <c r="J243" s="96"/>
      <c r="K243" s="237"/>
      <c r="L243" s="96"/>
      <c r="M243" s="237"/>
      <c r="N243" s="96"/>
      <c r="O243" s="237"/>
      <c r="P243" s="237"/>
      <c r="Q243" s="237"/>
      <c r="R243" s="96"/>
      <c r="S243" s="91">
        <f t="shared" si="0"/>
        <v>0</v>
      </c>
      <c r="T243" s="375"/>
      <c r="U243" s="375"/>
      <c r="V243" s="375"/>
      <c r="W243" s="236"/>
      <c r="X243" s="1"/>
      <c r="Y243" s="1"/>
      <c r="Z243" s="1"/>
    </row>
    <row r="244" spans="1:26" ht="12.75" customHeight="1" x14ac:dyDescent="0.2">
      <c r="A244" s="382"/>
      <c r="B244" s="375"/>
      <c r="C244" s="375"/>
      <c r="D244" s="375"/>
      <c r="E244" s="375"/>
      <c r="F244" s="88"/>
      <c r="G244" s="96"/>
      <c r="H244" s="237"/>
      <c r="I244" s="237"/>
      <c r="J244" s="96"/>
      <c r="K244" s="237"/>
      <c r="L244" s="96"/>
      <c r="M244" s="237"/>
      <c r="N244" s="96"/>
      <c r="O244" s="237"/>
      <c r="P244" s="237"/>
      <c r="Q244" s="237"/>
      <c r="R244" s="96"/>
      <c r="S244" s="91">
        <f t="shared" si="0"/>
        <v>0</v>
      </c>
      <c r="T244" s="375"/>
      <c r="U244" s="375"/>
      <c r="V244" s="375"/>
      <c r="W244" s="236"/>
      <c r="X244" s="1"/>
      <c r="Y244" s="1"/>
      <c r="Z244" s="1"/>
    </row>
    <row r="245" spans="1:26" ht="13.5" customHeight="1" x14ac:dyDescent="0.2">
      <c r="A245" s="383"/>
      <c r="B245" s="378"/>
      <c r="C245" s="378"/>
      <c r="D245" s="378"/>
      <c r="E245" s="378"/>
      <c r="F245" s="92"/>
      <c r="G245" s="97"/>
      <c r="H245" s="238"/>
      <c r="I245" s="238"/>
      <c r="J245" s="97"/>
      <c r="K245" s="238"/>
      <c r="L245" s="97"/>
      <c r="M245" s="238"/>
      <c r="N245" s="97"/>
      <c r="O245" s="238"/>
      <c r="P245" s="238"/>
      <c r="Q245" s="238"/>
      <c r="R245" s="97"/>
      <c r="S245" s="94">
        <f t="shared" si="0"/>
        <v>0</v>
      </c>
      <c r="T245" s="376"/>
      <c r="U245" s="376"/>
      <c r="V245" s="376"/>
      <c r="W245" s="236">
        <f>IF(G245&gt;0,C241,0)</f>
        <v>0</v>
      </c>
      <c r="X245" s="1"/>
      <c r="Y245" s="1"/>
      <c r="Z245" s="1"/>
    </row>
    <row r="246" spans="1:26" ht="11.25" customHeight="1" x14ac:dyDescent="0.2">
      <c r="A246" s="381">
        <v>48</v>
      </c>
      <c r="B246" s="380"/>
      <c r="C246" s="380"/>
      <c r="D246" s="377"/>
      <c r="E246" s="379"/>
      <c r="F246" s="88"/>
      <c r="G246" s="95"/>
      <c r="H246" s="95"/>
      <c r="I246" s="95"/>
      <c r="J246" s="95"/>
      <c r="K246" s="95"/>
      <c r="L246" s="95"/>
      <c r="M246" s="95"/>
      <c r="N246" s="95"/>
      <c r="O246" s="95"/>
      <c r="P246" s="95"/>
      <c r="Q246" s="95"/>
      <c r="R246" s="95"/>
      <c r="S246" s="90">
        <f t="shared" si="0"/>
        <v>0</v>
      </c>
      <c r="T246" s="374"/>
      <c r="U246" s="374"/>
      <c r="V246" s="374"/>
      <c r="W246" s="236"/>
      <c r="X246" s="1"/>
      <c r="Y246" s="1"/>
      <c r="Z246" s="1"/>
    </row>
    <row r="247" spans="1:26" ht="11.25" customHeight="1" x14ac:dyDescent="0.2">
      <c r="A247" s="382"/>
      <c r="B247" s="375"/>
      <c r="C247" s="375"/>
      <c r="D247" s="375"/>
      <c r="E247" s="375"/>
      <c r="F247" s="88"/>
      <c r="G247" s="96"/>
      <c r="H247" s="96"/>
      <c r="I247" s="96"/>
      <c r="J247" s="96"/>
      <c r="K247" s="96"/>
      <c r="L247" s="96"/>
      <c r="M247" s="96"/>
      <c r="N247" s="96"/>
      <c r="O247" s="96"/>
      <c r="P247" s="96"/>
      <c r="Q247" s="96"/>
      <c r="R247" s="96"/>
      <c r="S247" s="91">
        <f t="shared" si="0"/>
        <v>0</v>
      </c>
      <c r="T247" s="375"/>
      <c r="U247" s="375"/>
      <c r="V247" s="375"/>
      <c r="W247" s="236"/>
      <c r="X247" s="1"/>
      <c r="Y247" s="1"/>
      <c r="Z247" s="1"/>
    </row>
    <row r="248" spans="1:26" ht="11.25" customHeight="1" x14ac:dyDescent="0.2">
      <c r="A248" s="382"/>
      <c r="B248" s="375"/>
      <c r="C248" s="375"/>
      <c r="D248" s="375"/>
      <c r="E248" s="375"/>
      <c r="F248" s="88"/>
      <c r="G248" s="96"/>
      <c r="H248" s="96"/>
      <c r="I248" s="96"/>
      <c r="J248" s="96"/>
      <c r="K248" s="96"/>
      <c r="L248" s="96"/>
      <c r="M248" s="96"/>
      <c r="N248" s="96"/>
      <c r="O248" s="96"/>
      <c r="P248" s="96"/>
      <c r="Q248" s="96"/>
      <c r="R248" s="96"/>
      <c r="S248" s="91">
        <f t="shared" si="0"/>
        <v>0</v>
      </c>
      <c r="T248" s="375"/>
      <c r="U248" s="375"/>
      <c r="V248" s="375"/>
      <c r="W248" s="236"/>
      <c r="X248" s="1"/>
      <c r="Y248" s="1"/>
      <c r="Z248" s="1"/>
    </row>
    <row r="249" spans="1:26" ht="11.25" customHeight="1" x14ac:dyDescent="0.2">
      <c r="A249" s="382"/>
      <c r="B249" s="375"/>
      <c r="C249" s="375"/>
      <c r="D249" s="375"/>
      <c r="E249" s="375"/>
      <c r="F249" s="88"/>
      <c r="G249" s="96"/>
      <c r="H249" s="96"/>
      <c r="I249" s="96"/>
      <c r="J249" s="96"/>
      <c r="K249" s="96"/>
      <c r="L249" s="96"/>
      <c r="M249" s="96"/>
      <c r="N249" s="96"/>
      <c r="O249" s="96"/>
      <c r="P249" s="96"/>
      <c r="Q249" s="96"/>
      <c r="R249" s="96"/>
      <c r="S249" s="91">
        <f t="shared" si="0"/>
        <v>0</v>
      </c>
      <c r="T249" s="375"/>
      <c r="U249" s="375"/>
      <c r="V249" s="375"/>
      <c r="W249" s="236"/>
      <c r="X249" s="1"/>
      <c r="Y249" s="1"/>
      <c r="Z249" s="1"/>
    </row>
    <row r="250" spans="1:26" ht="11.25" customHeight="1" x14ac:dyDescent="0.2">
      <c r="A250" s="383"/>
      <c r="B250" s="378"/>
      <c r="C250" s="378"/>
      <c r="D250" s="378"/>
      <c r="E250" s="378"/>
      <c r="F250" s="92"/>
      <c r="G250" s="97"/>
      <c r="H250" s="97"/>
      <c r="I250" s="97"/>
      <c r="J250" s="97"/>
      <c r="K250" s="97"/>
      <c r="L250" s="97"/>
      <c r="M250" s="97"/>
      <c r="N250" s="97"/>
      <c r="O250" s="97"/>
      <c r="P250" s="97"/>
      <c r="Q250" s="97"/>
      <c r="R250" s="97"/>
      <c r="S250" s="94">
        <f t="shared" si="0"/>
        <v>0</v>
      </c>
      <c r="T250" s="376"/>
      <c r="U250" s="376"/>
      <c r="V250" s="376"/>
      <c r="W250" s="236">
        <f>IF(G250&gt;0,C246,0)</f>
        <v>0</v>
      </c>
      <c r="X250" s="1"/>
      <c r="Y250" s="1"/>
      <c r="Z250" s="1"/>
    </row>
    <row r="251" spans="1:26" ht="11.25" customHeight="1" x14ac:dyDescent="0.2">
      <c r="A251" s="381">
        <v>49</v>
      </c>
      <c r="B251" s="380"/>
      <c r="C251" s="380"/>
      <c r="D251" s="377"/>
      <c r="E251" s="379"/>
      <c r="F251" s="88"/>
      <c r="G251" s="95"/>
      <c r="H251" s="95"/>
      <c r="I251" s="95"/>
      <c r="J251" s="95"/>
      <c r="K251" s="95"/>
      <c r="L251" s="95"/>
      <c r="M251" s="95"/>
      <c r="N251" s="95"/>
      <c r="O251" s="95"/>
      <c r="P251" s="95"/>
      <c r="Q251" s="95"/>
      <c r="R251" s="95"/>
      <c r="S251" s="90">
        <f t="shared" si="0"/>
        <v>0</v>
      </c>
      <c r="T251" s="374"/>
      <c r="U251" s="374"/>
      <c r="V251" s="374"/>
      <c r="W251" s="236"/>
      <c r="X251" s="1"/>
      <c r="Y251" s="1"/>
      <c r="Z251" s="1"/>
    </row>
    <row r="252" spans="1:26" ht="12.75" customHeight="1" x14ac:dyDescent="0.2">
      <c r="A252" s="382"/>
      <c r="B252" s="375"/>
      <c r="C252" s="375"/>
      <c r="D252" s="375"/>
      <c r="E252" s="375"/>
      <c r="F252" s="88"/>
      <c r="G252" s="96"/>
      <c r="H252" s="237"/>
      <c r="I252" s="237"/>
      <c r="J252" s="96"/>
      <c r="K252" s="237"/>
      <c r="L252" s="96"/>
      <c r="M252" s="237"/>
      <c r="N252" s="96"/>
      <c r="O252" s="237"/>
      <c r="P252" s="237"/>
      <c r="Q252" s="237"/>
      <c r="R252" s="96"/>
      <c r="S252" s="91">
        <f t="shared" si="0"/>
        <v>0</v>
      </c>
      <c r="T252" s="375"/>
      <c r="U252" s="375"/>
      <c r="V252" s="375"/>
      <c r="W252" s="236"/>
      <c r="X252" s="1"/>
      <c r="Y252" s="1"/>
      <c r="Z252" s="1"/>
    </row>
    <row r="253" spans="1:26" ht="12.75" customHeight="1" x14ac:dyDescent="0.2">
      <c r="A253" s="382"/>
      <c r="B253" s="375"/>
      <c r="C253" s="375"/>
      <c r="D253" s="375"/>
      <c r="E253" s="375"/>
      <c r="F253" s="88"/>
      <c r="G253" s="96"/>
      <c r="H253" s="237"/>
      <c r="I253" s="237"/>
      <c r="J253" s="96"/>
      <c r="K253" s="237"/>
      <c r="L253" s="96"/>
      <c r="M253" s="237"/>
      <c r="N253" s="96"/>
      <c r="O253" s="237"/>
      <c r="P253" s="237"/>
      <c r="Q253" s="237"/>
      <c r="R253" s="96"/>
      <c r="S253" s="91">
        <f t="shared" si="0"/>
        <v>0</v>
      </c>
      <c r="T253" s="375"/>
      <c r="U253" s="375"/>
      <c r="V253" s="375"/>
      <c r="W253" s="236"/>
      <c r="X253" s="1"/>
      <c r="Y253" s="1"/>
      <c r="Z253" s="1"/>
    </row>
    <row r="254" spans="1:26" ht="12.75" customHeight="1" x14ac:dyDescent="0.2">
      <c r="A254" s="382"/>
      <c r="B254" s="375"/>
      <c r="C254" s="375"/>
      <c r="D254" s="375"/>
      <c r="E254" s="375"/>
      <c r="F254" s="88"/>
      <c r="G254" s="96"/>
      <c r="H254" s="237"/>
      <c r="I254" s="237"/>
      <c r="J254" s="96"/>
      <c r="K254" s="237"/>
      <c r="L254" s="96"/>
      <c r="M254" s="237"/>
      <c r="N254" s="96"/>
      <c r="O254" s="237"/>
      <c r="P254" s="237"/>
      <c r="Q254" s="237"/>
      <c r="R254" s="96"/>
      <c r="S254" s="91">
        <f t="shared" si="0"/>
        <v>0</v>
      </c>
      <c r="T254" s="375"/>
      <c r="U254" s="375"/>
      <c r="V254" s="375"/>
      <c r="W254" s="236"/>
      <c r="X254" s="1"/>
      <c r="Y254" s="1"/>
      <c r="Z254" s="1"/>
    </row>
    <row r="255" spans="1:26" ht="13.5" customHeight="1" x14ac:dyDescent="0.2">
      <c r="A255" s="383"/>
      <c r="B255" s="378"/>
      <c r="C255" s="378"/>
      <c r="D255" s="378"/>
      <c r="E255" s="378"/>
      <c r="F255" s="92"/>
      <c r="G255" s="97"/>
      <c r="H255" s="238"/>
      <c r="I255" s="238"/>
      <c r="J255" s="97"/>
      <c r="K255" s="238"/>
      <c r="L255" s="97"/>
      <c r="M255" s="238"/>
      <c r="N255" s="97"/>
      <c r="O255" s="238"/>
      <c r="P255" s="238"/>
      <c r="Q255" s="238"/>
      <c r="R255" s="97"/>
      <c r="S255" s="94">
        <f t="shared" si="0"/>
        <v>0</v>
      </c>
      <c r="T255" s="376"/>
      <c r="U255" s="376"/>
      <c r="V255" s="376"/>
      <c r="W255" s="236">
        <f>IF(G255&gt;0,C251,0)</f>
        <v>0</v>
      </c>
      <c r="X255" s="1"/>
      <c r="Y255" s="1"/>
      <c r="Z255" s="1"/>
    </row>
    <row r="256" spans="1:26" ht="11.25" customHeight="1" x14ac:dyDescent="0.2">
      <c r="A256" s="381">
        <v>50</v>
      </c>
      <c r="B256" s="380"/>
      <c r="C256" s="380"/>
      <c r="D256" s="377"/>
      <c r="E256" s="379"/>
      <c r="F256" s="88"/>
      <c r="G256" s="95"/>
      <c r="H256" s="95"/>
      <c r="I256" s="95"/>
      <c r="J256" s="95"/>
      <c r="K256" s="95"/>
      <c r="L256" s="95"/>
      <c r="M256" s="95"/>
      <c r="N256" s="95"/>
      <c r="O256" s="95"/>
      <c r="P256" s="95"/>
      <c r="Q256" s="95"/>
      <c r="R256" s="95"/>
      <c r="S256" s="90">
        <f t="shared" si="0"/>
        <v>0</v>
      </c>
      <c r="T256" s="374"/>
      <c r="U256" s="374"/>
      <c r="V256" s="374"/>
      <c r="W256" s="236"/>
      <c r="X256" s="1"/>
      <c r="Y256" s="1"/>
      <c r="Z256" s="1"/>
    </row>
    <row r="257" spans="1:26" ht="11.25" customHeight="1" x14ac:dyDescent="0.2">
      <c r="A257" s="382"/>
      <c r="B257" s="375"/>
      <c r="C257" s="375"/>
      <c r="D257" s="375"/>
      <c r="E257" s="375"/>
      <c r="F257" s="88"/>
      <c r="G257" s="96"/>
      <c r="H257" s="96"/>
      <c r="I257" s="96"/>
      <c r="J257" s="96"/>
      <c r="K257" s="96"/>
      <c r="L257" s="96"/>
      <c r="M257" s="96"/>
      <c r="N257" s="96"/>
      <c r="O257" s="96"/>
      <c r="P257" s="96"/>
      <c r="Q257" s="96"/>
      <c r="R257" s="96"/>
      <c r="S257" s="91">
        <f t="shared" si="0"/>
        <v>0</v>
      </c>
      <c r="T257" s="375"/>
      <c r="U257" s="375"/>
      <c r="V257" s="375"/>
      <c r="W257" s="236"/>
      <c r="X257" s="1"/>
      <c r="Y257" s="1"/>
      <c r="Z257" s="1"/>
    </row>
    <row r="258" spans="1:26" ht="11.25" customHeight="1" x14ac:dyDescent="0.2">
      <c r="A258" s="382"/>
      <c r="B258" s="375"/>
      <c r="C258" s="375"/>
      <c r="D258" s="375"/>
      <c r="E258" s="375"/>
      <c r="F258" s="88"/>
      <c r="G258" s="96"/>
      <c r="H258" s="96"/>
      <c r="I258" s="96"/>
      <c r="J258" s="96"/>
      <c r="K258" s="96"/>
      <c r="L258" s="96"/>
      <c r="M258" s="96"/>
      <c r="N258" s="96"/>
      <c r="O258" s="96"/>
      <c r="P258" s="96"/>
      <c r="Q258" s="96"/>
      <c r="R258" s="96"/>
      <c r="S258" s="91">
        <f t="shared" si="0"/>
        <v>0</v>
      </c>
      <c r="T258" s="375"/>
      <c r="U258" s="375"/>
      <c r="V258" s="375"/>
      <c r="W258" s="236"/>
      <c r="X258" s="1"/>
      <c r="Y258" s="1"/>
      <c r="Z258" s="1"/>
    </row>
    <row r="259" spans="1:26" ht="11.25" customHeight="1" x14ac:dyDescent="0.2">
      <c r="A259" s="382"/>
      <c r="B259" s="375"/>
      <c r="C259" s="375"/>
      <c r="D259" s="375"/>
      <c r="E259" s="375"/>
      <c r="F259" s="88"/>
      <c r="G259" s="96"/>
      <c r="H259" s="96"/>
      <c r="I259" s="96"/>
      <c r="J259" s="96"/>
      <c r="K259" s="96"/>
      <c r="L259" s="96"/>
      <c r="M259" s="96"/>
      <c r="N259" s="96"/>
      <c r="O259" s="96"/>
      <c r="P259" s="96"/>
      <c r="Q259" s="96"/>
      <c r="R259" s="96"/>
      <c r="S259" s="91">
        <f t="shared" si="0"/>
        <v>0</v>
      </c>
      <c r="T259" s="375"/>
      <c r="U259" s="375"/>
      <c r="V259" s="375"/>
      <c r="W259" s="236"/>
      <c r="X259" s="1"/>
      <c r="Y259" s="1"/>
      <c r="Z259" s="1"/>
    </row>
    <row r="260" spans="1:26" ht="11.25" customHeight="1" x14ac:dyDescent="0.2">
      <c r="A260" s="383"/>
      <c r="B260" s="378"/>
      <c r="C260" s="378"/>
      <c r="D260" s="378"/>
      <c r="E260" s="378"/>
      <c r="F260" s="92"/>
      <c r="G260" s="97"/>
      <c r="H260" s="97"/>
      <c r="I260" s="97"/>
      <c r="J260" s="97"/>
      <c r="K260" s="97"/>
      <c r="L260" s="97"/>
      <c r="M260" s="97"/>
      <c r="N260" s="97"/>
      <c r="O260" s="97"/>
      <c r="P260" s="97"/>
      <c r="Q260" s="97"/>
      <c r="R260" s="97"/>
      <c r="S260" s="94">
        <f t="shared" si="0"/>
        <v>0</v>
      </c>
      <c r="T260" s="376"/>
      <c r="U260" s="376"/>
      <c r="V260" s="376"/>
      <c r="W260" s="236">
        <f>IF(G260&gt;0,C256,0)</f>
        <v>0</v>
      </c>
      <c r="X260" s="1"/>
      <c r="Y260" s="1"/>
      <c r="Z260" s="1"/>
    </row>
    <row r="261" spans="1:26" ht="11.25" customHeight="1" x14ac:dyDescent="0.2">
      <c r="A261" s="381">
        <v>51</v>
      </c>
      <c r="B261" s="380"/>
      <c r="C261" s="380"/>
      <c r="D261" s="377"/>
      <c r="E261" s="379"/>
      <c r="F261" s="88"/>
      <c r="G261" s="95"/>
      <c r="H261" s="95"/>
      <c r="I261" s="95"/>
      <c r="J261" s="95"/>
      <c r="K261" s="95"/>
      <c r="L261" s="95"/>
      <c r="M261" s="95"/>
      <c r="N261" s="95"/>
      <c r="O261" s="95"/>
      <c r="P261" s="95"/>
      <c r="Q261" s="95"/>
      <c r="R261" s="95"/>
      <c r="S261" s="90">
        <f t="shared" si="0"/>
        <v>0</v>
      </c>
      <c r="T261" s="374"/>
      <c r="U261" s="374"/>
      <c r="V261" s="374"/>
      <c r="W261" s="236"/>
      <c r="X261" s="1"/>
      <c r="Y261" s="1"/>
      <c r="Z261" s="1"/>
    </row>
    <row r="262" spans="1:26" ht="12.75" customHeight="1" x14ac:dyDescent="0.2">
      <c r="A262" s="382"/>
      <c r="B262" s="375"/>
      <c r="C262" s="375"/>
      <c r="D262" s="375"/>
      <c r="E262" s="375"/>
      <c r="F262" s="88"/>
      <c r="G262" s="96"/>
      <c r="H262" s="237"/>
      <c r="I262" s="237"/>
      <c r="J262" s="96"/>
      <c r="K262" s="237"/>
      <c r="L262" s="96"/>
      <c r="M262" s="237"/>
      <c r="N262" s="96"/>
      <c r="O262" s="237"/>
      <c r="P262" s="237"/>
      <c r="Q262" s="237"/>
      <c r="R262" s="96"/>
      <c r="S262" s="91">
        <f t="shared" si="0"/>
        <v>0</v>
      </c>
      <c r="T262" s="375"/>
      <c r="U262" s="375"/>
      <c r="V262" s="375"/>
      <c r="W262" s="236"/>
      <c r="X262" s="1"/>
      <c r="Y262" s="1"/>
      <c r="Z262" s="1"/>
    </row>
    <row r="263" spans="1:26" ht="12.75" customHeight="1" x14ac:dyDescent="0.2">
      <c r="A263" s="382"/>
      <c r="B263" s="375"/>
      <c r="C263" s="375"/>
      <c r="D263" s="375"/>
      <c r="E263" s="375"/>
      <c r="F263" s="88"/>
      <c r="G263" s="96"/>
      <c r="H263" s="237"/>
      <c r="I263" s="237"/>
      <c r="J263" s="96"/>
      <c r="K263" s="237"/>
      <c r="L263" s="96"/>
      <c r="M263" s="237"/>
      <c r="N263" s="96"/>
      <c r="O263" s="237"/>
      <c r="P263" s="237"/>
      <c r="Q263" s="237"/>
      <c r="R263" s="96"/>
      <c r="S263" s="91">
        <f t="shared" si="0"/>
        <v>0</v>
      </c>
      <c r="T263" s="375"/>
      <c r="U263" s="375"/>
      <c r="V263" s="375"/>
      <c r="W263" s="236"/>
      <c r="X263" s="1"/>
      <c r="Y263" s="1"/>
      <c r="Z263" s="1"/>
    </row>
    <row r="264" spans="1:26" ht="12.75" customHeight="1" x14ac:dyDescent="0.2">
      <c r="A264" s="382"/>
      <c r="B264" s="375"/>
      <c r="C264" s="375"/>
      <c r="D264" s="375"/>
      <c r="E264" s="375"/>
      <c r="F264" s="88"/>
      <c r="G264" s="96"/>
      <c r="H264" s="237"/>
      <c r="I264" s="237"/>
      <c r="J264" s="96"/>
      <c r="K264" s="237"/>
      <c r="L264" s="96"/>
      <c r="M264" s="237"/>
      <c r="N264" s="96"/>
      <c r="O264" s="237"/>
      <c r="P264" s="237"/>
      <c r="Q264" s="237"/>
      <c r="R264" s="96"/>
      <c r="S264" s="91">
        <f t="shared" si="0"/>
        <v>0</v>
      </c>
      <c r="T264" s="375"/>
      <c r="U264" s="375"/>
      <c r="V264" s="375"/>
      <c r="W264" s="236"/>
      <c r="X264" s="1"/>
      <c r="Y264" s="1"/>
      <c r="Z264" s="1"/>
    </row>
    <row r="265" spans="1:26" ht="13.5" customHeight="1" x14ac:dyDescent="0.2">
      <c r="A265" s="383"/>
      <c r="B265" s="378"/>
      <c r="C265" s="378"/>
      <c r="D265" s="378"/>
      <c r="E265" s="378"/>
      <c r="F265" s="92"/>
      <c r="G265" s="97"/>
      <c r="H265" s="238"/>
      <c r="I265" s="238"/>
      <c r="J265" s="97"/>
      <c r="K265" s="238"/>
      <c r="L265" s="97"/>
      <c r="M265" s="238"/>
      <c r="N265" s="97"/>
      <c r="O265" s="238"/>
      <c r="P265" s="238"/>
      <c r="Q265" s="238"/>
      <c r="R265" s="97"/>
      <c r="S265" s="94">
        <f t="shared" si="0"/>
        <v>0</v>
      </c>
      <c r="T265" s="376"/>
      <c r="U265" s="376"/>
      <c r="V265" s="376"/>
      <c r="W265" s="236">
        <f>IF(G265&gt;0,C261,0)</f>
        <v>0</v>
      </c>
      <c r="X265" s="1"/>
      <c r="Y265" s="1"/>
      <c r="Z265" s="1"/>
    </row>
    <row r="266" spans="1:26" ht="11.25" customHeight="1" x14ac:dyDescent="0.2">
      <c r="A266" s="381">
        <v>52</v>
      </c>
      <c r="B266" s="380"/>
      <c r="C266" s="380"/>
      <c r="D266" s="377"/>
      <c r="E266" s="379"/>
      <c r="F266" s="88"/>
      <c r="G266" s="95"/>
      <c r="H266" s="95"/>
      <c r="I266" s="95"/>
      <c r="J266" s="95"/>
      <c r="K266" s="95"/>
      <c r="L266" s="95"/>
      <c r="M266" s="95"/>
      <c r="N266" s="95"/>
      <c r="O266" s="95"/>
      <c r="P266" s="95"/>
      <c r="Q266" s="95"/>
      <c r="R266" s="95"/>
      <c r="S266" s="90">
        <f t="shared" ref="S266:S360" si="1">SUM(J266,L266,N266,R266)</f>
        <v>0</v>
      </c>
      <c r="T266" s="374"/>
      <c r="U266" s="374"/>
      <c r="V266" s="374"/>
      <c r="W266" s="236"/>
      <c r="X266" s="1"/>
      <c r="Y266" s="1"/>
      <c r="Z266" s="1"/>
    </row>
    <row r="267" spans="1:26" ht="11.25" customHeight="1" x14ac:dyDescent="0.2">
      <c r="A267" s="382"/>
      <c r="B267" s="375"/>
      <c r="C267" s="375"/>
      <c r="D267" s="375"/>
      <c r="E267" s="375"/>
      <c r="F267" s="88"/>
      <c r="G267" s="96"/>
      <c r="H267" s="96"/>
      <c r="I267" s="96"/>
      <c r="J267" s="96"/>
      <c r="K267" s="96"/>
      <c r="L267" s="96"/>
      <c r="M267" s="96"/>
      <c r="N267" s="96"/>
      <c r="O267" s="96"/>
      <c r="P267" s="96"/>
      <c r="Q267" s="96"/>
      <c r="R267" s="96"/>
      <c r="S267" s="91">
        <f t="shared" si="1"/>
        <v>0</v>
      </c>
      <c r="T267" s="375"/>
      <c r="U267" s="375"/>
      <c r="V267" s="375"/>
      <c r="W267" s="236"/>
      <c r="X267" s="1"/>
      <c r="Y267" s="1"/>
      <c r="Z267" s="1"/>
    </row>
    <row r="268" spans="1:26" ht="11.25" customHeight="1" x14ac:dyDescent="0.2">
      <c r="A268" s="382"/>
      <c r="B268" s="375"/>
      <c r="C268" s="375"/>
      <c r="D268" s="375"/>
      <c r="E268" s="375"/>
      <c r="F268" s="88"/>
      <c r="G268" s="96"/>
      <c r="H268" s="96"/>
      <c r="I268" s="96"/>
      <c r="J268" s="96"/>
      <c r="K268" s="96"/>
      <c r="L268" s="96"/>
      <c r="M268" s="96"/>
      <c r="N268" s="96"/>
      <c r="O268" s="96"/>
      <c r="P268" s="96"/>
      <c r="Q268" s="96"/>
      <c r="R268" s="96"/>
      <c r="S268" s="91">
        <f t="shared" si="1"/>
        <v>0</v>
      </c>
      <c r="T268" s="375"/>
      <c r="U268" s="375"/>
      <c r="V268" s="375"/>
      <c r="W268" s="236"/>
      <c r="X268" s="1"/>
      <c r="Y268" s="1"/>
      <c r="Z268" s="1"/>
    </row>
    <row r="269" spans="1:26" ht="11.25" customHeight="1" x14ac:dyDescent="0.2">
      <c r="A269" s="382"/>
      <c r="B269" s="375"/>
      <c r="C269" s="375"/>
      <c r="D269" s="375"/>
      <c r="E269" s="375"/>
      <c r="F269" s="88"/>
      <c r="G269" s="96"/>
      <c r="H269" s="96"/>
      <c r="I269" s="96"/>
      <c r="J269" s="96"/>
      <c r="K269" s="96"/>
      <c r="L269" s="96"/>
      <c r="M269" s="96"/>
      <c r="N269" s="96"/>
      <c r="O269" s="96"/>
      <c r="P269" s="96"/>
      <c r="Q269" s="96"/>
      <c r="R269" s="96"/>
      <c r="S269" s="91">
        <f t="shared" si="1"/>
        <v>0</v>
      </c>
      <c r="T269" s="375"/>
      <c r="U269" s="375"/>
      <c r="V269" s="375"/>
      <c r="W269" s="236"/>
      <c r="X269" s="1"/>
      <c r="Y269" s="1"/>
      <c r="Z269" s="1"/>
    </row>
    <row r="270" spans="1:26" ht="11.25" customHeight="1" x14ac:dyDescent="0.2">
      <c r="A270" s="383"/>
      <c r="B270" s="378"/>
      <c r="C270" s="378"/>
      <c r="D270" s="378"/>
      <c r="E270" s="378"/>
      <c r="F270" s="92"/>
      <c r="G270" s="97"/>
      <c r="H270" s="97"/>
      <c r="I270" s="97"/>
      <c r="J270" s="97"/>
      <c r="K270" s="97"/>
      <c r="L270" s="97"/>
      <c r="M270" s="97"/>
      <c r="N270" s="97"/>
      <c r="O270" s="97"/>
      <c r="P270" s="97"/>
      <c r="Q270" s="97"/>
      <c r="R270" s="97"/>
      <c r="S270" s="94">
        <f t="shared" si="1"/>
        <v>0</v>
      </c>
      <c r="T270" s="376"/>
      <c r="U270" s="376"/>
      <c r="V270" s="376"/>
      <c r="W270" s="236">
        <f>IF(G270&gt;0,C266,0)</f>
        <v>0</v>
      </c>
      <c r="X270" s="1"/>
      <c r="Y270" s="1"/>
      <c r="Z270" s="1"/>
    </row>
    <row r="271" spans="1:26" ht="11.25" customHeight="1" x14ac:dyDescent="0.2">
      <c r="A271" s="381">
        <v>53</v>
      </c>
      <c r="B271" s="380"/>
      <c r="C271" s="380"/>
      <c r="D271" s="377"/>
      <c r="E271" s="379"/>
      <c r="F271" s="88"/>
      <c r="G271" s="95"/>
      <c r="H271" s="95"/>
      <c r="I271" s="95"/>
      <c r="J271" s="95"/>
      <c r="K271" s="95"/>
      <c r="L271" s="95"/>
      <c r="M271" s="95"/>
      <c r="N271" s="95"/>
      <c r="O271" s="95"/>
      <c r="P271" s="95"/>
      <c r="Q271" s="95"/>
      <c r="R271" s="95"/>
      <c r="S271" s="90">
        <f t="shared" si="1"/>
        <v>0</v>
      </c>
      <c r="T271" s="374"/>
      <c r="U271" s="374"/>
      <c r="V271" s="374"/>
      <c r="W271" s="236"/>
      <c r="X271" s="1"/>
      <c r="Y271" s="1"/>
      <c r="Z271" s="1"/>
    </row>
    <row r="272" spans="1:26" ht="12.75" customHeight="1" x14ac:dyDescent="0.2">
      <c r="A272" s="382"/>
      <c r="B272" s="375"/>
      <c r="C272" s="375"/>
      <c r="D272" s="375"/>
      <c r="E272" s="375"/>
      <c r="F272" s="88"/>
      <c r="G272" s="96"/>
      <c r="H272" s="237"/>
      <c r="I272" s="237"/>
      <c r="J272" s="96"/>
      <c r="K272" s="237"/>
      <c r="L272" s="96"/>
      <c r="M272" s="237"/>
      <c r="N272" s="96"/>
      <c r="O272" s="237"/>
      <c r="P272" s="237"/>
      <c r="Q272" s="237"/>
      <c r="R272" s="96"/>
      <c r="S272" s="91">
        <f t="shared" si="1"/>
        <v>0</v>
      </c>
      <c r="T272" s="375"/>
      <c r="U272" s="375"/>
      <c r="V272" s="375"/>
      <c r="W272" s="236"/>
      <c r="X272" s="1"/>
      <c r="Y272" s="1"/>
      <c r="Z272" s="1"/>
    </row>
    <row r="273" spans="1:26" ht="12.75" customHeight="1" x14ac:dyDescent="0.2">
      <c r="A273" s="382"/>
      <c r="B273" s="375"/>
      <c r="C273" s="375"/>
      <c r="D273" s="375"/>
      <c r="E273" s="375"/>
      <c r="F273" s="88"/>
      <c r="G273" s="96"/>
      <c r="H273" s="237"/>
      <c r="I273" s="237"/>
      <c r="J273" s="96"/>
      <c r="K273" s="237"/>
      <c r="L273" s="96"/>
      <c r="M273" s="237"/>
      <c r="N273" s="96"/>
      <c r="O273" s="237"/>
      <c r="P273" s="237"/>
      <c r="Q273" s="237"/>
      <c r="R273" s="96"/>
      <c r="S273" s="91">
        <f t="shared" si="1"/>
        <v>0</v>
      </c>
      <c r="T273" s="375"/>
      <c r="U273" s="375"/>
      <c r="V273" s="375"/>
      <c r="W273" s="236"/>
      <c r="X273" s="1"/>
      <c r="Y273" s="1"/>
      <c r="Z273" s="1"/>
    </row>
    <row r="274" spans="1:26" ht="12.75" customHeight="1" x14ac:dyDescent="0.2">
      <c r="A274" s="382"/>
      <c r="B274" s="375"/>
      <c r="C274" s="375"/>
      <c r="D274" s="375"/>
      <c r="E274" s="375"/>
      <c r="F274" s="88"/>
      <c r="G274" s="96"/>
      <c r="H274" s="237"/>
      <c r="I274" s="237"/>
      <c r="J274" s="96"/>
      <c r="K274" s="237"/>
      <c r="L274" s="96"/>
      <c r="M274" s="237"/>
      <c r="N274" s="96"/>
      <c r="O274" s="237"/>
      <c r="P274" s="237"/>
      <c r="Q274" s="237"/>
      <c r="R274" s="96"/>
      <c r="S274" s="91">
        <f t="shared" si="1"/>
        <v>0</v>
      </c>
      <c r="T274" s="375"/>
      <c r="U274" s="375"/>
      <c r="V274" s="375"/>
      <c r="W274" s="236"/>
      <c r="X274" s="1"/>
      <c r="Y274" s="1"/>
      <c r="Z274" s="1"/>
    </row>
    <row r="275" spans="1:26" ht="13.5" customHeight="1" x14ac:dyDescent="0.2">
      <c r="A275" s="383"/>
      <c r="B275" s="378"/>
      <c r="C275" s="378"/>
      <c r="D275" s="378"/>
      <c r="E275" s="378"/>
      <c r="F275" s="92"/>
      <c r="G275" s="97"/>
      <c r="H275" s="238"/>
      <c r="I275" s="238"/>
      <c r="J275" s="97"/>
      <c r="K275" s="238"/>
      <c r="L275" s="97"/>
      <c r="M275" s="238"/>
      <c r="N275" s="97"/>
      <c r="O275" s="238"/>
      <c r="P275" s="238"/>
      <c r="Q275" s="238"/>
      <c r="R275" s="97"/>
      <c r="S275" s="94">
        <f t="shared" si="1"/>
        <v>0</v>
      </c>
      <c r="T275" s="376"/>
      <c r="U275" s="376"/>
      <c r="V275" s="376"/>
      <c r="W275" s="236">
        <f>IF(G275&gt;0,C271,0)</f>
        <v>0</v>
      </c>
      <c r="X275" s="1"/>
      <c r="Y275" s="1"/>
      <c r="Z275" s="1"/>
    </row>
    <row r="276" spans="1:26" ht="11.25" customHeight="1" x14ac:dyDescent="0.2">
      <c r="A276" s="381">
        <v>54</v>
      </c>
      <c r="B276" s="380"/>
      <c r="C276" s="380"/>
      <c r="D276" s="377"/>
      <c r="E276" s="379"/>
      <c r="F276" s="88"/>
      <c r="G276" s="95"/>
      <c r="H276" s="95"/>
      <c r="I276" s="95"/>
      <c r="J276" s="95"/>
      <c r="K276" s="95"/>
      <c r="L276" s="95"/>
      <c r="M276" s="95"/>
      <c r="N276" s="95"/>
      <c r="O276" s="95"/>
      <c r="P276" s="95"/>
      <c r="Q276" s="95"/>
      <c r="R276" s="95"/>
      <c r="S276" s="90">
        <f t="shared" si="1"/>
        <v>0</v>
      </c>
      <c r="T276" s="374"/>
      <c r="U276" s="374"/>
      <c r="V276" s="374"/>
      <c r="W276" s="236"/>
      <c r="X276" s="1"/>
      <c r="Y276" s="1"/>
      <c r="Z276" s="1"/>
    </row>
    <row r="277" spans="1:26" ht="11.25" customHeight="1" x14ac:dyDescent="0.2">
      <c r="A277" s="382"/>
      <c r="B277" s="375"/>
      <c r="C277" s="375"/>
      <c r="D277" s="375"/>
      <c r="E277" s="375"/>
      <c r="F277" s="88"/>
      <c r="G277" s="96"/>
      <c r="H277" s="96"/>
      <c r="I277" s="96"/>
      <c r="J277" s="96"/>
      <c r="K277" s="96"/>
      <c r="L277" s="96"/>
      <c r="M277" s="96"/>
      <c r="N277" s="96"/>
      <c r="O277" s="96"/>
      <c r="P277" s="96"/>
      <c r="Q277" s="96"/>
      <c r="R277" s="96"/>
      <c r="S277" s="91">
        <f t="shared" si="1"/>
        <v>0</v>
      </c>
      <c r="T277" s="375"/>
      <c r="U277" s="375"/>
      <c r="V277" s="375"/>
      <c r="W277" s="236"/>
      <c r="X277" s="1"/>
      <c r="Y277" s="1"/>
      <c r="Z277" s="1"/>
    </row>
    <row r="278" spans="1:26" ht="11.25" customHeight="1" x14ac:dyDescent="0.2">
      <c r="A278" s="382"/>
      <c r="B278" s="375"/>
      <c r="C278" s="375"/>
      <c r="D278" s="375"/>
      <c r="E278" s="375"/>
      <c r="F278" s="88"/>
      <c r="G278" s="96"/>
      <c r="H278" s="96"/>
      <c r="I278" s="96"/>
      <c r="J278" s="96"/>
      <c r="K278" s="96"/>
      <c r="L278" s="96"/>
      <c r="M278" s="96"/>
      <c r="N278" s="96"/>
      <c r="O278" s="96"/>
      <c r="P278" s="96"/>
      <c r="Q278" s="96"/>
      <c r="R278" s="96"/>
      <c r="S278" s="91">
        <f t="shared" si="1"/>
        <v>0</v>
      </c>
      <c r="T278" s="375"/>
      <c r="U278" s="375"/>
      <c r="V278" s="375"/>
      <c r="W278" s="236"/>
      <c r="X278" s="1"/>
      <c r="Y278" s="1"/>
      <c r="Z278" s="1"/>
    </row>
    <row r="279" spans="1:26" ht="11.25" customHeight="1" x14ac:dyDescent="0.2">
      <c r="A279" s="382"/>
      <c r="B279" s="375"/>
      <c r="C279" s="375"/>
      <c r="D279" s="375"/>
      <c r="E279" s="375"/>
      <c r="F279" s="88"/>
      <c r="G279" s="96"/>
      <c r="H279" s="96"/>
      <c r="I279" s="96"/>
      <c r="J279" s="96"/>
      <c r="K279" s="96"/>
      <c r="L279" s="96"/>
      <c r="M279" s="96"/>
      <c r="N279" s="96"/>
      <c r="O279" s="96"/>
      <c r="P279" s="96"/>
      <c r="Q279" s="96"/>
      <c r="R279" s="96"/>
      <c r="S279" s="91">
        <f t="shared" si="1"/>
        <v>0</v>
      </c>
      <c r="T279" s="375"/>
      <c r="U279" s="375"/>
      <c r="V279" s="375"/>
      <c r="W279" s="236"/>
      <c r="X279" s="1"/>
      <c r="Y279" s="1"/>
      <c r="Z279" s="1"/>
    </row>
    <row r="280" spans="1:26" ht="11.25" customHeight="1" x14ac:dyDescent="0.2">
      <c r="A280" s="383"/>
      <c r="B280" s="378"/>
      <c r="C280" s="378"/>
      <c r="D280" s="378"/>
      <c r="E280" s="378"/>
      <c r="F280" s="92"/>
      <c r="G280" s="97"/>
      <c r="H280" s="97"/>
      <c r="I280" s="97"/>
      <c r="J280" s="97"/>
      <c r="K280" s="97"/>
      <c r="L280" s="97"/>
      <c r="M280" s="97"/>
      <c r="N280" s="97"/>
      <c r="O280" s="97"/>
      <c r="P280" s="97"/>
      <c r="Q280" s="97"/>
      <c r="R280" s="97"/>
      <c r="S280" s="94">
        <f t="shared" si="1"/>
        <v>0</v>
      </c>
      <c r="T280" s="376"/>
      <c r="U280" s="376"/>
      <c r="V280" s="376"/>
      <c r="W280" s="236">
        <f>IF(G280&gt;0,C276,0)</f>
        <v>0</v>
      </c>
      <c r="X280" s="1"/>
      <c r="Y280" s="1"/>
      <c r="Z280" s="1"/>
    </row>
    <row r="281" spans="1:26" ht="11.25" customHeight="1" x14ac:dyDescent="0.2">
      <c r="A281" s="381">
        <v>55</v>
      </c>
      <c r="B281" s="380"/>
      <c r="C281" s="380"/>
      <c r="D281" s="377"/>
      <c r="E281" s="379"/>
      <c r="F281" s="88"/>
      <c r="G281" s="95"/>
      <c r="H281" s="95"/>
      <c r="I281" s="95"/>
      <c r="J281" s="95"/>
      <c r="K281" s="95"/>
      <c r="L281" s="95"/>
      <c r="M281" s="95"/>
      <c r="N281" s="95"/>
      <c r="O281" s="95"/>
      <c r="P281" s="95"/>
      <c r="Q281" s="95"/>
      <c r="R281" s="95"/>
      <c r="S281" s="90">
        <f t="shared" si="1"/>
        <v>0</v>
      </c>
      <c r="T281" s="374"/>
      <c r="U281" s="374"/>
      <c r="V281" s="374"/>
      <c r="W281" s="236"/>
      <c r="X281" s="1"/>
      <c r="Y281" s="1"/>
      <c r="Z281" s="1"/>
    </row>
    <row r="282" spans="1:26" ht="12.75" customHeight="1" x14ac:dyDescent="0.2">
      <c r="A282" s="382"/>
      <c r="B282" s="375"/>
      <c r="C282" s="375"/>
      <c r="D282" s="375"/>
      <c r="E282" s="375"/>
      <c r="F282" s="88"/>
      <c r="G282" s="96"/>
      <c r="H282" s="237"/>
      <c r="I282" s="237"/>
      <c r="J282" s="96"/>
      <c r="K282" s="237"/>
      <c r="L282" s="96"/>
      <c r="M282" s="237"/>
      <c r="N282" s="96"/>
      <c r="O282" s="237"/>
      <c r="P282" s="237"/>
      <c r="Q282" s="237"/>
      <c r="R282" s="96"/>
      <c r="S282" s="91">
        <f t="shared" si="1"/>
        <v>0</v>
      </c>
      <c r="T282" s="375"/>
      <c r="U282" s="375"/>
      <c r="V282" s="375"/>
      <c r="W282" s="236"/>
      <c r="X282" s="1"/>
      <c r="Y282" s="1"/>
      <c r="Z282" s="1"/>
    </row>
    <row r="283" spans="1:26" ht="12.75" customHeight="1" x14ac:dyDescent="0.2">
      <c r="A283" s="382"/>
      <c r="B283" s="375"/>
      <c r="C283" s="375"/>
      <c r="D283" s="375"/>
      <c r="E283" s="375"/>
      <c r="F283" s="88"/>
      <c r="G283" s="96"/>
      <c r="H283" s="237"/>
      <c r="I283" s="237"/>
      <c r="J283" s="96"/>
      <c r="K283" s="237"/>
      <c r="L283" s="96"/>
      <c r="M283" s="237"/>
      <c r="N283" s="96"/>
      <c r="O283" s="237"/>
      <c r="P283" s="237"/>
      <c r="Q283" s="237"/>
      <c r="R283" s="96"/>
      <c r="S283" s="91">
        <f t="shared" si="1"/>
        <v>0</v>
      </c>
      <c r="T283" s="375"/>
      <c r="U283" s="375"/>
      <c r="V283" s="375"/>
      <c r="W283" s="236"/>
      <c r="X283" s="1"/>
      <c r="Y283" s="1"/>
      <c r="Z283" s="1"/>
    </row>
    <row r="284" spans="1:26" ht="12.75" customHeight="1" x14ac:dyDescent="0.2">
      <c r="A284" s="382"/>
      <c r="B284" s="375"/>
      <c r="C284" s="375"/>
      <c r="D284" s="375"/>
      <c r="E284" s="375"/>
      <c r="F284" s="88"/>
      <c r="G284" s="96"/>
      <c r="H284" s="237"/>
      <c r="I284" s="237"/>
      <c r="J284" s="96"/>
      <c r="K284" s="237"/>
      <c r="L284" s="96"/>
      <c r="M284" s="237"/>
      <c r="N284" s="96"/>
      <c r="O284" s="237"/>
      <c r="P284" s="237"/>
      <c r="Q284" s="237"/>
      <c r="R284" s="96"/>
      <c r="S284" s="91">
        <f t="shared" si="1"/>
        <v>0</v>
      </c>
      <c r="T284" s="375"/>
      <c r="U284" s="375"/>
      <c r="V284" s="375"/>
      <c r="W284" s="236"/>
      <c r="X284" s="1"/>
      <c r="Y284" s="1"/>
      <c r="Z284" s="1"/>
    </row>
    <row r="285" spans="1:26" ht="13.5" customHeight="1" x14ac:dyDescent="0.2">
      <c r="A285" s="383"/>
      <c r="B285" s="378"/>
      <c r="C285" s="378"/>
      <c r="D285" s="378"/>
      <c r="E285" s="378"/>
      <c r="F285" s="92"/>
      <c r="G285" s="97"/>
      <c r="H285" s="238"/>
      <c r="I285" s="238"/>
      <c r="J285" s="97"/>
      <c r="K285" s="238"/>
      <c r="L285" s="97"/>
      <c r="M285" s="238"/>
      <c r="N285" s="97"/>
      <c r="O285" s="238"/>
      <c r="P285" s="238"/>
      <c r="Q285" s="238"/>
      <c r="R285" s="97"/>
      <c r="S285" s="94">
        <f t="shared" si="1"/>
        <v>0</v>
      </c>
      <c r="T285" s="376"/>
      <c r="U285" s="376"/>
      <c r="V285" s="376"/>
      <c r="W285" s="236">
        <f>IF(G285&gt;0,C281,0)</f>
        <v>0</v>
      </c>
      <c r="X285" s="1"/>
      <c r="Y285" s="1"/>
      <c r="Z285" s="1"/>
    </row>
    <row r="286" spans="1:26" ht="11.25" customHeight="1" x14ac:dyDescent="0.2">
      <c r="A286" s="381">
        <v>56</v>
      </c>
      <c r="B286" s="380"/>
      <c r="C286" s="380"/>
      <c r="D286" s="377"/>
      <c r="E286" s="379"/>
      <c r="F286" s="88"/>
      <c r="G286" s="95"/>
      <c r="H286" s="95"/>
      <c r="I286" s="95"/>
      <c r="J286" s="95"/>
      <c r="K286" s="95"/>
      <c r="L286" s="95"/>
      <c r="M286" s="95"/>
      <c r="N286" s="95"/>
      <c r="O286" s="95"/>
      <c r="P286" s="95"/>
      <c r="Q286" s="95"/>
      <c r="R286" s="95"/>
      <c r="S286" s="90">
        <f t="shared" si="1"/>
        <v>0</v>
      </c>
      <c r="T286" s="374"/>
      <c r="U286" s="374"/>
      <c r="V286" s="374"/>
      <c r="W286" s="236"/>
      <c r="X286" s="1"/>
      <c r="Y286" s="1"/>
      <c r="Z286" s="1"/>
    </row>
    <row r="287" spans="1:26" ht="11.25" customHeight="1" x14ac:dyDescent="0.2">
      <c r="A287" s="382"/>
      <c r="B287" s="375"/>
      <c r="C287" s="375"/>
      <c r="D287" s="375"/>
      <c r="E287" s="375"/>
      <c r="F287" s="88"/>
      <c r="G287" s="96"/>
      <c r="H287" s="96"/>
      <c r="I287" s="96"/>
      <c r="J287" s="96"/>
      <c r="K287" s="96"/>
      <c r="L287" s="96"/>
      <c r="M287" s="96"/>
      <c r="N287" s="96"/>
      <c r="O287" s="96"/>
      <c r="P287" s="96"/>
      <c r="Q287" s="96"/>
      <c r="R287" s="96"/>
      <c r="S287" s="91">
        <f t="shared" si="1"/>
        <v>0</v>
      </c>
      <c r="T287" s="375"/>
      <c r="U287" s="375"/>
      <c r="V287" s="375"/>
      <c r="W287" s="236"/>
      <c r="X287" s="1"/>
      <c r="Y287" s="1"/>
      <c r="Z287" s="1"/>
    </row>
    <row r="288" spans="1:26" ht="11.25" customHeight="1" x14ac:dyDescent="0.2">
      <c r="A288" s="382"/>
      <c r="B288" s="375"/>
      <c r="C288" s="375"/>
      <c r="D288" s="375"/>
      <c r="E288" s="375"/>
      <c r="F288" s="88"/>
      <c r="G288" s="96"/>
      <c r="H288" s="96"/>
      <c r="I288" s="96"/>
      <c r="J288" s="96"/>
      <c r="K288" s="96"/>
      <c r="L288" s="96"/>
      <c r="M288" s="96"/>
      <c r="N288" s="96"/>
      <c r="O288" s="96"/>
      <c r="P288" s="96"/>
      <c r="Q288" s="96"/>
      <c r="R288" s="96"/>
      <c r="S288" s="91">
        <f t="shared" si="1"/>
        <v>0</v>
      </c>
      <c r="T288" s="375"/>
      <c r="U288" s="375"/>
      <c r="V288" s="375"/>
      <c r="W288" s="236"/>
      <c r="X288" s="1"/>
      <c r="Y288" s="1"/>
      <c r="Z288" s="1"/>
    </row>
    <row r="289" spans="1:26" ht="11.25" customHeight="1" x14ac:dyDescent="0.2">
      <c r="A289" s="382"/>
      <c r="B289" s="375"/>
      <c r="C289" s="375"/>
      <c r="D289" s="375"/>
      <c r="E289" s="375"/>
      <c r="F289" s="88"/>
      <c r="G289" s="96"/>
      <c r="H289" s="96"/>
      <c r="I289" s="96"/>
      <c r="J289" s="96"/>
      <c r="K289" s="96"/>
      <c r="L289" s="96"/>
      <c r="M289" s="96"/>
      <c r="N289" s="96"/>
      <c r="O289" s="96"/>
      <c r="P289" s="96"/>
      <c r="Q289" s="96"/>
      <c r="R289" s="96"/>
      <c r="S289" s="91">
        <f t="shared" si="1"/>
        <v>0</v>
      </c>
      <c r="T289" s="375"/>
      <c r="U289" s="375"/>
      <c r="V289" s="375"/>
      <c r="W289" s="236"/>
      <c r="X289" s="1"/>
      <c r="Y289" s="1"/>
      <c r="Z289" s="1"/>
    </row>
    <row r="290" spans="1:26" ht="11.25" customHeight="1" x14ac:dyDescent="0.2">
      <c r="A290" s="383"/>
      <c r="B290" s="378"/>
      <c r="C290" s="378"/>
      <c r="D290" s="378"/>
      <c r="E290" s="378"/>
      <c r="F290" s="92"/>
      <c r="G290" s="97"/>
      <c r="H290" s="97"/>
      <c r="I290" s="97"/>
      <c r="J290" s="97"/>
      <c r="K290" s="97"/>
      <c r="L290" s="97"/>
      <c r="M290" s="97"/>
      <c r="N290" s="97"/>
      <c r="O290" s="97"/>
      <c r="P290" s="97"/>
      <c r="Q290" s="97"/>
      <c r="R290" s="97"/>
      <c r="S290" s="94">
        <f t="shared" si="1"/>
        <v>0</v>
      </c>
      <c r="T290" s="376"/>
      <c r="U290" s="376"/>
      <c r="V290" s="376"/>
      <c r="W290" s="236">
        <f>IF(G290&gt;0,C286,0)</f>
        <v>0</v>
      </c>
      <c r="X290" s="1"/>
      <c r="Y290" s="1"/>
      <c r="Z290" s="1"/>
    </row>
    <row r="291" spans="1:26" ht="11.25" customHeight="1" x14ac:dyDescent="0.2">
      <c r="A291" s="381">
        <v>57</v>
      </c>
      <c r="B291" s="380"/>
      <c r="C291" s="380"/>
      <c r="D291" s="377"/>
      <c r="E291" s="379"/>
      <c r="F291" s="88"/>
      <c r="G291" s="95"/>
      <c r="H291" s="95"/>
      <c r="I291" s="95"/>
      <c r="J291" s="95"/>
      <c r="K291" s="95"/>
      <c r="L291" s="95"/>
      <c r="M291" s="95"/>
      <c r="N291" s="95"/>
      <c r="O291" s="95"/>
      <c r="P291" s="95"/>
      <c r="Q291" s="95"/>
      <c r="R291" s="95"/>
      <c r="S291" s="90">
        <f t="shared" si="1"/>
        <v>0</v>
      </c>
      <c r="T291" s="374"/>
      <c r="U291" s="374"/>
      <c r="V291" s="374"/>
      <c r="W291" s="236"/>
      <c r="X291" s="1"/>
      <c r="Y291" s="1"/>
      <c r="Z291" s="1"/>
    </row>
    <row r="292" spans="1:26" ht="12.75" customHeight="1" x14ac:dyDescent="0.2">
      <c r="A292" s="382"/>
      <c r="B292" s="375"/>
      <c r="C292" s="375"/>
      <c r="D292" s="375"/>
      <c r="E292" s="375"/>
      <c r="F292" s="88"/>
      <c r="G292" s="96"/>
      <c r="H292" s="237"/>
      <c r="I292" s="237"/>
      <c r="J292" s="96"/>
      <c r="K292" s="237"/>
      <c r="L292" s="96"/>
      <c r="M292" s="237"/>
      <c r="N292" s="96"/>
      <c r="O292" s="237"/>
      <c r="P292" s="237"/>
      <c r="Q292" s="237"/>
      <c r="R292" s="96"/>
      <c r="S292" s="91">
        <f t="shared" si="1"/>
        <v>0</v>
      </c>
      <c r="T292" s="375"/>
      <c r="U292" s="375"/>
      <c r="V292" s="375"/>
      <c r="W292" s="236"/>
      <c r="X292" s="1"/>
      <c r="Y292" s="1"/>
      <c r="Z292" s="1"/>
    </row>
    <row r="293" spans="1:26" ht="12.75" customHeight="1" x14ac:dyDescent="0.2">
      <c r="A293" s="382"/>
      <c r="B293" s="375"/>
      <c r="C293" s="375"/>
      <c r="D293" s="375"/>
      <c r="E293" s="375"/>
      <c r="F293" s="88"/>
      <c r="G293" s="96"/>
      <c r="H293" s="237"/>
      <c r="I293" s="237"/>
      <c r="J293" s="96"/>
      <c r="K293" s="237"/>
      <c r="L293" s="96"/>
      <c r="M293" s="237"/>
      <c r="N293" s="96"/>
      <c r="O293" s="237"/>
      <c r="P293" s="237"/>
      <c r="Q293" s="237"/>
      <c r="R293" s="96"/>
      <c r="S293" s="91">
        <f t="shared" si="1"/>
        <v>0</v>
      </c>
      <c r="T293" s="375"/>
      <c r="U293" s="375"/>
      <c r="V293" s="375"/>
      <c r="W293" s="236"/>
      <c r="X293" s="1"/>
      <c r="Y293" s="1"/>
      <c r="Z293" s="1"/>
    </row>
    <row r="294" spans="1:26" ht="12.75" customHeight="1" x14ac:dyDescent="0.2">
      <c r="A294" s="382"/>
      <c r="B294" s="375"/>
      <c r="C294" s="375"/>
      <c r="D294" s="375"/>
      <c r="E294" s="375"/>
      <c r="F294" s="88"/>
      <c r="G294" s="96"/>
      <c r="H294" s="237"/>
      <c r="I294" s="237"/>
      <c r="J294" s="96"/>
      <c r="K294" s="237"/>
      <c r="L294" s="96"/>
      <c r="M294" s="237"/>
      <c r="N294" s="96"/>
      <c r="O294" s="237"/>
      <c r="P294" s="237"/>
      <c r="Q294" s="237"/>
      <c r="R294" s="96"/>
      <c r="S294" s="91">
        <f t="shared" si="1"/>
        <v>0</v>
      </c>
      <c r="T294" s="375"/>
      <c r="U294" s="375"/>
      <c r="V294" s="375"/>
      <c r="W294" s="236"/>
      <c r="X294" s="1"/>
      <c r="Y294" s="1"/>
      <c r="Z294" s="1"/>
    </row>
    <row r="295" spans="1:26" ht="13.5" customHeight="1" x14ac:dyDescent="0.2">
      <c r="A295" s="383"/>
      <c r="B295" s="378"/>
      <c r="C295" s="378"/>
      <c r="D295" s="378"/>
      <c r="E295" s="378"/>
      <c r="F295" s="92"/>
      <c r="G295" s="97"/>
      <c r="H295" s="238"/>
      <c r="I295" s="238"/>
      <c r="J295" s="97"/>
      <c r="K295" s="238"/>
      <c r="L295" s="97"/>
      <c r="M295" s="238"/>
      <c r="N295" s="97"/>
      <c r="O295" s="238"/>
      <c r="P295" s="238"/>
      <c r="Q295" s="238"/>
      <c r="R295" s="97"/>
      <c r="S295" s="94">
        <f t="shared" si="1"/>
        <v>0</v>
      </c>
      <c r="T295" s="376"/>
      <c r="U295" s="376"/>
      <c r="V295" s="376"/>
      <c r="W295" s="236">
        <f>IF(G295&gt;0,C291,0)</f>
        <v>0</v>
      </c>
      <c r="X295" s="1"/>
      <c r="Y295" s="1"/>
      <c r="Z295" s="1"/>
    </row>
    <row r="296" spans="1:26" ht="11.25" customHeight="1" x14ac:dyDescent="0.2">
      <c r="A296" s="381">
        <v>58</v>
      </c>
      <c r="B296" s="380"/>
      <c r="C296" s="380"/>
      <c r="D296" s="377"/>
      <c r="E296" s="379"/>
      <c r="F296" s="88"/>
      <c r="G296" s="95"/>
      <c r="H296" s="95"/>
      <c r="I296" s="95"/>
      <c r="J296" s="95"/>
      <c r="K296" s="95"/>
      <c r="L296" s="95"/>
      <c r="M296" s="95"/>
      <c r="N296" s="95"/>
      <c r="O296" s="95"/>
      <c r="P296" s="95"/>
      <c r="Q296" s="95"/>
      <c r="R296" s="95"/>
      <c r="S296" s="90">
        <f t="shared" si="1"/>
        <v>0</v>
      </c>
      <c r="T296" s="374"/>
      <c r="U296" s="374"/>
      <c r="V296" s="374"/>
      <c r="W296" s="236"/>
      <c r="X296" s="1"/>
      <c r="Y296" s="1"/>
      <c r="Z296" s="1"/>
    </row>
    <row r="297" spans="1:26" ht="11.25" customHeight="1" x14ac:dyDescent="0.2">
      <c r="A297" s="382"/>
      <c r="B297" s="375"/>
      <c r="C297" s="375"/>
      <c r="D297" s="375"/>
      <c r="E297" s="375"/>
      <c r="F297" s="88"/>
      <c r="G297" s="96"/>
      <c r="H297" s="96"/>
      <c r="I297" s="96"/>
      <c r="J297" s="96"/>
      <c r="K297" s="96"/>
      <c r="L297" s="96"/>
      <c r="M297" s="96"/>
      <c r="N297" s="96"/>
      <c r="O297" s="96"/>
      <c r="P297" s="96"/>
      <c r="Q297" s="96"/>
      <c r="R297" s="96"/>
      <c r="S297" s="91">
        <f t="shared" si="1"/>
        <v>0</v>
      </c>
      <c r="T297" s="375"/>
      <c r="U297" s="375"/>
      <c r="V297" s="375"/>
      <c r="W297" s="236"/>
      <c r="X297" s="1"/>
      <c r="Y297" s="1"/>
      <c r="Z297" s="1"/>
    </row>
    <row r="298" spans="1:26" ht="11.25" customHeight="1" x14ac:dyDescent="0.2">
      <c r="A298" s="382"/>
      <c r="B298" s="375"/>
      <c r="C298" s="375"/>
      <c r="D298" s="375"/>
      <c r="E298" s="375"/>
      <c r="F298" s="88"/>
      <c r="G298" s="96"/>
      <c r="H298" s="96"/>
      <c r="I298" s="96"/>
      <c r="J298" s="96"/>
      <c r="K298" s="96"/>
      <c r="L298" s="96"/>
      <c r="M298" s="96"/>
      <c r="N298" s="96"/>
      <c r="O298" s="96"/>
      <c r="P298" s="96"/>
      <c r="Q298" s="96"/>
      <c r="R298" s="96"/>
      <c r="S298" s="91">
        <f t="shared" si="1"/>
        <v>0</v>
      </c>
      <c r="T298" s="375"/>
      <c r="U298" s="375"/>
      <c r="V298" s="375"/>
      <c r="W298" s="236"/>
      <c r="X298" s="1"/>
      <c r="Y298" s="1"/>
      <c r="Z298" s="1"/>
    </row>
    <row r="299" spans="1:26" ht="11.25" customHeight="1" x14ac:dyDescent="0.2">
      <c r="A299" s="382"/>
      <c r="B299" s="375"/>
      <c r="C299" s="375"/>
      <c r="D299" s="375"/>
      <c r="E299" s="375"/>
      <c r="F299" s="88"/>
      <c r="G299" s="96"/>
      <c r="H299" s="96"/>
      <c r="I299" s="96"/>
      <c r="J299" s="96"/>
      <c r="K299" s="96"/>
      <c r="L299" s="96"/>
      <c r="M299" s="96"/>
      <c r="N299" s="96"/>
      <c r="O299" s="96"/>
      <c r="P299" s="96"/>
      <c r="Q299" s="96"/>
      <c r="R299" s="96"/>
      <c r="S299" s="91">
        <f t="shared" si="1"/>
        <v>0</v>
      </c>
      <c r="T299" s="375"/>
      <c r="U299" s="375"/>
      <c r="V299" s="375"/>
      <c r="W299" s="236"/>
      <c r="X299" s="1"/>
      <c r="Y299" s="1"/>
      <c r="Z299" s="1"/>
    </row>
    <row r="300" spans="1:26" ht="11.25" customHeight="1" x14ac:dyDescent="0.2">
      <c r="A300" s="383"/>
      <c r="B300" s="378"/>
      <c r="C300" s="378"/>
      <c r="D300" s="378"/>
      <c r="E300" s="378"/>
      <c r="F300" s="92"/>
      <c r="G300" s="97"/>
      <c r="H300" s="97"/>
      <c r="I300" s="97"/>
      <c r="J300" s="97"/>
      <c r="K300" s="97"/>
      <c r="L300" s="97"/>
      <c r="M300" s="97"/>
      <c r="N300" s="97"/>
      <c r="O300" s="97"/>
      <c r="P300" s="97"/>
      <c r="Q300" s="97"/>
      <c r="R300" s="97"/>
      <c r="S300" s="94">
        <f t="shared" si="1"/>
        <v>0</v>
      </c>
      <c r="T300" s="376"/>
      <c r="U300" s="376"/>
      <c r="V300" s="376"/>
      <c r="W300" s="236">
        <f>IF(G300&gt;0,C296,0)</f>
        <v>0</v>
      </c>
      <c r="X300" s="1"/>
      <c r="Y300" s="1"/>
      <c r="Z300" s="1"/>
    </row>
    <row r="301" spans="1:26" ht="11.25" customHeight="1" x14ac:dyDescent="0.2">
      <c r="A301" s="381">
        <v>59</v>
      </c>
      <c r="B301" s="380"/>
      <c r="C301" s="380"/>
      <c r="D301" s="377"/>
      <c r="E301" s="379"/>
      <c r="F301" s="88"/>
      <c r="G301" s="95"/>
      <c r="H301" s="95"/>
      <c r="I301" s="95"/>
      <c r="J301" s="95"/>
      <c r="K301" s="95"/>
      <c r="L301" s="95"/>
      <c r="M301" s="95"/>
      <c r="N301" s="95"/>
      <c r="O301" s="95"/>
      <c r="P301" s="95"/>
      <c r="Q301" s="95"/>
      <c r="R301" s="95"/>
      <c r="S301" s="90">
        <f t="shared" si="1"/>
        <v>0</v>
      </c>
      <c r="T301" s="374"/>
      <c r="U301" s="374"/>
      <c r="V301" s="374"/>
      <c r="W301" s="236"/>
      <c r="X301" s="1"/>
      <c r="Y301" s="1"/>
      <c r="Z301" s="1"/>
    </row>
    <row r="302" spans="1:26" ht="12.75" customHeight="1" x14ac:dyDescent="0.2">
      <c r="A302" s="382"/>
      <c r="B302" s="375"/>
      <c r="C302" s="375"/>
      <c r="D302" s="375"/>
      <c r="E302" s="375"/>
      <c r="F302" s="88"/>
      <c r="G302" s="96"/>
      <c r="H302" s="237"/>
      <c r="I302" s="237"/>
      <c r="J302" s="96"/>
      <c r="K302" s="237"/>
      <c r="L302" s="96"/>
      <c r="M302" s="237"/>
      <c r="N302" s="96"/>
      <c r="O302" s="237"/>
      <c r="P302" s="237"/>
      <c r="Q302" s="237"/>
      <c r="R302" s="96"/>
      <c r="S302" s="91">
        <f t="shared" si="1"/>
        <v>0</v>
      </c>
      <c r="T302" s="375"/>
      <c r="U302" s="375"/>
      <c r="V302" s="375"/>
      <c r="W302" s="236"/>
      <c r="X302" s="1"/>
      <c r="Y302" s="1"/>
      <c r="Z302" s="1"/>
    </row>
    <row r="303" spans="1:26" ht="12.75" customHeight="1" x14ac:dyDescent="0.2">
      <c r="A303" s="382"/>
      <c r="B303" s="375"/>
      <c r="C303" s="375"/>
      <c r="D303" s="375"/>
      <c r="E303" s="375"/>
      <c r="F303" s="88"/>
      <c r="G303" s="96"/>
      <c r="H303" s="237"/>
      <c r="I303" s="237"/>
      <c r="J303" s="96"/>
      <c r="K303" s="237"/>
      <c r="L303" s="96"/>
      <c r="M303" s="237"/>
      <c r="N303" s="96"/>
      <c r="O303" s="237"/>
      <c r="P303" s="237"/>
      <c r="Q303" s="237"/>
      <c r="R303" s="96"/>
      <c r="S303" s="91">
        <f t="shared" si="1"/>
        <v>0</v>
      </c>
      <c r="T303" s="375"/>
      <c r="U303" s="375"/>
      <c r="V303" s="375"/>
      <c r="W303" s="236"/>
      <c r="X303" s="1"/>
      <c r="Y303" s="1"/>
      <c r="Z303" s="1"/>
    </row>
    <row r="304" spans="1:26" ht="12.75" customHeight="1" x14ac:dyDescent="0.2">
      <c r="A304" s="382"/>
      <c r="B304" s="375"/>
      <c r="C304" s="375"/>
      <c r="D304" s="375"/>
      <c r="E304" s="375"/>
      <c r="F304" s="88"/>
      <c r="G304" s="96"/>
      <c r="H304" s="237"/>
      <c r="I304" s="237"/>
      <c r="J304" s="96"/>
      <c r="K304" s="237"/>
      <c r="L304" s="96"/>
      <c r="M304" s="237"/>
      <c r="N304" s="96"/>
      <c r="O304" s="237"/>
      <c r="P304" s="237"/>
      <c r="Q304" s="237"/>
      <c r="R304" s="96"/>
      <c r="S304" s="91">
        <f t="shared" si="1"/>
        <v>0</v>
      </c>
      <c r="T304" s="375"/>
      <c r="U304" s="375"/>
      <c r="V304" s="375"/>
      <c r="W304" s="236"/>
      <c r="X304" s="1"/>
      <c r="Y304" s="1"/>
      <c r="Z304" s="1"/>
    </row>
    <row r="305" spans="1:26" ht="13.5" customHeight="1" x14ac:dyDescent="0.2">
      <c r="A305" s="383"/>
      <c r="B305" s="378"/>
      <c r="C305" s="378"/>
      <c r="D305" s="378"/>
      <c r="E305" s="378"/>
      <c r="F305" s="92"/>
      <c r="G305" s="97"/>
      <c r="H305" s="238"/>
      <c r="I305" s="238"/>
      <c r="J305" s="97"/>
      <c r="K305" s="238"/>
      <c r="L305" s="97"/>
      <c r="M305" s="238"/>
      <c r="N305" s="97"/>
      <c r="O305" s="238"/>
      <c r="P305" s="238"/>
      <c r="Q305" s="238"/>
      <c r="R305" s="97"/>
      <c r="S305" s="94">
        <f t="shared" si="1"/>
        <v>0</v>
      </c>
      <c r="T305" s="376"/>
      <c r="U305" s="376"/>
      <c r="V305" s="376"/>
      <c r="W305" s="236">
        <f>IF(G305&gt;0,C301,0)</f>
        <v>0</v>
      </c>
      <c r="X305" s="1"/>
      <c r="Y305" s="1"/>
      <c r="Z305" s="1"/>
    </row>
    <row r="306" spans="1:26" ht="11.25" customHeight="1" x14ac:dyDescent="0.2">
      <c r="A306" s="381">
        <v>60</v>
      </c>
      <c r="B306" s="380"/>
      <c r="C306" s="380"/>
      <c r="D306" s="377"/>
      <c r="E306" s="379"/>
      <c r="F306" s="88"/>
      <c r="G306" s="95"/>
      <c r="H306" s="95"/>
      <c r="I306" s="95"/>
      <c r="J306" s="95"/>
      <c r="K306" s="95"/>
      <c r="L306" s="95"/>
      <c r="M306" s="95"/>
      <c r="N306" s="95"/>
      <c r="O306" s="95"/>
      <c r="P306" s="95"/>
      <c r="Q306" s="95"/>
      <c r="R306" s="95"/>
      <c r="S306" s="90">
        <f t="shared" si="1"/>
        <v>0</v>
      </c>
      <c r="T306" s="374"/>
      <c r="U306" s="374"/>
      <c r="V306" s="374"/>
      <c r="W306" s="236"/>
      <c r="X306" s="1"/>
      <c r="Y306" s="1"/>
      <c r="Z306" s="1"/>
    </row>
    <row r="307" spans="1:26" ht="11.25" customHeight="1" x14ac:dyDescent="0.2">
      <c r="A307" s="382"/>
      <c r="B307" s="375"/>
      <c r="C307" s="375"/>
      <c r="D307" s="375"/>
      <c r="E307" s="375"/>
      <c r="F307" s="88"/>
      <c r="G307" s="96"/>
      <c r="H307" s="96"/>
      <c r="I307" s="96"/>
      <c r="J307" s="96"/>
      <c r="K307" s="96"/>
      <c r="L307" s="96"/>
      <c r="M307" s="96"/>
      <c r="N307" s="96"/>
      <c r="O307" s="96"/>
      <c r="P307" s="96"/>
      <c r="Q307" s="96"/>
      <c r="R307" s="96"/>
      <c r="S307" s="91">
        <f t="shared" si="1"/>
        <v>0</v>
      </c>
      <c r="T307" s="375"/>
      <c r="U307" s="375"/>
      <c r="V307" s="375"/>
      <c r="W307" s="236"/>
      <c r="X307" s="1"/>
      <c r="Y307" s="1"/>
      <c r="Z307" s="1"/>
    </row>
    <row r="308" spans="1:26" ht="11.25" customHeight="1" x14ac:dyDescent="0.2">
      <c r="A308" s="382"/>
      <c r="B308" s="375"/>
      <c r="C308" s="375"/>
      <c r="D308" s="375"/>
      <c r="E308" s="375"/>
      <c r="F308" s="88"/>
      <c r="G308" s="96"/>
      <c r="H308" s="96"/>
      <c r="I308" s="96"/>
      <c r="J308" s="96"/>
      <c r="K308" s="96"/>
      <c r="L308" s="96"/>
      <c r="M308" s="96"/>
      <c r="N308" s="96"/>
      <c r="O308" s="96"/>
      <c r="P308" s="96"/>
      <c r="Q308" s="96"/>
      <c r="R308" s="96"/>
      <c r="S308" s="91">
        <f t="shared" si="1"/>
        <v>0</v>
      </c>
      <c r="T308" s="375"/>
      <c r="U308" s="375"/>
      <c r="V308" s="375"/>
      <c r="W308" s="236"/>
      <c r="X308" s="1"/>
      <c r="Y308" s="1"/>
      <c r="Z308" s="1"/>
    </row>
    <row r="309" spans="1:26" ht="11.25" customHeight="1" x14ac:dyDescent="0.2">
      <c r="A309" s="382"/>
      <c r="B309" s="375"/>
      <c r="C309" s="375"/>
      <c r="D309" s="375"/>
      <c r="E309" s="375"/>
      <c r="F309" s="88"/>
      <c r="G309" s="96"/>
      <c r="H309" s="96"/>
      <c r="I309" s="96"/>
      <c r="J309" s="96"/>
      <c r="K309" s="96"/>
      <c r="L309" s="96"/>
      <c r="M309" s="96"/>
      <c r="N309" s="96"/>
      <c r="O309" s="96"/>
      <c r="P309" s="96"/>
      <c r="Q309" s="96"/>
      <c r="R309" s="96"/>
      <c r="S309" s="91">
        <f t="shared" si="1"/>
        <v>0</v>
      </c>
      <c r="T309" s="375"/>
      <c r="U309" s="375"/>
      <c r="V309" s="375"/>
      <c r="W309" s="236"/>
      <c r="X309" s="1"/>
      <c r="Y309" s="1"/>
      <c r="Z309" s="1"/>
    </row>
    <row r="310" spans="1:26" ht="11.25" customHeight="1" x14ac:dyDescent="0.2">
      <c r="A310" s="383"/>
      <c r="B310" s="378"/>
      <c r="C310" s="378"/>
      <c r="D310" s="378"/>
      <c r="E310" s="378"/>
      <c r="F310" s="92"/>
      <c r="G310" s="97"/>
      <c r="H310" s="97"/>
      <c r="I310" s="97"/>
      <c r="J310" s="97"/>
      <c r="K310" s="97"/>
      <c r="L310" s="97"/>
      <c r="M310" s="97"/>
      <c r="N310" s="97"/>
      <c r="O310" s="97"/>
      <c r="P310" s="97"/>
      <c r="Q310" s="97"/>
      <c r="R310" s="97"/>
      <c r="S310" s="94">
        <f t="shared" si="1"/>
        <v>0</v>
      </c>
      <c r="T310" s="376"/>
      <c r="U310" s="376"/>
      <c r="V310" s="376"/>
      <c r="W310" s="236">
        <f>IF(G310&gt;0,C306,0)</f>
        <v>0</v>
      </c>
      <c r="X310" s="1"/>
      <c r="Y310" s="1"/>
      <c r="Z310" s="1"/>
    </row>
    <row r="311" spans="1:26" ht="11.25" customHeight="1" x14ac:dyDescent="0.2">
      <c r="A311" s="381">
        <v>61</v>
      </c>
      <c r="B311" s="380"/>
      <c r="C311" s="380"/>
      <c r="D311" s="377"/>
      <c r="E311" s="379"/>
      <c r="F311" s="88"/>
      <c r="G311" s="95"/>
      <c r="H311" s="95"/>
      <c r="I311" s="95"/>
      <c r="J311" s="95"/>
      <c r="K311" s="95"/>
      <c r="L311" s="95"/>
      <c r="M311" s="95"/>
      <c r="N311" s="95"/>
      <c r="O311" s="95"/>
      <c r="P311" s="95"/>
      <c r="Q311" s="95"/>
      <c r="R311" s="95"/>
      <c r="S311" s="90">
        <f t="shared" si="1"/>
        <v>0</v>
      </c>
      <c r="T311" s="374"/>
      <c r="U311" s="374"/>
      <c r="V311" s="374"/>
      <c r="W311" s="236"/>
      <c r="X311" s="1"/>
      <c r="Y311" s="1"/>
      <c r="Z311" s="1"/>
    </row>
    <row r="312" spans="1:26" ht="12.75" customHeight="1" x14ac:dyDescent="0.2">
      <c r="A312" s="382"/>
      <c r="B312" s="375"/>
      <c r="C312" s="375"/>
      <c r="D312" s="375"/>
      <c r="E312" s="375"/>
      <c r="F312" s="88"/>
      <c r="G312" s="96"/>
      <c r="H312" s="237"/>
      <c r="I312" s="237"/>
      <c r="J312" s="96"/>
      <c r="K312" s="237"/>
      <c r="L312" s="96"/>
      <c r="M312" s="237"/>
      <c r="N312" s="96"/>
      <c r="O312" s="237"/>
      <c r="P312" s="237"/>
      <c r="Q312" s="237"/>
      <c r="R312" s="96"/>
      <c r="S312" s="91">
        <f t="shared" si="1"/>
        <v>0</v>
      </c>
      <c r="T312" s="375"/>
      <c r="U312" s="375"/>
      <c r="V312" s="375"/>
      <c r="W312" s="236"/>
      <c r="X312" s="1"/>
      <c r="Y312" s="1"/>
      <c r="Z312" s="1"/>
    </row>
    <row r="313" spans="1:26" ht="12.75" customHeight="1" x14ac:dyDescent="0.2">
      <c r="A313" s="382"/>
      <c r="B313" s="375"/>
      <c r="C313" s="375"/>
      <c r="D313" s="375"/>
      <c r="E313" s="375"/>
      <c r="F313" s="88"/>
      <c r="G313" s="96"/>
      <c r="H313" s="237"/>
      <c r="I313" s="237"/>
      <c r="J313" s="96"/>
      <c r="K313" s="237"/>
      <c r="L313" s="96"/>
      <c r="M313" s="237"/>
      <c r="N313" s="96"/>
      <c r="O313" s="237"/>
      <c r="P313" s="237"/>
      <c r="Q313" s="237"/>
      <c r="R313" s="96"/>
      <c r="S313" s="91">
        <f t="shared" si="1"/>
        <v>0</v>
      </c>
      <c r="T313" s="375"/>
      <c r="U313" s="375"/>
      <c r="V313" s="375"/>
      <c r="W313" s="236"/>
      <c r="X313" s="1"/>
      <c r="Y313" s="1"/>
      <c r="Z313" s="1"/>
    </row>
    <row r="314" spans="1:26" ht="12.75" customHeight="1" x14ac:dyDescent="0.2">
      <c r="A314" s="382"/>
      <c r="B314" s="375"/>
      <c r="C314" s="375"/>
      <c r="D314" s="375"/>
      <c r="E314" s="375"/>
      <c r="F314" s="88"/>
      <c r="G314" s="96"/>
      <c r="H314" s="237"/>
      <c r="I314" s="237"/>
      <c r="J314" s="96"/>
      <c r="K314" s="237"/>
      <c r="L314" s="96"/>
      <c r="M314" s="237"/>
      <c r="N314" s="96"/>
      <c r="O314" s="237"/>
      <c r="P314" s="237"/>
      <c r="Q314" s="237"/>
      <c r="R314" s="96"/>
      <c r="S314" s="91">
        <f t="shared" si="1"/>
        <v>0</v>
      </c>
      <c r="T314" s="375"/>
      <c r="U314" s="375"/>
      <c r="V314" s="375"/>
      <c r="W314" s="236"/>
      <c r="X314" s="1"/>
      <c r="Y314" s="1"/>
      <c r="Z314" s="1"/>
    </row>
    <row r="315" spans="1:26" ht="13.5" customHeight="1" x14ac:dyDescent="0.2">
      <c r="A315" s="383"/>
      <c r="B315" s="378"/>
      <c r="C315" s="378"/>
      <c r="D315" s="378"/>
      <c r="E315" s="378"/>
      <c r="F315" s="92"/>
      <c r="G315" s="97"/>
      <c r="H315" s="238"/>
      <c r="I315" s="238"/>
      <c r="J315" s="97"/>
      <c r="K315" s="238"/>
      <c r="L315" s="97"/>
      <c r="M315" s="238"/>
      <c r="N315" s="97"/>
      <c r="O315" s="238"/>
      <c r="P315" s="238"/>
      <c r="Q315" s="238"/>
      <c r="R315" s="97"/>
      <c r="S315" s="94">
        <f t="shared" si="1"/>
        <v>0</v>
      </c>
      <c r="T315" s="376"/>
      <c r="U315" s="376"/>
      <c r="V315" s="376"/>
      <c r="W315" s="236">
        <f>IF(G315&gt;0,C311,0)</f>
        <v>0</v>
      </c>
      <c r="X315" s="1"/>
      <c r="Y315" s="1"/>
      <c r="Z315" s="1"/>
    </row>
    <row r="316" spans="1:26" ht="11.25" customHeight="1" x14ac:dyDescent="0.2">
      <c r="A316" s="381">
        <v>62</v>
      </c>
      <c r="B316" s="380"/>
      <c r="C316" s="380"/>
      <c r="D316" s="377"/>
      <c r="E316" s="379"/>
      <c r="F316" s="88"/>
      <c r="G316" s="95"/>
      <c r="H316" s="95"/>
      <c r="I316" s="95"/>
      <c r="J316" s="95"/>
      <c r="K316" s="95"/>
      <c r="L316" s="95"/>
      <c r="M316" s="95"/>
      <c r="N316" s="95"/>
      <c r="O316" s="95"/>
      <c r="P316" s="95"/>
      <c r="Q316" s="95"/>
      <c r="R316" s="95"/>
      <c r="S316" s="90">
        <f t="shared" si="1"/>
        <v>0</v>
      </c>
      <c r="T316" s="374"/>
      <c r="U316" s="374"/>
      <c r="V316" s="374"/>
      <c r="W316" s="236"/>
      <c r="X316" s="1"/>
      <c r="Y316" s="1"/>
      <c r="Z316" s="1"/>
    </row>
    <row r="317" spans="1:26" ht="11.25" customHeight="1" x14ac:dyDescent="0.2">
      <c r="A317" s="382"/>
      <c r="B317" s="375"/>
      <c r="C317" s="375"/>
      <c r="D317" s="375"/>
      <c r="E317" s="375"/>
      <c r="F317" s="88"/>
      <c r="G317" s="96"/>
      <c r="H317" s="96"/>
      <c r="I317" s="96"/>
      <c r="J317" s="96"/>
      <c r="K317" s="96"/>
      <c r="L317" s="96"/>
      <c r="M317" s="96"/>
      <c r="N317" s="96"/>
      <c r="O317" s="96"/>
      <c r="P317" s="96"/>
      <c r="Q317" s="96"/>
      <c r="R317" s="96"/>
      <c r="S317" s="91">
        <f t="shared" si="1"/>
        <v>0</v>
      </c>
      <c r="T317" s="375"/>
      <c r="U317" s="375"/>
      <c r="V317" s="375"/>
      <c r="W317" s="236"/>
      <c r="X317" s="1"/>
      <c r="Y317" s="1"/>
      <c r="Z317" s="1"/>
    </row>
    <row r="318" spans="1:26" ht="11.25" customHeight="1" x14ac:dyDescent="0.2">
      <c r="A318" s="382"/>
      <c r="B318" s="375"/>
      <c r="C318" s="375"/>
      <c r="D318" s="375"/>
      <c r="E318" s="375"/>
      <c r="F318" s="88"/>
      <c r="G318" s="96"/>
      <c r="H318" s="96"/>
      <c r="I318" s="96"/>
      <c r="J318" s="96"/>
      <c r="K318" s="96"/>
      <c r="L318" s="96"/>
      <c r="M318" s="96"/>
      <c r="N318" s="96"/>
      <c r="O318" s="96"/>
      <c r="P318" s="96"/>
      <c r="Q318" s="96"/>
      <c r="R318" s="96"/>
      <c r="S318" s="91">
        <f t="shared" si="1"/>
        <v>0</v>
      </c>
      <c r="T318" s="375"/>
      <c r="U318" s="375"/>
      <c r="V318" s="375"/>
      <c r="W318" s="236"/>
      <c r="X318" s="1"/>
      <c r="Y318" s="1"/>
      <c r="Z318" s="1"/>
    </row>
    <row r="319" spans="1:26" ht="11.25" customHeight="1" x14ac:dyDescent="0.2">
      <c r="A319" s="382"/>
      <c r="B319" s="375"/>
      <c r="C319" s="375"/>
      <c r="D319" s="375"/>
      <c r="E319" s="375"/>
      <c r="F319" s="88"/>
      <c r="G319" s="96"/>
      <c r="H319" s="96"/>
      <c r="I319" s="96"/>
      <c r="J319" s="96"/>
      <c r="K319" s="96"/>
      <c r="L319" s="96"/>
      <c r="M319" s="96"/>
      <c r="N319" s="96"/>
      <c r="O319" s="96"/>
      <c r="P319" s="96"/>
      <c r="Q319" s="96"/>
      <c r="R319" s="96"/>
      <c r="S319" s="91">
        <f t="shared" si="1"/>
        <v>0</v>
      </c>
      <c r="T319" s="375"/>
      <c r="U319" s="375"/>
      <c r="V319" s="375"/>
      <c r="W319" s="236"/>
      <c r="X319" s="1"/>
      <c r="Y319" s="1"/>
      <c r="Z319" s="1"/>
    </row>
    <row r="320" spans="1:26" ht="11.25" customHeight="1" x14ac:dyDescent="0.2">
      <c r="A320" s="383"/>
      <c r="B320" s="378"/>
      <c r="C320" s="378"/>
      <c r="D320" s="378"/>
      <c r="E320" s="378"/>
      <c r="F320" s="92"/>
      <c r="G320" s="97"/>
      <c r="H320" s="97"/>
      <c r="I320" s="97"/>
      <c r="J320" s="97"/>
      <c r="K320" s="97"/>
      <c r="L320" s="97"/>
      <c r="M320" s="97"/>
      <c r="N320" s="97"/>
      <c r="O320" s="97"/>
      <c r="P320" s="97"/>
      <c r="Q320" s="97"/>
      <c r="R320" s="97"/>
      <c r="S320" s="94">
        <f t="shared" si="1"/>
        <v>0</v>
      </c>
      <c r="T320" s="376"/>
      <c r="U320" s="376"/>
      <c r="V320" s="376"/>
      <c r="W320" s="236">
        <f>IF(G320&gt;0,C316,0)</f>
        <v>0</v>
      </c>
      <c r="X320" s="1"/>
      <c r="Y320" s="1"/>
      <c r="Z320" s="1"/>
    </row>
    <row r="321" spans="1:26" ht="11.25" customHeight="1" x14ac:dyDescent="0.2">
      <c r="A321" s="381">
        <v>63</v>
      </c>
      <c r="B321" s="380"/>
      <c r="C321" s="380"/>
      <c r="D321" s="377"/>
      <c r="E321" s="379"/>
      <c r="F321" s="88"/>
      <c r="G321" s="95"/>
      <c r="H321" s="95"/>
      <c r="I321" s="95"/>
      <c r="J321" s="95"/>
      <c r="K321" s="95"/>
      <c r="L321" s="95"/>
      <c r="M321" s="95"/>
      <c r="N321" s="95"/>
      <c r="O321" s="95"/>
      <c r="P321" s="95"/>
      <c r="Q321" s="95"/>
      <c r="R321" s="95"/>
      <c r="S321" s="90">
        <f t="shared" si="1"/>
        <v>0</v>
      </c>
      <c r="T321" s="374"/>
      <c r="U321" s="374"/>
      <c r="V321" s="374"/>
      <c r="W321" s="236"/>
      <c r="X321" s="1"/>
      <c r="Y321" s="1"/>
      <c r="Z321" s="1"/>
    </row>
    <row r="322" spans="1:26" ht="12.75" customHeight="1" x14ac:dyDescent="0.2">
      <c r="A322" s="382"/>
      <c r="B322" s="375"/>
      <c r="C322" s="375"/>
      <c r="D322" s="375"/>
      <c r="E322" s="375"/>
      <c r="F322" s="88"/>
      <c r="G322" s="96"/>
      <c r="H322" s="237"/>
      <c r="I322" s="237"/>
      <c r="J322" s="96"/>
      <c r="K322" s="237"/>
      <c r="L322" s="96"/>
      <c r="M322" s="237"/>
      <c r="N322" s="96"/>
      <c r="O322" s="237"/>
      <c r="P322" s="237"/>
      <c r="Q322" s="237"/>
      <c r="R322" s="96"/>
      <c r="S322" s="91">
        <f t="shared" si="1"/>
        <v>0</v>
      </c>
      <c r="T322" s="375"/>
      <c r="U322" s="375"/>
      <c r="V322" s="375"/>
      <c r="W322" s="236"/>
      <c r="X322" s="1"/>
      <c r="Y322" s="1"/>
      <c r="Z322" s="1"/>
    </row>
    <row r="323" spans="1:26" ht="12.75" customHeight="1" x14ac:dyDescent="0.2">
      <c r="A323" s="382"/>
      <c r="B323" s="375"/>
      <c r="C323" s="375"/>
      <c r="D323" s="375"/>
      <c r="E323" s="375"/>
      <c r="F323" s="88"/>
      <c r="G323" s="96"/>
      <c r="H323" s="237"/>
      <c r="I323" s="237"/>
      <c r="J323" s="96"/>
      <c r="K323" s="237"/>
      <c r="L323" s="96"/>
      <c r="M323" s="237"/>
      <c r="N323" s="96"/>
      <c r="O323" s="237"/>
      <c r="P323" s="237"/>
      <c r="Q323" s="237"/>
      <c r="R323" s="96"/>
      <c r="S323" s="91">
        <f t="shared" si="1"/>
        <v>0</v>
      </c>
      <c r="T323" s="375"/>
      <c r="U323" s="375"/>
      <c r="V323" s="375"/>
      <c r="W323" s="236"/>
      <c r="X323" s="1"/>
      <c r="Y323" s="1"/>
      <c r="Z323" s="1"/>
    </row>
    <row r="324" spans="1:26" ht="12.75" customHeight="1" x14ac:dyDescent="0.2">
      <c r="A324" s="382"/>
      <c r="B324" s="375"/>
      <c r="C324" s="375"/>
      <c r="D324" s="375"/>
      <c r="E324" s="375"/>
      <c r="F324" s="88"/>
      <c r="G324" s="96"/>
      <c r="H324" s="237"/>
      <c r="I324" s="237"/>
      <c r="J324" s="96"/>
      <c r="K324" s="237"/>
      <c r="L324" s="96"/>
      <c r="M324" s="237"/>
      <c r="N324" s="96"/>
      <c r="O324" s="237"/>
      <c r="P324" s="237"/>
      <c r="Q324" s="237"/>
      <c r="R324" s="96"/>
      <c r="S324" s="91">
        <f t="shared" si="1"/>
        <v>0</v>
      </c>
      <c r="T324" s="375"/>
      <c r="U324" s="375"/>
      <c r="V324" s="375"/>
      <c r="W324" s="236"/>
      <c r="X324" s="1"/>
      <c r="Y324" s="1"/>
      <c r="Z324" s="1"/>
    </row>
    <row r="325" spans="1:26" ht="13.5" customHeight="1" x14ac:dyDescent="0.2">
      <c r="A325" s="383"/>
      <c r="B325" s="378"/>
      <c r="C325" s="378"/>
      <c r="D325" s="378"/>
      <c r="E325" s="378"/>
      <c r="F325" s="92"/>
      <c r="G325" s="97"/>
      <c r="H325" s="238"/>
      <c r="I325" s="238"/>
      <c r="J325" s="97"/>
      <c r="K325" s="238"/>
      <c r="L325" s="97"/>
      <c r="M325" s="238"/>
      <c r="N325" s="97"/>
      <c r="O325" s="238"/>
      <c r="P325" s="238"/>
      <c r="Q325" s="238"/>
      <c r="R325" s="97"/>
      <c r="S325" s="94">
        <f t="shared" si="1"/>
        <v>0</v>
      </c>
      <c r="T325" s="376"/>
      <c r="U325" s="376"/>
      <c r="V325" s="376"/>
      <c r="W325" s="236">
        <f>IF(G325&gt;0,C321,0)</f>
        <v>0</v>
      </c>
      <c r="X325" s="1"/>
      <c r="Y325" s="1"/>
      <c r="Z325" s="1"/>
    </row>
    <row r="326" spans="1:26" ht="11.25" customHeight="1" x14ac:dyDescent="0.2">
      <c r="A326" s="381">
        <v>64</v>
      </c>
      <c r="B326" s="380"/>
      <c r="C326" s="380"/>
      <c r="D326" s="377"/>
      <c r="E326" s="379"/>
      <c r="F326" s="88"/>
      <c r="G326" s="95"/>
      <c r="H326" s="95"/>
      <c r="I326" s="95"/>
      <c r="J326" s="95"/>
      <c r="K326" s="95"/>
      <c r="L326" s="95"/>
      <c r="M326" s="95"/>
      <c r="N326" s="95"/>
      <c r="O326" s="95"/>
      <c r="P326" s="95"/>
      <c r="Q326" s="95"/>
      <c r="R326" s="95"/>
      <c r="S326" s="90">
        <f t="shared" si="1"/>
        <v>0</v>
      </c>
      <c r="T326" s="374"/>
      <c r="U326" s="374"/>
      <c r="V326" s="374"/>
      <c r="W326" s="236"/>
      <c r="X326" s="1"/>
      <c r="Y326" s="1"/>
      <c r="Z326" s="1"/>
    </row>
    <row r="327" spans="1:26" ht="11.25" customHeight="1" x14ac:dyDescent="0.2">
      <c r="A327" s="382"/>
      <c r="B327" s="375"/>
      <c r="C327" s="375"/>
      <c r="D327" s="375"/>
      <c r="E327" s="375"/>
      <c r="F327" s="88"/>
      <c r="G327" s="96"/>
      <c r="H327" s="96"/>
      <c r="I327" s="96"/>
      <c r="J327" s="96"/>
      <c r="K327" s="96"/>
      <c r="L327" s="96"/>
      <c r="M327" s="96"/>
      <c r="N327" s="96"/>
      <c r="O327" s="96"/>
      <c r="P327" s="96"/>
      <c r="Q327" s="96"/>
      <c r="R327" s="96"/>
      <c r="S327" s="91">
        <f t="shared" si="1"/>
        <v>0</v>
      </c>
      <c r="T327" s="375"/>
      <c r="U327" s="375"/>
      <c r="V327" s="375"/>
      <c r="W327" s="236"/>
      <c r="X327" s="1"/>
      <c r="Y327" s="1"/>
      <c r="Z327" s="1"/>
    </row>
    <row r="328" spans="1:26" ht="11.25" customHeight="1" x14ac:dyDescent="0.2">
      <c r="A328" s="382"/>
      <c r="B328" s="375"/>
      <c r="C328" s="375"/>
      <c r="D328" s="375"/>
      <c r="E328" s="375"/>
      <c r="F328" s="88"/>
      <c r="G328" s="96"/>
      <c r="H328" s="96"/>
      <c r="I328" s="96"/>
      <c r="J328" s="96"/>
      <c r="K328" s="96"/>
      <c r="L328" s="96"/>
      <c r="M328" s="96"/>
      <c r="N328" s="96"/>
      <c r="O328" s="96"/>
      <c r="P328" s="96"/>
      <c r="Q328" s="96"/>
      <c r="R328" s="96"/>
      <c r="S328" s="91">
        <f t="shared" si="1"/>
        <v>0</v>
      </c>
      <c r="T328" s="375"/>
      <c r="U328" s="375"/>
      <c r="V328" s="375"/>
      <c r="W328" s="236"/>
      <c r="X328" s="1"/>
      <c r="Y328" s="1"/>
      <c r="Z328" s="1"/>
    </row>
    <row r="329" spans="1:26" ht="11.25" customHeight="1" x14ac:dyDescent="0.2">
      <c r="A329" s="382"/>
      <c r="B329" s="375"/>
      <c r="C329" s="375"/>
      <c r="D329" s="375"/>
      <c r="E329" s="375"/>
      <c r="F329" s="88"/>
      <c r="G329" s="96"/>
      <c r="H329" s="96"/>
      <c r="I329" s="96"/>
      <c r="J329" s="96"/>
      <c r="K329" s="96"/>
      <c r="L329" s="96"/>
      <c r="M329" s="96"/>
      <c r="N329" s="96"/>
      <c r="O329" s="96"/>
      <c r="P329" s="96"/>
      <c r="Q329" s="96"/>
      <c r="R329" s="96"/>
      <c r="S329" s="91">
        <f t="shared" si="1"/>
        <v>0</v>
      </c>
      <c r="T329" s="375"/>
      <c r="U329" s="375"/>
      <c r="V329" s="375"/>
      <c r="W329" s="236"/>
      <c r="X329" s="1"/>
      <c r="Y329" s="1"/>
      <c r="Z329" s="1"/>
    </row>
    <row r="330" spans="1:26" ht="11.25" customHeight="1" x14ac:dyDescent="0.2">
      <c r="A330" s="383"/>
      <c r="B330" s="378"/>
      <c r="C330" s="378"/>
      <c r="D330" s="378"/>
      <c r="E330" s="378"/>
      <c r="F330" s="92"/>
      <c r="G330" s="97"/>
      <c r="H330" s="97"/>
      <c r="I330" s="97"/>
      <c r="J330" s="97"/>
      <c r="K330" s="97"/>
      <c r="L330" s="97"/>
      <c r="M330" s="97"/>
      <c r="N330" s="97"/>
      <c r="O330" s="97"/>
      <c r="P330" s="97"/>
      <c r="Q330" s="97"/>
      <c r="R330" s="97"/>
      <c r="S330" s="94">
        <f t="shared" si="1"/>
        <v>0</v>
      </c>
      <c r="T330" s="376"/>
      <c r="U330" s="376"/>
      <c r="V330" s="376"/>
      <c r="W330" s="236">
        <f>IF(G330&gt;0,C326,0)</f>
        <v>0</v>
      </c>
      <c r="X330" s="1"/>
      <c r="Y330" s="1"/>
      <c r="Z330" s="1"/>
    </row>
    <row r="331" spans="1:26" ht="11.25" customHeight="1" x14ac:dyDescent="0.2">
      <c r="A331" s="381">
        <v>65</v>
      </c>
      <c r="B331" s="380"/>
      <c r="C331" s="380"/>
      <c r="D331" s="377"/>
      <c r="E331" s="379"/>
      <c r="F331" s="88"/>
      <c r="G331" s="95"/>
      <c r="H331" s="95"/>
      <c r="I331" s="95"/>
      <c r="J331" s="95"/>
      <c r="K331" s="95"/>
      <c r="L331" s="95"/>
      <c r="M331" s="95"/>
      <c r="N331" s="95"/>
      <c r="O331" s="95"/>
      <c r="P331" s="95"/>
      <c r="Q331" s="95"/>
      <c r="R331" s="95"/>
      <c r="S331" s="90">
        <f t="shared" si="1"/>
        <v>0</v>
      </c>
      <c r="T331" s="374"/>
      <c r="U331" s="374"/>
      <c r="V331" s="374"/>
      <c r="W331" s="236"/>
      <c r="X331" s="1"/>
      <c r="Y331" s="1"/>
      <c r="Z331" s="1"/>
    </row>
    <row r="332" spans="1:26" ht="12.75" customHeight="1" x14ac:dyDescent="0.2">
      <c r="A332" s="382"/>
      <c r="B332" s="375"/>
      <c r="C332" s="375"/>
      <c r="D332" s="375"/>
      <c r="E332" s="375"/>
      <c r="F332" s="88"/>
      <c r="G332" s="96"/>
      <c r="H332" s="237"/>
      <c r="I332" s="237"/>
      <c r="J332" s="96"/>
      <c r="K332" s="237"/>
      <c r="L332" s="96"/>
      <c r="M332" s="237"/>
      <c r="N332" s="96"/>
      <c r="O332" s="237"/>
      <c r="P332" s="237"/>
      <c r="Q332" s="237"/>
      <c r="R332" s="96"/>
      <c r="S332" s="91">
        <f t="shared" si="1"/>
        <v>0</v>
      </c>
      <c r="T332" s="375"/>
      <c r="U332" s="375"/>
      <c r="V332" s="375"/>
      <c r="W332" s="236"/>
      <c r="X332" s="1"/>
      <c r="Y332" s="1"/>
      <c r="Z332" s="1"/>
    </row>
    <row r="333" spans="1:26" ht="12.75" customHeight="1" x14ac:dyDescent="0.2">
      <c r="A333" s="382"/>
      <c r="B333" s="375"/>
      <c r="C333" s="375"/>
      <c r="D333" s="375"/>
      <c r="E333" s="375"/>
      <c r="F333" s="88"/>
      <c r="G333" s="96"/>
      <c r="H333" s="237"/>
      <c r="I333" s="237"/>
      <c r="J333" s="96"/>
      <c r="K333" s="237"/>
      <c r="L333" s="96"/>
      <c r="M333" s="237"/>
      <c r="N333" s="96"/>
      <c r="O333" s="237"/>
      <c r="P333" s="237"/>
      <c r="Q333" s="237"/>
      <c r="R333" s="96"/>
      <c r="S333" s="91">
        <f t="shared" si="1"/>
        <v>0</v>
      </c>
      <c r="T333" s="375"/>
      <c r="U333" s="375"/>
      <c r="V333" s="375"/>
      <c r="W333" s="236"/>
      <c r="X333" s="1"/>
      <c r="Y333" s="1"/>
      <c r="Z333" s="1"/>
    </row>
    <row r="334" spans="1:26" ht="12.75" customHeight="1" x14ac:dyDescent="0.2">
      <c r="A334" s="382"/>
      <c r="B334" s="375"/>
      <c r="C334" s="375"/>
      <c r="D334" s="375"/>
      <c r="E334" s="375"/>
      <c r="F334" s="88"/>
      <c r="G334" s="96"/>
      <c r="H334" s="237"/>
      <c r="I334" s="237"/>
      <c r="J334" s="96"/>
      <c r="K334" s="237"/>
      <c r="L334" s="96"/>
      <c r="M334" s="237"/>
      <c r="N334" s="96"/>
      <c r="O334" s="237"/>
      <c r="P334" s="237"/>
      <c r="Q334" s="237"/>
      <c r="R334" s="96"/>
      <c r="S334" s="91">
        <f t="shared" si="1"/>
        <v>0</v>
      </c>
      <c r="T334" s="375"/>
      <c r="U334" s="375"/>
      <c r="V334" s="375"/>
      <c r="W334" s="236"/>
      <c r="X334" s="1"/>
      <c r="Y334" s="1"/>
      <c r="Z334" s="1"/>
    </row>
    <row r="335" spans="1:26" ht="13.5" customHeight="1" x14ac:dyDescent="0.2">
      <c r="A335" s="383"/>
      <c r="B335" s="378"/>
      <c r="C335" s="378"/>
      <c r="D335" s="378"/>
      <c r="E335" s="378"/>
      <c r="F335" s="92"/>
      <c r="G335" s="97"/>
      <c r="H335" s="238"/>
      <c r="I335" s="238"/>
      <c r="J335" s="97"/>
      <c r="K335" s="238"/>
      <c r="L335" s="97"/>
      <c r="M335" s="238"/>
      <c r="N335" s="97"/>
      <c r="O335" s="238"/>
      <c r="P335" s="238"/>
      <c r="Q335" s="238"/>
      <c r="R335" s="97"/>
      <c r="S335" s="94">
        <f t="shared" si="1"/>
        <v>0</v>
      </c>
      <c r="T335" s="376"/>
      <c r="U335" s="376"/>
      <c r="V335" s="376"/>
      <c r="W335" s="236">
        <f>IF(G335&gt;0,C331,0)</f>
        <v>0</v>
      </c>
      <c r="X335" s="1"/>
      <c r="Y335" s="1"/>
      <c r="Z335" s="1"/>
    </row>
    <row r="336" spans="1:26" ht="11.25" customHeight="1" x14ac:dyDescent="0.2">
      <c r="A336" s="381">
        <v>66</v>
      </c>
      <c r="B336" s="380"/>
      <c r="C336" s="380"/>
      <c r="D336" s="377"/>
      <c r="E336" s="379"/>
      <c r="F336" s="88"/>
      <c r="G336" s="95"/>
      <c r="H336" s="95"/>
      <c r="I336" s="95"/>
      <c r="J336" s="95"/>
      <c r="K336" s="95"/>
      <c r="L336" s="95"/>
      <c r="M336" s="95"/>
      <c r="N336" s="95"/>
      <c r="O336" s="95"/>
      <c r="P336" s="95"/>
      <c r="Q336" s="95"/>
      <c r="R336" s="95"/>
      <c r="S336" s="90">
        <f t="shared" si="1"/>
        <v>0</v>
      </c>
      <c r="T336" s="374"/>
      <c r="U336" s="374"/>
      <c r="V336" s="374"/>
      <c r="W336" s="236"/>
      <c r="X336" s="1"/>
      <c r="Y336" s="1"/>
      <c r="Z336" s="1"/>
    </row>
    <row r="337" spans="1:26" ht="11.25" customHeight="1" x14ac:dyDescent="0.2">
      <c r="A337" s="382"/>
      <c r="B337" s="375"/>
      <c r="C337" s="375"/>
      <c r="D337" s="375"/>
      <c r="E337" s="375"/>
      <c r="F337" s="88"/>
      <c r="G337" s="96"/>
      <c r="H337" s="96"/>
      <c r="I337" s="96"/>
      <c r="J337" s="96"/>
      <c r="K337" s="96"/>
      <c r="L337" s="96"/>
      <c r="M337" s="96"/>
      <c r="N337" s="96"/>
      <c r="O337" s="96"/>
      <c r="P337" s="96"/>
      <c r="Q337" s="96"/>
      <c r="R337" s="96"/>
      <c r="S337" s="91">
        <f t="shared" si="1"/>
        <v>0</v>
      </c>
      <c r="T337" s="375"/>
      <c r="U337" s="375"/>
      <c r="V337" s="375"/>
      <c r="W337" s="236"/>
      <c r="X337" s="1"/>
      <c r="Y337" s="1"/>
      <c r="Z337" s="1"/>
    </row>
    <row r="338" spans="1:26" ht="11.25" customHeight="1" x14ac:dyDescent="0.2">
      <c r="A338" s="382"/>
      <c r="B338" s="375"/>
      <c r="C338" s="375"/>
      <c r="D338" s="375"/>
      <c r="E338" s="375"/>
      <c r="F338" s="88"/>
      <c r="G338" s="96"/>
      <c r="H338" s="96"/>
      <c r="I338" s="96"/>
      <c r="J338" s="96"/>
      <c r="K338" s="96"/>
      <c r="L338" s="96"/>
      <c r="M338" s="96"/>
      <c r="N338" s="96"/>
      <c r="O338" s="96"/>
      <c r="P338" s="96"/>
      <c r="Q338" s="96"/>
      <c r="R338" s="96"/>
      <c r="S338" s="91">
        <f t="shared" si="1"/>
        <v>0</v>
      </c>
      <c r="T338" s="375"/>
      <c r="U338" s="375"/>
      <c r="V338" s="375"/>
      <c r="W338" s="236"/>
      <c r="X338" s="1"/>
      <c r="Y338" s="1"/>
      <c r="Z338" s="1"/>
    </row>
    <row r="339" spans="1:26" ht="11.25" customHeight="1" x14ac:dyDescent="0.2">
      <c r="A339" s="382"/>
      <c r="B339" s="375"/>
      <c r="C339" s="375"/>
      <c r="D339" s="375"/>
      <c r="E339" s="375"/>
      <c r="F339" s="88"/>
      <c r="G339" s="96"/>
      <c r="H339" s="96"/>
      <c r="I339" s="96"/>
      <c r="J339" s="96"/>
      <c r="K339" s="96"/>
      <c r="L339" s="96"/>
      <c r="M339" s="96"/>
      <c r="N339" s="96"/>
      <c r="O339" s="96"/>
      <c r="P339" s="96"/>
      <c r="Q339" s="96"/>
      <c r="R339" s="96"/>
      <c r="S339" s="91">
        <f t="shared" si="1"/>
        <v>0</v>
      </c>
      <c r="T339" s="375"/>
      <c r="U339" s="375"/>
      <c r="V339" s="375"/>
      <c r="W339" s="236"/>
      <c r="X339" s="1"/>
      <c r="Y339" s="1"/>
      <c r="Z339" s="1"/>
    </row>
    <row r="340" spans="1:26" ht="11.25" customHeight="1" x14ac:dyDescent="0.2">
      <c r="A340" s="383"/>
      <c r="B340" s="378"/>
      <c r="C340" s="378"/>
      <c r="D340" s="378"/>
      <c r="E340" s="378"/>
      <c r="F340" s="92"/>
      <c r="G340" s="97"/>
      <c r="H340" s="97"/>
      <c r="I340" s="97"/>
      <c r="J340" s="97"/>
      <c r="K340" s="97"/>
      <c r="L340" s="97"/>
      <c r="M340" s="97"/>
      <c r="N340" s="97"/>
      <c r="O340" s="97"/>
      <c r="P340" s="97"/>
      <c r="Q340" s="97"/>
      <c r="R340" s="97"/>
      <c r="S340" s="94">
        <f t="shared" si="1"/>
        <v>0</v>
      </c>
      <c r="T340" s="376"/>
      <c r="U340" s="376"/>
      <c r="V340" s="376"/>
      <c r="W340" s="236">
        <f>IF(G340&gt;0,C336,0)</f>
        <v>0</v>
      </c>
      <c r="X340" s="1"/>
      <c r="Y340" s="1"/>
      <c r="Z340" s="1"/>
    </row>
    <row r="341" spans="1:26" ht="11.25" customHeight="1" x14ac:dyDescent="0.2">
      <c r="A341" s="381">
        <v>67</v>
      </c>
      <c r="B341" s="380"/>
      <c r="C341" s="380"/>
      <c r="D341" s="377"/>
      <c r="E341" s="379"/>
      <c r="F341" s="88"/>
      <c r="G341" s="95"/>
      <c r="H341" s="95"/>
      <c r="I341" s="95"/>
      <c r="J341" s="95"/>
      <c r="K341" s="95"/>
      <c r="L341" s="95"/>
      <c r="M341" s="95"/>
      <c r="N341" s="95"/>
      <c r="O341" s="95"/>
      <c r="P341" s="95"/>
      <c r="Q341" s="95"/>
      <c r="R341" s="95"/>
      <c r="S341" s="90">
        <f t="shared" si="1"/>
        <v>0</v>
      </c>
      <c r="T341" s="374"/>
      <c r="U341" s="374"/>
      <c r="V341" s="374"/>
      <c r="W341" s="236"/>
      <c r="X341" s="1"/>
      <c r="Y341" s="1"/>
      <c r="Z341" s="1"/>
    </row>
    <row r="342" spans="1:26" ht="12.75" customHeight="1" x14ac:dyDescent="0.2">
      <c r="A342" s="382"/>
      <c r="B342" s="375"/>
      <c r="C342" s="375"/>
      <c r="D342" s="375"/>
      <c r="E342" s="375"/>
      <c r="F342" s="88"/>
      <c r="G342" s="96"/>
      <c r="H342" s="237"/>
      <c r="I342" s="237"/>
      <c r="J342" s="96"/>
      <c r="K342" s="237"/>
      <c r="L342" s="96"/>
      <c r="M342" s="237"/>
      <c r="N342" s="96"/>
      <c r="O342" s="237"/>
      <c r="P342" s="237"/>
      <c r="Q342" s="237"/>
      <c r="R342" s="96"/>
      <c r="S342" s="91">
        <f t="shared" si="1"/>
        <v>0</v>
      </c>
      <c r="T342" s="375"/>
      <c r="U342" s="375"/>
      <c r="V342" s="375"/>
      <c r="W342" s="236"/>
      <c r="X342" s="1"/>
      <c r="Y342" s="1"/>
      <c r="Z342" s="1"/>
    </row>
    <row r="343" spans="1:26" ht="12.75" customHeight="1" x14ac:dyDescent="0.2">
      <c r="A343" s="382"/>
      <c r="B343" s="375"/>
      <c r="C343" s="375"/>
      <c r="D343" s="375"/>
      <c r="E343" s="375"/>
      <c r="F343" s="88"/>
      <c r="G343" s="96"/>
      <c r="H343" s="237"/>
      <c r="I343" s="237"/>
      <c r="J343" s="96"/>
      <c r="K343" s="237"/>
      <c r="L343" s="96"/>
      <c r="M343" s="237"/>
      <c r="N343" s="96"/>
      <c r="O343" s="237"/>
      <c r="P343" s="237"/>
      <c r="Q343" s="237"/>
      <c r="R343" s="96"/>
      <c r="S343" s="91">
        <f t="shared" si="1"/>
        <v>0</v>
      </c>
      <c r="T343" s="375"/>
      <c r="U343" s="375"/>
      <c r="V343" s="375"/>
      <c r="W343" s="236"/>
      <c r="X343" s="1"/>
      <c r="Y343" s="1"/>
      <c r="Z343" s="1"/>
    </row>
    <row r="344" spans="1:26" ht="12.75" customHeight="1" x14ac:dyDescent="0.2">
      <c r="A344" s="382"/>
      <c r="B344" s="375"/>
      <c r="C344" s="375"/>
      <c r="D344" s="375"/>
      <c r="E344" s="375"/>
      <c r="F344" s="88"/>
      <c r="G344" s="96"/>
      <c r="H344" s="237"/>
      <c r="I344" s="237"/>
      <c r="J344" s="96"/>
      <c r="K344" s="237"/>
      <c r="L344" s="96"/>
      <c r="M344" s="237"/>
      <c r="N344" s="96"/>
      <c r="O344" s="237"/>
      <c r="P344" s="237"/>
      <c r="Q344" s="237"/>
      <c r="R344" s="96"/>
      <c r="S344" s="91">
        <f t="shared" si="1"/>
        <v>0</v>
      </c>
      <c r="T344" s="375"/>
      <c r="U344" s="375"/>
      <c r="V344" s="375"/>
      <c r="W344" s="236"/>
      <c r="X344" s="1"/>
      <c r="Y344" s="1"/>
      <c r="Z344" s="1"/>
    </row>
    <row r="345" spans="1:26" ht="13.5" customHeight="1" x14ac:dyDescent="0.2">
      <c r="A345" s="383"/>
      <c r="B345" s="378"/>
      <c r="C345" s="378"/>
      <c r="D345" s="378"/>
      <c r="E345" s="378"/>
      <c r="F345" s="92"/>
      <c r="G345" s="97"/>
      <c r="H345" s="238"/>
      <c r="I345" s="238"/>
      <c r="J345" s="97"/>
      <c r="K345" s="238"/>
      <c r="L345" s="97"/>
      <c r="M345" s="238"/>
      <c r="N345" s="97"/>
      <c r="O345" s="238"/>
      <c r="P345" s="238"/>
      <c r="Q345" s="238"/>
      <c r="R345" s="97"/>
      <c r="S345" s="94">
        <f t="shared" si="1"/>
        <v>0</v>
      </c>
      <c r="T345" s="376"/>
      <c r="U345" s="376"/>
      <c r="V345" s="376"/>
      <c r="W345" s="236">
        <f>IF(G345&gt;0,C341,0)</f>
        <v>0</v>
      </c>
      <c r="X345" s="1"/>
      <c r="Y345" s="1"/>
      <c r="Z345" s="1"/>
    </row>
    <row r="346" spans="1:26" ht="11.25" customHeight="1" x14ac:dyDescent="0.2">
      <c r="A346" s="381">
        <v>68</v>
      </c>
      <c r="B346" s="380"/>
      <c r="C346" s="380"/>
      <c r="D346" s="377"/>
      <c r="E346" s="379"/>
      <c r="F346" s="88"/>
      <c r="G346" s="95"/>
      <c r="H346" s="95"/>
      <c r="I346" s="95"/>
      <c r="J346" s="95"/>
      <c r="K346" s="95"/>
      <c r="L346" s="95"/>
      <c r="M346" s="95"/>
      <c r="N346" s="95"/>
      <c r="O346" s="95"/>
      <c r="P346" s="95"/>
      <c r="Q346" s="95"/>
      <c r="R346" s="95"/>
      <c r="S346" s="90">
        <f t="shared" si="1"/>
        <v>0</v>
      </c>
      <c r="T346" s="374"/>
      <c r="U346" s="374"/>
      <c r="V346" s="374"/>
      <c r="W346" s="236"/>
      <c r="X346" s="1"/>
      <c r="Y346" s="1"/>
      <c r="Z346" s="1"/>
    </row>
    <row r="347" spans="1:26" ht="11.25" customHeight="1" x14ac:dyDescent="0.2">
      <c r="A347" s="382"/>
      <c r="B347" s="375"/>
      <c r="C347" s="375"/>
      <c r="D347" s="375"/>
      <c r="E347" s="375"/>
      <c r="F347" s="88"/>
      <c r="G347" s="96"/>
      <c r="H347" s="96"/>
      <c r="I347" s="96"/>
      <c r="J347" s="96"/>
      <c r="K347" s="96"/>
      <c r="L347" s="96"/>
      <c r="M347" s="96"/>
      <c r="N347" s="96"/>
      <c r="O347" s="96"/>
      <c r="P347" s="96"/>
      <c r="Q347" s="96"/>
      <c r="R347" s="96"/>
      <c r="S347" s="91">
        <f t="shared" si="1"/>
        <v>0</v>
      </c>
      <c r="T347" s="375"/>
      <c r="U347" s="375"/>
      <c r="V347" s="375"/>
      <c r="W347" s="236"/>
      <c r="X347" s="1"/>
      <c r="Y347" s="1"/>
      <c r="Z347" s="1"/>
    </row>
    <row r="348" spans="1:26" ht="11.25" customHeight="1" x14ac:dyDescent="0.2">
      <c r="A348" s="382"/>
      <c r="B348" s="375"/>
      <c r="C348" s="375"/>
      <c r="D348" s="375"/>
      <c r="E348" s="375"/>
      <c r="F348" s="88"/>
      <c r="G348" s="96"/>
      <c r="H348" s="96"/>
      <c r="I348" s="96"/>
      <c r="J348" s="96"/>
      <c r="K348" s="96"/>
      <c r="L348" s="96"/>
      <c r="M348" s="96"/>
      <c r="N348" s="96"/>
      <c r="O348" s="96"/>
      <c r="P348" s="96"/>
      <c r="Q348" s="96"/>
      <c r="R348" s="96"/>
      <c r="S348" s="91">
        <f t="shared" si="1"/>
        <v>0</v>
      </c>
      <c r="T348" s="375"/>
      <c r="U348" s="375"/>
      <c r="V348" s="375"/>
      <c r="W348" s="236"/>
      <c r="X348" s="1"/>
      <c r="Y348" s="1"/>
      <c r="Z348" s="1"/>
    </row>
    <row r="349" spans="1:26" ht="11.25" customHeight="1" x14ac:dyDescent="0.2">
      <c r="A349" s="382"/>
      <c r="B349" s="375"/>
      <c r="C349" s="375"/>
      <c r="D349" s="375"/>
      <c r="E349" s="375"/>
      <c r="F349" s="88"/>
      <c r="G349" s="96"/>
      <c r="H349" s="96"/>
      <c r="I349" s="96"/>
      <c r="J349" s="96"/>
      <c r="K349" s="96"/>
      <c r="L349" s="96"/>
      <c r="M349" s="96"/>
      <c r="N349" s="96"/>
      <c r="O349" s="96"/>
      <c r="P349" s="96"/>
      <c r="Q349" s="96"/>
      <c r="R349" s="96"/>
      <c r="S349" s="91">
        <f t="shared" si="1"/>
        <v>0</v>
      </c>
      <c r="T349" s="375"/>
      <c r="U349" s="375"/>
      <c r="V349" s="375"/>
      <c r="W349" s="236"/>
      <c r="X349" s="1"/>
      <c r="Y349" s="1"/>
      <c r="Z349" s="1"/>
    </row>
    <row r="350" spans="1:26" ht="11.25" customHeight="1" x14ac:dyDescent="0.2">
      <c r="A350" s="383"/>
      <c r="B350" s="378"/>
      <c r="C350" s="378"/>
      <c r="D350" s="378"/>
      <c r="E350" s="378"/>
      <c r="F350" s="92"/>
      <c r="G350" s="97"/>
      <c r="H350" s="97"/>
      <c r="I350" s="97"/>
      <c r="J350" s="97"/>
      <c r="K350" s="97"/>
      <c r="L350" s="97"/>
      <c r="M350" s="97"/>
      <c r="N350" s="97"/>
      <c r="O350" s="97"/>
      <c r="P350" s="97"/>
      <c r="Q350" s="97"/>
      <c r="R350" s="97"/>
      <c r="S350" s="94">
        <f t="shared" si="1"/>
        <v>0</v>
      </c>
      <c r="T350" s="376"/>
      <c r="U350" s="376"/>
      <c r="V350" s="376"/>
      <c r="W350" s="236">
        <f>IF(G350&gt;0,C346,0)</f>
        <v>0</v>
      </c>
      <c r="X350" s="1"/>
      <c r="Y350" s="1"/>
      <c r="Z350" s="1"/>
    </row>
    <row r="351" spans="1:26" ht="11.25" customHeight="1" x14ac:dyDescent="0.2">
      <c r="A351" s="381">
        <v>69</v>
      </c>
      <c r="B351" s="380"/>
      <c r="C351" s="380"/>
      <c r="D351" s="377"/>
      <c r="E351" s="379"/>
      <c r="F351" s="88"/>
      <c r="G351" s="95"/>
      <c r="H351" s="95"/>
      <c r="I351" s="95"/>
      <c r="J351" s="95"/>
      <c r="K351" s="95"/>
      <c r="L351" s="95"/>
      <c r="M351" s="95"/>
      <c r="N351" s="95"/>
      <c r="O351" s="95"/>
      <c r="P351" s="95"/>
      <c r="Q351" s="95"/>
      <c r="R351" s="95"/>
      <c r="S351" s="90">
        <f t="shared" si="1"/>
        <v>0</v>
      </c>
      <c r="T351" s="374"/>
      <c r="U351" s="374"/>
      <c r="V351" s="374"/>
      <c r="W351" s="236"/>
      <c r="X351" s="1"/>
      <c r="Y351" s="1"/>
      <c r="Z351" s="1"/>
    </row>
    <row r="352" spans="1:26" ht="11.25" customHeight="1" x14ac:dyDescent="0.2">
      <c r="A352" s="382"/>
      <c r="B352" s="375"/>
      <c r="C352" s="375"/>
      <c r="D352" s="375"/>
      <c r="E352" s="375"/>
      <c r="F352" s="88"/>
      <c r="G352" s="96"/>
      <c r="H352" s="96"/>
      <c r="I352" s="96"/>
      <c r="J352" s="96"/>
      <c r="K352" s="96"/>
      <c r="L352" s="96"/>
      <c r="M352" s="96"/>
      <c r="N352" s="96"/>
      <c r="O352" s="96"/>
      <c r="P352" s="96"/>
      <c r="Q352" s="96"/>
      <c r="R352" s="96"/>
      <c r="S352" s="91">
        <f t="shared" si="1"/>
        <v>0</v>
      </c>
      <c r="T352" s="375"/>
      <c r="U352" s="375"/>
      <c r="V352" s="375"/>
      <c r="W352" s="236"/>
      <c r="X352" s="1"/>
      <c r="Y352" s="1"/>
      <c r="Z352" s="1"/>
    </row>
    <row r="353" spans="1:26" ht="11.25" customHeight="1" x14ac:dyDescent="0.2">
      <c r="A353" s="382"/>
      <c r="B353" s="375"/>
      <c r="C353" s="375"/>
      <c r="D353" s="375"/>
      <c r="E353" s="375"/>
      <c r="F353" s="88"/>
      <c r="G353" s="96"/>
      <c r="H353" s="96"/>
      <c r="I353" s="96"/>
      <c r="J353" s="96"/>
      <c r="K353" s="96"/>
      <c r="L353" s="96"/>
      <c r="M353" s="96"/>
      <c r="N353" s="96"/>
      <c r="O353" s="96"/>
      <c r="P353" s="96"/>
      <c r="Q353" s="96"/>
      <c r="R353" s="96"/>
      <c r="S353" s="91">
        <f t="shared" si="1"/>
        <v>0</v>
      </c>
      <c r="T353" s="375"/>
      <c r="U353" s="375"/>
      <c r="V353" s="375"/>
      <c r="W353" s="236"/>
      <c r="X353" s="1"/>
      <c r="Y353" s="1"/>
      <c r="Z353" s="1"/>
    </row>
    <row r="354" spans="1:26" ht="11.25" customHeight="1" x14ac:dyDescent="0.2">
      <c r="A354" s="382"/>
      <c r="B354" s="375"/>
      <c r="C354" s="375"/>
      <c r="D354" s="375"/>
      <c r="E354" s="375"/>
      <c r="F354" s="88"/>
      <c r="G354" s="96"/>
      <c r="H354" s="96"/>
      <c r="I354" s="96"/>
      <c r="J354" s="96"/>
      <c r="K354" s="96"/>
      <c r="L354" s="96"/>
      <c r="M354" s="96"/>
      <c r="N354" s="96"/>
      <c r="O354" s="96"/>
      <c r="P354" s="96"/>
      <c r="Q354" s="96"/>
      <c r="R354" s="96"/>
      <c r="S354" s="91">
        <f t="shared" si="1"/>
        <v>0</v>
      </c>
      <c r="T354" s="375"/>
      <c r="U354" s="375"/>
      <c r="V354" s="375"/>
      <c r="W354" s="236"/>
      <c r="X354" s="1"/>
      <c r="Y354" s="1"/>
      <c r="Z354" s="1"/>
    </row>
    <row r="355" spans="1:26" ht="11.25" customHeight="1" x14ac:dyDescent="0.2">
      <c r="A355" s="383"/>
      <c r="B355" s="378"/>
      <c r="C355" s="378"/>
      <c r="D355" s="378"/>
      <c r="E355" s="378"/>
      <c r="F355" s="92"/>
      <c r="G355" s="97"/>
      <c r="H355" s="97"/>
      <c r="I355" s="97"/>
      <c r="J355" s="97"/>
      <c r="K355" s="97"/>
      <c r="L355" s="97"/>
      <c r="M355" s="97"/>
      <c r="N355" s="97"/>
      <c r="O355" s="97"/>
      <c r="P355" s="97"/>
      <c r="Q355" s="97"/>
      <c r="R355" s="97"/>
      <c r="S355" s="94">
        <f t="shared" si="1"/>
        <v>0</v>
      </c>
      <c r="T355" s="376"/>
      <c r="U355" s="376"/>
      <c r="V355" s="376"/>
      <c r="W355" s="236">
        <f>IF(G355&gt;0,C351,0)</f>
        <v>0</v>
      </c>
      <c r="X355" s="1"/>
      <c r="Y355" s="1"/>
      <c r="Z355" s="1"/>
    </row>
    <row r="356" spans="1:26" ht="11.25" customHeight="1" x14ac:dyDescent="0.2">
      <c r="A356" s="381">
        <v>70</v>
      </c>
      <c r="B356" s="380"/>
      <c r="C356" s="380"/>
      <c r="D356" s="377"/>
      <c r="E356" s="379"/>
      <c r="F356" s="88"/>
      <c r="G356" s="95"/>
      <c r="H356" s="95"/>
      <c r="I356" s="95"/>
      <c r="J356" s="95"/>
      <c r="K356" s="95"/>
      <c r="L356" s="95"/>
      <c r="M356" s="95"/>
      <c r="N356" s="95"/>
      <c r="O356" s="95"/>
      <c r="P356" s="95"/>
      <c r="Q356" s="95"/>
      <c r="R356" s="95"/>
      <c r="S356" s="90">
        <f t="shared" si="1"/>
        <v>0</v>
      </c>
      <c r="T356" s="374"/>
      <c r="U356" s="374"/>
      <c r="V356" s="374"/>
      <c r="W356" s="236"/>
      <c r="X356" s="1"/>
      <c r="Y356" s="1"/>
      <c r="Z356" s="1"/>
    </row>
    <row r="357" spans="1:26" ht="11.25" customHeight="1" x14ac:dyDescent="0.2">
      <c r="A357" s="382"/>
      <c r="B357" s="375"/>
      <c r="C357" s="375"/>
      <c r="D357" s="375"/>
      <c r="E357" s="375"/>
      <c r="F357" s="88"/>
      <c r="G357" s="96"/>
      <c r="H357" s="96"/>
      <c r="I357" s="96"/>
      <c r="J357" s="96"/>
      <c r="K357" s="96"/>
      <c r="L357" s="96"/>
      <c r="M357" s="96"/>
      <c r="N357" s="96"/>
      <c r="O357" s="96"/>
      <c r="P357" s="96"/>
      <c r="Q357" s="96"/>
      <c r="R357" s="96"/>
      <c r="S357" s="91">
        <f t="shared" si="1"/>
        <v>0</v>
      </c>
      <c r="T357" s="375"/>
      <c r="U357" s="375"/>
      <c r="V357" s="375"/>
      <c r="W357" s="236"/>
      <c r="X357" s="1"/>
      <c r="Y357" s="1"/>
      <c r="Z357" s="1"/>
    </row>
    <row r="358" spans="1:26" ht="11.25" customHeight="1" x14ac:dyDescent="0.2">
      <c r="A358" s="382"/>
      <c r="B358" s="375"/>
      <c r="C358" s="375"/>
      <c r="D358" s="375"/>
      <c r="E358" s="375"/>
      <c r="F358" s="88"/>
      <c r="G358" s="96"/>
      <c r="H358" s="96"/>
      <c r="I358" s="96"/>
      <c r="J358" s="96"/>
      <c r="K358" s="96"/>
      <c r="L358" s="96"/>
      <c r="M358" s="96"/>
      <c r="N358" s="96"/>
      <c r="O358" s="96"/>
      <c r="P358" s="96"/>
      <c r="Q358" s="96"/>
      <c r="R358" s="96"/>
      <c r="S358" s="91">
        <f t="shared" si="1"/>
        <v>0</v>
      </c>
      <c r="T358" s="375"/>
      <c r="U358" s="375"/>
      <c r="V358" s="375"/>
      <c r="W358" s="236"/>
      <c r="X358" s="1"/>
      <c r="Y358" s="1"/>
      <c r="Z358" s="1"/>
    </row>
    <row r="359" spans="1:26" ht="11.25" customHeight="1" x14ac:dyDescent="0.2">
      <c r="A359" s="382"/>
      <c r="B359" s="375"/>
      <c r="C359" s="375"/>
      <c r="D359" s="375"/>
      <c r="E359" s="375"/>
      <c r="F359" s="88"/>
      <c r="G359" s="96"/>
      <c r="H359" s="96"/>
      <c r="I359" s="96"/>
      <c r="J359" s="96"/>
      <c r="K359" s="96"/>
      <c r="L359" s="96"/>
      <c r="M359" s="96"/>
      <c r="N359" s="96"/>
      <c r="O359" s="96"/>
      <c r="P359" s="96"/>
      <c r="Q359" s="96"/>
      <c r="R359" s="96"/>
      <c r="S359" s="91">
        <f t="shared" si="1"/>
        <v>0</v>
      </c>
      <c r="T359" s="375"/>
      <c r="U359" s="375"/>
      <c r="V359" s="375"/>
      <c r="W359" s="236"/>
      <c r="X359" s="1"/>
      <c r="Y359" s="1"/>
      <c r="Z359" s="1"/>
    </row>
    <row r="360" spans="1:26" ht="11.25" customHeight="1" x14ac:dyDescent="0.2">
      <c r="A360" s="383"/>
      <c r="B360" s="378"/>
      <c r="C360" s="378"/>
      <c r="D360" s="378"/>
      <c r="E360" s="378"/>
      <c r="F360" s="92"/>
      <c r="G360" s="97"/>
      <c r="H360" s="97"/>
      <c r="I360" s="97"/>
      <c r="J360" s="97"/>
      <c r="K360" s="97"/>
      <c r="L360" s="97"/>
      <c r="M360" s="97"/>
      <c r="N360" s="97"/>
      <c r="O360" s="97"/>
      <c r="P360" s="97"/>
      <c r="Q360" s="97"/>
      <c r="R360" s="97"/>
      <c r="S360" s="98">
        <f t="shared" si="1"/>
        <v>0</v>
      </c>
      <c r="T360" s="376"/>
      <c r="U360" s="376"/>
      <c r="V360" s="376"/>
      <c r="W360" s="236">
        <f>IF(G360&gt;0,C356,0)</f>
        <v>0</v>
      </c>
      <c r="X360" s="1"/>
      <c r="Y360" s="1"/>
      <c r="Z360" s="1"/>
    </row>
    <row r="361" spans="1:26" ht="11.25" customHeight="1" x14ac:dyDescent="0.2">
      <c r="A361" s="1"/>
      <c r="B361" s="99" t="s">
        <v>1542</v>
      </c>
      <c r="C361" s="41"/>
      <c r="D361" s="100"/>
      <c r="E361" s="100">
        <f>SUM(E11:E360)</f>
        <v>16498373621</v>
      </c>
      <c r="F361" s="100"/>
      <c r="G361" s="100">
        <f>SUM(G11:G360)</f>
        <v>2906612063.1170001</v>
      </c>
      <c r="H361" s="100"/>
      <c r="I361" s="100"/>
      <c r="J361" s="100">
        <f>SUM(J11:J360)</f>
        <v>2215000000</v>
      </c>
      <c r="K361" s="100"/>
      <c r="L361" s="100">
        <f>SUM(L11:L360)</f>
        <v>4591355403</v>
      </c>
      <c r="M361" s="100"/>
      <c r="N361" s="100">
        <f>SUM(N11:N360)</f>
        <v>28650000</v>
      </c>
      <c r="O361" s="100"/>
      <c r="P361" s="100">
        <f>SUM(P11:P360)</f>
        <v>0</v>
      </c>
      <c r="Q361" s="100"/>
      <c r="R361" s="100">
        <f t="shared" ref="R361:S361" si="2">SUM(R11:R360)</f>
        <v>97372608</v>
      </c>
      <c r="S361" s="101">
        <f t="shared" si="2"/>
        <v>6932378011</v>
      </c>
      <c r="T361" s="41"/>
      <c r="U361" s="41"/>
      <c r="V361" s="41"/>
      <c r="W361" s="1"/>
      <c r="X361" s="1"/>
      <c r="Y361" s="1"/>
      <c r="Z361" s="1"/>
    </row>
    <row r="362" spans="1:26" ht="11.25" customHeight="1" x14ac:dyDescent="0.2">
      <c r="A362" s="1"/>
      <c r="B362" s="41"/>
      <c r="C362" s="41"/>
      <c r="D362" s="41"/>
      <c r="E362" s="41"/>
      <c r="F362" s="73"/>
      <c r="G362" s="41"/>
      <c r="H362" s="41"/>
      <c r="I362" s="41"/>
      <c r="J362" s="41"/>
      <c r="K362" s="41"/>
      <c r="L362" s="41"/>
      <c r="M362" s="41"/>
      <c r="N362" s="41"/>
      <c r="O362" s="41"/>
      <c r="P362" s="41"/>
      <c r="Q362" s="41"/>
      <c r="R362" s="41"/>
      <c r="S362" s="41"/>
      <c r="T362" s="41"/>
      <c r="U362" s="41"/>
      <c r="V362" s="41"/>
      <c r="W362" s="1"/>
      <c r="X362" s="1"/>
      <c r="Y362" s="1"/>
      <c r="Z362" s="1"/>
    </row>
    <row r="363" spans="1:26" ht="11.25" customHeight="1" x14ac:dyDescent="0.2">
      <c r="A363" s="1"/>
      <c r="B363" s="41"/>
      <c r="C363" s="41"/>
      <c r="D363" s="41"/>
      <c r="E363" s="41"/>
      <c r="F363" s="73"/>
      <c r="G363" s="41"/>
      <c r="H363" s="41"/>
      <c r="I363" s="41"/>
      <c r="J363" s="41"/>
      <c r="K363" s="41"/>
      <c r="L363" s="41"/>
      <c r="M363" s="41"/>
      <c r="N363" s="41"/>
      <c r="O363" s="41"/>
      <c r="P363" s="41"/>
      <c r="Q363" s="41"/>
      <c r="R363" s="41"/>
      <c r="S363" s="41"/>
      <c r="T363" s="41"/>
      <c r="U363" s="41"/>
      <c r="V363" s="41"/>
      <c r="W363" s="1"/>
      <c r="X363" s="1"/>
      <c r="Y363" s="1"/>
      <c r="Z363" s="1"/>
    </row>
    <row r="364" spans="1:26" ht="11.25" customHeight="1" x14ac:dyDescent="0.2">
      <c r="A364" s="1"/>
      <c r="B364" s="102" t="s">
        <v>1490</v>
      </c>
      <c r="C364" s="41"/>
      <c r="D364" s="41"/>
      <c r="E364" s="41"/>
      <c r="F364" s="73"/>
      <c r="G364" s="41"/>
      <c r="H364" s="41"/>
      <c r="I364" s="41"/>
      <c r="J364" s="41"/>
      <c r="K364" s="41"/>
      <c r="L364" s="41"/>
      <c r="M364" s="41"/>
      <c r="N364" s="41"/>
      <c r="O364" s="41"/>
      <c r="P364" s="41"/>
      <c r="Q364" s="41"/>
      <c r="R364" s="41"/>
      <c r="S364" s="41"/>
      <c r="T364" s="41"/>
      <c r="U364" s="41"/>
      <c r="V364" s="41"/>
      <c r="W364" s="1"/>
      <c r="X364" s="1"/>
      <c r="Y364" s="1"/>
      <c r="Z364" s="1"/>
    </row>
    <row r="365" spans="1:26" ht="11.25" customHeight="1" x14ac:dyDescent="0.2">
      <c r="A365" s="1"/>
      <c r="B365" s="41"/>
      <c r="C365" s="41"/>
      <c r="D365" s="41"/>
      <c r="E365" s="41"/>
      <c r="F365" s="73"/>
      <c r="G365" s="41"/>
      <c r="H365" s="41"/>
      <c r="I365" s="41"/>
      <c r="J365" s="41"/>
      <c r="K365" s="41"/>
      <c r="L365" s="41"/>
      <c r="M365" s="41"/>
      <c r="N365" s="41"/>
      <c r="O365" s="41"/>
      <c r="P365" s="41"/>
      <c r="Q365" s="41"/>
      <c r="R365" s="41"/>
      <c r="S365" s="41"/>
      <c r="T365" s="41"/>
      <c r="U365" s="41"/>
      <c r="V365" s="41"/>
      <c r="W365" s="1"/>
      <c r="X365" s="1"/>
      <c r="Y365" s="1"/>
      <c r="Z365" s="1"/>
    </row>
    <row r="366" spans="1:26" ht="11.25" customHeight="1" x14ac:dyDescent="0.2">
      <c r="A366" s="1"/>
      <c r="B366" s="41"/>
      <c r="C366" s="41"/>
      <c r="D366" s="41"/>
      <c r="E366" s="41"/>
      <c r="F366" s="73"/>
      <c r="G366" s="41"/>
      <c r="H366" s="41"/>
      <c r="I366" s="41"/>
      <c r="J366" s="41"/>
      <c r="K366" s="41"/>
      <c r="L366" s="41"/>
      <c r="M366" s="41"/>
      <c r="N366" s="41"/>
      <c r="O366" s="41"/>
      <c r="P366" s="41"/>
      <c r="Q366" s="41"/>
      <c r="R366" s="41"/>
      <c r="S366" s="41"/>
      <c r="T366" s="41"/>
      <c r="U366" s="41"/>
      <c r="V366" s="41"/>
      <c r="W366" s="1"/>
      <c r="X366" s="1"/>
      <c r="Y366" s="1"/>
      <c r="Z366" s="1"/>
    </row>
    <row r="367" spans="1:26" ht="11.25" customHeight="1" x14ac:dyDescent="0.2">
      <c r="A367" s="1"/>
      <c r="B367" s="41"/>
      <c r="C367" s="41"/>
      <c r="D367" s="41"/>
      <c r="E367" s="41"/>
      <c r="F367" s="73"/>
      <c r="G367" s="41"/>
      <c r="H367" s="41"/>
      <c r="I367" s="41"/>
      <c r="J367" s="41"/>
      <c r="K367" s="41"/>
      <c r="L367" s="41"/>
      <c r="M367" s="41"/>
      <c r="N367" s="41"/>
      <c r="O367" s="41"/>
      <c r="P367" s="41"/>
      <c r="Q367" s="41"/>
      <c r="R367" s="41"/>
      <c r="S367" s="41"/>
      <c r="T367" s="41"/>
      <c r="U367" s="41"/>
      <c r="V367" s="41"/>
      <c r="W367" s="1"/>
      <c r="X367" s="1"/>
      <c r="Y367" s="1"/>
      <c r="Z367" s="1"/>
    </row>
    <row r="368" spans="1:26" ht="11.25" customHeight="1" x14ac:dyDescent="0.2">
      <c r="A368" s="1"/>
      <c r="B368" s="41"/>
      <c r="C368" s="41"/>
      <c r="D368" s="41"/>
      <c r="E368" s="41"/>
      <c r="F368" s="73"/>
      <c r="G368" s="41"/>
      <c r="H368" s="41"/>
      <c r="I368" s="41"/>
      <c r="J368" s="41"/>
      <c r="K368" s="41"/>
      <c r="L368" s="41"/>
      <c r="M368" s="41"/>
      <c r="N368" s="41"/>
      <c r="O368" s="41"/>
      <c r="P368" s="41"/>
      <c r="Q368" s="41"/>
      <c r="R368" s="41"/>
      <c r="S368" s="41"/>
      <c r="T368" s="41"/>
      <c r="U368" s="41"/>
      <c r="V368" s="41"/>
      <c r="W368" s="1"/>
      <c r="X368" s="1"/>
      <c r="Y368" s="1"/>
      <c r="Z368" s="1"/>
    </row>
    <row r="369" spans="1:26" ht="11.25" customHeight="1" x14ac:dyDescent="0.2">
      <c r="A369" s="1"/>
      <c r="B369" s="41"/>
      <c r="C369" s="41"/>
      <c r="D369" s="41"/>
      <c r="E369" s="41"/>
      <c r="F369" s="73"/>
      <c r="G369" s="41"/>
      <c r="H369" s="41"/>
      <c r="I369" s="41"/>
      <c r="J369" s="41"/>
      <c r="K369" s="41"/>
      <c r="L369" s="41"/>
      <c r="M369" s="41"/>
      <c r="N369" s="41"/>
      <c r="O369" s="41"/>
      <c r="P369" s="41"/>
      <c r="Q369" s="41"/>
      <c r="R369" s="41"/>
      <c r="S369" s="41"/>
      <c r="T369" s="41"/>
      <c r="U369" s="41"/>
      <c r="V369" s="41"/>
      <c r="W369" s="1"/>
      <c r="X369" s="1"/>
      <c r="Y369" s="1"/>
      <c r="Z369" s="1"/>
    </row>
    <row r="370" spans="1:26" ht="11.25" customHeight="1" x14ac:dyDescent="0.2">
      <c r="A370" s="1"/>
      <c r="B370" s="41"/>
      <c r="C370" s="41"/>
      <c r="D370" s="41"/>
      <c r="E370" s="41"/>
      <c r="F370" s="73"/>
      <c r="G370" s="41"/>
      <c r="H370" s="41"/>
      <c r="I370" s="41"/>
      <c r="J370" s="41"/>
      <c r="K370" s="41"/>
      <c r="L370" s="41"/>
      <c r="M370" s="41"/>
      <c r="N370" s="41"/>
      <c r="O370" s="41"/>
      <c r="P370" s="41"/>
      <c r="Q370" s="41"/>
      <c r="R370" s="41"/>
      <c r="S370" s="41"/>
      <c r="T370" s="41"/>
      <c r="U370" s="41"/>
      <c r="V370" s="41"/>
      <c r="W370" s="1"/>
      <c r="X370" s="1"/>
      <c r="Y370" s="1"/>
      <c r="Z370" s="1"/>
    </row>
    <row r="371" spans="1:26" ht="11.25" customHeight="1" x14ac:dyDescent="0.2">
      <c r="A371" s="1"/>
      <c r="B371" s="41"/>
      <c r="C371" s="41"/>
      <c r="D371" s="41"/>
      <c r="E371" s="41"/>
      <c r="F371" s="73"/>
      <c r="G371" s="41"/>
      <c r="H371" s="41"/>
      <c r="I371" s="41"/>
      <c r="J371" s="41"/>
      <c r="K371" s="41"/>
      <c r="L371" s="41"/>
      <c r="M371" s="41"/>
      <c r="N371" s="41"/>
      <c r="O371" s="41"/>
      <c r="P371" s="41"/>
      <c r="Q371" s="41"/>
      <c r="R371" s="41"/>
      <c r="S371" s="41"/>
      <c r="T371" s="41"/>
      <c r="U371" s="41"/>
      <c r="V371" s="41"/>
      <c r="W371" s="1"/>
      <c r="X371" s="1"/>
      <c r="Y371" s="1"/>
      <c r="Z371" s="1"/>
    </row>
    <row r="372" spans="1:26" ht="11.25" customHeight="1" x14ac:dyDescent="0.2">
      <c r="A372" s="1"/>
      <c r="B372" s="41"/>
      <c r="C372" s="41"/>
      <c r="D372" s="41"/>
      <c r="E372" s="41"/>
      <c r="F372" s="73"/>
      <c r="G372" s="41"/>
      <c r="H372" s="41"/>
      <c r="I372" s="41"/>
      <c r="J372" s="41"/>
      <c r="K372" s="41"/>
      <c r="L372" s="41"/>
      <c r="M372" s="41"/>
      <c r="N372" s="41"/>
      <c r="O372" s="41"/>
      <c r="P372" s="41"/>
      <c r="Q372" s="41"/>
      <c r="R372" s="41"/>
      <c r="S372" s="41"/>
      <c r="T372" s="41"/>
      <c r="U372" s="41"/>
      <c r="V372" s="41"/>
      <c r="W372" s="1"/>
      <c r="X372" s="1"/>
      <c r="Y372" s="1"/>
      <c r="Z372" s="1"/>
    </row>
    <row r="373" spans="1:26" ht="11.25" customHeight="1" x14ac:dyDescent="0.2">
      <c r="A373" s="1"/>
      <c r="B373" s="41"/>
      <c r="C373" s="41"/>
      <c r="D373" s="41"/>
      <c r="E373" s="41"/>
      <c r="F373" s="73"/>
      <c r="G373" s="41"/>
      <c r="H373" s="41"/>
      <c r="I373" s="41"/>
      <c r="J373" s="41"/>
      <c r="K373" s="41"/>
      <c r="L373" s="41"/>
      <c r="M373" s="41"/>
      <c r="N373" s="41"/>
      <c r="O373" s="41"/>
      <c r="P373" s="41"/>
      <c r="Q373" s="41"/>
      <c r="R373" s="41"/>
      <c r="S373" s="41"/>
      <c r="T373" s="41"/>
      <c r="U373" s="41"/>
      <c r="V373" s="41"/>
      <c r="W373" s="1"/>
      <c r="X373" s="1"/>
      <c r="Y373" s="1"/>
      <c r="Z373" s="1"/>
    </row>
    <row r="374" spans="1:26" ht="11.25" customHeight="1" x14ac:dyDescent="0.2">
      <c r="A374" s="1"/>
      <c r="B374" s="41"/>
      <c r="C374" s="41"/>
      <c r="D374" s="41"/>
      <c r="E374" s="41"/>
      <c r="F374" s="73"/>
      <c r="G374" s="41"/>
      <c r="H374" s="41"/>
      <c r="I374" s="41"/>
      <c r="J374" s="41"/>
      <c r="K374" s="41"/>
      <c r="L374" s="41"/>
      <c r="M374" s="41"/>
      <c r="N374" s="41"/>
      <c r="O374" s="41"/>
      <c r="P374" s="41"/>
      <c r="Q374" s="41"/>
      <c r="R374" s="41"/>
      <c r="S374" s="41"/>
      <c r="T374" s="41"/>
      <c r="U374" s="41"/>
      <c r="V374" s="41"/>
      <c r="W374" s="1"/>
      <c r="X374" s="1"/>
      <c r="Y374" s="1"/>
      <c r="Z374" s="1"/>
    </row>
    <row r="375" spans="1:26" ht="11.25" customHeight="1" x14ac:dyDescent="0.2">
      <c r="A375" s="1"/>
      <c r="B375" s="41"/>
      <c r="C375" s="41"/>
      <c r="D375" s="41"/>
      <c r="E375" s="41"/>
      <c r="F375" s="73"/>
      <c r="G375" s="41"/>
      <c r="H375" s="41"/>
      <c r="I375" s="41"/>
      <c r="J375" s="41"/>
      <c r="K375" s="41"/>
      <c r="L375" s="41"/>
      <c r="M375" s="41"/>
      <c r="N375" s="41"/>
      <c r="O375" s="41"/>
      <c r="P375" s="41"/>
      <c r="Q375" s="41"/>
      <c r="R375" s="41"/>
      <c r="S375" s="41"/>
      <c r="T375" s="41"/>
      <c r="U375" s="41"/>
      <c r="V375" s="41"/>
      <c r="W375" s="1"/>
      <c r="X375" s="1"/>
      <c r="Y375" s="1"/>
      <c r="Z375" s="1"/>
    </row>
    <row r="376" spans="1:26" ht="11.25" customHeight="1" x14ac:dyDescent="0.2">
      <c r="A376" s="1"/>
      <c r="B376" s="41"/>
      <c r="C376" s="41"/>
      <c r="D376" s="41"/>
      <c r="E376" s="41"/>
      <c r="F376" s="73"/>
      <c r="G376" s="41"/>
      <c r="H376" s="41"/>
      <c r="I376" s="41"/>
      <c r="J376" s="41"/>
      <c r="K376" s="41"/>
      <c r="L376" s="41"/>
      <c r="M376" s="41"/>
      <c r="N376" s="41"/>
      <c r="O376" s="41"/>
      <c r="P376" s="41"/>
      <c r="Q376" s="41"/>
      <c r="R376" s="41"/>
      <c r="S376" s="41"/>
      <c r="T376" s="41"/>
      <c r="U376" s="41"/>
      <c r="V376" s="41"/>
      <c r="W376" s="1"/>
      <c r="X376" s="1"/>
      <c r="Y376" s="1"/>
      <c r="Z376" s="1"/>
    </row>
    <row r="377" spans="1:26" ht="11.25" customHeight="1" x14ac:dyDescent="0.2">
      <c r="A377" s="1"/>
      <c r="B377" s="41"/>
      <c r="C377" s="41"/>
      <c r="D377" s="41"/>
      <c r="E377" s="41"/>
      <c r="F377" s="73"/>
      <c r="G377" s="41"/>
      <c r="H377" s="41"/>
      <c r="I377" s="41"/>
      <c r="J377" s="41"/>
      <c r="K377" s="41"/>
      <c r="L377" s="41"/>
      <c r="M377" s="41"/>
      <c r="N377" s="41"/>
      <c r="O377" s="41"/>
      <c r="P377" s="41"/>
      <c r="Q377" s="41"/>
      <c r="R377" s="41"/>
      <c r="S377" s="41"/>
      <c r="T377" s="41"/>
      <c r="U377" s="41"/>
      <c r="V377" s="41"/>
      <c r="W377" s="1"/>
      <c r="X377" s="1"/>
      <c r="Y377" s="1"/>
      <c r="Z377" s="1"/>
    </row>
    <row r="378" spans="1:26" ht="11.25" customHeight="1" x14ac:dyDescent="0.2">
      <c r="A378" s="1"/>
      <c r="B378" s="41"/>
      <c r="C378" s="41"/>
      <c r="D378" s="41"/>
      <c r="E378" s="41"/>
      <c r="F378" s="73"/>
      <c r="G378" s="41"/>
      <c r="H378" s="41"/>
      <c r="I378" s="41"/>
      <c r="J378" s="41"/>
      <c r="K378" s="41"/>
      <c r="L378" s="41"/>
      <c r="M378" s="41"/>
      <c r="N378" s="41"/>
      <c r="O378" s="41"/>
      <c r="P378" s="41"/>
      <c r="Q378" s="41"/>
      <c r="R378" s="41"/>
      <c r="S378" s="41"/>
      <c r="T378" s="41"/>
      <c r="U378" s="41"/>
      <c r="V378" s="41"/>
      <c r="W378" s="1"/>
      <c r="X378" s="1"/>
      <c r="Y378" s="1"/>
      <c r="Z378" s="1"/>
    </row>
    <row r="379" spans="1:26" ht="11.25" customHeight="1" x14ac:dyDescent="0.2">
      <c r="A379" s="1"/>
      <c r="B379" s="41"/>
      <c r="C379" s="41"/>
      <c r="D379" s="41"/>
      <c r="E379" s="41"/>
      <c r="F379" s="73"/>
      <c r="G379" s="41"/>
      <c r="H379" s="41"/>
      <c r="I379" s="41"/>
      <c r="J379" s="41"/>
      <c r="K379" s="41"/>
      <c r="L379" s="41"/>
      <c r="M379" s="41"/>
      <c r="N379" s="41"/>
      <c r="O379" s="41"/>
      <c r="P379" s="41"/>
      <c r="Q379" s="41"/>
      <c r="R379" s="41"/>
      <c r="S379" s="41"/>
      <c r="T379" s="41"/>
      <c r="U379" s="41"/>
      <c r="V379" s="41"/>
      <c r="W379" s="1"/>
      <c r="X379" s="1"/>
      <c r="Y379" s="1"/>
      <c r="Z379" s="1"/>
    </row>
    <row r="380" spans="1:26" ht="11.25" customHeight="1" x14ac:dyDescent="0.2">
      <c r="A380" s="1"/>
      <c r="B380" s="41"/>
      <c r="C380" s="41"/>
      <c r="D380" s="41"/>
      <c r="E380" s="41"/>
      <c r="F380" s="73"/>
      <c r="G380" s="41"/>
      <c r="H380" s="41"/>
      <c r="I380" s="41"/>
      <c r="J380" s="41"/>
      <c r="K380" s="41"/>
      <c r="L380" s="41"/>
      <c r="M380" s="41"/>
      <c r="N380" s="41"/>
      <c r="O380" s="41"/>
      <c r="P380" s="41"/>
      <c r="Q380" s="41"/>
      <c r="R380" s="41"/>
      <c r="S380" s="41"/>
      <c r="T380" s="41"/>
      <c r="U380" s="41"/>
      <c r="V380" s="41"/>
      <c r="W380" s="1"/>
      <c r="X380" s="1"/>
      <c r="Y380" s="1"/>
      <c r="Z380" s="1"/>
    </row>
    <row r="381" spans="1:26" ht="11.25" customHeight="1" x14ac:dyDescent="0.2">
      <c r="A381" s="1"/>
      <c r="B381" s="41"/>
      <c r="C381" s="41"/>
      <c r="D381" s="41"/>
      <c r="E381" s="41"/>
      <c r="F381" s="73"/>
      <c r="G381" s="41"/>
      <c r="H381" s="41"/>
      <c r="I381" s="41"/>
      <c r="J381" s="41"/>
      <c r="K381" s="41"/>
      <c r="L381" s="41"/>
      <c r="M381" s="41"/>
      <c r="N381" s="41"/>
      <c r="O381" s="41"/>
      <c r="P381" s="41"/>
      <c r="Q381" s="41"/>
      <c r="R381" s="41"/>
      <c r="S381" s="41"/>
      <c r="T381" s="41"/>
      <c r="U381" s="41"/>
      <c r="V381" s="41"/>
      <c r="W381" s="1"/>
      <c r="X381" s="1"/>
      <c r="Y381" s="1"/>
      <c r="Z381" s="1"/>
    </row>
    <row r="382" spans="1:26" ht="11.25" customHeight="1" x14ac:dyDescent="0.2">
      <c r="A382" s="1"/>
      <c r="B382" s="41"/>
      <c r="C382" s="41"/>
      <c r="D382" s="41"/>
      <c r="E382" s="41"/>
      <c r="F382" s="73"/>
      <c r="G382" s="41"/>
      <c r="H382" s="41"/>
      <c r="I382" s="41"/>
      <c r="J382" s="41"/>
      <c r="K382" s="41"/>
      <c r="L382" s="41"/>
      <c r="M382" s="41"/>
      <c r="N382" s="41"/>
      <c r="O382" s="41"/>
      <c r="P382" s="41"/>
      <c r="Q382" s="41"/>
      <c r="R382" s="41"/>
      <c r="S382" s="41"/>
      <c r="T382" s="41"/>
      <c r="U382" s="41"/>
      <c r="V382" s="41"/>
      <c r="W382" s="1"/>
      <c r="X382" s="1"/>
      <c r="Y382" s="1"/>
      <c r="Z382" s="1"/>
    </row>
    <row r="383" spans="1:26" ht="11.25" customHeight="1" x14ac:dyDescent="0.2">
      <c r="A383" s="1"/>
      <c r="B383" s="41"/>
      <c r="C383" s="41"/>
      <c r="D383" s="41"/>
      <c r="E383" s="41"/>
      <c r="F383" s="73"/>
      <c r="G383" s="41"/>
      <c r="H383" s="41"/>
      <c r="I383" s="41"/>
      <c r="J383" s="41"/>
      <c r="K383" s="41"/>
      <c r="L383" s="41"/>
      <c r="M383" s="41"/>
      <c r="N383" s="41"/>
      <c r="O383" s="41"/>
      <c r="P383" s="41"/>
      <c r="Q383" s="41"/>
      <c r="R383" s="41"/>
      <c r="S383" s="41"/>
      <c r="T383" s="41"/>
      <c r="U383" s="41"/>
      <c r="V383" s="41"/>
      <c r="W383" s="1"/>
      <c r="X383" s="1"/>
      <c r="Y383" s="1"/>
      <c r="Z383" s="1"/>
    </row>
    <row r="384" spans="1:26" ht="11.25" customHeight="1" x14ac:dyDescent="0.2">
      <c r="A384" s="1"/>
      <c r="B384" s="41"/>
      <c r="C384" s="41"/>
      <c r="D384" s="41"/>
      <c r="E384" s="41"/>
      <c r="F384" s="73"/>
      <c r="G384" s="41"/>
      <c r="H384" s="41"/>
      <c r="I384" s="41"/>
      <c r="J384" s="41"/>
      <c r="K384" s="41"/>
      <c r="L384" s="41"/>
      <c r="M384" s="41"/>
      <c r="N384" s="41"/>
      <c r="O384" s="41"/>
      <c r="P384" s="41"/>
      <c r="Q384" s="41"/>
      <c r="R384" s="41"/>
      <c r="S384" s="41"/>
      <c r="T384" s="41"/>
      <c r="U384" s="41"/>
      <c r="V384" s="41"/>
      <c r="W384" s="1"/>
      <c r="X384" s="1"/>
      <c r="Y384" s="1"/>
      <c r="Z384" s="1"/>
    </row>
    <row r="385" spans="1:26" ht="11.25" customHeight="1" x14ac:dyDescent="0.2">
      <c r="A385" s="1"/>
      <c r="B385" s="41"/>
      <c r="C385" s="41"/>
      <c r="D385" s="41"/>
      <c r="E385" s="41"/>
      <c r="F385" s="73"/>
      <c r="G385" s="41"/>
      <c r="H385" s="41"/>
      <c r="I385" s="41"/>
      <c r="J385" s="41"/>
      <c r="K385" s="41"/>
      <c r="L385" s="41"/>
      <c r="M385" s="41"/>
      <c r="N385" s="41"/>
      <c r="O385" s="41"/>
      <c r="P385" s="41"/>
      <c r="Q385" s="41"/>
      <c r="R385" s="41"/>
      <c r="S385" s="41"/>
      <c r="T385" s="41"/>
      <c r="U385" s="41"/>
      <c r="V385" s="41"/>
      <c r="W385" s="1"/>
      <c r="X385" s="1"/>
      <c r="Y385" s="1"/>
      <c r="Z385" s="1"/>
    </row>
    <row r="386" spans="1:26" ht="11.25" customHeight="1" x14ac:dyDescent="0.2">
      <c r="A386" s="1"/>
      <c r="B386" s="41"/>
      <c r="C386" s="41"/>
      <c r="D386" s="41"/>
      <c r="E386" s="41"/>
      <c r="F386" s="73"/>
      <c r="G386" s="41"/>
      <c r="H386" s="41"/>
      <c r="I386" s="41"/>
      <c r="J386" s="41"/>
      <c r="K386" s="41"/>
      <c r="L386" s="41"/>
      <c r="M386" s="41"/>
      <c r="N386" s="41"/>
      <c r="O386" s="41"/>
      <c r="P386" s="41"/>
      <c r="Q386" s="41"/>
      <c r="R386" s="41"/>
      <c r="S386" s="41"/>
      <c r="T386" s="41"/>
      <c r="U386" s="41"/>
      <c r="V386" s="41"/>
      <c r="W386" s="1"/>
      <c r="X386" s="1"/>
      <c r="Y386" s="1"/>
      <c r="Z386" s="1"/>
    </row>
    <row r="387" spans="1:26" ht="11.25" customHeight="1" x14ac:dyDescent="0.2">
      <c r="A387" s="1"/>
      <c r="B387" s="41"/>
      <c r="C387" s="41"/>
      <c r="D387" s="41"/>
      <c r="E387" s="41"/>
      <c r="F387" s="73"/>
      <c r="G387" s="41"/>
      <c r="H387" s="41"/>
      <c r="I387" s="41"/>
      <c r="J387" s="41"/>
      <c r="K387" s="41"/>
      <c r="L387" s="41"/>
      <c r="M387" s="41"/>
      <c r="N387" s="41"/>
      <c r="O387" s="41"/>
      <c r="P387" s="41"/>
      <c r="Q387" s="41"/>
      <c r="R387" s="41"/>
      <c r="S387" s="41"/>
      <c r="T387" s="41"/>
      <c r="U387" s="41"/>
      <c r="V387" s="41"/>
      <c r="W387" s="1"/>
      <c r="X387" s="1"/>
      <c r="Y387" s="1"/>
      <c r="Z387" s="1"/>
    </row>
    <row r="388" spans="1:26" ht="11.25" customHeight="1" x14ac:dyDescent="0.2">
      <c r="A388" s="1"/>
      <c r="B388" s="41"/>
      <c r="C388" s="41"/>
      <c r="D388" s="41"/>
      <c r="E388" s="41"/>
      <c r="F388" s="73"/>
      <c r="G388" s="41"/>
      <c r="H388" s="41"/>
      <c r="I388" s="41"/>
      <c r="J388" s="41"/>
      <c r="K388" s="41"/>
      <c r="L388" s="41"/>
      <c r="M388" s="41"/>
      <c r="N388" s="41"/>
      <c r="O388" s="41"/>
      <c r="P388" s="41"/>
      <c r="Q388" s="41"/>
      <c r="R388" s="41"/>
      <c r="S388" s="41"/>
      <c r="T388" s="41"/>
      <c r="U388" s="41"/>
      <c r="V388" s="41"/>
      <c r="W388" s="1"/>
      <c r="X388" s="1"/>
      <c r="Y388" s="1"/>
      <c r="Z388" s="1"/>
    </row>
    <row r="389" spans="1:26" ht="11.25" customHeight="1" x14ac:dyDescent="0.2">
      <c r="A389" s="1"/>
      <c r="B389" s="41"/>
      <c r="C389" s="41"/>
      <c r="D389" s="41"/>
      <c r="E389" s="41"/>
      <c r="F389" s="73"/>
      <c r="G389" s="41"/>
      <c r="H389" s="41"/>
      <c r="I389" s="41"/>
      <c r="J389" s="41"/>
      <c r="K389" s="41"/>
      <c r="L389" s="41"/>
      <c r="M389" s="41"/>
      <c r="N389" s="41"/>
      <c r="O389" s="41"/>
      <c r="P389" s="41"/>
      <c r="Q389" s="41"/>
      <c r="R389" s="41"/>
      <c r="S389" s="41"/>
      <c r="T389" s="41"/>
      <c r="U389" s="41"/>
      <c r="V389" s="41"/>
      <c r="W389" s="1"/>
      <c r="X389" s="1"/>
      <c r="Y389" s="1"/>
      <c r="Z389" s="1"/>
    </row>
    <row r="390" spans="1:26" ht="11.25" customHeight="1" x14ac:dyDescent="0.2">
      <c r="A390" s="1"/>
      <c r="B390" s="41"/>
      <c r="C390" s="41"/>
      <c r="D390" s="41"/>
      <c r="E390" s="41"/>
      <c r="F390" s="73"/>
      <c r="G390" s="41"/>
      <c r="H390" s="41"/>
      <c r="I390" s="41"/>
      <c r="J390" s="41"/>
      <c r="K390" s="41"/>
      <c r="L390" s="41"/>
      <c r="M390" s="41"/>
      <c r="N390" s="41"/>
      <c r="O390" s="41"/>
      <c r="P390" s="41"/>
      <c r="Q390" s="41"/>
      <c r="R390" s="41"/>
      <c r="S390" s="41"/>
      <c r="T390" s="41"/>
      <c r="U390" s="41"/>
      <c r="V390" s="41"/>
      <c r="W390" s="1"/>
      <c r="X390" s="1"/>
      <c r="Y390" s="1"/>
      <c r="Z390" s="1"/>
    </row>
    <row r="391" spans="1:26" ht="11.25" customHeight="1" x14ac:dyDescent="0.2">
      <c r="A391" s="1"/>
      <c r="B391" s="41"/>
      <c r="C391" s="41"/>
      <c r="D391" s="41"/>
      <c r="E391" s="41"/>
      <c r="F391" s="73"/>
      <c r="G391" s="41"/>
      <c r="H391" s="41"/>
      <c r="I391" s="41"/>
      <c r="J391" s="41"/>
      <c r="K391" s="41"/>
      <c r="L391" s="41"/>
      <c r="M391" s="41"/>
      <c r="N391" s="41"/>
      <c r="O391" s="41"/>
      <c r="P391" s="41"/>
      <c r="Q391" s="41"/>
      <c r="R391" s="41"/>
      <c r="S391" s="41"/>
      <c r="T391" s="41"/>
      <c r="U391" s="41"/>
      <c r="V391" s="41"/>
      <c r="W391" s="1"/>
      <c r="X391" s="1"/>
      <c r="Y391" s="1"/>
      <c r="Z391" s="1"/>
    </row>
    <row r="392" spans="1:26" ht="11.25" customHeight="1" x14ac:dyDescent="0.2">
      <c r="A392" s="1"/>
      <c r="B392" s="41"/>
      <c r="C392" s="41"/>
      <c r="D392" s="41"/>
      <c r="E392" s="41"/>
      <c r="F392" s="73"/>
      <c r="G392" s="41"/>
      <c r="H392" s="41"/>
      <c r="I392" s="41"/>
      <c r="J392" s="41"/>
      <c r="K392" s="41"/>
      <c r="L392" s="41"/>
      <c r="M392" s="41"/>
      <c r="N392" s="41"/>
      <c r="O392" s="41"/>
      <c r="P392" s="41"/>
      <c r="Q392" s="41"/>
      <c r="R392" s="41"/>
      <c r="S392" s="41"/>
      <c r="T392" s="41"/>
      <c r="U392" s="41"/>
      <c r="V392" s="41"/>
      <c r="W392" s="1"/>
      <c r="X392" s="1"/>
      <c r="Y392" s="1"/>
      <c r="Z392" s="1"/>
    </row>
    <row r="393" spans="1:26" ht="11.25" customHeight="1" x14ac:dyDescent="0.2">
      <c r="A393" s="1"/>
      <c r="B393" s="41"/>
      <c r="C393" s="41"/>
      <c r="D393" s="41"/>
      <c r="E393" s="41"/>
      <c r="F393" s="73"/>
      <c r="G393" s="41"/>
      <c r="H393" s="41"/>
      <c r="I393" s="41"/>
      <c r="J393" s="41"/>
      <c r="K393" s="41"/>
      <c r="L393" s="41"/>
      <c r="M393" s="41"/>
      <c r="N393" s="41"/>
      <c r="O393" s="41"/>
      <c r="P393" s="41"/>
      <c r="Q393" s="41"/>
      <c r="R393" s="41"/>
      <c r="S393" s="41"/>
      <c r="T393" s="41"/>
      <c r="U393" s="41"/>
      <c r="V393" s="41"/>
      <c r="W393" s="1"/>
      <c r="X393" s="1"/>
      <c r="Y393" s="1"/>
      <c r="Z393" s="1"/>
    </row>
    <row r="394" spans="1:26" ht="11.25" customHeight="1" x14ac:dyDescent="0.2">
      <c r="A394" s="1"/>
      <c r="B394" s="41"/>
      <c r="C394" s="41"/>
      <c r="D394" s="41"/>
      <c r="E394" s="41"/>
      <c r="F394" s="73"/>
      <c r="G394" s="41"/>
      <c r="H394" s="41"/>
      <c r="I394" s="41"/>
      <c r="J394" s="41"/>
      <c r="K394" s="41"/>
      <c r="L394" s="41"/>
      <c r="M394" s="41"/>
      <c r="N394" s="41"/>
      <c r="O394" s="41"/>
      <c r="P394" s="41"/>
      <c r="Q394" s="41"/>
      <c r="R394" s="41"/>
      <c r="S394" s="41"/>
      <c r="T394" s="41"/>
      <c r="U394" s="41"/>
      <c r="V394" s="41"/>
      <c r="W394" s="1"/>
      <c r="X394" s="1"/>
      <c r="Y394" s="1"/>
      <c r="Z394" s="1"/>
    </row>
    <row r="395" spans="1:26" ht="11.25" customHeight="1" x14ac:dyDescent="0.2">
      <c r="A395" s="1"/>
      <c r="B395" s="41"/>
      <c r="C395" s="41"/>
      <c r="D395" s="41"/>
      <c r="E395" s="41"/>
      <c r="F395" s="73"/>
      <c r="G395" s="41"/>
      <c r="H395" s="41"/>
      <c r="I395" s="41"/>
      <c r="J395" s="41"/>
      <c r="K395" s="41"/>
      <c r="L395" s="41"/>
      <c r="M395" s="41"/>
      <c r="N395" s="41"/>
      <c r="O395" s="41"/>
      <c r="P395" s="41"/>
      <c r="Q395" s="41"/>
      <c r="R395" s="41"/>
      <c r="S395" s="41"/>
      <c r="T395" s="41"/>
      <c r="U395" s="41"/>
      <c r="V395" s="41"/>
      <c r="W395" s="1"/>
      <c r="X395" s="1"/>
      <c r="Y395" s="1"/>
      <c r="Z395" s="1"/>
    </row>
    <row r="396" spans="1:26" ht="11.25" customHeight="1" x14ac:dyDescent="0.2">
      <c r="A396" s="1"/>
      <c r="B396" s="41"/>
      <c r="C396" s="41"/>
      <c r="D396" s="41"/>
      <c r="E396" s="41"/>
      <c r="F396" s="73"/>
      <c r="G396" s="41"/>
      <c r="H396" s="41"/>
      <c r="I396" s="41"/>
      <c r="J396" s="41"/>
      <c r="K396" s="41"/>
      <c r="L396" s="41"/>
      <c r="M396" s="41"/>
      <c r="N396" s="41"/>
      <c r="O396" s="41"/>
      <c r="P396" s="41"/>
      <c r="Q396" s="41"/>
      <c r="R396" s="41"/>
      <c r="S396" s="41"/>
      <c r="T396" s="41"/>
      <c r="U396" s="41"/>
      <c r="V396" s="41"/>
      <c r="W396" s="1"/>
      <c r="X396" s="1"/>
      <c r="Y396" s="1"/>
      <c r="Z396" s="1"/>
    </row>
    <row r="397" spans="1:26" ht="11.25" customHeight="1" x14ac:dyDescent="0.2">
      <c r="A397" s="1"/>
      <c r="B397" s="41"/>
      <c r="C397" s="41"/>
      <c r="D397" s="41"/>
      <c r="E397" s="41"/>
      <c r="F397" s="73"/>
      <c r="G397" s="41"/>
      <c r="H397" s="41"/>
      <c r="I397" s="41"/>
      <c r="J397" s="41"/>
      <c r="K397" s="41"/>
      <c r="L397" s="41"/>
      <c r="M397" s="41"/>
      <c r="N397" s="41"/>
      <c r="O397" s="41"/>
      <c r="P397" s="41"/>
      <c r="Q397" s="41"/>
      <c r="R397" s="41"/>
      <c r="S397" s="41"/>
      <c r="T397" s="41"/>
      <c r="U397" s="41"/>
      <c r="V397" s="41"/>
      <c r="W397" s="1"/>
      <c r="X397" s="1"/>
      <c r="Y397" s="1"/>
      <c r="Z397" s="1"/>
    </row>
    <row r="398" spans="1:26" ht="11.25" customHeight="1" x14ac:dyDescent="0.2">
      <c r="A398" s="1"/>
      <c r="B398" s="41"/>
      <c r="C398" s="41"/>
      <c r="D398" s="41"/>
      <c r="E398" s="41"/>
      <c r="F398" s="73"/>
      <c r="G398" s="41"/>
      <c r="H398" s="41"/>
      <c r="I398" s="41"/>
      <c r="J398" s="41"/>
      <c r="K398" s="41"/>
      <c r="L398" s="41"/>
      <c r="M398" s="41"/>
      <c r="N398" s="41"/>
      <c r="O398" s="41"/>
      <c r="P398" s="41"/>
      <c r="Q398" s="41"/>
      <c r="R398" s="41"/>
      <c r="S398" s="41"/>
      <c r="T398" s="41"/>
      <c r="U398" s="41"/>
      <c r="V398" s="41"/>
      <c r="W398" s="1"/>
      <c r="X398" s="1"/>
      <c r="Y398" s="1"/>
      <c r="Z398" s="1"/>
    </row>
    <row r="399" spans="1:26" ht="11.25" customHeight="1" x14ac:dyDescent="0.2">
      <c r="A399" s="1"/>
      <c r="B399" s="41"/>
      <c r="C399" s="41"/>
      <c r="D399" s="41"/>
      <c r="E399" s="41"/>
      <c r="F399" s="73"/>
      <c r="G399" s="41"/>
      <c r="H399" s="41"/>
      <c r="I399" s="41"/>
      <c r="J399" s="41"/>
      <c r="K399" s="41"/>
      <c r="L399" s="41"/>
      <c r="M399" s="41"/>
      <c r="N399" s="41"/>
      <c r="O399" s="41"/>
      <c r="P399" s="41"/>
      <c r="Q399" s="41"/>
      <c r="R399" s="41"/>
      <c r="S399" s="41"/>
      <c r="T399" s="41"/>
      <c r="U399" s="41"/>
      <c r="V399" s="41"/>
      <c r="W399" s="1"/>
      <c r="X399" s="1"/>
      <c r="Y399" s="1"/>
      <c r="Z399" s="1"/>
    </row>
    <row r="400" spans="1:26" ht="11.25" customHeight="1" x14ac:dyDescent="0.2">
      <c r="A400" s="1"/>
      <c r="B400" s="41"/>
      <c r="C400" s="41"/>
      <c r="D400" s="41"/>
      <c r="E400" s="41"/>
      <c r="F400" s="73"/>
      <c r="G400" s="41"/>
      <c r="H400" s="41"/>
      <c r="I400" s="41"/>
      <c r="J400" s="41"/>
      <c r="K400" s="41"/>
      <c r="L400" s="41"/>
      <c r="M400" s="41"/>
      <c r="N400" s="41"/>
      <c r="O400" s="41"/>
      <c r="P400" s="41"/>
      <c r="Q400" s="41"/>
      <c r="R400" s="41"/>
      <c r="S400" s="41"/>
      <c r="T400" s="41"/>
      <c r="U400" s="41"/>
      <c r="V400" s="41"/>
      <c r="W400" s="1"/>
      <c r="X400" s="1"/>
      <c r="Y400" s="1"/>
      <c r="Z400" s="1"/>
    </row>
    <row r="401" spans="1:26" ht="11.25" customHeight="1" x14ac:dyDescent="0.2">
      <c r="A401" s="1"/>
      <c r="B401" s="41"/>
      <c r="C401" s="41"/>
      <c r="D401" s="41"/>
      <c r="E401" s="41"/>
      <c r="F401" s="73"/>
      <c r="G401" s="41"/>
      <c r="H401" s="41"/>
      <c r="I401" s="41"/>
      <c r="J401" s="41"/>
      <c r="K401" s="41"/>
      <c r="L401" s="41"/>
      <c r="M401" s="41"/>
      <c r="N401" s="41"/>
      <c r="O401" s="41"/>
      <c r="P401" s="41"/>
      <c r="Q401" s="41"/>
      <c r="R401" s="41"/>
      <c r="S401" s="41"/>
      <c r="T401" s="41"/>
      <c r="U401" s="41"/>
      <c r="V401" s="41"/>
      <c r="W401" s="1"/>
      <c r="X401" s="1"/>
      <c r="Y401" s="1"/>
      <c r="Z401" s="1"/>
    </row>
    <row r="402" spans="1:26" ht="11.25" customHeight="1" x14ac:dyDescent="0.2">
      <c r="A402" s="1"/>
      <c r="B402" s="41"/>
      <c r="C402" s="41"/>
      <c r="D402" s="41"/>
      <c r="E402" s="41"/>
      <c r="F402" s="73"/>
      <c r="G402" s="41"/>
      <c r="H402" s="41"/>
      <c r="I402" s="41"/>
      <c r="J402" s="41"/>
      <c r="K402" s="41"/>
      <c r="L402" s="41"/>
      <c r="M402" s="41"/>
      <c r="N402" s="41"/>
      <c r="O402" s="41"/>
      <c r="P402" s="41"/>
      <c r="Q402" s="41"/>
      <c r="R402" s="41"/>
      <c r="S402" s="41"/>
      <c r="T402" s="41"/>
      <c r="U402" s="41"/>
      <c r="V402" s="41"/>
      <c r="W402" s="1"/>
      <c r="X402" s="1"/>
      <c r="Y402" s="1"/>
      <c r="Z402" s="1"/>
    </row>
    <row r="403" spans="1:26" ht="11.25" customHeight="1" x14ac:dyDescent="0.2">
      <c r="A403" s="1"/>
      <c r="B403" s="41"/>
      <c r="C403" s="41"/>
      <c r="D403" s="41"/>
      <c r="E403" s="41"/>
      <c r="F403" s="73"/>
      <c r="G403" s="41"/>
      <c r="H403" s="41"/>
      <c r="I403" s="41"/>
      <c r="J403" s="41"/>
      <c r="K403" s="41"/>
      <c r="L403" s="41"/>
      <c r="M403" s="41"/>
      <c r="N403" s="41"/>
      <c r="O403" s="41"/>
      <c r="P403" s="41"/>
      <c r="Q403" s="41"/>
      <c r="R403" s="41"/>
      <c r="S403" s="41"/>
      <c r="T403" s="41"/>
      <c r="U403" s="41"/>
      <c r="V403" s="41"/>
      <c r="W403" s="1"/>
      <c r="X403" s="1"/>
      <c r="Y403" s="1"/>
      <c r="Z403" s="1"/>
    </row>
    <row r="404" spans="1:26" ht="11.25" customHeight="1" x14ac:dyDescent="0.2">
      <c r="A404" s="1"/>
      <c r="B404" s="41"/>
      <c r="C404" s="41"/>
      <c r="D404" s="41"/>
      <c r="E404" s="41"/>
      <c r="F404" s="73"/>
      <c r="G404" s="41"/>
      <c r="H404" s="41"/>
      <c r="I404" s="41"/>
      <c r="J404" s="41"/>
      <c r="K404" s="41"/>
      <c r="L404" s="41"/>
      <c r="M404" s="41"/>
      <c r="N404" s="41"/>
      <c r="O404" s="41"/>
      <c r="P404" s="41"/>
      <c r="Q404" s="41"/>
      <c r="R404" s="41"/>
      <c r="S404" s="41"/>
      <c r="T404" s="41"/>
      <c r="U404" s="41"/>
      <c r="V404" s="41"/>
      <c r="W404" s="1"/>
      <c r="X404" s="1"/>
      <c r="Y404" s="1"/>
      <c r="Z404" s="1"/>
    </row>
    <row r="405" spans="1:26" ht="11.25" customHeight="1" x14ac:dyDescent="0.2">
      <c r="A405" s="1"/>
      <c r="B405" s="41"/>
      <c r="C405" s="41"/>
      <c r="D405" s="41"/>
      <c r="E405" s="41"/>
      <c r="F405" s="73"/>
      <c r="G405" s="41"/>
      <c r="H405" s="41"/>
      <c r="I405" s="41"/>
      <c r="J405" s="41"/>
      <c r="K405" s="41"/>
      <c r="L405" s="41"/>
      <c r="M405" s="41"/>
      <c r="N405" s="41"/>
      <c r="O405" s="41"/>
      <c r="P405" s="41"/>
      <c r="Q405" s="41"/>
      <c r="R405" s="41"/>
      <c r="S405" s="41"/>
      <c r="T405" s="41"/>
      <c r="U405" s="41"/>
      <c r="V405" s="41"/>
      <c r="W405" s="1"/>
      <c r="X405" s="1"/>
      <c r="Y405" s="1"/>
      <c r="Z405" s="1"/>
    </row>
    <row r="406" spans="1:26" ht="11.25" customHeight="1" x14ac:dyDescent="0.2">
      <c r="A406" s="1"/>
      <c r="B406" s="41"/>
      <c r="C406" s="41"/>
      <c r="D406" s="41"/>
      <c r="E406" s="41"/>
      <c r="F406" s="73"/>
      <c r="G406" s="41"/>
      <c r="H406" s="41"/>
      <c r="I406" s="41"/>
      <c r="J406" s="41"/>
      <c r="K406" s="41"/>
      <c r="L406" s="41"/>
      <c r="M406" s="41"/>
      <c r="N406" s="41"/>
      <c r="O406" s="41"/>
      <c r="P406" s="41"/>
      <c r="Q406" s="41"/>
      <c r="R406" s="41"/>
      <c r="S406" s="41"/>
      <c r="T406" s="41"/>
      <c r="U406" s="41"/>
      <c r="V406" s="41"/>
      <c r="W406" s="1"/>
      <c r="X406" s="1"/>
      <c r="Y406" s="1"/>
      <c r="Z406" s="1"/>
    </row>
    <row r="407" spans="1:26" ht="11.25" customHeight="1" x14ac:dyDescent="0.2">
      <c r="A407" s="1"/>
      <c r="B407" s="41"/>
      <c r="C407" s="41"/>
      <c r="D407" s="41"/>
      <c r="E407" s="41"/>
      <c r="F407" s="73"/>
      <c r="G407" s="41"/>
      <c r="H407" s="41"/>
      <c r="I407" s="41"/>
      <c r="J407" s="41"/>
      <c r="K407" s="41"/>
      <c r="L407" s="41"/>
      <c r="M407" s="41"/>
      <c r="N407" s="41"/>
      <c r="O407" s="41"/>
      <c r="P407" s="41"/>
      <c r="Q407" s="41"/>
      <c r="R407" s="41"/>
      <c r="S407" s="41"/>
      <c r="T407" s="41"/>
      <c r="U407" s="41"/>
      <c r="V407" s="41"/>
      <c r="W407" s="1"/>
      <c r="X407" s="1"/>
      <c r="Y407" s="1"/>
      <c r="Z407" s="1"/>
    </row>
    <row r="408" spans="1:26" ht="11.25" customHeight="1" x14ac:dyDescent="0.2">
      <c r="A408" s="1"/>
      <c r="B408" s="41"/>
      <c r="C408" s="41"/>
      <c r="D408" s="41"/>
      <c r="E408" s="41"/>
      <c r="F408" s="73"/>
      <c r="G408" s="41"/>
      <c r="H408" s="41"/>
      <c r="I408" s="41"/>
      <c r="J408" s="41"/>
      <c r="K408" s="41"/>
      <c r="L408" s="41"/>
      <c r="M408" s="41"/>
      <c r="N408" s="41"/>
      <c r="O408" s="41"/>
      <c r="P408" s="41"/>
      <c r="Q408" s="41"/>
      <c r="R408" s="41"/>
      <c r="S408" s="41"/>
      <c r="T408" s="41"/>
      <c r="U408" s="41"/>
      <c r="V408" s="41"/>
      <c r="W408" s="1"/>
      <c r="X408" s="1"/>
      <c r="Y408" s="1"/>
      <c r="Z408" s="1"/>
    </row>
    <row r="409" spans="1:26" ht="11.25" customHeight="1" x14ac:dyDescent="0.2">
      <c r="A409" s="1"/>
      <c r="B409" s="41"/>
      <c r="C409" s="41"/>
      <c r="D409" s="41"/>
      <c r="E409" s="41"/>
      <c r="F409" s="73"/>
      <c r="G409" s="41"/>
      <c r="H409" s="41"/>
      <c r="I409" s="41"/>
      <c r="J409" s="41"/>
      <c r="K409" s="41"/>
      <c r="L409" s="41"/>
      <c r="M409" s="41"/>
      <c r="N409" s="41"/>
      <c r="O409" s="41"/>
      <c r="P409" s="41"/>
      <c r="Q409" s="41"/>
      <c r="R409" s="41"/>
      <c r="S409" s="41"/>
      <c r="T409" s="41"/>
      <c r="U409" s="41"/>
      <c r="V409" s="41"/>
      <c r="W409" s="1"/>
      <c r="X409" s="1"/>
      <c r="Y409" s="1"/>
      <c r="Z409" s="1"/>
    </row>
    <row r="410" spans="1:26" ht="11.25" customHeight="1" x14ac:dyDescent="0.2">
      <c r="A410" s="1"/>
      <c r="B410" s="41"/>
      <c r="C410" s="41"/>
      <c r="D410" s="41"/>
      <c r="E410" s="41"/>
      <c r="F410" s="73"/>
      <c r="G410" s="41"/>
      <c r="H410" s="41"/>
      <c r="I410" s="41"/>
      <c r="J410" s="41"/>
      <c r="K410" s="41"/>
      <c r="L410" s="41"/>
      <c r="M410" s="41"/>
      <c r="N410" s="41"/>
      <c r="O410" s="41"/>
      <c r="P410" s="41"/>
      <c r="Q410" s="41"/>
      <c r="R410" s="41"/>
      <c r="S410" s="41"/>
      <c r="T410" s="41"/>
      <c r="U410" s="41"/>
      <c r="V410" s="41"/>
      <c r="W410" s="1"/>
      <c r="X410" s="1"/>
      <c r="Y410" s="1"/>
      <c r="Z410" s="1"/>
    </row>
    <row r="411" spans="1:26" ht="11.25" customHeight="1" x14ac:dyDescent="0.2">
      <c r="A411" s="1"/>
      <c r="B411" s="41"/>
      <c r="C411" s="41"/>
      <c r="D411" s="41"/>
      <c r="E411" s="41"/>
      <c r="F411" s="73"/>
      <c r="G411" s="41"/>
      <c r="H411" s="41"/>
      <c r="I411" s="41"/>
      <c r="J411" s="41"/>
      <c r="K411" s="41"/>
      <c r="L411" s="41"/>
      <c r="M411" s="41"/>
      <c r="N411" s="41"/>
      <c r="O411" s="41"/>
      <c r="P411" s="41"/>
      <c r="Q411" s="41"/>
      <c r="R411" s="41"/>
      <c r="S411" s="41"/>
      <c r="T411" s="41"/>
      <c r="U411" s="41"/>
      <c r="V411" s="41"/>
      <c r="W411" s="1"/>
      <c r="X411" s="1"/>
      <c r="Y411" s="1"/>
      <c r="Z411" s="1"/>
    </row>
    <row r="412" spans="1:26" ht="11.25" customHeight="1" x14ac:dyDescent="0.2">
      <c r="A412" s="1"/>
      <c r="B412" s="41"/>
      <c r="C412" s="41"/>
      <c r="D412" s="41"/>
      <c r="E412" s="41"/>
      <c r="F412" s="73"/>
      <c r="G412" s="41"/>
      <c r="H412" s="41"/>
      <c r="I412" s="41"/>
      <c r="J412" s="41"/>
      <c r="K412" s="41"/>
      <c r="L412" s="41"/>
      <c r="M412" s="41"/>
      <c r="N412" s="41"/>
      <c r="O412" s="41"/>
      <c r="P412" s="41"/>
      <c r="Q412" s="41"/>
      <c r="R412" s="41"/>
      <c r="S412" s="41"/>
      <c r="T412" s="41"/>
      <c r="U412" s="41"/>
      <c r="V412" s="41"/>
      <c r="W412" s="1"/>
      <c r="X412" s="1"/>
      <c r="Y412" s="1"/>
      <c r="Z412" s="1"/>
    </row>
    <row r="413" spans="1:26" ht="11.25" customHeight="1" x14ac:dyDescent="0.2">
      <c r="A413" s="1"/>
      <c r="B413" s="41"/>
      <c r="C413" s="41"/>
      <c r="D413" s="41"/>
      <c r="E413" s="41"/>
      <c r="F413" s="73"/>
      <c r="G413" s="41"/>
      <c r="H413" s="41"/>
      <c r="I413" s="41"/>
      <c r="J413" s="41"/>
      <c r="K413" s="41"/>
      <c r="L413" s="41"/>
      <c r="M413" s="41"/>
      <c r="N413" s="41"/>
      <c r="O413" s="41"/>
      <c r="P413" s="41"/>
      <c r="Q413" s="41"/>
      <c r="R413" s="41"/>
      <c r="S413" s="41"/>
      <c r="T413" s="41"/>
      <c r="U413" s="41"/>
      <c r="V413" s="41"/>
      <c r="W413" s="1"/>
      <c r="X413" s="1"/>
      <c r="Y413" s="1"/>
      <c r="Z413" s="1"/>
    </row>
    <row r="414" spans="1:26" ht="11.25" customHeight="1" x14ac:dyDescent="0.2">
      <c r="A414" s="1"/>
      <c r="B414" s="41"/>
      <c r="C414" s="41"/>
      <c r="D414" s="41"/>
      <c r="E414" s="41"/>
      <c r="F414" s="73"/>
      <c r="G414" s="41"/>
      <c r="H414" s="41"/>
      <c r="I414" s="41"/>
      <c r="J414" s="41"/>
      <c r="K414" s="41"/>
      <c r="L414" s="41"/>
      <c r="M414" s="41"/>
      <c r="N414" s="41"/>
      <c r="O414" s="41"/>
      <c r="P414" s="41"/>
      <c r="Q414" s="41"/>
      <c r="R414" s="41"/>
      <c r="S414" s="41"/>
      <c r="T414" s="41"/>
      <c r="U414" s="41"/>
      <c r="V414" s="41"/>
      <c r="W414" s="1"/>
      <c r="X414" s="1"/>
      <c r="Y414" s="1"/>
      <c r="Z414" s="1"/>
    </row>
    <row r="415" spans="1:26" ht="11.25" customHeight="1" x14ac:dyDescent="0.2">
      <c r="A415" s="1"/>
      <c r="B415" s="41"/>
      <c r="C415" s="41"/>
      <c r="D415" s="41"/>
      <c r="E415" s="41"/>
      <c r="F415" s="73"/>
      <c r="G415" s="41"/>
      <c r="H415" s="41"/>
      <c r="I415" s="41"/>
      <c r="J415" s="41"/>
      <c r="K415" s="41"/>
      <c r="L415" s="41"/>
      <c r="M415" s="41"/>
      <c r="N415" s="41"/>
      <c r="O415" s="41"/>
      <c r="P415" s="41"/>
      <c r="Q415" s="41"/>
      <c r="R415" s="41"/>
      <c r="S415" s="41"/>
      <c r="T415" s="41"/>
      <c r="U415" s="41"/>
      <c r="V415" s="41"/>
      <c r="W415" s="1"/>
      <c r="X415" s="1"/>
      <c r="Y415" s="1"/>
      <c r="Z415" s="1"/>
    </row>
    <row r="416" spans="1:26" ht="11.25" customHeight="1" x14ac:dyDescent="0.2">
      <c r="A416" s="1"/>
      <c r="B416" s="41"/>
      <c r="C416" s="41"/>
      <c r="D416" s="41"/>
      <c r="E416" s="41"/>
      <c r="F416" s="73"/>
      <c r="G416" s="41"/>
      <c r="H416" s="41"/>
      <c r="I416" s="41"/>
      <c r="J416" s="41"/>
      <c r="K416" s="41"/>
      <c r="L416" s="41"/>
      <c r="M416" s="41"/>
      <c r="N416" s="41"/>
      <c r="O416" s="41"/>
      <c r="P416" s="41"/>
      <c r="Q416" s="41"/>
      <c r="R416" s="41"/>
      <c r="S416" s="41"/>
      <c r="T416" s="41"/>
      <c r="U416" s="41"/>
      <c r="V416" s="41"/>
      <c r="W416" s="1"/>
      <c r="X416" s="1"/>
      <c r="Y416" s="1"/>
      <c r="Z416" s="1"/>
    </row>
    <row r="417" spans="1:26" ht="11.25" customHeight="1" x14ac:dyDescent="0.2">
      <c r="A417" s="1"/>
      <c r="B417" s="41"/>
      <c r="C417" s="41"/>
      <c r="D417" s="41"/>
      <c r="E417" s="41"/>
      <c r="F417" s="73"/>
      <c r="G417" s="41"/>
      <c r="H417" s="41"/>
      <c r="I417" s="41"/>
      <c r="J417" s="41"/>
      <c r="K417" s="41"/>
      <c r="L417" s="41"/>
      <c r="M417" s="41"/>
      <c r="N417" s="41"/>
      <c r="O417" s="41"/>
      <c r="P417" s="41"/>
      <c r="Q417" s="41"/>
      <c r="R417" s="41"/>
      <c r="S417" s="41"/>
      <c r="T417" s="41"/>
      <c r="U417" s="41"/>
      <c r="V417" s="41"/>
      <c r="W417" s="1"/>
      <c r="X417" s="1"/>
      <c r="Y417" s="1"/>
      <c r="Z417" s="1"/>
    </row>
    <row r="418" spans="1:26" ht="11.25" customHeight="1" x14ac:dyDescent="0.2">
      <c r="A418" s="1"/>
      <c r="B418" s="41"/>
      <c r="C418" s="41"/>
      <c r="D418" s="41"/>
      <c r="E418" s="41"/>
      <c r="F418" s="73"/>
      <c r="G418" s="41"/>
      <c r="H418" s="41"/>
      <c r="I418" s="41"/>
      <c r="J418" s="41"/>
      <c r="K418" s="41"/>
      <c r="L418" s="41"/>
      <c r="M418" s="41"/>
      <c r="N418" s="41"/>
      <c r="O418" s="41"/>
      <c r="P418" s="41"/>
      <c r="Q418" s="41"/>
      <c r="R418" s="41"/>
      <c r="S418" s="41"/>
      <c r="T418" s="41"/>
      <c r="U418" s="41"/>
      <c r="V418" s="41"/>
      <c r="W418" s="1"/>
      <c r="X418" s="1"/>
      <c r="Y418" s="1"/>
      <c r="Z418" s="1"/>
    </row>
    <row r="419" spans="1:26" ht="11.25" customHeight="1" x14ac:dyDescent="0.2">
      <c r="A419" s="1"/>
      <c r="B419" s="41"/>
      <c r="C419" s="41"/>
      <c r="D419" s="41"/>
      <c r="E419" s="41"/>
      <c r="F419" s="73"/>
      <c r="G419" s="41"/>
      <c r="H419" s="41"/>
      <c r="I419" s="41"/>
      <c r="J419" s="41"/>
      <c r="K419" s="41"/>
      <c r="L419" s="41"/>
      <c r="M419" s="41"/>
      <c r="N419" s="41"/>
      <c r="O419" s="41"/>
      <c r="P419" s="41"/>
      <c r="Q419" s="41"/>
      <c r="R419" s="41"/>
      <c r="S419" s="41"/>
      <c r="T419" s="41"/>
      <c r="U419" s="41"/>
      <c r="V419" s="41"/>
      <c r="W419" s="1"/>
      <c r="X419" s="1"/>
      <c r="Y419" s="1"/>
      <c r="Z419" s="1"/>
    </row>
    <row r="420" spans="1:26" ht="11.25" customHeight="1" x14ac:dyDescent="0.2">
      <c r="A420" s="1"/>
      <c r="B420" s="41"/>
      <c r="C420" s="41"/>
      <c r="D420" s="41"/>
      <c r="E420" s="41"/>
      <c r="F420" s="73"/>
      <c r="G420" s="41"/>
      <c r="H420" s="41"/>
      <c r="I420" s="41"/>
      <c r="J420" s="41"/>
      <c r="K420" s="41"/>
      <c r="L420" s="41"/>
      <c r="M420" s="41"/>
      <c r="N420" s="41"/>
      <c r="O420" s="41"/>
      <c r="P420" s="41"/>
      <c r="Q420" s="41"/>
      <c r="R420" s="41"/>
      <c r="S420" s="41"/>
      <c r="T420" s="41"/>
      <c r="U420" s="41"/>
      <c r="V420" s="41"/>
      <c r="W420" s="1"/>
      <c r="X420" s="1"/>
      <c r="Y420" s="1"/>
      <c r="Z420" s="1"/>
    </row>
    <row r="421" spans="1:26" ht="11.25" customHeight="1" x14ac:dyDescent="0.2">
      <c r="A421" s="1"/>
      <c r="B421" s="41"/>
      <c r="C421" s="41"/>
      <c r="D421" s="41"/>
      <c r="E421" s="41"/>
      <c r="F421" s="73"/>
      <c r="G421" s="41"/>
      <c r="H421" s="41"/>
      <c r="I421" s="41"/>
      <c r="J421" s="41"/>
      <c r="K421" s="41"/>
      <c r="L421" s="41"/>
      <c r="M421" s="41"/>
      <c r="N421" s="41"/>
      <c r="O421" s="41"/>
      <c r="P421" s="41"/>
      <c r="Q421" s="41"/>
      <c r="R421" s="41"/>
      <c r="S421" s="41"/>
      <c r="T421" s="41"/>
      <c r="U421" s="41"/>
      <c r="V421" s="41"/>
      <c r="W421" s="1"/>
      <c r="X421" s="1"/>
      <c r="Y421" s="1"/>
      <c r="Z421" s="1"/>
    </row>
    <row r="422" spans="1:26" ht="11.25" customHeight="1" x14ac:dyDescent="0.2">
      <c r="A422" s="1"/>
      <c r="B422" s="41"/>
      <c r="C422" s="41"/>
      <c r="D422" s="41"/>
      <c r="E422" s="41"/>
      <c r="F422" s="73"/>
      <c r="G422" s="41"/>
      <c r="H422" s="41"/>
      <c r="I422" s="41"/>
      <c r="J422" s="41"/>
      <c r="K422" s="41"/>
      <c r="L422" s="41"/>
      <c r="M422" s="41"/>
      <c r="N422" s="41"/>
      <c r="O422" s="41"/>
      <c r="P422" s="41"/>
      <c r="Q422" s="41"/>
      <c r="R422" s="41"/>
      <c r="S422" s="41"/>
      <c r="T422" s="41"/>
      <c r="U422" s="41"/>
      <c r="V422" s="41"/>
      <c r="W422" s="1"/>
      <c r="X422" s="1"/>
      <c r="Y422" s="1"/>
      <c r="Z422" s="1"/>
    </row>
    <row r="423" spans="1:26" ht="11.25" customHeight="1" x14ac:dyDescent="0.2">
      <c r="A423" s="1"/>
      <c r="B423" s="41"/>
      <c r="C423" s="41"/>
      <c r="D423" s="41"/>
      <c r="E423" s="41"/>
      <c r="F423" s="73"/>
      <c r="G423" s="41"/>
      <c r="H423" s="41"/>
      <c r="I423" s="41"/>
      <c r="J423" s="41"/>
      <c r="K423" s="41"/>
      <c r="L423" s="41"/>
      <c r="M423" s="41"/>
      <c r="N423" s="41"/>
      <c r="O423" s="41"/>
      <c r="P423" s="41"/>
      <c r="Q423" s="41"/>
      <c r="R423" s="41"/>
      <c r="S423" s="41"/>
      <c r="T423" s="41"/>
      <c r="U423" s="41"/>
      <c r="V423" s="41"/>
      <c r="W423" s="1"/>
      <c r="X423" s="1"/>
      <c r="Y423" s="1"/>
      <c r="Z423" s="1"/>
    </row>
    <row r="424" spans="1:26" ht="11.25" customHeight="1" x14ac:dyDescent="0.2">
      <c r="A424" s="1"/>
      <c r="B424" s="41"/>
      <c r="C424" s="41"/>
      <c r="D424" s="41"/>
      <c r="E424" s="41"/>
      <c r="F424" s="73"/>
      <c r="G424" s="41"/>
      <c r="H424" s="41"/>
      <c r="I424" s="41"/>
      <c r="J424" s="41"/>
      <c r="K424" s="41"/>
      <c r="L424" s="41"/>
      <c r="M424" s="41"/>
      <c r="N424" s="41"/>
      <c r="O424" s="41"/>
      <c r="P424" s="41"/>
      <c r="Q424" s="41"/>
      <c r="R424" s="41"/>
      <c r="S424" s="41"/>
      <c r="T424" s="41"/>
      <c r="U424" s="41"/>
      <c r="V424" s="41"/>
      <c r="W424" s="1"/>
      <c r="X424" s="1"/>
      <c r="Y424" s="1"/>
      <c r="Z424" s="1"/>
    </row>
    <row r="425" spans="1:26" ht="11.25" customHeight="1" x14ac:dyDescent="0.2">
      <c r="A425" s="1"/>
      <c r="B425" s="41"/>
      <c r="C425" s="41"/>
      <c r="D425" s="41"/>
      <c r="E425" s="41"/>
      <c r="F425" s="73"/>
      <c r="G425" s="41"/>
      <c r="H425" s="41"/>
      <c r="I425" s="41"/>
      <c r="J425" s="41"/>
      <c r="K425" s="41"/>
      <c r="L425" s="41"/>
      <c r="M425" s="41"/>
      <c r="N425" s="41"/>
      <c r="O425" s="41"/>
      <c r="P425" s="41"/>
      <c r="Q425" s="41"/>
      <c r="R425" s="41"/>
      <c r="S425" s="41"/>
      <c r="T425" s="41"/>
      <c r="U425" s="41"/>
      <c r="V425" s="41"/>
      <c r="W425" s="1"/>
      <c r="X425" s="1"/>
      <c r="Y425" s="1"/>
      <c r="Z425" s="1"/>
    </row>
    <row r="426" spans="1:26" ht="11.25" customHeight="1" x14ac:dyDescent="0.2">
      <c r="A426" s="1"/>
      <c r="B426" s="41"/>
      <c r="C426" s="41"/>
      <c r="D426" s="41"/>
      <c r="E426" s="41"/>
      <c r="F426" s="73"/>
      <c r="G426" s="41"/>
      <c r="H426" s="41"/>
      <c r="I426" s="41"/>
      <c r="J426" s="41"/>
      <c r="K426" s="41"/>
      <c r="L426" s="41"/>
      <c r="M426" s="41"/>
      <c r="N426" s="41"/>
      <c r="O426" s="41"/>
      <c r="P426" s="41"/>
      <c r="Q426" s="41"/>
      <c r="R426" s="41"/>
      <c r="S426" s="41"/>
      <c r="T426" s="41"/>
      <c r="U426" s="41"/>
      <c r="V426" s="41"/>
      <c r="W426" s="1"/>
      <c r="X426" s="1"/>
      <c r="Y426" s="1"/>
      <c r="Z426" s="1"/>
    </row>
    <row r="427" spans="1:26" ht="11.25" customHeight="1" x14ac:dyDescent="0.2">
      <c r="A427" s="1"/>
      <c r="B427" s="41"/>
      <c r="C427" s="41"/>
      <c r="D427" s="41"/>
      <c r="E427" s="41"/>
      <c r="F427" s="73"/>
      <c r="G427" s="41"/>
      <c r="H427" s="41"/>
      <c r="I427" s="41"/>
      <c r="J427" s="41"/>
      <c r="K427" s="41"/>
      <c r="L427" s="41"/>
      <c r="M427" s="41"/>
      <c r="N427" s="41"/>
      <c r="O427" s="41"/>
      <c r="P427" s="41"/>
      <c r="Q427" s="41"/>
      <c r="R427" s="41"/>
      <c r="S427" s="41"/>
      <c r="T427" s="41"/>
      <c r="U427" s="41"/>
      <c r="V427" s="41"/>
      <c r="W427" s="1"/>
      <c r="X427" s="1"/>
      <c r="Y427" s="1"/>
      <c r="Z427" s="1"/>
    </row>
    <row r="428" spans="1:26" ht="11.25" customHeight="1" x14ac:dyDescent="0.2">
      <c r="A428" s="1"/>
      <c r="B428" s="41"/>
      <c r="C428" s="41"/>
      <c r="D428" s="41"/>
      <c r="E428" s="41"/>
      <c r="F428" s="73"/>
      <c r="G428" s="41"/>
      <c r="H428" s="41"/>
      <c r="I428" s="41"/>
      <c r="J428" s="41"/>
      <c r="K428" s="41"/>
      <c r="L428" s="41"/>
      <c r="M428" s="41"/>
      <c r="N428" s="41"/>
      <c r="O428" s="41"/>
      <c r="P428" s="41"/>
      <c r="Q428" s="41"/>
      <c r="R428" s="41"/>
      <c r="S428" s="41"/>
      <c r="T428" s="41"/>
      <c r="U428" s="41"/>
      <c r="V428" s="41"/>
      <c r="W428" s="1"/>
      <c r="X428" s="1"/>
      <c r="Y428" s="1"/>
      <c r="Z428" s="1"/>
    </row>
    <row r="429" spans="1:26" ht="11.25" customHeight="1" x14ac:dyDescent="0.2">
      <c r="A429" s="1"/>
      <c r="B429" s="41"/>
      <c r="C429" s="41"/>
      <c r="D429" s="41"/>
      <c r="E429" s="41"/>
      <c r="F429" s="73"/>
      <c r="G429" s="41"/>
      <c r="H429" s="41"/>
      <c r="I429" s="41"/>
      <c r="J429" s="41"/>
      <c r="K429" s="41"/>
      <c r="L429" s="41"/>
      <c r="M429" s="41"/>
      <c r="N429" s="41"/>
      <c r="O429" s="41"/>
      <c r="P429" s="41"/>
      <c r="Q429" s="41"/>
      <c r="R429" s="41"/>
      <c r="S429" s="41"/>
      <c r="T429" s="41"/>
      <c r="U429" s="41"/>
      <c r="V429" s="41"/>
      <c r="W429" s="1"/>
      <c r="X429" s="1"/>
      <c r="Y429" s="1"/>
      <c r="Z429" s="1"/>
    </row>
    <row r="430" spans="1:26" ht="11.25" customHeight="1" x14ac:dyDescent="0.2">
      <c r="A430" s="1"/>
      <c r="B430" s="41"/>
      <c r="C430" s="41"/>
      <c r="D430" s="41"/>
      <c r="E430" s="41"/>
      <c r="F430" s="73"/>
      <c r="G430" s="41"/>
      <c r="H430" s="41"/>
      <c r="I430" s="41"/>
      <c r="J430" s="41"/>
      <c r="K430" s="41"/>
      <c r="L430" s="41"/>
      <c r="M430" s="41"/>
      <c r="N430" s="41"/>
      <c r="O430" s="41"/>
      <c r="P430" s="41"/>
      <c r="Q430" s="41"/>
      <c r="R430" s="41"/>
      <c r="S430" s="41"/>
      <c r="T430" s="41"/>
      <c r="U430" s="41"/>
      <c r="V430" s="41"/>
      <c r="W430" s="1"/>
      <c r="X430" s="1"/>
      <c r="Y430" s="1"/>
      <c r="Z430" s="1"/>
    </row>
    <row r="431" spans="1:26" ht="11.25" customHeight="1" x14ac:dyDescent="0.2">
      <c r="A431" s="1"/>
      <c r="B431" s="41"/>
      <c r="C431" s="41"/>
      <c r="D431" s="41"/>
      <c r="E431" s="41"/>
      <c r="F431" s="73"/>
      <c r="G431" s="41"/>
      <c r="H431" s="41"/>
      <c r="I431" s="41"/>
      <c r="J431" s="41"/>
      <c r="K431" s="41"/>
      <c r="L431" s="41"/>
      <c r="M431" s="41"/>
      <c r="N431" s="41"/>
      <c r="O431" s="41"/>
      <c r="P431" s="41"/>
      <c r="Q431" s="41"/>
      <c r="R431" s="41"/>
      <c r="S431" s="41"/>
      <c r="T431" s="41"/>
      <c r="U431" s="41"/>
      <c r="V431" s="41"/>
      <c r="W431" s="1"/>
      <c r="X431" s="1"/>
      <c r="Y431" s="1"/>
      <c r="Z431" s="1"/>
    </row>
    <row r="432" spans="1:26" ht="11.25" customHeight="1" x14ac:dyDescent="0.2">
      <c r="A432" s="1"/>
      <c r="B432" s="41"/>
      <c r="C432" s="41"/>
      <c r="D432" s="41"/>
      <c r="E432" s="41"/>
      <c r="F432" s="73"/>
      <c r="G432" s="41"/>
      <c r="H432" s="41"/>
      <c r="I432" s="41"/>
      <c r="J432" s="41"/>
      <c r="K432" s="41"/>
      <c r="L432" s="41"/>
      <c r="M432" s="41"/>
      <c r="N432" s="41"/>
      <c r="O432" s="41"/>
      <c r="P432" s="41"/>
      <c r="Q432" s="41"/>
      <c r="R432" s="41"/>
      <c r="S432" s="41"/>
      <c r="T432" s="41"/>
      <c r="U432" s="41"/>
      <c r="V432" s="41"/>
      <c r="W432" s="1"/>
      <c r="X432" s="1"/>
      <c r="Y432" s="1"/>
      <c r="Z432" s="1"/>
    </row>
    <row r="433" spans="1:26" ht="11.25" customHeight="1" x14ac:dyDescent="0.2">
      <c r="A433" s="1"/>
      <c r="B433" s="41"/>
      <c r="C433" s="41"/>
      <c r="D433" s="41"/>
      <c r="E433" s="41"/>
      <c r="F433" s="73"/>
      <c r="G433" s="41"/>
      <c r="H433" s="41"/>
      <c r="I433" s="41"/>
      <c r="J433" s="41"/>
      <c r="K433" s="41"/>
      <c r="L433" s="41"/>
      <c r="M433" s="41"/>
      <c r="N433" s="41"/>
      <c r="O433" s="41"/>
      <c r="P433" s="41"/>
      <c r="Q433" s="41"/>
      <c r="R433" s="41"/>
      <c r="S433" s="41"/>
      <c r="T433" s="41"/>
      <c r="U433" s="41"/>
      <c r="V433" s="41"/>
      <c r="W433" s="1"/>
      <c r="X433" s="1"/>
      <c r="Y433" s="1"/>
      <c r="Z433" s="1"/>
    </row>
    <row r="434" spans="1:26" ht="11.25" customHeight="1" x14ac:dyDescent="0.2">
      <c r="A434" s="1"/>
      <c r="B434" s="41"/>
      <c r="C434" s="41"/>
      <c r="D434" s="41"/>
      <c r="E434" s="41"/>
      <c r="F434" s="73"/>
      <c r="G434" s="41"/>
      <c r="H434" s="41"/>
      <c r="I434" s="41"/>
      <c r="J434" s="41"/>
      <c r="K434" s="41"/>
      <c r="L434" s="41"/>
      <c r="M434" s="41"/>
      <c r="N434" s="41"/>
      <c r="O434" s="41"/>
      <c r="P434" s="41"/>
      <c r="Q434" s="41"/>
      <c r="R434" s="41"/>
      <c r="S434" s="41"/>
      <c r="T434" s="41"/>
      <c r="U434" s="41"/>
      <c r="V434" s="41"/>
      <c r="W434" s="1"/>
      <c r="X434" s="1"/>
      <c r="Y434" s="1"/>
      <c r="Z434" s="1"/>
    </row>
    <row r="435" spans="1:26" ht="11.25" customHeight="1" x14ac:dyDescent="0.2">
      <c r="A435" s="1"/>
      <c r="B435" s="41"/>
      <c r="C435" s="41"/>
      <c r="D435" s="41"/>
      <c r="E435" s="41"/>
      <c r="F435" s="73"/>
      <c r="G435" s="41"/>
      <c r="H435" s="41"/>
      <c r="I435" s="41"/>
      <c r="J435" s="41"/>
      <c r="K435" s="41"/>
      <c r="L435" s="41"/>
      <c r="M435" s="41"/>
      <c r="N435" s="41"/>
      <c r="O435" s="41"/>
      <c r="P435" s="41"/>
      <c r="Q435" s="41"/>
      <c r="R435" s="41"/>
      <c r="S435" s="41"/>
      <c r="T435" s="41"/>
      <c r="U435" s="41"/>
      <c r="V435" s="41"/>
      <c r="W435" s="1"/>
      <c r="X435" s="1"/>
      <c r="Y435" s="1"/>
      <c r="Z435" s="1"/>
    </row>
    <row r="436" spans="1:26" ht="11.25" customHeight="1" x14ac:dyDescent="0.2">
      <c r="A436" s="1"/>
      <c r="B436" s="41"/>
      <c r="C436" s="41"/>
      <c r="D436" s="41"/>
      <c r="E436" s="41"/>
      <c r="F436" s="73"/>
      <c r="G436" s="41"/>
      <c r="H436" s="41"/>
      <c r="I436" s="41"/>
      <c r="J436" s="41"/>
      <c r="K436" s="41"/>
      <c r="L436" s="41"/>
      <c r="M436" s="41"/>
      <c r="N436" s="41"/>
      <c r="O436" s="41"/>
      <c r="P436" s="41"/>
      <c r="Q436" s="41"/>
      <c r="R436" s="41"/>
      <c r="S436" s="41"/>
      <c r="T436" s="41"/>
      <c r="U436" s="41"/>
      <c r="V436" s="41"/>
      <c r="W436" s="1"/>
      <c r="X436" s="1"/>
      <c r="Y436" s="1"/>
      <c r="Z436" s="1"/>
    </row>
    <row r="437" spans="1:26" ht="11.25" customHeight="1" x14ac:dyDescent="0.2">
      <c r="A437" s="1"/>
      <c r="B437" s="41"/>
      <c r="C437" s="41"/>
      <c r="D437" s="41"/>
      <c r="E437" s="41"/>
      <c r="F437" s="73"/>
      <c r="G437" s="41"/>
      <c r="H437" s="41"/>
      <c r="I437" s="41"/>
      <c r="J437" s="41"/>
      <c r="K437" s="41"/>
      <c r="L437" s="41"/>
      <c r="M437" s="41"/>
      <c r="N437" s="41"/>
      <c r="O437" s="41"/>
      <c r="P437" s="41"/>
      <c r="Q437" s="41"/>
      <c r="R437" s="41"/>
      <c r="S437" s="41"/>
      <c r="T437" s="41"/>
      <c r="U437" s="41"/>
      <c r="V437" s="41"/>
      <c r="W437" s="1"/>
      <c r="X437" s="1"/>
      <c r="Y437" s="1"/>
      <c r="Z437" s="1"/>
    </row>
    <row r="438" spans="1:26" ht="11.25" customHeight="1" x14ac:dyDescent="0.2">
      <c r="A438" s="1"/>
      <c r="B438" s="41"/>
      <c r="C438" s="41"/>
      <c r="D438" s="41"/>
      <c r="E438" s="41"/>
      <c r="F438" s="73"/>
      <c r="G438" s="41"/>
      <c r="H438" s="41"/>
      <c r="I438" s="41"/>
      <c r="J438" s="41"/>
      <c r="K438" s="41"/>
      <c r="L438" s="41"/>
      <c r="M438" s="41"/>
      <c r="N438" s="41"/>
      <c r="O438" s="41"/>
      <c r="P438" s="41"/>
      <c r="Q438" s="41"/>
      <c r="R438" s="41"/>
      <c r="S438" s="41"/>
      <c r="T438" s="41"/>
      <c r="U438" s="41"/>
      <c r="V438" s="41"/>
      <c r="W438" s="1"/>
      <c r="X438" s="1"/>
      <c r="Y438" s="1"/>
      <c r="Z438" s="1"/>
    </row>
    <row r="439" spans="1:26" ht="11.25" customHeight="1" x14ac:dyDescent="0.2">
      <c r="A439" s="1"/>
      <c r="B439" s="41"/>
      <c r="C439" s="41"/>
      <c r="D439" s="41"/>
      <c r="E439" s="41"/>
      <c r="F439" s="73"/>
      <c r="G439" s="41"/>
      <c r="H439" s="41"/>
      <c r="I439" s="41"/>
      <c r="J439" s="41"/>
      <c r="K439" s="41"/>
      <c r="L439" s="41"/>
      <c r="M439" s="41"/>
      <c r="N439" s="41"/>
      <c r="O439" s="41"/>
      <c r="P439" s="41"/>
      <c r="Q439" s="41"/>
      <c r="R439" s="41"/>
      <c r="S439" s="41"/>
      <c r="T439" s="41"/>
      <c r="U439" s="41"/>
      <c r="V439" s="41"/>
      <c r="W439" s="1"/>
      <c r="X439" s="1"/>
      <c r="Y439" s="1"/>
      <c r="Z439" s="1"/>
    </row>
    <row r="440" spans="1:26" ht="11.25" customHeight="1" x14ac:dyDescent="0.2">
      <c r="A440" s="1"/>
      <c r="B440" s="41"/>
      <c r="C440" s="41"/>
      <c r="D440" s="41"/>
      <c r="E440" s="41"/>
      <c r="F440" s="73"/>
      <c r="G440" s="41"/>
      <c r="H440" s="41"/>
      <c r="I440" s="41"/>
      <c r="J440" s="41"/>
      <c r="K440" s="41"/>
      <c r="L440" s="41"/>
      <c r="M440" s="41"/>
      <c r="N440" s="41"/>
      <c r="O440" s="41"/>
      <c r="P440" s="41"/>
      <c r="Q440" s="41"/>
      <c r="R440" s="41"/>
      <c r="S440" s="41"/>
      <c r="T440" s="41"/>
      <c r="U440" s="41"/>
      <c r="V440" s="41"/>
      <c r="W440" s="1"/>
      <c r="X440" s="1"/>
      <c r="Y440" s="1"/>
      <c r="Z440" s="1"/>
    </row>
    <row r="441" spans="1:26" ht="11.25" customHeight="1" x14ac:dyDescent="0.2">
      <c r="A441" s="1"/>
      <c r="B441" s="41"/>
      <c r="C441" s="41"/>
      <c r="D441" s="41"/>
      <c r="E441" s="41"/>
      <c r="F441" s="73"/>
      <c r="G441" s="41"/>
      <c r="H441" s="41"/>
      <c r="I441" s="41"/>
      <c r="J441" s="41"/>
      <c r="K441" s="41"/>
      <c r="L441" s="41"/>
      <c r="M441" s="41"/>
      <c r="N441" s="41"/>
      <c r="O441" s="41"/>
      <c r="P441" s="41"/>
      <c r="Q441" s="41"/>
      <c r="R441" s="41"/>
      <c r="S441" s="41"/>
      <c r="T441" s="41"/>
      <c r="U441" s="41"/>
      <c r="V441" s="41"/>
      <c r="W441" s="1"/>
      <c r="X441" s="1"/>
      <c r="Y441" s="1"/>
      <c r="Z441" s="1"/>
    </row>
    <row r="442" spans="1:26" ht="11.25" customHeight="1" x14ac:dyDescent="0.2">
      <c r="A442" s="1"/>
      <c r="B442" s="41"/>
      <c r="C442" s="41"/>
      <c r="D442" s="41"/>
      <c r="E442" s="41"/>
      <c r="F442" s="73"/>
      <c r="G442" s="41"/>
      <c r="H442" s="41"/>
      <c r="I442" s="41"/>
      <c r="J442" s="41"/>
      <c r="K442" s="41"/>
      <c r="L442" s="41"/>
      <c r="M442" s="41"/>
      <c r="N442" s="41"/>
      <c r="O442" s="41"/>
      <c r="P442" s="41"/>
      <c r="Q442" s="41"/>
      <c r="R442" s="41"/>
      <c r="S442" s="41"/>
      <c r="T442" s="41"/>
      <c r="U442" s="41"/>
      <c r="V442" s="41"/>
      <c r="W442" s="1"/>
      <c r="X442" s="1"/>
      <c r="Y442" s="1"/>
      <c r="Z442" s="1"/>
    </row>
    <row r="443" spans="1:26" ht="11.25" customHeight="1" x14ac:dyDescent="0.2">
      <c r="A443" s="1"/>
      <c r="B443" s="41"/>
      <c r="C443" s="41"/>
      <c r="D443" s="41"/>
      <c r="E443" s="41"/>
      <c r="F443" s="73"/>
      <c r="G443" s="41"/>
      <c r="H443" s="41"/>
      <c r="I443" s="41"/>
      <c r="J443" s="41"/>
      <c r="K443" s="41"/>
      <c r="L443" s="41"/>
      <c r="M443" s="41"/>
      <c r="N443" s="41"/>
      <c r="O443" s="41"/>
      <c r="P443" s="41"/>
      <c r="Q443" s="41"/>
      <c r="R443" s="41"/>
      <c r="S443" s="41"/>
      <c r="T443" s="41"/>
      <c r="U443" s="41"/>
      <c r="V443" s="41"/>
      <c r="W443" s="1"/>
      <c r="X443" s="1"/>
      <c r="Y443" s="1"/>
      <c r="Z443" s="1"/>
    </row>
    <row r="444" spans="1:26" ht="11.25" customHeight="1" x14ac:dyDescent="0.2">
      <c r="A444" s="1"/>
      <c r="B444" s="41"/>
      <c r="C444" s="41"/>
      <c r="D444" s="41"/>
      <c r="E444" s="41"/>
      <c r="F444" s="73"/>
      <c r="G444" s="41"/>
      <c r="H444" s="41"/>
      <c r="I444" s="41"/>
      <c r="J444" s="41"/>
      <c r="K444" s="41"/>
      <c r="L444" s="41"/>
      <c r="M444" s="41"/>
      <c r="N444" s="41"/>
      <c r="O444" s="41"/>
      <c r="P444" s="41"/>
      <c r="Q444" s="41"/>
      <c r="R444" s="41"/>
      <c r="S444" s="41"/>
      <c r="T444" s="41"/>
      <c r="U444" s="41"/>
      <c r="V444" s="41"/>
      <c r="W444" s="1"/>
      <c r="X444" s="1"/>
      <c r="Y444" s="1"/>
      <c r="Z444" s="1"/>
    </row>
    <row r="445" spans="1:26" ht="11.25" customHeight="1" x14ac:dyDescent="0.2">
      <c r="A445" s="1"/>
      <c r="B445" s="41"/>
      <c r="C445" s="41"/>
      <c r="D445" s="41"/>
      <c r="E445" s="41"/>
      <c r="F445" s="73"/>
      <c r="G445" s="41"/>
      <c r="H445" s="41"/>
      <c r="I445" s="41"/>
      <c r="J445" s="41"/>
      <c r="K445" s="41"/>
      <c r="L445" s="41"/>
      <c r="M445" s="41"/>
      <c r="N445" s="41"/>
      <c r="O445" s="41"/>
      <c r="P445" s="41"/>
      <c r="Q445" s="41"/>
      <c r="R445" s="41"/>
      <c r="S445" s="41"/>
      <c r="T445" s="41"/>
      <c r="U445" s="41"/>
      <c r="V445" s="41"/>
      <c r="W445" s="1"/>
      <c r="X445" s="1"/>
      <c r="Y445" s="1"/>
      <c r="Z445" s="1"/>
    </row>
    <row r="446" spans="1:26" ht="11.25" customHeight="1" x14ac:dyDescent="0.2">
      <c r="A446" s="1"/>
      <c r="B446" s="41"/>
      <c r="C446" s="41"/>
      <c r="D446" s="41"/>
      <c r="E446" s="41"/>
      <c r="F446" s="73"/>
      <c r="G446" s="41"/>
      <c r="H446" s="41"/>
      <c r="I446" s="41"/>
      <c r="J446" s="41"/>
      <c r="K446" s="41"/>
      <c r="L446" s="41"/>
      <c r="M446" s="41"/>
      <c r="N446" s="41"/>
      <c r="O446" s="41"/>
      <c r="P446" s="41"/>
      <c r="Q446" s="41"/>
      <c r="R446" s="41"/>
      <c r="S446" s="41"/>
      <c r="T446" s="41"/>
      <c r="U446" s="41"/>
      <c r="V446" s="41"/>
      <c r="W446" s="1"/>
      <c r="X446" s="1"/>
      <c r="Y446" s="1"/>
      <c r="Z446" s="1"/>
    </row>
    <row r="447" spans="1:26" ht="11.25" customHeight="1" x14ac:dyDescent="0.2">
      <c r="A447" s="1"/>
      <c r="B447" s="41"/>
      <c r="C447" s="41"/>
      <c r="D447" s="41"/>
      <c r="E447" s="41"/>
      <c r="F447" s="73"/>
      <c r="G447" s="41"/>
      <c r="H447" s="41"/>
      <c r="I447" s="41"/>
      <c r="J447" s="41"/>
      <c r="K447" s="41"/>
      <c r="L447" s="41"/>
      <c r="M447" s="41"/>
      <c r="N447" s="41"/>
      <c r="O447" s="41"/>
      <c r="P447" s="41"/>
      <c r="Q447" s="41"/>
      <c r="R447" s="41"/>
      <c r="S447" s="41"/>
      <c r="T447" s="41"/>
      <c r="U447" s="41"/>
      <c r="V447" s="41"/>
      <c r="W447" s="1"/>
      <c r="X447" s="1"/>
      <c r="Y447" s="1"/>
      <c r="Z447" s="1"/>
    </row>
    <row r="448" spans="1:26" ht="11.25" customHeight="1" x14ac:dyDescent="0.2">
      <c r="A448" s="1"/>
      <c r="B448" s="41"/>
      <c r="C448" s="41"/>
      <c r="D448" s="41"/>
      <c r="E448" s="41"/>
      <c r="F448" s="73"/>
      <c r="G448" s="41"/>
      <c r="H448" s="41"/>
      <c r="I448" s="41"/>
      <c r="J448" s="41"/>
      <c r="K448" s="41"/>
      <c r="L448" s="41"/>
      <c r="M448" s="41"/>
      <c r="N448" s="41"/>
      <c r="O448" s="41"/>
      <c r="P448" s="41"/>
      <c r="Q448" s="41"/>
      <c r="R448" s="41"/>
      <c r="S448" s="41"/>
      <c r="T448" s="41"/>
      <c r="U448" s="41"/>
      <c r="V448" s="41"/>
      <c r="W448" s="1"/>
      <c r="X448" s="1"/>
      <c r="Y448" s="1"/>
      <c r="Z448" s="1"/>
    </row>
    <row r="449" spans="1:26" ht="11.25" customHeight="1" x14ac:dyDescent="0.2">
      <c r="A449" s="1"/>
      <c r="B449" s="41"/>
      <c r="C449" s="41"/>
      <c r="D449" s="41"/>
      <c r="E449" s="41"/>
      <c r="F449" s="73"/>
      <c r="G449" s="41"/>
      <c r="H449" s="41"/>
      <c r="I449" s="41"/>
      <c r="J449" s="41"/>
      <c r="K449" s="41"/>
      <c r="L449" s="41"/>
      <c r="M449" s="41"/>
      <c r="N449" s="41"/>
      <c r="O449" s="41"/>
      <c r="P449" s="41"/>
      <c r="Q449" s="41"/>
      <c r="R449" s="41"/>
      <c r="S449" s="41"/>
      <c r="T449" s="41"/>
      <c r="U449" s="41"/>
      <c r="V449" s="41"/>
      <c r="W449" s="1"/>
      <c r="X449" s="1"/>
      <c r="Y449" s="1"/>
      <c r="Z449" s="1"/>
    </row>
    <row r="450" spans="1:26" ht="11.25" customHeight="1" x14ac:dyDescent="0.2">
      <c r="A450" s="1"/>
      <c r="B450" s="41"/>
      <c r="C450" s="41"/>
      <c r="D450" s="41"/>
      <c r="E450" s="41"/>
      <c r="F450" s="73"/>
      <c r="G450" s="41"/>
      <c r="H450" s="41"/>
      <c r="I450" s="41"/>
      <c r="J450" s="41"/>
      <c r="K450" s="41"/>
      <c r="L450" s="41"/>
      <c r="M450" s="41"/>
      <c r="N450" s="41"/>
      <c r="O450" s="41"/>
      <c r="P450" s="41"/>
      <c r="Q450" s="41"/>
      <c r="R450" s="41"/>
      <c r="S450" s="41"/>
      <c r="T450" s="41"/>
      <c r="U450" s="41"/>
      <c r="V450" s="41"/>
      <c r="W450" s="1"/>
      <c r="X450" s="1"/>
      <c r="Y450" s="1"/>
      <c r="Z450" s="1"/>
    </row>
    <row r="451" spans="1:26" ht="11.25" customHeight="1" x14ac:dyDescent="0.2">
      <c r="A451" s="1"/>
      <c r="B451" s="41"/>
      <c r="C451" s="41"/>
      <c r="D451" s="41"/>
      <c r="E451" s="41"/>
      <c r="F451" s="73"/>
      <c r="G451" s="41"/>
      <c r="H451" s="41"/>
      <c r="I451" s="41"/>
      <c r="J451" s="41"/>
      <c r="K451" s="41"/>
      <c r="L451" s="41"/>
      <c r="M451" s="41"/>
      <c r="N451" s="41"/>
      <c r="O451" s="41"/>
      <c r="P451" s="41"/>
      <c r="Q451" s="41"/>
      <c r="R451" s="41"/>
      <c r="S451" s="41"/>
      <c r="T451" s="41"/>
      <c r="U451" s="41"/>
      <c r="V451" s="41"/>
      <c r="W451" s="1"/>
      <c r="X451" s="1"/>
      <c r="Y451" s="1"/>
      <c r="Z451" s="1"/>
    </row>
    <row r="452" spans="1:26" ht="11.25" customHeight="1" x14ac:dyDescent="0.2">
      <c r="A452" s="1"/>
      <c r="B452" s="41"/>
      <c r="C452" s="41"/>
      <c r="D452" s="41"/>
      <c r="E452" s="41"/>
      <c r="F452" s="73"/>
      <c r="G452" s="41"/>
      <c r="H452" s="41"/>
      <c r="I452" s="41"/>
      <c r="J452" s="41"/>
      <c r="K452" s="41"/>
      <c r="L452" s="41"/>
      <c r="M452" s="41"/>
      <c r="N452" s="41"/>
      <c r="O452" s="41"/>
      <c r="P452" s="41"/>
      <c r="Q452" s="41"/>
      <c r="R452" s="41"/>
      <c r="S452" s="41"/>
      <c r="T452" s="41"/>
      <c r="U452" s="41"/>
      <c r="V452" s="41"/>
      <c r="W452" s="1"/>
      <c r="X452" s="1"/>
      <c r="Y452" s="1"/>
      <c r="Z452" s="1"/>
    </row>
    <row r="453" spans="1:26" ht="11.25" customHeight="1" x14ac:dyDescent="0.2">
      <c r="A453" s="1"/>
      <c r="B453" s="41"/>
      <c r="C453" s="41"/>
      <c r="D453" s="41"/>
      <c r="E453" s="41"/>
      <c r="F453" s="73"/>
      <c r="G453" s="41"/>
      <c r="H453" s="41"/>
      <c r="I453" s="41"/>
      <c r="J453" s="41"/>
      <c r="K453" s="41"/>
      <c r="L453" s="41"/>
      <c r="M453" s="41"/>
      <c r="N453" s="41"/>
      <c r="O453" s="41"/>
      <c r="P453" s="41"/>
      <c r="Q453" s="41"/>
      <c r="R453" s="41"/>
      <c r="S453" s="41"/>
      <c r="T453" s="41"/>
      <c r="U453" s="41"/>
      <c r="V453" s="41"/>
      <c r="W453" s="1"/>
      <c r="X453" s="1"/>
      <c r="Y453" s="1"/>
      <c r="Z453" s="1"/>
    </row>
    <row r="454" spans="1:26" ht="11.25" customHeight="1" x14ac:dyDescent="0.2">
      <c r="A454" s="1"/>
      <c r="B454" s="41"/>
      <c r="C454" s="41"/>
      <c r="D454" s="41"/>
      <c r="E454" s="41"/>
      <c r="F454" s="73"/>
      <c r="G454" s="41"/>
      <c r="H454" s="41"/>
      <c r="I454" s="41"/>
      <c r="J454" s="41"/>
      <c r="K454" s="41"/>
      <c r="L454" s="41"/>
      <c r="M454" s="41"/>
      <c r="N454" s="41"/>
      <c r="O454" s="41"/>
      <c r="P454" s="41"/>
      <c r="Q454" s="41"/>
      <c r="R454" s="41"/>
      <c r="S454" s="41"/>
      <c r="T454" s="41"/>
      <c r="U454" s="41"/>
      <c r="V454" s="41"/>
      <c r="W454" s="1"/>
      <c r="X454" s="1"/>
      <c r="Y454" s="1"/>
      <c r="Z454" s="1"/>
    </row>
    <row r="455" spans="1:26" ht="11.25" customHeight="1" x14ac:dyDescent="0.2">
      <c r="A455" s="1"/>
      <c r="B455" s="41"/>
      <c r="C455" s="41"/>
      <c r="D455" s="41"/>
      <c r="E455" s="41"/>
      <c r="F455" s="73"/>
      <c r="G455" s="41"/>
      <c r="H455" s="41"/>
      <c r="I455" s="41"/>
      <c r="J455" s="41"/>
      <c r="K455" s="41"/>
      <c r="L455" s="41"/>
      <c r="M455" s="41"/>
      <c r="N455" s="41"/>
      <c r="O455" s="41"/>
      <c r="P455" s="41"/>
      <c r="Q455" s="41"/>
      <c r="R455" s="41"/>
      <c r="S455" s="41"/>
      <c r="T455" s="41"/>
      <c r="U455" s="41"/>
      <c r="V455" s="41"/>
      <c r="W455" s="1"/>
      <c r="X455" s="1"/>
      <c r="Y455" s="1"/>
      <c r="Z455" s="1"/>
    </row>
    <row r="456" spans="1:26" ht="11.25" customHeight="1" x14ac:dyDescent="0.2">
      <c r="A456" s="1"/>
      <c r="B456" s="41"/>
      <c r="C456" s="41"/>
      <c r="D456" s="41"/>
      <c r="E456" s="41"/>
      <c r="F456" s="73"/>
      <c r="G456" s="41"/>
      <c r="H456" s="41"/>
      <c r="I456" s="41"/>
      <c r="J456" s="41"/>
      <c r="K456" s="41"/>
      <c r="L456" s="41"/>
      <c r="M456" s="41"/>
      <c r="N456" s="41"/>
      <c r="O456" s="41"/>
      <c r="P456" s="41"/>
      <c r="Q456" s="41"/>
      <c r="R456" s="41"/>
      <c r="S456" s="41"/>
      <c r="T456" s="41"/>
      <c r="U456" s="41"/>
      <c r="V456" s="41"/>
      <c r="W456" s="1"/>
      <c r="X456" s="1"/>
      <c r="Y456" s="1"/>
      <c r="Z456" s="1"/>
    </row>
    <row r="457" spans="1:26" ht="11.25" customHeight="1" x14ac:dyDescent="0.2">
      <c r="A457" s="1"/>
      <c r="B457" s="41"/>
      <c r="C457" s="41"/>
      <c r="D457" s="41"/>
      <c r="E457" s="41"/>
      <c r="F457" s="73"/>
      <c r="G457" s="41"/>
      <c r="H457" s="41"/>
      <c r="I457" s="41"/>
      <c r="J457" s="41"/>
      <c r="K457" s="41"/>
      <c r="L457" s="41"/>
      <c r="M457" s="41"/>
      <c r="N457" s="41"/>
      <c r="O457" s="41"/>
      <c r="P457" s="41"/>
      <c r="Q457" s="41"/>
      <c r="R457" s="41"/>
      <c r="S457" s="41"/>
      <c r="T457" s="41"/>
      <c r="U457" s="41"/>
      <c r="V457" s="41"/>
      <c r="W457" s="1"/>
      <c r="X457" s="1"/>
      <c r="Y457" s="1"/>
      <c r="Z457" s="1"/>
    </row>
    <row r="458" spans="1:26" ht="11.25" customHeight="1" x14ac:dyDescent="0.2">
      <c r="A458" s="1"/>
      <c r="B458" s="41"/>
      <c r="C458" s="41"/>
      <c r="D458" s="41"/>
      <c r="E458" s="41"/>
      <c r="F458" s="73"/>
      <c r="G458" s="41"/>
      <c r="H458" s="41"/>
      <c r="I458" s="41"/>
      <c r="J458" s="41"/>
      <c r="K458" s="41"/>
      <c r="L458" s="41"/>
      <c r="M458" s="41"/>
      <c r="N458" s="41"/>
      <c r="O458" s="41"/>
      <c r="P458" s="41"/>
      <c r="Q458" s="41"/>
      <c r="R458" s="41"/>
      <c r="S458" s="41"/>
      <c r="T458" s="41"/>
      <c r="U458" s="41"/>
      <c r="V458" s="41"/>
      <c r="W458" s="1"/>
      <c r="X458" s="1"/>
      <c r="Y458" s="1"/>
      <c r="Z458" s="1"/>
    </row>
    <row r="459" spans="1:26" ht="11.25" customHeight="1" x14ac:dyDescent="0.2">
      <c r="A459" s="1"/>
      <c r="B459" s="41"/>
      <c r="C459" s="41"/>
      <c r="D459" s="41"/>
      <c r="E459" s="41"/>
      <c r="F459" s="73"/>
      <c r="G459" s="41"/>
      <c r="H459" s="41"/>
      <c r="I459" s="41"/>
      <c r="J459" s="41"/>
      <c r="K459" s="41"/>
      <c r="L459" s="41"/>
      <c r="M459" s="41"/>
      <c r="N459" s="41"/>
      <c r="O459" s="41"/>
      <c r="P459" s="41"/>
      <c r="Q459" s="41"/>
      <c r="R459" s="41"/>
      <c r="S459" s="41"/>
      <c r="T459" s="41"/>
      <c r="U459" s="41"/>
      <c r="V459" s="41"/>
      <c r="W459" s="1"/>
      <c r="X459" s="1"/>
      <c r="Y459" s="1"/>
      <c r="Z459" s="1"/>
    </row>
    <row r="460" spans="1:26" ht="11.25" customHeight="1" x14ac:dyDescent="0.2">
      <c r="A460" s="1"/>
      <c r="B460" s="41"/>
      <c r="C460" s="41"/>
      <c r="D460" s="41"/>
      <c r="E460" s="41"/>
      <c r="F460" s="73"/>
      <c r="G460" s="41"/>
      <c r="H460" s="41"/>
      <c r="I460" s="41"/>
      <c r="J460" s="41"/>
      <c r="K460" s="41"/>
      <c r="L460" s="41"/>
      <c r="M460" s="41"/>
      <c r="N460" s="41"/>
      <c r="O460" s="41"/>
      <c r="P460" s="41"/>
      <c r="Q460" s="41"/>
      <c r="R460" s="41"/>
      <c r="S460" s="41"/>
      <c r="T460" s="41"/>
      <c r="U460" s="41"/>
      <c r="V460" s="41"/>
      <c r="W460" s="1"/>
      <c r="X460" s="1"/>
      <c r="Y460" s="1"/>
      <c r="Z460" s="1"/>
    </row>
    <row r="461" spans="1:26" ht="11.25" customHeight="1" x14ac:dyDescent="0.2">
      <c r="A461" s="1"/>
      <c r="B461" s="41"/>
      <c r="C461" s="41"/>
      <c r="D461" s="41"/>
      <c r="E461" s="41"/>
      <c r="F461" s="73"/>
      <c r="G461" s="41"/>
      <c r="H461" s="41"/>
      <c r="I461" s="41"/>
      <c r="J461" s="41"/>
      <c r="K461" s="41"/>
      <c r="L461" s="41"/>
      <c r="M461" s="41"/>
      <c r="N461" s="41"/>
      <c r="O461" s="41"/>
      <c r="P461" s="41"/>
      <c r="Q461" s="41"/>
      <c r="R461" s="41"/>
      <c r="S461" s="41"/>
      <c r="T461" s="41"/>
      <c r="U461" s="41"/>
      <c r="V461" s="41"/>
      <c r="W461" s="1"/>
      <c r="X461" s="1"/>
      <c r="Y461" s="1"/>
      <c r="Z461" s="1"/>
    </row>
    <row r="462" spans="1:26" ht="11.25" customHeight="1" x14ac:dyDescent="0.2">
      <c r="A462" s="1"/>
      <c r="B462" s="41"/>
      <c r="C462" s="41"/>
      <c r="D462" s="41"/>
      <c r="E462" s="41"/>
      <c r="F462" s="73"/>
      <c r="G462" s="41"/>
      <c r="H462" s="41"/>
      <c r="I462" s="41"/>
      <c r="J462" s="41"/>
      <c r="K462" s="41"/>
      <c r="L462" s="41"/>
      <c r="M462" s="41"/>
      <c r="N462" s="41"/>
      <c r="O462" s="41"/>
      <c r="P462" s="41"/>
      <c r="Q462" s="41"/>
      <c r="R462" s="41"/>
      <c r="S462" s="41"/>
      <c r="T462" s="41"/>
      <c r="U462" s="41"/>
      <c r="V462" s="41"/>
      <c r="W462" s="1"/>
      <c r="X462" s="1"/>
      <c r="Y462" s="1"/>
      <c r="Z462" s="1"/>
    </row>
    <row r="463" spans="1:26" ht="11.25" customHeight="1" x14ac:dyDescent="0.2">
      <c r="A463" s="1"/>
      <c r="B463" s="41"/>
      <c r="C463" s="41"/>
      <c r="D463" s="41"/>
      <c r="E463" s="41"/>
      <c r="F463" s="73"/>
      <c r="G463" s="41"/>
      <c r="H463" s="41"/>
      <c r="I463" s="41"/>
      <c r="J463" s="41"/>
      <c r="K463" s="41"/>
      <c r="L463" s="41"/>
      <c r="M463" s="41"/>
      <c r="N463" s="41"/>
      <c r="O463" s="41"/>
      <c r="P463" s="41"/>
      <c r="Q463" s="41"/>
      <c r="R463" s="41"/>
      <c r="S463" s="41"/>
      <c r="T463" s="41"/>
      <c r="U463" s="41"/>
      <c r="V463" s="41"/>
      <c r="W463" s="1"/>
      <c r="X463" s="1"/>
      <c r="Y463" s="1"/>
      <c r="Z463" s="1"/>
    </row>
    <row r="464" spans="1:26" ht="11.25" customHeight="1" x14ac:dyDescent="0.2">
      <c r="A464" s="1"/>
      <c r="B464" s="41"/>
      <c r="C464" s="41"/>
      <c r="D464" s="41"/>
      <c r="E464" s="41"/>
      <c r="F464" s="73"/>
      <c r="G464" s="41"/>
      <c r="H464" s="41"/>
      <c r="I464" s="41"/>
      <c r="J464" s="41"/>
      <c r="K464" s="41"/>
      <c r="L464" s="41"/>
      <c r="M464" s="41"/>
      <c r="N464" s="41"/>
      <c r="O464" s="41"/>
      <c r="P464" s="41"/>
      <c r="Q464" s="41"/>
      <c r="R464" s="41"/>
      <c r="S464" s="41"/>
      <c r="T464" s="41"/>
      <c r="U464" s="41"/>
      <c r="V464" s="41"/>
      <c r="W464" s="1"/>
      <c r="X464" s="1"/>
      <c r="Y464" s="1"/>
      <c r="Z464" s="1"/>
    </row>
    <row r="465" spans="1:26" ht="11.25" customHeight="1" x14ac:dyDescent="0.2">
      <c r="A465" s="1"/>
      <c r="B465" s="41"/>
      <c r="C465" s="41"/>
      <c r="D465" s="41"/>
      <c r="E465" s="41"/>
      <c r="F465" s="73"/>
      <c r="G465" s="41"/>
      <c r="H465" s="41"/>
      <c r="I465" s="41"/>
      <c r="J465" s="41"/>
      <c r="K465" s="41"/>
      <c r="L465" s="41"/>
      <c r="M465" s="41"/>
      <c r="N465" s="41"/>
      <c r="O465" s="41"/>
      <c r="P465" s="41"/>
      <c r="Q465" s="41"/>
      <c r="R465" s="41"/>
      <c r="S465" s="41"/>
      <c r="T465" s="41"/>
      <c r="U465" s="41"/>
      <c r="V465" s="41"/>
      <c r="W465" s="1"/>
      <c r="X465" s="1"/>
      <c r="Y465" s="1"/>
      <c r="Z465" s="1"/>
    </row>
    <row r="466" spans="1:26" ht="11.25" customHeight="1" x14ac:dyDescent="0.2">
      <c r="A466" s="1"/>
      <c r="B466" s="41"/>
      <c r="C466" s="41"/>
      <c r="D466" s="41"/>
      <c r="E466" s="41"/>
      <c r="F466" s="73"/>
      <c r="G466" s="41"/>
      <c r="H466" s="41"/>
      <c r="I466" s="41"/>
      <c r="J466" s="41"/>
      <c r="K466" s="41"/>
      <c r="L466" s="41"/>
      <c r="M466" s="41"/>
      <c r="N466" s="41"/>
      <c r="O466" s="41"/>
      <c r="P466" s="41"/>
      <c r="Q466" s="41"/>
      <c r="R466" s="41"/>
      <c r="S466" s="41"/>
      <c r="T466" s="41"/>
      <c r="U466" s="41"/>
      <c r="V466" s="41"/>
      <c r="W466" s="1"/>
      <c r="X466" s="1"/>
      <c r="Y466" s="1"/>
      <c r="Z466" s="1"/>
    </row>
    <row r="467" spans="1:26" ht="11.25" customHeight="1" x14ac:dyDescent="0.2">
      <c r="A467" s="1"/>
      <c r="B467" s="41"/>
      <c r="C467" s="41"/>
      <c r="D467" s="41"/>
      <c r="E467" s="41"/>
      <c r="F467" s="73"/>
      <c r="G467" s="41"/>
      <c r="H467" s="41"/>
      <c r="I467" s="41"/>
      <c r="J467" s="41"/>
      <c r="K467" s="41"/>
      <c r="L467" s="41"/>
      <c r="M467" s="41"/>
      <c r="N467" s="41"/>
      <c r="O467" s="41"/>
      <c r="P467" s="41"/>
      <c r="Q467" s="41"/>
      <c r="R467" s="41"/>
      <c r="S467" s="41"/>
      <c r="T467" s="41"/>
      <c r="U467" s="41"/>
      <c r="V467" s="41"/>
      <c r="W467" s="1"/>
      <c r="X467" s="1"/>
      <c r="Y467" s="1"/>
      <c r="Z467" s="1"/>
    </row>
    <row r="468" spans="1:26" ht="11.25" customHeight="1" x14ac:dyDescent="0.2">
      <c r="A468" s="1"/>
      <c r="B468" s="41"/>
      <c r="C468" s="41"/>
      <c r="D468" s="41"/>
      <c r="E468" s="41"/>
      <c r="F468" s="73"/>
      <c r="G468" s="41"/>
      <c r="H468" s="41"/>
      <c r="I468" s="41"/>
      <c r="J468" s="41"/>
      <c r="K468" s="41"/>
      <c r="L468" s="41"/>
      <c r="M468" s="41"/>
      <c r="N468" s="41"/>
      <c r="O468" s="41"/>
      <c r="P468" s="41"/>
      <c r="Q468" s="41"/>
      <c r="R468" s="41"/>
      <c r="S468" s="41"/>
      <c r="T468" s="41"/>
      <c r="U468" s="41"/>
      <c r="V468" s="41"/>
      <c r="W468" s="1"/>
      <c r="X468" s="1"/>
      <c r="Y468" s="1"/>
      <c r="Z468" s="1"/>
    </row>
    <row r="469" spans="1:26" ht="11.25" customHeight="1" x14ac:dyDescent="0.2">
      <c r="A469" s="1"/>
      <c r="B469" s="41"/>
      <c r="C469" s="41"/>
      <c r="D469" s="41"/>
      <c r="E469" s="41"/>
      <c r="F469" s="73"/>
      <c r="G469" s="41"/>
      <c r="H469" s="41"/>
      <c r="I469" s="41"/>
      <c r="J469" s="41"/>
      <c r="K469" s="41"/>
      <c r="L469" s="41"/>
      <c r="M469" s="41"/>
      <c r="N469" s="41"/>
      <c r="O469" s="41"/>
      <c r="P469" s="41"/>
      <c r="Q469" s="41"/>
      <c r="R469" s="41"/>
      <c r="S469" s="41"/>
      <c r="T469" s="41"/>
      <c r="U469" s="41"/>
      <c r="V469" s="41"/>
      <c r="W469" s="1"/>
      <c r="X469" s="1"/>
      <c r="Y469" s="1"/>
      <c r="Z469" s="1"/>
    </row>
    <row r="470" spans="1:26" ht="11.25" customHeight="1" x14ac:dyDescent="0.2">
      <c r="A470" s="1"/>
      <c r="B470" s="41"/>
      <c r="C470" s="41"/>
      <c r="D470" s="41"/>
      <c r="E470" s="41"/>
      <c r="F470" s="73"/>
      <c r="G470" s="41"/>
      <c r="H470" s="41"/>
      <c r="I470" s="41"/>
      <c r="J470" s="41"/>
      <c r="K470" s="41"/>
      <c r="L470" s="41"/>
      <c r="M470" s="41"/>
      <c r="N470" s="41"/>
      <c r="O470" s="41"/>
      <c r="P470" s="41"/>
      <c r="Q470" s="41"/>
      <c r="R470" s="41"/>
      <c r="S470" s="41"/>
      <c r="T470" s="41"/>
      <c r="U470" s="41"/>
      <c r="V470" s="41"/>
      <c r="W470" s="1"/>
      <c r="X470" s="1"/>
      <c r="Y470" s="1"/>
      <c r="Z470" s="1"/>
    </row>
    <row r="471" spans="1:26" ht="11.25" customHeight="1" x14ac:dyDescent="0.2">
      <c r="A471" s="1"/>
      <c r="B471" s="41"/>
      <c r="C471" s="41"/>
      <c r="D471" s="41"/>
      <c r="E471" s="41"/>
      <c r="F471" s="73"/>
      <c r="G471" s="41"/>
      <c r="H471" s="41"/>
      <c r="I471" s="41"/>
      <c r="J471" s="41"/>
      <c r="K471" s="41"/>
      <c r="L471" s="41"/>
      <c r="M471" s="41"/>
      <c r="N471" s="41"/>
      <c r="O471" s="41"/>
      <c r="P471" s="41"/>
      <c r="Q471" s="41"/>
      <c r="R471" s="41"/>
      <c r="S471" s="41"/>
      <c r="T471" s="41"/>
      <c r="U471" s="41"/>
      <c r="V471" s="41"/>
      <c r="W471" s="1"/>
      <c r="X471" s="1"/>
      <c r="Y471" s="1"/>
      <c r="Z471" s="1"/>
    </row>
    <row r="472" spans="1:26" ht="11.25" customHeight="1" x14ac:dyDescent="0.2">
      <c r="A472" s="1"/>
      <c r="B472" s="41"/>
      <c r="C472" s="41"/>
      <c r="D472" s="41"/>
      <c r="E472" s="41"/>
      <c r="F472" s="73"/>
      <c r="G472" s="41"/>
      <c r="H472" s="41"/>
      <c r="I472" s="41"/>
      <c r="J472" s="41"/>
      <c r="K472" s="41"/>
      <c r="L472" s="41"/>
      <c r="M472" s="41"/>
      <c r="N472" s="41"/>
      <c r="O472" s="41"/>
      <c r="P472" s="41"/>
      <c r="Q472" s="41"/>
      <c r="R472" s="41"/>
      <c r="S472" s="41"/>
      <c r="T472" s="41"/>
      <c r="U472" s="41"/>
      <c r="V472" s="41"/>
      <c r="W472" s="1"/>
      <c r="X472" s="1"/>
      <c r="Y472" s="1"/>
      <c r="Z472" s="1"/>
    </row>
    <row r="473" spans="1:26" ht="11.25" customHeight="1" x14ac:dyDescent="0.2">
      <c r="A473" s="1"/>
      <c r="B473" s="41"/>
      <c r="C473" s="41"/>
      <c r="D473" s="41"/>
      <c r="E473" s="41"/>
      <c r="F473" s="73"/>
      <c r="G473" s="41"/>
      <c r="H473" s="41"/>
      <c r="I473" s="41"/>
      <c r="J473" s="41"/>
      <c r="K473" s="41"/>
      <c r="L473" s="41"/>
      <c r="M473" s="41"/>
      <c r="N473" s="41"/>
      <c r="O473" s="41"/>
      <c r="P473" s="41"/>
      <c r="Q473" s="41"/>
      <c r="R473" s="41"/>
      <c r="S473" s="41"/>
      <c r="T473" s="41"/>
      <c r="U473" s="41"/>
      <c r="V473" s="41"/>
      <c r="W473" s="1"/>
      <c r="X473" s="1"/>
      <c r="Y473" s="1"/>
      <c r="Z473" s="1"/>
    </row>
    <row r="474" spans="1:26" ht="11.25" customHeight="1" x14ac:dyDescent="0.2">
      <c r="A474" s="1"/>
      <c r="B474" s="41"/>
      <c r="C474" s="41"/>
      <c r="D474" s="41"/>
      <c r="E474" s="41"/>
      <c r="F474" s="73"/>
      <c r="G474" s="41"/>
      <c r="H474" s="41"/>
      <c r="I474" s="41"/>
      <c r="J474" s="41"/>
      <c r="K474" s="41"/>
      <c r="L474" s="41"/>
      <c r="M474" s="41"/>
      <c r="N474" s="41"/>
      <c r="O474" s="41"/>
      <c r="P474" s="41"/>
      <c r="Q474" s="41"/>
      <c r="R474" s="41"/>
      <c r="S474" s="41"/>
      <c r="T474" s="41"/>
      <c r="U474" s="41"/>
      <c r="V474" s="41"/>
      <c r="W474" s="1"/>
      <c r="X474" s="1"/>
      <c r="Y474" s="1"/>
      <c r="Z474" s="1"/>
    </row>
    <row r="475" spans="1:26" ht="11.25" customHeight="1" x14ac:dyDescent="0.2">
      <c r="A475" s="1"/>
      <c r="B475" s="41"/>
      <c r="C475" s="41"/>
      <c r="D475" s="41"/>
      <c r="E475" s="41"/>
      <c r="F475" s="73"/>
      <c r="G475" s="41"/>
      <c r="H475" s="41"/>
      <c r="I475" s="41"/>
      <c r="J475" s="41"/>
      <c r="K475" s="41"/>
      <c r="L475" s="41"/>
      <c r="M475" s="41"/>
      <c r="N475" s="41"/>
      <c r="O475" s="41"/>
      <c r="P475" s="41"/>
      <c r="Q475" s="41"/>
      <c r="R475" s="41"/>
      <c r="S475" s="41"/>
      <c r="T475" s="41"/>
      <c r="U475" s="41"/>
      <c r="V475" s="41"/>
      <c r="W475" s="1"/>
      <c r="X475" s="1"/>
      <c r="Y475" s="1"/>
      <c r="Z475" s="1"/>
    </row>
    <row r="476" spans="1:26" ht="11.25" customHeight="1" x14ac:dyDescent="0.2">
      <c r="A476" s="1"/>
      <c r="B476" s="41"/>
      <c r="C476" s="41"/>
      <c r="D476" s="41"/>
      <c r="E476" s="41"/>
      <c r="F476" s="73"/>
      <c r="G476" s="41"/>
      <c r="H476" s="41"/>
      <c r="I476" s="41"/>
      <c r="J476" s="41"/>
      <c r="K476" s="41"/>
      <c r="L476" s="41"/>
      <c r="M476" s="41"/>
      <c r="N476" s="41"/>
      <c r="O476" s="41"/>
      <c r="P476" s="41"/>
      <c r="Q476" s="41"/>
      <c r="R476" s="41"/>
      <c r="S476" s="41"/>
      <c r="T476" s="41"/>
      <c r="U476" s="41"/>
      <c r="V476" s="41"/>
      <c r="W476" s="1"/>
      <c r="X476" s="1"/>
      <c r="Y476" s="1"/>
      <c r="Z476" s="1"/>
    </row>
    <row r="477" spans="1:26" ht="11.25" customHeight="1" x14ac:dyDescent="0.2">
      <c r="A477" s="1"/>
      <c r="B477" s="41"/>
      <c r="C477" s="41"/>
      <c r="D477" s="41"/>
      <c r="E477" s="41"/>
      <c r="F477" s="73"/>
      <c r="G477" s="41"/>
      <c r="H477" s="41"/>
      <c r="I477" s="41"/>
      <c r="J477" s="41"/>
      <c r="K477" s="41"/>
      <c r="L477" s="41"/>
      <c r="M477" s="41"/>
      <c r="N477" s="41"/>
      <c r="O477" s="41"/>
      <c r="P477" s="41"/>
      <c r="Q477" s="41"/>
      <c r="R477" s="41"/>
      <c r="S477" s="41"/>
      <c r="T477" s="41"/>
      <c r="U477" s="41"/>
      <c r="V477" s="41"/>
      <c r="W477" s="1"/>
      <c r="X477" s="1"/>
      <c r="Y477" s="1"/>
      <c r="Z477" s="1"/>
    </row>
    <row r="478" spans="1:26" ht="11.25" customHeight="1" x14ac:dyDescent="0.2">
      <c r="A478" s="1"/>
      <c r="B478" s="41"/>
      <c r="C478" s="41"/>
      <c r="D478" s="41"/>
      <c r="E478" s="41"/>
      <c r="F478" s="73"/>
      <c r="G478" s="41"/>
      <c r="H478" s="41"/>
      <c r="I478" s="41"/>
      <c r="J478" s="41"/>
      <c r="K478" s="41"/>
      <c r="L478" s="41"/>
      <c r="M478" s="41"/>
      <c r="N478" s="41"/>
      <c r="O478" s="41"/>
      <c r="P478" s="41"/>
      <c r="Q478" s="41"/>
      <c r="R478" s="41"/>
      <c r="S478" s="41"/>
      <c r="T478" s="41"/>
      <c r="U478" s="41"/>
      <c r="V478" s="41"/>
      <c r="W478" s="1"/>
      <c r="X478" s="1"/>
      <c r="Y478" s="1"/>
      <c r="Z478" s="1"/>
    </row>
    <row r="479" spans="1:26" ht="11.25" customHeight="1" x14ac:dyDescent="0.2">
      <c r="A479" s="1"/>
      <c r="B479" s="41"/>
      <c r="C479" s="41"/>
      <c r="D479" s="41"/>
      <c r="E479" s="41"/>
      <c r="F479" s="73"/>
      <c r="G479" s="41"/>
      <c r="H479" s="41"/>
      <c r="I479" s="41"/>
      <c r="J479" s="41"/>
      <c r="K479" s="41"/>
      <c r="L479" s="41"/>
      <c r="M479" s="41"/>
      <c r="N479" s="41"/>
      <c r="O479" s="41"/>
      <c r="P479" s="41"/>
      <c r="Q479" s="41"/>
      <c r="R479" s="41"/>
      <c r="S479" s="41"/>
      <c r="T479" s="41"/>
      <c r="U479" s="41"/>
      <c r="V479" s="41"/>
      <c r="W479" s="1"/>
      <c r="X479" s="1"/>
      <c r="Y479" s="1"/>
      <c r="Z479" s="1"/>
    </row>
    <row r="480" spans="1:26" ht="11.25" customHeight="1" x14ac:dyDescent="0.2">
      <c r="A480" s="1"/>
      <c r="B480" s="41"/>
      <c r="C480" s="41"/>
      <c r="D480" s="41"/>
      <c r="E480" s="41"/>
      <c r="F480" s="73"/>
      <c r="G480" s="41"/>
      <c r="H480" s="41"/>
      <c r="I480" s="41"/>
      <c r="J480" s="41"/>
      <c r="K480" s="41"/>
      <c r="L480" s="41"/>
      <c r="M480" s="41"/>
      <c r="N480" s="41"/>
      <c r="O480" s="41"/>
      <c r="P480" s="41"/>
      <c r="Q480" s="41"/>
      <c r="R480" s="41"/>
      <c r="S480" s="41"/>
      <c r="T480" s="41"/>
      <c r="U480" s="41"/>
      <c r="V480" s="41"/>
      <c r="W480" s="1"/>
      <c r="X480" s="1"/>
      <c r="Y480" s="1"/>
      <c r="Z480" s="1"/>
    </row>
    <row r="481" spans="1:26" ht="11.25" customHeight="1" x14ac:dyDescent="0.2">
      <c r="A481" s="1"/>
      <c r="B481" s="41"/>
      <c r="C481" s="41"/>
      <c r="D481" s="41"/>
      <c r="E481" s="41"/>
      <c r="F481" s="73"/>
      <c r="G481" s="41"/>
      <c r="H481" s="41"/>
      <c r="I481" s="41"/>
      <c r="J481" s="41"/>
      <c r="K481" s="41"/>
      <c r="L481" s="41"/>
      <c r="M481" s="41"/>
      <c r="N481" s="41"/>
      <c r="O481" s="41"/>
      <c r="P481" s="41"/>
      <c r="Q481" s="41"/>
      <c r="R481" s="41"/>
      <c r="S481" s="41"/>
      <c r="T481" s="41"/>
      <c r="U481" s="41"/>
      <c r="V481" s="41"/>
      <c r="W481" s="1"/>
      <c r="X481" s="1"/>
      <c r="Y481" s="1"/>
      <c r="Z481" s="1"/>
    </row>
    <row r="482" spans="1:26" ht="11.25" customHeight="1" x14ac:dyDescent="0.2">
      <c r="A482" s="1"/>
      <c r="B482" s="41"/>
      <c r="C482" s="41"/>
      <c r="D482" s="41"/>
      <c r="E482" s="41"/>
      <c r="F482" s="73"/>
      <c r="G482" s="41"/>
      <c r="H482" s="41"/>
      <c r="I482" s="41"/>
      <c r="J482" s="41"/>
      <c r="K482" s="41"/>
      <c r="L482" s="41"/>
      <c r="M482" s="41"/>
      <c r="N482" s="41"/>
      <c r="O482" s="41"/>
      <c r="P482" s="41"/>
      <c r="Q482" s="41"/>
      <c r="R482" s="41"/>
      <c r="S482" s="41"/>
      <c r="T482" s="41"/>
      <c r="U482" s="41"/>
      <c r="V482" s="41"/>
      <c r="W482" s="1"/>
      <c r="X482" s="1"/>
      <c r="Y482" s="1"/>
      <c r="Z482" s="1"/>
    </row>
    <row r="483" spans="1:26" ht="11.25" customHeight="1" x14ac:dyDescent="0.2">
      <c r="A483" s="1"/>
      <c r="B483" s="41"/>
      <c r="C483" s="41"/>
      <c r="D483" s="41"/>
      <c r="E483" s="41"/>
      <c r="F483" s="73"/>
      <c r="G483" s="41"/>
      <c r="H483" s="41"/>
      <c r="I483" s="41"/>
      <c r="J483" s="41"/>
      <c r="K483" s="41"/>
      <c r="L483" s="41"/>
      <c r="M483" s="41"/>
      <c r="N483" s="41"/>
      <c r="O483" s="41"/>
      <c r="P483" s="41"/>
      <c r="Q483" s="41"/>
      <c r="R483" s="41"/>
      <c r="S483" s="41"/>
      <c r="T483" s="41"/>
      <c r="U483" s="41"/>
      <c r="V483" s="41"/>
      <c r="W483" s="1"/>
      <c r="X483" s="1"/>
      <c r="Y483" s="1"/>
      <c r="Z483" s="1"/>
    </row>
    <row r="484" spans="1:26" ht="11.25" customHeight="1" x14ac:dyDescent="0.2">
      <c r="A484" s="1"/>
      <c r="B484" s="41"/>
      <c r="C484" s="41"/>
      <c r="D484" s="41"/>
      <c r="E484" s="41"/>
      <c r="F484" s="73"/>
      <c r="G484" s="41"/>
      <c r="H484" s="41"/>
      <c r="I484" s="41"/>
      <c r="J484" s="41"/>
      <c r="K484" s="41"/>
      <c r="L484" s="41"/>
      <c r="M484" s="41"/>
      <c r="N484" s="41"/>
      <c r="O484" s="41"/>
      <c r="P484" s="41"/>
      <c r="Q484" s="41"/>
      <c r="R484" s="41"/>
      <c r="S484" s="41"/>
      <c r="T484" s="41"/>
      <c r="U484" s="41"/>
      <c r="V484" s="41"/>
      <c r="W484" s="1"/>
      <c r="X484" s="1"/>
      <c r="Y484" s="1"/>
      <c r="Z484" s="1"/>
    </row>
    <row r="485" spans="1:26" ht="11.25" customHeight="1" x14ac:dyDescent="0.2">
      <c r="A485" s="1"/>
      <c r="B485" s="41"/>
      <c r="C485" s="41"/>
      <c r="D485" s="41"/>
      <c r="E485" s="41"/>
      <c r="F485" s="73"/>
      <c r="G485" s="41"/>
      <c r="H485" s="41"/>
      <c r="I485" s="41"/>
      <c r="J485" s="41"/>
      <c r="K485" s="41"/>
      <c r="L485" s="41"/>
      <c r="M485" s="41"/>
      <c r="N485" s="41"/>
      <c r="O485" s="41"/>
      <c r="P485" s="41"/>
      <c r="Q485" s="41"/>
      <c r="R485" s="41"/>
      <c r="S485" s="41"/>
      <c r="T485" s="41"/>
      <c r="U485" s="41"/>
      <c r="V485" s="41"/>
      <c r="W485" s="1"/>
      <c r="X485" s="1"/>
      <c r="Y485" s="1"/>
      <c r="Z485" s="1"/>
    </row>
    <row r="486" spans="1:26" ht="11.25" customHeight="1" x14ac:dyDescent="0.2">
      <c r="A486" s="1"/>
      <c r="B486" s="41"/>
      <c r="C486" s="41"/>
      <c r="D486" s="41"/>
      <c r="E486" s="41"/>
      <c r="F486" s="73"/>
      <c r="G486" s="41"/>
      <c r="H486" s="41"/>
      <c r="I486" s="41"/>
      <c r="J486" s="41"/>
      <c r="K486" s="41"/>
      <c r="L486" s="41"/>
      <c r="M486" s="41"/>
      <c r="N486" s="41"/>
      <c r="O486" s="41"/>
      <c r="P486" s="41"/>
      <c r="Q486" s="41"/>
      <c r="R486" s="41"/>
      <c r="S486" s="41"/>
      <c r="T486" s="41"/>
      <c r="U486" s="41"/>
      <c r="V486" s="41"/>
      <c r="W486" s="1"/>
      <c r="X486" s="1"/>
      <c r="Y486" s="1"/>
      <c r="Z486" s="1"/>
    </row>
    <row r="487" spans="1:26" ht="11.25" customHeight="1" x14ac:dyDescent="0.2">
      <c r="A487" s="1"/>
      <c r="B487" s="41"/>
      <c r="C487" s="41"/>
      <c r="D487" s="41"/>
      <c r="E487" s="41"/>
      <c r="F487" s="73"/>
      <c r="G487" s="41"/>
      <c r="H487" s="41"/>
      <c r="I487" s="41"/>
      <c r="J487" s="41"/>
      <c r="K487" s="41"/>
      <c r="L487" s="41"/>
      <c r="M487" s="41"/>
      <c r="N487" s="41"/>
      <c r="O487" s="41"/>
      <c r="P487" s="41"/>
      <c r="Q487" s="41"/>
      <c r="R487" s="41"/>
      <c r="S487" s="41"/>
      <c r="T487" s="41"/>
      <c r="U487" s="41"/>
      <c r="V487" s="41"/>
      <c r="W487" s="1"/>
      <c r="X487" s="1"/>
      <c r="Y487" s="1"/>
      <c r="Z487" s="1"/>
    </row>
    <row r="488" spans="1:26" ht="11.25" customHeight="1" x14ac:dyDescent="0.2">
      <c r="A488" s="1"/>
      <c r="B488" s="41"/>
      <c r="C488" s="41"/>
      <c r="D488" s="41"/>
      <c r="E488" s="41"/>
      <c r="F488" s="73"/>
      <c r="G488" s="41"/>
      <c r="H488" s="41"/>
      <c r="I488" s="41"/>
      <c r="J488" s="41"/>
      <c r="K488" s="41"/>
      <c r="L488" s="41"/>
      <c r="M488" s="41"/>
      <c r="N488" s="41"/>
      <c r="O488" s="41"/>
      <c r="P488" s="41"/>
      <c r="Q488" s="41"/>
      <c r="R488" s="41"/>
      <c r="S488" s="41"/>
      <c r="T488" s="41"/>
      <c r="U488" s="41"/>
      <c r="V488" s="41"/>
      <c r="W488" s="1"/>
      <c r="X488" s="1"/>
      <c r="Y488" s="1"/>
      <c r="Z488" s="1"/>
    </row>
    <row r="489" spans="1:26" ht="11.25" customHeight="1" x14ac:dyDescent="0.2">
      <c r="A489" s="1"/>
      <c r="B489" s="41"/>
      <c r="C489" s="41"/>
      <c r="D489" s="41"/>
      <c r="E489" s="41"/>
      <c r="F489" s="73"/>
      <c r="G489" s="41"/>
      <c r="H489" s="41"/>
      <c r="I489" s="41"/>
      <c r="J489" s="41"/>
      <c r="K489" s="41"/>
      <c r="L489" s="41"/>
      <c r="M489" s="41"/>
      <c r="N489" s="41"/>
      <c r="O489" s="41"/>
      <c r="P489" s="41"/>
      <c r="Q489" s="41"/>
      <c r="R489" s="41"/>
      <c r="S489" s="41"/>
      <c r="T489" s="41"/>
      <c r="U489" s="41"/>
      <c r="V489" s="41"/>
      <c r="W489" s="1"/>
      <c r="X489" s="1"/>
      <c r="Y489" s="1"/>
      <c r="Z489" s="1"/>
    </row>
    <row r="490" spans="1:26" ht="11.25" customHeight="1" x14ac:dyDescent="0.2">
      <c r="A490" s="1"/>
      <c r="B490" s="41"/>
      <c r="C490" s="41"/>
      <c r="D490" s="41"/>
      <c r="E490" s="41"/>
      <c r="F490" s="73"/>
      <c r="G490" s="41"/>
      <c r="H490" s="41"/>
      <c r="I490" s="41"/>
      <c r="J490" s="41"/>
      <c r="K490" s="41"/>
      <c r="L490" s="41"/>
      <c r="M490" s="41"/>
      <c r="N490" s="41"/>
      <c r="O490" s="41"/>
      <c r="P490" s="41"/>
      <c r="Q490" s="41"/>
      <c r="R490" s="41"/>
      <c r="S490" s="41"/>
      <c r="T490" s="41"/>
      <c r="U490" s="41"/>
      <c r="V490" s="41"/>
      <c r="W490" s="1"/>
      <c r="X490" s="1"/>
      <c r="Y490" s="1"/>
      <c r="Z490" s="1"/>
    </row>
    <row r="491" spans="1:26" ht="11.25" customHeight="1" x14ac:dyDescent="0.2">
      <c r="A491" s="1"/>
      <c r="B491" s="41"/>
      <c r="C491" s="41"/>
      <c r="D491" s="41"/>
      <c r="E491" s="41"/>
      <c r="F491" s="73"/>
      <c r="G491" s="41"/>
      <c r="H491" s="41"/>
      <c r="I491" s="41"/>
      <c r="J491" s="41"/>
      <c r="K491" s="41"/>
      <c r="L491" s="41"/>
      <c r="M491" s="41"/>
      <c r="N491" s="41"/>
      <c r="O491" s="41"/>
      <c r="P491" s="41"/>
      <c r="Q491" s="41"/>
      <c r="R491" s="41"/>
      <c r="S491" s="41"/>
      <c r="T491" s="41"/>
      <c r="U491" s="41"/>
      <c r="V491" s="41"/>
      <c r="W491" s="1"/>
      <c r="X491" s="1"/>
      <c r="Y491" s="1"/>
      <c r="Z491" s="1"/>
    </row>
    <row r="492" spans="1:26" ht="11.25" customHeight="1" x14ac:dyDescent="0.2">
      <c r="A492" s="1"/>
      <c r="B492" s="41"/>
      <c r="C492" s="41"/>
      <c r="D492" s="41"/>
      <c r="E492" s="41"/>
      <c r="F492" s="73"/>
      <c r="G492" s="41"/>
      <c r="H492" s="41"/>
      <c r="I492" s="41"/>
      <c r="J492" s="41"/>
      <c r="K492" s="41"/>
      <c r="L492" s="41"/>
      <c r="M492" s="41"/>
      <c r="N492" s="41"/>
      <c r="O492" s="41"/>
      <c r="P492" s="41"/>
      <c r="Q492" s="41"/>
      <c r="R492" s="41"/>
      <c r="S492" s="41"/>
      <c r="T492" s="41"/>
      <c r="U492" s="41"/>
      <c r="V492" s="41"/>
      <c r="W492" s="1"/>
      <c r="X492" s="1"/>
      <c r="Y492" s="1"/>
      <c r="Z492" s="1"/>
    </row>
    <row r="493" spans="1:26" ht="11.25" customHeight="1" x14ac:dyDescent="0.2">
      <c r="A493" s="1"/>
      <c r="B493" s="41"/>
      <c r="C493" s="41"/>
      <c r="D493" s="41"/>
      <c r="E493" s="41"/>
      <c r="F493" s="73"/>
      <c r="G493" s="41"/>
      <c r="H493" s="41"/>
      <c r="I493" s="41"/>
      <c r="J493" s="41"/>
      <c r="K493" s="41"/>
      <c r="L493" s="41"/>
      <c r="M493" s="41"/>
      <c r="N493" s="41"/>
      <c r="O493" s="41"/>
      <c r="P493" s="41"/>
      <c r="Q493" s="41"/>
      <c r="R493" s="41"/>
      <c r="S493" s="41"/>
      <c r="T493" s="41"/>
      <c r="U493" s="41"/>
      <c r="V493" s="41"/>
      <c r="W493" s="1"/>
      <c r="X493" s="1"/>
      <c r="Y493" s="1"/>
      <c r="Z493" s="1"/>
    </row>
    <row r="494" spans="1:26" ht="11.25" customHeight="1" x14ac:dyDescent="0.2">
      <c r="A494" s="1"/>
      <c r="B494" s="41"/>
      <c r="C494" s="41"/>
      <c r="D494" s="41"/>
      <c r="E494" s="41"/>
      <c r="F494" s="73"/>
      <c r="G494" s="41"/>
      <c r="H494" s="41"/>
      <c r="I494" s="41"/>
      <c r="J494" s="41"/>
      <c r="K494" s="41"/>
      <c r="L494" s="41"/>
      <c r="M494" s="41"/>
      <c r="N494" s="41"/>
      <c r="O494" s="41"/>
      <c r="P494" s="41"/>
      <c r="Q494" s="41"/>
      <c r="R494" s="41"/>
      <c r="S494" s="41"/>
      <c r="T494" s="41"/>
      <c r="U494" s="41"/>
      <c r="V494" s="41"/>
      <c r="W494" s="1"/>
      <c r="X494" s="1"/>
      <c r="Y494" s="1"/>
      <c r="Z494" s="1"/>
    </row>
    <row r="495" spans="1:26" ht="11.25" customHeight="1" x14ac:dyDescent="0.2">
      <c r="A495" s="1"/>
      <c r="B495" s="41"/>
      <c r="C495" s="41"/>
      <c r="D495" s="41"/>
      <c r="E495" s="41"/>
      <c r="F495" s="73"/>
      <c r="G495" s="41"/>
      <c r="H495" s="41"/>
      <c r="I495" s="41"/>
      <c r="J495" s="41"/>
      <c r="K495" s="41"/>
      <c r="L495" s="41"/>
      <c r="M495" s="41"/>
      <c r="N495" s="41"/>
      <c r="O495" s="41"/>
      <c r="P495" s="41"/>
      <c r="Q495" s="41"/>
      <c r="R495" s="41"/>
      <c r="S495" s="41"/>
      <c r="T495" s="41"/>
      <c r="U495" s="41"/>
      <c r="V495" s="41"/>
      <c r="W495" s="1"/>
      <c r="X495" s="1"/>
      <c r="Y495" s="1"/>
      <c r="Z495" s="1"/>
    </row>
    <row r="496" spans="1:26" ht="11.25" customHeight="1" x14ac:dyDescent="0.2">
      <c r="A496" s="1"/>
      <c r="B496" s="41"/>
      <c r="C496" s="41"/>
      <c r="D496" s="41"/>
      <c r="E496" s="41"/>
      <c r="F496" s="73"/>
      <c r="G496" s="41"/>
      <c r="H496" s="41"/>
      <c r="I496" s="41"/>
      <c r="J496" s="41"/>
      <c r="K496" s="41"/>
      <c r="L496" s="41"/>
      <c r="M496" s="41"/>
      <c r="N496" s="41"/>
      <c r="O496" s="41"/>
      <c r="P496" s="41"/>
      <c r="Q496" s="41"/>
      <c r="R496" s="41"/>
      <c r="S496" s="41"/>
      <c r="T496" s="41"/>
      <c r="U496" s="41"/>
      <c r="V496" s="41"/>
      <c r="W496" s="1"/>
      <c r="X496" s="1"/>
      <c r="Y496" s="1"/>
      <c r="Z496" s="1"/>
    </row>
    <row r="497" spans="1:26" ht="11.25" customHeight="1" x14ac:dyDescent="0.2">
      <c r="A497" s="1"/>
      <c r="B497" s="41"/>
      <c r="C497" s="41"/>
      <c r="D497" s="41"/>
      <c r="E497" s="41"/>
      <c r="F497" s="73"/>
      <c r="G497" s="41"/>
      <c r="H497" s="41"/>
      <c r="I497" s="41"/>
      <c r="J497" s="41"/>
      <c r="K497" s="41"/>
      <c r="L497" s="41"/>
      <c r="M497" s="41"/>
      <c r="N497" s="41"/>
      <c r="O497" s="41"/>
      <c r="P497" s="41"/>
      <c r="Q497" s="41"/>
      <c r="R497" s="41"/>
      <c r="S497" s="41"/>
      <c r="T497" s="41"/>
      <c r="U497" s="41"/>
      <c r="V497" s="41"/>
      <c r="W497" s="1"/>
      <c r="X497" s="1"/>
      <c r="Y497" s="1"/>
      <c r="Z497" s="1"/>
    </row>
    <row r="498" spans="1:26" ht="11.25" customHeight="1" x14ac:dyDescent="0.2">
      <c r="A498" s="1"/>
      <c r="B498" s="41"/>
      <c r="C498" s="41"/>
      <c r="D498" s="41"/>
      <c r="E498" s="41"/>
      <c r="F498" s="73"/>
      <c r="G498" s="41"/>
      <c r="H498" s="41"/>
      <c r="I498" s="41"/>
      <c r="J498" s="41"/>
      <c r="K498" s="41"/>
      <c r="L498" s="41"/>
      <c r="M498" s="41"/>
      <c r="N498" s="41"/>
      <c r="O498" s="41"/>
      <c r="P498" s="41"/>
      <c r="Q498" s="41"/>
      <c r="R498" s="41"/>
      <c r="S498" s="41"/>
      <c r="T498" s="41"/>
      <c r="U498" s="41"/>
      <c r="V498" s="41"/>
      <c r="W498" s="1"/>
      <c r="X498" s="1"/>
      <c r="Y498" s="1"/>
      <c r="Z498" s="1"/>
    </row>
    <row r="499" spans="1:26" ht="11.25" customHeight="1" x14ac:dyDescent="0.2">
      <c r="A499" s="1"/>
      <c r="B499" s="41"/>
      <c r="C499" s="41"/>
      <c r="D499" s="41"/>
      <c r="E499" s="41"/>
      <c r="F499" s="73"/>
      <c r="G499" s="41"/>
      <c r="H499" s="41"/>
      <c r="I499" s="41"/>
      <c r="J499" s="41"/>
      <c r="K499" s="41"/>
      <c r="L499" s="41"/>
      <c r="M499" s="41"/>
      <c r="N499" s="41"/>
      <c r="O499" s="41"/>
      <c r="P499" s="41"/>
      <c r="Q499" s="41"/>
      <c r="R499" s="41"/>
      <c r="S499" s="41"/>
      <c r="T499" s="41"/>
      <c r="U499" s="41"/>
      <c r="V499" s="41"/>
      <c r="W499" s="1"/>
      <c r="X499" s="1"/>
      <c r="Y499" s="1"/>
      <c r="Z499" s="1"/>
    </row>
    <row r="500" spans="1:26" ht="11.25" customHeight="1" x14ac:dyDescent="0.2">
      <c r="A500" s="1"/>
      <c r="B500" s="41"/>
      <c r="C500" s="41"/>
      <c r="D500" s="41"/>
      <c r="E500" s="41"/>
      <c r="F500" s="73"/>
      <c r="G500" s="41"/>
      <c r="H500" s="41"/>
      <c r="I500" s="41"/>
      <c r="J500" s="41"/>
      <c r="K500" s="41"/>
      <c r="L500" s="41"/>
      <c r="M500" s="41"/>
      <c r="N500" s="41"/>
      <c r="O500" s="41"/>
      <c r="P500" s="41"/>
      <c r="Q500" s="41"/>
      <c r="R500" s="41"/>
      <c r="S500" s="41"/>
      <c r="T500" s="41"/>
      <c r="U500" s="41"/>
      <c r="V500" s="41"/>
      <c r="W500" s="1"/>
      <c r="X500" s="1"/>
      <c r="Y500" s="1"/>
      <c r="Z500" s="1"/>
    </row>
    <row r="501" spans="1:26" ht="11.25" customHeight="1" x14ac:dyDescent="0.2">
      <c r="A501" s="1"/>
      <c r="B501" s="41"/>
      <c r="C501" s="41"/>
      <c r="D501" s="41"/>
      <c r="E501" s="41"/>
      <c r="F501" s="73"/>
      <c r="G501" s="41"/>
      <c r="H501" s="41"/>
      <c r="I501" s="41"/>
      <c r="J501" s="41"/>
      <c r="K501" s="41"/>
      <c r="L501" s="41"/>
      <c r="M501" s="41"/>
      <c r="N501" s="41"/>
      <c r="O501" s="41"/>
      <c r="P501" s="41"/>
      <c r="Q501" s="41"/>
      <c r="R501" s="41"/>
      <c r="S501" s="41"/>
      <c r="T501" s="41"/>
      <c r="U501" s="41"/>
      <c r="V501" s="41"/>
      <c r="W501" s="1"/>
      <c r="X501" s="1"/>
      <c r="Y501" s="1"/>
      <c r="Z501" s="1"/>
    </row>
    <row r="502" spans="1:26" ht="11.25" customHeight="1" x14ac:dyDescent="0.2">
      <c r="A502" s="1"/>
      <c r="B502" s="41"/>
      <c r="C502" s="41"/>
      <c r="D502" s="41"/>
      <c r="E502" s="41"/>
      <c r="F502" s="73"/>
      <c r="G502" s="41"/>
      <c r="H502" s="41"/>
      <c r="I502" s="41"/>
      <c r="J502" s="41"/>
      <c r="K502" s="41"/>
      <c r="L502" s="41"/>
      <c r="M502" s="41"/>
      <c r="N502" s="41"/>
      <c r="O502" s="41"/>
      <c r="P502" s="41"/>
      <c r="Q502" s="41"/>
      <c r="R502" s="41"/>
      <c r="S502" s="41"/>
      <c r="T502" s="41"/>
      <c r="U502" s="41"/>
      <c r="V502" s="41"/>
      <c r="W502" s="1"/>
      <c r="X502" s="1"/>
      <c r="Y502" s="1"/>
      <c r="Z502" s="1"/>
    </row>
    <row r="503" spans="1:26" ht="11.25" customHeight="1" x14ac:dyDescent="0.2">
      <c r="A503" s="1"/>
      <c r="B503" s="41"/>
      <c r="C503" s="41"/>
      <c r="D503" s="41"/>
      <c r="E503" s="41"/>
      <c r="F503" s="73"/>
      <c r="G503" s="41"/>
      <c r="H503" s="41"/>
      <c r="I503" s="41"/>
      <c r="J503" s="41"/>
      <c r="K503" s="41"/>
      <c r="L503" s="41"/>
      <c r="M503" s="41"/>
      <c r="N503" s="41"/>
      <c r="O503" s="41"/>
      <c r="P503" s="41"/>
      <c r="Q503" s="41"/>
      <c r="R503" s="41"/>
      <c r="S503" s="41"/>
      <c r="T503" s="41"/>
      <c r="U503" s="41"/>
      <c r="V503" s="41"/>
      <c r="W503" s="1"/>
      <c r="X503" s="1"/>
      <c r="Y503" s="1"/>
      <c r="Z503" s="1"/>
    </row>
    <row r="504" spans="1:26" ht="11.25" customHeight="1" x14ac:dyDescent="0.2">
      <c r="A504" s="1"/>
      <c r="B504" s="41"/>
      <c r="C504" s="41"/>
      <c r="D504" s="41"/>
      <c r="E504" s="41"/>
      <c r="F504" s="73"/>
      <c r="G504" s="41"/>
      <c r="H504" s="41"/>
      <c r="I504" s="41"/>
      <c r="J504" s="41"/>
      <c r="K504" s="41"/>
      <c r="L504" s="41"/>
      <c r="M504" s="41"/>
      <c r="N504" s="41"/>
      <c r="O504" s="41"/>
      <c r="P504" s="41"/>
      <c r="Q504" s="41"/>
      <c r="R504" s="41"/>
      <c r="S504" s="41"/>
      <c r="T504" s="41"/>
      <c r="U504" s="41"/>
      <c r="V504" s="41"/>
      <c r="W504" s="1"/>
      <c r="X504" s="1"/>
      <c r="Y504" s="1"/>
      <c r="Z504" s="1"/>
    </row>
    <row r="505" spans="1:26" ht="11.25" customHeight="1" x14ac:dyDescent="0.2">
      <c r="A505" s="1"/>
      <c r="B505" s="41"/>
      <c r="C505" s="41"/>
      <c r="D505" s="41"/>
      <c r="E505" s="41"/>
      <c r="F505" s="73"/>
      <c r="G505" s="41"/>
      <c r="H505" s="41"/>
      <c r="I505" s="41"/>
      <c r="J505" s="41"/>
      <c r="K505" s="41"/>
      <c r="L505" s="41"/>
      <c r="M505" s="41"/>
      <c r="N505" s="41"/>
      <c r="O505" s="41"/>
      <c r="P505" s="41"/>
      <c r="Q505" s="41"/>
      <c r="R505" s="41"/>
      <c r="S505" s="41"/>
      <c r="T505" s="41"/>
      <c r="U505" s="41"/>
      <c r="V505" s="41"/>
      <c r="W505" s="1"/>
      <c r="X505" s="1"/>
      <c r="Y505" s="1"/>
      <c r="Z505" s="1"/>
    </row>
    <row r="506" spans="1:26" ht="11.25" customHeight="1" x14ac:dyDescent="0.2">
      <c r="A506" s="1"/>
      <c r="B506" s="41"/>
      <c r="C506" s="41"/>
      <c r="D506" s="41"/>
      <c r="E506" s="41"/>
      <c r="F506" s="73"/>
      <c r="G506" s="41"/>
      <c r="H506" s="41"/>
      <c r="I506" s="41"/>
      <c r="J506" s="41"/>
      <c r="K506" s="41"/>
      <c r="L506" s="41"/>
      <c r="M506" s="41"/>
      <c r="N506" s="41"/>
      <c r="O506" s="41"/>
      <c r="P506" s="41"/>
      <c r="Q506" s="41"/>
      <c r="R506" s="41"/>
      <c r="S506" s="41"/>
      <c r="T506" s="41"/>
      <c r="U506" s="41"/>
      <c r="V506" s="41"/>
      <c r="W506" s="1"/>
      <c r="X506" s="1"/>
      <c r="Y506" s="1"/>
      <c r="Z506" s="1"/>
    </row>
    <row r="507" spans="1:26" ht="11.25" customHeight="1" x14ac:dyDescent="0.2">
      <c r="A507" s="1"/>
      <c r="B507" s="41"/>
      <c r="C507" s="41"/>
      <c r="D507" s="41"/>
      <c r="E507" s="41"/>
      <c r="F507" s="73"/>
      <c r="G507" s="41"/>
      <c r="H507" s="41"/>
      <c r="I507" s="41"/>
      <c r="J507" s="41"/>
      <c r="K507" s="41"/>
      <c r="L507" s="41"/>
      <c r="M507" s="41"/>
      <c r="N507" s="41"/>
      <c r="O507" s="41"/>
      <c r="P507" s="41"/>
      <c r="Q507" s="41"/>
      <c r="R507" s="41"/>
      <c r="S507" s="41"/>
      <c r="T507" s="41"/>
      <c r="U507" s="41"/>
      <c r="V507" s="41"/>
      <c r="W507" s="1"/>
      <c r="X507" s="1"/>
      <c r="Y507" s="1"/>
      <c r="Z507" s="1"/>
    </row>
    <row r="508" spans="1:26" ht="11.25" customHeight="1" x14ac:dyDescent="0.2">
      <c r="A508" s="1"/>
      <c r="B508" s="41"/>
      <c r="C508" s="41"/>
      <c r="D508" s="41"/>
      <c r="E508" s="41"/>
      <c r="F508" s="73"/>
      <c r="G508" s="41"/>
      <c r="H508" s="41"/>
      <c r="I508" s="41"/>
      <c r="J508" s="41"/>
      <c r="K508" s="41"/>
      <c r="L508" s="41"/>
      <c r="M508" s="41"/>
      <c r="N508" s="41"/>
      <c r="O508" s="41"/>
      <c r="P508" s="41"/>
      <c r="Q508" s="41"/>
      <c r="R508" s="41"/>
      <c r="S508" s="41"/>
      <c r="T508" s="41"/>
      <c r="U508" s="41"/>
      <c r="V508" s="41"/>
      <c r="W508" s="1"/>
      <c r="X508" s="1"/>
      <c r="Y508" s="1"/>
      <c r="Z508" s="1"/>
    </row>
    <row r="509" spans="1:26" ht="11.25" customHeight="1" x14ac:dyDescent="0.2">
      <c r="A509" s="1"/>
      <c r="B509" s="41"/>
      <c r="C509" s="41"/>
      <c r="D509" s="41"/>
      <c r="E509" s="41"/>
      <c r="F509" s="73"/>
      <c r="G509" s="41"/>
      <c r="H509" s="41"/>
      <c r="I509" s="41"/>
      <c r="J509" s="41"/>
      <c r="K509" s="41"/>
      <c r="L509" s="41"/>
      <c r="M509" s="41"/>
      <c r="N509" s="41"/>
      <c r="O509" s="41"/>
      <c r="P509" s="41"/>
      <c r="Q509" s="41"/>
      <c r="R509" s="41"/>
      <c r="S509" s="41"/>
      <c r="T509" s="41"/>
      <c r="U509" s="41"/>
      <c r="V509" s="41"/>
      <c r="W509" s="1"/>
      <c r="X509" s="1"/>
      <c r="Y509" s="1"/>
      <c r="Z509" s="1"/>
    </row>
    <row r="510" spans="1:26" ht="11.25" customHeight="1" x14ac:dyDescent="0.2">
      <c r="A510" s="1"/>
      <c r="B510" s="41"/>
      <c r="C510" s="41"/>
      <c r="D510" s="41"/>
      <c r="E510" s="41"/>
      <c r="F510" s="73"/>
      <c r="G510" s="41"/>
      <c r="H510" s="41"/>
      <c r="I510" s="41"/>
      <c r="J510" s="41"/>
      <c r="K510" s="41"/>
      <c r="L510" s="41"/>
      <c r="M510" s="41"/>
      <c r="N510" s="41"/>
      <c r="O510" s="41"/>
      <c r="P510" s="41"/>
      <c r="Q510" s="41"/>
      <c r="R510" s="41"/>
      <c r="S510" s="41"/>
      <c r="T510" s="41"/>
      <c r="U510" s="41"/>
      <c r="V510" s="41"/>
      <c r="W510" s="1"/>
      <c r="X510" s="1"/>
      <c r="Y510" s="1"/>
      <c r="Z510" s="1"/>
    </row>
    <row r="511" spans="1:26" ht="11.25" customHeight="1" x14ac:dyDescent="0.2">
      <c r="A511" s="1"/>
      <c r="B511" s="41"/>
      <c r="C511" s="41"/>
      <c r="D511" s="41"/>
      <c r="E511" s="41"/>
      <c r="F511" s="73"/>
      <c r="G511" s="41"/>
      <c r="H511" s="41"/>
      <c r="I511" s="41"/>
      <c r="J511" s="41"/>
      <c r="K511" s="41"/>
      <c r="L511" s="41"/>
      <c r="M511" s="41"/>
      <c r="N511" s="41"/>
      <c r="O511" s="41"/>
      <c r="P511" s="41"/>
      <c r="Q511" s="41"/>
      <c r="R511" s="41"/>
      <c r="S511" s="41"/>
      <c r="T511" s="41"/>
      <c r="U511" s="41"/>
      <c r="V511" s="41"/>
      <c r="W511" s="1"/>
      <c r="X511" s="1"/>
      <c r="Y511" s="1"/>
      <c r="Z511" s="1"/>
    </row>
    <row r="512" spans="1:26" ht="11.25" customHeight="1" x14ac:dyDescent="0.2">
      <c r="A512" s="1"/>
      <c r="B512" s="41"/>
      <c r="C512" s="41"/>
      <c r="D512" s="41"/>
      <c r="E512" s="41"/>
      <c r="F512" s="73"/>
      <c r="G512" s="41"/>
      <c r="H512" s="41"/>
      <c r="I512" s="41"/>
      <c r="J512" s="41"/>
      <c r="K512" s="41"/>
      <c r="L512" s="41"/>
      <c r="M512" s="41"/>
      <c r="N512" s="41"/>
      <c r="O512" s="41"/>
      <c r="P512" s="41"/>
      <c r="Q512" s="41"/>
      <c r="R512" s="41"/>
      <c r="S512" s="41"/>
      <c r="T512" s="41"/>
      <c r="U512" s="41"/>
      <c r="V512" s="41"/>
      <c r="W512" s="1"/>
      <c r="X512" s="1"/>
      <c r="Y512" s="1"/>
      <c r="Z512" s="1"/>
    </row>
    <row r="513" spans="1:26" ht="11.25" customHeight="1" x14ac:dyDescent="0.2">
      <c r="A513" s="1"/>
      <c r="B513" s="41"/>
      <c r="C513" s="41"/>
      <c r="D513" s="41"/>
      <c r="E513" s="41"/>
      <c r="F513" s="73"/>
      <c r="G513" s="41"/>
      <c r="H513" s="41"/>
      <c r="I513" s="41"/>
      <c r="J513" s="41"/>
      <c r="K513" s="41"/>
      <c r="L513" s="41"/>
      <c r="M513" s="41"/>
      <c r="N513" s="41"/>
      <c r="O513" s="41"/>
      <c r="P513" s="41"/>
      <c r="Q513" s="41"/>
      <c r="R513" s="41"/>
      <c r="S513" s="41"/>
      <c r="T513" s="41"/>
      <c r="U513" s="41"/>
      <c r="V513" s="41"/>
      <c r="W513" s="1"/>
      <c r="X513" s="1"/>
      <c r="Y513" s="1"/>
      <c r="Z513" s="1"/>
    </row>
    <row r="514" spans="1:26" ht="11.25" customHeight="1" x14ac:dyDescent="0.2">
      <c r="A514" s="1"/>
      <c r="B514" s="41"/>
      <c r="C514" s="41"/>
      <c r="D514" s="41"/>
      <c r="E514" s="41"/>
      <c r="F514" s="73"/>
      <c r="G514" s="41"/>
      <c r="H514" s="41"/>
      <c r="I514" s="41"/>
      <c r="J514" s="41"/>
      <c r="K514" s="41"/>
      <c r="L514" s="41"/>
      <c r="M514" s="41"/>
      <c r="N514" s="41"/>
      <c r="O514" s="41"/>
      <c r="P514" s="41"/>
      <c r="Q514" s="41"/>
      <c r="R514" s="41"/>
      <c r="S514" s="41"/>
      <c r="T514" s="41"/>
      <c r="U514" s="41"/>
      <c r="V514" s="41"/>
      <c r="W514" s="1"/>
      <c r="X514" s="1"/>
      <c r="Y514" s="1"/>
      <c r="Z514" s="1"/>
    </row>
    <row r="515" spans="1:26" ht="11.25" customHeight="1" x14ac:dyDescent="0.2">
      <c r="A515" s="1"/>
      <c r="B515" s="41"/>
      <c r="C515" s="41"/>
      <c r="D515" s="41"/>
      <c r="E515" s="41"/>
      <c r="F515" s="73"/>
      <c r="G515" s="41"/>
      <c r="H515" s="41"/>
      <c r="I515" s="41"/>
      <c r="J515" s="41"/>
      <c r="K515" s="41"/>
      <c r="L515" s="41"/>
      <c r="M515" s="41"/>
      <c r="N515" s="41"/>
      <c r="O515" s="41"/>
      <c r="P515" s="41"/>
      <c r="Q515" s="41"/>
      <c r="R515" s="41"/>
      <c r="S515" s="41"/>
      <c r="T515" s="41"/>
      <c r="U515" s="41"/>
      <c r="V515" s="41"/>
      <c r="W515" s="1"/>
      <c r="X515" s="1"/>
      <c r="Y515" s="1"/>
      <c r="Z515" s="1"/>
    </row>
    <row r="516" spans="1:26" ht="11.25" customHeight="1" x14ac:dyDescent="0.2">
      <c r="A516" s="1"/>
      <c r="B516" s="41"/>
      <c r="C516" s="41"/>
      <c r="D516" s="41"/>
      <c r="E516" s="41"/>
      <c r="F516" s="73"/>
      <c r="G516" s="41"/>
      <c r="H516" s="41"/>
      <c r="I516" s="41"/>
      <c r="J516" s="41"/>
      <c r="K516" s="41"/>
      <c r="L516" s="41"/>
      <c r="M516" s="41"/>
      <c r="N516" s="41"/>
      <c r="O516" s="41"/>
      <c r="P516" s="41"/>
      <c r="Q516" s="41"/>
      <c r="R516" s="41"/>
      <c r="S516" s="41"/>
      <c r="T516" s="41"/>
      <c r="U516" s="41"/>
      <c r="V516" s="41"/>
      <c r="W516" s="1"/>
      <c r="X516" s="1"/>
      <c r="Y516" s="1"/>
      <c r="Z516" s="1"/>
    </row>
    <row r="517" spans="1:26" ht="11.25" customHeight="1" x14ac:dyDescent="0.2">
      <c r="A517" s="1"/>
      <c r="B517" s="41"/>
      <c r="C517" s="41"/>
      <c r="D517" s="41"/>
      <c r="E517" s="41"/>
      <c r="F517" s="73"/>
      <c r="G517" s="41"/>
      <c r="H517" s="41"/>
      <c r="I517" s="41"/>
      <c r="J517" s="41"/>
      <c r="K517" s="41"/>
      <c r="L517" s="41"/>
      <c r="M517" s="41"/>
      <c r="N517" s="41"/>
      <c r="O517" s="41"/>
      <c r="P517" s="41"/>
      <c r="Q517" s="41"/>
      <c r="R517" s="41"/>
      <c r="S517" s="41"/>
      <c r="T517" s="41"/>
      <c r="U517" s="41"/>
      <c r="V517" s="41"/>
      <c r="W517" s="1"/>
      <c r="X517" s="1"/>
      <c r="Y517" s="1"/>
      <c r="Z517" s="1"/>
    </row>
    <row r="518" spans="1:26" ht="11.25" customHeight="1" x14ac:dyDescent="0.2">
      <c r="A518" s="1"/>
      <c r="B518" s="41"/>
      <c r="C518" s="41"/>
      <c r="D518" s="41"/>
      <c r="E518" s="41"/>
      <c r="F518" s="73"/>
      <c r="G518" s="41"/>
      <c r="H518" s="41"/>
      <c r="I518" s="41"/>
      <c r="J518" s="41"/>
      <c r="K518" s="41"/>
      <c r="L518" s="41"/>
      <c r="M518" s="41"/>
      <c r="N518" s="41"/>
      <c r="O518" s="41"/>
      <c r="P518" s="41"/>
      <c r="Q518" s="41"/>
      <c r="R518" s="41"/>
      <c r="S518" s="41"/>
      <c r="T518" s="41"/>
      <c r="U518" s="41"/>
      <c r="V518" s="41"/>
      <c r="W518" s="1"/>
      <c r="X518" s="1"/>
      <c r="Y518" s="1"/>
      <c r="Z518" s="1"/>
    </row>
    <row r="519" spans="1:26" ht="11.25" customHeight="1" x14ac:dyDescent="0.2">
      <c r="A519" s="1"/>
      <c r="B519" s="41"/>
      <c r="C519" s="41"/>
      <c r="D519" s="41"/>
      <c r="E519" s="41"/>
      <c r="F519" s="73"/>
      <c r="G519" s="41"/>
      <c r="H519" s="41"/>
      <c r="I519" s="41"/>
      <c r="J519" s="41"/>
      <c r="K519" s="41"/>
      <c r="L519" s="41"/>
      <c r="M519" s="41"/>
      <c r="N519" s="41"/>
      <c r="O519" s="41"/>
      <c r="P519" s="41"/>
      <c r="Q519" s="41"/>
      <c r="R519" s="41"/>
      <c r="S519" s="41"/>
      <c r="T519" s="41"/>
      <c r="U519" s="41"/>
      <c r="V519" s="41"/>
      <c r="W519" s="1"/>
      <c r="X519" s="1"/>
      <c r="Y519" s="1"/>
      <c r="Z519" s="1"/>
    </row>
    <row r="520" spans="1:26" ht="11.25" customHeight="1" x14ac:dyDescent="0.2">
      <c r="A520" s="1"/>
      <c r="B520" s="41"/>
      <c r="C520" s="41"/>
      <c r="D520" s="41"/>
      <c r="E520" s="41"/>
      <c r="F520" s="73"/>
      <c r="G520" s="41"/>
      <c r="H520" s="41"/>
      <c r="I520" s="41"/>
      <c r="J520" s="41"/>
      <c r="K520" s="41"/>
      <c r="L520" s="41"/>
      <c r="M520" s="41"/>
      <c r="N520" s="41"/>
      <c r="O520" s="41"/>
      <c r="P520" s="41"/>
      <c r="Q520" s="41"/>
      <c r="R520" s="41"/>
      <c r="S520" s="41"/>
      <c r="T520" s="41"/>
      <c r="U520" s="41"/>
      <c r="V520" s="41"/>
      <c r="W520" s="1"/>
      <c r="X520" s="1"/>
      <c r="Y520" s="1"/>
      <c r="Z520" s="1"/>
    </row>
    <row r="521" spans="1:26" ht="11.25" customHeight="1" x14ac:dyDescent="0.2">
      <c r="A521" s="1"/>
      <c r="B521" s="41"/>
      <c r="C521" s="41"/>
      <c r="D521" s="41"/>
      <c r="E521" s="41"/>
      <c r="F521" s="73"/>
      <c r="G521" s="41"/>
      <c r="H521" s="41"/>
      <c r="I521" s="41"/>
      <c r="J521" s="41"/>
      <c r="K521" s="41"/>
      <c r="L521" s="41"/>
      <c r="M521" s="41"/>
      <c r="N521" s="41"/>
      <c r="O521" s="41"/>
      <c r="P521" s="41"/>
      <c r="Q521" s="41"/>
      <c r="R521" s="41"/>
      <c r="S521" s="41"/>
      <c r="T521" s="41"/>
      <c r="U521" s="41"/>
      <c r="V521" s="41"/>
      <c r="W521" s="1"/>
      <c r="X521" s="1"/>
      <c r="Y521" s="1"/>
      <c r="Z521" s="1"/>
    </row>
    <row r="522" spans="1:26" ht="11.25" customHeight="1" x14ac:dyDescent="0.2">
      <c r="A522" s="1"/>
      <c r="B522" s="41"/>
      <c r="C522" s="41"/>
      <c r="D522" s="41"/>
      <c r="E522" s="41"/>
      <c r="F522" s="73"/>
      <c r="G522" s="41"/>
      <c r="H522" s="41"/>
      <c r="I522" s="41"/>
      <c r="J522" s="41"/>
      <c r="K522" s="41"/>
      <c r="L522" s="41"/>
      <c r="M522" s="41"/>
      <c r="N522" s="41"/>
      <c r="O522" s="41"/>
      <c r="P522" s="41"/>
      <c r="Q522" s="41"/>
      <c r="R522" s="41"/>
      <c r="S522" s="41"/>
      <c r="T522" s="41"/>
      <c r="U522" s="41"/>
      <c r="V522" s="41"/>
      <c r="W522" s="1"/>
      <c r="X522" s="1"/>
      <c r="Y522" s="1"/>
      <c r="Z522" s="1"/>
    </row>
    <row r="523" spans="1:26" ht="11.25" customHeight="1" x14ac:dyDescent="0.2">
      <c r="A523" s="1"/>
      <c r="B523" s="41"/>
      <c r="C523" s="41"/>
      <c r="D523" s="41"/>
      <c r="E523" s="41"/>
      <c r="F523" s="73"/>
      <c r="G523" s="41"/>
      <c r="H523" s="41"/>
      <c r="I523" s="41"/>
      <c r="J523" s="41"/>
      <c r="K523" s="41"/>
      <c r="L523" s="41"/>
      <c r="M523" s="41"/>
      <c r="N523" s="41"/>
      <c r="O523" s="41"/>
      <c r="P523" s="41"/>
      <c r="Q523" s="41"/>
      <c r="R523" s="41"/>
      <c r="S523" s="41"/>
      <c r="T523" s="41"/>
      <c r="U523" s="41"/>
      <c r="V523" s="41"/>
      <c r="W523" s="1"/>
      <c r="X523" s="1"/>
      <c r="Y523" s="1"/>
      <c r="Z523" s="1"/>
    </row>
    <row r="524" spans="1:26" ht="11.25" customHeight="1" x14ac:dyDescent="0.2">
      <c r="A524" s="1"/>
      <c r="B524" s="41"/>
      <c r="C524" s="41"/>
      <c r="D524" s="41"/>
      <c r="E524" s="41"/>
      <c r="F524" s="73"/>
      <c r="G524" s="41"/>
      <c r="H524" s="41"/>
      <c r="I524" s="41"/>
      <c r="J524" s="41"/>
      <c r="K524" s="41"/>
      <c r="L524" s="41"/>
      <c r="M524" s="41"/>
      <c r="N524" s="41"/>
      <c r="O524" s="41"/>
      <c r="P524" s="41"/>
      <c r="Q524" s="41"/>
      <c r="R524" s="41"/>
      <c r="S524" s="41"/>
      <c r="T524" s="41"/>
      <c r="U524" s="41"/>
      <c r="V524" s="41"/>
      <c r="W524" s="1"/>
      <c r="X524" s="1"/>
      <c r="Y524" s="1"/>
      <c r="Z524" s="1"/>
    </row>
    <row r="525" spans="1:26" ht="11.25" customHeight="1" x14ac:dyDescent="0.2">
      <c r="A525" s="1"/>
      <c r="B525" s="41"/>
      <c r="C525" s="41"/>
      <c r="D525" s="41"/>
      <c r="E525" s="41"/>
      <c r="F525" s="73"/>
      <c r="G525" s="41"/>
      <c r="H525" s="41"/>
      <c r="I525" s="41"/>
      <c r="J525" s="41"/>
      <c r="K525" s="41"/>
      <c r="L525" s="41"/>
      <c r="M525" s="41"/>
      <c r="N525" s="41"/>
      <c r="O525" s="41"/>
      <c r="P525" s="41"/>
      <c r="Q525" s="41"/>
      <c r="R525" s="41"/>
      <c r="S525" s="41"/>
      <c r="T525" s="41"/>
      <c r="U525" s="41"/>
      <c r="V525" s="41"/>
      <c r="W525" s="1"/>
      <c r="X525" s="1"/>
      <c r="Y525" s="1"/>
      <c r="Z525" s="1"/>
    </row>
    <row r="526" spans="1:26" ht="11.25" customHeight="1" x14ac:dyDescent="0.2">
      <c r="A526" s="1"/>
      <c r="B526" s="41"/>
      <c r="C526" s="41"/>
      <c r="D526" s="41"/>
      <c r="E526" s="41"/>
      <c r="F526" s="73"/>
      <c r="G526" s="41"/>
      <c r="H526" s="41"/>
      <c r="I526" s="41"/>
      <c r="J526" s="41"/>
      <c r="K526" s="41"/>
      <c r="L526" s="41"/>
      <c r="M526" s="41"/>
      <c r="N526" s="41"/>
      <c r="O526" s="41"/>
      <c r="P526" s="41"/>
      <c r="Q526" s="41"/>
      <c r="R526" s="41"/>
      <c r="S526" s="41"/>
      <c r="T526" s="41"/>
      <c r="U526" s="41"/>
      <c r="V526" s="41"/>
      <c r="W526" s="1"/>
      <c r="X526" s="1"/>
      <c r="Y526" s="1"/>
      <c r="Z526" s="1"/>
    </row>
    <row r="527" spans="1:26" ht="11.25" customHeight="1" x14ac:dyDescent="0.2">
      <c r="A527" s="1"/>
      <c r="B527" s="41"/>
      <c r="C527" s="41"/>
      <c r="D527" s="41"/>
      <c r="E527" s="41"/>
      <c r="F527" s="73"/>
      <c r="G527" s="41"/>
      <c r="H527" s="41"/>
      <c r="I527" s="41"/>
      <c r="J527" s="41"/>
      <c r="K527" s="41"/>
      <c r="L527" s="41"/>
      <c r="M527" s="41"/>
      <c r="N527" s="41"/>
      <c r="O527" s="41"/>
      <c r="P527" s="41"/>
      <c r="Q527" s="41"/>
      <c r="R527" s="41"/>
      <c r="S527" s="41"/>
      <c r="T527" s="41"/>
      <c r="U527" s="41"/>
      <c r="V527" s="41"/>
      <c r="W527" s="1"/>
      <c r="X527" s="1"/>
      <c r="Y527" s="1"/>
      <c r="Z527" s="1"/>
    </row>
    <row r="528" spans="1:26" ht="11.25" customHeight="1" x14ac:dyDescent="0.2">
      <c r="A528" s="1"/>
      <c r="B528" s="41"/>
      <c r="C528" s="41"/>
      <c r="D528" s="41"/>
      <c r="E528" s="41"/>
      <c r="F528" s="73"/>
      <c r="G528" s="41"/>
      <c r="H528" s="41"/>
      <c r="I528" s="41"/>
      <c r="J528" s="41"/>
      <c r="K528" s="41"/>
      <c r="L528" s="41"/>
      <c r="M528" s="41"/>
      <c r="N528" s="41"/>
      <c r="O528" s="41"/>
      <c r="P528" s="41"/>
      <c r="Q528" s="41"/>
      <c r="R528" s="41"/>
      <c r="S528" s="41"/>
      <c r="T528" s="41"/>
      <c r="U528" s="41"/>
      <c r="V528" s="41"/>
      <c r="W528" s="1"/>
      <c r="X528" s="1"/>
      <c r="Y528" s="1"/>
      <c r="Z528" s="1"/>
    </row>
    <row r="529" spans="1:26" ht="11.25" customHeight="1" x14ac:dyDescent="0.2">
      <c r="A529" s="1"/>
      <c r="B529" s="41"/>
      <c r="C529" s="41"/>
      <c r="D529" s="41"/>
      <c r="E529" s="41"/>
      <c r="F529" s="73"/>
      <c r="G529" s="41"/>
      <c r="H529" s="41"/>
      <c r="I529" s="41"/>
      <c r="J529" s="41"/>
      <c r="K529" s="41"/>
      <c r="L529" s="41"/>
      <c r="M529" s="41"/>
      <c r="N529" s="41"/>
      <c r="O529" s="41"/>
      <c r="P529" s="41"/>
      <c r="Q529" s="41"/>
      <c r="R529" s="41"/>
      <c r="S529" s="41"/>
      <c r="T529" s="41"/>
      <c r="U529" s="41"/>
      <c r="V529" s="41"/>
      <c r="W529" s="1"/>
      <c r="X529" s="1"/>
      <c r="Y529" s="1"/>
      <c r="Z529" s="1"/>
    </row>
    <row r="530" spans="1:26" ht="11.25" customHeight="1" x14ac:dyDescent="0.2">
      <c r="A530" s="1"/>
      <c r="B530" s="41"/>
      <c r="C530" s="41"/>
      <c r="D530" s="41"/>
      <c r="E530" s="41"/>
      <c r="F530" s="73"/>
      <c r="G530" s="41"/>
      <c r="H530" s="41"/>
      <c r="I530" s="41"/>
      <c r="J530" s="41"/>
      <c r="K530" s="41"/>
      <c r="L530" s="41"/>
      <c r="M530" s="41"/>
      <c r="N530" s="41"/>
      <c r="O530" s="41"/>
      <c r="P530" s="41"/>
      <c r="Q530" s="41"/>
      <c r="R530" s="41"/>
      <c r="S530" s="41"/>
      <c r="T530" s="41"/>
      <c r="U530" s="41"/>
      <c r="V530" s="41"/>
      <c r="W530" s="1"/>
      <c r="X530" s="1"/>
      <c r="Y530" s="1"/>
      <c r="Z530" s="1"/>
    </row>
    <row r="531" spans="1:26" ht="11.25" customHeight="1" x14ac:dyDescent="0.2">
      <c r="A531" s="1"/>
      <c r="B531" s="41"/>
      <c r="C531" s="41"/>
      <c r="D531" s="41"/>
      <c r="E531" s="41"/>
      <c r="F531" s="73"/>
      <c r="G531" s="41"/>
      <c r="H531" s="41"/>
      <c r="I531" s="41"/>
      <c r="J531" s="41"/>
      <c r="K531" s="41"/>
      <c r="L531" s="41"/>
      <c r="M531" s="41"/>
      <c r="N531" s="41"/>
      <c r="O531" s="41"/>
      <c r="P531" s="41"/>
      <c r="Q531" s="41"/>
      <c r="R531" s="41"/>
      <c r="S531" s="41"/>
      <c r="T531" s="41"/>
      <c r="U531" s="41"/>
      <c r="V531" s="41"/>
      <c r="W531" s="1"/>
      <c r="X531" s="1"/>
      <c r="Y531" s="1"/>
      <c r="Z531" s="1"/>
    </row>
    <row r="532" spans="1:26" ht="11.25" customHeight="1" x14ac:dyDescent="0.2">
      <c r="A532" s="1"/>
      <c r="B532" s="41"/>
      <c r="C532" s="41"/>
      <c r="D532" s="41"/>
      <c r="E532" s="41"/>
      <c r="F532" s="73"/>
      <c r="G532" s="41"/>
      <c r="H532" s="41"/>
      <c r="I532" s="41"/>
      <c r="J532" s="41"/>
      <c r="K532" s="41"/>
      <c r="L532" s="41"/>
      <c r="M532" s="41"/>
      <c r="N532" s="41"/>
      <c r="O532" s="41"/>
      <c r="P532" s="41"/>
      <c r="Q532" s="41"/>
      <c r="R532" s="41"/>
      <c r="S532" s="41"/>
      <c r="T532" s="41"/>
      <c r="U532" s="41"/>
      <c r="V532" s="41"/>
      <c r="W532" s="1"/>
      <c r="X532" s="1"/>
      <c r="Y532" s="1"/>
      <c r="Z532" s="1"/>
    </row>
    <row r="533" spans="1:26" ht="11.25" customHeight="1" x14ac:dyDescent="0.2">
      <c r="A533" s="1"/>
      <c r="B533" s="41"/>
      <c r="C533" s="41"/>
      <c r="D533" s="41"/>
      <c r="E533" s="41"/>
      <c r="F533" s="73"/>
      <c r="G533" s="41"/>
      <c r="H533" s="41"/>
      <c r="I533" s="41"/>
      <c r="J533" s="41"/>
      <c r="K533" s="41"/>
      <c r="L533" s="41"/>
      <c r="M533" s="41"/>
      <c r="N533" s="41"/>
      <c r="O533" s="41"/>
      <c r="P533" s="41"/>
      <c r="Q533" s="41"/>
      <c r="R533" s="41"/>
      <c r="S533" s="41"/>
      <c r="T533" s="41"/>
      <c r="U533" s="41"/>
      <c r="V533" s="41"/>
      <c r="W533" s="1"/>
      <c r="X533" s="1"/>
      <c r="Y533" s="1"/>
      <c r="Z533" s="1"/>
    </row>
    <row r="534" spans="1:26" ht="11.25" customHeight="1" x14ac:dyDescent="0.2">
      <c r="A534" s="1"/>
      <c r="B534" s="41"/>
      <c r="C534" s="41"/>
      <c r="D534" s="41"/>
      <c r="E534" s="41"/>
      <c r="F534" s="73"/>
      <c r="G534" s="41"/>
      <c r="H534" s="41"/>
      <c r="I534" s="41"/>
      <c r="J534" s="41"/>
      <c r="K534" s="41"/>
      <c r="L534" s="41"/>
      <c r="M534" s="41"/>
      <c r="N534" s="41"/>
      <c r="O534" s="41"/>
      <c r="P534" s="41"/>
      <c r="Q534" s="41"/>
      <c r="R534" s="41"/>
      <c r="S534" s="41"/>
      <c r="T534" s="41"/>
      <c r="U534" s="41"/>
      <c r="V534" s="41"/>
      <c r="W534" s="1"/>
      <c r="X534" s="1"/>
      <c r="Y534" s="1"/>
      <c r="Z534" s="1"/>
    </row>
    <row r="535" spans="1:26" ht="11.25" customHeight="1" x14ac:dyDescent="0.2">
      <c r="A535" s="1"/>
      <c r="B535" s="41"/>
      <c r="C535" s="41"/>
      <c r="D535" s="41"/>
      <c r="E535" s="41"/>
      <c r="F535" s="73"/>
      <c r="G535" s="41"/>
      <c r="H535" s="41"/>
      <c r="I535" s="41"/>
      <c r="J535" s="41"/>
      <c r="K535" s="41"/>
      <c r="L535" s="41"/>
      <c r="M535" s="41"/>
      <c r="N535" s="41"/>
      <c r="O535" s="41"/>
      <c r="P535" s="41"/>
      <c r="Q535" s="41"/>
      <c r="R535" s="41"/>
      <c r="S535" s="41"/>
      <c r="T535" s="41"/>
      <c r="U535" s="41"/>
      <c r="V535" s="41"/>
      <c r="W535" s="1"/>
      <c r="X535" s="1"/>
      <c r="Y535" s="1"/>
      <c r="Z535" s="1"/>
    </row>
    <row r="536" spans="1:26" ht="11.25" customHeight="1" x14ac:dyDescent="0.2">
      <c r="A536" s="1"/>
      <c r="B536" s="41"/>
      <c r="C536" s="41"/>
      <c r="D536" s="41"/>
      <c r="E536" s="41"/>
      <c r="F536" s="73"/>
      <c r="G536" s="41"/>
      <c r="H536" s="41"/>
      <c r="I536" s="41"/>
      <c r="J536" s="41"/>
      <c r="K536" s="41"/>
      <c r="L536" s="41"/>
      <c r="M536" s="41"/>
      <c r="N536" s="41"/>
      <c r="O536" s="41"/>
      <c r="P536" s="41"/>
      <c r="Q536" s="41"/>
      <c r="R536" s="41"/>
      <c r="S536" s="41"/>
      <c r="T536" s="41"/>
      <c r="U536" s="41"/>
      <c r="V536" s="41"/>
      <c r="W536" s="1"/>
      <c r="X536" s="1"/>
      <c r="Y536" s="1"/>
      <c r="Z536" s="1"/>
    </row>
    <row r="537" spans="1:26" ht="11.25" customHeight="1" x14ac:dyDescent="0.2">
      <c r="A537" s="1"/>
      <c r="B537" s="41"/>
      <c r="C537" s="41"/>
      <c r="D537" s="41"/>
      <c r="E537" s="41"/>
      <c r="F537" s="73"/>
      <c r="G537" s="41"/>
      <c r="H537" s="41"/>
      <c r="I537" s="41"/>
      <c r="J537" s="41"/>
      <c r="K537" s="41"/>
      <c r="L537" s="41"/>
      <c r="M537" s="41"/>
      <c r="N537" s="41"/>
      <c r="O537" s="41"/>
      <c r="P537" s="41"/>
      <c r="Q537" s="41"/>
      <c r="R537" s="41"/>
      <c r="S537" s="41"/>
      <c r="T537" s="41"/>
      <c r="U537" s="41"/>
      <c r="V537" s="41"/>
      <c r="W537" s="1"/>
      <c r="X537" s="1"/>
      <c r="Y537" s="1"/>
      <c r="Z537" s="1"/>
    </row>
    <row r="538" spans="1:26" ht="11.25" customHeight="1" x14ac:dyDescent="0.2">
      <c r="A538" s="1"/>
      <c r="B538" s="41"/>
      <c r="C538" s="41"/>
      <c r="D538" s="41"/>
      <c r="E538" s="41"/>
      <c r="F538" s="73"/>
      <c r="G538" s="41"/>
      <c r="H538" s="41"/>
      <c r="I538" s="41"/>
      <c r="J538" s="41"/>
      <c r="K538" s="41"/>
      <c r="L538" s="41"/>
      <c r="M538" s="41"/>
      <c r="N538" s="41"/>
      <c r="O538" s="41"/>
      <c r="P538" s="41"/>
      <c r="Q538" s="41"/>
      <c r="R538" s="41"/>
      <c r="S538" s="41"/>
      <c r="T538" s="41"/>
      <c r="U538" s="41"/>
      <c r="V538" s="41"/>
      <c r="W538" s="1"/>
      <c r="X538" s="1"/>
      <c r="Y538" s="1"/>
      <c r="Z538" s="1"/>
    </row>
    <row r="539" spans="1:26" ht="11.25" customHeight="1" x14ac:dyDescent="0.2">
      <c r="A539" s="1"/>
      <c r="B539" s="41"/>
      <c r="C539" s="41"/>
      <c r="D539" s="41"/>
      <c r="E539" s="41"/>
      <c r="F539" s="73"/>
      <c r="G539" s="41"/>
      <c r="H539" s="41"/>
      <c r="I539" s="41"/>
      <c r="J539" s="41"/>
      <c r="K539" s="41"/>
      <c r="L539" s="41"/>
      <c r="M539" s="41"/>
      <c r="N539" s="41"/>
      <c r="O539" s="41"/>
      <c r="P539" s="41"/>
      <c r="Q539" s="41"/>
      <c r="R539" s="41"/>
      <c r="S539" s="41"/>
      <c r="T539" s="41"/>
      <c r="U539" s="41"/>
      <c r="V539" s="41"/>
      <c r="W539" s="1"/>
      <c r="X539" s="1"/>
      <c r="Y539" s="1"/>
      <c r="Z539" s="1"/>
    </row>
    <row r="540" spans="1:26" ht="11.25" customHeight="1" x14ac:dyDescent="0.2">
      <c r="A540" s="1"/>
      <c r="B540" s="41"/>
      <c r="C540" s="41"/>
      <c r="D540" s="41"/>
      <c r="E540" s="41"/>
      <c r="F540" s="73"/>
      <c r="G540" s="41"/>
      <c r="H540" s="41"/>
      <c r="I540" s="41"/>
      <c r="J540" s="41"/>
      <c r="K540" s="41"/>
      <c r="L540" s="41"/>
      <c r="M540" s="41"/>
      <c r="N540" s="41"/>
      <c r="O540" s="41"/>
      <c r="P540" s="41"/>
      <c r="Q540" s="41"/>
      <c r="R540" s="41"/>
      <c r="S540" s="41"/>
      <c r="T540" s="41"/>
      <c r="U540" s="41"/>
      <c r="V540" s="41"/>
      <c r="W540" s="1"/>
      <c r="X540" s="1"/>
      <c r="Y540" s="1"/>
      <c r="Z540" s="1"/>
    </row>
    <row r="541" spans="1:26" ht="11.25" customHeight="1" x14ac:dyDescent="0.2">
      <c r="A541" s="1"/>
      <c r="B541" s="41"/>
      <c r="C541" s="41"/>
      <c r="D541" s="41"/>
      <c r="E541" s="41"/>
      <c r="F541" s="73"/>
      <c r="G541" s="41"/>
      <c r="H541" s="41"/>
      <c r="I541" s="41"/>
      <c r="J541" s="41"/>
      <c r="K541" s="41"/>
      <c r="L541" s="41"/>
      <c r="M541" s="41"/>
      <c r="N541" s="41"/>
      <c r="O541" s="41"/>
      <c r="P541" s="41"/>
      <c r="Q541" s="41"/>
      <c r="R541" s="41"/>
      <c r="S541" s="41"/>
      <c r="T541" s="41"/>
      <c r="U541" s="41"/>
      <c r="V541" s="41"/>
      <c r="W541" s="1"/>
      <c r="X541" s="1"/>
      <c r="Y541" s="1"/>
      <c r="Z541" s="1"/>
    </row>
    <row r="542" spans="1:26" ht="11.25" customHeight="1" x14ac:dyDescent="0.2">
      <c r="A542" s="1"/>
      <c r="B542" s="41"/>
      <c r="C542" s="41"/>
      <c r="D542" s="41"/>
      <c r="E542" s="41"/>
      <c r="F542" s="73"/>
      <c r="G542" s="41"/>
      <c r="H542" s="41"/>
      <c r="I542" s="41"/>
      <c r="J542" s="41"/>
      <c r="K542" s="41"/>
      <c r="L542" s="41"/>
      <c r="M542" s="41"/>
      <c r="N542" s="41"/>
      <c r="O542" s="41"/>
      <c r="P542" s="41"/>
      <c r="Q542" s="41"/>
      <c r="R542" s="41"/>
      <c r="S542" s="41"/>
      <c r="T542" s="41"/>
      <c r="U542" s="41"/>
      <c r="V542" s="41"/>
      <c r="W542" s="1"/>
      <c r="X542" s="1"/>
      <c r="Y542" s="1"/>
      <c r="Z542" s="1"/>
    </row>
    <row r="543" spans="1:26" ht="11.25" customHeight="1" x14ac:dyDescent="0.2">
      <c r="A543" s="1"/>
      <c r="B543" s="41"/>
      <c r="C543" s="41"/>
      <c r="D543" s="41"/>
      <c r="E543" s="41"/>
      <c r="F543" s="73"/>
      <c r="G543" s="41"/>
      <c r="H543" s="41"/>
      <c r="I543" s="41"/>
      <c r="J543" s="41"/>
      <c r="K543" s="41"/>
      <c r="L543" s="41"/>
      <c r="M543" s="41"/>
      <c r="N543" s="41"/>
      <c r="O543" s="41"/>
      <c r="P543" s="41"/>
      <c r="Q543" s="41"/>
      <c r="R543" s="41"/>
      <c r="S543" s="41"/>
      <c r="T543" s="41"/>
      <c r="U543" s="41"/>
      <c r="V543" s="41"/>
      <c r="W543" s="1"/>
      <c r="X543" s="1"/>
      <c r="Y543" s="1"/>
      <c r="Z543" s="1"/>
    </row>
    <row r="544" spans="1:26" ht="11.25" customHeight="1" x14ac:dyDescent="0.2">
      <c r="A544" s="1"/>
      <c r="B544" s="41"/>
      <c r="C544" s="41"/>
      <c r="D544" s="41"/>
      <c r="E544" s="41"/>
      <c r="F544" s="73"/>
      <c r="G544" s="41"/>
      <c r="H544" s="41"/>
      <c r="I544" s="41"/>
      <c r="J544" s="41"/>
      <c r="K544" s="41"/>
      <c r="L544" s="41"/>
      <c r="M544" s="41"/>
      <c r="N544" s="41"/>
      <c r="O544" s="41"/>
      <c r="P544" s="41"/>
      <c r="Q544" s="41"/>
      <c r="R544" s="41"/>
      <c r="S544" s="41"/>
      <c r="T544" s="41"/>
      <c r="U544" s="41"/>
      <c r="V544" s="41"/>
      <c r="W544" s="1"/>
      <c r="X544" s="1"/>
      <c r="Y544" s="1"/>
      <c r="Z544" s="1"/>
    </row>
    <row r="545" spans="1:26" ht="11.25" customHeight="1" x14ac:dyDescent="0.2">
      <c r="A545" s="1"/>
      <c r="B545" s="41"/>
      <c r="C545" s="41"/>
      <c r="D545" s="41"/>
      <c r="E545" s="41"/>
      <c r="F545" s="73"/>
      <c r="G545" s="41"/>
      <c r="H545" s="41"/>
      <c r="I545" s="41"/>
      <c r="J545" s="41"/>
      <c r="K545" s="41"/>
      <c r="L545" s="41"/>
      <c r="M545" s="41"/>
      <c r="N545" s="41"/>
      <c r="O545" s="41"/>
      <c r="P545" s="41"/>
      <c r="Q545" s="41"/>
      <c r="R545" s="41"/>
      <c r="S545" s="41"/>
      <c r="T545" s="41"/>
      <c r="U545" s="41"/>
      <c r="V545" s="41"/>
      <c r="W545" s="1"/>
      <c r="X545" s="1"/>
      <c r="Y545" s="1"/>
      <c r="Z545" s="1"/>
    </row>
    <row r="546" spans="1:26" ht="11.25" customHeight="1" x14ac:dyDescent="0.2">
      <c r="A546" s="1"/>
      <c r="B546" s="41"/>
      <c r="C546" s="41"/>
      <c r="D546" s="41"/>
      <c r="E546" s="41"/>
      <c r="F546" s="73"/>
      <c r="G546" s="41"/>
      <c r="H546" s="41"/>
      <c r="I546" s="41"/>
      <c r="J546" s="41"/>
      <c r="K546" s="41"/>
      <c r="L546" s="41"/>
      <c r="M546" s="41"/>
      <c r="N546" s="41"/>
      <c r="O546" s="41"/>
      <c r="P546" s="41"/>
      <c r="Q546" s="41"/>
      <c r="R546" s="41"/>
      <c r="S546" s="41"/>
      <c r="T546" s="41"/>
      <c r="U546" s="41"/>
      <c r="V546" s="41"/>
      <c r="W546" s="1"/>
      <c r="X546" s="1"/>
      <c r="Y546" s="1"/>
      <c r="Z546" s="1"/>
    </row>
    <row r="547" spans="1:26" ht="11.25" customHeight="1" x14ac:dyDescent="0.2">
      <c r="A547" s="1"/>
      <c r="B547" s="41"/>
      <c r="C547" s="41"/>
      <c r="D547" s="41"/>
      <c r="E547" s="41"/>
      <c r="F547" s="73"/>
      <c r="G547" s="41"/>
      <c r="H547" s="41"/>
      <c r="I547" s="41"/>
      <c r="J547" s="41"/>
      <c r="K547" s="41"/>
      <c r="L547" s="41"/>
      <c r="M547" s="41"/>
      <c r="N547" s="41"/>
      <c r="O547" s="41"/>
      <c r="P547" s="41"/>
      <c r="Q547" s="41"/>
      <c r="R547" s="41"/>
      <c r="S547" s="41"/>
      <c r="T547" s="41"/>
      <c r="U547" s="41"/>
      <c r="V547" s="41"/>
      <c r="W547" s="1"/>
      <c r="X547" s="1"/>
      <c r="Y547" s="1"/>
      <c r="Z547" s="1"/>
    </row>
    <row r="548" spans="1:26" ht="11.25" customHeight="1" x14ac:dyDescent="0.2">
      <c r="A548" s="1"/>
      <c r="B548" s="41"/>
      <c r="C548" s="41"/>
      <c r="D548" s="41"/>
      <c r="E548" s="41"/>
      <c r="F548" s="73"/>
      <c r="G548" s="41"/>
      <c r="H548" s="41"/>
      <c r="I548" s="41"/>
      <c r="J548" s="41"/>
      <c r="K548" s="41"/>
      <c r="L548" s="41"/>
      <c r="M548" s="41"/>
      <c r="N548" s="41"/>
      <c r="O548" s="41"/>
      <c r="P548" s="41"/>
      <c r="Q548" s="41"/>
      <c r="R548" s="41"/>
      <c r="S548" s="41"/>
      <c r="T548" s="41"/>
      <c r="U548" s="41"/>
      <c r="V548" s="41"/>
      <c r="W548" s="1"/>
      <c r="X548" s="1"/>
      <c r="Y548" s="1"/>
      <c r="Z548" s="1"/>
    </row>
    <row r="549" spans="1:26" ht="11.25" customHeight="1" x14ac:dyDescent="0.2">
      <c r="A549" s="1"/>
      <c r="B549" s="41"/>
      <c r="C549" s="41"/>
      <c r="D549" s="41"/>
      <c r="E549" s="41"/>
      <c r="F549" s="73"/>
      <c r="G549" s="41"/>
      <c r="H549" s="41"/>
      <c r="I549" s="41"/>
      <c r="J549" s="41"/>
      <c r="K549" s="41"/>
      <c r="L549" s="41"/>
      <c r="M549" s="41"/>
      <c r="N549" s="41"/>
      <c r="O549" s="41"/>
      <c r="P549" s="41"/>
      <c r="Q549" s="41"/>
      <c r="R549" s="41"/>
      <c r="S549" s="41"/>
      <c r="T549" s="41"/>
      <c r="U549" s="41"/>
      <c r="V549" s="41"/>
      <c r="W549" s="1"/>
      <c r="X549" s="1"/>
      <c r="Y549" s="1"/>
      <c r="Z549" s="1"/>
    </row>
    <row r="550" spans="1:26" ht="11.25" customHeight="1" x14ac:dyDescent="0.2">
      <c r="A550" s="1"/>
      <c r="B550" s="41"/>
      <c r="C550" s="41"/>
      <c r="D550" s="41"/>
      <c r="E550" s="41"/>
      <c r="F550" s="73"/>
      <c r="G550" s="41"/>
      <c r="H550" s="41"/>
      <c r="I550" s="41"/>
      <c r="J550" s="41"/>
      <c r="K550" s="41"/>
      <c r="L550" s="41"/>
      <c r="M550" s="41"/>
      <c r="N550" s="41"/>
      <c r="O550" s="41"/>
      <c r="P550" s="41"/>
      <c r="Q550" s="41"/>
      <c r="R550" s="41"/>
      <c r="S550" s="41"/>
      <c r="T550" s="41"/>
      <c r="U550" s="41"/>
      <c r="V550" s="41"/>
      <c r="W550" s="1"/>
      <c r="X550" s="1"/>
      <c r="Y550" s="1"/>
      <c r="Z550" s="1"/>
    </row>
    <row r="551" spans="1:26" ht="11.25" customHeight="1" x14ac:dyDescent="0.2">
      <c r="A551" s="1"/>
      <c r="B551" s="41"/>
      <c r="C551" s="41"/>
      <c r="D551" s="41"/>
      <c r="E551" s="41"/>
      <c r="F551" s="73"/>
      <c r="G551" s="41"/>
      <c r="H551" s="41"/>
      <c r="I551" s="41"/>
      <c r="J551" s="41"/>
      <c r="K551" s="41"/>
      <c r="L551" s="41"/>
      <c r="M551" s="41"/>
      <c r="N551" s="41"/>
      <c r="O551" s="41"/>
      <c r="P551" s="41"/>
      <c r="Q551" s="41"/>
      <c r="R551" s="41"/>
      <c r="S551" s="41"/>
      <c r="T551" s="41"/>
      <c r="U551" s="41"/>
      <c r="V551" s="41"/>
      <c r="W551" s="1"/>
      <c r="X551" s="1"/>
      <c r="Y551" s="1"/>
      <c r="Z551" s="1"/>
    </row>
    <row r="552" spans="1:26" ht="11.25" customHeight="1" x14ac:dyDescent="0.2">
      <c r="A552" s="1"/>
      <c r="B552" s="41"/>
      <c r="C552" s="41"/>
      <c r="D552" s="41"/>
      <c r="E552" s="41"/>
      <c r="F552" s="73"/>
      <c r="G552" s="41"/>
      <c r="H552" s="41"/>
      <c r="I552" s="41"/>
      <c r="J552" s="41"/>
      <c r="K552" s="41"/>
      <c r="L552" s="41"/>
      <c r="M552" s="41"/>
      <c r="N552" s="41"/>
      <c r="O552" s="41"/>
      <c r="P552" s="41"/>
      <c r="Q552" s="41"/>
      <c r="R552" s="41"/>
      <c r="S552" s="41"/>
      <c r="T552" s="41"/>
      <c r="U552" s="41"/>
      <c r="V552" s="41"/>
      <c r="W552" s="1"/>
      <c r="X552" s="1"/>
      <c r="Y552" s="1"/>
      <c r="Z552" s="1"/>
    </row>
    <row r="553" spans="1:26" ht="11.25" customHeight="1" x14ac:dyDescent="0.2">
      <c r="A553" s="1"/>
      <c r="B553" s="41"/>
      <c r="C553" s="41"/>
      <c r="D553" s="41"/>
      <c r="E553" s="41"/>
      <c r="F553" s="73"/>
      <c r="G553" s="41"/>
      <c r="H553" s="41"/>
      <c r="I553" s="41"/>
      <c r="J553" s="41"/>
      <c r="K553" s="41"/>
      <c r="L553" s="41"/>
      <c r="M553" s="41"/>
      <c r="N553" s="41"/>
      <c r="O553" s="41"/>
      <c r="P553" s="41"/>
      <c r="Q553" s="41"/>
      <c r="R553" s="41"/>
      <c r="S553" s="41"/>
      <c r="T553" s="41"/>
      <c r="U553" s="41"/>
      <c r="V553" s="41"/>
      <c r="W553" s="1"/>
      <c r="X553" s="1"/>
      <c r="Y553" s="1"/>
      <c r="Z553" s="1"/>
    </row>
    <row r="554" spans="1:26" ht="11.25" customHeight="1" x14ac:dyDescent="0.2">
      <c r="A554" s="1"/>
      <c r="B554" s="41"/>
      <c r="C554" s="41"/>
      <c r="D554" s="41"/>
      <c r="E554" s="41"/>
      <c r="F554" s="73"/>
      <c r="G554" s="41"/>
      <c r="H554" s="41"/>
      <c r="I554" s="41"/>
      <c r="J554" s="41"/>
      <c r="K554" s="41"/>
      <c r="L554" s="41"/>
      <c r="M554" s="41"/>
      <c r="N554" s="41"/>
      <c r="O554" s="41"/>
      <c r="P554" s="41"/>
      <c r="Q554" s="41"/>
      <c r="R554" s="41"/>
      <c r="S554" s="41"/>
      <c r="T554" s="41"/>
      <c r="U554" s="41"/>
      <c r="V554" s="41"/>
      <c r="W554" s="1"/>
      <c r="X554" s="1"/>
      <c r="Y554" s="1"/>
      <c r="Z554" s="1"/>
    </row>
    <row r="555" spans="1:26" ht="11.25" customHeight="1" x14ac:dyDescent="0.2">
      <c r="A555" s="1"/>
      <c r="B555" s="41"/>
      <c r="C555" s="41"/>
      <c r="D555" s="41"/>
      <c r="E555" s="41"/>
      <c r="F555" s="73"/>
      <c r="G555" s="41"/>
      <c r="H555" s="41"/>
      <c r="I555" s="41"/>
      <c r="J555" s="41"/>
      <c r="K555" s="41"/>
      <c r="L555" s="41"/>
      <c r="M555" s="41"/>
      <c r="N555" s="41"/>
      <c r="O555" s="41"/>
      <c r="P555" s="41"/>
      <c r="Q555" s="41"/>
      <c r="R555" s="41"/>
      <c r="S555" s="41"/>
      <c r="T555" s="41"/>
      <c r="U555" s="41"/>
      <c r="V555" s="41"/>
      <c r="W555" s="1"/>
      <c r="X555" s="1"/>
      <c r="Y555" s="1"/>
      <c r="Z555" s="1"/>
    </row>
    <row r="556" spans="1:26" ht="11.25" customHeight="1" x14ac:dyDescent="0.2">
      <c r="A556" s="1"/>
      <c r="B556" s="41"/>
      <c r="C556" s="41"/>
      <c r="D556" s="41"/>
      <c r="E556" s="41"/>
      <c r="F556" s="73"/>
      <c r="G556" s="41"/>
      <c r="H556" s="41"/>
      <c r="I556" s="41"/>
      <c r="J556" s="41"/>
      <c r="K556" s="41"/>
      <c r="L556" s="41"/>
      <c r="M556" s="41"/>
      <c r="N556" s="41"/>
      <c r="O556" s="41"/>
      <c r="P556" s="41"/>
      <c r="Q556" s="41"/>
      <c r="R556" s="41"/>
      <c r="S556" s="41"/>
      <c r="T556" s="41"/>
      <c r="U556" s="41"/>
      <c r="V556" s="41"/>
      <c r="W556" s="1"/>
      <c r="X556" s="1"/>
      <c r="Y556" s="1"/>
      <c r="Z556" s="1"/>
    </row>
    <row r="557" spans="1:26" ht="11.25" customHeight="1" x14ac:dyDescent="0.2">
      <c r="A557" s="1"/>
      <c r="B557" s="41"/>
      <c r="C557" s="41"/>
      <c r="D557" s="41"/>
      <c r="E557" s="41"/>
      <c r="F557" s="73"/>
      <c r="G557" s="41"/>
      <c r="H557" s="41"/>
      <c r="I557" s="41"/>
      <c r="J557" s="41"/>
      <c r="K557" s="41"/>
      <c r="L557" s="41"/>
      <c r="M557" s="41"/>
      <c r="N557" s="41"/>
      <c r="O557" s="41"/>
      <c r="P557" s="41"/>
      <c r="Q557" s="41"/>
      <c r="R557" s="41"/>
      <c r="S557" s="41"/>
      <c r="T557" s="41"/>
      <c r="U557" s="41"/>
      <c r="V557" s="41"/>
      <c r="W557" s="1"/>
      <c r="X557" s="1"/>
      <c r="Y557" s="1"/>
      <c r="Z557" s="1"/>
    </row>
    <row r="558" spans="1:26" ht="11.25" customHeight="1" x14ac:dyDescent="0.2">
      <c r="A558" s="1"/>
      <c r="B558" s="41"/>
      <c r="C558" s="41"/>
      <c r="D558" s="41"/>
      <c r="E558" s="41"/>
      <c r="F558" s="73"/>
      <c r="G558" s="41"/>
      <c r="H558" s="41"/>
      <c r="I558" s="41"/>
      <c r="J558" s="41"/>
      <c r="K558" s="41"/>
      <c r="L558" s="41"/>
      <c r="M558" s="41"/>
      <c r="N558" s="41"/>
      <c r="O558" s="41"/>
      <c r="P558" s="41"/>
      <c r="Q558" s="41"/>
      <c r="R558" s="41"/>
      <c r="S558" s="41"/>
      <c r="T558" s="41"/>
      <c r="U558" s="41"/>
      <c r="V558" s="41"/>
      <c r="W558" s="1"/>
      <c r="X558" s="1"/>
      <c r="Y558" s="1"/>
      <c r="Z558" s="1"/>
    </row>
    <row r="559" spans="1:26" ht="11.25" customHeight="1" x14ac:dyDescent="0.2">
      <c r="A559" s="1"/>
      <c r="B559" s="41"/>
      <c r="C559" s="41"/>
      <c r="D559" s="41"/>
      <c r="E559" s="41"/>
      <c r="F559" s="73"/>
      <c r="G559" s="41"/>
      <c r="H559" s="41"/>
      <c r="I559" s="41"/>
      <c r="J559" s="41"/>
      <c r="K559" s="41"/>
      <c r="L559" s="41"/>
      <c r="M559" s="41"/>
      <c r="N559" s="41"/>
      <c r="O559" s="41"/>
      <c r="P559" s="41"/>
      <c r="Q559" s="41"/>
      <c r="R559" s="41"/>
      <c r="S559" s="41"/>
      <c r="T559" s="41"/>
      <c r="U559" s="41"/>
      <c r="V559" s="41"/>
      <c r="W559" s="1"/>
      <c r="X559" s="1"/>
      <c r="Y559" s="1"/>
      <c r="Z559" s="1"/>
    </row>
    <row r="560" spans="1:26" ht="11.25" customHeight="1" x14ac:dyDescent="0.2">
      <c r="A560" s="1"/>
      <c r="B560" s="41"/>
      <c r="C560" s="41"/>
      <c r="D560" s="41"/>
      <c r="E560" s="41"/>
      <c r="F560" s="73"/>
      <c r="G560" s="41"/>
      <c r="H560" s="41"/>
      <c r="I560" s="41"/>
      <c r="J560" s="41"/>
      <c r="K560" s="41"/>
      <c r="L560" s="41"/>
      <c r="M560" s="41"/>
      <c r="N560" s="41"/>
      <c r="O560" s="41"/>
      <c r="P560" s="41"/>
      <c r="Q560" s="41"/>
      <c r="R560" s="41"/>
      <c r="S560" s="41"/>
      <c r="T560" s="41"/>
      <c r="U560" s="41"/>
      <c r="V560" s="41"/>
      <c r="W560" s="1"/>
      <c r="X560" s="1"/>
      <c r="Y560" s="1"/>
      <c r="Z560" s="1"/>
    </row>
    <row r="561" spans="1:26" ht="11.25" customHeight="1" x14ac:dyDescent="0.2">
      <c r="A561" s="1"/>
      <c r="B561" s="41"/>
      <c r="C561" s="41"/>
      <c r="D561" s="41"/>
      <c r="E561" s="41"/>
      <c r="F561" s="73"/>
      <c r="G561" s="41"/>
      <c r="H561" s="41"/>
      <c r="I561" s="41"/>
      <c r="J561" s="41"/>
      <c r="K561" s="41"/>
      <c r="L561" s="41"/>
      <c r="M561" s="41"/>
      <c r="N561" s="41"/>
      <c r="O561" s="41"/>
      <c r="P561" s="41"/>
      <c r="Q561" s="41"/>
      <c r="R561" s="41"/>
      <c r="S561" s="41"/>
      <c r="T561" s="41"/>
      <c r="U561" s="41"/>
      <c r="V561" s="41"/>
      <c r="W561" s="1"/>
      <c r="X561" s="1"/>
      <c r="Y561" s="1"/>
      <c r="Z561" s="1"/>
    </row>
    <row r="562" spans="1:26" ht="11.25" customHeight="1" x14ac:dyDescent="0.2">
      <c r="A562" s="1"/>
      <c r="B562" s="41"/>
      <c r="C562" s="41"/>
      <c r="D562" s="41"/>
      <c r="E562" s="41"/>
      <c r="F562" s="73"/>
      <c r="G562" s="41"/>
      <c r="H562" s="41"/>
      <c r="I562" s="41"/>
      <c r="J562" s="41"/>
      <c r="K562" s="41"/>
      <c r="L562" s="41"/>
      <c r="M562" s="41"/>
      <c r="N562" s="41"/>
      <c r="O562" s="41"/>
      <c r="P562" s="41"/>
      <c r="Q562" s="41"/>
      <c r="R562" s="41"/>
      <c r="S562" s="41"/>
      <c r="T562" s="41"/>
      <c r="U562" s="41"/>
      <c r="V562" s="41"/>
      <c r="W562" s="1"/>
      <c r="X562" s="1"/>
      <c r="Y562" s="1"/>
      <c r="Z562" s="1"/>
    </row>
    <row r="563" spans="1:26" ht="11.25" customHeight="1" x14ac:dyDescent="0.2">
      <c r="A563" s="1"/>
      <c r="B563" s="41"/>
      <c r="C563" s="41"/>
      <c r="D563" s="41"/>
      <c r="E563" s="41"/>
      <c r="F563" s="73"/>
      <c r="G563" s="41"/>
      <c r="H563" s="41"/>
      <c r="I563" s="41"/>
      <c r="J563" s="41"/>
      <c r="K563" s="41"/>
      <c r="L563" s="41"/>
      <c r="M563" s="41"/>
      <c r="N563" s="41"/>
      <c r="O563" s="41"/>
      <c r="P563" s="41"/>
      <c r="Q563" s="41"/>
      <c r="R563" s="41"/>
      <c r="S563" s="41"/>
      <c r="T563" s="41"/>
      <c r="U563" s="41"/>
      <c r="V563" s="41"/>
      <c r="W563" s="1"/>
      <c r="X563" s="1"/>
      <c r="Y563" s="1"/>
      <c r="Z563" s="1"/>
    </row>
    <row r="564" spans="1:26" ht="11.25" customHeight="1" x14ac:dyDescent="0.2">
      <c r="A564" s="1"/>
      <c r="B564" s="41"/>
      <c r="C564" s="41"/>
      <c r="D564" s="41"/>
      <c r="E564" s="41"/>
      <c r="F564" s="73"/>
      <c r="G564" s="41"/>
      <c r="H564" s="41"/>
      <c r="I564" s="41"/>
      <c r="J564" s="41"/>
      <c r="K564" s="41"/>
      <c r="L564" s="41"/>
      <c r="M564" s="41"/>
      <c r="N564" s="41"/>
      <c r="O564" s="41"/>
      <c r="P564" s="41"/>
      <c r="Q564" s="41"/>
      <c r="R564" s="41"/>
      <c r="S564" s="41"/>
      <c r="T564" s="41"/>
      <c r="U564" s="41"/>
      <c r="V564" s="41"/>
      <c r="W564" s="1"/>
      <c r="X564" s="1"/>
      <c r="Y564" s="1"/>
      <c r="Z564" s="1"/>
    </row>
    <row r="565" spans="1:26" ht="15.75" customHeight="1" x14ac:dyDescent="0.2"/>
    <row r="566" spans="1:26" ht="15.75" customHeight="1" x14ac:dyDescent="0.2"/>
    <row r="567" spans="1:26" ht="15.75" customHeight="1" x14ac:dyDescent="0.2"/>
    <row r="568" spans="1:26" ht="15.75" customHeight="1" x14ac:dyDescent="0.2"/>
    <row r="569" spans="1:26" ht="15.75" customHeight="1" x14ac:dyDescent="0.2"/>
    <row r="570" spans="1:26" ht="15.75" customHeight="1" x14ac:dyDescent="0.2"/>
    <row r="571" spans="1:26" ht="15.75" customHeight="1" x14ac:dyDescent="0.2"/>
    <row r="572" spans="1:26" ht="15.75" customHeight="1" x14ac:dyDescent="0.2"/>
    <row r="573" spans="1:26" ht="15.75" customHeight="1" x14ac:dyDescent="0.2"/>
    <row r="574" spans="1:26" ht="15.75" customHeight="1" x14ac:dyDescent="0.2"/>
    <row r="575" spans="1:26" ht="15.75" customHeight="1" x14ac:dyDescent="0.2"/>
    <row r="576" spans="1:2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760">
    <mergeCell ref="O71:O72"/>
    <mergeCell ref="P71:P72"/>
    <mergeCell ref="Q71:Q72"/>
    <mergeCell ref="R71:R72"/>
    <mergeCell ref="S71:S72"/>
    <mergeCell ref="H16:H20"/>
    <mergeCell ref="I16:I20"/>
    <mergeCell ref="J16:J20"/>
    <mergeCell ref="K16:K20"/>
    <mergeCell ref="L16:L20"/>
    <mergeCell ref="M16:M20"/>
    <mergeCell ref="N16:N20"/>
    <mergeCell ref="O16:O20"/>
    <mergeCell ref="P16:P20"/>
    <mergeCell ref="Q16:Q20"/>
    <mergeCell ref="R16:R20"/>
    <mergeCell ref="S16:S20"/>
    <mergeCell ref="H21:H25"/>
    <mergeCell ref="I21:I25"/>
    <mergeCell ref="J21:J25"/>
    <mergeCell ref="K21:K25"/>
    <mergeCell ref="L21:L25"/>
    <mergeCell ref="M21:M25"/>
    <mergeCell ref="N21:N25"/>
    <mergeCell ref="G71:G75"/>
    <mergeCell ref="F71:F75"/>
    <mergeCell ref="H71:H72"/>
    <mergeCell ref="I71:I72"/>
    <mergeCell ref="J71:J72"/>
    <mergeCell ref="K71:K72"/>
    <mergeCell ref="L71:L72"/>
    <mergeCell ref="M71:M72"/>
    <mergeCell ref="N71:N72"/>
    <mergeCell ref="F46:F50"/>
    <mergeCell ref="F51:F55"/>
    <mergeCell ref="F56:F60"/>
    <mergeCell ref="F61:F65"/>
    <mergeCell ref="F66:F70"/>
    <mergeCell ref="G16:G20"/>
    <mergeCell ref="G21:G25"/>
    <mergeCell ref="G26:G30"/>
    <mergeCell ref="G31:G35"/>
    <mergeCell ref="G36:G40"/>
    <mergeCell ref="G41:G45"/>
    <mergeCell ref="G46:G50"/>
    <mergeCell ref="G51:G55"/>
    <mergeCell ref="G56:G60"/>
    <mergeCell ref="G61:G65"/>
    <mergeCell ref="G66:G70"/>
    <mergeCell ref="S11:S15"/>
    <mergeCell ref="F11:F15"/>
    <mergeCell ref="F16:F20"/>
    <mergeCell ref="F21:F25"/>
    <mergeCell ref="F26:F30"/>
    <mergeCell ref="F31:F35"/>
    <mergeCell ref="F36:F40"/>
    <mergeCell ref="F41:F45"/>
    <mergeCell ref="O21:O25"/>
    <mergeCell ref="P21:P25"/>
    <mergeCell ref="Q21:Q25"/>
    <mergeCell ref="R21:R25"/>
    <mergeCell ref="S21:S25"/>
    <mergeCell ref="J11:J15"/>
    <mergeCell ref="K11:K15"/>
    <mergeCell ref="L11:L15"/>
    <mergeCell ref="M11:M15"/>
    <mergeCell ref="N11:N15"/>
    <mergeCell ref="O11:O15"/>
    <mergeCell ref="P11:P15"/>
    <mergeCell ref="Q11:Q15"/>
    <mergeCell ref="R11:R15"/>
    <mergeCell ref="H26:H30"/>
    <mergeCell ref="I26:I30"/>
    <mergeCell ref="T8:V9"/>
    <mergeCell ref="I9:J9"/>
    <mergeCell ref="K9:L9"/>
    <mergeCell ref="M9:N9"/>
    <mergeCell ref="O9:P9"/>
    <mergeCell ref="Q9:R9"/>
    <mergeCell ref="S9:S10"/>
    <mergeCell ref="C5:F5"/>
    <mergeCell ref="C6:F6"/>
    <mergeCell ref="F7:S7"/>
    <mergeCell ref="H8:S8"/>
    <mergeCell ref="A8:A10"/>
    <mergeCell ref="B8:B10"/>
    <mergeCell ref="C8:C10"/>
    <mergeCell ref="D8:D10"/>
    <mergeCell ref="G8:G10"/>
    <mergeCell ref="C16:C20"/>
    <mergeCell ref="D16:D20"/>
    <mergeCell ref="A11:A15"/>
    <mergeCell ref="A16:A20"/>
    <mergeCell ref="E8:E10"/>
    <mergeCell ref="F8:F10"/>
    <mergeCell ref="G11:G15"/>
    <mergeCell ref="T11:T15"/>
    <mergeCell ref="U11:U15"/>
    <mergeCell ref="V11:V15"/>
    <mergeCell ref="U16:U20"/>
    <mergeCell ref="V16:V20"/>
    <mergeCell ref="B26:B30"/>
    <mergeCell ref="C26:C30"/>
    <mergeCell ref="T16:T20"/>
    <mergeCell ref="T21:T25"/>
    <mergeCell ref="U21:U25"/>
    <mergeCell ref="V21:V25"/>
    <mergeCell ref="T26:T30"/>
    <mergeCell ref="U26:U30"/>
    <mergeCell ref="V26:V30"/>
    <mergeCell ref="B11:B15"/>
    <mergeCell ref="C11:C15"/>
    <mergeCell ref="D11:D15"/>
    <mergeCell ref="E11:E15"/>
    <mergeCell ref="B16:B20"/>
    <mergeCell ref="E16:E20"/>
    <mergeCell ref="D26:D30"/>
    <mergeCell ref="E26:E30"/>
    <mergeCell ref="H11:H15"/>
    <mergeCell ref="I11:I15"/>
    <mergeCell ref="D51:D55"/>
    <mergeCell ref="E51:E55"/>
    <mergeCell ref="D56:D60"/>
    <mergeCell ref="E56:E60"/>
    <mergeCell ref="B46:B50"/>
    <mergeCell ref="C46:C50"/>
    <mergeCell ref="A51:A55"/>
    <mergeCell ref="B51:B55"/>
    <mergeCell ref="C51:C55"/>
    <mergeCell ref="B56:B60"/>
    <mergeCell ref="C56:C60"/>
    <mergeCell ref="A21:A25"/>
    <mergeCell ref="B21:B25"/>
    <mergeCell ref="C21:C25"/>
    <mergeCell ref="D21:D25"/>
    <mergeCell ref="E21:E25"/>
    <mergeCell ref="A26:A30"/>
    <mergeCell ref="C36:C40"/>
    <mergeCell ref="D36:D40"/>
    <mergeCell ref="A31:A35"/>
    <mergeCell ref="B31:B35"/>
    <mergeCell ref="C31:C35"/>
    <mergeCell ref="D31:D35"/>
    <mergeCell ref="E31:E35"/>
    <mergeCell ref="B36:B40"/>
    <mergeCell ref="E36:E40"/>
    <mergeCell ref="A36:A40"/>
    <mergeCell ref="A41:A45"/>
    <mergeCell ref="B41:B45"/>
    <mergeCell ref="C41:C45"/>
    <mergeCell ref="D41:D45"/>
    <mergeCell ref="E41:E45"/>
    <mergeCell ref="A46:A50"/>
    <mergeCell ref="B66:B70"/>
    <mergeCell ref="C66:C70"/>
    <mergeCell ref="A71:A75"/>
    <mergeCell ref="B71:B75"/>
    <mergeCell ref="C71:C75"/>
    <mergeCell ref="D71:D75"/>
    <mergeCell ref="E71:E75"/>
    <mergeCell ref="D66:D70"/>
    <mergeCell ref="E66:E70"/>
    <mergeCell ref="A56:A60"/>
    <mergeCell ref="A61:A65"/>
    <mergeCell ref="B61:B65"/>
    <mergeCell ref="C61:C65"/>
    <mergeCell ref="D61:D65"/>
    <mergeCell ref="E61:E65"/>
    <mergeCell ref="A66:A70"/>
    <mergeCell ref="D46:D50"/>
    <mergeCell ref="E46:E50"/>
    <mergeCell ref="U86:U90"/>
    <mergeCell ref="V86:V90"/>
    <mergeCell ref="T76:T80"/>
    <mergeCell ref="U76:U80"/>
    <mergeCell ref="V76:V80"/>
    <mergeCell ref="T81:T85"/>
    <mergeCell ref="U81:U85"/>
    <mergeCell ref="V81:V85"/>
    <mergeCell ref="T86:T90"/>
    <mergeCell ref="B121:B125"/>
    <mergeCell ref="C121:C125"/>
    <mergeCell ref="U101:U105"/>
    <mergeCell ref="V101:V105"/>
    <mergeCell ref="T126:T130"/>
    <mergeCell ref="U126:U130"/>
    <mergeCell ref="V126:V130"/>
    <mergeCell ref="T91:T95"/>
    <mergeCell ref="U91:U95"/>
    <mergeCell ref="V91:V95"/>
    <mergeCell ref="T96:T100"/>
    <mergeCell ref="U96:U100"/>
    <mergeCell ref="V96:V100"/>
    <mergeCell ref="T101:T105"/>
    <mergeCell ref="U116:U120"/>
    <mergeCell ref="V116:V120"/>
    <mergeCell ref="T106:T110"/>
    <mergeCell ref="U106:U110"/>
    <mergeCell ref="V106:V110"/>
    <mergeCell ref="T111:T115"/>
    <mergeCell ref="U111:U115"/>
    <mergeCell ref="V111:V115"/>
    <mergeCell ref="T116:T120"/>
    <mergeCell ref="D91:D95"/>
    <mergeCell ref="U151:U155"/>
    <mergeCell ref="V151:V155"/>
    <mergeCell ref="T141:T145"/>
    <mergeCell ref="U141:U145"/>
    <mergeCell ref="V141:V145"/>
    <mergeCell ref="T146:T150"/>
    <mergeCell ref="U146:U150"/>
    <mergeCell ref="V146:V150"/>
    <mergeCell ref="T151:T155"/>
    <mergeCell ref="U166:U170"/>
    <mergeCell ref="V166:V170"/>
    <mergeCell ref="T156:T160"/>
    <mergeCell ref="U156:U160"/>
    <mergeCell ref="V156:V160"/>
    <mergeCell ref="T161:T165"/>
    <mergeCell ref="U161:U165"/>
    <mergeCell ref="V161:V165"/>
    <mergeCell ref="T166:T170"/>
    <mergeCell ref="U181:U185"/>
    <mergeCell ref="V181:V185"/>
    <mergeCell ref="T171:T175"/>
    <mergeCell ref="U171:U175"/>
    <mergeCell ref="V171:V175"/>
    <mergeCell ref="T176:T180"/>
    <mergeCell ref="U176:U180"/>
    <mergeCell ref="V176:V180"/>
    <mergeCell ref="T181:T185"/>
    <mergeCell ref="U196:U200"/>
    <mergeCell ref="V196:V200"/>
    <mergeCell ref="T186:T190"/>
    <mergeCell ref="U186:U190"/>
    <mergeCell ref="V186:V190"/>
    <mergeCell ref="T191:T195"/>
    <mergeCell ref="U191:U195"/>
    <mergeCell ref="V191:V195"/>
    <mergeCell ref="T196:T200"/>
    <mergeCell ref="U211:U215"/>
    <mergeCell ref="V211:V215"/>
    <mergeCell ref="T201:T205"/>
    <mergeCell ref="U201:U205"/>
    <mergeCell ref="V201:V205"/>
    <mergeCell ref="T206:T210"/>
    <mergeCell ref="U206:U210"/>
    <mergeCell ref="V206:V210"/>
    <mergeCell ref="T211:T215"/>
    <mergeCell ref="U226:U230"/>
    <mergeCell ref="V226:V230"/>
    <mergeCell ref="T216:T220"/>
    <mergeCell ref="U216:U220"/>
    <mergeCell ref="V216:V220"/>
    <mergeCell ref="T221:T225"/>
    <mergeCell ref="U221:U225"/>
    <mergeCell ref="V221:V225"/>
    <mergeCell ref="T226:T230"/>
    <mergeCell ref="A261:A265"/>
    <mergeCell ref="B251:B255"/>
    <mergeCell ref="C251:C255"/>
    <mergeCell ref="D221:D225"/>
    <mergeCell ref="E221:E225"/>
    <mergeCell ref="D226:D230"/>
    <mergeCell ref="E226:E230"/>
    <mergeCell ref="D231:D235"/>
    <mergeCell ref="E231:E235"/>
    <mergeCell ref="A226:A230"/>
    <mergeCell ref="B226:B230"/>
    <mergeCell ref="C226:C230"/>
    <mergeCell ref="B231:B235"/>
    <mergeCell ref="C231:C235"/>
    <mergeCell ref="A231:A235"/>
    <mergeCell ref="A236:A240"/>
    <mergeCell ref="B236:B240"/>
    <mergeCell ref="C236:C240"/>
    <mergeCell ref="D236:D240"/>
    <mergeCell ref="E236:E240"/>
    <mergeCell ref="A241:A245"/>
    <mergeCell ref="B261:B265"/>
    <mergeCell ref="C261:C265"/>
    <mergeCell ref="E216:E220"/>
    <mergeCell ref="A221:A225"/>
    <mergeCell ref="B221:B225"/>
    <mergeCell ref="C221:C225"/>
    <mergeCell ref="A206:A210"/>
    <mergeCell ref="B206:B210"/>
    <mergeCell ref="C206:C210"/>
    <mergeCell ref="D206:D210"/>
    <mergeCell ref="E206:E210"/>
    <mergeCell ref="B211:B215"/>
    <mergeCell ref="E211:E215"/>
    <mergeCell ref="C211:C215"/>
    <mergeCell ref="D211:D215"/>
    <mergeCell ref="A211:A215"/>
    <mergeCell ref="A216:A220"/>
    <mergeCell ref="B216:B220"/>
    <mergeCell ref="C216:C220"/>
    <mergeCell ref="D216:D220"/>
    <mergeCell ref="A266:A270"/>
    <mergeCell ref="B266:B270"/>
    <mergeCell ref="C266:C270"/>
    <mergeCell ref="D266:D270"/>
    <mergeCell ref="E266:E270"/>
    <mergeCell ref="D241:D245"/>
    <mergeCell ref="E241:E245"/>
    <mergeCell ref="D246:D250"/>
    <mergeCell ref="E246:E250"/>
    <mergeCell ref="D251:D255"/>
    <mergeCell ref="E251:E255"/>
    <mergeCell ref="B241:B245"/>
    <mergeCell ref="C241:C245"/>
    <mergeCell ref="A246:A250"/>
    <mergeCell ref="B246:B250"/>
    <mergeCell ref="C246:C250"/>
    <mergeCell ref="D261:D265"/>
    <mergeCell ref="E261:E265"/>
    <mergeCell ref="A251:A255"/>
    <mergeCell ref="A256:A260"/>
    <mergeCell ref="B256:B260"/>
    <mergeCell ref="C256:C260"/>
    <mergeCell ref="D256:D260"/>
    <mergeCell ref="E256:E260"/>
    <mergeCell ref="D326:D330"/>
    <mergeCell ref="E326:E330"/>
    <mergeCell ref="A316:A320"/>
    <mergeCell ref="A321:A325"/>
    <mergeCell ref="B321:B325"/>
    <mergeCell ref="C321:C325"/>
    <mergeCell ref="D321:D325"/>
    <mergeCell ref="E321:E325"/>
    <mergeCell ref="A326:A330"/>
    <mergeCell ref="B326:B330"/>
    <mergeCell ref="C326:C330"/>
    <mergeCell ref="C341:C345"/>
    <mergeCell ref="D341:D345"/>
    <mergeCell ref="A336:A340"/>
    <mergeCell ref="B336:B340"/>
    <mergeCell ref="C336:C340"/>
    <mergeCell ref="D336:D340"/>
    <mergeCell ref="E336:E340"/>
    <mergeCell ref="B341:B345"/>
    <mergeCell ref="E341:E345"/>
    <mergeCell ref="A341:A345"/>
    <mergeCell ref="B351:B355"/>
    <mergeCell ref="C351:C355"/>
    <mergeCell ref="A356:A360"/>
    <mergeCell ref="B356:B360"/>
    <mergeCell ref="C356:C360"/>
    <mergeCell ref="D351:D355"/>
    <mergeCell ref="E351:E355"/>
    <mergeCell ref="D356:D360"/>
    <mergeCell ref="E356:E360"/>
    <mergeCell ref="A346:A350"/>
    <mergeCell ref="B346:B350"/>
    <mergeCell ref="C346:C350"/>
    <mergeCell ref="D346:D350"/>
    <mergeCell ref="E346:E350"/>
    <mergeCell ref="A351:A355"/>
    <mergeCell ref="C276:C280"/>
    <mergeCell ref="D276:D280"/>
    <mergeCell ref="A271:A275"/>
    <mergeCell ref="B271:B275"/>
    <mergeCell ref="C271:C275"/>
    <mergeCell ref="D271:D275"/>
    <mergeCell ref="E271:E275"/>
    <mergeCell ref="B276:B280"/>
    <mergeCell ref="E276:E280"/>
    <mergeCell ref="D286:D290"/>
    <mergeCell ref="E286:E290"/>
    <mergeCell ref="D291:D295"/>
    <mergeCell ref="E291:E295"/>
    <mergeCell ref="D296:D300"/>
    <mergeCell ref="E296:E300"/>
    <mergeCell ref="A276:A280"/>
    <mergeCell ref="A281:A285"/>
    <mergeCell ref="B281:B285"/>
    <mergeCell ref="C281:C285"/>
    <mergeCell ref="D281:D285"/>
    <mergeCell ref="E281:E285"/>
    <mergeCell ref="A286:A290"/>
    <mergeCell ref="B286:B290"/>
    <mergeCell ref="C286:C290"/>
    <mergeCell ref="A291:A295"/>
    <mergeCell ref="B291:B295"/>
    <mergeCell ref="C291:C295"/>
    <mergeCell ref="B296:B300"/>
    <mergeCell ref="C296:C300"/>
    <mergeCell ref="A296:A300"/>
    <mergeCell ref="A301:A305"/>
    <mergeCell ref="B301:B305"/>
    <mergeCell ref="C301:C305"/>
    <mergeCell ref="D301:D305"/>
    <mergeCell ref="E301:E305"/>
    <mergeCell ref="A306:A310"/>
    <mergeCell ref="D306:D310"/>
    <mergeCell ref="E306:E310"/>
    <mergeCell ref="A76:A80"/>
    <mergeCell ref="B76:B80"/>
    <mergeCell ref="C76:C80"/>
    <mergeCell ref="D76:D80"/>
    <mergeCell ref="E76:E80"/>
    <mergeCell ref="B81:B85"/>
    <mergeCell ref="E81:E85"/>
    <mergeCell ref="A331:A335"/>
    <mergeCell ref="B331:B335"/>
    <mergeCell ref="C331:C335"/>
    <mergeCell ref="D331:D335"/>
    <mergeCell ref="E331:E335"/>
    <mergeCell ref="D131:D135"/>
    <mergeCell ref="E131:E135"/>
    <mergeCell ref="A121:A125"/>
    <mergeCell ref="A126:A130"/>
    <mergeCell ref="B126:B130"/>
    <mergeCell ref="C126:C130"/>
    <mergeCell ref="D126:D130"/>
    <mergeCell ref="E126:E130"/>
    <mergeCell ref="A131:A135"/>
    <mergeCell ref="D176:D180"/>
    <mergeCell ref="E176:E180"/>
    <mergeCell ref="D181:D185"/>
    <mergeCell ref="C116:C120"/>
    <mergeCell ref="E91:E95"/>
    <mergeCell ref="D96:D100"/>
    <mergeCell ref="E96:E100"/>
    <mergeCell ref="D101:D105"/>
    <mergeCell ref="E101:E105"/>
    <mergeCell ref="A81:A85"/>
    <mergeCell ref="A86:A90"/>
    <mergeCell ref="B86:B90"/>
    <mergeCell ref="C86:C90"/>
    <mergeCell ref="D86:D90"/>
    <mergeCell ref="E86:E90"/>
    <mergeCell ref="A91:A95"/>
    <mergeCell ref="B91:B95"/>
    <mergeCell ref="C91:C95"/>
    <mergeCell ref="A96:A100"/>
    <mergeCell ref="B96:B100"/>
    <mergeCell ref="C96:C100"/>
    <mergeCell ref="B101:B105"/>
    <mergeCell ref="C101:C105"/>
    <mergeCell ref="A101:A105"/>
    <mergeCell ref="C81:C85"/>
    <mergeCell ref="D81:D85"/>
    <mergeCell ref="A176:A180"/>
    <mergeCell ref="A106:A110"/>
    <mergeCell ref="B106:B110"/>
    <mergeCell ref="C106:C110"/>
    <mergeCell ref="D106:D110"/>
    <mergeCell ref="E106:E110"/>
    <mergeCell ref="A111:A115"/>
    <mergeCell ref="B131:B135"/>
    <mergeCell ref="C131:C135"/>
    <mergeCell ref="A136:A140"/>
    <mergeCell ref="B136:B140"/>
    <mergeCell ref="C136:C140"/>
    <mergeCell ref="D136:D140"/>
    <mergeCell ref="E136:E140"/>
    <mergeCell ref="D111:D115"/>
    <mergeCell ref="E111:E115"/>
    <mergeCell ref="D116:D120"/>
    <mergeCell ref="E116:E120"/>
    <mergeCell ref="D121:D125"/>
    <mergeCell ref="E121:E125"/>
    <mergeCell ref="B111:B115"/>
    <mergeCell ref="C111:C115"/>
    <mergeCell ref="A116:A120"/>
    <mergeCell ref="B116:B120"/>
    <mergeCell ref="E166:E170"/>
    <mergeCell ref="A161:A165"/>
    <mergeCell ref="B161:B165"/>
    <mergeCell ref="C161:C165"/>
    <mergeCell ref="B166:B170"/>
    <mergeCell ref="C166:C170"/>
    <mergeCell ref="A166:A170"/>
    <mergeCell ref="A171:A175"/>
    <mergeCell ref="B171:B175"/>
    <mergeCell ref="C171:C175"/>
    <mergeCell ref="D171:D175"/>
    <mergeCell ref="E171:E175"/>
    <mergeCell ref="A141:A145"/>
    <mergeCell ref="B141:B145"/>
    <mergeCell ref="C141:C145"/>
    <mergeCell ref="D141:D145"/>
    <mergeCell ref="E141:E145"/>
    <mergeCell ref="B146:B150"/>
    <mergeCell ref="E146:E150"/>
    <mergeCell ref="C146:C150"/>
    <mergeCell ref="D146:D150"/>
    <mergeCell ref="A146:A150"/>
    <mergeCell ref="A201:A205"/>
    <mergeCell ref="B201:B205"/>
    <mergeCell ref="C201:C205"/>
    <mergeCell ref="D201:D205"/>
    <mergeCell ref="E201:E205"/>
    <mergeCell ref="D196:D200"/>
    <mergeCell ref="E196:E200"/>
    <mergeCell ref="E151:E155"/>
    <mergeCell ref="A156:A160"/>
    <mergeCell ref="B156:B160"/>
    <mergeCell ref="C156:C160"/>
    <mergeCell ref="A151:A155"/>
    <mergeCell ref="B151:B155"/>
    <mergeCell ref="C151:C155"/>
    <mergeCell ref="D151:D155"/>
    <mergeCell ref="B176:B180"/>
    <mergeCell ref="C176:C180"/>
    <mergeCell ref="A181:A185"/>
    <mergeCell ref="B181:B185"/>
    <mergeCell ref="D156:D160"/>
    <mergeCell ref="E156:E160"/>
    <mergeCell ref="D161:D165"/>
    <mergeCell ref="E161:E165"/>
    <mergeCell ref="D166:D170"/>
    <mergeCell ref="A191:A195"/>
    <mergeCell ref="B191:B195"/>
    <mergeCell ref="C191:C195"/>
    <mergeCell ref="D191:D195"/>
    <mergeCell ref="E191:E195"/>
    <mergeCell ref="A196:A200"/>
    <mergeCell ref="C181:C185"/>
    <mergeCell ref="B186:B190"/>
    <mergeCell ref="C186:C190"/>
    <mergeCell ref="A186:A190"/>
    <mergeCell ref="E181:E185"/>
    <mergeCell ref="D186:D190"/>
    <mergeCell ref="E186:E190"/>
    <mergeCell ref="B196:B200"/>
    <mergeCell ref="C196:C200"/>
    <mergeCell ref="D311:D315"/>
    <mergeCell ref="E311:E315"/>
    <mergeCell ref="D316:D320"/>
    <mergeCell ref="E316:E320"/>
    <mergeCell ref="B306:B310"/>
    <mergeCell ref="C306:C310"/>
    <mergeCell ref="A311:A315"/>
    <mergeCell ref="B311:B315"/>
    <mergeCell ref="C311:C315"/>
    <mergeCell ref="B316:B320"/>
    <mergeCell ref="C316:C320"/>
    <mergeCell ref="U136:U140"/>
    <mergeCell ref="V136:V140"/>
    <mergeCell ref="T121:T125"/>
    <mergeCell ref="U121:U125"/>
    <mergeCell ref="V121:V125"/>
    <mergeCell ref="T131:T135"/>
    <mergeCell ref="U131:U135"/>
    <mergeCell ref="V131:V135"/>
    <mergeCell ref="T136:T140"/>
    <mergeCell ref="U346:U350"/>
    <mergeCell ref="V346:V350"/>
    <mergeCell ref="T336:T340"/>
    <mergeCell ref="U336:U340"/>
    <mergeCell ref="V336:V340"/>
    <mergeCell ref="T341:T345"/>
    <mergeCell ref="U341:U345"/>
    <mergeCell ref="V341:V345"/>
    <mergeCell ref="T346:T350"/>
    <mergeCell ref="U41:U45"/>
    <mergeCell ref="V41:V45"/>
    <mergeCell ref="T31:T35"/>
    <mergeCell ref="U31:U35"/>
    <mergeCell ref="V31:V35"/>
    <mergeCell ref="T36:T40"/>
    <mergeCell ref="U36:U40"/>
    <mergeCell ref="V36:V40"/>
    <mergeCell ref="T41:T45"/>
    <mergeCell ref="U56:U60"/>
    <mergeCell ref="V56:V60"/>
    <mergeCell ref="T46:T50"/>
    <mergeCell ref="U46:U50"/>
    <mergeCell ref="V46:V50"/>
    <mergeCell ref="T51:T55"/>
    <mergeCell ref="U51:U55"/>
    <mergeCell ref="V51:V55"/>
    <mergeCell ref="T56:T60"/>
    <mergeCell ref="U71:U75"/>
    <mergeCell ref="V71:V75"/>
    <mergeCell ref="T61:T65"/>
    <mergeCell ref="U61:U65"/>
    <mergeCell ref="V61:V65"/>
    <mergeCell ref="T66:T70"/>
    <mergeCell ref="U66:U70"/>
    <mergeCell ref="V66:V70"/>
    <mergeCell ref="T71:T75"/>
    <mergeCell ref="T351:T355"/>
    <mergeCell ref="U351:U355"/>
    <mergeCell ref="V351:V355"/>
    <mergeCell ref="T356:T360"/>
    <mergeCell ref="U356:U360"/>
    <mergeCell ref="V356:V360"/>
    <mergeCell ref="U241:U245"/>
    <mergeCell ref="V241:V245"/>
    <mergeCell ref="T231:T235"/>
    <mergeCell ref="U231:U235"/>
    <mergeCell ref="V231:V235"/>
    <mergeCell ref="T236:T240"/>
    <mergeCell ref="U236:U240"/>
    <mergeCell ref="V236:V240"/>
    <mergeCell ref="T241:T245"/>
    <mergeCell ref="U256:U260"/>
    <mergeCell ref="V256:V260"/>
    <mergeCell ref="T246:T250"/>
    <mergeCell ref="U246:U250"/>
    <mergeCell ref="V246:V250"/>
    <mergeCell ref="T251:T255"/>
    <mergeCell ref="U251:U255"/>
    <mergeCell ref="V251:V255"/>
    <mergeCell ref="T256:T260"/>
    <mergeCell ref="U271:U275"/>
    <mergeCell ref="V271:V275"/>
    <mergeCell ref="T261:T265"/>
    <mergeCell ref="U261:U265"/>
    <mergeCell ref="V261:V265"/>
    <mergeCell ref="T266:T270"/>
    <mergeCell ref="U266:U270"/>
    <mergeCell ref="V266:V270"/>
    <mergeCell ref="T271:T275"/>
    <mergeCell ref="U286:U290"/>
    <mergeCell ref="V286:V290"/>
    <mergeCell ref="T276:T280"/>
    <mergeCell ref="U276:U280"/>
    <mergeCell ref="V276:V280"/>
    <mergeCell ref="T281:T285"/>
    <mergeCell ref="U281:U285"/>
    <mergeCell ref="V281:V285"/>
    <mergeCell ref="T286:T290"/>
    <mergeCell ref="U301:U305"/>
    <mergeCell ref="V301:V305"/>
    <mergeCell ref="T291:T295"/>
    <mergeCell ref="U291:U295"/>
    <mergeCell ref="V291:V295"/>
    <mergeCell ref="T296:T300"/>
    <mergeCell ref="U296:U300"/>
    <mergeCell ref="V296:V300"/>
    <mergeCell ref="T301:T305"/>
    <mergeCell ref="U316:U320"/>
    <mergeCell ref="V316:V320"/>
    <mergeCell ref="T306:T310"/>
    <mergeCell ref="U306:U310"/>
    <mergeCell ref="V306:V310"/>
    <mergeCell ref="T311:T315"/>
    <mergeCell ref="U311:U315"/>
    <mergeCell ref="V311:V315"/>
    <mergeCell ref="T316:T320"/>
    <mergeCell ref="U331:U335"/>
    <mergeCell ref="V331:V335"/>
    <mergeCell ref="T321:T325"/>
    <mergeCell ref="U321:U325"/>
    <mergeCell ref="V321:V325"/>
    <mergeCell ref="T326:T330"/>
    <mergeCell ref="U326:U330"/>
    <mergeCell ref="V326:V330"/>
    <mergeCell ref="T331:T335"/>
    <mergeCell ref="S26:S30"/>
    <mergeCell ref="H31:H35"/>
    <mergeCell ref="I31:I35"/>
    <mergeCell ref="J31:J35"/>
    <mergeCell ref="K31:K35"/>
    <mergeCell ref="L31:L35"/>
    <mergeCell ref="M31:M35"/>
    <mergeCell ref="N31:N35"/>
    <mergeCell ref="O31:O35"/>
    <mergeCell ref="P31:P35"/>
    <mergeCell ref="Q31:Q35"/>
    <mergeCell ref="R31:R35"/>
    <mergeCell ref="S31:S35"/>
    <mergeCell ref="J26:J30"/>
    <mergeCell ref="K26:K30"/>
    <mergeCell ref="L26:L30"/>
    <mergeCell ref="M26:M30"/>
    <mergeCell ref="N26:N30"/>
    <mergeCell ref="O26:O30"/>
    <mergeCell ref="P26:P30"/>
    <mergeCell ref="Q26:Q30"/>
    <mergeCell ref="R26:R30"/>
    <mergeCell ref="Q36:Q40"/>
    <mergeCell ref="R36:R40"/>
    <mergeCell ref="S36:S40"/>
    <mergeCell ref="H41:H45"/>
    <mergeCell ref="I41:I45"/>
    <mergeCell ref="J41:J45"/>
    <mergeCell ref="K41:K45"/>
    <mergeCell ref="L41:L45"/>
    <mergeCell ref="M41:M45"/>
    <mergeCell ref="N41:N45"/>
    <mergeCell ref="O41:O45"/>
    <mergeCell ref="P41:P45"/>
    <mergeCell ref="Q41:Q45"/>
    <mergeCell ref="R41:R45"/>
    <mergeCell ref="S41:S45"/>
    <mergeCell ref="H36:H40"/>
    <mergeCell ref="I36:I40"/>
    <mergeCell ref="J36:J40"/>
    <mergeCell ref="K36:K40"/>
    <mergeCell ref="L36:L40"/>
    <mergeCell ref="M36:M40"/>
    <mergeCell ref="N36:N40"/>
    <mergeCell ref="O36:O40"/>
    <mergeCell ref="P36:P40"/>
    <mergeCell ref="Q46:Q50"/>
    <mergeCell ref="R46:R50"/>
    <mergeCell ref="S46:S50"/>
    <mergeCell ref="H51:H55"/>
    <mergeCell ref="I51:I55"/>
    <mergeCell ref="J51:J55"/>
    <mergeCell ref="K51:K55"/>
    <mergeCell ref="L51:L55"/>
    <mergeCell ref="M51:M55"/>
    <mergeCell ref="N51:N55"/>
    <mergeCell ref="O51:O55"/>
    <mergeCell ref="P51:P55"/>
    <mergeCell ref="Q51:Q55"/>
    <mergeCell ref="R51:R55"/>
    <mergeCell ref="S51:S55"/>
    <mergeCell ref="H46:H50"/>
    <mergeCell ref="I46:I50"/>
    <mergeCell ref="J46:J50"/>
    <mergeCell ref="K46:K50"/>
    <mergeCell ref="L46:L50"/>
    <mergeCell ref="M46:M50"/>
    <mergeCell ref="N46:N50"/>
    <mergeCell ref="O46:O50"/>
    <mergeCell ref="P46:P50"/>
    <mergeCell ref="Q56:Q60"/>
    <mergeCell ref="R56:R60"/>
    <mergeCell ref="S56:S60"/>
    <mergeCell ref="H61:H65"/>
    <mergeCell ref="I61:I65"/>
    <mergeCell ref="J61:J65"/>
    <mergeCell ref="K61:K65"/>
    <mergeCell ref="L61:L65"/>
    <mergeCell ref="M61:M65"/>
    <mergeCell ref="N61:N65"/>
    <mergeCell ref="O61:O65"/>
    <mergeCell ref="P61:P65"/>
    <mergeCell ref="Q61:Q65"/>
    <mergeCell ref="R61:R65"/>
    <mergeCell ref="S61:S65"/>
    <mergeCell ref="H56:H60"/>
    <mergeCell ref="I56:I60"/>
    <mergeCell ref="J56:J60"/>
    <mergeCell ref="K56:K60"/>
    <mergeCell ref="L56:L60"/>
    <mergeCell ref="M56:M60"/>
    <mergeCell ref="N56:N60"/>
    <mergeCell ref="O56:O60"/>
    <mergeCell ref="P56:P60"/>
    <mergeCell ref="Q66:Q70"/>
    <mergeCell ref="R66:R70"/>
    <mergeCell ref="S66:S70"/>
    <mergeCell ref="H66:H70"/>
    <mergeCell ref="I66:I70"/>
    <mergeCell ref="J66:J70"/>
    <mergeCell ref="K66:K70"/>
    <mergeCell ref="L66:L70"/>
    <mergeCell ref="M66:M70"/>
    <mergeCell ref="N66:N70"/>
    <mergeCell ref="O66:O70"/>
    <mergeCell ref="P66:P70"/>
  </mergeCells>
  <conditionalFormatting sqref="F11 F16 F21 F26 F31 F36 F41 F46 F51 F56 F61 F66 F71 F76:F360">
    <cfRule type="cellIs" dxfId="4" priority="1" stopIfTrue="1" operator="lessThan">
      <formula>0</formula>
    </cfRule>
    <cfRule type="cellIs" dxfId="3" priority="2" stopIfTrue="1" operator="equal">
      <formula>"FALSE"</formula>
    </cfRule>
  </conditionalFormatting>
  <dataValidations count="4">
    <dataValidation type="list" allowBlank="1" showErrorMessage="1" sqref="C11 C16 C21 C26 C31 C36 C41 C46 C51 C56 C61 C66 C71 C76 C81 C86 C91 C96 C101 C106 C111 C116 C121 C126 C131 C136 C141 C146 C151 C156 C161 C166 C171 C176 C181 C186 C191 C196 C201 C206 C211 C216 C221 C226 C231 C236 C241 C246 C251 C256 C261 C266 C271 C276 C281 C286 C291 C296 C301 C306 C311 C316 C321 C326 C331 C336 C341 C346 C351 C356" xr:uid="{00000000-0002-0000-0500-000000000000}">
      <formula1>Tipo</formula1>
    </dataValidation>
    <dataValidation type="list" allowBlank="1" showErrorMessage="1" sqref="C5" xr:uid="{00000000-0002-0000-0500-000001000000}">
      <formula1>Administracion</formula1>
    </dataValidation>
    <dataValidation type="list" allowBlank="1" showErrorMessage="1" sqref="D11 D16 D21 D26 D31 D36 D41 D46 D51 D56 D61 D66 D71 D76 D81 D86 D91 D96 D101 D106 D111 D116 D121 D126 D131 D136 D141 D146 D151 D156 D161 D166 D171 D176 D181 D186 D191 D196 D201 D206 D211 D216 D221 D226 D231 D236 D241 D246 D251 D256 D261 D266 D271 D276 D281 D286 D291 D296 D301 D306 D311 D316 D321 D326 D331 D336 D341 D346 D351 D356" xr:uid="{00000000-0002-0000-0500-000002000000}">
      <formula1>Proyecto</formula1>
    </dataValidation>
    <dataValidation type="list" allowBlank="1" showErrorMessage="1" sqref="F11 F16:F360" xr:uid="{00000000-0002-0000-0500-000003000000}">
      <formula1>Añoss</formula1>
    </dataValidation>
  </dataValidations>
  <pageMargins left="0.75" right="0.75" top="1" bottom="1"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tabSelected="1" workbookViewId="0">
      <pane xSplit="2" ySplit="8" topLeftCell="C9" activePane="bottomRight" state="frozen"/>
      <selection pane="topRight" activeCell="C1" sqref="C1"/>
      <selection pane="bottomLeft" activeCell="A9" sqref="A9"/>
      <selection pane="bottomRight" activeCell="D216" sqref="D216"/>
    </sheetView>
  </sheetViews>
  <sheetFormatPr baseColWidth="10" defaultColWidth="12.5703125" defaultRowHeight="15" customHeight="1" x14ac:dyDescent="0.2"/>
  <cols>
    <col min="1" max="1" width="17" customWidth="1"/>
    <col min="2" max="2" width="26.7109375" customWidth="1"/>
    <col min="3" max="3" width="29.5703125" customWidth="1"/>
    <col min="4" max="4" width="20.7109375" customWidth="1"/>
    <col min="5" max="6" width="12.7109375" customWidth="1"/>
    <col min="7" max="7" width="14.140625" customWidth="1"/>
    <col min="8" max="10" width="11.7109375" customWidth="1"/>
    <col min="11" max="11" width="12" customWidth="1"/>
    <col min="12" max="12" width="11.85546875" customWidth="1"/>
    <col min="13" max="14" width="14" customWidth="1"/>
    <col min="15" max="19" width="11.42578125" customWidth="1"/>
    <col min="20" max="26" width="10.7109375" customWidth="1"/>
  </cols>
  <sheetData>
    <row r="1" spans="1:26" ht="11.25" customHeight="1" x14ac:dyDescent="0.25">
      <c r="A1" s="201"/>
      <c r="B1" s="215"/>
      <c r="C1" s="215"/>
      <c r="D1" s="215"/>
      <c r="E1" s="215"/>
      <c r="F1" s="215"/>
      <c r="G1" s="215"/>
      <c r="H1" s="215"/>
      <c r="I1" s="215"/>
      <c r="J1" s="216"/>
      <c r="K1" s="216"/>
      <c r="L1" s="201"/>
      <c r="M1" s="201"/>
      <c r="N1" s="201"/>
      <c r="O1" s="1"/>
      <c r="P1" s="1"/>
      <c r="Q1" s="1"/>
      <c r="R1" s="1"/>
      <c r="S1" s="1"/>
      <c r="T1" s="1"/>
      <c r="U1" s="1"/>
      <c r="V1" s="1"/>
      <c r="W1" s="1"/>
      <c r="X1" s="1"/>
      <c r="Y1" s="1"/>
      <c r="Z1" s="1"/>
    </row>
    <row r="2" spans="1:26" ht="11.25" customHeight="1" x14ac:dyDescent="0.2">
      <c r="A2" s="201"/>
      <c r="B2" s="218"/>
      <c r="C2" s="218"/>
      <c r="D2" s="218"/>
      <c r="E2" s="218"/>
      <c r="F2" s="218"/>
      <c r="G2" s="218"/>
      <c r="H2" s="218"/>
      <c r="I2" s="218"/>
      <c r="J2" s="216"/>
      <c r="K2" s="216"/>
      <c r="L2" s="201"/>
      <c r="M2" s="201"/>
      <c r="N2" s="201"/>
      <c r="O2" s="1"/>
      <c r="P2" s="1"/>
      <c r="Q2" s="1"/>
      <c r="R2" s="1"/>
      <c r="S2" s="1"/>
      <c r="T2" s="1"/>
      <c r="U2" s="1"/>
      <c r="V2" s="1"/>
      <c r="W2" s="1"/>
      <c r="X2" s="1"/>
      <c r="Y2" s="1"/>
      <c r="Z2" s="1"/>
    </row>
    <row r="3" spans="1:26" ht="11.25" customHeight="1" x14ac:dyDescent="0.2">
      <c r="A3" s="203" t="s">
        <v>1575</v>
      </c>
      <c r="B3" s="220"/>
      <c r="C3" s="220"/>
      <c r="D3" s="220"/>
      <c r="E3" s="220"/>
      <c r="F3" s="220"/>
      <c r="G3" s="220"/>
      <c r="H3" s="220"/>
      <c r="I3" s="220"/>
      <c r="J3" s="220"/>
      <c r="K3" s="220"/>
      <c r="L3" s="203"/>
      <c r="M3" s="203"/>
      <c r="N3" s="203"/>
      <c r="O3" s="1"/>
      <c r="P3" s="1"/>
      <c r="Q3" s="1"/>
      <c r="R3" s="1"/>
      <c r="S3" s="1"/>
      <c r="T3" s="1"/>
      <c r="U3" s="1"/>
      <c r="V3" s="1"/>
      <c r="W3" s="1"/>
      <c r="X3" s="1"/>
      <c r="Y3" s="1"/>
      <c r="Z3" s="1"/>
    </row>
    <row r="4" spans="1:26" ht="11.25" customHeight="1" x14ac:dyDescent="0.2">
      <c r="A4" s="203" t="s">
        <v>1576</v>
      </c>
      <c r="B4" s="220"/>
      <c r="C4" s="220"/>
      <c r="D4" s="220"/>
      <c r="E4" s="220"/>
      <c r="F4" s="220"/>
      <c r="G4" s="220"/>
      <c r="H4" s="220"/>
      <c r="I4" s="220"/>
      <c r="J4" s="220"/>
      <c r="K4" s="220"/>
      <c r="L4" s="203"/>
      <c r="M4" s="203"/>
      <c r="N4" s="203"/>
      <c r="O4" s="1"/>
      <c r="P4" s="1"/>
      <c r="Q4" s="1"/>
      <c r="R4" s="1"/>
      <c r="S4" s="1"/>
      <c r="T4" s="1"/>
      <c r="U4" s="1"/>
      <c r="V4" s="1"/>
      <c r="W4" s="1"/>
      <c r="X4" s="1"/>
      <c r="Y4" s="1"/>
      <c r="Z4" s="1"/>
    </row>
    <row r="5" spans="1:26" ht="6" customHeight="1" x14ac:dyDescent="0.2">
      <c r="A5" s="204"/>
      <c r="B5" s="222"/>
      <c r="C5" s="222"/>
      <c r="D5" s="222"/>
      <c r="E5" s="222"/>
      <c r="F5" s="222"/>
      <c r="G5" s="222"/>
      <c r="H5" s="222"/>
      <c r="I5" s="222"/>
      <c r="J5" s="222"/>
      <c r="K5" s="222"/>
      <c r="L5" s="204"/>
      <c r="M5" s="204"/>
      <c r="N5" s="204"/>
      <c r="T5" s="1"/>
      <c r="U5" s="1"/>
      <c r="V5" s="1"/>
      <c r="W5" s="1"/>
      <c r="X5" s="1"/>
      <c r="Y5" s="1"/>
      <c r="Z5" s="1"/>
    </row>
    <row r="6" spans="1:26" ht="11.25" customHeight="1" x14ac:dyDescent="0.2">
      <c r="A6" s="40" t="s">
        <v>1577</v>
      </c>
      <c r="B6" s="1"/>
      <c r="C6" s="1"/>
      <c r="D6" s="1"/>
      <c r="E6" s="1"/>
      <c r="F6" s="1"/>
      <c r="G6" s="1"/>
      <c r="H6" s="1"/>
      <c r="I6" s="1"/>
      <c r="J6" s="1"/>
      <c r="K6" s="1"/>
      <c r="L6" s="1"/>
      <c r="M6" s="1"/>
      <c r="N6" s="1"/>
      <c r="T6" s="1"/>
      <c r="U6" s="1"/>
      <c r="V6" s="1"/>
      <c r="W6" s="1"/>
      <c r="X6" s="1"/>
      <c r="Y6" s="1"/>
      <c r="Z6" s="1"/>
    </row>
    <row r="7" spans="1:26" ht="11.25" customHeight="1" x14ac:dyDescent="0.2">
      <c r="A7" s="103"/>
      <c r="B7" s="104"/>
      <c r="C7" s="104"/>
      <c r="D7" s="104"/>
      <c r="E7" s="104"/>
      <c r="F7" s="104"/>
      <c r="G7" s="104"/>
      <c r="H7" s="104"/>
      <c r="I7" s="104"/>
      <c r="J7" s="104"/>
      <c r="K7" s="104"/>
      <c r="L7" s="104"/>
      <c r="M7" s="104"/>
      <c r="N7" s="105"/>
      <c r="O7" s="70"/>
      <c r="P7" s="70"/>
      <c r="Q7" s="70"/>
      <c r="R7" s="70"/>
      <c r="S7" s="70"/>
      <c r="T7" s="70"/>
      <c r="U7" s="70"/>
      <c r="V7" s="70"/>
      <c r="W7" s="70"/>
      <c r="X7" s="70"/>
      <c r="Y7" s="70"/>
      <c r="Z7" s="70"/>
    </row>
    <row r="8" spans="1:26" s="305" customFormat="1" ht="46.5" customHeight="1" x14ac:dyDescent="0.2">
      <c r="A8" s="421" t="s">
        <v>1578</v>
      </c>
      <c r="B8" s="422"/>
      <c r="C8" s="106" t="s">
        <v>1579</v>
      </c>
      <c r="D8" s="106" t="s">
        <v>1580</v>
      </c>
      <c r="E8" s="106" t="s">
        <v>1581</v>
      </c>
      <c r="F8" s="106" t="s">
        <v>1582</v>
      </c>
      <c r="G8" s="51" t="s">
        <v>1583</v>
      </c>
      <c r="H8" s="51" t="s">
        <v>1584</v>
      </c>
      <c r="I8" s="51" t="s">
        <v>1585</v>
      </c>
      <c r="J8" s="51" t="s">
        <v>1586</v>
      </c>
      <c r="K8" s="51" t="s">
        <v>1587</v>
      </c>
      <c r="L8" s="51" t="s">
        <v>1588</v>
      </c>
      <c r="M8" s="51" t="s">
        <v>1589</v>
      </c>
      <c r="N8" s="51" t="s">
        <v>1590</v>
      </c>
      <c r="O8" s="123"/>
      <c r="P8" s="123"/>
      <c r="Q8" s="123"/>
      <c r="R8" s="123"/>
      <c r="S8" s="123"/>
      <c r="T8" s="123"/>
      <c r="U8" s="123"/>
      <c r="V8" s="123"/>
      <c r="W8" s="123"/>
      <c r="X8" s="123"/>
      <c r="Y8" s="123"/>
      <c r="Z8" s="123"/>
    </row>
    <row r="9" spans="1:26" s="262" customFormat="1" ht="34.5" customHeight="1" x14ac:dyDescent="0.2">
      <c r="A9" s="416" t="s">
        <v>2936</v>
      </c>
      <c r="B9" s="417"/>
      <c r="C9" s="307" t="s">
        <v>2937</v>
      </c>
      <c r="D9" s="306" t="s">
        <v>28</v>
      </c>
      <c r="E9" s="308">
        <v>45524</v>
      </c>
      <c r="F9" s="310" t="s">
        <v>3140</v>
      </c>
      <c r="G9" s="309">
        <v>5.0000000000000001E-3</v>
      </c>
      <c r="H9" s="258">
        <v>230</v>
      </c>
      <c r="I9" s="258">
        <v>136.6</v>
      </c>
      <c r="J9" s="258">
        <v>443.1</v>
      </c>
      <c r="K9" s="258">
        <v>2.2549999999999999</v>
      </c>
      <c r="L9" s="258">
        <v>1565000</v>
      </c>
      <c r="M9" s="258">
        <v>6.88</v>
      </c>
      <c r="N9" s="258">
        <v>434.5</v>
      </c>
      <c r="O9" s="259"/>
      <c r="P9" s="259"/>
      <c r="Q9" s="259"/>
      <c r="R9" s="259"/>
      <c r="S9" s="259"/>
      <c r="T9" s="259"/>
      <c r="U9" s="259"/>
      <c r="V9" s="259"/>
      <c r="W9" s="259"/>
      <c r="X9" s="259"/>
      <c r="Y9" s="259"/>
      <c r="Z9" s="259"/>
    </row>
    <row r="10" spans="1:26" s="262" customFormat="1" ht="34.5" customHeight="1" x14ac:dyDescent="0.2">
      <c r="A10" s="416" t="s">
        <v>2936</v>
      </c>
      <c r="B10" s="417"/>
      <c r="C10" s="307" t="s">
        <v>2938</v>
      </c>
      <c r="D10" s="306" t="s">
        <v>28</v>
      </c>
      <c r="E10" s="308">
        <v>45524</v>
      </c>
      <c r="F10" s="306" t="s">
        <v>3141</v>
      </c>
      <c r="G10" s="309">
        <v>0.38200000000000001</v>
      </c>
      <c r="H10" s="309">
        <v>26.2</v>
      </c>
      <c r="I10" s="309">
        <v>15.7</v>
      </c>
      <c r="J10" s="258">
        <v>62.4</v>
      </c>
      <c r="K10" s="258">
        <v>1.325</v>
      </c>
      <c r="L10" s="258">
        <v>960000</v>
      </c>
      <c r="M10" s="258">
        <v>7.22</v>
      </c>
      <c r="N10" s="258">
        <v>245</v>
      </c>
      <c r="O10" s="259"/>
      <c r="P10" s="259"/>
      <c r="Q10" s="259"/>
      <c r="R10" s="259"/>
      <c r="S10" s="259"/>
      <c r="T10" s="259"/>
      <c r="U10" s="259"/>
      <c r="V10" s="259"/>
      <c r="W10" s="259"/>
      <c r="X10" s="259"/>
      <c r="Y10" s="259"/>
      <c r="Z10" s="259"/>
    </row>
    <row r="11" spans="1:26" s="262" customFormat="1" ht="34.5" customHeight="1" x14ac:dyDescent="0.2">
      <c r="A11" s="416" t="s">
        <v>2936</v>
      </c>
      <c r="B11" s="417"/>
      <c r="C11" s="307" t="s">
        <v>2939</v>
      </c>
      <c r="D11" s="306" t="s">
        <v>28</v>
      </c>
      <c r="E11" s="312">
        <v>45524</v>
      </c>
      <c r="F11" s="306" t="s">
        <v>3142</v>
      </c>
      <c r="G11" s="316">
        <v>2.4199999999999999E-2</v>
      </c>
      <c r="H11" s="309" t="s">
        <v>3259</v>
      </c>
      <c r="I11" s="309" t="s">
        <v>3262</v>
      </c>
      <c r="J11" s="258">
        <v>11.2</v>
      </c>
      <c r="K11" s="258">
        <v>6.67</v>
      </c>
      <c r="L11" s="258">
        <v>100</v>
      </c>
      <c r="M11" s="258">
        <v>7</v>
      </c>
      <c r="N11" s="258">
        <v>31.75</v>
      </c>
      <c r="O11" s="259"/>
      <c r="P11" s="259"/>
      <c r="Q11" s="259"/>
      <c r="R11" s="259"/>
      <c r="S11" s="259"/>
      <c r="T11" s="259"/>
      <c r="U11" s="259"/>
      <c r="V11" s="259"/>
      <c r="W11" s="259"/>
      <c r="X11" s="259"/>
      <c r="Y11" s="259"/>
      <c r="Z11" s="259"/>
    </row>
    <row r="12" spans="1:26" s="262" customFormat="1" ht="34.5" customHeight="1" x14ac:dyDescent="0.2">
      <c r="A12" s="416" t="s">
        <v>2936</v>
      </c>
      <c r="B12" s="417"/>
      <c r="C12" s="307" t="s">
        <v>2940</v>
      </c>
      <c r="D12" s="306" t="s">
        <v>28</v>
      </c>
      <c r="E12" s="312">
        <v>45524</v>
      </c>
      <c r="F12" s="306" t="s">
        <v>3143</v>
      </c>
      <c r="G12" s="309">
        <v>3.4099999999999998E-2</v>
      </c>
      <c r="H12" s="309" t="s">
        <v>3259</v>
      </c>
      <c r="I12" s="309" t="s">
        <v>3262</v>
      </c>
      <c r="J12" s="258">
        <v>17.5</v>
      </c>
      <c r="K12" s="258">
        <v>4.8449999999999998</v>
      </c>
      <c r="L12" s="258">
        <v>10000</v>
      </c>
      <c r="M12" s="258">
        <v>7.7350000000000003</v>
      </c>
      <c r="N12" s="258">
        <v>74.55</v>
      </c>
      <c r="O12" s="259"/>
      <c r="P12" s="259"/>
      <c r="Q12" s="259"/>
      <c r="R12" s="259"/>
      <c r="S12" s="259"/>
      <c r="T12" s="259"/>
      <c r="U12" s="259"/>
      <c r="V12" s="259"/>
      <c r="W12" s="259"/>
      <c r="X12" s="259"/>
      <c r="Y12" s="259"/>
      <c r="Z12" s="259"/>
    </row>
    <row r="13" spans="1:26" s="262" customFormat="1" ht="34.5" customHeight="1" x14ac:dyDescent="0.2">
      <c r="A13" s="416" t="s">
        <v>2941</v>
      </c>
      <c r="B13" s="417"/>
      <c r="C13" s="307" t="s">
        <v>2942</v>
      </c>
      <c r="D13" s="306" t="s">
        <v>126</v>
      </c>
      <c r="E13" s="312">
        <v>45518</v>
      </c>
      <c r="F13" s="306" t="s">
        <v>3144</v>
      </c>
      <c r="G13" s="309">
        <v>0.27360000000000001</v>
      </c>
      <c r="H13" s="309" t="s">
        <v>3259</v>
      </c>
      <c r="I13" s="309" t="s">
        <v>3262</v>
      </c>
      <c r="J13" s="258" t="s">
        <v>3260</v>
      </c>
      <c r="K13" s="258">
        <v>7.25</v>
      </c>
      <c r="L13" s="258">
        <v>0</v>
      </c>
      <c r="M13" s="258">
        <v>7.05</v>
      </c>
      <c r="N13" s="258">
        <v>51.35</v>
      </c>
      <c r="O13" s="259"/>
      <c r="P13" s="259"/>
      <c r="Q13" s="259"/>
      <c r="R13" s="259"/>
      <c r="S13" s="259"/>
      <c r="T13" s="259"/>
      <c r="U13" s="259"/>
      <c r="V13" s="259"/>
      <c r="W13" s="259"/>
      <c r="X13" s="259"/>
      <c r="Y13" s="259"/>
      <c r="Z13" s="259"/>
    </row>
    <row r="14" spans="1:26" s="262" customFormat="1" ht="34.5" customHeight="1" x14ac:dyDescent="0.2">
      <c r="A14" s="416" t="s">
        <v>2941</v>
      </c>
      <c r="B14" s="417"/>
      <c r="C14" s="307" t="s">
        <v>2943</v>
      </c>
      <c r="D14" s="306" t="s">
        <v>126</v>
      </c>
      <c r="E14" s="312">
        <v>45518</v>
      </c>
      <c r="F14" s="306" t="s">
        <v>3145</v>
      </c>
      <c r="G14" s="309">
        <v>0.34039999999999998</v>
      </c>
      <c r="H14" s="309" t="s">
        <v>3259</v>
      </c>
      <c r="I14" s="309" t="s">
        <v>3262</v>
      </c>
      <c r="J14" s="258" t="s">
        <v>3260</v>
      </c>
      <c r="K14" s="258">
        <v>6.55</v>
      </c>
      <c r="L14" s="258">
        <v>9880</v>
      </c>
      <c r="M14" s="258">
        <v>6.79</v>
      </c>
      <c r="N14" s="258">
        <v>73.05</v>
      </c>
      <c r="O14" s="259"/>
      <c r="P14" s="259"/>
      <c r="Q14" s="259"/>
      <c r="R14" s="259"/>
      <c r="S14" s="259"/>
      <c r="T14" s="259"/>
      <c r="U14" s="259"/>
      <c r="V14" s="259"/>
      <c r="W14" s="259"/>
      <c r="X14" s="259"/>
      <c r="Y14" s="259"/>
      <c r="Z14" s="259"/>
    </row>
    <row r="15" spans="1:26" s="262" customFormat="1" ht="34.5" customHeight="1" x14ac:dyDescent="0.2">
      <c r="A15" s="416" t="s">
        <v>2944</v>
      </c>
      <c r="B15" s="417"/>
      <c r="C15" s="307" t="s">
        <v>2945</v>
      </c>
      <c r="D15" s="306" t="s">
        <v>226</v>
      </c>
      <c r="E15" s="312">
        <v>45538</v>
      </c>
      <c r="F15" s="306" t="s">
        <v>3146</v>
      </c>
      <c r="G15" s="309">
        <v>8.0200000000000007E-2</v>
      </c>
      <c r="H15" s="309"/>
      <c r="I15" s="309" t="s">
        <v>3262</v>
      </c>
      <c r="J15" s="258" t="s">
        <v>3260</v>
      </c>
      <c r="K15" s="258">
        <v>7.07</v>
      </c>
      <c r="L15" s="258"/>
      <c r="M15" s="258">
        <v>7.52</v>
      </c>
      <c r="N15" s="258">
        <v>24.4</v>
      </c>
      <c r="O15" s="259"/>
      <c r="P15" s="259"/>
      <c r="Q15" s="259"/>
      <c r="R15" s="259"/>
      <c r="S15" s="259"/>
      <c r="T15" s="259"/>
      <c r="U15" s="259"/>
      <c r="V15" s="259"/>
      <c r="W15" s="259"/>
      <c r="X15" s="259"/>
      <c r="Y15" s="259"/>
      <c r="Z15" s="259"/>
    </row>
    <row r="16" spans="1:26" s="262" customFormat="1" ht="34.5" customHeight="1" x14ac:dyDescent="0.2">
      <c r="A16" s="416" t="s">
        <v>2944</v>
      </c>
      <c r="B16" s="417"/>
      <c r="C16" s="307" t="s">
        <v>2946</v>
      </c>
      <c r="D16" s="306" t="s">
        <v>226</v>
      </c>
      <c r="E16" s="312">
        <v>45538</v>
      </c>
      <c r="F16" s="306" t="s">
        <v>3147</v>
      </c>
      <c r="G16" s="309">
        <v>0.45330000000000004</v>
      </c>
      <c r="H16" s="309"/>
      <c r="I16" s="309" t="s">
        <v>3262</v>
      </c>
      <c r="J16" s="258" t="s">
        <v>3260</v>
      </c>
      <c r="K16" s="258">
        <v>6.61</v>
      </c>
      <c r="L16" s="258"/>
      <c r="M16" s="258">
        <v>7.5250000000000004</v>
      </c>
      <c r="N16" s="258">
        <v>57.5</v>
      </c>
      <c r="O16" s="259"/>
      <c r="P16" s="259"/>
      <c r="Q16" s="259"/>
      <c r="R16" s="259"/>
      <c r="S16" s="259"/>
      <c r="T16" s="259"/>
      <c r="U16" s="259"/>
      <c r="V16" s="259"/>
      <c r="W16" s="259"/>
      <c r="X16" s="259"/>
      <c r="Y16" s="259"/>
      <c r="Z16" s="259"/>
    </row>
    <row r="17" spans="1:26" s="262" customFormat="1" ht="34.5" customHeight="1" x14ac:dyDescent="0.2">
      <c r="A17" s="416" t="s">
        <v>2944</v>
      </c>
      <c r="B17" s="417"/>
      <c r="C17" s="307" t="s">
        <v>2947</v>
      </c>
      <c r="D17" s="306" t="s">
        <v>226</v>
      </c>
      <c r="E17" s="312">
        <v>45538</v>
      </c>
      <c r="F17" s="306" t="s">
        <v>3148</v>
      </c>
      <c r="G17" s="309">
        <v>0.1036</v>
      </c>
      <c r="H17" s="309"/>
      <c r="I17" s="309" t="s">
        <v>3262</v>
      </c>
      <c r="J17" s="258" t="s">
        <v>3260</v>
      </c>
      <c r="K17" s="258">
        <v>6.42</v>
      </c>
      <c r="L17" s="258"/>
      <c r="M17" s="258">
        <v>6.89</v>
      </c>
      <c r="N17" s="258">
        <v>43</v>
      </c>
      <c r="O17" s="259"/>
      <c r="P17" s="259"/>
      <c r="Q17" s="259"/>
      <c r="R17" s="259"/>
      <c r="S17" s="259"/>
      <c r="T17" s="259"/>
      <c r="U17" s="259"/>
      <c r="V17" s="259"/>
      <c r="W17" s="259"/>
      <c r="X17" s="259"/>
      <c r="Y17" s="259"/>
      <c r="Z17" s="259"/>
    </row>
    <row r="18" spans="1:26" s="262" customFormat="1" ht="34.5" customHeight="1" x14ac:dyDescent="0.2">
      <c r="A18" s="416" t="s">
        <v>2944</v>
      </c>
      <c r="B18" s="417"/>
      <c r="C18" s="307" t="s">
        <v>2948</v>
      </c>
      <c r="D18" s="306" t="s">
        <v>226</v>
      </c>
      <c r="E18" s="312">
        <v>45538</v>
      </c>
      <c r="F18" s="306" t="s">
        <v>3149</v>
      </c>
      <c r="G18" s="309"/>
      <c r="H18" s="309"/>
      <c r="I18" s="309" t="s">
        <v>3262</v>
      </c>
      <c r="J18" s="258" t="s">
        <v>3260</v>
      </c>
      <c r="K18" s="258">
        <v>5.83</v>
      </c>
      <c r="L18" s="258"/>
      <c r="M18" s="258">
        <v>7.03</v>
      </c>
      <c r="N18" s="258">
        <v>50.3</v>
      </c>
      <c r="O18" s="259"/>
      <c r="P18" s="259"/>
      <c r="Q18" s="259"/>
      <c r="R18" s="259"/>
      <c r="S18" s="259"/>
      <c r="T18" s="259"/>
      <c r="U18" s="259"/>
      <c r="V18" s="259"/>
      <c r="W18" s="259"/>
      <c r="X18" s="259"/>
      <c r="Y18" s="259"/>
      <c r="Z18" s="259"/>
    </row>
    <row r="19" spans="1:26" s="262" customFormat="1" ht="34.5" customHeight="1" x14ac:dyDescent="0.2">
      <c r="A19" s="416" t="s">
        <v>2949</v>
      </c>
      <c r="B19" s="417"/>
      <c r="C19" s="307" t="s">
        <v>2950</v>
      </c>
      <c r="D19" s="306" t="s">
        <v>536</v>
      </c>
      <c r="E19" s="312">
        <v>45496</v>
      </c>
      <c r="F19" s="306" t="s">
        <v>3150</v>
      </c>
      <c r="G19" s="309">
        <v>5.0999999999999997E-2</v>
      </c>
      <c r="H19" s="309" t="s">
        <v>3259</v>
      </c>
      <c r="I19" s="309" t="s">
        <v>3262</v>
      </c>
      <c r="J19" s="258">
        <v>74.900000000000006</v>
      </c>
      <c r="K19" s="258">
        <v>4.29</v>
      </c>
      <c r="L19" s="258">
        <v>8290</v>
      </c>
      <c r="M19" s="258">
        <v>7.53</v>
      </c>
      <c r="N19" s="258">
        <v>213.7</v>
      </c>
      <c r="O19" s="259"/>
      <c r="P19" s="259"/>
      <c r="Q19" s="259"/>
      <c r="R19" s="259"/>
      <c r="S19" s="259"/>
      <c r="T19" s="259"/>
      <c r="U19" s="259"/>
      <c r="V19" s="259"/>
      <c r="W19" s="259"/>
      <c r="X19" s="259"/>
      <c r="Y19" s="259"/>
      <c r="Z19" s="259"/>
    </row>
    <row r="20" spans="1:26" s="262" customFormat="1" ht="34.5" customHeight="1" x14ac:dyDescent="0.2">
      <c r="A20" s="416" t="s">
        <v>2949</v>
      </c>
      <c r="B20" s="417"/>
      <c r="C20" s="307" t="s">
        <v>2951</v>
      </c>
      <c r="D20" s="306" t="s">
        <v>536</v>
      </c>
      <c r="E20" s="312">
        <v>45496</v>
      </c>
      <c r="F20" s="306" t="s">
        <v>3151</v>
      </c>
      <c r="G20" s="309">
        <v>4.2799999999999998E-2</v>
      </c>
      <c r="H20" s="309">
        <v>122.2</v>
      </c>
      <c r="I20" s="309">
        <v>82</v>
      </c>
      <c r="J20" s="258">
        <v>271.7</v>
      </c>
      <c r="K20" s="258">
        <v>3.645</v>
      </c>
      <c r="L20" s="258">
        <v>1986300</v>
      </c>
      <c r="M20" s="258">
        <v>7.1349999999999998</v>
      </c>
      <c r="N20" s="258"/>
      <c r="O20" s="259"/>
      <c r="P20" s="259"/>
      <c r="Q20" s="259"/>
      <c r="R20" s="259"/>
      <c r="S20" s="259"/>
      <c r="T20" s="259"/>
      <c r="U20" s="259"/>
      <c r="V20" s="259"/>
      <c r="W20" s="259"/>
      <c r="X20" s="259"/>
      <c r="Y20" s="259"/>
      <c r="Z20" s="259"/>
    </row>
    <row r="21" spans="1:26" s="262" customFormat="1" ht="34.5" customHeight="1" x14ac:dyDescent="0.2">
      <c r="A21" s="416" t="s">
        <v>2949</v>
      </c>
      <c r="B21" s="417"/>
      <c r="C21" s="307" t="s">
        <v>2952</v>
      </c>
      <c r="D21" s="306" t="s">
        <v>536</v>
      </c>
      <c r="E21" s="312">
        <v>45496</v>
      </c>
      <c r="F21" s="306" t="s">
        <v>3152</v>
      </c>
      <c r="G21" s="309">
        <v>1.7299999999999999E-2</v>
      </c>
      <c r="H21" s="309">
        <v>38.5</v>
      </c>
      <c r="I21" s="309">
        <v>316.39999999999998</v>
      </c>
      <c r="J21" s="258">
        <v>15.4</v>
      </c>
      <c r="K21" s="258">
        <v>4.79</v>
      </c>
      <c r="L21" s="258">
        <v>1986300</v>
      </c>
      <c r="M21" s="258">
        <v>7.0650000000000004</v>
      </c>
      <c r="N21" s="258">
        <v>324.5</v>
      </c>
      <c r="O21" s="259"/>
      <c r="P21" s="259"/>
      <c r="Q21" s="259"/>
      <c r="R21" s="259"/>
      <c r="S21" s="259"/>
      <c r="T21" s="259"/>
      <c r="U21" s="259"/>
      <c r="V21" s="259"/>
      <c r="W21" s="259"/>
      <c r="X21" s="259"/>
      <c r="Y21" s="259"/>
      <c r="Z21" s="259"/>
    </row>
    <row r="22" spans="1:26" s="262" customFormat="1" ht="34.5" customHeight="1" x14ac:dyDescent="0.2">
      <c r="A22" s="416" t="s">
        <v>2949</v>
      </c>
      <c r="B22" s="417"/>
      <c r="C22" s="307" t="s">
        <v>2953</v>
      </c>
      <c r="D22" s="306" t="s">
        <v>536</v>
      </c>
      <c r="E22" s="312">
        <v>45496</v>
      </c>
      <c r="F22" s="306" t="s">
        <v>3153</v>
      </c>
      <c r="G22" s="309">
        <v>4.2900000000000001E-2</v>
      </c>
      <c r="H22" s="309">
        <v>72.2</v>
      </c>
      <c r="I22" s="309">
        <v>94.2</v>
      </c>
      <c r="J22" s="258">
        <v>246.6</v>
      </c>
      <c r="K22" s="258">
        <v>4.9400000000000004</v>
      </c>
      <c r="L22" s="258">
        <v>988000</v>
      </c>
      <c r="M22" s="258">
        <v>6.915</v>
      </c>
      <c r="N22" s="258">
        <v>374.5</v>
      </c>
      <c r="O22" s="259"/>
      <c r="P22" s="259"/>
      <c r="Q22" s="259"/>
      <c r="R22" s="259"/>
      <c r="S22" s="259"/>
      <c r="T22" s="259"/>
      <c r="U22" s="259"/>
      <c r="V22" s="259"/>
      <c r="W22" s="259"/>
      <c r="X22" s="259"/>
      <c r="Y22" s="259"/>
      <c r="Z22" s="259"/>
    </row>
    <row r="23" spans="1:26" s="262" customFormat="1" ht="34.5" customHeight="1" x14ac:dyDescent="0.2">
      <c r="A23" s="416" t="s">
        <v>2941</v>
      </c>
      <c r="B23" s="417"/>
      <c r="C23" s="307" t="s">
        <v>2954</v>
      </c>
      <c r="D23" s="306" t="s">
        <v>551</v>
      </c>
      <c r="E23" s="312">
        <v>45518</v>
      </c>
      <c r="F23" s="306" t="s">
        <v>3154</v>
      </c>
      <c r="G23" s="309">
        <v>1.1945999999999999</v>
      </c>
      <c r="H23" s="309" t="s">
        <v>3259</v>
      </c>
      <c r="I23" s="309" t="s">
        <v>3262</v>
      </c>
      <c r="J23" s="258" t="s">
        <v>3260</v>
      </c>
      <c r="K23" s="258">
        <v>7.5449999999999999</v>
      </c>
      <c r="L23" s="258">
        <v>155</v>
      </c>
      <c r="M23" s="258">
        <v>7.7</v>
      </c>
      <c r="N23" s="258">
        <v>35.799999999999997</v>
      </c>
      <c r="O23" s="259"/>
      <c r="P23" s="259"/>
      <c r="Q23" s="259"/>
      <c r="R23" s="259"/>
      <c r="S23" s="259"/>
      <c r="T23" s="259"/>
      <c r="U23" s="259"/>
      <c r="V23" s="259"/>
      <c r="W23" s="259"/>
      <c r="X23" s="259"/>
      <c r="Y23" s="259"/>
      <c r="Z23" s="259"/>
    </row>
    <row r="24" spans="1:26" s="262" customFormat="1" ht="34.5" customHeight="1" x14ac:dyDescent="0.2">
      <c r="A24" s="416" t="s">
        <v>2941</v>
      </c>
      <c r="B24" s="417"/>
      <c r="C24" s="307" t="s">
        <v>2955</v>
      </c>
      <c r="D24" s="306" t="s">
        <v>551</v>
      </c>
      <c r="E24" s="312">
        <v>45518</v>
      </c>
      <c r="F24" s="306" t="s">
        <v>3155</v>
      </c>
      <c r="G24" s="317">
        <v>1.7145999999999999</v>
      </c>
      <c r="H24" s="309" t="s">
        <v>3259</v>
      </c>
      <c r="I24" s="309" t="s">
        <v>3262</v>
      </c>
      <c r="J24" s="258" t="s">
        <v>3260</v>
      </c>
      <c r="K24" s="258">
        <v>7.42</v>
      </c>
      <c r="L24" s="258">
        <v>2000</v>
      </c>
      <c r="M24" s="258">
        <v>7.43</v>
      </c>
      <c r="N24" s="258">
        <v>49</v>
      </c>
      <c r="O24" s="259"/>
      <c r="P24" s="259"/>
      <c r="Q24" s="259"/>
      <c r="R24" s="259"/>
      <c r="S24" s="259"/>
      <c r="T24" s="259"/>
      <c r="U24" s="259"/>
      <c r="V24" s="259"/>
      <c r="W24" s="259"/>
      <c r="X24" s="259"/>
      <c r="Y24" s="259"/>
      <c r="Z24" s="259"/>
    </row>
    <row r="25" spans="1:26" s="262" customFormat="1" ht="34.5" customHeight="1" x14ac:dyDescent="0.2">
      <c r="A25" s="416" t="s">
        <v>2956</v>
      </c>
      <c r="B25" s="417"/>
      <c r="C25" s="307" t="s">
        <v>2957</v>
      </c>
      <c r="D25" s="306" t="s">
        <v>693</v>
      </c>
      <c r="E25" s="312">
        <v>45342</v>
      </c>
      <c r="F25" s="306" t="s">
        <v>3156</v>
      </c>
      <c r="G25" s="319"/>
      <c r="H25" s="309">
        <v>8.5</v>
      </c>
      <c r="I25" s="309" t="s">
        <v>3262</v>
      </c>
      <c r="J25" s="258">
        <v>22.9</v>
      </c>
      <c r="K25" s="258">
        <v>4.7149999999999999</v>
      </c>
      <c r="L25" s="258">
        <v>46110</v>
      </c>
      <c r="M25" s="258">
        <v>6.7850000000000001</v>
      </c>
      <c r="N25" s="258">
        <v>91.8</v>
      </c>
      <c r="O25" s="259"/>
      <c r="P25" s="259"/>
      <c r="Q25" s="259"/>
      <c r="R25" s="259"/>
      <c r="S25" s="259"/>
      <c r="T25" s="259"/>
      <c r="U25" s="259"/>
      <c r="V25" s="259"/>
      <c r="W25" s="259"/>
      <c r="X25" s="259"/>
      <c r="Y25" s="259"/>
      <c r="Z25" s="259"/>
    </row>
    <row r="26" spans="1:26" s="262" customFormat="1" ht="34.5" customHeight="1" x14ac:dyDescent="0.2">
      <c r="A26" s="416" t="s">
        <v>2949</v>
      </c>
      <c r="B26" s="417"/>
      <c r="C26" s="307" t="s">
        <v>2958</v>
      </c>
      <c r="D26" s="306" t="s">
        <v>770</v>
      </c>
      <c r="E26" s="312">
        <v>45391</v>
      </c>
      <c r="F26" s="306" t="s">
        <v>3157</v>
      </c>
      <c r="G26" s="318">
        <f>74.3/1000</f>
        <v>7.4299999999999991E-2</v>
      </c>
      <c r="H26" s="309" t="s">
        <v>3259</v>
      </c>
      <c r="I26" s="309" t="s">
        <v>3262</v>
      </c>
      <c r="J26" s="258" t="s">
        <v>3260</v>
      </c>
      <c r="K26" s="258">
        <v>7.4</v>
      </c>
      <c r="L26" s="258">
        <v>1090</v>
      </c>
      <c r="M26" s="258">
        <v>7.66</v>
      </c>
      <c r="N26" s="258">
        <v>59.9</v>
      </c>
      <c r="O26" s="259"/>
      <c r="P26" s="259"/>
      <c r="Q26" s="259"/>
      <c r="R26" s="259"/>
      <c r="S26" s="259"/>
      <c r="T26" s="259"/>
      <c r="U26" s="259"/>
      <c r="V26" s="259"/>
      <c r="W26" s="259"/>
      <c r="X26" s="259"/>
      <c r="Y26" s="259"/>
      <c r="Z26" s="259"/>
    </row>
    <row r="27" spans="1:26" s="262" customFormat="1" ht="34.5" customHeight="1" x14ac:dyDescent="0.2">
      <c r="A27" s="416" t="s">
        <v>2949</v>
      </c>
      <c r="B27" s="417"/>
      <c r="C27" s="307" t="s">
        <v>2959</v>
      </c>
      <c r="D27" s="306" t="s">
        <v>770</v>
      </c>
      <c r="E27" s="312">
        <v>45391</v>
      </c>
      <c r="F27" s="306" t="s">
        <v>3158</v>
      </c>
      <c r="G27" s="309">
        <f>176.4/1000</f>
        <v>0.1764</v>
      </c>
      <c r="H27" s="309">
        <v>13.3</v>
      </c>
      <c r="I27" s="309">
        <v>18.8</v>
      </c>
      <c r="J27" s="258">
        <v>35.200000000000003</v>
      </c>
      <c r="K27" s="258">
        <v>5.915</v>
      </c>
      <c r="L27" s="258">
        <v>1299700</v>
      </c>
      <c r="M27" s="258">
        <v>7.44</v>
      </c>
      <c r="N27" s="258">
        <v>152.55000000000001</v>
      </c>
      <c r="O27" s="259"/>
      <c r="P27" s="259"/>
      <c r="Q27" s="259"/>
      <c r="R27" s="259"/>
      <c r="S27" s="259"/>
      <c r="T27" s="259"/>
      <c r="U27" s="259"/>
      <c r="V27" s="259"/>
      <c r="W27" s="259"/>
      <c r="X27" s="259"/>
      <c r="Y27" s="259"/>
      <c r="Z27" s="259"/>
    </row>
    <row r="28" spans="1:26" s="262" customFormat="1" ht="34.5" customHeight="1" x14ac:dyDescent="0.2">
      <c r="A28" s="416" t="s">
        <v>2956</v>
      </c>
      <c r="B28" s="417"/>
      <c r="C28" s="313" t="s">
        <v>2960</v>
      </c>
      <c r="D28" s="306" t="s">
        <v>787</v>
      </c>
      <c r="E28" s="312">
        <v>45342</v>
      </c>
      <c r="F28" s="306" t="s">
        <v>3159</v>
      </c>
      <c r="G28" s="309"/>
      <c r="H28" s="309" t="s">
        <v>3259</v>
      </c>
      <c r="I28" s="309" t="s">
        <v>3262</v>
      </c>
      <c r="J28" s="258">
        <v>20</v>
      </c>
      <c r="K28" s="258">
        <v>7.27</v>
      </c>
      <c r="L28" s="258">
        <v>1310</v>
      </c>
      <c r="M28" s="258">
        <v>6.8</v>
      </c>
      <c r="N28" s="258">
        <v>45.8</v>
      </c>
      <c r="O28" s="259"/>
      <c r="P28" s="259"/>
      <c r="Q28" s="259"/>
      <c r="R28" s="259"/>
      <c r="S28" s="259"/>
      <c r="T28" s="259"/>
      <c r="U28" s="259"/>
      <c r="V28" s="259"/>
      <c r="W28" s="259"/>
      <c r="X28" s="259"/>
      <c r="Y28" s="259"/>
      <c r="Z28" s="259"/>
    </row>
    <row r="29" spans="1:26" s="262" customFormat="1" ht="34.5" customHeight="1" x14ac:dyDescent="0.2">
      <c r="A29" s="416" t="s">
        <v>2961</v>
      </c>
      <c r="B29" s="417"/>
      <c r="C29" s="307" t="s">
        <v>2962</v>
      </c>
      <c r="D29" s="306" t="s">
        <v>865</v>
      </c>
      <c r="E29" s="312">
        <v>45512</v>
      </c>
      <c r="F29" s="306" t="s">
        <v>3160</v>
      </c>
      <c r="G29" s="309"/>
      <c r="H29" s="309" t="s">
        <v>3259</v>
      </c>
      <c r="I29" s="309" t="s">
        <v>3262</v>
      </c>
      <c r="J29" s="258">
        <v>16.600000000000001</v>
      </c>
      <c r="K29" s="258">
        <v>5.7949999999999999</v>
      </c>
      <c r="L29" s="258">
        <v>111990</v>
      </c>
      <c r="M29" s="258">
        <v>6.4550000000000001</v>
      </c>
      <c r="N29" s="258">
        <v>67.400000000000006</v>
      </c>
      <c r="O29" s="259"/>
      <c r="P29" s="259"/>
      <c r="Q29" s="259"/>
      <c r="R29" s="259"/>
      <c r="S29" s="259"/>
      <c r="T29" s="259"/>
      <c r="U29" s="259"/>
      <c r="V29" s="259"/>
      <c r="W29" s="259"/>
      <c r="X29" s="259"/>
      <c r="Y29" s="259"/>
      <c r="Z29" s="259"/>
    </row>
    <row r="30" spans="1:26" s="262" customFormat="1" ht="34.5" customHeight="1" x14ac:dyDescent="0.2">
      <c r="A30" s="416" t="s">
        <v>2961</v>
      </c>
      <c r="B30" s="417"/>
      <c r="C30" s="307" t="s">
        <v>2963</v>
      </c>
      <c r="D30" s="306" t="s">
        <v>865</v>
      </c>
      <c r="E30" s="312">
        <v>45512</v>
      </c>
      <c r="F30" s="306" t="s">
        <v>3161</v>
      </c>
      <c r="G30" s="309"/>
      <c r="H30" s="309">
        <v>20.9</v>
      </c>
      <c r="I30" s="309">
        <v>39.700000000000003</v>
      </c>
      <c r="J30" s="258">
        <v>43.7</v>
      </c>
      <c r="K30" s="258">
        <v>4.625</v>
      </c>
      <c r="L30" s="258">
        <v>1203300</v>
      </c>
      <c r="M30" s="258">
        <v>6.6950000000000003</v>
      </c>
      <c r="N30" s="258">
        <v>128.44999999999999</v>
      </c>
      <c r="O30" s="259"/>
      <c r="P30" s="259"/>
      <c r="Q30" s="259"/>
      <c r="R30" s="259"/>
      <c r="S30" s="259"/>
      <c r="T30" s="259"/>
      <c r="U30" s="259"/>
      <c r="V30" s="259"/>
      <c r="W30" s="259"/>
      <c r="X30" s="259"/>
      <c r="Y30" s="259"/>
      <c r="Z30" s="259"/>
    </row>
    <row r="31" spans="1:26" s="262" customFormat="1" ht="34.5" customHeight="1" x14ac:dyDescent="0.2">
      <c r="A31" s="416" t="s">
        <v>2944</v>
      </c>
      <c r="B31" s="417"/>
      <c r="C31" s="307" t="s">
        <v>2964</v>
      </c>
      <c r="D31" s="306" t="s">
        <v>962</v>
      </c>
      <c r="E31" s="312">
        <v>45615</v>
      </c>
      <c r="F31" s="306" t="s">
        <v>3162</v>
      </c>
      <c r="G31" s="309">
        <v>1.8100000000000002E-2</v>
      </c>
      <c r="H31" s="309" t="s">
        <v>3259</v>
      </c>
      <c r="I31" s="309">
        <v>1.9</v>
      </c>
      <c r="J31" s="258" t="s">
        <v>3260</v>
      </c>
      <c r="K31" s="258">
        <v>7.085</v>
      </c>
      <c r="L31" s="258">
        <v>86</v>
      </c>
      <c r="M31" s="258">
        <v>6.12</v>
      </c>
      <c r="N31" s="258">
        <v>18.004999999999999</v>
      </c>
      <c r="O31" s="259"/>
      <c r="P31" s="259"/>
      <c r="Q31" s="259"/>
      <c r="R31" s="259"/>
      <c r="S31" s="259"/>
      <c r="T31" s="259"/>
      <c r="U31" s="259"/>
      <c r="V31" s="259"/>
      <c r="W31" s="259"/>
      <c r="X31" s="259"/>
      <c r="Y31" s="259"/>
      <c r="Z31" s="259"/>
    </row>
    <row r="32" spans="1:26" s="262" customFormat="1" ht="34.5" customHeight="1" x14ac:dyDescent="0.2">
      <c r="A32" s="416" t="s">
        <v>2944</v>
      </c>
      <c r="B32" s="417"/>
      <c r="C32" s="307" t="s">
        <v>2965</v>
      </c>
      <c r="D32" s="306" t="s">
        <v>962</v>
      </c>
      <c r="E32" s="312">
        <v>45615</v>
      </c>
      <c r="F32" s="306" t="s">
        <v>3163</v>
      </c>
      <c r="G32" s="309">
        <v>0.1535</v>
      </c>
      <c r="H32" s="309" t="s">
        <v>3259</v>
      </c>
      <c r="I32" s="309" t="s">
        <v>3262</v>
      </c>
      <c r="J32" s="258">
        <v>17.8</v>
      </c>
      <c r="K32" s="258">
        <v>6.85</v>
      </c>
      <c r="L32" s="258">
        <v>24196</v>
      </c>
      <c r="M32" s="258">
        <v>6.74</v>
      </c>
      <c r="N32" s="258">
        <v>63.6</v>
      </c>
      <c r="O32" s="259"/>
      <c r="P32" s="259"/>
      <c r="Q32" s="259"/>
      <c r="R32" s="259"/>
      <c r="S32" s="259"/>
      <c r="T32" s="259"/>
      <c r="U32" s="259"/>
      <c r="V32" s="259"/>
      <c r="W32" s="259"/>
      <c r="X32" s="259"/>
      <c r="Y32" s="259"/>
      <c r="Z32" s="259"/>
    </row>
    <row r="33" spans="1:26" s="262" customFormat="1" ht="34.5" customHeight="1" x14ac:dyDescent="0.2">
      <c r="A33" s="416" t="s">
        <v>2966</v>
      </c>
      <c r="B33" s="417"/>
      <c r="C33" s="314" t="s">
        <v>2967</v>
      </c>
      <c r="D33" s="306" t="s">
        <v>1087</v>
      </c>
      <c r="E33" s="312">
        <v>45503</v>
      </c>
      <c r="F33" s="306" t="s">
        <v>3164</v>
      </c>
      <c r="G33" s="309"/>
      <c r="H33" s="309">
        <v>6.7</v>
      </c>
      <c r="I33" s="309">
        <v>98.3</v>
      </c>
      <c r="J33" s="258">
        <v>10.6</v>
      </c>
      <c r="K33" s="258">
        <v>7.33</v>
      </c>
      <c r="L33" s="258">
        <v>4950</v>
      </c>
      <c r="M33" s="258">
        <v>7.72</v>
      </c>
      <c r="N33" s="258">
        <v>109.3</v>
      </c>
      <c r="O33" s="259"/>
      <c r="P33" s="259"/>
      <c r="Q33" s="259"/>
      <c r="R33" s="259"/>
      <c r="S33" s="259"/>
      <c r="T33" s="259"/>
      <c r="U33" s="259"/>
      <c r="V33" s="259"/>
      <c r="W33" s="259"/>
      <c r="X33" s="259"/>
      <c r="Y33" s="259"/>
      <c r="Z33" s="259"/>
    </row>
    <row r="34" spans="1:26" s="262" customFormat="1" ht="34.5" customHeight="1" x14ac:dyDescent="0.2">
      <c r="A34" s="416" t="s">
        <v>2966</v>
      </c>
      <c r="B34" s="417"/>
      <c r="C34" s="314" t="s">
        <v>2968</v>
      </c>
      <c r="D34" s="306" t="s">
        <v>1087</v>
      </c>
      <c r="E34" s="312">
        <v>45503</v>
      </c>
      <c r="F34" s="306" t="s">
        <v>3165</v>
      </c>
      <c r="G34" s="309"/>
      <c r="H34" s="309">
        <v>5</v>
      </c>
      <c r="I34" s="309">
        <v>105.8</v>
      </c>
      <c r="J34" s="258">
        <v>14.8</v>
      </c>
      <c r="K34" s="258">
        <v>7.1950000000000003</v>
      </c>
      <c r="L34" s="258">
        <v>1795</v>
      </c>
      <c r="M34" s="258">
        <v>7.8250000000000002</v>
      </c>
      <c r="N34" s="258">
        <v>121.65</v>
      </c>
      <c r="O34" s="259"/>
      <c r="P34" s="259"/>
      <c r="Q34" s="259"/>
      <c r="R34" s="259"/>
      <c r="S34" s="259"/>
      <c r="T34" s="259"/>
      <c r="U34" s="259"/>
      <c r="V34" s="259"/>
      <c r="W34" s="259"/>
      <c r="X34" s="259"/>
      <c r="Y34" s="259"/>
      <c r="Z34" s="259"/>
    </row>
    <row r="35" spans="1:26" s="262" customFormat="1" ht="34.5" customHeight="1" x14ac:dyDescent="0.2">
      <c r="A35" s="416" t="s">
        <v>2969</v>
      </c>
      <c r="B35" s="417"/>
      <c r="C35" s="307" t="s">
        <v>2970</v>
      </c>
      <c r="D35" s="306" t="s">
        <v>1087</v>
      </c>
      <c r="E35" s="312">
        <v>45503</v>
      </c>
      <c r="F35" s="306" t="s">
        <v>3166</v>
      </c>
      <c r="G35" s="309">
        <v>0.13069999999999998</v>
      </c>
      <c r="H35" s="309" t="s">
        <v>3259</v>
      </c>
      <c r="I35" s="309" t="s">
        <v>3262</v>
      </c>
      <c r="J35" s="258" t="s">
        <v>3260</v>
      </c>
      <c r="K35" s="258">
        <v>7.77</v>
      </c>
      <c r="L35" s="258">
        <v>50</v>
      </c>
      <c r="M35" s="258">
        <v>6.8650000000000002</v>
      </c>
      <c r="N35" s="258">
        <v>52.25</v>
      </c>
      <c r="O35" s="259"/>
      <c r="P35" s="259"/>
      <c r="Q35" s="259"/>
      <c r="R35" s="259"/>
      <c r="S35" s="259"/>
      <c r="T35" s="259"/>
      <c r="U35" s="259"/>
      <c r="V35" s="259"/>
      <c r="W35" s="259"/>
      <c r="X35" s="259"/>
      <c r="Y35" s="259"/>
      <c r="Z35" s="259"/>
    </row>
    <row r="36" spans="1:26" s="262" customFormat="1" ht="34.5" customHeight="1" x14ac:dyDescent="0.2">
      <c r="A36" s="416" t="s">
        <v>2969</v>
      </c>
      <c r="B36" s="417"/>
      <c r="C36" s="307" t="s">
        <v>2971</v>
      </c>
      <c r="D36" s="306" t="s">
        <v>1087</v>
      </c>
      <c r="E36" s="312">
        <v>45503</v>
      </c>
      <c r="F36" s="306" t="s">
        <v>3167</v>
      </c>
      <c r="G36" s="309"/>
      <c r="H36" s="309" t="s">
        <v>3259</v>
      </c>
      <c r="I36" s="309" t="s">
        <v>3262</v>
      </c>
      <c r="J36" s="258" t="s">
        <v>3260</v>
      </c>
      <c r="K36" s="258">
        <v>6.29</v>
      </c>
      <c r="L36" s="258">
        <v>6770</v>
      </c>
      <c r="M36" s="258">
        <v>6.96</v>
      </c>
      <c r="N36" s="258">
        <v>71.75</v>
      </c>
      <c r="O36" s="259"/>
      <c r="P36" s="259"/>
      <c r="Q36" s="259"/>
      <c r="R36" s="259"/>
      <c r="S36" s="259"/>
      <c r="T36" s="259"/>
      <c r="U36" s="259"/>
      <c r="V36" s="259"/>
      <c r="W36" s="259"/>
      <c r="X36" s="259"/>
      <c r="Y36" s="259"/>
      <c r="Z36" s="259"/>
    </row>
    <row r="37" spans="1:26" s="262" customFormat="1" ht="34.5" customHeight="1" x14ac:dyDescent="0.2">
      <c r="A37" s="416" t="s">
        <v>2972</v>
      </c>
      <c r="B37" s="417"/>
      <c r="C37" s="307" t="s">
        <v>2973</v>
      </c>
      <c r="D37" s="306" t="s">
        <v>1087</v>
      </c>
      <c r="E37" s="312">
        <v>45503</v>
      </c>
      <c r="F37" s="306" t="s">
        <v>3168</v>
      </c>
      <c r="G37" s="309"/>
      <c r="H37" s="309" t="s">
        <v>3259</v>
      </c>
      <c r="I37" s="309" t="s">
        <v>3262</v>
      </c>
      <c r="J37" s="258" t="s">
        <v>3260</v>
      </c>
      <c r="K37" s="258">
        <v>8.07</v>
      </c>
      <c r="L37" s="258">
        <v>370</v>
      </c>
      <c r="M37" s="258">
        <v>8.0350000000000001</v>
      </c>
      <c r="N37" s="258">
        <v>79.7</v>
      </c>
      <c r="O37" s="259"/>
      <c r="P37" s="259"/>
      <c r="Q37" s="259"/>
      <c r="R37" s="259"/>
      <c r="S37" s="259"/>
      <c r="T37" s="259"/>
      <c r="U37" s="259"/>
      <c r="V37" s="259"/>
      <c r="W37" s="259"/>
      <c r="X37" s="259"/>
      <c r="Y37" s="259"/>
      <c r="Z37" s="259"/>
    </row>
    <row r="38" spans="1:26" s="262" customFormat="1" ht="34.5" customHeight="1" x14ac:dyDescent="0.2">
      <c r="A38" s="416" t="s">
        <v>2969</v>
      </c>
      <c r="B38" s="417"/>
      <c r="C38" s="307" t="s">
        <v>2974</v>
      </c>
      <c r="D38" s="306" t="s">
        <v>1087</v>
      </c>
      <c r="E38" s="312">
        <v>45503</v>
      </c>
      <c r="F38" s="306" t="s">
        <v>3169</v>
      </c>
      <c r="G38" s="309">
        <v>1.7650999999999999</v>
      </c>
      <c r="H38" s="309" t="s">
        <v>3259</v>
      </c>
      <c r="I38" s="309" t="s">
        <v>3262</v>
      </c>
      <c r="J38" s="258" t="s">
        <v>3260</v>
      </c>
      <c r="K38" s="258">
        <v>7.82</v>
      </c>
      <c r="L38" s="258">
        <v>675</v>
      </c>
      <c r="M38" s="258">
        <v>7.94</v>
      </c>
      <c r="N38" s="258">
        <v>233</v>
      </c>
      <c r="O38" s="259"/>
      <c r="P38" s="259"/>
      <c r="Q38" s="259"/>
      <c r="R38" s="259"/>
      <c r="S38" s="259"/>
      <c r="T38" s="259"/>
      <c r="U38" s="259"/>
      <c r="V38" s="259"/>
      <c r="W38" s="259"/>
      <c r="X38" s="259"/>
      <c r="Y38" s="259"/>
      <c r="Z38" s="259"/>
    </row>
    <row r="39" spans="1:26" s="262" customFormat="1" ht="34.5" customHeight="1" x14ac:dyDescent="0.2">
      <c r="A39" s="416" t="s">
        <v>2969</v>
      </c>
      <c r="B39" s="417"/>
      <c r="C39" s="307" t="s">
        <v>2975</v>
      </c>
      <c r="D39" s="306" t="s">
        <v>1087</v>
      </c>
      <c r="E39" s="312">
        <v>45503</v>
      </c>
      <c r="F39" s="306" t="s">
        <v>3170</v>
      </c>
      <c r="G39" s="309">
        <v>1.4798</v>
      </c>
      <c r="H39" s="309" t="s">
        <v>3259</v>
      </c>
      <c r="I39" s="309" t="s">
        <v>3262</v>
      </c>
      <c r="J39" s="258" t="s">
        <v>3260</v>
      </c>
      <c r="K39" s="258">
        <v>7.29</v>
      </c>
      <c r="L39" s="258">
        <v>53700</v>
      </c>
      <c r="M39" s="321">
        <v>8.07</v>
      </c>
      <c r="N39" s="258"/>
      <c r="O39" s="259"/>
      <c r="P39" s="259"/>
      <c r="Q39" s="259"/>
      <c r="R39" s="259"/>
      <c r="S39" s="259"/>
      <c r="T39" s="259"/>
      <c r="U39" s="259"/>
      <c r="V39" s="259"/>
      <c r="W39" s="259"/>
      <c r="X39" s="259"/>
      <c r="Y39" s="259"/>
      <c r="Z39" s="259"/>
    </row>
    <row r="40" spans="1:26" s="262" customFormat="1" ht="34.5" customHeight="1" x14ac:dyDescent="0.2">
      <c r="A40" s="416" t="s">
        <v>2956</v>
      </c>
      <c r="B40" s="417"/>
      <c r="C40" s="307" t="s">
        <v>2976</v>
      </c>
      <c r="D40" s="306" t="s">
        <v>1158</v>
      </c>
      <c r="E40" s="312">
        <v>45426</v>
      </c>
      <c r="F40" s="306" t="s">
        <v>3171</v>
      </c>
      <c r="G40" s="309">
        <v>16.738299999999999</v>
      </c>
      <c r="H40" s="309" t="s">
        <v>3259</v>
      </c>
      <c r="I40" s="309" t="s">
        <v>3262</v>
      </c>
      <c r="J40" s="258" t="s">
        <v>3260</v>
      </c>
      <c r="K40" s="258">
        <v>7.33</v>
      </c>
      <c r="L40" s="320">
        <v>20</v>
      </c>
      <c r="M40" s="319"/>
      <c r="N40" s="309">
        <v>36.6</v>
      </c>
      <c r="O40" s="259"/>
      <c r="P40" s="259"/>
      <c r="Q40" s="259"/>
      <c r="R40" s="259"/>
      <c r="S40" s="259"/>
      <c r="T40" s="259"/>
      <c r="U40" s="259"/>
      <c r="V40" s="259"/>
      <c r="W40" s="259"/>
      <c r="X40" s="259"/>
      <c r="Y40" s="259"/>
      <c r="Z40" s="259"/>
    </row>
    <row r="41" spans="1:26" s="262" customFormat="1" ht="34.5" customHeight="1" x14ac:dyDescent="0.2">
      <c r="A41" s="416" t="s">
        <v>2956</v>
      </c>
      <c r="B41" s="417"/>
      <c r="C41" s="307" t="s">
        <v>2977</v>
      </c>
      <c r="D41" s="306" t="s">
        <v>1158</v>
      </c>
      <c r="E41" s="312">
        <v>45426</v>
      </c>
      <c r="F41" s="306" t="s">
        <v>3172</v>
      </c>
      <c r="G41" s="309"/>
      <c r="H41" s="309" t="s">
        <v>3259</v>
      </c>
      <c r="I41" s="309" t="s">
        <v>3262</v>
      </c>
      <c r="J41" s="258" t="s">
        <v>3260</v>
      </c>
      <c r="K41" s="258">
        <v>7.05</v>
      </c>
      <c r="L41" s="320">
        <v>1680</v>
      </c>
      <c r="M41" s="319"/>
      <c r="N41" s="309">
        <v>38.9</v>
      </c>
      <c r="O41" s="259"/>
      <c r="P41" s="259"/>
      <c r="Q41" s="259"/>
      <c r="R41" s="259"/>
      <c r="S41" s="259"/>
      <c r="T41" s="259"/>
      <c r="U41" s="259"/>
      <c r="V41" s="259"/>
      <c r="W41" s="259"/>
      <c r="X41" s="259"/>
      <c r="Y41" s="259"/>
      <c r="Z41" s="259"/>
    </row>
    <row r="42" spans="1:26" s="262" customFormat="1" ht="34.5" customHeight="1" x14ac:dyDescent="0.2">
      <c r="A42" s="416" t="s">
        <v>2956</v>
      </c>
      <c r="B42" s="417"/>
      <c r="C42" s="307" t="s">
        <v>2978</v>
      </c>
      <c r="D42" s="306" t="s">
        <v>1158</v>
      </c>
      <c r="E42" s="312">
        <v>45426</v>
      </c>
      <c r="F42" s="306" t="s">
        <v>3173</v>
      </c>
      <c r="G42" s="309"/>
      <c r="H42" s="309" t="s">
        <v>3259</v>
      </c>
      <c r="I42" s="309" t="s">
        <v>3262</v>
      </c>
      <c r="J42" s="258" t="s">
        <v>3260</v>
      </c>
      <c r="K42" s="258">
        <v>7.2450000000000001</v>
      </c>
      <c r="L42" s="320">
        <v>1460</v>
      </c>
      <c r="M42" s="319"/>
      <c r="N42" s="309">
        <v>37.049999999999997</v>
      </c>
      <c r="O42" s="259"/>
      <c r="P42" s="259"/>
      <c r="Q42" s="259"/>
      <c r="R42" s="259"/>
      <c r="S42" s="259"/>
      <c r="T42" s="259"/>
      <c r="U42" s="259"/>
      <c r="V42" s="259"/>
      <c r="W42" s="259"/>
      <c r="X42" s="259"/>
      <c r="Y42" s="259"/>
      <c r="Z42" s="259"/>
    </row>
    <row r="43" spans="1:26" s="262" customFormat="1" ht="34.5" customHeight="1" x14ac:dyDescent="0.2">
      <c r="A43" s="416" t="s">
        <v>2949</v>
      </c>
      <c r="B43" s="417"/>
      <c r="C43" s="307" t="s">
        <v>2979</v>
      </c>
      <c r="D43" s="306" t="s">
        <v>1166</v>
      </c>
      <c r="E43" s="312">
        <v>45496</v>
      </c>
      <c r="F43" s="306" t="s">
        <v>3174</v>
      </c>
      <c r="G43" s="309"/>
      <c r="H43" s="309" t="s">
        <v>3259</v>
      </c>
      <c r="I43" s="309" t="s">
        <v>3262</v>
      </c>
      <c r="J43" s="258" t="s">
        <v>3260</v>
      </c>
      <c r="K43" s="258">
        <v>4.33</v>
      </c>
      <c r="L43" s="258">
        <v>675</v>
      </c>
      <c r="M43" s="322">
        <v>6.53</v>
      </c>
      <c r="N43" s="258">
        <v>76.099999999999994</v>
      </c>
      <c r="O43" s="259"/>
      <c r="P43" s="259"/>
      <c r="Q43" s="259"/>
      <c r="R43" s="259"/>
      <c r="S43" s="259"/>
      <c r="T43" s="259"/>
      <c r="U43" s="259"/>
      <c r="V43" s="259"/>
      <c r="W43" s="259"/>
      <c r="X43" s="259"/>
      <c r="Y43" s="259"/>
      <c r="Z43" s="259"/>
    </row>
    <row r="44" spans="1:26" s="262" customFormat="1" ht="34.5" customHeight="1" x14ac:dyDescent="0.2">
      <c r="A44" s="416" t="s">
        <v>2949</v>
      </c>
      <c r="B44" s="417"/>
      <c r="C44" s="307" t="s">
        <v>2980</v>
      </c>
      <c r="D44" s="306" t="s">
        <v>1166</v>
      </c>
      <c r="E44" s="312">
        <v>45496</v>
      </c>
      <c r="F44" s="306" t="s">
        <v>3175</v>
      </c>
      <c r="G44" s="309">
        <v>1.6E-2</v>
      </c>
      <c r="H44" s="309">
        <v>44.7</v>
      </c>
      <c r="I44" s="309">
        <v>58.7</v>
      </c>
      <c r="J44" s="258">
        <v>200.1</v>
      </c>
      <c r="K44" s="258">
        <v>4.4649999999999999</v>
      </c>
      <c r="L44" s="258">
        <v>1986300</v>
      </c>
      <c r="M44" s="258">
        <v>7.7649999999999997</v>
      </c>
      <c r="N44" s="258">
        <v>485.5</v>
      </c>
      <c r="O44" s="259"/>
      <c r="P44" s="259"/>
      <c r="Q44" s="259"/>
      <c r="R44" s="259"/>
      <c r="S44" s="259"/>
      <c r="T44" s="259"/>
      <c r="U44" s="259"/>
      <c r="V44" s="259"/>
      <c r="W44" s="259"/>
      <c r="X44" s="259"/>
      <c r="Y44" s="259"/>
      <c r="Z44" s="259"/>
    </row>
    <row r="45" spans="1:26" s="262" customFormat="1" ht="34.5" customHeight="1" x14ac:dyDescent="0.2">
      <c r="A45" s="416" t="s">
        <v>2949</v>
      </c>
      <c r="B45" s="417"/>
      <c r="C45" s="307" t="s">
        <v>2981</v>
      </c>
      <c r="D45" s="306" t="s">
        <v>1166</v>
      </c>
      <c r="E45" s="312">
        <v>45496</v>
      </c>
      <c r="F45" s="306" t="s">
        <v>3176</v>
      </c>
      <c r="G45" s="309">
        <f>10.1/1000</f>
        <v>1.01E-2</v>
      </c>
      <c r="H45" s="309" t="s">
        <v>3259</v>
      </c>
      <c r="I45" s="309" t="s">
        <v>3262</v>
      </c>
      <c r="J45" s="258">
        <v>10</v>
      </c>
      <c r="K45" s="258">
        <v>7.24</v>
      </c>
      <c r="L45" s="258">
        <v>31</v>
      </c>
      <c r="M45" s="258">
        <v>6.81</v>
      </c>
      <c r="N45" s="258">
        <v>37.75</v>
      </c>
      <c r="O45" s="259"/>
      <c r="P45" s="259"/>
      <c r="Q45" s="259"/>
      <c r="R45" s="259"/>
      <c r="S45" s="259"/>
      <c r="T45" s="259"/>
      <c r="U45" s="259"/>
      <c r="V45" s="259"/>
      <c r="W45" s="259"/>
      <c r="X45" s="259"/>
      <c r="Y45" s="259"/>
      <c r="Z45" s="259"/>
    </row>
    <row r="46" spans="1:26" s="262" customFormat="1" ht="34.5" customHeight="1" x14ac:dyDescent="0.2">
      <c r="A46" s="416" t="s">
        <v>2949</v>
      </c>
      <c r="B46" s="417"/>
      <c r="C46" s="307" t="s">
        <v>2982</v>
      </c>
      <c r="D46" s="306" t="s">
        <v>1166</v>
      </c>
      <c r="E46" s="312">
        <v>45496</v>
      </c>
      <c r="F46" s="306" t="s">
        <v>3177</v>
      </c>
      <c r="G46" s="309"/>
      <c r="H46" s="309" t="s">
        <v>3259</v>
      </c>
      <c r="I46" s="309">
        <v>27.5</v>
      </c>
      <c r="J46" s="258" t="s">
        <v>3260</v>
      </c>
      <c r="K46" s="258">
        <v>7.12</v>
      </c>
      <c r="L46" s="309">
        <v>100</v>
      </c>
      <c r="M46" s="258">
        <v>7.25</v>
      </c>
      <c r="N46" s="258">
        <v>81.849999999999994</v>
      </c>
      <c r="O46" s="259"/>
      <c r="P46" s="259"/>
      <c r="Q46" s="259"/>
      <c r="R46" s="259"/>
      <c r="S46" s="259"/>
      <c r="T46" s="259"/>
      <c r="U46" s="259"/>
      <c r="V46" s="259"/>
      <c r="W46" s="259"/>
      <c r="X46" s="259"/>
      <c r="Y46" s="259"/>
      <c r="Z46" s="259"/>
    </row>
    <row r="47" spans="1:26" s="262" customFormat="1" ht="34.5" customHeight="1" x14ac:dyDescent="0.2">
      <c r="A47" s="416" t="s">
        <v>2949</v>
      </c>
      <c r="B47" s="417"/>
      <c r="C47" s="307" t="s">
        <v>2983</v>
      </c>
      <c r="D47" s="306" t="s">
        <v>1187</v>
      </c>
      <c r="E47" s="312">
        <v>45384</v>
      </c>
      <c r="F47" s="306" t="s">
        <v>3178</v>
      </c>
      <c r="G47" s="309">
        <v>0.1133</v>
      </c>
      <c r="H47" s="309" t="s">
        <v>3259</v>
      </c>
      <c r="I47" s="309" t="s">
        <v>3262</v>
      </c>
      <c r="J47" s="258">
        <v>17</v>
      </c>
      <c r="K47" s="322">
        <v>7.39</v>
      </c>
      <c r="L47" s="258">
        <v>1005</v>
      </c>
      <c r="M47" s="258">
        <v>6.6550000000000002</v>
      </c>
      <c r="N47" s="258">
        <v>40.549999999999997</v>
      </c>
      <c r="O47" s="259"/>
      <c r="P47" s="259"/>
      <c r="Q47" s="259"/>
      <c r="R47" s="259"/>
      <c r="S47" s="259"/>
      <c r="T47" s="259"/>
      <c r="U47" s="259"/>
      <c r="V47" s="259"/>
      <c r="W47" s="259"/>
      <c r="X47" s="259"/>
      <c r="Y47" s="259"/>
      <c r="Z47" s="259"/>
    </row>
    <row r="48" spans="1:26" s="262" customFormat="1" ht="34.5" customHeight="1" x14ac:dyDescent="0.2">
      <c r="A48" s="416" t="s">
        <v>2949</v>
      </c>
      <c r="B48" s="417"/>
      <c r="C48" s="307" t="s">
        <v>2984</v>
      </c>
      <c r="D48" s="306" t="s">
        <v>1187</v>
      </c>
      <c r="E48" s="312">
        <v>45384</v>
      </c>
      <c r="F48" s="306" t="s">
        <v>3179</v>
      </c>
      <c r="G48" s="309">
        <v>5.0799999999999998E-2</v>
      </c>
      <c r="H48" s="309" t="s">
        <v>3259</v>
      </c>
      <c r="I48" s="309" t="s">
        <v>3262</v>
      </c>
      <c r="J48" s="258">
        <v>18.3</v>
      </c>
      <c r="K48" s="258">
        <v>7.4950000000000001</v>
      </c>
      <c r="L48" s="258">
        <v>1575</v>
      </c>
      <c r="M48" s="258">
        <v>6.9050000000000002</v>
      </c>
      <c r="N48" s="258">
        <v>48.5</v>
      </c>
      <c r="O48" s="259"/>
      <c r="P48" s="259"/>
      <c r="Q48" s="259"/>
      <c r="R48" s="259"/>
      <c r="S48" s="259"/>
      <c r="T48" s="259"/>
      <c r="U48" s="259"/>
      <c r="V48" s="259"/>
      <c r="W48" s="259"/>
      <c r="X48" s="259"/>
      <c r="Y48" s="259"/>
      <c r="Z48" s="259"/>
    </row>
    <row r="49" spans="1:26" s="262" customFormat="1" ht="34.5" customHeight="1" x14ac:dyDescent="0.2">
      <c r="A49" s="416" t="s">
        <v>2956</v>
      </c>
      <c r="B49" s="417"/>
      <c r="C49" s="307" t="s">
        <v>2985</v>
      </c>
      <c r="D49" s="306" t="s">
        <v>1203</v>
      </c>
      <c r="E49" s="312">
        <v>45398</v>
      </c>
      <c r="F49" s="306" t="s">
        <v>3180</v>
      </c>
      <c r="G49" s="309"/>
      <c r="H49" s="309" t="s">
        <v>3259</v>
      </c>
      <c r="I49" s="309" t="s">
        <v>3262</v>
      </c>
      <c r="J49" s="258">
        <v>11.1</v>
      </c>
      <c r="K49" s="258">
        <v>7.43</v>
      </c>
      <c r="L49" s="258">
        <v>50</v>
      </c>
      <c r="M49" s="258">
        <v>6.58</v>
      </c>
      <c r="N49" s="258">
        <v>62.7</v>
      </c>
      <c r="O49" s="259"/>
      <c r="P49" s="259"/>
      <c r="Q49" s="259"/>
      <c r="R49" s="259"/>
      <c r="S49" s="259"/>
      <c r="T49" s="259"/>
      <c r="U49" s="259"/>
      <c r="V49" s="259"/>
      <c r="W49" s="259"/>
      <c r="X49" s="259"/>
      <c r="Y49" s="259"/>
      <c r="Z49" s="259"/>
    </row>
    <row r="50" spans="1:26" s="262" customFormat="1" ht="34.5" customHeight="1" x14ac:dyDescent="0.2">
      <c r="A50" s="416" t="s">
        <v>2956</v>
      </c>
      <c r="B50" s="417"/>
      <c r="C50" s="307" t="s">
        <v>2986</v>
      </c>
      <c r="D50" s="306" t="s">
        <v>1203</v>
      </c>
      <c r="E50" s="312">
        <v>45398</v>
      </c>
      <c r="F50" s="306" t="s">
        <v>3181</v>
      </c>
      <c r="G50" s="309"/>
      <c r="H50" s="309" t="s">
        <v>3259</v>
      </c>
      <c r="I50" s="309" t="s">
        <v>3262</v>
      </c>
      <c r="J50" s="258">
        <v>12.7</v>
      </c>
      <c r="K50" s="258">
        <v>7.43</v>
      </c>
      <c r="L50" s="258">
        <v>1920</v>
      </c>
      <c r="M50" s="258">
        <v>6.6849999999999996</v>
      </c>
      <c r="N50" s="258">
        <v>61.7</v>
      </c>
      <c r="O50" s="259"/>
      <c r="P50" s="259"/>
      <c r="Q50" s="259"/>
      <c r="R50" s="259"/>
      <c r="S50" s="259"/>
      <c r="T50" s="259"/>
      <c r="U50" s="259"/>
      <c r="V50" s="259"/>
      <c r="W50" s="259"/>
      <c r="X50" s="259"/>
      <c r="Y50" s="259"/>
      <c r="Z50" s="259"/>
    </row>
    <row r="51" spans="1:26" s="262" customFormat="1" ht="34.5" customHeight="1" x14ac:dyDescent="0.2">
      <c r="A51" s="416" t="s">
        <v>2987</v>
      </c>
      <c r="B51" s="417"/>
      <c r="C51" s="307" t="s">
        <v>2988</v>
      </c>
      <c r="D51" s="306" t="s">
        <v>1204</v>
      </c>
      <c r="E51" s="312">
        <v>45512</v>
      </c>
      <c r="F51" s="306" t="s">
        <v>3182</v>
      </c>
      <c r="G51" s="309">
        <v>1.4592000000000001</v>
      </c>
      <c r="H51" s="309" t="s">
        <v>3259</v>
      </c>
      <c r="I51" s="309" t="s">
        <v>3261</v>
      </c>
      <c r="J51" s="258" t="s">
        <v>3260</v>
      </c>
      <c r="K51" s="258">
        <v>7.29</v>
      </c>
      <c r="L51" s="258">
        <v>9675</v>
      </c>
      <c r="M51" s="258">
        <v>7.23</v>
      </c>
      <c r="N51" s="258">
        <v>36.950000000000003</v>
      </c>
      <c r="O51" s="259"/>
      <c r="P51" s="259"/>
      <c r="Q51" s="259"/>
      <c r="R51" s="259"/>
      <c r="S51" s="259"/>
      <c r="T51" s="259"/>
      <c r="U51" s="259"/>
      <c r="V51" s="259"/>
      <c r="W51" s="259"/>
      <c r="X51" s="259"/>
      <c r="Y51" s="259"/>
      <c r="Z51" s="259"/>
    </row>
    <row r="52" spans="1:26" s="262" customFormat="1" ht="34.5" customHeight="1" x14ac:dyDescent="0.2">
      <c r="A52" s="416" t="s">
        <v>2987</v>
      </c>
      <c r="B52" s="417"/>
      <c r="C52" s="307" t="s">
        <v>2989</v>
      </c>
      <c r="D52" s="306" t="s">
        <v>1204</v>
      </c>
      <c r="E52" s="312">
        <v>45512</v>
      </c>
      <c r="F52" s="306" t="s">
        <v>3183</v>
      </c>
      <c r="G52" s="309"/>
      <c r="H52" s="309" t="s">
        <v>3259</v>
      </c>
      <c r="I52" s="309" t="s">
        <v>3262</v>
      </c>
      <c r="J52" s="258" t="s">
        <v>3260</v>
      </c>
      <c r="K52" s="258">
        <v>7.42</v>
      </c>
      <c r="L52" s="258">
        <v>13400</v>
      </c>
      <c r="M52" s="258">
        <v>7.14</v>
      </c>
      <c r="N52" s="258">
        <v>37.200000000000003</v>
      </c>
      <c r="O52" s="259"/>
      <c r="P52" s="259"/>
      <c r="Q52" s="259"/>
      <c r="R52" s="259"/>
      <c r="S52" s="259"/>
      <c r="T52" s="259"/>
      <c r="U52" s="259"/>
      <c r="V52" s="259"/>
      <c r="W52" s="259"/>
      <c r="X52" s="259"/>
      <c r="Y52" s="259"/>
      <c r="Z52" s="259"/>
    </row>
    <row r="53" spans="1:26" s="262" customFormat="1" ht="34.5" customHeight="1" x14ac:dyDescent="0.2">
      <c r="A53" s="416" t="s">
        <v>2987</v>
      </c>
      <c r="B53" s="417"/>
      <c r="C53" s="307" t="s">
        <v>2990</v>
      </c>
      <c r="D53" s="306" t="s">
        <v>1204</v>
      </c>
      <c r="E53" s="312">
        <v>45512</v>
      </c>
      <c r="F53" s="306" t="s">
        <v>3184</v>
      </c>
      <c r="G53" s="309"/>
      <c r="H53" s="309" t="s">
        <v>3259</v>
      </c>
      <c r="I53" s="309">
        <v>135</v>
      </c>
      <c r="J53" s="258">
        <v>16.5</v>
      </c>
      <c r="K53" s="258">
        <v>7.0250000000000004</v>
      </c>
      <c r="L53" s="258">
        <v>32440</v>
      </c>
      <c r="M53" s="258">
        <v>7.24</v>
      </c>
      <c r="N53" s="258">
        <v>58.4</v>
      </c>
      <c r="O53" s="259"/>
      <c r="P53" s="259"/>
      <c r="Q53" s="259"/>
      <c r="R53" s="259"/>
      <c r="S53" s="259"/>
      <c r="T53" s="259"/>
      <c r="U53" s="259"/>
      <c r="V53" s="259"/>
      <c r="W53" s="259"/>
      <c r="X53" s="259"/>
      <c r="Y53" s="259"/>
      <c r="Z53" s="259"/>
    </row>
    <row r="54" spans="1:26" s="262" customFormat="1" ht="34.5" customHeight="1" x14ac:dyDescent="0.2">
      <c r="A54" s="416" t="s">
        <v>2987</v>
      </c>
      <c r="B54" s="417"/>
      <c r="C54" s="307" t="s">
        <v>2991</v>
      </c>
      <c r="D54" s="306" t="s">
        <v>1204</v>
      </c>
      <c r="E54" s="312">
        <v>45512</v>
      </c>
      <c r="F54" s="306" t="s">
        <v>3185</v>
      </c>
      <c r="G54" s="309"/>
      <c r="H54" s="309" t="s">
        <v>3259</v>
      </c>
      <c r="I54" s="309">
        <v>198</v>
      </c>
      <c r="J54" s="258">
        <v>26</v>
      </c>
      <c r="K54" s="258">
        <v>6.99</v>
      </c>
      <c r="L54" s="258">
        <v>2940</v>
      </c>
      <c r="M54" s="258">
        <v>7.21</v>
      </c>
      <c r="N54" s="258">
        <v>52.2</v>
      </c>
      <c r="O54" s="259"/>
      <c r="P54" s="259"/>
      <c r="Q54" s="259"/>
      <c r="R54" s="259"/>
      <c r="S54" s="259"/>
      <c r="T54" s="259"/>
      <c r="U54" s="259"/>
      <c r="V54" s="259"/>
      <c r="W54" s="259"/>
      <c r="X54" s="259"/>
      <c r="Y54" s="259"/>
      <c r="Z54" s="259"/>
    </row>
    <row r="55" spans="1:26" s="262" customFormat="1" ht="34.5" customHeight="1" x14ac:dyDescent="0.2">
      <c r="A55" s="416" t="s">
        <v>2987</v>
      </c>
      <c r="B55" s="417"/>
      <c r="C55" s="307" t="s">
        <v>2992</v>
      </c>
      <c r="D55" s="306" t="s">
        <v>1204</v>
      </c>
      <c r="E55" s="312">
        <v>45512</v>
      </c>
      <c r="F55" s="306" t="s">
        <v>3186</v>
      </c>
      <c r="G55" s="309"/>
      <c r="H55" s="309" t="s">
        <v>3259</v>
      </c>
      <c r="I55" s="309">
        <v>80</v>
      </c>
      <c r="J55" s="258">
        <v>16.899999999999999</v>
      </c>
      <c r="K55" s="258">
        <v>7.2949999999999999</v>
      </c>
      <c r="L55" s="258">
        <v>18416</v>
      </c>
      <c r="M55" s="258">
        <v>7.3150000000000004</v>
      </c>
      <c r="N55" s="258">
        <v>57.2</v>
      </c>
      <c r="O55" s="259"/>
      <c r="P55" s="259"/>
      <c r="Q55" s="259"/>
      <c r="R55" s="259"/>
      <c r="S55" s="259"/>
      <c r="T55" s="259"/>
      <c r="U55" s="259"/>
      <c r="V55" s="259"/>
      <c r="W55" s="259"/>
      <c r="X55" s="259"/>
      <c r="Y55" s="259"/>
      <c r="Z55" s="259"/>
    </row>
    <row r="56" spans="1:26" s="262" customFormat="1" ht="34.5" customHeight="1" x14ac:dyDescent="0.2">
      <c r="A56" s="416" t="s">
        <v>2987</v>
      </c>
      <c r="B56" s="417"/>
      <c r="C56" s="307" t="s">
        <v>2993</v>
      </c>
      <c r="D56" s="306" t="s">
        <v>1204</v>
      </c>
      <c r="E56" s="312">
        <v>45512</v>
      </c>
      <c r="F56" s="306" t="s">
        <v>3187</v>
      </c>
      <c r="G56" s="309"/>
      <c r="H56" s="317" t="s">
        <v>3259</v>
      </c>
      <c r="I56" s="309">
        <v>117</v>
      </c>
      <c r="J56" s="258">
        <v>17.5</v>
      </c>
      <c r="K56" s="258">
        <v>7.18</v>
      </c>
      <c r="L56" s="258">
        <v>40820</v>
      </c>
      <c r="M56" s="258">
        <v>7.07</v>
      </c>
      <c r="N56" s="258">
        <v>57.4</v>
      </c>
      <c r="O56" s="259"/>
      <c r="P56" s="259"/>
      <c r="Q56" s="259"/>
      <c r="R56" s="259"/>
      <c r="S56" s="259"/>
      <c r="T56" s="259"/>
      <c r="U56" s="259"/>
      <c r="V56" s="259"/>
      <c r="W56" s="259"/>
      <c r="X56" s="259"/>
      <c r="Y56" s="259"/>
      <c r="Z56" s="259"/>
    </row>
    <row r="57" spans="1:26" s="262" customFormat="1" ht="34.5" customHeight="1" x14ac:dyDescent="0.2">
      <c r="A57" s="416" t="s">
        <v>2987</v>
      </c>
      <c r="B57" s="417"/>
      <c r="C57" s="307" t="s">
        <v>2994</v>
      </c>
      <c r="D57" s="306" t="s">
        <v>1204</v>
      </c>
      <c r="E57" s="312">
        <v>45512</v>
      </c>
      <c r="F57" s="306" t="s">
        <v>3188</v>
      </c>
      <c r="G57" s="323"/>
      <c r="H57" s="324" t="s">
        <v>3259</v>
      </c>
      <c r="I57" s="309">
        <v>125</v>
      </c>
      <c r="J57" s="258">
        <v>24.8</v>
      </c>
      <c r="K57" s="258">
        <v>7.3150000000000004</v>
      </c>
      <c r="L57" s="258">
        <v>19365</v>
      </c>
      <c r="M57" s="258">
        <v>7.16</v>
      </c>
      <c r="N57" s="258">
        <v>52.65</v>
      </c>
      <c r="O57" s="259"/>
      <c r="P57" s="259"/>
      <c r="Q57" s="259"/>
      <c r="R57" s="259"/>
      <c r="S57" s="259"/>
      <c r="T57" s="259"/>
      <c r="U57" s="259"/>
      <c r="V57" s="259"/>
      <c r="W57" s="259"/>
      <c r="X57" s="259"/>
      <c r="Y57" s="259"/>
      <c r="Z57" s="259"/>
    </row>
    <row r="58" spans="1:26" s="262" customFormat="1" ht="34.5" customHeight="1" x14ac:dyDescent="0.2">
      <c r="A58" s="416" t="s">
        <v>2987</v>
      </c>
      <c r="B58" s="417"/>
      <c r="C58" s="307" t="s">
        <v>2995</v>
      </c>
      <c r="D58" s="306" t="s">
        <v>1204</v>
      </c>
      <c r="E58" s="312">
        <v>45512</v>
      </c>
      <c r="F58" s="306" t="s">
        <v>3189</v>
      </c>
      <c r="G58" s="323"/>
      <c r="H58" s="324" t="s">
        <v>3259</v>
      </c>
      <c r="I58" s="309">
        <v>122</v>
      </c>
      <c r="J58" s="258">
        <v>25.2</v>
      </c>
      <c r="K58" s="258">
        <v>7.3250000000000002</v>
      </c>
      <c r="L58" s="258">
        <v>21760</v>
      </c>
      <c r="M58" s="258">
        <v>6.915</v>
      </c>
      <c r="N58" s="258">
        <v>56.3</v>
      </c>
      <c r="O58" s="259"/>
      <c r="P58" s="259"/>
      <c r="Q58" s="259"/>
      <c r="R58" s="259"/>
      <c r="S58" s="259"/>
      <c r="T58" s="259"/>
      <c r="U58" s="259"/>
      <c r="V58" s="259"/>
      <c r="W58" s="259"/>
      <c r="X58" s="259"/>
      <c r="Y58" s="259"/>
      <c r="Z58" s="259"/>
    </row>
    <row r="59" spans="1:26" s="262" customFormat="1" ht="34.5" customHeight="1" x14ac:dyDescent="0.2">
      <c r="A59" s="416" t="s">
        <v>2941</v>
      </c>
      <c r="B59" s="417"/>
      <c r="C59" s="307" t="s">
        <v>2996</v>
      </c>
      <c r="D59" s="306" t="s">
        <v>1232</v>
      </c>
      <c r="E59" s="312">
        <v>45512</v>
      </c>
      <c r="F59" s="306" t="s">
        <v>3190</v>
      </c>
      <c r="G59" s="323">
        <v>6.1999999999999998E-3</v>
      </c>
      <c r="H59" s="324" t="s">
        <v>3259</v>
      </c>
      <c r="I59" s="447" t="s">
        <v>3262</v>
      </c>
      <c r="J59" s="258">
        <v>11.1</v>
      </c>
      <c r="K59" s="258">
        <v>6.52</v>
      </c>
      <c r="L59" s="258">
        <v>50</v>
      </c>
      <c r="M59" s="258">
        <v>6.95</v>
      </c>
      <c r="N59" s="258">
        <v>63.8</v>
      </c>
      <c r="O59" s="259"/>
      <c r="P59" s="259"/>
      <c r="Q59" s="259"/>
      <c r="R59" s="259"/>
      <c r="S59" s="259"/>
      <c r="T59" s="259"/>
      <c r="U59" s="259"/>
      <c r="V59" s="259"/>
      <c r="W59" s="259"/>
      <c r="X59" s="259"/>
      <c r="Y59" s="259"/>
      <c r="Z59" s="259"/>
    </row>
    <row r="60" spans="1:26" s="262" customFormat="1" ht="34.5" customHeight="1" x14ac:dyDescent="0.2">
      <c r="A60" s="416" t="s">
        <v>2941</v>
      </c>
      <c r="B60" s="417"/>
      <c r="C60" s="307" t="s">
        <v>2997</v>
      </c>
      <c r="D60" s="306" t="s">
        <v>1232</v>
      </c>
      <c r="E60" s="312">
        <v>45512</v>
      </c>
      <c r="F60" s="306" t="s">
        <v>3191</v>
      </c>
      <c r="G60" s="309">
        <f>202.4/1000</f>
        <v>0.2024</v>
      </c>
      <c r="H60" s="318" t="s">
        <v>3259</v>
      </c>
      <c r="I60" s="309">
        <v>15.2</v>
      </c>
      <c r="J60" s="258">
        <v>20.2</v>
      </c>
      <c r="K60" s="258">
        <v>5.9550000000000001</v>
      </c>
      <c r="L60" s="258">
        <v>198630</v>
      </c>
      <c r="M60" s="258">
        <v>7.08</v>
      </c>
      <c r="N60" s="258">
        <v>97.45</v>
      </c>
      <c r="O60" s="259"/>
      <c r="P60" s="259"/>
      <c r="Q60" s="259"/>
      <c r="R60" s="259"/>
      <c r="S60" s="259"/>
      <c r="T60" s="259"/>
      <c r="U60" s="259"/>
      <c r="V60" s="259"/>
      <c r="W60" s="259"/>
      <c r="X60" s="259"/>
      <c r="Y60" s="259"/>
      <c r="Z60" s="259"/>
    </row>
    <row r="61" spans="1:26" s="262" customFormat="1" ht="34.5" customHeight="1" x14ac:dyDescent="0.2">
      <c r="A61" s="416" t="s">
        <v>2998</v>
      </c>
      <c r="B61" s="417"/>
      <c r="C61" s="307" t="s">
        <v>2999</v>
      </c>
      <c r="D61" s="306" t="s">
        <v>1267</v>
      </c>
      <c r="E61" s="312">
        <v>45419</v>
      </c>
      <c r="F61" s="306" t="s">
        <v>3192</v>
      </c>
      <c r="G61" s="309">
        <v>0.31880000000000003</v>
      </c>
      <c r="H61" s="309" t="s">
        <v>3259</v>
      </c>
      <c r="I61" s="309" t="s">
        <v>3262</v>
      </c>
      <c r="J61" s="258">
        <v>16.3</v>
      </c>
      <c r="K61" s="258">
        <v>7.14</v>
      </c>
      <c r="L61" s="258">
        <v>32</v>
      </c>
      <c r="M61" s="258">
        <v>7.19</v>
      </c>
      <c r="N61" s="258">
        <v>18.489999999999998</v>
      </c>
      <c r="O61" s="259"/>
      <c r="P61" s="259"/>
      <c r="Q61" s="259"/>
      <c r="R61" s="259"/>
      <c r="S61" s="259"/>
      <c r="T61" s="259"/>
      <c r="U61" s="259"/>
      <c r="V61" s="259"/>
      <c r="W61" s="259"/>
      <c r="X61" s="259"/>
      <c r="Y61" s="259"/>
      <c r="Z61" s="259"/>
    </row>
    <row r="62" spans="1:26" s="262" customFormat="1" ht="34.5" customHeight="1" x14ac:dyDescent="0.2">
      <c r="A62" s="416" t="s">
        <v>2998</v>
      </c>
      <c r="B62" s="417"/>
      <c r="C62" s="307" t="s">
        <v>3000</v>
      </c>
      <c r="D62" s="306" t="s">
        <v>1267</v>
      </c>
      <c r="E62" s="312">
        <v>45419</v>
      </c>
      <c r="F62" s="306" t="s">
        <v>3193</v>
      </c>
      <c r="G62" s="309"/>
      <c r="H62" s="309" t="s">
        <v>3259</v>
      </c>
      <c r="I62" s="309" t="s">
        <v>3262</v>
      </c>
      <c r="J62" s="258">
        <v>16.899999999999999</v>
      </c>
      <c r="K62" s="258">
        <v>6.36</v>
      </c>
      <c r="L62" s="258">
        <v>34658</v>
      </c>
      <c r="M62" s="258">
        <v>7.25</v>
      </c>
      <c r="N62" s="258">
        <v>67.400000000000006</v>
      </c>
      <c r="O62" s="259"/>
      <c r="P62" s="259"/>
      <c r="Q62" s="259"/>
      <c r="R62" s="259"/>
      <c r="S62" s="259"/>
      <c r="T62" s="259"/>
      <c r="U62" s="259"/>
      <c r="V62" s="259"/>
      <c r="W62" s="259"/>
      <c r="X62" s="259"/>
      <c r="Y62" s="259"/>
      <c r="Z62" s="259"/>
    </row>
    <row r="63" spans="1:26" s="262" customFormat="1" ht="34.5" customHeight="1" x14ac:dyDescent="0.2">
      <c r="A63" s="416" t="s">
        <v>3001</v>
      </c>
      <c r="B63" s="417"/>
      <c r="C63" s="307" t="s">
        <v>3002</v>
      </c>
      <c r="D63" s="306" t="s">
        <v>1267</v>
      </c>
      <c r="E63" s="312">
        <v>45503</v>
      </c>
      <c r="F63" s="306" t="s">
        <v>3194</v>
      </c>
      <c r="G63" s="309">
        <v>5.3E-3</v>
      </c>
      <c r="H63" s="309" t="s">
        <v>3259</v>
      </c>
      <c r="I63" s="309" t="s">
        <v>3262</v>
      </c>
      <c r="J63" s="258" t="s">
        <v>3260</v>
      </c>
      <c r="K63" s="258">
        <v>7.2249999999999996</v>
      </c>
      <c r="L63" s="258">
        <v>150</v>
      </c>
      <c r="M63" s="258">
        <v>6.84</v>
      </c>
      <c r="N63" s="258">
        <v>87.1</v>
      </c>
      <c r="O63" s="259"/>
      <c r="P63" s="259"/>
      <c r="Q63" s="259"/>
      <c r="R63" s="259"/>
      <c r="S63" s="259"/>
      <c r="T63" s="259"/>
      <c r="U63" s="259"/>
      <c r="V63" s="259"/>
      <c r="W63" s="259"/>
      <c r="X63" s="259"/>
      <c r="Y63" s="259"/>
      <c r="Z63" s="259"/>
    </row>
    <row r="64" spans="1:26" s="262" customFormat="1" ht="34.5" customHeight="1" x14ac:dyDescent="0.2">
      <c r="A64" s="416" t="s">
        <v>3001</v>
      </c>
      <c r="B64" s="417"/>
      <c r="C64" s="307" t="s">
        <v>3003</v>
      </c>
      <c r="D64" s="306" t="s">
        <v>1267</v>
      </c>
      <c r="E64" s="312">
        <v>45503</v>
      </c>
      <c r="F64" s="306" t="s">
        <v>3195</v>
      </c>
      <c r="G64" s="309">
        <v>6.0999999999999995E-3</v>
      </c>
      <c r="H64" s="309" t="s">
        <v>3259</v>
      </c>
      <c r="I64" s="309" t="s">
        <v>3262</v>
      </c>
      <c r="J64" s="258" t="s">
        <v>3260</v>
      </c>
      <c r="K64" s="258">
        <v>6.88</v>
      </c>
      <c r="L64" s="258">
        <v>3000</v>
      </c>
      <c r="M64" s="258">
        <v>7.1749999999999998</v>
      </c>
      <c r="N64" s="258">
        <v>194.95</v>
      </c>
      <c r="O64" s="259"/>
      <c r="P64" s="259"/>
      <c r="Q64" s="259"/>
      <c r="R64" s="259"/>
      <c r="S64" s="259"/>
      <c r="T64" s="259"/>
      <c r="U64" s="259"/>
      <c r="V64" s="259"/>
      <c r="W64" s="259"/>
      <c r="X64" s="259"/>
      <c r="Y64" s="259"/>
      <c r="Z64" s="259"/>
    </row>
    <row r="65" spans="1:26" s="262" customFormat="1" ht="34.5" customHeight="1" x14ac:dyDescent="0.2">
      <c r="A65" s="416" t="s">
        <v>3004</v>
      </c>
      <c r="B65" s="417"/>
      <c r="C65" s="314" t="s">
        <v>3005</v>
      </c>
      <c r="D65" s="306" t="s">
        <v>1267</v>
      </c>
      <c r="E65" s="312">
        <v>45503</v>
      </c>
      <c r="F65" s="306" t="s">
        <v>3196</v>
      </c>
      <c r="G65" s="309"/>
      <c r="H65" s="309" t="s">
        <v>3259</v>
      </c>
      <c r="I65" s="309">
        <v>31.8</v>
      </c>
      <c r="J65" s="258" t="s">
        <v>3260</v>
      </c>
      <c r="K65" s="258">
        <v>7.94</v>
      </c>
      <c r="L65" s="258">
        <v>8890</v>
      </c>
      <c r="M65" s="258">
        <v>7.2649999999999997</v>
      </c>
      <c r="N65" s="258"/>
      <c r="O65" s="259"/>
      <c r="P65" s="259"/>
      <c r="Q65" s="259"/>
      <c r="R65" s="259"/>
      <c r="S65" s="259"/>
      <c r="T65" s="259"/>
      <c r="U65" s="259"/>
      <c r="V65" s="259"/>
      <c r="W65" s="259"/>
      <c r="X65" s="259"/>
      <c r="Y65" s="259"/>
      <c r="Z65" s="259"/>
    </row>
    <row r="66" spans="1:26" s="262" customFormat="1" ht="34.5" customHeight="1" x14ac:dyDescent="0.2">
      <c r="A66" s="416" t="s">
        <v>2941</v>
      </c>
      <c r="B66" s="417"/>
      <c r="C66" s="307" t="s">
        <v>3006</v>
      </c>
      <c r="D66" s="306" t="s">
        <v>126</v>
      </c>
      <c r="E66" s="312">
        <v>45518</v>
      </c>
      <c r="F66" s="306" t="s">
        <v>3197</v>
      </c>
      <c r="G66" s="309"/>
      <c r="H66" s="309" t="s">
        <v>3259</v>
      </c>
      <c r="I66" s="309" t="s">
        <v>3262</v>
      </c>
      <c r="J66" s="258" t="s">
        <v>3260</v>
      </c>
      <c r="K66" s="258">
        <v>7.1950000000000003</v>
      </c>
      <c r="L66" s="258">
        <v>1340</v>
      </c>
      <c r="M66" s="258">
        <v>7.32</v>
      </c>
      <c r="N66" s="258">
        <v>39.200000000000003</v>
      </c>
      <c r="O66" s="259"/>
      <c r="P66" s="259"/>
      <c r="Q66" s="259"/>
      <c r="R66" s="259"/>
      <c r="S66" s="259"/>
      <c r="T66" s="259"/>
      <c r="U66" s="259"/>
      <c r="V66" s="259"/>
      <c r="W66" s="259"/>
      <c r="X66" s="259"/>
      <c r="Y66" s="259"/>
      <c r="Z66" s="259"/>
    </row>
    <row r="67" spans="1:26" s="262" customFormat="1" ht="34.5" customHeight="1" x14ac:dyDescent="0.2">
      <c r="A67" s="416" t="s">
        <v>2987</v>
      </c>
      <c r="B67" s="417"/>
      <c r="C67" s="307" t="s">
        <v>3007</v>
      </c>
      <c r="D67" s="306" t="s">
        <v>1204</v>
      </c>
      <c r="E67" s="312">
        <v>45512</v>
      </c>
      <c r="F67" s="306" t="s">
        <v>3198</v>
      </c>
      <c r="G67" s="309"/>
      <c r="H67" s="309" t="s">
        <v>3259</v>
      </c>
      <c r="I67" s="309">
        <v>198</v>
      </c>
      <c r="J67" s="258">
        <v>26</v>
      </c>
      <c r="K67" s="258">
        <v>6.99</v>
      </c>
      <c r="L67" s="258">
        <v>2940</v>
      </c>
      <c r="M67" s="258">
        <v>7.21</v>
      </c>
      <c r="N67" s="258">
        <v>52.2</v>
      </c>
      <c r="O67" s="259"/>
      <c r="P67" s="259"/>
      <c r="Q67" s="259"/>
      <c r="R67" s="259"/>
      <c r="S67" s="259"/>
      <c r="T67" s="259"/>
      <c r="U67" s="259"/>
      <c r="V67" s="259"/>
      <c r="W67" s="259"/>
      <c r="X67" s="259"/>
      <c r="Y67" s="259"/>
      <c r="Z67" s="259"/>
    </row>
    <row r="68" spans="1:26" s="262" customFormat="1" ht="34.5" customHeight="1" x14ac:dyDescent="0.2">
      <c r="A68" s="416" t="s">
        <v>2949</v>
      </c>
      <c r="B68" s="417"/>
      <c r="C68" s="307" t="s">
        <v>3008</v>
      </c>
      <c r="D68" s="306" t="s">
        <v>1187</v>
      </c>
      <c r="E68" s="312">
        <v>45531</v>
      </c>
      <c r="F68" s="306" t="s">
        <v>3199</v>
      </c>
      <c r="G68" s="309"/>
      <c r="H68" s="309" t="s">
        <v>3259</v>
      </c>
      <c r="I68" s="309" t="s">
        <v>3262</v>
      </c>
      <c r="J68" s="258" t="s">
        <v>3260</v>
      </c>
      <c r="K68" s="258">
        <v>7.2750000000000004</v>
      </c>
      <c r="L68" s="258">
        <v>292</v>
      </c>
      <c r="M68" s="258">
        <v>6.9950000000000001</v>
      </c>
      <c r="N68" s="258">
        <v>42.9</v>
      </c>
      <c r="O68" s="259"/>
      <c r="P68" s="259"/>
      <c r="Q68" s="259"/>
      <c r="R68" s="259"/>
      <c r="S68" s="259"/>
      <c r="T68" s="259"/>
      <c r="U68" s="259"/>
      <c r="V68" s="259"/>
      <c r="W68" s="259"/>
      <c r="X68" s="259"/>
      <c r="Y68" s="259"/>
      <c r="Z68" s="259"/>
    </row>
    <row r="69" spans="1:26" s="262" customFormat="1" ht="34.5" customHeight="1" x14ac:dyDescent="0.2">
      <c r="A69" s="416" t="s">
        <v>2944</v>
      </c>
      <c r="B69" s="417"/>
      <c r="C69" s="307" t="s">
        <v>3009</v>
      </c>
      <c r="D69" s="306" t="s">
        <v>962</v>
      </c>
      <c r="E69" s="312">
        <v>45615</v>
      </c>
      <c r="F69" s="306" t="s">
        <v>3200</v>
      </c>
      <c r="G69" s="309"/>
      <c r="H69" s="309" t="s">
        <v>3259</v>
      </c>
      <c r="I69" s="309">
        <v>33.9</v>
      </c>
      <c r="J69" s="258">
        <v>13.5</v>
      </c>
      <c r="K69" s="258">
        <v>8.1050000000000004</v>
      </c>
      <c r="L69" s="258">
        <v>1300</v>
      </c>
      <c r="M69" s="258">
        <v>7.3250000000000002</v>
      </c>
      <c r="N69" s="258">
        <v>20.135000000000002</v>
      </c>
      <c r="O69" s="259"/>
      <c r="P69" s="259"/>
      <c r="Q69" s="259"/>
      <c r="R69" s="259"/>
      <c r="S69" s="259"/>
      <c r="T69" s="259"/>
      <c r="U69" s="259"/>
      <c r="V69" s="259"/>
      <c r="W69" s="259"/>
      <c r="X69" s="259"/>
      <c r="Y69" s="259"/>
      <c r="Z69" s="259"/>
    </row>
    <row r="70" spans="1:26" s="262" customFormat="1" ht="34.5" customHeight="1" x14ac:dyDescent="0.2">
      <c r="A70" s="416" t="s">
        <v>3010</v>
      </c>
      <c r="B70" s="417"/>
      <c r="C70" s="307" t="s">
        <v>3011</v>
      </c>
      <c r="D70" s="306" t="s">
        <v>28</v>
      </c>
      <c r="E70" s="312">
        <v>45524</v>
      </c>
      <c r="F70" s="306" t="s">
        <v>3201</v>
      </c>
      <c r="G70" s="309"/>
      <c r="H70" s="309" t="s">
        <v>3259</v>
      </c>
      <c r="I70" s="309" t="s">
        <v>3262</v>
      </c>
      <c r="J70" s="258">
        <v>15.2</v>
      </c>
      <c r="K70" s="258">
        <v>7.11</v>
      </c>
      <c r="L70" s="258">
        <v>74</v>
      </c>
      <c r="M70" s="258">
        <v>7.52</v>
      </c>
      <c r="N70" s="258">
        <v>34.950000000000003</v>
      </c>
      <c r="O70" s="259"/>
      <c r="P70" s="259"/>
      <c r="Q70" s="259"/>
      <c r="R70" s="259"/>
      <c r="S70" s="259"/>
      <c r="T70" s="259"/>
      <c r="U70" s="259"/>
      <c r="V70" s="259"/>
      <c r="W70" s="259"/>
      <c r="X70" s="259"/>
      <c r="Y70" s="259"/>
      <c r="Z70" s="259"/>
    </row>
    <row r="71" spans="1:26" s="262" customFormat="1" ht="34.5" customHeight="1" x14ac:dyDescent="0.2">
      <c r="A71" s="416" t="s">
        <v>2936</v>
      </c>
      <c r="B71" s="417"/>
      <c r="C71" s="307" t="s">
        <v>3012</v>
      </c>
      <c r="D71" s="306" t="s">
        <v>28</v>
      </c>
      <c r="E71" s="312">
        <v>45531</v>
      </c>
      <c r="F71" s="306" t="s">
        <v>3202</v>
      </c>
      <c r="G71" s="309"/>
      <c r="H71" s="309" t="s">
        <v>3259</v>
      </c>
      <c r="I71" s="309" t="s">
        <v>3262</v>
      </c>
      <c r="J71" s="258">
        <v>10.9</v>
      </c>
      <c r="K71" s="258">
        <v>8.0950000000000006</v>
      </c>
      <c r="L71" s="258">
        <v>310</v>
      </c>
      <c r="M71" s="258">
        <v>7.43</v>
      </c>
      <c r="N71" s="258">
        <v>46.55</v>
      </c>
      <c r="O71" s="259"/>
      <c r="P71" s="259"/>
      <c r="Q71" s="259"/>
      <c r="R71" s="259"/>
      <c r="S71" s="259"/>
      <c r="T71" s="259"/>
      <c r="U71" s="259"/>
      <c r="V71" s="259"/>
      <c r="W71" s="259"/>
      <c r="X71" s="259"/>
      <c r="Y71" s="259"/>
      <c r="Z71" s="259"/>
    </row>
    <row r="72" spans="1:26" s="262" customFormat="1" ht="34.5" customHeight="1" x14ac:dyDescent="0.2">
      <c r="A72" s="416" t="s">
        <v>3001</v>
      </c>
      <c r="B72" s="417"/>
      <c r="C72" s="307" t="s">
        <v>3013</v>
      </c>
      <c r="D72" s="306" t="s">
        <v>3014</v>
      </c>
      <c r="E72" s="312">
        <v>45503</v>
      </c>
      <c r="F72" s="306" t="s">
        <v>3203</v>
      </c>
      <c r="G72" s="309"/>
      <c r="H72" s="309" t="s">
        <v>3259</v>
      </c>
      <c r="I72" s="309" t="s">
        <v>3262</v>
      </c>
      <c r="J72" s="258" t="s">
        <v>3260</v>
      </c>
      <c r="K72" s="258">
        <v>7.54</v>
      </c>
      <c r="L72" s="258">
        <v>410</v>
      </c>
      <c r="M72" s="258">
        <v>7.9</v>
      </c>
      <c r="N72" s="258"/>
      <c r="O72" s="259"/>
      <c r="P72" s="259"/>
      <c r="Q72" s="259"/>
      <c r="R72" s="259"/>
      <c r="S72" s="259"/>
      <c r="T72" s="259"/>
      <c r="U72" s="259"/>
      <c r="V72" s="259"/>
      <c r="W72" s="259"/>
      <c r="X72" s="259"/>
      <c r="Y72" s="259"/>
      <c r="Z72" s="259"/>
    </row>
    <row r="73" spans="1:26" s="262" customFormat="1" ht="34.5" customHeight="1" x14ac:dyDescent="0.2">
      <c r="A73" s="416" t="s">
        <v>2556</v>
      </c>
      <c r="B73" s="417"/>
      <c r="C73" s="307" t="s">
        <v>3015</v>
      </c>
      <c r="D73" s="306" t="s">
        <v>1110</v>
      </c>
      <c r="E73" s="312">
        <v>45364</v>
      </c>
      <c r="F73" s="306" t="s">
        <v>3204</v>
      </c>
      <c r="G73" s="309"/>
      <c r="H73" s="309" t="s">
        <v>3259</v>
      </c>
      <c r="I73" s="309">
        <v>30.4</v>
      </c>
      <c r="J73" s="258">
        <v>20.5</v>
      </c>
      <c r="K73" s="258">
        <v>7.18</v>
      </c>
      <c r="L73" s="258">
        <v>4730</v>
      </c>
      <c r="M73" s="258">
        <v>7.06</v>
      </c>
      <c r="N73" s="258">
        <v>58.7</v>
      </c>
      <c r="O73" s="259"/>
      <c r="P73" s="259"/>
      <c r="Q73" s="259"/>
      <c r="R73" s="259"/>
      <c r="S73" s="259"/>
      <c r="T73" s="259"/>
      <c r="U73" s="259"/>
      <c r="V73" s="259"/>
      <c r="W73" s="259"/>
      <c r="X73" s="259"/>
      <c r="Y73" s="259"/>
      <c r="Z73" s="259"/>
    </row>
    <row r="74" spans="1:26" s="262" customFormat="1" ht="34.5" customHeight="1" x14ac:dyDescent="0.2">
      <c r="A74" s="416" t="s">
        <v>3016</v>
      </c>
      <c r="B74" s="417"/>
      <c r="C74" s="307" t="s">
        <v>3017</v>
      </c>
      <c r="D74" s="306" t="s">
        <v>1110</v>
      </c>
      <c r="E74" s="312">
        <v>45349</v>
      </c>
      <c r="F74" s="306" t="s">
        <v>3205</v>
      </c>
      <c r="G74" s="309"/>
      <c r="H74" s="309" t="s">
        <v>3259</v>
      </c>
      <c r="I74" s="309">
        <v>44.4</v>
      </c>
      <c r="J74" s="258" t="s">
        <v>3260</v>
      </c>
      <c r="K74" s="258">
        <v>7.5049999999999999</v>
      </c>
      <c r="L74" s="258">
        <v>38360</v>
      </c>
      <c r="M74" s="258">
        <v>7.125</v>
      </c>
      <c r="N74" s="258">
        <v>45.8</v>
      </c>
      <c r="O74" s="259"/>
      <c r="P74" s="259"/>
      <c r="Q74" s="259"/>
      <c r="R74" s="259"/>
      <c r="S74" s="259"/>
      <c r="T74" s="259"/>
      <c r="U74" s="259"/>
      <c r="V74" s="259"/>
      <c r="W74" s="259"/>
      <c r="X74" s="259"/>
      <c r="Y74" s="259"/>
      <c r="Z74" s="259"/>
    </row>
    <row r="75" spans="1:26" s="262" customFormat="1" ht="34.5" customHeight="1" x14ac:dyDescent="0.2">
      <c r="A75" s="416" t="s">
        <v>3016</v>
      </c>
      <c r="B75" s="417"/>
      <c r="C75" s="307" t="s">
        <v>3018</v>
      </c>
      <c r="D75" s="306" t="s">
        <v>1110</v>
      </c>
      <c r="E75" s="312">
        <v>45461</v>
      </c>
      <c r="F75" s="306" t="s">
        <v>3205</v>
      </c>
      <c r="G75" s="309"/>
      <c r="H75" s="309" t="s">
        <v>3259</v>
      </c>
      <c r="I75" s="309">
        <v>30.8</v>
      </c>
      <c r="J75" s="258">
        <v>18.600000000000001</v>
      </c>
      <c r="K75" s="258">
        <v>7.61</v>
      </c>
      <c r="L75" s="258">
        <v>54750</v>
      </c>
      <c r="M75" s="258">
        <v>7.1</v>
      </c>
      <c r="N75" s="258">
        <v>34.65</v>
      </c>
      <c r="O75" s="259"/>
      <c r="P75" s="259"/>
      <c r="Q75" s="259"/>
      <c r="R75" s="259"/>
      <c r="S75" s="259"/>
      <c r="T75" s="259"/>
      <c r="U75" s="259"/>
      <c r="V75" s="259"/>
      <c r="W75" s="259"/>
      <c r="X75" s="259"/>
      <c r="Y75" s="259"/>
      <c r="Z75" s="259"/>
    </row>
    <row r="76" spans="1:26" s="262" customFormat="1" ht="34.5" customHeight="1" x14ac:dyDescent="0.2">
      <c r="A76" s="416" t="s">
        <v>3016</v>
      </c>
      <c r="B76" s="417"/>
      <c r="C76" s="307" t="s">
        <v>3017</v>
      </c>
      <c r="D76" s="306" t="s">
        <v>1110</v>
      </c>
      <c r="E76" s="312">
        <v>45622</v>
      </c>
      <c r="F76" s="306" t="s">
        <v>3205</v>
      </c>
      <c r="G76" s="309"/>
      <c r="H76" s="309" t="s">
        <v>3259</v>
      </c>
      <c r="I76" s="309" t="s">
        <v>3262</v>
      </c>
      <c r="J76" s="258">
        <v>12.3</v>
      </c>
      <c r="K76" s="258">
        <v>7.7350000000000003</v>
      </c>
      <c r="L76" s="258">
        <v>32700</v>
      </c>
      <c r="M76" s="258">
        <v>7.33</v>
      </c>
      <c r="N76" s="258">
        <v>32.950000000000003</v>
      </c>
      <c r="O76" s="259"/>
      <c r="P76" s="259"/>
      <c r="Q76" s="259"/>
      <c r="R76" s="259"/>
      <c r="S76" s="259"/>
      <c r="T76" s="259"/>
      <c r="U76" s="259"/>
      <c r="V76" s="259"/>
      <c r="W76" s="259"/>
      <c r="X76" s="259"/>
      <c r="Y76" s="259"/>
      <c r="Z76" s="259"/>
    </row>
    <row r="77" spans="1:26" s="262" customFormat="1" ht="34.5" customHeight="1" x14ac:dyDescent="0.2">
      <c r="A77" s="416" t="s">
        <v>3019</v>
      </c>
      <c r="B77" s="417"/>
      <c r="C77" s="307" t="s">
        <v>3020</v>
      </c>
      <c r="D77" s="306" t="s">
        <v>1118</v>
      </c>
      <c r="E77" s="327">
        <v>45349</v>
      </c>
      <c r="F77" s="306" t="s">
        <v>3206</v>
      </c>
      <c r="G77" s="309">
        <v>657.5</v>
      </c>
      <c r="H77" s="309" t="s">
        <v>3259</v>
      </c>
      <c r="I77" s="309" t="s">
        <v>3262</v>
      </c>
      <c r="J77" s="258" t="s">
        <v>3260</v>
      </c>
      <c r="K77" s="258">
        <v>6.88</v>
      </c>
      <c r="L77" s="258">
        <v>9850</v>
      </c>
      <c r="M77" s="258">
        <v>6.99</v>
      </c>
      <c r="N77" s="258">
        <v>83.3</v>
      </c>
      <c r="O77" s="259"/>
      <c r="P77" s="259"/>
      <c r="Q77" s="259"/>
      <c r="R77" s="259"/>
      <c r="S77" s="259"/>
      <c r="T77" s="259"/>
      <c r="U77" s="259"/>
      <c r="V77" s="259"/>
      <c r="W77" s="259"/>
      <c r="X77" s="259"/>
      <c r="Y77" s="259"/>
      <c r="Z77" s="259"/>
    </row>
    <row r="78" spans="1:26" s="262" customFormat="1" ht="34.5" customHeight="1" x14ac:dyDescent="0.2">
      <c r="A78" s="416" t="s">
        <v>3019</v>
      </c>
      <c r="B78" s="417"/>
      <c r="C78" s="307" t="s">
        <v>3021</v>
      </c>
      <c r="D78" s="306" t="s">
        <v>1118</v>
      </c>
      <c r="E78" s="327">
        <v>45461</v>
      </c>
      <c r="F78" s="306" t="s">
        <v>3206</v>
      </c>
      <c r="G78" s="309"/>
      <c r="H78" s="309" t="s">
        <v>3259</v>
      </c>
      <c r="I78" s="309">
        <v>38.1</v>
      </c>
      <c r="J78" s="258">
        <v>15.4</v>
      </c>
      <c r="K78" s="258">
        <v>7.7350000000000003</v>
      </c>
      <c r="L78" s="258">
        <v>10460</v>
      </c>
      <c r="M78" s="258">
        <v>7.5750000000000002</v>
      </c>
      <c r="N78" s="258">
        <v>40.35</v>
      </c>
      <c r="O78" s="259"/>
      <c r="P78" s="259"/>
      <c r="Q78" s="259"/>
      <c r="R78" s="259"/>
      <c r="S78" s="259"/>
      <c r="T78" s="259"/>
      <c r="U78" s="259"/>
      <c r="V78" s="259"/>
      <c r="W78" s="259"/>
      <c r="X78" s="259"/>
      <c r="Y78" s="259"/>
      <c r="Z78" s="259"/>
    </row>
    <row r="79" spans="1:26" s="262" customFormat="1" ht="34.5" customHeight="1" x14ac:dyDescent="0.2">
      <c r="A79" s="416" t="s">
        <v>3019</v>
      </c>
      <c r="B79" s="417"/>
      <c r="C79" s="307" t="s">
        <v>3021</v>
      </c>
      <c r="D79" s="306" t="s">
        <v>1118</v>
      </c>
      <c r="E79" s="327">
        <v>45622</v>
      </c>
      <c r="F79" s="306" t="s">
        <v>3206</v>
      </c>
      <c r="G79" s="309"/>
      <c r="H79" s="309" t="s">
        <v>3259</v>
      </c>
      <c r="I79" s="309">
        <v>113.7</v>
      </c>
      <c r="J79" s="258" t="s">
        <v>3260</v>
      </c>
      <c r="K79" s="258">
        <v>7.6849999999999996</v>
      </c>
      <c r="L79" s="258">
        <v>26130</v>
      </c>
      <c r="M79" s="258">
        <v>7.0049999999999999</v>
      </c>
      <c r="N79" s="258">
        <v>72.400000000000006</v>
      </c>
      <c r="O79" s="259"/>
      <c r="P79" s="259"/>
      <c r="Q79" s="259"/>
      <c r="R79" s="259"/>
      <c r="S79" s="259"/>
      <c r="T79" s="259"/>
      <c r="U79" s="259"/>
      <c r="V79" s="259"/>
      <c r="W79" s="259"/>
      <c r="X79" s="259"/>
      <c r="Y79" s="259"/>
      <c r="Z79" s="259"/>
    </row>
    <row r="80" spans="1:26" s="262" customFormat="1" ht="34.5" customHeight="1" x14ac:dyDescent="0.2">
      <c r="A80" s="416" t="s">
        <v>3019</v>
      </c>
      <c r="B80" s="417"/>
      <c r="C80" s="307" t="s">
        <v>3022</v>
      </c>
      <c r="D80" s="306" t="s">
        <v>1118</v>
      </c>
      <c r="E80" s="312">
        <v>45349</v>
      </c>
      <c r="F80" s="306" t="s">
        <v>3207</v>
      </c>
      <c r="G80" s="309"/>
      <c r="H80" s="309" t="s">
        <v>3259</v>
      </c>
      <c r="I80" s="309" t="s">
        <v>3262</v>
      </c>
      <c r="J80" s="258">
        <v>13.6</v>
      </c>
      <c r="K80" s="258">
        <v>6.64</v>
      </c>
      <c r="L80" s="258">
        <v>11235</v>
      </c>
      <c r="M80" s="258">
        <v>6.9249999999999998</v>
      </c>
      <c r="N80" s="258">
        <v>135.15</v>
      </c>
      <c r="O80" s="259"/>
      <c r="P80" s="259"/>
      <c r="Q80" s="259"/>
      <c r="R80" s="259"/>
      <c r="S80" s="259"/>
      <c r="T80" s="259"/>
      <c r="U80" s="259"/>
      <c r="V80" s="259"/>
      <c r="W80" s="259"/>
      <c r="X80" s="259"/>
      <c r="Y80" s="259"/>
      <c r="Z80" s="259"/>
    </row>
    <row r="81" spans="1:26" s="262" customFormat="1" ht="34.5" customHeight="1" x14ac:dyDescent="0.2">
      <c r="A81" s="416" t="s">
        <v>3019</v>
      </c>
      <c r="B81" s="417"/>
      <c r="C81" s="307" t="s">
        <v>3022</v>
      </c>
      <c r="D81" s="306" t="s">
        <v>1118</v>
      </c>
      <c r="E81" s="312">
        <v>45461</v>
      </c>
      <c r="F81" s="306" t="s">
        <v>3207</v>
      </c>
      <c r="G81" s="309"/>
      <c r="H81" s="309" t="s">
        <v>3259</v>
      </c>
      <c r="I81" s="309">
        <v>121.3</v>
      </c>
      <c r="J81" s="258">
        <v>13.5</v>
      </c>
      <c r="K81" s="258">
        <v>6.78</v>
      </c>
      <c r="L81" s="258">
        <v>103400</v>
      </c>
      <c r="M81" s="258">
        <v>7.43</v>
      </c>
      <c r="N81" s="258">
        <v>67.05</v>
      </c>
      <c r="O81" s="259"/>
      <c r="P81" s="259"/>
      <c r="Q81" s="259"/>
      <c r="R81" s="259"/>
      <c r="S81" s="259"/>
      <c r="T81" s="259"/>
      <c r="U81" s="259"/>
      <c r="V81" s="259"/>
      <c r="W81" s="259"/>
      <c r="X81" s="259"/>
      <c r="Y81" s="259"/>
      <c r="Z81" s="259"/>
    </row>
    <row r="82" spans="1:26" s="262" customFormat="1" ht="34.5" customHeight="1" x14ac:dyDescent="0.2">
      <c r="A82" s="416" t="s">
        <v>3019</v>
      </c>
      <c r="B82" s="417"/>
      <c r="C82" s="307" t="s">
        <v>3022</v>
      </c>
      <c r="D82" s="306" t="s">
        <v>1118</v>
      </c>
      <c r="E82" s="312">
        <v>45622</v>
      </c>
      <c r="F82" s="306" t="s">
        <v>3207</v>
      </c>
      <c r="G82" s="309"/>
      <c r="H82" s="309" t="s">
        <v>3259</v>
      </c>
      <c r="I82" s="309">
        <v>79.599999999999994</v>
      </c>
      <c r="J82" s="258">
        <v>11.5</v>
      </c>
      <c r="K82" s="258">
        <v>7.0949999999999998</v>
      </c>
      <c r="L82" s="258">
        <v>4310</v>
      </c>
      <c r="M82" s="258">
        <v>6.62</v>
      </c>
      <c r="N82" s="258">
        <v>54.3</v>
      </c>
      <c r="O82" s="259"/>
      <c r="P82" s="259"/>
      <c r="Q82" s="259"/>
      <c r="R82" s="259"/>
      <c r="S82" s="259"/>
      <c r="T82" s="259"/>
      <c r="U82" s="259"/>
      <c r="V82" s="259"/>
      <c r="W82" s="259"/>
      <c r="X82" s="259"/>
      <c r="Y82" s="259"/>
      <c r="Z82" s="259"/>
    </row>
    <row r="83" spans="1:26" s="262" customFormat="1" ht="34.5" customHeight="1" x14ac:dyDescent="0.2">
      <c r="A83" s="416" t="s">
        <v>3019</v>
      </c>
      <c r="B83" s="417"/>
      <c r="C83" s="307" t="s">
        <v>3023</v>
      </c>
      <c r="D83" s="306" t="s">
        <v>1118</v>
      </c>
      <c r="E83" s="312">
        <v>45349</v>
      </c>
      <c r="F83" s="306" t="s">
        <v>3208</v>
      </c>
      <c r="G83" s="309"/>
      <c r="H83" s="309" t="s">
        <v>3259</v>
      </c>
      <c r="I83" s="309" t="s">
        <v>3262</v>
      </c>
      <c r="J83" s="258" t="s">
        <v>3260</v>
      </c>
      <c r="K83" s="258">
        <v>4.5049999999999999</v>
      </c>
      <c r="L83" s="258">
        <v>10460</v>
      </c>
      <c r="M83" s="258">
        <v>6.8849999999999998</v>
      </c>
      <c r="N83" s="258">
        <v>166.85</v>
      </c>
      <c r="O83" s="259"/>
      <c r="P83" s="259"/>
      <c r="Q83" s="259"/>
      <c r="R83" s="259"/>
      <c r="S83" s="259"/>
      <c r="T83" s="259"/>
      <c r="U83" s="259"/>
      <c r="V83" s="259"/>
      <c r="W83" s="259"/>
      <c r="X83" s="259"/>
      <c r="Y83" s="259"/>
      <c r="Z83" s="259"/>
    </row>
    <row r="84" spans="1:26" s="262" customFormat="1" ht="34.5" customHeight="1" x14ac:dyDescent="0.2">
      <c r="A84" s="416" t="s">
        <v>3019</v>
      </c>
      <c r="B84" s="417"/>
      <c r="C84" s="307" t="s">
        <v>3024</v>
      </c>
      <c r="D84" s="306" t="s">
        <v>1118</v>
      </c>
      <c r="E84" s="312">
        <v>45461</v>
      </c>
      <c r="F84" s="306" t="s">
        <v>3208</v>
      </c>
      <c r="G84" s="309"/>
      <c r="H84" s="309" t="s">
        <v>3259</v>
      </c>
      <c r="I84" s="309">
        <v>58.8</v>
      </c>
      <c r="J84" s="258">
        <v>21.9</v>
      </c>
      <c r="K84" s="258">
        <v>6.47</v>
      </c>
      <c r="L84" s="258">
        <v>7400</v>
      </c>
      <c r="M84" s="258">
        <v>7.7649999999999997</v>
      </c>
      <c r="N84" s="258">
        <v>63.05</v>
      </c>
      <c r="O84" s="259"/>
      <c r="P84" s="259"/>
      <c r="Q84" s="259"/>
      <c r="R84" s="259"/>
      <c r="S84" s="259"/>
      <c r="T84" s="259"/>
      <c r="U84" s="259"/>
      <c r="V84" s="259"/>
      <c r="W84" s="259"/>
      <c r="X84" s="259"/>
      <c r="Y84" s="259"/>
      <c r="Z84" s="259"/>
    </row>
    <row r="85" spans="1:26" s="262" customFormat="1" ht="34.5" customHeight="1" x14ac:dyDescent="0.2">
      <c r="A85" s="416" t="s">
        <v>3019</v>
      </c>
      <c r="B85" s="417"/>
      <c r="C85" s="307" t="s">
        <v>3024</v>
      </c>
      <c r="D85" s="306" t="s">
        <v>1118</v>
      </c>
      <c r="E85" s="312">
        <v>45622</v>
      </c>
      <c r="F85" s="306" t="s">
        <v>3208</v>
      </c>
      <c r="G85" s="309"/>
      <c r="H85" s="309" t="s">
        <v>3259</v>
      </c>
      <c r="I85" s="309">
        <v>72.2</v>
      </c>
      <c r="J85" s="258">
        <v>13</v>
      </c>
      <c r="K85" s="258">
        <v>6.55</v>
      </c>
      <c r="L85" s="258">
        <v>21300</v>
      </c>
      <c r="M85" s="258">
        <v>6.7249999999999996</v>
      </c>
      <c r="N85" s="258">
        <v>79.8</v>
      </c>
      <c r="O85" s="259"/>
      <c r="P85" s="259"/>
      <c r="Q85" s="259"/>
      <c r="R85" s="259"/>
      <c r="S85" s="259"/>
      <c r="T85" s="259"/>
      <c r="U85" s="259"/>
      <c r="V85" s="259"/>
      <c r="W85" s="259"/>
      <c r="X85" s="259"/>
      <c r="Y85" s="259"/>
      <c r="Z85" s="259"/>
    </row>
    <row r="86" spans="1:26" s="262" customFormat="1" ht="34.5" customHeight="1" x14ac:dyDescent="0.2">
      <c r="A86" s="416" t="s">
        <v>3025</v>
      </c>
      <c r="B86" s="417"/>
      <c r="C86" s="307" t="s">
        <v>3026</v>
      </c>
      <c r="D86" s="306" t="s">
        <v>1118</v>
      </c>
      <c r="E86" s="312">
        <v>45349</v>
      </c>
      <c r="F86" s="306" t="s">
        <v>3209</v>
      </c>
      <c r="G86" s="309"/>
      <c r="H86" s="309" t="s">
        <v>3259</v>
      </c>
      <c r="I86" s="309" t="s">
        <v>3262</v>
      </c>
      <c r="J86" s="258" t="s">
        <v>3260</v>
      </c>
      <c r="K86" s="258">
        <v>5.1100000000000003</v>
      </c>
      <c r="L86" s="258">
        <v>2020</v>
      </c>
      <c r="M86" s="258">
        <v>7.0350000000000001</v>
      </c>
      <c r="N86" s="258">
        <v>160.80000000000001</v>
      </c>
      <c r="O86" s="259"/>
      <c r="P86" s="259"/>
      <c r="Q86" s="259"/>
      <c r="R86" s="259"/>
      <c r="S86" s="259"/>
      <c r="T86" s="259"/>
      <c r="U86" s="259"/>
      <c r="V86" s="259"/>
      <c r="W86" s="259"/>
      <c r="X86" s="259"/>
      <c r="Y86" s="259"/>
      <c r="Z86" s="259"/>
    </row>
    <row r="87" spans="1:26" s="262" customFormat="1" ht="34.5" customHeight="1" x14ac:dyDescent="0.2">
      <c r="A87" s="416" t="s">
        <v>3025</v>
      </c>
      <c r="B87" s="417"/>
      <c r="C87" s="307" t="s">
        <v>3027</v>
      </c>
      <c r="D87" s="306" t="s">
        <v>1118</v>
      </c>
      <c r="E87" s="312">
        <v>45461</v>
      </c>
      <c r="F87" s="306" t="s">
        <v>3209</v>
      </c>
      <c r="G87" s="309"/>
      <c r="H87" s="309" t="s">
        <v>3259</v>
      </c>
      <c r="I87" s="309" t="s">
        <v>3272</v>
      </c>
      <c r="J87" s="258" t="s">
        <v>3270</v>
      </c>
      <c r="K87" s="258">
        <v>6.3049999999999997</v>
      </c>
      <c r="L87" s="258">
        <v>8500</v>
      </c>
      <c r="M87" s="258">
        <v>7.3949999999999996</v>
      </c>
      <c r="N87" s="258">
        <v>66.900000000000006</v>
      </c>
      <c r="O87" s="259"/>
      <c r="P87" s="259"/>
      <c r="Q87" s="259"/>
      <c r="R87" s="259"/>
      <c r="S87" s="259"/>
      <c r="T87" s="259"/>
      <c r="U87" s="259"/>
      <c r="V87" s="259"/>
      <c r="W87" s="259"/>
      <c r="X87" s="259"/>
      <c r="Y87" s="259"/>
      <c r="Z87" s="259"/>
    </row>
    <row r="88" spans="1:26" s="262" customFormat="1" ht="34.5" customHeight="1" x14ac:dyDescent="0.2">
      <c r="A88" s="416" t="s">
        <v>3025</v>
      </c>
      <c r="B88" s="417"/>
      <c r="C88" s="315" t="s">
        <v>3027</v>
      </c>
      <c r="D88" s="306" t="s">
        <v>1118</v>
      </c>
      <c r="E88" s="312">
        <v>45622</v>
      </c>
      <c r="F88" s="306" t="s">
        <v>3209</v>
      </c>
      <c r="G88" s="309"/>
      <c r="H88" s="309" t="s">
        <v>3259</v>
      </c>
      <c r="I88" s="309" t="s">
        <v>3273</v>
      </c>
      <c r="J88" s="258" t="s">
        <v>3271</v>
      </c>
      <c r="K88" s="258">
        <v>6.415</v>
      </c>
      <c r="L88" s="258">
        <v>27550</v>
      </c>
      <c r="M88" s="258">
        <v>6.6849999999999996</v>
      </c>
      <c r="N88" s="258">
        <v>71.05</v>
      </c>
      <c r="O88" s="259"/>
      <c r="P88" s="259"/>
      <c r="Q88" s="259"/>
      <c r="R88" s="259"/>
      <c r="S88" s="259"/>
      <c r="T88" s="259"/>
      <c r="U88" s="259"/>
      <c r="V88" s="259"/>
      <c r="W88" s="259"/>
      <c r="X88" s="259"/>
      <c r="Y88" s="259"/>
      <c r="Z88" s="259"/>
    </row>
    <row r="89" spans="1:26" s="262" customFormat="1" ht="34.5" customHeight="1" x14ac:dyDescent="0.2">
      <c r="A89" s="416" t="s">
        <v>3025</v>
      </c>
      <c r="B89" s="417"/>
      <c r="C89" s="307" t="s">
        <v>3028</v>
      </c>
      <c r="D89" s="306" t="s">
        <v>1118</v>
      </c>
      <c r="E89" s="312">
        <v>45349</v>
      </c>
      <c r="F89" s="306" t="s">
        <v>3210</v>
      </c>
      <c r="G89" s="309"/>
      <c r="H89" s="309" t="s">
        <v>3259</v>
      </c>
      <c r="I89" s="309">
        <v>51.8</v>
      </c>
      <c r="J89" s="258" t="s">
        <v>3268</v>
      </c>
      <c r="K89" s="258">
        <v>3.05</v>
      </c>
      <c r="L89" s="258">
        <v>34480</v>
      </c>
      <c r="M89" s="258">
        <v>7.0750000000000002</v>
      </c>
      <c r="N89" s="258">
        <v>205.05</v>
      </c>
      <c r="O89" s="259"/>
      <c r="P89" s="259"/>
      <c r="Q89" s="259"/>
      <c r="R89" s="259"/>
      <c r="S89" s="259"/>
      <c r="T89" s="259"/>
      <c r="U89" s="259"/>
      <c r="V89" s="259"/>
      <c r="W89" s="259"/>
      <c r="X89" s="259"/>
      <c r="Y89" s="259"/>
      <c r="Z89" s="259"/>
    </row>
    <row r="90" spans="1:26" s="262" customFormat="1" ht="34.5" customHeight="1" x14ac:dyDescent="0.2">
      <c r="A90" s="416" t="s">
        <v>3025</v>
      </c>
      <c r="B90" s="417"/>
      <c r="C90" s="307" t="s">
        <v>3029</v>
      </c>
      <c r="D90" s="306" t="s">
        <v>1118</v>
      </c>
      <c r="E90" s="312">
        <v>45461</v>
      </c>
      <c r="F90" s="306" t="s">
        <v>3210</v>
      </c>
      <c r="G90" s="309"/>
      <c r="H90" s="309" t="s">
        <v>3259</v>
      </c>
      <c r="I90" s="309">
        <v>50.8</v>
      </c>
      <c r="J90" s="258" t="s">
        <v>3269</v>
      </c>
      <c r="K90" s="258">
        <v>5.665</v>
      </c>
      <c r="L90" s="258">
        <v>38400</v>
      </c>
      <c r="M90" s="258">
        <v>7.23</v>
      </c>
      <c r="N90" s="258">
        <v>81.150000000000006</v>
      </c>
      <c r="O90" s="259"/>
      <c r="P90" s="259"/>
      <c r="Q90" s="259"/>
      <c r="R90" s="259"/>
      <c r="S90" s="259"/>
      <c r="T90" s="259"/>
      <c r="U90" s="259"/>
      <c r="V90" s="259"/>
      <c r="W90" s="259"/>
      <c r="X90" s="259"/>
      <c r="Y90" s="259"/>
      <c r="Z90" s="259"/>
    </row>
    <row r="91" spans="1:26" s="262" customFormat="1" ht="34.5" customHeight="1" x14ac:dyDescent="0.2">
      <c r="A91" s="416" t="s">
        <v>3025</v>
      </c>
      <c r="B91" s="417"/>
      <c r="C91" s="307" t="s">
        <v>3029</v>
      </c>
      <c r="D91" s="306" t="s">
        <v>1118</v>
      </c>
      <c r="E91" s="312">
        <v>45622</v>
      </c>
      <c r="F91" s="306" t="s">
        <v>3210</v>
      </c>
      <c r="G91" s="309"/>
      <c r="H91" s="309" t="s">
        <v>3259</v>
      </c>
      <c r="I91" s="309">
        <v>80.3</v>
      </c>
      <c r="J91" s="258" t="s">
        <v>3260</v>
      </c>
      <c r="K91" s="258">
        <v>5.4349999999999996</v>
      </c>
      <c r="L91" s="258">
        <v>25300</v>
      </c>
      <c r="M91" s="258">
        <v>6.7949999999999999</v>
      </c>
      <c r="N91" s="258">
        <v>80.45</v>
      </c>
      <c r="O91" s="259"/>
      <c r="P91" s="259"/>
      <c r="Q91" s="259"/>
      <c r="R91" s="259"/>
      <c r="S91" s="259"/>
      <c r="T91" s="259"/>
      <c r="U91" s="259"/>
      <c r="V91" s="259"/>
      <c r="W91" s="259"/>
      <c r="X91" s="259"/>
      <c r="Y91" s="259"/>
      <c r="Z91" s="259"/>
    </row>
    <row r="92" spans="1:26" s="262" customFormat="1" ht="34.5" customHeight="1" x14ac:dyDescent="0.2">
      <c r="A92" s="416" t="s">
        <v>3025</v>
      </c>
      <c r="B92" s="417"/>
      <c r="C92" s="307" t="s">
        <v>3030</v>
      </c>
      <c r="D92" s="306" t="s">
        <v>1118</v>
      </c>
      <c r="E92" s="312">
        <v>45349</v>
      </c>
      <c r="F92" s="306" t="s">
        <v>3211</v>
      </c>
      <c r="G92" s="309"/>
      <c r="H92" s="309">
        <v>33.799999999999997</v>
      </c>
      <c r="I92" s="309">
        <v>21.9</v>
      </c>
      <c r="J92" s="258">
        <v>72.599999999999994</v>
      </c>
      <c r="K92" s="258">
        <v>0.17499999999999999</v>
      </c>
      <c r="L92" s="258">
        <v>120330</v>
      </c>
      <c r="M92" s="258">
        <v>7.1950000000000003</v>
      </c>
      <c r="N92" s="258">
        <v>297.5</v>
      </c>
      <c r="O92" s="259"/>
      <c r="P92" s="259"/>
      <c r="Q92" s="259"/>
      <c r="R92" s="259"/>
      <c r="S92" s="259"/>
      <c r="T92" s="259"/>
      <c r="U92" s="259"/>
      <c r="V92" s="259"/>
      <c r="W92" s="259"/>
      <c r="X92" s="259"/>
      <c r="Y92" s="259"/>
      <c r="Z92" s="259"/>
    </row>
    <row r="93" spans="1:26" s="262" customFormat="1" ht="34.5" customHeight="1" x14ac:dyDescent="0.2">
      <c r="A93" s="416" t="s">
        <v>3025</v>
      </c>
      <c r="B93" s="417"/>
      <c r="C93" s="307" t="s">
        <v>3030</v>
      </c>
      <c r="D93" s="306" t="s">
        <v>1118</v>
      </c>
      <c r="E93" s="312">
        <v>45461</v>
      </c>
      <c r="F93" s="306" t="s">
        <v>3211</v>
      </c>
      <c r="G93" s="309"/>
      <c r="H93" s="309">
        <v>4.2</v>
      </c>
      <c r="I93" s="309">
        <v>72.400000000000006</v>
      </c>
      <c r="J93" s="258">
        <v>18.600000000000001</v>
      </c>
      <c r="K93" s="258">
        <v>5.14</v>
      </c>
      <c r="L93" s="258">
        <v>129600</v>
      </c>
      <c r="M93" s="258">
        <v>7.2</v>
      </c>
      <c r="N93" s="258">
        <v>84.7</v>
      </c>
      <c r="O93" s="259"/>
      <c r="P93" s="259"/>
      <c r="Q93" s="259"/>
      <c r="R93" s="259"/>
      <c r="S93" s="259"/>
      <c r="T93" s="259"/>
      <c r="U93" s="259"/>
      <c r="V93" s="259"/>
      <c r="W93" s="259"/>
      <c r="X93" s="259"/>
      <c r="Y93" s="259"/>
      <c r="Z93" s="259"/>
    </row>
    <row r="94" spans="1:26" s="262" customFormat="1" ht="34.5" customHeight="1" x14ac:dyDescent="0.2">
      <c r="A94" s="416" t="s">
        <v>3025</v>
      </c>
      <c r="B94" s="417"/>
      <c r="C94" s="315" t="s">
        <v>3030</v>
      </c>
      <c r="D94" s="306" t="s">
        <v>1118</v>
      </c>
      <c r="E94" s="312">
        <v>45622</v>
      </c>
      <c r="F94" s="306" t="s">
        <v>3211</v>
      </c>
      <c r="G94" s="309"/>
      <c r="H94" s="309">
        <v>11.7</v>
      </c>
      <c r="I94" s="309">
        <v>227.8</v>
      </c>
      <c r="J94" s="258">
        <v>48</v>
      </c>
      <c r="K94" s="258">
        <v>4.4800000000000004</v>
      </c>
      <c r="L94" s="258">
        <v>461100</v>
      </c>
      <c r="M94" s="258">
        <v>6.74</v>
      </c>
      <c r="N94" s="258">
        <v>96.3</v>
      </c>
      <c r="O94" s="259"/>
      <c r="P94" s="259"/>
      <c r="Q94" s="259"/>
      <c r="R94" s="259"/>
      <c r="S94" s="259"/>
      <c r="T94" s="259"/>
      <c r="U94" s="259"/>
      <c r="V94" s="259"/>
      <c r="W94" s="259"/>
      <c r="X94" s="259"/>
      <c r="Y94" s="259"/>
      <c r="Z94" s="259"/>
    </row>
    <row r="95" spans="1:26" s="262" customFormat="1" ht="34.5" customHeight="1" x14ac:dyDescent="0.2">
      <c r="A95" s="416" t="s">
        <v>3025</v>
      </c>
      <c r="B95" s="417"/>
      <c r="C95" s="307" t="s">
        <v>3031</v>
      </c>
      <c r="D95" s="306" t="s">
        <v>1118</v>
      </c>
      <c r="E95" s="312">
        <v>45349</v>
      </c>
      <c r="F95" s="306" t="s">
        <v>3212</v>
      </c>
      <c r="G95" s="309"/>
      <c r="H95" s="309">
        <v>18.100000000000001</v>
      </c>
      <c r="I95" s="309">
        <v>16.2</v>
      </c>
      <c r="J95" s="258">
        <v>46.6</v>
      </c>
      <c r="K95" s="258">
        <v>2.0449999999999999</v>
      </c>
      <c r="L95" s="258">
        <v>198630</v>
      </c>
      <c r="M95" s="258">
        <v>7.3250000000000002</v>
      </c>
      <c r="N95" s="258">
        <v>319</v>
      </c>
      <c r="O95" s="259"/>
      <c r="P95" s="259"/>
      <c r="Q95" s="259"/>
      <c r="R95" s="259"/>
      <c r="S95" s="259"/>
      <c r="T95" s="259"/>
      <c r="U95" s="259"/>
      <c r="V95" s="259"/>
      <c r="W95" s="259"/>
      <c r="X95" s="259"/>
      <c r="Y95" s="259"/>
      <c r="Z95" s="259"/>
    </row>
    <row r="96" spans="1:26" s="262" customFormat="1" ht="34.5" customHeight="1" x14ac:dyDescent="0.2">
      <c r="A96" s="416" t="s">
        <v>3025</v>
      </c>
      <c r="B96" s="417"/>
      <c r="C96" s="307" t="s">
        <v>3032</v>
      </c>
      <c r="D96" s="306" t="s">
        <v>1118</v>
      </c>
      <c r="E96" s="312">
        <v>45461</v>
      </c>
      <c r="F96" s="306" t="s">
        <v>3212</v>
      </c>
      <c r="G96" s="309"/>
      <c r="H96" s="309">
        <v>6.3</v>
      </c>
      <c r="I96" s="309">
        <v>190.3</v>
      </c>
      <c r="J96" s="258">
        <v>28</v>
      </c>
      <c r="K96" s="258">
        <v>5.35</v>
      </c>
      <c r="L96" s="258">
        <v>150000</v>
      </c>
      <c r="M96" s="258">
        <v>7.17</v>
      </c>
      <c r="N96" s="258">
        <v>102.55</v>
      </c>
      <c r="O96" s="259"/>
      <c r="P96" s="259"/>
      <c r="Q96" s="259"/>
      <c r="R96" s="259"/>
      <c r="S96" s="259"/>
      <c r="T96" s="259"/>
      <c r="U96" s="259"/>
      <c r="V96" s="259"/>
      <c r="W96" s="259"/>
      <c r="X96" s="259"/>
      <c r="Y96" s="259"/>
      <c r="Z96" s="259"/>
    </row>
    <row r="97" spans="1:26" s="262" customFormat="1" ht="34.5" customHeight="1" x14ac:dyDescent="0.2">
      <c r="A97" s="416" t="s">
        <v>3025</v>
      </c>
      <c r="B97" s="417"/>
      <c r="C97" s="307" t="s">
        <v>3032</v>
      </c>
      <c r="D97" s="306" t="s">
        <v>1118</v>
      </c>
      <c r="E97" s="312">
        <v>45622</v>
      </c>
      <c r="F97" s="306" t="s">
        <v>3212</v>
      </c>
      <c r="G97" s="309"/>
      <c r="H97" s="309">
        <v>4.9000000000000004</v>
      </c>
      <c r="I97" s="309">
        <v>208.6</v>
      </c>
      <c r="J97" s="258">
        <v>33.299999999999997</v>
      </c>
      <c r="K97" s="258">
        <v>4.32</v>
      </c>
      <c r="L97" s="258">
        <v>435200</v>
      </c>
      <c r="M97" s="258">
        <v>6.6349999999999998</v>
      </c>
      <c r="N97" s="258">
        <v>122.9</v>
      </c>
      <c r="O97" s="259"/>
      <c r="P97" s="259"/>
      <c r="Q97" s="259"/>
      <c r="R97" s="259"/>
      <c r="S97" s="259"/>
      <c r="T97" s="259"/>
      <c r="U97" s="259"/>
      <c r="V97" s="259"/>
      <c r="W97" s="259"/>
      <c r="X97" s="259"/>
      <c r="Y97" s="259"/>
      <c r="Z97" s="259"/>
    </row>
    <row r="98" spans="1:26" s="262" customFormat="1" ht="34.5" customHeight="1" x14ac:dyDescent="0.2">
      <c r="A98" s="416" t="s">
        <v>3033</v>
      </c>
      <c r="B98" s="417"/>
      <c r="C98" s="307" t="s">
        <v>3034</v>
      </c>
      <c r="D98" s="306" t="s">
        <v>1118</v>
      </c>
      <c r="E98" s="312">
        <v>45349</v>
      </c>
      <c r="F98" s="306" t="s">
        <v>3213</v>
      </c>
      <c r="G98" s="309"/>
      <c r="H98" s="309">
        <v>22.7</v>
      </c>
      <c r="I98" s="309">
        <v>32</v>
      </c>
      <c r="J98" s="258">
        <v>60.7</v>
      </c>
      <c r="K98" s="258">
        <v>0.36</v>
      </c>
      <c r="L98" s="258">
        <v>547500</v>
      </c>
      <c r="M98" s="258">
        <v>6.9450000000000003</v>
      </c>
      <c r="N98" s="258">
        <v>260.5</v>
      </c>
      <c r="O98" s="259"/>
      <c r="P98" s="259"/>
      <c r="Q98" s="259"/>
      <c r="R98" s="259"/>
      <c r="S98" s="259"/>
      <c r="T98" s="259"/>
      <c r="U98" s="259"/>
      <c r="V98" s="259"/>
      <c r="W98" s="259"/>
      <c r="X98" s="259"/>
      <c r="Y98" s="259"/>
      <c r="Z98" s="259"/>
    </row>
    <row r="99" spans="1:26" s="262" customFormat="1" ht="34.5" customHeight="1" x14ac:dyDescent="0.2">
      <c r="A99" s="416" t="s">
        <v>3033</v>
      </c>
      <c r="B99" s="417"/>
      <c r="C99" s="307" t="s">
        <v>3034</v>
      </c>
      <c r="D99" s="306" t="s">
        <v>1118</v>
      </c>
      <c r="E99" s="312">
        <v>45461</v>
      </c>
      <c r="F99" s="306" t="s">
        <v>3213</v>
      </c>
      <c r="G99" s="309"/>
      <c r="H99" s="309" t="s">
        <v>3264</v>
      </c>
      <c r="I99" s="309">
        <v>89.1</v>
      </c>
      <c r="J99" s="258">
        <v>19.7</v>
      </c>
      <c r="K99" s="258">
        <v>3.645</v>
      </c>
      <c r="L99" s="258">
        <v>42000</v>
      </c>
      <c r="M99" s="258">
        <v>6.8650000000000002</v>
      </c>
      <c r="N99" s="258">
        <v>116.9</v>
      </c>
      <c r="O99" s="259"/>
      <c r="P99" s="259"/>
      <c r="Q99" s="259"/>
      <c r="R99" s="259"/>
      <c r="S99" s="259"/>
      <c r="T99" s="259"/>
      <c r="U99" s="259"/>
      <c r="V99" s="259"/>
      <c r="W99" s="259"/>
      <c r="X99" s="259"/>
      <c r="Y99" s="259"/>
      <c r="Z99" s="259"/>
    </row>
    <row r="100" spans="1:26" s="262" customFormat="1" ht="34.5" customHeight="1" x14ac:dyDescent="0.2">
      <c r="A100" s="416" t="s">
        <v>3033</v>
      </c>
      <c r="B100" s="417"/>
      <c r="C100" s="307" t="s">
        <v>3034</v>
      </c>
      <c r="D100" s="306" t="s">
        <v>1118</v>
      </c>
      <c r="E100" s="312">
        <v>45622</v>
      </c>
      <c r="F100" s="306" t="s">
        <v>3213</v>
      </c>
      <c r="G100" s="309"/>
      <c r="H100" s="309" t="s">
        <v>3264</v>
      </c>
      <c r="I100" s="309">
        <v>63</v>
      </c>
      <c r="J100" s="258" t="s">
        <v>3265</v>
      </c>
      <c r="K100" s="258">
        <v>2.7549999999999999</v>
      </c>
      <c r="L100" s="258">
        <v>20460</v>
      </c>
      <c r="M100" s="258">
        <v>6.77</v>
      </c>
      <c r="N100" s="258">
        <v>123.05</v>
      </c>
      <c r="O100" s="259"/>
      <c r="P100" s="259"/>
      <c r="Q100" s="259"/>
      <c r="R100" s="259"/>
      <c r="S100" s="259"/>
      <c r="T100" s="259"/>
      <c r="U100" s="259"/>
      <c r="V100" s="259"/>
      <c r="W100" s="259"/>
      <c r="X100" s="259"/>
      <c r="Y100" s="259"/>
      <c r="Z100" s="259"/>
    </row>
    <row r="101" spans="1:26" s="262" customFormat="1" ht="34.5" customHeight="1" x14ac:dyDescent="0.2">
      <c r="A101" s="416" t="s">
        <v>3035</v>
      </c>
      <c r="B101" s="417"/>
      <c r="C101" s="307" t="s">
        <v>3036</v>
      </c>
      <c r="D101" s="306" t="s">
        <v>917</v>
      </c>
      <c r="E101" s="312">
        <v>45349</v>
      </c>
      <c r="F101" s="306" t="s">
        <v>3214</v>
      </c>
      <c r="G101" s="309"/>
      <c r="H101" s="309" t="s">
        <v>3276</v>
      </c>
      <c r="I101" s="309" t="s">
        <v>3281</v>
      </c>
      <c r="J101" s="258" t="s">
        <v>3278</v>
      </c>
      <c r="K101" s="258">
        <v>3.5150000000000001</v>
      </c>
      <c r="L101" s="258">
        <v>1720000</v>
      </c>
      <c r="M101" s="258">
        <v>7.12</v>
      </c>
      <c r="N101" s="258">
        <v>238</v>
      </c>
      <c r="O101" s="259"/>
      <c r="P101" s="259"/>
      <c r="Q101" s="259"/>
      <c r="R101" s="259"/>
      <c r="S101" s="259"/>
      <c r="T101" s="259"/>
      <c r="U101" s="259"/>
      <c r="V101" s="259"/>
      <c r="W101" s="259"/>
      <c r="X101" s="259"/>
      <c r="Y101" s="259"/>
      <c r="Z101" s="259"/>
    </row>
    <row r="102" spans="1:26" s="262" customFormat="1" ht="34.5" customHeight="1" x14ac:dyDescent="0.2">
      <c r="A102" s="416" t="s">
        <v>3035</v>
      </c>
      <c r="B102" s="417"/>
      <c r="C102" s="307" t="s">
        <v>3036</v>
      </c>
      <c r="D102" s="306" t="s">
        <v>917</v>
      </c>
      <c r="E102" s="312">
        <v>45461</v>
      </c>
      <c r="F102" s="306" t="s">
        <v>3214</v>
      </c>
      <c r="G102" s="309"/>
      <c r="H102" s="309" t="s">
        <v>3277</v>
      </c>
      <c r="I102" s="309" t="s">
        <v>3282</v>
      </c>
      <c r="J102" s="258" t="s">
        <v>3279</v>
      </c>
      <c r="K102" s="258">
        <v>6.0650000000000004</v>
      </c>
      <c r="L102" s="258">
        <v>30500</v>
      </c>
      <c r="M102" s="258">
        <v>7.0149999999999997</v>
      </c>
      <c r="N102" s="258">
        <v>104.9</v>
      </c>
      <c r="O102" s="259"/>
      <c r="P102" s="259"/>
      <c r="Q102" s="259"/>
      <c r="R102" s="259"/>
      <c r="S102" s="259"/>
      <c r="T102" s="259"/>
      <c r="U102" s="259"/>
      <c r="V102" s="259"/>
      <c r="W102" s="259"/>
      <c r="X102" s="259"/>
      <c r="Y102" s="259"/>
      <c r="Z102" s="259"/>
    </row>
    <row r="103" spans="1:26" s="262" customFormat="1" ht="34.5" customHeight="1" x14ac:dyDescent="0.2">
      <c r="A103" s="416" t="s">
        <v>3035</v>
      </c>
      <c r="B103" s="417"/>
      <c r="C103" s="307" t="s">
        <v>3036</v>
      </c>
      <c r="D103" s="306" t="s">
        <v>917</v>
      </c>
      <c r="E103" s="312">
        <v>45622</v>
      </c>
      <c r="F103" s="306" t="s">
        <v>3214</v>
      </c>
      <c r="G103" s="309"/>
      <c r="H103" s="309" t="s">
        <v>3259</v>
      </c>
      <c r="I103" s="309" t="s">
        <v>3283</v>
      </c>
      <c r="J103" s="258" t="s">
        <v>3280</v>
      </c>
      <c r="K103" s="258">
        <v>4.875</v>
      </c>
      <c r="L103" s="258">
        <v>12810</v>
      </c>
      <c r="M103" s="258">
        <v>6.92</v>
      </c>
      <c r="N103" s="258">
        <v>114.6</v>
      </c>
      <c r="O103" s="259"/>
      <c r="P103" s="259"/>
      <c r="Q103" s="259"/>
      <c r="R103" s="259"/>
      <c r="S103" s="259"/>
      <c r="T103" s="259"/>
      <c r="U103" s="259"/>
      <c r="V103" s="259"/>
      <c r="W103" s="259"/>
      <c r="X103" s="259"/>
      <c r="Y103" s="259"/>
      <c r="Z103" s="259"/>
    </row>
    <row r="104" spans="1:26" s="262" customFormat="1" ht="34.5" customHeight="1" x14ac:dyDescent="0.2">
      <c r="A104" s="416" t="s">
        <v>3037</v>
      </c>
      <c r="B104" s="417"/>
      <c r="C104" s="307" t="s">
        <v>3038</v>
      </c>
      <c r="D104" s="306" t="s">
        <v>838</v>
      </c>
      <c r="E104" s="312">
        <v>45356</v>
      </c>
      <c r="F104" s="306" t="s">
        <v>3215</v>
      </c>
      <c r="G104" s="309">
        <v>2.8000000000000001E-2</v>
      </c>
      <c r="H104" s="309" t="s">
        <v>3259</v>
      </c>
      <c r="I104" s="309" t="s">
        <v>3262</v>
      </c>
      <c r="J104" s="258">
        <v>10.9</v>
      </c>
      <c r="K104" s="258">
        <v>6.84</v>
      </c>
      <c r="L104" s="258">
        <v>2000</v>
      </c>
      <c r="M104" s="258">
        <v>6.51</v>
      </c>
      <c r="N104" s="258">
        <v>52.5</v>
      </c>
      <c r="O104" s="259"/>
      <c r="P104" s="259"/>
      <c r="Q104" s="259"/>
      <c r="R104" s="259"/>
      <c r="S104" s="259"/>
      <c r="T104" s="259"/>
      <c r="U104" s="259"/>
      <c r="V104" s="259"/>
      <c r="W104" s="259"/>
      <c r="X104" s="259"/>
      <c r="Y104" s="259"/>
      <c r="Z104" s="259"/>
    </row>
    <row r="105" spans="1:26" s="262" customFormat="1" ht="34.5" customHeight="1" x14ac:dyDescent="0.2">
      <c r="A105" s="416" t="s">
        <v>3037</v>
      </c>
      <c r="B105" s="417"/>
      <c r="C105" s="307" t="s">
        <v>3038</v>
      </c>
      <c r="D105" s="306" t="s">
        <v>838</v>
      </c>
      <c r="E105" s="312">
        <v>45468</v>
      </c>
      <c r="F105" s="306" t="s">
        <v>3215</v>
      </c>
      <c r="G105" s="309">
        <v>2.8000000000000001E-2</v>
      </c>
      <c r="H105" s="309" t="s">
        <v>3259</v>
      </c>
      <c r="I105" s="309" t="s">
        <v>3262</v>
      </c>
      <c r="J105" s="258">
        <v>10.8</v>
      </c>
      <c r="K105" s="258">
        <v>7.0449999999999999</v>
      </c>
      <c r="L105" s="258">
        <v>200</v>
      </c>
      <c r="M105" s="258">
        <v>6.8849999999999998</v>
      </c>
      <c r="N105" s="258">
        <v>54.2</v>
      </c>
      <c r="O105" s="259"/>
      <c r="P105" s="259"/>
      <c r="Q105" s="259"/>
      <c r="R105" s="259"/>
      <c r="S105" s="259"/>
      <c r="T105" s="259"/>
      <c r="U105" s="259"/>
      <c r="V105" s="259"/>
      <c r="W105" s="259"/>
      <c r="X105" s="259"/>
      <c r="Y105" s="259"/>
      <c r="Z105" s="259"/>
    </row>
    <row r="106" spans="1:26" s="262" customFormat="1" ht="34.5" customHeight="1" x14ac:dyDescent="0.2">
      <c r="A106" s="416" t="s">
        <v>3037</v>
      </c>
      <c r="B106" s="417"/>
      <c r="C106" s="307" t="s">
        <v>3038</v>
      </c>
      <c r="D106" s="306" t="s">
        <v>838</v>
      </c>
      <c r="E106" s="312">
        <v>45629</v>
      </c>
      <c r="F106" s="306" t="s">
        <v>3215</v>
      </c>
      <c r="G106" s="309"/>
      <c r="H106" s="309" t="s">
        <v>3259</v>
      </c>
      <c r="I106" s="309" t="s">
        <v>3262</v>
      </c>
      <c r="J106" s="258">
        <v>34.6</v>
      </c>
      <c r="K106" s="258">
        <v>7.085</v>
      </c>
      <c r="L106" s="258">
        <v>379</v>
      </c>
      <c r="M106" s="258">
        <v>6.94</v>
      </c>
      <c r="N106" s="258">
        <v>48.8</v>
      </c>
      <c r="O106" s="259"/>
      <c r="P106" s="259"/>
      <c r="Q106" s="259"/>
      <c r="R106" s="259"/>
      <c r="S106" s="259"/>
      <c r="T106" s="259"/>
      <c r="U106" s="259"/>
      <c r="V106" s="259"/>
      <c r="W106" s="259"/>
      <c r="X106" s="259"/>
      <c r="Y106" s="259"/>
      <c r="Z106" s="259"/>
    </row>
    <row r="107" spans="1:26" s="262" customFormat="1" ht="34.5" customHeight="1" x14ac:dyDescent="0.2">
      <c r="A107" s="416" t="s">
        <v>3037</v>
      </c>
      <c r="B107" s="417"/>
      <c r="C107" s="307" t="s">
        <v>3039</v>
      </c>
      <c r="D107" s="306" t="s">
        <v>838</v>
      </c>
      <c r="E107" s="312">
        <v>45356</v>
      </c>
      <c r="F107" s="306" t="s">
        <v>3216</v>
      </c>
      <c r="G107" s="309">
        <v>77.3</v>
      </c>
      <c r="H107" s="309" t="s">
        <v>3259</v>
      </c>
      <c r="I107" s="309" t="s">
        <v>3262</v>
      </c>
      <c r="J107" s="258">
        <v>20.3</v>
      </c>
      <c r="K107" s="258">
        <v>6.4749999999999996</v>
      </c>
      <c r="L107" s="258">
        <v>21800</v>
      </c>
      <c r="M107" s="258">
        <v>6.55</v>
      </c>
      <c r="N107" s="258">
        <v>72</v>
      </c>
      <c r="O107" s="259"/>
      <c r="P107" s="259"/>
      <c r="Q107" s="259"/>
      <c r="R107" s="259"/>
      <c r="S107" s="259"/>
      <c r="T107" s="259"/>
      <c r="U107" s="259"/>
      <c r="V107" s="259"/>
      <c r="W107" s="259"/>
      <c r="X107" s="259"/>
      <c r="Y107" s="259"/>
      <c r="Z107" s="259"/>
    </row>
    <row r="108" spans="1:26" s="262" customFormat="1" ht="34.5" customHeight="1" x14ac:dyDescent="0.2">
      <c r="A108" s="416" t="s">
        <v>3037</v>
      </c>
      <c r="B108" s="417"/>
      <c r="C108" s="307" t="s">
        <v>3039</v>
      </c>
      <c r="D108" s="306" t="s">
        <v>838</v>
      </c>
      <c r="E108" s="312">
        <v>45356</v>
      </c>
      <c r="F108" s="306" t="s">
        <v>3216</v>
      </c>
      <c r="G108" s="309">
        <v>178.3</v>
      </c>
      <c r="H108" s="309" t="s">
        <v>3259</v>
      </c>
      <c r="I108" s="309" t="s">
        <v>3262</v>
      </c>
      <c r="J108" s="258">
        <v>69.599999999999994</v>
      </c>
      <c r="K108" s="258">
        <v>5.34</v>
      </c>
      <c r="L108" s="258">
        <v>1000</v>
      </c>
      <c r="M108" s="258">
        <v>6.54</v>
      </c>
      <c r="N108" s="258">
        <v>102.2</v>
      </c>
      <c r="O108" s="259"/>
      <c r="P108" s="259"/>
      <c r="Q108" s="259"/>
      <c r="R108" s="259"/>
      <c r="S108" s="259"/>
      <c r="T108" s="259"/>
      <c r="U108" s="259"/>
      <c r="V108" s="259"/>
      <c r="W108" s="259"/>
      <c r="X108" s="259"/>
      <c r="Y108" s="259"/>
      <c r="Z108" s="259"/>
    </row>
    <row r="109" spans="1:26" s="262" customFormat="1" ht="34.5" customHeight="1" x14ac:dyDescent="0.2">
      <c r="A109" s="416" t="s">
        <v>3037</v>
      </c>
      <c r="B109" s="417"/>
      <c r="C109" s="307" t="s">
        <v>3040</v>
      </c>
      <c r="D109" s="306" t="s">
        <v>838</v>
      </c>
      <c r="E109" s="312">
        <v>45356</v>
      </c>
      <c r="F109" s="306" t="s">
        <v>3216</v>
      </c>
      <c r="G109" s="309">
        <v>329</v>
      </c>
      <c r="H109" s="309">
        <v>27.3</v>
      </c>
      <c r="I109" s="309" t="s">
        <v>3262</v>
      </c>
      <c r="J109" s="258">
        <v>79.7</v>
      </c>
      <c r="K109" s="258">
        <v>0.155</v>
      </c>
      <c r="L109" s="258">
        <v>1986300</v>
      </c>
      <c r="M109" s="258">
        <v>6.98</v>
      </c>
      <c r="N109" s="258">
        <v>387</v>
      </c>
      <c r="O109" s="259"/>
      <c r="P109" s="259"/>
      <c r="Q109" s="259"/>
      <c r="R109" s="259"/>
      <c r="S109" s="259"/>
      <c r="T109" s="259"/>
      <c r="U109" s="259"/>
      <c r="V109" s="259"/>
      <c r="W109" s="259"/>
      <c r="X109" s="259"/>
      <c r="Y109" s="259"/>
      <c r="Z109" s="259"/>
    </row>
    <row r="110" spans="1:26" s="262" customFormat="1" ht="34.5" customHeight="1" x14ac:dyDescent="0.2">
      <c r="A110" s="416" t="s">
        <v>3041</v>
      </c>
      <c r="B110" s="417"/>
      <c r="C110" s="307" t="s">
        <v>3042</v>
      </c>
      <c r="D110" s="306" t="s">
        <v>838</v>
      </c>
      <c r="E110" s="312">
        <v>45468</v>
      </c>
      <c r="F110" s="306" t="s">
        <v>3217</v>
      </c>
      <c r="G110" s="309">
        <v>1172.7</v>
      </c>
      <c r="H110" s="309" t="s">
        <v>3259</v>
      </c>
      <c r="I110" s="309" t="s">
        <v>3262</v>
      </c>
      <c r="J110" s="258" t="s">
        <v>3260</v>
      </c>
      <c r="K110" s="258">
        <v>6.83</v>
      </c>
      <c r="L110" s="258">
        <v>2750</v>
      </c>
      <c r="M110" s="258">
        <v>6.875</v>
      </c>
      <c r="N110" s="258">
        <v>59.05</v>
      </c>
      <c r="O110" s="259"/>
      <c r="P110" s="259"/>
      <c r="Q110" s="259"/>
      <c r="R110" s="259"/>
      <c r="S110" s="259"/>
      <c r="T110" s="259"/>
      <c r="U110" s="259"/>
      <c r="V110" s="259"/>
      <c r="W110" s="259"/>
      <c r="X110" s="259"/>
      <c r="Y110" s="259"/>
      <c r="Z110" s="259"/>
    </row>
    <row r="111" spans="1:26" s="262" customFormat="1" ht="34.5" customHeight="1" x14ac:dyDescent="0.2">
      <c r="A111" s="416" t="s">
        <v>3041</v>
      </c>
      <c r="B111" s="417"/>
      <c r="C111" s="307" t="s">
        <v>3042</v>
      </c>
      <c r="D111" s="306" t="s">
        <v>838</v>
      </c>
      <c r="E111" s="312">
        <v>45468</v>
      </c>
      <c r="F111" s="306" t="s">
        <v>3217</v>
      </c>
      <c r="G111" s="309"/>
      <c r="H111" s="309" t="s">
        <v>3259</v>
      </c>
      <c r="I111" s="309" t="s">
        <v>3262</v>
      </c>
      <c r="J111" s="258">
        <v>16.3</v>
      </c>
      <c r="K111" s="258">
        <v>5.8449999999999998</v>
      </c>
      <c r="L111" s="258">
        <v>120330</v>
      </c>
      <c r="M111" s="258">
        <v>6.9450000000000003</v>
      </c>
      <c r="N111" s="258">
        <v>75.900000000000006</v>
      </c>
      <c r="O111" s="259"/>
      <c r="P111" s="259"/>
      <c r="Q111" s="259"/>
      <c r="R111" s="259"/>
      <c r="S111" s="259"/>
      <c r="T111" s="259"/>
      <c r="U111" s="259"/>
      <c r="V111" s="259"/>
      <c r="W111" s="259"/>
      <c r="X111" s="259"/>
      <c r="Y111" s="259"/>
      <c r="Z111" s="259"/>
    </row>
    <row r="112" spans="1:26" s="262" customFormat="1" ht="34.5" customHeight="1" x14ac:dyDescent="0.2">
      <c r="A112" s="416" t="s">
        <v>3041</v>
      </c>
      <c r="B112" s="417"/>
      <c r="C112" s="307" t="s">
        <v>3043</v>
      </c>
      <c r="D112" s="306" t="s">
        <v>838</v>
      </c>
      <c r="E112" s="312">
        <v>45468</v>
      </c>
      <c r="F112" s="306" t="s">
        <v>3217</v>
      </c>
      <c r="G112" s="309">
        <v>2569.1</v>
      </c>
      <c r="H112" s="309">
        <v>4.3</v>
      </c>
      <c r="I112" s="309">
        <v>15.3</v>
      </c>
      <c r="J112" s="258">
        <v>26.4</v>
      </c>
      <c r="K112" s="258">
        <v>3.5049999999999999</v>
      </c>
      <c r="L112" s="258">
        <v>488400</v>
      </c>
      <c r="M112" s="258">
        <v>6.87</v>
      </c>
      <c r="N112" s="258">
        <v>127.05</v>
      </c>
      <c r="O112" s="259"/>
      <c r="P112" s="259"/>
      <c r="Q112" s="259"/>
      <c r="R112" s="259"/>
      <c r="S112" s="259"/>
      <c r="T112" s="259"/>
      <c r="U112" s="259"/>
      <c r="V112" s="259"/>
      <c r="W112" s="259"/>
      <c r="X112" s="259"/>
      <c r="Y112" s="259"/>
      <c r="Z112" s="259"/>
    </row>
    <row r="113" spans="1:26" s="262" customFormat="1" ht="34.5" customHeight="1" x14ac:dyDescent="0.2">
      <c r="A113" s="416" t="s">
        <v>3041</v>
      </c>
      <c r="B113" s="417"/>
      <c r="C113" s="307" t="s">
        <v>3044</v>
      </c>
      <c r="D113" s="306" t="s">
        <v>838</v>
      </c>
      <c r="E113" s="312">
        <v>45629</v>
      </c>
      <c r="F113" s="306" t="s">
        <v>3218</v>
      </c>
      <c r="G113" s="309"/>
      <c r="H113" s="309" t="s">
        <v>3259</v>
      </c>
      <c r="I113" s="309" t="s">
        <v>3262</v>
      </c>
      <c r="J113" s="258" t="s">
        <v>3260</v>
      </c>
      <c r="K113" s="258">
        <v>7.27</v>
      </c>
      <c r="L113" s="258">
        <v>2064</v>
      </c>
      <c r="M113" s="258">
        <v>6.9649999999999999</v>
      </c>
      <c r="N113" s="258">
        <v>60.1</v>
      </c>
      <c r="O113" s="259"/>
      <c r="P113" s="259"/>
      <c r="Q113" s="259"/>
      <c r="R113" s="259"/>
      <c r="S113" s="259"/>
      <c r="T113" s="259"/>
      <c r="U113" s="259"/>
      <c r="V113" s="259"/>
      <c r="W113" s="259"/>
      <c r="X113" s="259"/>
      <c r="Y113" s="259"/>
      <c r="Z113" s="259"/>
    </row>
    <row r="114" spans="1:26" s="262" customFormat="1" ht="34.5" customHeight="1" x14ac:dyDescent="0.2">
      <c r="A114" s="416" t="s">
        <v>3041</v>
      </c>
      <c r="B114" s="417"/>
      <c r="C114" s="307" t="s">
        <v>3045</v>
      </c>
      <c r="D114" s="306" t="s">
        <v>838</v>
      </c>
      <c r="E114" s="312">
        <v>45629</v>
      </c>
      <c r="F114" s="306" t="s">
        <v>3218</v>
      </c>
      <c r="G114" s="309"/>
      <c r="H114" s="309" t="s">
        <v>3259</v>
      </c>
      <c r="I114" s="309" t="s">
        <v>3262</v>
      </c>
      <c r="J114" s="258">
        <v>13.3</v>
      </c>
      <c r="K114" s="258">
        <v>6.18</v>
      </c>
      <c r="L114" s="258">
        <v>7270</v>
      </c>
      <c r="M114" s="258">
        <v>6.875</v>
      </c>
      <c r="N114" s="258">
        <v>80.95</v>
      </c>
      <c r="O114" s="259"/>
      <c r="P114" s="259"/>
      <c r="Q114" s="259"/>
      <c r="R114" s="259"/>
      <c r="S114" s="259"/>
      <c r="T114" s="259"/>
      <c r="U114" s="259"/>
      <c r="V114" s="259"/>
      <c r="W114" s="259"/>
      <c r="X114" s="259"/>
      <c r="Y114" s="259"/>
      <c r="Z114" s="259"/>
    </row>
    <row r="115" spans="1:26" s="262" customFormat="1" ht="34.5" customHeight="1" x14ac:dyDescent="0.2">
      <c r="A115" s="416" t="s">
        <v>3041</v>
      </c>
      <c r="B115" s="417"/>
      <c r="C115" s="315" t="s">
        <v>3045</v>
      </c>
      <c r="D115" s="306" t="s">
        <v>838</v>
      </c>
      <c r="E115" s="312">
        <v>45629</v>
      </c>
      <c r="F115" s="306" t="s">
        <v>3218</v>
      </c>
      <c r="G115" s="309"/>
      <c r="H115" s="309">
        <v>5.3</v>
      </c>
      <c r="I115" s="309" t="s">
        <v>3262</v>
      </c>
      <c r="J115" s="258">
        <v>30.6</v>
      </c>
      <c r="K115" s="258">
        <v>2.11</v>
      </c>
      <c r="L115" s="258">
        <v>24196</v>
      </c>
      <c r="M115" s="258">
        <v>6.875</v>
      </c>
      <c r="N115" s="258">
        <v>157.65</v>
      </c>
      <c r="O115" s="259"/>
      <c r="P115" s="259"/>
      <c r="Q115" s="259"/>
      <c r="R115" s="259"/>
      <c r="S115" s="259"/>
      <c r="T115" s="259"/>
      <c r="U115" s="259"/>
      <c r="V115" s="259"/>
      <c r="W115" s="259"/>
      <c r="X115" s="259"/>
      <c r="Y115" s="259"/>
      <c r="Z115" s="259"/>
    </row>
    <row r="116" spans="1:26" s="262" customFormat="1" ht="34.5" customHeight="1" x14ac:dyDescent="0.2">
      <c r="A116" s="416" t="s">
        <v>3046</v>
      </c>
      <c r="B116" s="417"/>
      <c r="C116" s="307" t="s">
        <v>3047</v>
      </c>
      <c r="D116" s="306" t="s">
        <v>1118</v>
      </c>
      <c r="E116" s="312">
        <v>45356</v>
      </c>
      <c r="F116" s="306" t="s">
        <v>3219</v>
      </c>
      <c r="G116" s="309">
        <v>0.67349999999999999</v>
      </c>
      <c r="H116" s="309" t="s">
        <v>3259</v>
      </c>
      <c r="I116" s="309" t="s">
        <v>3262</v>
      </c>
      <c r="J116" s="258">
        <v>47.7</v>
      </c>
      <c r="K116" s="258">
        <v>5.6</v>
      </c>
      <c r="L116" s="258">
        <v>1000</v>
      </c>
      <c r="M116" s="258">
        <v>6.92</v>
      </c>
      <c r="N116" s="258">
        <v>239</v>
      </c>
      <c r="O116" s="259"/>
      <c r="P116" s="259"/>
      <c r="Q116" s="259"/>
      <c r="R116" s="259"/>
      <c r="S116" s="259"/>
      <c r="T116" s="259"/>
      <c r="U116" s="259"/>
      <c r="V116" s="259"/>
      <c r="W116" s="259"/>
      <c r="X116" s="259"/>
      <c r="Y116" s="259"/>
      <c r="Z116" s="259"/>
    </row>
    <row r="117" spans="1:26" s="262" customFormat="1" ht="34.5" customHeight="1" x14ac:dyDescent="0.2">
      <c r="A117" s="416" t="s">
        <v>3046</v>
      </c>
      <c r="B117" s="417"/>
      <c r="C117" s="307" t="s">
        <v>3047</v>
      </c>
      <c r="D117" s="306" t="s">
        <v>1118</v>
      </c>
      <c r="E117" s="312">
        <v>45468</v>
      </c>
      <c r="F117" s="306" t="s">
        <v>3219</v>
      </c>
      <c r="G117" s="309"/>
      <c r="H117" s="309" t="s">
        <v>3259</v>
      </c>
      <c r="I117" s="309">
        <v>46.6</v>
      </c>
      <c r="J117" s="258">
        <v>23.5</v>
      </c>
      <c r="K117" s="258">
        <v>4.1950000000000003</v>
      </c>
      <c r="L117" s="258">
        <v>14830</v>
      </c>
      <c r="M117" s="258">
        <v>6.68</v>
      </c>
      <c r="N117" s="258">
        <v>75.25</v>
      </c>
      <c r="O117" s="259"/>
      <c r="P117" s="259"/>
      <c r="Q117" s="259"/>
      <c r="R117" s="259"/>
      <c r="S117" s="259"/>
      <c r="T117" s="259"/>
      <c r="U117" s="259"/>
      <c r="V117" s="259"/>
      <c r="W117" s="259"/>
      <c r="X117" s="259"/>
      <c r="Y117" s="259"/>
      <c r="Z117" s="259"/>
    </row>
    <row r="118" spans="1:26" s="262" customFormat="1" ht="34.5" customHeight="1" x14ac:dyDescent="0.2">
      <c r="A118" s="416" t="s">
        <v>3046</v>
      </c>
      <c r="B118" s="417"/>
      <c r="C118" s="307" t="s">
        <v>3047</v>
      </c>
      <c r="D118" s="306" t="s">
        <v>1118</v>
      </c>
      <c r="E118" s="312">
        <v>45629</v>
      </c>
      <c r="F118" s="306" t="s">
        <v>3219</v>
      </c>
      <c r="G118" s="309"/>
      <c r="H118" s="309" t="s">
        <v>3259</v>
      </c>
      <c r="I118" s="309" t="s">
        <v>3262</v>
      </c>
      <c r="J118" s="258">
        <v>28.8</v>
      </c>
      <c r="K118" s="258">
        <v>4.3449999999999998</v>
      </c>
      <c r="L118" s="258">
        <v>602</v>
      </c>
      <c r="M118" s="258">
        <v>6.72</v>
      </c>
      <c r="N118" s="258">
        <v>92.85</v>
      </c>
      <c r="O118" s="259"/>
      <c r="P118" s="259"/>
      <c r="Q118" s="259"/>
      <c r="R118" s="259"/>
      <c r="S118" s="259"/>
      <c r="T118" s="259"/>
      <c r="U118" s="259"/>
      <c r="V118" s="259"/>
      <c r="W118" s="259"/>
      <c r="X118" s="259"/>
      <c r="Y118" s="259"/>
      <c r="Z118" s="259"/>
    </row>
    <row r="119" spans="1:26" s="262" customFormat="1" ht="34.5" customHeight="1" x14ac:dyDescent="0.2">
      <c r="A119" s="416" t="s">
        <v>3048</v>
      </c>
      <c r="B119" s="417"/>
      <c r="C119" s="307" t="s">
        <v>3049</v>
      </c>
      <c r="D119" s="306" t="s">
        <v>433</v>
      </c>
      <c r="E119" s="312">
        <v>45531</v>
      </c>
      <c r="F119" s="306" t="s">
        <v>3220</v>
      </c>
      <c r="G119" s="309">
        <v>9.5700000000000007E-2</v>
      </c>
      <c r="H119" s="309" t="s">
        <v>3259</v>
      </c>
      <c r="I119" s="309" t="s">
        <v>3262</v>
      </c>
      <c r="J119" s="258" t="s">
        <v>3260</v>
      </c>
      <c r="K119" s="258">
        <v>6.94</v>
      </c>
      <c r="L119" s="258">
        <v>200</v>
      </c>
      <c r="M119" s="258">
        <v>7.24</v>
      </c>
      <c r="N119" s="258">
        <v>27.95</v>
      </c>
      <c r="O119" s="259"/>
      <c r="P119" s="259"/>
      <c r="Q119" s="259"/>
      <c r="R119" s="259"/>
      <c r="S119" s="259"/>
      <c r="T119" s="259"/>
      <c r="U119" s="259"/>
      <c r="V119" s="259"/>
      <c r="W119" s="259"/>
      <c r="X119" s="259"/>
      <c r="Y119" s="259"/>
      <c r="Z119" s="259"/>
    </row>
    <row r="120" spans="1:26" s="262" customFormat="1" ht="34.5" customHeight="1" x14ac:dyDescent="0.2">
      <c r="A120" s="416" t="s">
        <v>3048</v>
      </c>
      <c r="B120" s="417"/>
      <c r="C120" s="307" t="s">
        <v>3050</v>
      </c>
      <c r="D120" s="306" t="s">
        <v>433</v>
      </c>
      <c r="E120" s="312">
        <v>45356</v>
      </c>
      <c r="F120" s="306" t="s">
        <v>3221</v>
      </c>
      <c r="G120" s="309">
        <v>0.15890000000000001</v>
      </c>
      <c r="H120" s="309" t="s">
        <v>3259</v>
      </c>
      <c r="I120" s="258" t="s">
        <v>3262</v>
      </c>
      <c r="J120" s="258">
        <v>24.4</v>
      </c>
      <c r="K120" s="258">
        <v>6.8550000000000004</v>
      </c>
      <c r="L120" s="258">
        <v>14500</v>
      </c>
      <c r="M120" s="258">
        <v>7.0949999999999998</v>
      </c>
      <c r="N120" s="258">
        <v>120.8</v>
      </c>
      <c r="O120" s="259"/>
      <c r="P120" s="259"/>
      <c r="Q120" s="259"/>
      <c r="R120" s="259"/>
      <c r="S120" s="259"/>
      <c r="T120" s="259"/>
      <c r="U120" s="259"/>
      <c r="V120" s="259"/>
      <c r="W120" s="259"/>
      <c r="X120" s="259"/>
      <c r="Y120" s="259"/>
      <c r="Z120" s="259"/>
    </row>
    <row r="121" spans="1:26" s="262" customFormat="1" ht="34.5" customHeight="1" x14ac:dyDescent="0.2">
      <c r="A121" s="416" t="s">
        <v>3048</v>
      </c>
      <c r="B121" s="417"/>
      <c r="C121" s="307" t="s">
        <v>3050</v>
      </c>
      <c r="D121" s="306" t="s">
        <v>433</v>
      </c>
      <c r="E121" s="312">
        <v>45468</v>
      </c>
      <c r="F121" s="306" t="s">
        <v>3221</v>
      </c>
      <c r="G121" s="309">
        <v>0.15890000000000001</v>
      </c>
      <c r="H121" s="309" t="s">
        <v>3259</v>
      </c>
      <c r="I121" s="258">
        <v>20.8</v>
      </c>
      <c r="J121" s="258" t="s">
        <v>3260</v>
      </c>
      <c r="K121" s="258">
        <v>7.27</v>
      </c>
      <c r="L121" s="258">
        <v>7890</v>
      </c>
      <c r="M121" s="258">
        <v>7.15</v>
      </c>
      <c r="N121" s="258">
        <v>69.150000000000006</v>
      </c>
      <c r="O121" s="259"/>
      <c r="P121" s="259"/>
      <c r="Q121" s="259"/>
      <c r="R121" s="259"/>
      <c r="S121" s="259"/>
      <c r="T121" s="259"/>
      <c r="U121" s="259"/>
      <c r="V121" s="259"/>
      <c r="W121" s="259"/>
      <c r="X121" s="259"/>
      <c r="Y121" s="259"/>
      <c r="Z121" s="259"/>
    </row>
    <row r="122" spans="1:26" s="262" customFormat="1" ht="34.5" customHeight="1" x14ac:dyDescent="0.2">
      <c r="A122" s="416" t="s">
        <v>3048</v>
      </c>
      <c r="B122" s="417"/>
      <c r="C122" s="307" t="s">
        <v>3050</v>
      </c>
      <c r="D122" s="306" t="s">
        <v>433</v>
      </c>
      <c r="E122" s="312">
        <v>45629</v>
      </c>
      <c r="F122" s="306" t="s">
        <v>3221</v>
      </c>
      <c r="G122" s="309"/>
      <c r="H122" s="309" t="s">
        <v>3259</v>
      </c>
      <c r="I122" s="258" t="s">
        <v>3262</v>
      </c>
      <c r="J122" s="258">
        <v>18.3</v>
      </c>
      <c r="K122" s="258">
        <v>7.7050000000000001</v>
      </c>
      <c r="L122" s="258">
        <v>48392</v>
      </c>
      <c r="M122" s="258">
        <v>7.1550000000000002</v>
      </c>
      <c r="N122" s="258">
        <v>80.3</v>
      </c>
      <c r="O122" s="259"/>
      <c r="P122" s="259"/>
      <c r="Q122" s="259"/>
      <c r="R122" s="259"/>
      <c r="S122" s="259"/>
      <c r="T122" s="259"/>
      <c r="U122" s="259"/>
      <c r="V122" s="259"/>
      <c r="W122" s="259"/>
      <c r="X122" s="259"/>
      <c r="Y122" s="259"/>
      <c r="Z122" s="259"/>
    </row>
    <row r="123" spans="1:26" s="262" customFormat="1" ht="34.5" customHeight="1" x14ac:dyDescent="0.2">
      <c r="A123" s="416" t="s">
        <v>3051</v>
      </c>
      <c r="B123" s="417"/>
      <c r="C123" s="307" t="s">
        <v>3052</v>
      </c>
      <c r="D123" s="306" t="s">
        <v>433</v>
      </c>
      <c r="E123" s="312">
        <v>45356</v>
      </c>
      <c r="F123" s="306" t="s">
        <v>3222</v>
      </c>
      <c r="G123" s="309"/>
      <c r="H123" s="309">
        <v>61.5</v>
      </c>
      <c r="I123" s="309">
        <v>43.3</v>
      </c>
      <c r="J123" s="258">
        <v>156.6</v>
      </c>
      <c r="K123" s="258">
        <v>3.71</v>
      </c>
      <c r="L123" s="258">
        <v>1299700</v>
      </c>
      <c r="M123" s="258">
        <v>7.1749999999999998</v>
      </c>
      <c r="N123" s="258">
        <v>293.5</v>
      </c>
      <c r="O123" s="259"/>
      <c r="P123" s="259"/>
      <c r="Q123" s="259"/>
      <c r="R123" s="259"/>
      <c r="S123" s="259"/>
      <c r="T123" s="259"/>
      <c r="U123" s="259"/>
      <c r="V123" s="259"/>
      <c r="W123" s="259"/>
      <c r="X123" s="259"/>
      <c r="Y123" s="259"/>
      <c r="Z123" s="259"/>
    </row>
    <row r="124" spans="1:26" s="262" customFormat="1" ht="34.5" customHeight="1" x14ac:dyDescent="0.2">
      <c r="A124" s="416" t="s">
        <v>3051</v>
      </c>
      <c r="B124" s="417"/>
      <c r="C124" s="307" t="s">
        <v>3052</v>
      </c>
      <c r="D124" s="306" t="s">
        <v>433</v>
      </c>
      <c r="E124" s="312">
        <v>45468</v>
      </c>
      <c r="F124" s="306" t="s">
        <v>3222</v>
      </c>
      <c r="G124" s="309"/>
      <c r="H124" s="309" t="s">
        <v>3259</v>
      </c>
      <c r="I124" s="309">
        <v>39</v>
      </c>
      <c r="J124" s="258">
        <v>37.299999999999997</v>
      </c>
      <c r="K124" s="258">
        <v>6.58</v>
      </c>
      <c r="L124" s="258">
        <v>461100</v>
      </c>
      <c r="M124" s="258">
        <v>7.0149999999999997</v>
      </c>
      <c r="N124" s="258">
        <v>102.2</v>
      </c>
      <c r="O124" s="259"/>
      <c r="P124" s="259"/>
      <c r="Q124" s="259"/>
      <c r="R124" s="259"/>
      <c r="S124" s="259"/>
      <c r="T124" s="259"/>
      <c r="U124" s="259"/>
      <c r="V124" s="259"/>
      <c r="W124" s="259"/>
      <c r="X124" s="259"/>
      <c r="Y124" s="259"/>
      <c r="Z124" s="259"/>
    </row>
    <row r="125" spans="1:26" s="262" customFormat="1" ht="34.5" customHeight="1" x14ac:dyDescent="0.2">
      <c r="A125" s="416" t="s">
        <v>3051</v>
      </c>
      <c r="B125" s="417"/>
      <c r="C125" s="307" t="s">
        <v>3052</v>
      </c>
      <c r="D125" s="306" t="s">
        <v>433</v>
      </c>
      <c r="E125" s="312">
        <v>45629</v>
      </c>
      <c r="F125" s="306" t="s">
        <v>3222</v>
      </c>
      <c r="G125" s="309"/>
      <c r="H125" s="309">
        <v>24.1</v>
      </c>
      <c r="I125" s="309">
        <v>97.9</v>
      </c>
      <c r="J125" s="258">
        <v>113.1</v>
      </c>
      <c r="K125" s="258">
        <v>6.5250000000000004</v>
      </c>
      <c r="L125" s="258">
        <v>241960</v>
      </c>
      <c r="M125" s="258">
        <v>7.39</v>
      </c>
      <c r="N125" s="258">
        <v>153.1</v>
      </c>
      <c r="O125" s="259"/>
      <c r="P125" s="259"/>
      <c r="Q125" s="259"/>
      <c r="R125" s="259"/>
      <c r="S125" s="259"/>
      <c r="T125" s="259"/>
      <c r="U125" s="259"/>
      <c r="V125" s="259"/>
      <c r="W125" s="259"/>
      <c r="X125" s="259"/>
      <c r="Y125" s="259"/>
      <c r="Z125" s="259"/>
    </row>
    <row r="126" spans="1:26" s="262" customFormat="1" ht="34.5" customHeight="1" x14ac:dyDescent="0.2">
      <c r="A126" s="416" t="s">
        <v>3051</v>
      </c>
      <c r="B126" s="417"/>
      <c r="C126" s="307" t="s">
        <v>3053</v>
      </c>
      <c r="D126" s="306" t="s">
        <v>917</v>
      </c>
      <c r="E126" s="312">
        <v>45356</v>
      </c>
      <c r="F126" s="306" t="s">
        <v>3223</v>
      </c>
      <c r="G126" s="309">
        <v>0.81189999999999996</v>
      </c>
      <c r="H126" s="309">
        <v>6</v>
      </c>
      <c r="I126" s="309" t="s">
        <v>3262</v>
      </c>
      <c r="J126" s="258">
        <v>39.1</v>
      </c>
      <c r="K126" s="258">
        <v>4.33</v>
      </c>
      <c r="L126" s="258">
        <v>39300</v>
      </c>
      <c r="M126" s="258">
        <v>7.3449999999999998</v>
      </c>
      <c r="N126" s="258">
        <v>231.5</v>
      </c>
      <c r="O126" s="259"/>
      <c r="P126" s="259"/>
      <c r="Q126" s="259"/>
      <c r="R126" s="259"/>
      <c r="S126" s="259"/>
      <c r="T126" s="259"/>
      <c r="U126" s="259"/>
      <c r="V126" s="259"/>
      <c r="W126" s="259"/>
      <c r="X126" s="259"/>
      <c r="Y126" s="259"/>
      <c r="Z126" s="259"/>
    </row>
    <row r="127" spans="1:26" s="262" customFormat="1" ht="34.5" customHeight="1" x14ac:dyDescent="0.2">
      <c r="A127" s="416" t="s">
        <v>3051</v>
      </c>
      <c r="B127" s="417"/>
      <c r="C127" s="307" t="s">
        <v>3053</v>
      </c>
      <c r="D127" s="306" t="s">
        <v>917</v>
      </c>
      <c r="E127" s="312">
        <v>45356</v>
      </c>
      <c r="F127" s="306" t="s">
        <v>3223</v>
      </c>
      <c r="G127" s="309"/>
      <c r="H127" s="309">
        <v>4.7</v>
      </c>
      <c r="I127" s="309">
        <v>15.3</v>
      </c>
      <c r="J127" s="258">
        <v>54.6</v>
      </c>
      <c r="K127" s="258">
        <v>4.2</v>
      </c>
      <c r="L127" s="258">
        <v>86200</v>
      </c>
      <c r="M127" s="258">
        <v>7.4</v>
      </c>
      <c r="N127" s="258">
        <v>537.5</v>
      </c>
      <c r="O127" s="259"/>
      <c r="P127" s="259"/>
      <c r="Q127" s="259"/>
      <c r="R127" s="259"/>
      <c r="S127" s="259"/>
      <c r="T127" s="259"/>
      <c r="U127" s="259"/>
      <c r="V127" s="259"/>
      <c r="W127" s="259"/>
      <c r="X127" s="259"/>
      <c r="Y127" s="259"/>
      <c r="Z127" s="259"/>
    </row>
    <row r="128" spans="1:26" s="262" customFormat="1" ht="34.5" customHeight="1" x14ac:dyDescent="0.2">
      <c r="A128" s="416" t="s">
        <v>3051</v>
      </c>
      <c r="B128" s="417"/>
      <c r="C128" s="307" t="s">
        <v>3053</v>
      </c>
      <c r="D128" s="306" t="s">
        <v>917</v>
      </c>
      <c r="E128" s="312">
        <v>45468</v>
      </c>
      <c r="F128" s="306" t="s">
        <v>3223</v>
      </c>
      <c r="G128" s="309"/>
      <c r="H128" s="309" t="s">
        <v>3259</v>
      </c>
      <c r="I128" s="309">
        <v>88.3</v>
      </c>
      <c r="J128" s="258">
        <v>26.8</v>
      </c>
      <c r="K128" s="258">
        <v>5.2750000000000004</v>
      </c>
      <c r="L128" s="258">
        <v>78000</v>
      </c>
      <c r="M128" s="258">
        <v>7.54</v>
      </c>
      <c r="N128" s="258">
        <v>93.65</v>
      </c>
      <c r="O128" s="259"/>
      <c r="P128" s="259"/>
      <c r="Q128" s="259"/>
      <c r="R128" s="259"/>
      <c r="S128" s="259"/>
      <c r="T128" s="259"/>
      <c r="U128" s="259"/>
      <c r="V128" s="259"/>
      <c r="W128" s="259"/>
      <c r="X128" s="259"/>
      <c r="Y128" s="259"/>
      <c r="Z128" s="259"/>
    </row>
    <row r="129" spans="1:26" s="262" customFormat="1" ht="34.5" customHeight="1" x14ac:dyDescent="0.2">
      <c r="A129" s="416" t="s">
        <v>3051</v>
      </c>
      <c r="B129" s="417"/>
      <c r="C129" s="307" t="s">
        <v>3054</v>
      </c>
      <c r="D129" s="306" t="s">
        <v>917</v>
      </c>
      <c r="E129" s="312">
        <v>45468</v>
      </c>
      <c r="F129" s="306" t="s">
        <v>3224</v>
      </c>
      <c r="G129" s="309"/>
      <c r="H129" s="309" t="s">
        <v>3259</v>
      </c>
      <c r="I129" s="309">
        <v>57.1</v>
      </c>
      <c r="J129" s="258">
        <v>32.700000000000003</v>
      </c>
      <c r="K129" s="258">
        <v>5.26</v>
      </c>
      <c r="L129" s="258">
        <v>63700</v>
      </c>
      <c r="M129" s="258">
        <v>7.48</v>
      </c>
      <c r="N129" s="258">
        <v>129.75</v>
      </c>
      <c r="O129" s="259"/>
      <c r="P129" s="259"/>
      <c r="Q129" s="259"/>
      <c r="R129" s="259"/>
      <c r="S129" s="259"/>
      <c r="T129" s="259"/>
      <c r="U129" s="259"/>
      <c r="V129" s="259"/>
      <c r="W129" s="259"/>
      <c r="X129" s="259"/>
      <c r="Y129" s="259"/>
      <c r="Z129" s="259"/>
    </row>
    <row r="130" spans="1:26" s="262" customFormat="1" ht="34.5" customHeight="1" x14ac:dyDescent="0.2">
      <c r="A130" s="416" t="s">
        <v>3051</v>
      </c>
      <c r="B130" s="417"/>
      <c r="C130" s="307" t="s">
        <v>3054</v>
      </c>
      <c r="D130" s="306" t="s">
        <v>917</v>
      </c>
      <c r="E130" s="312">
        <v>45629</v>
      </c>
      <c r="F130" s="306" t="s">
        <v>3224</v>
      </c>
      <c r="G130" s="309"/>
      <c r="H130" s="309" t="s">
        <v>3259</v>
      </c>
      <c r="I130" s="309">
        <v>19.8</v>
      </c>
      <c r="J130" s="258">
        <v>14.5</v>
      </c>
      <c r="K130" s="258">
        <v>4.1100000000000003</v>
      </c>
      <c r="L130" s="258">
        <v>25860</v>
      </c>
      <c r="M130" s="258">
        <v>6.82</v>
      </c>
      <c r="N130" s="258">
        <v>111.1</v>
      </c>
      <c r="O130" s="259"/>
      <c r="P130" s="259"/>
      <c r="Q130" s="259"/>
      <c r="R130" s="259"/>
      <c r="S130" s="259"/>
      <c r="T130" s="259"/>
      <c r="U130" s="259"/>
      <c r="V130" s="259"/>
      <c r="W130" s="259"/>
      <c r="X130" s="259"/>
      <c r="Y130" s="259"/>
      <c r="Z130" s="259"/>
    </row>
    <row r="131" spans="1:26" s="262" customFormat="1" ht="34.5" customHeight="1" x14ac:dyDescent="0.2">
      <c r="A131" s="416" t="s">
        <v>3051</v>
      </c>
      <c r="B131" s="417"/>
      <c r="C131" s="307" t="s">
        <v>3054</v>
      </c>
      <c r="D131" s="306" t="s">
        <v>917</v>
      </c>
      <c r="E131" s="312">
        <v>45629</v>
      </c>
      <c r="F131" s="306" t="s">
        <v>3224</v>
      </c>
      <c r="G131" s="309"/>
      <c r="H131" s="309" t="s">
        <v>3259</v>
      </c>
      <c r="I131" s="309" t="s">
        <v>3262</v>
      </c>
      <c r="J131" s="258">
        <v>19.2</v>
      </c>
      <c r="K131" s="258">
        <v>4.3099999999999996</v>
      </c>
      <c r="L131" s="258">
        <v>24066</v>
      </c>
      <c r="M131" s="258">
        <v>7.0149999999999997</v>
      </c>
      <c r="N131" s="258">
        <v>230.5</v>
      </c>
      <c r="O131" s="259"/>
      <c r="P131" s="259"/>
      <c r="Q131" s="259"/>
      <c r="R131" s="259"/>
      <c r="S131" s="259"/>
      <c r="T131" s="259"/>
      <c r="U131" s="259"/>
      <c r="V131" s="259"/>
      <c r="W131" s="259"/>
      <c r="X131" s="259"/>
      <c r="Y131" s="259"/>
      <c r="Z131" s="259"/>
    </row>
    <row r="132" spans="1:26" s="262" customFormat="1" ht="34.5" customHeight="1" x14ac:dyDescent="0.2">
      <c r="A132" s="416" t="s">
        <v>3055</v>
      </c>
      <c r="B132" s="417"/>
      <c r="C132" s="307" t="s">
        <v>3056</v>
      </c>
      <c r="D132" s="306" t="s">
        <v>785</v>
      </c>
      <c r="E132" s="312">
        <v>45349</v>
      </c>
      <c r="F132" s="306" t="s">
        <v>3225</v>
      </c>
      <c r="G132" s="309">
        <v>4.19E-2</v>
      </c>
      <c r="H132" s="309" t="s">
        <v>3259</v>
      </c>
      <c r="I132" s="309" t="s">
        <v>3262</v>
      </c>
      <c r="J132" s="258" t="s">
        <v>3260</v>
      </c>
      <c r="K132" s="258">
        <v>7.085</v>
      </c>
      <c r="L132" s="258">
        <v>9330</v>
      </c>
      <c r="M132" s="258">
        <v>7.335</v>
      </c>
      <c r="N132" s="258">
        <v>162.55000000000001</v>
      </c>
      <c r="O132" s="259"/>
      <c r="P132" s="259"/>
      <c r="Q132" s="259"/>
      <c r="R132" s="259"/>
      <c r="S132" s="259"/>
      <c r="T132" s="259"/>
      <c r="U132" s="259"/>
      <c r="V132" s="259"/>
      <c r="W132" s="259"/>
      <c r="X132" s="259"/>
      <c r="Y132" s="259"/>
      <c r="Z132" s="259"/>
    </row>
    <row r="133" spans="1:26" s="262" customFormat="1" ht="34.5" customHeight="1" x14ac:dyDescent="0.2">
      <c r="A133" s="416" t="s">
        <v>3055</v>
      </c>
      <c r="B133" s="417"/>
      <c r="C133" s="307" t="s">
        <v>3056</v>
      </c>
      <c r="D133" s="306" t="s">
        <v>785</v>
      </c>
      <c r="E133" s="312">
        <v>45461</v>
      </c>
      <c r="F133" s="306" t="s">
        <v>3225</v>
      </c>
      <c r="G133" s="309">
        <v>4.19E-2</v>
      </c>
      <c r="H133" s="309" t="s">
        <v>3259</v>
      </c>
      <c r="I133" s="309">
        <v>17.3</v>
      </c>
      <c r="J133" s="258">
        <v>14.3</v>
      </c>
      <c r="K133" s="258">
        <v>7.1950000000000003</v>
      </c>
      <c r="L133" s="258">
        <v>29800</v>
      </c>
      <c r="M133" s="258">
        <v>7.1950000000000003</v>
      </c>
      <c r="N133" s="258">
        <v>232</v>
      </c>
      <c r="O133" s="259"/>
      <c r="P133" s="259"/>
      <c r="Q133" s="259"/>
      <c r="R133" s="259"/>
      <c r="S133" s="259"/>
      <c r="T133" s="259"/>
      <c r="U133" s="259"/>
      <c r="V133" s="259"/>
      <c r="W133" s="259"/>
      <c r="X133" s="259"/>
      <c r="Y133" s="259"/>
      <c r="Z133" s="259"/>
    </row>
    <row r="134" spans="1:26" s="262" customFormat="1" ht="34.5" customHeight="1" x14ac:dyDescent="0.2">
      <c r="A134" s="416" t="s">
        <v>3055</v>
      </c>
      <c r="B134" s="417"/>
      <c r="C134" s="307" t="s">
        <v>3056</v>
      </c>
      <c r="D134" s="306" t="s">
        <v>785</v>
      </c>
      <c r="E134" s="312">
        <v>45622</v>
      </c>
      <c r="F134" s="306" t="s">
        <v>3225</v>
      </c>
      <c r="G134" s="309">
        <v>4.19E-2</v>
      </c>
      <c r="H134" s="309" t="s">
        <v>3259</v>
      </c>
      <c r="I134" s="309" t="s">
        <v>3262</v>
      </c>
      <c r="J134" s="258">
        <v>11.6</v>
      </c>
      <c r="K134" s="258">
        <v>7.4050000000000002</v>
      </c>
      <c r="L134" s="258">
        <v>5405</v>
      </c>
      <c r="M134" s="258">
        <v>7.2649999999999997</v>
      </c>
      <c r="N134" s="258">
        <v>118.2</v>
      </c>
      <c r="O134" s="259"/>
      <c r="P134" s="259"/>
      <c r="Q134" s="259"/>
      <c r="R134" s="259"/>
      <c r="S134" s="259"/>
      <c r="T134" s="259"/>
      <c r="U134" s="259"/>
      <c r="V134" s="259"/>
      <c r="W134" s="259"/>
      <c r="X134" s="259"/>
      <c r="Y134" s="259"/>
      <c r="Z134" s="259"/>
    </row>
    <row r="135" spans="1:26" s="262" customFormat="1" ht="34.5" customHeight="1" x14ac:dyDescent="0.2">
      <c r="A135" s="416" t="s">
        <v>3055</v>
      </c>
      <c r="B135" s="417"/>
      <c r="C135" s="307" t="s">
        <v>3057</v>
      </c>
      <c r="D135" s="306" t="s">
        <v>785</v>
      </c>
      <c r="E135" s="312">
        <v>45349</v>
      </c>
      <c r="F135" s="306" t="s">
        <v>3226</v>
      </c>
      <c r="G135" s="309">
        <v>0.12840000000000001</v>
      </c>
      <c r="H135" s="309" t="s">
        <v>3259</v>
      </c>
      <c r="I135" s="309" t="s">
        <v>3262</v>
      </c>
      <c r="J135" s="258" t="s">
        <v>3260</v>
      </c>
      <c r="K135" s="258">
        <v>6.5250000000000004</v>
      </c>
      <c r="L135" s="258">
        <v>18600</v>
      </c>
      <c r="M135" s="258">
        <v>7.21</v>
      </c>
      <c r="N135" s="258">
        <v>128.30000000000001</v>
      </c>
      <c r="O135" s="259"/>
      <c r="P135" s="259"/>
      <c r="Q135" s="259"/>
      <c r="R135" s="259"/>
      <c r="S135" s="259"/>
      <c r="T135" s="259"/>
      <c r="U135" s="259"/>
      <c r="V135" s="259"/>
      <c r="W135" s="259"/>
      <c r="X135" s="259"/>
      <c r="Y135" s="259"/>
      <c r="Z135" s="259"/>
    </row>
    <row r="136" spans="1:26" s="262" customFormat="1" ht="34.5" customHeight="1" x14ac:dyDescent="0.2">
      <c r="A136" s="416" t="s">
        <v>3055</v>
      </c>
      <c r="B136" s="417"/>
      <c r="C136" s="307" t="s">
        <v>3057</v>
      </c>
      <c r="D136" s="306" t="s">
        <v>785</v>
      </c>
      <c r="E136" s="312">
        <v>45461</v>
      </c>
      <c r="F136" s="306" t="s">
        <v>3226</v>
      </c>
      <c r="G136" s="309">
        <v>0.12840000000000001</v>
      </c>
      <c r="H136" s="309" t="s">
        <v>3259</v>
      </c>
      <c r="I136" s="309" t="s">
        <v>3262</v>
      </c>
      <c r="J136" s="258">
        <v>10.3</v>
      </c>
      <c r="K136" s="258">
        <v>7.2050000000000001</v>
      </c>
      <c r="L136" s="258">
        <v>31300</v>
      </c>
      <c r="M136" s="258">
        <v>7.25</v>
      </c>
      <c r="N136" s="258">
        <v>147.69999999999999</v>
      </c>
      <c r="O136" s="259"/>
      <c r="P136" s="259"/>
      <c r="Q136" s="259"/>
      <c r="R136" s="259"/>
      <c r="S136" s="259"/>
      <c r="T136" s="259"/>
      <c r="U136" s="259"/>
      <c r="V136" s="259"/>
      <c r="W136" s="259"/>
      <c r="X136" s="259"/>
      <c r="Y136" s="259"/>
      <c r="Z136" s="259"/>
    </row>
    <row r="137" spans="1:26" s="262" customFormat="1" ht="34.5" customHeight="1" x14ac:dyDescent="0.2">
      <c r="A137" s="416" t="s">
        <v>3055</v>
      </c>
      <c r="B137" s="417"/>
      <c r="C137" s="307" t="s">
        <v>3057</v>
      </c>
      <c r="D137" s="306" t="s">
        <v>785</v>
      </c>
      <c r="E137" s="312">
        <v>45622</v>
      </c>
      <c r="F137" s="306" t="s">
        <v>3226</v>
      </c>
      <c r="G137" s="309">
        <v>0.12840000000000001</v>
      </c>
      <c r="H137" s="309" t="s">
        <v>3259</v>
      </c>
      <c r="I137" s="309">
        <v>15.6</v>
      </c>
      <c r="J137" s="258">
        <v>15</v>
      </c>
      <c r="K137" s="258">
        <v>7.2249999999999996</v>
      </c>
      <c r="L137" s="258">
        <v>12445</v>
      </c>
      <c r="M137" s="258">
        <v>7.03</v>
      </c>
      <c r="N137" s="258">
        <v>108.2</v>
      </c>
      <c r="O137" s="259"/>
      <c r="P137" s="259"/>
      <c r="Q137" s="259"/>
      <c r="R137" s="259"/>
      <c r="S137" s="259"/>
      <c r="T137" s="259"/>
      <c r="U137" s="259"/>
      <c r="V137" s="259"/>
      <c r="W137" s="259"/>
      <c r="X137" s="259"/>
      <c r="Y137" s="259"/>
      <c r="Z137" s="259"/>
    </row>
    <row r="138" spans="1:26" s="262" customFormat="1" ht="34.5" customHeight="1" x14ac:dyDescent="0.2">
      <c r="A138" s="416" t="s">
        <v>3058</v>
      </c>
      <c r="B138" s="417"/>
      <c r="C138" s="307" t="s">
        <v>3059</v>
      </c>
      <c r="D138" s="306" t="s">
        <v>785</v>
      </c>
      <c r="E138" s="312">
        <v>45349</v>
      </c>
      <c r="F138" s="306" t="s">
        <v>3227</v>
      </c>
      <c r="G138" s="309">
        <v>0.43530000000000002</v>
      </c>
      <c r="H138" s="309">
        <v>26.6</v>
      </c>
      <c r="I138" s="309">
        <v>25.4</v>
      </c>
      <c r="J138" s="258">
        <v>82.2</v>
      </c>
      <c r="K138" s="258">
        <v>1.02</v>
      </c>
      <c r="L138" s="258">
        <v>240660</v>
      </c>
      <c r="M138" s="258">
        <v>6.8650000000000002</v>
      </c>
      <c r="N138" s="258">
        <v>108.8</v>
      </c>
      <c r="O138" s="259"/>
      <c r="P138" s="259"/>
      <c r="Q138" s="259"/>
      <c r="R138" s="259"/>
      <c r="S138" s="259"/>
      <c r="T138" s="259"/>
      <c r="U138" s="259"/>
      <c r="V138" s="259"/>
      <c r="W138" s="259"/>
      <c r="X138" s="259"/>
      <c r="Y138" s="259"/>
      <c r="Z138" s="259"/>
    </row>
    <row r="139" spans="1:26" s="262" customFormat="1" ht="34.5" customHeight="1" x14ac:dyDescent="0.2">
      <c r="A139" s="416" t="s">
        <v>3058</v>
      </c>
      <c r="B139" s="417"/>
      <c r="C139" s="307" t="s">
        <v>3059</v>
      </c>
      <c r="D139" s="306" t="s">
        <v>785</v>
      </c>
      <c r="E139" s="312">
        <v>45461</v>
      </c>
      <c r="F139" s="306" t="s">
        <v>3227</v>
      </c>
      <c r="G139" s="309">
        <v>0.43530000000000002</v>
      </c>
      <c r="H139" s="309">
        <v>8.8000000000000007</v>
      </c>
      <c r="I139" s="309">
        <v>23.7</v>
      </c>
      <c r="J139" s="258">
        <v>26</v>
      </c>
      <c r="K139" s="258">
        <v>5.6749999999999998</v>
      </c>
      <c r="L139" s="258">
        <v>461100</v>
      </c>
      <c r="M139" s="258">
        <v>6.78</v>
      </c>
      <c r="N139" s="258">
        <v>147.65</v>
      </c>
      <c r="O139" s="259"/>
      <c r="P139" s="259"/>
      <c r="Q139" s="259"/>
      <c r="R139" s="259"/>
      <c r="S139" s="259"/>
      <c r="T139" s="259"/>
      <c r="U139" s="259"/>
      <c r="V139" s="259"/>
      <c r="W139" s="259"/>
      <c r="X139" s="259"/>
      <c r="Y139" s="259"/>
      <c r="Z139" s="259"/>
    </row>
    <row r="140" spans="1:26" s="262" customFormat="1" ht="34.5" customHeight="1" x14ac:dyDescent="0.2">
      <c r="A140" s="416" t="s">
        <v>3058</v>
      </c>
      <c r="B140" s="417"/>
      <c r="C140" s="307" t="s">
        <v>3059</v>
      </c>
      <c r="D140" s="306" t="s">
        <v>785</v>
      </c>
      <c r="E140" s="312">
        <v>45622</v>
      </c>
      <c r="F140" s="306" t="s">
        <v>3227</v>
      </c>
      <c r="G140" s="309">
        <v>0.43530000000000002</v>
      </c>
      <c r="H140" s="309">
        <v>12.7</v>
      </c>
      <c r="I140" s="309">
        <v>19</v>
      </c>
      <c r="J140" s="258">
        <v>32.700000000000003</v>
      </c>
      <c r="K140" s="258">
        <v>5.17</v>
      </c>
      <c r="L140" s="258">
        <v>120980</v>
      </c>
      <c r="M140" s="258">
        <v>7.2450000000000001</v>
      </c>
      <c r="N140" s="258">
        <v>176.3</v>
      </c>
      <c r="O140" s="259"/>
      <c r="P140" s="259"/>
      <c r="Q140" s="259"/>
      <c r="R140" s="259"/>
      <c r="S140" s="259"/>
      <c r="T140" s="259"/>
      <c r="U140" s="259"/>
      <c r="V140" s="259"/>
      <c r="W140" s="259"/>
      <c r="X140" s="259"/>
      <c r="Y140" s="259"/>
      <c r="Z140" s="259"/>
    </row>
    <row r="141" spans="1:26" s="262" customFormat="1" ht="34.5" customHeight="1" x14ac:dyDescent="0.2">
      <c r="A141" s="416" t="s">
        <v>3058</v>
      </c>
      <c r="B141" s="417"/>
      <c r="C141" s="307" t="s">
        <v>3060</v>
      </c>
      <c r="D141" s="306" t="s">
        <v>785</v>
      </c>
      <c r="E141" s="312">
        <v>45349</v>
      </c>
      <c r="F141" s="306" t="s">
        <v>3228</v>
      </c>
      <c r="G141" s="309">
        <v>0.81479999999999997</v>
      </c>
      <c r="H141" s="309">
        <v>4.4000000000000004</v>
      </c>
      <c r="I141" s="309" t="s">
        <v>3262</v>
      </c>
      <c r="J141" s="258">
        <v>13.7</v>
      </c>
      <c r="K141" s="258">
        <v>2.82</v>
      </c>
      <c r="L141" s="258">
        <v>7580</v>
      </c>
      <c r="M141" s="258">
        <v>6.99</v>
      </c>
      <c r="N141" s="258">
        <v>193.9</v>
      </c>
      <c r="O141" s="259"/>
      <c r="P141" s="259"/>
      <c r="Q141" s="259"/>
      <c r="R141" s="259"/>
      <c r="S141" s="259"/>
      <c r="T141" s="259"/>
      <c r="U141" s="259"/>
      <c r="V141" s="259"/>
      <c r="W141" s="259"/>
      <c r="X141" s="259"/>
      <c r="Y141" s="259"/>
      <c r="Z141" s="259"/>
    </row>
    <row r="142" spans="1:26" s="262" customFormat="1" ht="34.5" customHeight="1" x14ac:dyDescent="0.2">
      <c r="A142" s="416" t="s">
        <v>3058</v>
      </c>
      <c r="B142" s="417"/>
      <c r="C142" s="307" t="s">
        <v>3060</v>
      </c>
      <c r="D142" s="306" t="s">
        <v>785</v>
      </c>
      <c r="E142" s="312">
        <v>45461</v>
      </c>
      <c r="F142" s="306" t="s">
        <v>3228</v>
      </c>
      <c r="G142" s="309"/>
      <c r="H142" s="309" t="s">
        <v>3259</v>
      </c>
      <c r="I142" s="309">
        <v>46.2</v>
      </c>
      <c r="J142" s="258">
        <v>21.5</v>
      </c>
      <c r="K142" s="258">
        <v>5.2750000000000004</v>
      </c>
      <c r="L142" s="258">
        <v>67000</v>
      </c>
      <c r="M142" s="258">
        <v>7.0449999999999999</v>
      </c>
      <c r="N142" s="258">
        <v>105.45</v>
      </c>
      <c r="O142" s="259"/>
      <c r="P142" s="259"/>
      <c r="Q142" s="259"/>
      <c r="R142" s="259"/>
      <c r="S142" s="259"/>
      <c r="T142" s="259"/>
      <c r="U142" s="259"/>
      <c r="V142" s="259"/>
      <c r="W142" s="259"/>
      <c r="X142" s="259"/>
      <c r="Y142" s="259"/>
      <c r="Z142" s="259"/>
    </row>
    <row r="143" spans="1:26" s="262" customFormat="1" ht="34.5" customHeight="1" x14ac:dyDescent="0.2">
      <c r="A143" s="416" t="s">
        <v>3058</v>
      </c>
      <c r="B143" s="417"/>
      <c r="C143" s="307" t="s">
        <v>3060</v>
      </c>
      <c r="D143" s="306" t="s">
        <v>785</v>
      </c>
      <c r="E143" s="312">
        <v>45622</v>
      </c>
      <c r="F143" s="306" t="s">
        <v>3228</v>
      </c>
      <c r="G143" s="309"/>
      <c r="H143" s="309" t="s">
        <v>3259</v>
      </c>
      <c r="I143" s="309">
        <v>29.1</v>
      </c>
      <c r="J143" s="258">
        <v>20.8</v>
      </c>
      <c r="K143" s="258">
        <v>5.44</v>
      </c>
      <c r="L143" s="258">
        <v>49020</v>
      </c>
      <c r="M143" s="258">
        <v>7.1449999999999996</v>
      </c>
      <c r="N143" s="258">
        <v>113.25</v>
      </c>
      <c r="O143" s="259"/>
      <c r="P143" s="259"/>
      <c r="Q143" s="259"/>
      <c r="R143" s="259"/>
      <c r="S143" s="259"/>
      <c r="T143" s="259"/>
      <c r="U143" s="259"/>
      <c r="V143" s="259"/>
      <c r="W143" s="259"/>
      <c r="X143" s="259"/>
      <c r="Y143" s="259"/>
      <c r="Z143" s="259"/>
    </row>
    <row r="144" spans="1:26" s="262" customFormat="1" ht="34.5" customHeight="1" x14ac:dyDescent="0.2">
      <c r="A144" s="416" t="s">
        <v>3058</v>
      </c>
      <c r="B144" s="417"/>
      <c r="C144" s="307" t="s">
        <v>3061</v>
      </c>
      <c r="D144" s="306" t="s">
        <v>1118</v>
      </c>
      <c r="E144" s="312">
        <v>45349</v>
      </c>
      <c r="F144" s="306" t="s">
        <v>3228</v>
      </c>
      <c r="G144" s="309"/>
      <c r="H144" s="309" t="s">
        <v>3275</v>
      </c>
      <c r="I144" s="309">
        <v>29</v>
      </c>
      <c r="J144" s="258">
        <v>86.3</v>
      </c>
      <c r="K144" s="258">
        <v>1.67</v>
      </c>
      <c r="L144" s="258">
        <v>12000</v>
      </c>
      <c r="M144" s="258">
        <v>6.94</v>
      </c>
      <c r="N144" s="258">
        <v>251.5</v>
      </c>
      <c r="O144" s="259"/>
      <c r="P144" s="259"/>
      <c r="Q144" s="259"/>
      <c r="R144" s="259"/>
      <c r="S144" s="259"/>
      <c r="T144" s="259"/>
      <c r="U144" s="259"/>
      <c r="V144" s="259"/>
      <c r="W144" s="259"/>
      <c r="X144" s="259"/>
      <c r="Y144" s="259"/>
      <c r="Z144" s="259"/>
    </row>
    <row r="145" spans="1:26" s="262" customFormat="1" ht="34.5" customHeight="1" x14ac:dyDescent="0.2">
      <c r="A145" s="416" t="s">
        <v>3058</v>
      </c>
      <c r="B145" s="417"/>
      <c r="C145" s="307" t="s">
        <v>3061</v>
      </c>
      <c r="D145" s="306" t="s">
        <v>1118</v>
      </c>
      <c r="E145" s="312">
        <v>45461</v>
      </c>
      <c r="F145" s="306" t="s">
        <v>3228</v>
      </c>
      <c r="G145" s="309"/>
      <c r="H145" s="309" t="s">
        <v>3274</v>
      </c>
      <c r="I145" s="309">
        <v>54.2</v>
      </c>
      <c r="J145" s="258">
        <v>117</v>
      </c>
      <c r="K145" s="258">
        <v>4.55</v>
      </c>
      <c r="L145" s="258">
        <v>44100</v>
      </c>
      <c r="M145" s="258">
        <v>6.99</v>
      </c>
      <c r="N145" s="258">
        <v>123.1</v>
      </c>
      <c r="O145" s="259"/>
      <c r="P145" s="259"/>
      <c r="Q145" s="259"/>
      <c r="R145" s="259"/>
      <c r="S145" s="259"/>
      <c r="T145" s="259"/>
      <c r="U145" s="259"/>
      <c r="V145" s="259"/>
      <c r="W145" s="259"/>
      <c r="X145" s="259"/>
      <c r="Y145" s="259"/>
      <c r="Z145" s="259"/>
    </row>
    <row r="146" spans="1:26" s="262" customFormat="1" ht="34.5" customHeight="1" x14ac:dyDescent="0.2">
      <c r="A146" s="416" t="s">
        <v>3058</v>
      </c>
      <c r="B146" s="417"/>
      <c r="C146" s="307" t="s">
        <v>3061</v>
      </c>
      <c r="D146" s="306" t="s">
        <v>1118</v>
      </c>
      <c r="E146" s="312">
        <v>45622</v>
      </c>
      <c r="F146" s="306" t="s">
        <v>3228</v>
      </c>
      <c r="G146" s="309"/>
      <c r="H146" s="309" t="s">
        <v>3259</v>
      </c>
      <c r="I146" s="309">
        <v>29</v>
      </c>
      <c r="J146" s="258">
        <v>33.799999999999997</v>
      </c>
      <c r="K146" s="258">
        <v>4.67</v>
      </c>
      <c r="L146" s="258">
        <v>14670</v>
      </c>
      <c r="M146" s="258">
        <v>7</v>
      </c>
      <c r="N146" s="258">
        <v>121.8</v>
      </c>
      <c r="O146" s="259"/>
      <c r="P146" s="259"/>
      <c r="Q146" s="259"/>
      <c r="R146" s="259"/>
      <c r="S146" s="259"/>
      <c r="T146" s="259"/>
      <c r="U146" s="259"/>
      <c r="V146" s="259"/>
      <c r="W146" s="259"/>
      <c r="X146" s="259"/>
      <c r="Y146" s="259"/>
      <c r="Z146" s="259"/>
    </row>
    <row r="147" spans="1:26" s="262" customFormat="1" ht="34.5" customHeight="1" x14ac:dyDescent="0.2">
      <c r="A147" s="416" t="s">
        <v>3062</v>
      </c>
      <c r="B147" s="417"/>
      <c r="C147" s="307" t="s">
        <v>3063</v>
      </c>
      <c r="D147" s="306" t="s">
        <v>1234</v>
      </c>
      <c r="E147" s="312">
        <v>45524</v>
      </c>
      <c r="F147" s="306" t="s">
        <v>3229</v>
      </c>
      <c r="G147" s="309"/>
      <c r="H147" s="309" t="s">
        <v>3259</v>
      </c>
      <c r="I147" s="309">
        <v>74.599999999999994</v>
      </c>
      <c r="J147" s="258">
        <v>24.9</v>
      </c>
      <c r="K147" s="258">
        <v>5.9749999999999996</v>
      </c>
      <c r="L147" s="258">
        <v>315</v>
      </c>
      <c r="M147" s="258">
        <v>6.81</v>
      </c>
      <c r="N147" s="258">
        <v>77.849999999999994</v>
      </c>
      <c r="O147" s="259"/>
      <c r="P147" s="259"/>
      <c r="Q147" s="259"/>
      <c r="R147" s="259"/>
      <c r="S147" s="259"/>
      <c r="T147" s="259"/>
      <c r="U147" s="259"/>
      <c r="V147" s="259"/>
      <c r="W147" s="259"/>
      <c r="X147" s="259"/>
      <c r="Y147" s="259"/>
      <c r="Z147" s="259"/>
    </row>
    <row r="148" spans="1:26" s="262" customFormat="1" ht="34.5" customHeight="1" x14ac:dyDescent="0.2">
      <c r="A148" s="416" t="s">
        <v>3062</v>
      </c>
      <c r="B148" s="417"/>
      <c r="C148" s="307" t="s">
        <v>3064</v>
      </c>
      <c r="D148" s="306" t="s">
        <v>1234</v>
      </c>
      <c r="E148" s="312">
        <v>45349</v>
      </c>
      <c r="F148" s="306" t="s">
        <v>3230</v>
      </c>
      <c r="G148" s="309"/>
      <c r="H148" s="309" t="s">
        <v>3259</v>
      </c>
      <c r="I148" s="309" t="s">
        <v>3262</v>
      </c>
      <c r="J148" s="258"/>
      <c r="K148" s="258">
        <v>6.2949999999999999</v>
      </c>
      <c r="L148" s="258">
        <v>11120</v>
      </c>
      <c r="M148" s="258">
        <v>7.3949999999999996</v>
      </c>
      <c r="N148" s="258">
        <v>115.9</v>
      </c>
      <c r="O148" s="259"/>
      <c r="P148" s="259"/>
      <c r="Q148" s="259"/>
      <c r="R148" s="259"/>
      <c r="S148" s="259"/>
      <c r="T148" s="259"/>
      <c r="U148" s="259"/>
      <c r="V148" s="259"/>
      <c r="W148" s="259"/>
      <c r="X148" s="259"/>
      <c r="Y148" s="259"/>
      <c r="Z148" s="259"/>
    </row>
    <row r="149" spans="1:26" s="262" customFormat="1" ht="34.5" customHeight="1" x14ac:dyDescent="0.2">
      <c r="A149" s="416" t="s">
        <v>3062</v>
      </c>
      <c r="B149" s="417"/>
      <c r="C149" s="307" t="s">
        <v>3064</v>
      </c>
      <c r="D149" s="306" t="s">
        <v>1234</v>
      </c>
      <c r="E149" s="312">
        <v>45461</v>
      </c>
      <c r="F149" s="306" t="s">
        <v>3230</v>
      </c>
      <c r="G149" s="309"/>
      <c r="H149" s="309" t="s">
        <v>3259</v>
      </c>
      <c r="I149" s="309">
        <v>93.3</v>
      </c>
      <c r="J149" s="258"/>
      <c r="K149" s="258">
        <v>6.0949999999999998</v>
      </c>
      <c r="L149" s="258">
        <v>75900</v>
      </c>
      <c r="M149" s="258">
        <v>7.2050000000000001</v>
      </c>
      <c r="N149" s="258">
        <v>106.9</v>
      </c>
      <c r="O149" s="259"/>
      <c r="P149" s="259"/>
      <c r="Q149" s="259"/>
      <c r="R149" s="259"/>
      <c r="S149" s="259"/>
      <c r="T149" s="259"/>
      <c r="U149" s="259"/>
      <c r="V149" s="259"/>
      <c r="W149" s="259"/>
      <c r="X149" s="259"/>
      <c r="Y149" s="259"/>
      <c r="Z149" s="259"/>
    </row>
    <row r="150" spans="1:26" s="262" customFormat="1" ht="34.5" customHeight="1" x14ac:dyDescent="0.2">
      <c r="A150" s="416" t="s">
        <v>3062</v>
      </c>
      <c r="B150" s="417"/>
      <c r="C150" s="307" t="s">
        <v>3065</v>
      </c>
      <c r="D150" s="306" t="s">
        <v>1234</v>
      </c>
      <c r="E150" s="312">
        <v>45622</v>
      </c>
      <c r="F150" s="306" t="s">
        <v>3230</v>
      </c>
      <c r="G150" s="309"/>
      <c r="H150" s="317">
        <v>5.2</v>
      </c>
      <c r="I150" s="309">
        <v>86.4</v>
      </c>
      <c r="J150" s="258"/>
      <c r="K150" s="258">
        <v>6.585</v>
      </c>
      <c r="L150" s="258">
        <v>46500</v>
      </c>
      <c r="M150" s="258">
        <v>7.1</v>
      </c>
      <c r="N150" s="258">
        <v>94.1</v>
      </c>
      <c r="O150" s="259"/>
      <c r="P150" s="259"/>
      <c r="Q150" s="259"/>
      <c r="R150" s="259"/>
      <c r="S150" s="259"/>
      <c r="T150" s="259"/>
      <c r="U150" s="259"/>
      <c r="V150" s="259"/>
      <c r="W150" s="259"/>
      <c r="X150" s="259"/>
      <c r="Y150" s="259"/>
      <c r="Z150" s="259"/>
    </row>
    <row r="151" spans="1:26" s="262" customFormat="1" ht="34.5" customHeight="1" x14ac:dyDescent="0.2">
      <c r="A151" s="416" t="s">
        <v>3062</v>
      </c>
      <c r="B151" s="417"/>
      <c r="C151" s="307" t="s">
        <v>3066</v>
      </c>
      <c r="D151" s="306" t="s">
        <v>1234</v>
      </c>
      <c r="E151" s="312">
        <v>45524</v>
      </c>
      <c r="F151" s="306" t="s">
        <v>3231</v>
      </c>
      <c r="G151" s="323">
        <v>0.80389999999999995</v>
      </c>
      <c r="H151" s="319" t="s">
        <v>3259</v>
      </c>
      <c r="I151" s="309" t="s">
        <v>3262</v>
      </c>
      <c r="J151" s="258">
        <v>22.8</v>
      </c>
      <c r="K151" s="309">
        <v>4.8650000000000002</v>
      </c>
      <c r="L151" s="258">
        <v>59500</v>
      </c>
      <c r="M151" s="258">
        <v>6.85</v>
      </c>
      <c r="N151" s="258">
        <v>102.8</v>
      </c>
      <c r="O151" s="259"/>
      <c r="P151" s="259"/>
      <c r="Q151" s="259"/>
      <c r="R151" s="259"/>
      <c r="S151" s="259"/>
      <c r="T151" s="259"/>
      <c r="U151" s="259"/>
      <c r="V151" s="259"/>
      <c r="W151" s="259"/>
      <c r="X151" s="259"/>
      <c r="Y151" s="259"/>
      <c r="Z151" s="259"/>
    </row>
    <row r="152" spans="1:26" s="262" customFormat="1" ht="34.5" customHeight="1" x14ac:dyDescent="0.2">
      <c r="A152" s="416" t="s">
        <v>3062</v>
      </c>
      <c r="B152" s="417"/>
      <c r="C152" s="307" t="s">
        <v>3067</v>
      </c>
      <c r="D152" s="306" t="s">
        <v>1234</v>
      </c>
      <c r="E152" s="312">
        <v>45524</v>
      </c>
      <c r="F152" s="306" t="s">
        <v>3232</v>
      </c>
      <c r="G152" s="323">
        <v>0.80389999999999995</v>
      </c>
      <c r="H152" s="319">
        <v>14.4</v>
      </c>
      <c r="I152" s="309">
        <v>27.1</v>
      </c>
      <c r="J152" s="258">
        <v>51.7</v>
      </c>
      <c r="K152" s="309">
        <v>4.875</v>
      </c>
      <c r="L152" s="258">
        <v>53800</v>
      </c>
      <c r="M152" s="258">
        <v>7.0449999999999999</v>
      </c>
      <c r="N152" s="258">
        <v>126.35</v>
      </c>
      <c r="O152" s="259"/>
      <c r="P152" s="259"/>
      <c r="Q152" s="259"/>
      <c r="R152" s="259"/>
      <c r="S152" s="259"/>
      <c r="T152" s="259"/>
      <c r="U152" s="259"/>
      <c r="V152" s="259"/>
      <c r="W152" s="259"/>
      <c r="X152" s="259"/>
      <c r="Y152" s="259"/>
      <c r="Z152" s="259"/>
    </row>
    <row r="153" spans="1:26" s="262" customFormat="1" ht="34.5" customHeight="1" x14ac:dyDescent="0.2">
      <c r="A153" s="416" t="s">
        <v>3062</v>
      </c>
      <c r="B153" s="417"/>
      <c r="C153" s="307" t="s">
        <v>3068</v>
      </c>
      <c r="D153" s="306" t="s">
        <v>917</v>
      </c>
      <c r="E153" s="312">
        <v>45349</v>
      </c>
      <c r="F153" s="306" t="s">
        <v>3233</v>
      </c>
      <c r="G153" s="309"/>
      <c r="H153" s="318" t="s">
        <v>3259</v>
      </c>
      <c r="I153" s="309" t="s">
        <v>3262</v>
      </c>
      <c r="J153" s="258" t="s">
        <v>3260</v>
      </c>
      <c r="K153" s="258">
        <v>5.22</v>
      </c>
      <c r="L153" s="258">
        <v>850</v>
      </c>
      <c r="M153" s="258">
        <v>7.28</v>
      </c>
      <c r="N153" s="258">
        <v>122.35</v>
      </c>
      <c r="O153" s="259"/>
      <c r="P153" s="259"/>
      <c r="Q153" s="259"/>
      <c r="R153" s="259"/>
      <c r="S153" s="259"/>
      <c r="T153" s="259"/>
      <c r="U153" s="259"/>
      <c r="V153" s="259"/>
      <c r="W153" s="259"/>
      <c r="X153" s="259"/>
      <c r="Y153" s="259"/>
      <c r="Z153" s="259"/>
    </row>
    <row r="154" spans="1:26" s="262" customFormat="1" ht="34.5" customHeight="1" x14ac:dyDescent="0.2">
      <c r="A154" s="416" t="s">
        <v>3062</v>
      </c>
      <c r="B154" s="417"/>
      <c r="C154" s="307" t="s">
        <v>3068</v>
      </c>
      <c r="D154" s="306" t="s">
        <v>917</v>
      </c>
      <c r="E154" s="312">
        <v>45349</v>
      </c>
      <c r="F154" s="306" t="s">
        <v>3233</v>
      </c>
      <c r="G154" s="309"/>
      <c r="H154" s="309">
        <v>13.6</v>
      </c>
      <c r="I154" s="309">
        <v>16.600000000000001</v>
      </c>
      <c r="J154" s="258">
        <v>37.4</v>
      </c>
      <c r="K154" s="258">
        <v>4.9000000000000004</v>
      </c>
      <c r="L154" s="258">
        <v>68960</v>
      </c>
      <c r="M154" s="258">
        <v>7.335</v>
      </c>
      <c r="N154" s="258">
        <v>162.55000000000001</v>
      </c>
      <c r="O154" s="259"/>
      <c r="P154" s="259"/>
      <c r="Q154" s="259"/>
      <c r="R154" s="259"/>
      <c r="S154" s="259"/>
      <c r="T154" s="259"/>
      <c r="U154" s="259"/>
      <c r="V154" s="259"/>
      <c r="W154" s="259"/>
      <c r="X154" s="259"/>
      <c r="Y154" s="259"/>
      <c r="Z154" s="259"/>
    </row>
    <row r="155" spans="1:26" s="262" customFormat="1" ht="34.5" customHeight="1" x14ac:dyDescent="0.2">
      <c r="A155" s="416" t="s">
        <v>3062</v>
      </c>
      <c r="B155" s="417"/>
      <c r="C155" s="307" t="s">
        <v>3068</v>
      </c>
      <c r="D155" s="306" t="s">
        <v>917</v>
      </c>
      <c r="E155" s="312">
        <v>45349</v>
      </c>
      <c r="F155" s="306" t="s">
        <v>3233</v>
      </c>
      <c r="G155" s="309"/>
      <c r="H155" s="309">
        <v>24.4</v>
      </c>
      <c r="I155" s="309">
        <v>21.1</v>
      </c>
      <c r="J155" s="258">
        <v>71.400000000000006</v>
      </c>
      <c r="K155" s="258">
        <v>1.35</v>
      </c>
      <c r="L155" s="258">
        <v>579400</v>
      </c>
      <c r="M155" s="258">
        <v>7.1950000000000003</v>
      </c>
      <c r="N155" s="258">
        <v>232</v>
      </c>
      <c r="O155" s="259"/>
      <c r="P155" s="259"/>
      <c r="Q155" s="259"/>
      <c r="R155" s="259"/>
      <c r="S155" s="259"/>
      <c r="T155" s="259"/>
      <c r="U155" s="259"/>
      <c r="V155" s="259"/>
      <c r="W155" s="259"/>
      <c r="X155" s="259"/>
      <c r="Y155" s="259"/>
      <c r="Z155" s="259"/>
    </row>
    <row r="156" spans="1:26" s="262" customFormat="1" ht="34.5" customHeight="1" x14ac:dyDescent="0.2">
      <c r="A156" s="416" t="s">
        <v>3062</v>
      </c>
      <c r="B156" s="417"/>
      <c r="C156" s="307" t="s">
        <v>3069</v>
      </c>
      <c r="D156" s="306" t="s">
        <v>917</v>
      </c>
      <c r="E156" s="312">
        <v>45461</v>
      </c>
      <c r="F156" s="306" t="s">
        <v>3234</v>
      </c>
      <c r="G156" s="309"/>
      <c r="H156" s="309" t="s">
        <v>3259</v>
      </c>
      <c r="I156" s="309">
        <v>42.4</v>
      </c>
      <c r="J156" s="258">
        <v>20.2</v>
      </c>
      <c r="K156" s="258">
        <v>5.88</v>
      </c>
      <c r="L156" s="258">
        <v>119800</v>
      </c>
      <c r="M156" s="258">
        <v>7.2649999999999997</v>
      </c>
      <c r="N156" s="258">
        <v>118.2</v>
      </c>
      <c r="O156" s="259"/>
      <c r="P156" s="259"/>
      <c r="Q156" s="259"/>
      <c r="R156" s="259"/>
      <c r="S156" s="259"/>
      <c r="T156" s="259"/>
      <c r="U156" s="259"/>
      <c r="V156" s="259"/>
      <c r="W156" s="259"/>
      <c r="X156" s="259"/>
      <c r="Y156" s="259"/>
      <c r="Z156" s="259"/>
    </row>
    <row r="157" spans="1:26" s="262" customFormat="1" ht="34.5" customHeight="1" x14ac:dyDescent="0.2">
      <c r="A157" s="416" t="s">
        <v>3062</v>
      </c>
      <c r="B157" s="417"/>
      <c r="C157" s="307" t="s">
        <v>3070</v>
      </c>
      <c r="D157" s="306" t="s">
        <v>917</v>
      </c>
      <c r="E157" s="312">
        <v>45461</v>
      </c>
      <c r="F157" s="306" t="s">
        <v>3234</v>
      </c>
      <c r="G157" s="309"/>
      <c r="H157" s="309" t="s">
        <v>3259</v>
      </c>
      <c r="I157" s="309">
        <v>62.8</v>
      </c>
      <c r="J157" s="258">
        <v>23.4</v>
      </c>
      <c r="K157" s="258">
        <v>5.5549999999999997</v>
      </c>
      <c r="L157" s="258">
        <v>365400</v>
      </c>
      <c r="M157" s="258">
        <v>7.21</v>
      </c>
      <c r="N157" s="258">
        <v>128.30000000000001</v>
      </c>
      <c r="O157" s="259"/>
      <c r="P157" s="259"/>
      <c r="Q157" s="259"/>
      <c r="R157" s="259"/>
      <c r="S157" s="259"/>
      <c r="T157" s="259"/>
      <c r="U157" s="259"/>
      <c r="V157" s="259"/>
      <c r="W157" s="259"/>
      <c r="X157" s="259"/>
      <c r="Y157" s="259"/>
      <c r="Z157" s="259"/>
    </row>
    <row r="158" spans="1:26" s="262" customFormat="1" ht="34.5" customHeight="1" x14ac:dyDescent="0.2">
      <c r="A158" s="416" t="s">
        <v>3062</v>
      </c>
      <c r="B158" s="417"/>
      <c r="C158" s="307" t="s">
        <v>3070</v>
      </c>
      <c r="D158" s="306" t="s">
        <v>917</v>
      </c>
      <c r="E158" s="312">
        <v>45461</v>
      </c>
      <c r="F158" s="306" t="s">
        <v>3234</v>
      </c>
      <c r="G158" s="309"/>
      <c r="H158" s="309">
        <v>7.7</v>
      </c>
      <c r="I158" s="309">
        <v>55.1</v>
      </c>
      <c r="J158" s="258">
        <v>41.1</v>
      </c>
      <c r="K158" s="258">
        <v>4.0949999999999998</v>
      </c>
      <c r="L158" s="258">
        <v>648800</v>
      </c>
      <c r="M158" s="258">
        <v>7.25</v>
      </c>
      <c r="N158" s="258">
        <v>147.69999999999999</v>
      </c>
      <c r="O158" s="259"/>
      <c r="P158" s="259"/>
      <c r="Q158" s="259"/>
      <c r="R158" s="259"/>
      <c r="S158" s="259"/>
      <c r="T158" s="259"/>
      <c r="U158" s="259"/>
      <c r="V158" s="259"/>
      <c r="W158" s="259"/>
      <c r="X158" s="259"/>
      <c r="Y158" s="259"/>
      <c r="Z158" s="259"/>
    </row>
    <row r="159" spans="1:26" s="262" customFormat="1" ht="34.5" customHeight="1" x14ac:dyDescent="0.2">
      <c r="A159" s="416" t="s">
        <v>3062</v>
      </c>
      <c r="B159" s="417"/>
      <c r="C159" s="307" t="s">
        <v>3071</v>
      </c>
      <c r="D159" s="306" t="s">
        <v>917</v>
      </c>
      <c r="E159" s="312">
        <v>45622</v>
      </c>
      <c r="F159" s="306" t="s">
        <v>3235</v>
      </c>
      <c r="G159" s="309"/>
      <c r="H159" s="309" t="s">
        <v>3259</v>
      </c>
      <c r="I159" s="309">
        <v>61</v>
      </c>
      <c r="J159" s="258">
        <v>14.8</v>
      </c>
      <c r="K159" s="258">
        <v>5.78</v>
      </c>
      <c r="L159" s="258">
        <v>151500</v>
      </c>
      <c r="M159" s="258">
        <v>7.03</v>
      </c>
      <c r="N159" s="258">
        <v>108.2</v>
      </c>
      <c r="O159" s="259"/>
      <c r="P159" s="259"/>
      <c r="Q159" s="259"/>
      <c r="R159" s="259"/>
      <c r="S159" s="259"/>
      <c r="T159" s="259"/>
      <c r="U159" s="259"/>
      <c r="V159" s="259"/>
      <c r="W159" s="259"/>
      <c r="X159" s="259"/>
      <c r="Y159" s="259"/>
      <c r="Z159" s="259"/>
    </row>
    <row r="160" spans="1:26" s="262" customFormat="1" ht="34.5" customHeight="1" x14ac:dyDescent="0.2">
      <c r="A160" s="416" t="s">
        <v>3062</v>
      </c>
      <c r="B160" s="417"/>
      <c r="C160" s="307" t="s">
        <v>3071</v>
      </c>
      <c r="D160" s="306" t="s">
        <v>917</v>
      </c>
      <c r="E160" s="312">
        <v>45622</v>
      </c>
      <c r="F160" s="306" t="s">
        <v>3235</v>
      </c>
      <c r="G160" s="309"/>
      <c r="H160" s="309" t="s">
        <v>3259</v>
      </c>
      <c r="I160" s="309">
        <v>36.5</v>
      </c>
      <c r="J160" s="258">
        <v>15.1</v>
      </c>
      <c r="K160" s="258">
        <v>4.6749999999999998</v>
      </c>
      <c r="L160" s="258">
        <v>64880</v>
      </c>
      <c r="M160" s="258">
        <v>6.8650000000000002</v>
      </c>
      <c r="N160" s="258">
        <v>108.8</v>
      </c>
      <c r="O160" s="259"/>
      <c r="P160" s="259"/>
      <c r="Q160" s="259"/>
      <c r="R160" s="259"/>
      <c r="S160" s="259"/>
      <c r="T160" s="259"/>
      <c r="U160" s="259"/>
      <c r="V160" s="259"/>
      <c r="W160" s="259"/>
      <c r="X160" s="259"/>
      <c r="Y160" s="259"/>
      <c r="Z160" s="259"/>
    </row>
    <row r="161" spans="1:26" s="262" customFormat="1" ht="34.5" customHeight="1" x14ac:dyDescent="0.2">
      <c r="A161" s="416" t="s">
        <v>3062</v>
      </c>
      <c r="B161" s="417"/>
      <c r="C161" s="307" t="s">
        <v>3071</v>
      </c>
      <c r="D161" s="306" t="s">
        <v>917</v>
      </c>
      <c r="E161" s="312">
        <v>45622</v>
      </c>
      <c r="F161" s="306" t="s">
        <v>3235</v>
      </c>
      <c r="G161" s="309"/>
      <c r="H161" s="309">
        <v>8.6999999999999993</v>
      </c>
      <c r="I161" s="309">
        <v>48.3</v>
      </c>
      <c r="J161" s="258">
        <v>19</v>
      </c>
      <c r="K161" s="258">
        <v>2.58</v>
      </c>
      <c r="L161" s="258">
        <v>241960</v>
      </c>
      <c r="M161" s="258">
        <v>6.78</v>
      </c>
      <c r="N161" s="258">
        <v>147.65</v>
      </c>
      <c r="O161" s="259"/>
      <c r="P161" s="259"/>
      <c r="Q161" s="259"/>
      <c r="R161" s="259"/>
      <c r="S161" s="259"/>
      <c r="T161" s="259"/>
      <c r="U161" s="259"/>
      <c r="V161" s="259"/>
      <c r="W161" s="259"/>
      <c r="X161" s="259"/>
      <c r="Y161" s="259"/>
      <c r="Z161" s="259"/>
    </row>
    <row r="162" spans="1:26" s="262" customFormat="1" ht="34.5" customHeight="1" x14ac:dyDescent="0.2">
      <c r="A162" s="416" t="s">
        <v>3072</v>
      </c>
      <c r="B162" s="417"/>
      <c r="C162" s="307" t="s">
        <v>3073</v>
      </c>
      <c r="D162" s="306" t="s">
        <v>1118</v>
      </c>
      <c r="E162" s="312">
        <v>45356</v>
      </c>
      <c r="F162" s="306" t="s">
        <v>3236</v>
      </c>
      <c r="G162" s="309">
        <v>0.24030000000000001</v>
      </c>
      <c r="H162" s="309" t="s">
        <v>3266</v>
      </c>
      <c r="I162" s="309">
        <v>19.2</v>
      </c>
      <c r="J162" s="258">
        <v>48.5</v>
      </c>
      <c r="K162" s="258">
        <v>3.1349999999999998</v>
      </c>
      <c r="L162" s="258">
        <v>6300</v>
      </c>
      <c r="M162" s="258">
        <v>7.07</v>
      </c>
      <c r="N162" s="258">
        <v>170.05</v>
      </c>
      <c r="O162" s="259"/>
      <c r="P162" s="259"/>
      <c r="Q162" s="259"/>
      <c r="R162" s="259"/>
      <c r="S162" s="259"/>
      <c r="T162" s="259"/>
      <c r="U162" s="259"/>
      <c r="V162" s="259"/>
      <c r="W162" s="259"/>
      <c r="X162" s="259"/>
      <c r="Y162" s="259"/>
      <c r="Z162" s="259"/>
    </row>
    <row r="163" spans="1:26" s="262" customFormat="1" ht="34.5" customHeight="1" x14ac:dyDescent="0.2">
      <c r="A163" s="416" t="s">
        <v>3072</v>
      </c>
      <c r="B163" s="417"/>
      <c r="C163" s="307" t="s">
        <v>3073</v>
      </c>
      <c r="D163" s="306" t="s">
        <v>1118</v>
      </c>
      <c r="E163" s="312">
        <v>45468</v>
      </c>
      <c r="F163" s="306" t="s">
        <v>3236</v>
      </c>
      <c r="G163" s="309">
        <v>1.8514999999999999</v>
      </c>
      <c r="H163" s="309" t="s">
        <v>3259</v>
      </c>
      <c r="I163" s="309">
        <v>42.2</v>
      </c>
      <c r="J163" s="258">
        <v>10.3</v>
      </c>
      <c r="K163" s="258">
        <v>5.82</v>
      </c>
      <c r="L163" s="258">
        <v>26200</v>
      </c>
      <c r="M163" s="258">
        <v>7.12</v>
      </c>
      <c r="N163" s="258">
        <v>74.150000000000006</v>
      </c>
      <c r="O163" s="259"/>
      <c r="P163" s="259"/>
      <c r="Q163" s="259"/>
      <c r="R163" s="259"/>
      <c r="S163" s="259"/>
      <c r="T163" s="259"/>
      <c r="U163" s="259"/>
      <c r="V163" s="259"/>
      <c r="W163" s="259"/>
      <c r="X163" s="259"/>
      <c r="Y163" s="259"/>
      <c r="Z163" s="259"/>
    </row>
    <row r="164" spans="1:26" s="262" customFormat="1" ht="34.5" customHeight="1" x14ac:dyDescent="0.2">
      <c r="A164" s="416" t="s">
        <v>3072</v>
      </c>
      <c r="B164" s="417"/>
      <c r="C164" s="307" t="s">
        <v>3073</v>
      </c>
      <c r="D164" s="306" t="s">
        <v>1118</v>
      </c>
      <c r="E164" s="312">
        <v>45629</v>
      </c>
      <c r="F164" s="306" t="s">
        <v>3236</v>
      </c>
      <c r="G164" s="309">
        <v>0.88170000000000004</v>
      </c>
      <c r="H164" s="309" t="s">
        <v>3259</v>
      </c>
      <c r="I164" s="309">
        <v>17.5</v>
      </c>
      <c r="J164" s="258">
        <v>16.5</v>
      </c>
      <c r="K164" s="258">
        <v>5.84</v>
      </c>
      <c r="L164" s="258">
        <v>86645</v>
      </c>
      <c r="M164" s="258">
        <v>6.8650000000000002</v>
      </c>
      <c r="N164" s="258">
        <v>103.6</v>
      </c>
      <c r="O164" s="259"/>
      <c r="P164" s="259"/>
      <c r="Q164" s="259"/>
      <c r="R164" s="259"/>
      <c r="S164" s="259"/>
      <c r="T164" s="259"/>
      <c r="U164" s="259"/>
      <c r="V164" s="259"/>
      <c r="W164" s="259"/>
      <c r="X164" s="259"/>
      <c r="Y164" s="259"/>
      <c r="Z164" s="259"/>
    </row>
    <row r="165" spans="1:26" s="262" customFormat="1" ht="34.5" customHeight="1" x14ac:dyDescent="0.2">
      <c r="A165" s="416" t="s">
        <v>3072</v>
      </c>
      <c r="B165" s="417"/>
      <c r="C165" s="307" t="s">
        <v>3074</v>
      </c>
      <c r="D165" s="306" t="s">
        <v>1118</v>
      </c>
      <c r="E165" s="312">
        <v>45356</v>
      </c>
      <c r="F165" s="306" t="s">
        <v>3237</v>
      </c>
      <c r="G165" s="309">
        <v>4.6299999999999994E-2</v>
      </c>
      <c r="H165" s="309" t="s">
        <v>3259</v>
      </c>
      <c r="I165" s="309" t="s">
        <v>3262</v>
      </c>
      <c r="J165" s="258" t="s">
        <v>3260</v>
      </c>
      <c r="K165" s="258">
        <v>7.45</v>
      </c>
      <c r="L165" s="258">
        <v>1100</v>
      </c>
      <c r="M165" s="258">
        <v>7.5350000000000001</v>
      </c>
      <c r="N165" s="258">
        <v>119.75</v>
      </c>
      <c r="O165" s="259"/>
      <c r="P165" s="259"/>
      <c r="Q165" s="259"/>
      <c r="R165" s="259"/>
      <c r="S165" s="259"/>
      <c r="T165" s="259"/>
      <c r="U165" s="259"/>
      <c r="V165" s="259"/>
      <c r="W165" s="259"/>
      <c r="X165" s="259"/>
      <c r="Y165" s="259"/>
      <c r="Z165" s="259"/>
    </row>
    <row r="166" spans="1:26" s="262" customFormat="1" ht="34.5" customHeight="1" x14ac:dyDescent="0.2">
      <c r="A166" s="416" t="s">
        <v>3072</v>
      </c>
      <c r="B166" s="417"/>
      <c r="C166" s="307" t="s">
        <v>3074</v>
      </c>
      <c r="D166" s="306" t="s">
        <v>1118</v>
      </c>
      <c r="E166" s="312">
        <v>45468</v>
      </c>
      <c r="F166" s="306" t="s">
        <v>3237</v>
      </c>
      <c r="G166" s="309">
        <v>0.27479999999999999</v>
      </c>
      <c r="H166" s="309" t="s">
        <v>3259</v>
      </c>
      <c r="I166" s="309">
        <v>17.3</v>
      </c>
      <c r="J166" s="258" t="s">
        <v>3260</v>
      </c>
      <c r="K166" s="258">
        <v>7.49</v>
      </c>
      <c r="L166" s="258">
        <v>200</v>
      </c>
      <c r="M166" s="258">
        <v>7.46</v>
      </c>
      <c r="N166" s="258">
        <v>65.099999999999994</v>
      </c>
      <c r="O166" s="259"/>
      <c r="P166" s="259"/>
      <c r="Q166" s="259"/>
      <c r="R166" s="259"/>
      <c r="S166" s="259"/>
      <c r="T166" s="259"/>
      <c r="U166" s="259"/>
      <c r="V166" s="259"/>
      <c r="W166" s="259"/>
      <c r="X166" s="259"/>
      <c r="Y166" s="259"/>
      <c r="Z166" s="259"/>
    </row>
    <row r="167" spans="1:26" s="262" customFormat="1" ht="34.5" customHeight="1" x14ac:dyDescent="0.2">
      <c r="A167" s="416" t="s">
        <v>3072</v>
      </c>
      <c r="B167" s="417"/>
      <c r="C167" s="307" t="s">
        <v>3074</v>
      </c>
      <c r="D167" s="306" t="s">
        <v>1118</v>
      </c>
      <c r="E167" s="312">
        <v>45629</v>
      </c>
      <c r="F167" s="306" t="s">
        <v>3237</v>
      </c>
      <c r="G167" s="309">
        <v>0.16800000000000001</v>
      </c>
      <c r="H167" s="309" t="s">
        <v>3259</v>
      </c>
      <c r="I167" s="309">
        <v>16.5</v>
      </c>
      <c r="J167" s="258" t="s">
        <v>3260</v>
      </c>
      <c r="K167" s="258">
        <v>7.4450000000000003</v>
      </c>
      <c r="L167" s="258">
        <v>390</v>
      </c>
      <c r="M167" s="258">
        <v>6.5650000000000004</v>
      </c>
      <c r="N167" s="258">
        <v>70.7</v>
      </c>
      <c r="O167" s="259"/>
      <c r="P167" s="259"/>
      <c r="Q167" s="259"/>
      <c r="R167" s="259"/>
      <c r="S167" s="259"/>
      <c r="T167" s="259"/>
      <c r="U167" s="259"/>
      <c r="V167" s="259"/>
      <c r="W167" s="259"/>
      <c r="X167" s="259"/>
      <c r="Y167" s="259"/>
      <c r="Z167" s="259"/>
    </row>
    <row r="168" spans="1:26" s="262" customFormat="1" ht="34.5" customHeight="1" x14ac:dyDescent="0.2">
      <c r="A168" s="416" t="s">
        <v>3072</v>
      </c>
      <c r="B168" s="417"/>
      <c r="C168" s="307" t="s">
        <v>3075</v>
      </c>
      <c r="D168" s="306" t="s">
        <v>1118</v>
      </c>
      <c r="E168" s="312">
        <v>45356</v>
      </c>
      <c r="F168" s="306" t="s">
        <v>3238</v>
      </c>
      <c r="G168" s="309">
        <v>0.16269999999999998</v>
      </c>
      <c r="H168" s="309">
        <v>4.3</v>
      </c>
      <c r="I168" s="309" t="s">
        <v>3262</v>
      </c>
      <c r="J168" s="258">
        <v>50</v>
      </c>
      <c r="K168" s="258">
        <v>2.61</v>
      </c>
      <c r="L168" s="258">
        <v>166400</v>
      </c>
      <c r="M168" s="258">
        <v>7.25</v>
      </c>
      <c r="N168" s="258">
        <v>204.95</v>
      </c>
      <c r="O168" s="259"/>
      <c r="P168" s="259"/>
      <c r="Q168" s="259"/>
      <c r="R168" s="259"/>
      <c r="S168" s="259"/>
      <c r="T168" s="259"/>
      <c r="U168" s="259"/>
      <c r="V168" s="259"/>
      <c r="W168" s="259"/>
      <c r="X168" s="259"/>
      <c r="Y168" s="259"/>
      <c r="Z168" s="259"/>
    </row>
    <row r="169" spans="1:26" s="262" customFormat="1" ht="34.5" customHeight="1" x14ac:dyDescent="0.2">
      <c r="A169" s="416" t="s">
        <v>3072</v>
      </c>
      <c r="B169" s="417"/>
      <c r="C169" s="307" t="s">
        <v>3075</v>
      </c>
      <c r="D169" s="306" t="s">
        <v>1118</v>
      </c>
      <c r="E169" s="312">
        <v>45468</v>
      </c>
      <c r="F169" s="306" t="s">
        <v>3238</v>
      </c>
      <c r="G169" s="309">
        <v>0.81920000000000004</v>
      </c>
      <c r="H169" s="309" t="s">
        <v>3259</v>
      </c>
      <c r="I169" s="309">
        <v>37.9</v>
      </c>
      <c r="J169" s="258">
        <v>11</v>
      </c>
      <c r="K169" s="258">
        <v>7.1050000000000004</v>
      </c>
      <c r="L169" s="258">
        <v>27900</v>
      </c>
      <c r="M169" s="258">
        <v>7.29</v>
      </c>
      <c r="N169" s="258">
        <v>88.55</v>
      </c>
      <c r="O169" s="259"/>
      <c r="P169" s="259"/>
      <c r="Q169" s="259"/>
      <c r="R169" s="259"/>
      <c r="S169" s="259"/>
      <c r="T169" s="259"/>
      <c r="U169" s="259"/>
      <c r="V169" s="259"/>
      <c r="W169" s="259"/>
      <c r="X169" s="259"/>
      <c r="Y169" s="259"/>
      <c r="Z169" s="259"/>
    </row>
    <row r="170" spans="1:26" s="262" customFormat="1" ht="34.5" customHeight="1" x14ac:dyDescent="0.2">
      <c r="A170" s="416" t="s">
        <v>3072</v>
      </c>
      <c r="B170" s="417"/>
      <c r="C170" s="307" t="s">
        <v>3075</v>
      </c>
      <c r="D170" s="306" t="s">
        <v>1118</v>
      </c>
      <c r="E170" s="312">
        <v>45629</v>
      </c>
      <c r="F170" s="306" t="s">
        <v>3238</v>
      </c>
      <c r="G170" s="309">
        <v>0.42519999999999997</v>
      </c>
      <c r="H170" s="309" t="s">
        <v>3259</v>
      </c>
      <c r="I170" s="309">
        <v>15.9</v>
      </c>
      <c r="J170" s="258">
        <v>19.5</v>
      </c>
      <c r="K170" s="258">
        <v>6.5549999999999997</v>
      </c>
      <c r="L170" s="258">
        <v>120980</v>
      </c>
      <c r="M170" s="258">
        <v>7.0449999999999999</v>
      </c>
      <c r="N170" s="258">
        <v>111.85</v>
      </c>
      <c r="O170" s="259"/>
      <c r="P170" s="259"/>
      <c r="Q170" s="259"/>
      <c r="R170" s="259"/>
      <c r="S170" s="259"/>
      <c r="T170" s="259"/>
      <c r="U170" s="259"/>
      <c r="V170" s="259"/>
      <c r="W170" s="259"/>
      <c r="X170" s="259"/>
      <c r="Y170" s="259"/>
      <c r="Z170" s="259"/>
    </row>
    <row r="171" spans="1:26" s="262" customFormat="1" ht="34.5" customHeight="1" x14ac:dyDescent="0.2">
      <c r="A171" s="416" t="s">
        <v>3072</v>
      </c>
      <c r="B171" s="417"/>
      <c r="C171" s="307" t="s">
        <v>3076</v>
      </c>
      <c r="D171" s="306" t="s">
        <v>1118</v>
      </c>
      <c r="E171" s="312">
        <v>45356</v>
      </c>
      <c r="F171" s="306" t="s">
        <v>3239</v>
      </c>
      <c r="G171" s="309">
        <v>0.1426</v>
      </c>
      <c r="H171" s="309" t="s">
        <v>3259</v>
      </c>
      <c r="I171" s="309" t="s">
        <v>3262</v>
      </c>
      <c r="J171" s="258">
        <v>13.4</v>
      </c>
      <c r="K171" s="258">
        <v>7.2</v>
      </c>
      <c r="L171" s="258">
        <v>3310</v>
      </c>
      <c r="M171" s="258">
        <v>7.3949999999999996</v>
      </c>
      <c r="N171" s="258">
        <v>108.7</v>
      </c>
      <c r="O171" s="259"/>
      <c r="P171" s="259"/>
      <c r="Q171" s="259"/>
      <c r="R171" s="259"/>
      <c r="S171" s="259"/>
      <c r="T171" s="259"/>
      <c r="U171" s="259"/>
      <c r="V171" s="259"/>
      <c r="W171" s="259"/>
      <c r="X171" s="259"/>
      <c r="Y171" s="259"/>
      <c r="Z171" s="259"/>
    </row>
    <row r="172" spans="1:26" s="262" customFormat="1" ht="34.5" customHeight="1" x14ac:dyDescent="0.2">
      <c r="A172" s="416" t="s">
        <v>3072</v>
      </c>
      <c r="B172" s="417"/>
      <c r="C172" s="307" t="s">
        <v>3076</v>
      </c>
      <c r="D172" s="306" t="s">
        <v>1118</v>
      </c>
      <c r="E172" s="312">
        <v>45468</v>
      </c>
      <c r="F172" s="306" t="s">
        <v>3239</v>
      </c>
      <c r="G172" s="309">
        <v>0.1426</v>
      </c>
      <c r="H172" s="309" t="s">
        <v>3259</v>
      </c>
      <c r="I172" s="309" t="s">
        <v>3267</v>
      </c>
      <c r="J172" s="258" t="s">
        <v>3260</v>
      </c>
      <c r="K172" s="258">
        <v>7.1950000000000003</v>
      </c>
      <c r="L172" s="258">
        <v>15800</v>
      </c>
      <c r="M172" s="258">
        <v>7.59</v>
      </c>
      <c r="N172" s="258">
        <v>80.2</v>
      </c>
      <c r="O172" s="259"/>
      <c r="P172" s="259"/>
      <c r="Q172" s="259"/>
      <c r="R172" s="259"/>
      <c r="S172" s="259"/>
      <c r="T172" s="259"/>
      <c r="U172" s="259"/>
      <c r="V172" s="259"/>
      <c r="W172" s="259"/>
      <c r="X172" s="259"/>
      <c r="Y172" s="259"/>
      <c r="Z172" s="259"/>
    </row>
    <row r="173" spans="1:26" s="262" customFormat="1" ht="34.5" customHeight="1" x14ac:dyDescent="0.2">
      <c r="A173" s="416" t="s">
        <v>3072</v>
      </c>
      <c r="B173" s="417"/>
      <c r="C173" s="307" t="s">
        <v>3076</v>
      </c>
      <c r="D173" s="306" t="s">
        <v>1118</v>
      </c>
      <c r="E173" s="312">
        <v>45629</v>
      </c>
      <c r="F173" s="306" t="s">
        <v>3239</v>
      </c>
      <c r="G173" s="309">
        <v>0.1426</v>
      </c>
      <c r="H173" s="309" t="s">
        <v>3259</v>
      </c>
      <c r="I173" s="309" t="s">
        <v>3262</v>
      </c>
      <c r="J173" s="258" t="s">
        <v>3260</v>
      </c>
      <c r="K173" s="258">
        <v>7.3</v>
      </c>
      <c r="L173" s="258">
        <v>24066</v>
      </c>
      <c r="M173" s="258">
        <v>6.4950000000000001</v>
      </c>
      <c r="N173" s="258">
        <v>76.5</v>
      </c>
      <c r="O173" s="259"/>
      <c r="P173" s="259"/>
      <c r="Q173" s="259"/>
      <c r="R173" s="259"/>
      <c r="S173" s="259"/>
      <c r="T173" s="259"/>
      <c r="U173" s="259"/>
      <c r="V173" s="259"/>
      <c r="W173" s="259"/>
      <c r="X173" s="259"/>
      <c r="Y173" s="259"/>
      <c r="Z173" s="259"/>
    </row>
    <row r="174" spans="1:26" s="262" customFormat="1" ht="34.5" customHeight="1" x14ac:dyDescent="0.2">
      <c r="A174" s="416" t="s">
        <v>3077</v>
      </c>
      <c r="B174" s="417"/>
      <c r="C174" s="307" t="s">
        <v>3078</v>
      </c>
      <c r="D174" s="306" t="s">
        <v>1207</v>
      </c>
      <c r="E174" s="312">
        <v>45524</v>
      </c>
      <c r="F174" s="306" t="s">
        <v>3240</v>
      </c>
      <c r="G174" s="309">
        <v>6.13E-2</v>
      </c>
      <c r="H174" s="309" t="s">
        <v>3259</v>
      </c>
      <c r="I174" s="309" t="s">
        <v>3262</v>
      </c>
      <c r="J174" s="258">
        <v>10.199999999999999</v>
      </c>
      <c r="K174" s="258">
        <v>5.915</v>
      </c>
      <c r="L174" s="258">
        <v>10810</v>
      </c>
      <c r="M174" s="258">
        <v>6.11</v>
      </c>
      <c r="N174" s="258">
        <v>38.75</v>
      </c>
      <c r="O174" s="259"/>
      <c r="P174" s="259"/>
      <c r="Q174" s="259"/>
      <c r="R174" s="259"/>
      <c r="S174" s="259"/>
      <c r="T174" s="259"/>
      <c r="U174" s="259"/>
      <c r="V174" s="259"/>
      <c r="W174" s="259"/>
      <c r="X174" s="259"/>
      <c r="Y174" s="259"/>
      <c r="Z174" s="259"/>
    </row>
    <row r="175" spans="1:26" s="262" customFormat="1" ht="34.5" customHeight="1" x14ac:dyDescent="0.2">
      <c r="A175" s="416" t="s">
        <v>3077</v>
      </c>
      <c r="B175" s="417"/>
      <c r="C175" s="307" t="s">
        <v>3079</v>
      </c>
      <c r="D175" s="306" t="s">
        <v>1207</v>
      </c>
      <c r="E175" s="312">
        <v>45524</v>
      </c>
      <c r="F175" s="306" t="s">
        <v>3241</v>
      </c>
      <c r="G175" s="309">
        <v>6.13E-2</v>
      </c>
      <c r="H175" s="309" t="s">
        <v>3259</v>
      </c>
      <c r="I175" s="309">
        <v>15.7</v>
      </c>
      <c r="J175" s="258">
        <v>23.9</v>
      </c>
      <c r="K175" s="258">
        <v>5.2350000000000003</v>
      </c>
      <c r="L175" s="258">
        <v>79400</v>
      </c>
      <c r="M175" s="258">
        <v>7.2050000000000001</v>
      </c>
      <c r="N175" s="258">
        <v>53.95</v>
      </c>
      <c r="O175" s="259"/>
      <c r="P175" s="259"/>
      <c r="Q175" s="259"/>
      <c r="R175" s="259"/>
      <c r="S175" s="259"/>
      <c r="T175" s="259"/>
      <c r="U175" s="259"/>
      <c r="V175" s="259"/>
      <c r="W175" s="259"/>
      <c r="X175" s="259"/>
      <c r="Y175" s="259"/>
      <c r="Z175" s="259"/>
    </row>
    <row r="176" spans="1:26" s="262" customFormat="1" ht="34.5" customHeight="1" x14ac:dyDescent="0.2">
      <c r="A176" s="416" t="s">
        <v>3077</v>
      </c>
      <c r="B176" s="417"/>
      <c r="C176" s="307" t="s">
        <v>3080</v>
      </c>
      <c r="D176" s="306" t="s">
        <v>1207</v>
      </c>
      <c r="E176" s="312">
        <v>45349</v>
      </c>
      <c r="F176" s="306" t="s">
        <v>3242</v>
      </c>
      <c r="G176" s="309">
        <v>0.2412</v>
      </c>
      <c r="H176" s="309" t="s">
        <v>3259</v>
      </c>
      <c r="I176" s="309">
        <v>39.1</v>
      </c>
      <c r="J176" s="258" t="s">
        <v>3260</v>
      </c>
      <c r="K176" s="258">
        <v>5.4450000000000003</v>
      </c>
      <c r="L176" s="258">
        <v>22800</v>
      </c>
      <c r="M176" s="258">
        <v>6.81</v>
      </c>
      <c r="N176" s="258">
        <v>82.65</v>
      </c>
      <c r="O176" s="259"/>
      <c r="P176" s="259"/>
      <c r="Q176" s="259"/>
      <c r="R176" s="259"/>
      <c r="S176" s="259"/>
      <c r="T176" s="259"/>
      <c r="U176" s="259"/>
      <c r="V176" s="259"/>
      <c r="W176" s="259"/>
      <c r="X176" s="259"/>
      <c r="Y176" s="259"/>
      <c r="Z176" s="259"/>
    </row>
    <row r="177" spans="1:26" s="262" customFormat="1" ht="34.5" customHeight="1" x14ac:dyDescent="0.2">
      <c r="A177" s="416" t="s">
        <v>3077</v>
      </c>
      <c r="B177" s="417"/>
      <c r="C177" s="307" t="s">
        <v>3080</v>
      </c>
      <c r="D177" s="306" t="s">
        <v>1207</v>
      </c>
      <c r="E177" s="312">
        <v>45461</v>
      </c>
      <c r="F177" s="306" t="s">
        <v>3242</v>
      </c>
      <c r="G177" s="309">
        <v>0.2412</v>
      </c>
      <c r="H177" s="309" t="s">
        <v>3259</v>
      </c>
      <c r="I177" s="309">
        <v>55.6</v>
      </c>
      <c r="J177" s="258">
        <v>17.399999999999999</v>
      </c>
      <c r="K177" s="258">
        <v>6.09</v>
      </c>
      <c r="L177" s="258">
        <v>143000</v>
      </c>
      <c r="M177" s="258">
        <v>6.9749999999999996</v>
      </c>
      <c r="N177" s="258">
        <v>51.95</v>
      </c>
      <c r="O177" s="259"/>
      <c r="P177" s="259"/>
      <c r="Q177" s="259"/>
      <c r="R177" s="259"/>
      <c r="S177" s="259"/>
      <c r="T177" s="259"/>
      <c r="U177" s="259"/>
      <c r="V177" s="259"/>
      <c r="W177" s="259"/>
      <c r="X177" s="259"/>
      <c r="Y177" s="259"/>
      <c r="Z177" s="259"/>
    </row>
    <row r="178" spans="1:26" s="262" customFormat="1" ht="34.5" customHeight="1" x14ac:dyDescent="0.2">
      <c r="A178" s="416" t="s">
        <v>3077</v>
      </c>
      <c r="B178" s="417"/>
      <c r="C178" s="307" t="s">
        <v>3080</v>
      </c>
      <c r="D178" s="306" t="s">
        <v>1207</v>
      </c>
      <c r="E178" s="312">
        <v>45622</v>
      </c>
      <c r="F178" s="306" t="s">
        <v>3242</v>
      </c>
      <c r="G178" s="309">
        <v>0.2412</v>
      </c>
      <c r="H178" s="309">
        <v>4.8</v>
      </c>
      <c r="I178" s="309">
        <v>99.4</v>
      </c>
      <c r="J178" s="258">
        <v>14</v>
      </c>
      <c r="K178" s="258">
        <v>5.62</v>
      </c>
      <c r="L178" s="258">
        <v>261300</v>
      </c>
      <c r="M178" s="258">
        <v>7.09</v>
      </c>
      <c r="N178" s="258">
        <v>66.95</v>
      </c>
      <c r="O178" s="259"/>
      <c r="P178" s="259"/>
      <c r="Q178" s="259"/>
      <c r="R178" s="259"/>
      <c r="S178" s="259"/>
      <c r="T178" s="259"/>
      <c r="U178" s="259"/>
      <c r="V178" s="259"/>
      <c r="W178" s="259"/>
      <c r="X178" s="259"/>
      <c r="Y178" s="259"/>
      <c r="Z178" s="259"/>
    </row>
    <row r="179" spans="1:26" s="262" customFormat="1" ht="34.5" customHeight="1" x14ac:dyDescent="0.2">
      <c r="A179" s="418" t="s">
        <v>3081</v>
      </c>
      <c r="B179" s="419"/>
      <c r="C179" s="311" t="s">
        <v>3082</v>
      </c>
      <c r="D179" s="311" t="s">
        <v>1118</v>
      </c>
      <c r="E179" s="312">
        <v>45483</v>
      </c>
      <c r="F179" s="311" t="s">
        <v>3243</v>
      </c>
      <c r="G179" s="309">
        <v>9.4000000000000004E-3</v>
      </c>
      <c r="H179" s="309">
        <v>6.3</v>
      </c>
      <c r="I179" s="309" t="s">
        <v>3262</v>
      </c>
      <c r="J179" s="258">
        <v>22.1</v>
      </c>
      <c r="K179" s="258">
        <v>5.6749999999999998</v>
      </c>
      <c r="L179" s="258">
        <v>2460</v>
      </c>
      <c r="M179" s="258">
        <v>6.19</v>
      </c>
      <c r="N179" s="258">
        <v>76.55</v>
      </c>
      <c r="O179" s="259"/>
      <c r="P179" s="259"/>
      <c r="Q179" s="259"/>
      <c r="R179" s="259"/>
      <c r="S179" s="259"/>
      <c r="T179" s="259"/>
      <c r="U179" s="259"/>
      <c r="V179" s="259"/>
      <c r="W179" s="259"/>
      <c r="X179" s="259"/>
      <c r="Y179" s="259"/>
      <c r="Z179" s="259"/>
    </row>
    <row r="180" spans="1:26" s="262" customFormat="1" ht="34.5" customHeight="1" x14ac:dyDescent="0.2">
      <c r="A180" s="418" t="s">
        <v>3081</v>
      </c>
      <c r="B180" s="419"/>
      <c r="C180" s="311" t="s">
        <v>3082</v>
      </c>
      <c r="D180" s="311" t="s">
        <v>1118</v>
      </c>
      <c r="E180" s="312">
        <v>45573</v>
      </c>
      <c r="F180" s="311" t="s">
        <v>3243</v>
      </c>
      <c r="G180" s="309">
        <v>7.0000000000000001E-3</v>
      </c>
      <c r="H180" s="309" t="s">
        <v>3259</v>
      </c>
      <c r="I180" s="309" t="s">
        <v>3262</v>
      </c>
      <c r="J180" s="258" t="s">
        <v>3260</v>
      </c>
      <c r="K180" s="258">
        <v>5.9</v>
      </c>
      <c r="L180" s="258">
        <v>9600</v>
      </c>
      <c r="M180" s="258">
        <v>6.6849999999999996</v>
      </c>
      <c r="N180" s="258"/>
      <c r="O180" s="259"/>
      <c r="P180" s="259"/>
      <c r="Q180" s="259"/>
      <c r="R180" s="259"/>
      <c r="S180" s="259"/>
      <c r="T180" s="259"/>
      <c r="U180" s="259"/>
      <c r="V180" s="259"/>
      <c r="W180" s="259"/>
      <c r="X180" s="259"/>
      <c r="Y180" s="259"/>
      <c r="Z180" s="259"/>
    </row>
    <row r="181" spans="1:26" s="262" customFormat="1" ht="34.5" customHeight="1" x14ac:dyDescent="0.2">
      <c r="A181" s="418" t="s">
        <v>3081</v>
      </c>
      <c r="B181" s="419"/>
      <c r="C181" s="311" t="s">
        <v>3083</v>
      </c>
      <c r="D181" s="311" t="s">
        <v>1118</v>
      </c>
      <c r="E181" s="312">
        <v>45483</v>
      </c>
      <c r="F181" s="311" t="s">
        <v>3244</v>
      </c>
      <c r="G181" s="309">
        <v>5.0999999999999997E-2</v>
      </c>
      <c r="H181" s="309" t="s">
        <v>3259</v>
      </c>
      <c r="I181" s="309" t="s">
        <v>3262</v>
      </c>
      <c r="J181" s="258">
        <v>16.3</v>
      </c>
      <c r="K181" s="258">
        <v>4.4000000000000004</v>
      </c>
      <c r="L181" s="258">
        <v>1990</v>
      </c>
      <c r="M181" s="258">
        <v>6.3650000000000002</v>
      </c>
      <c r="N181" s="258">
        <v>94.55</v>
      </c>
      <c r="O181" s="259"/>
      <c r="P181" s="259"/>
      <c r="Q181" s="259"/>
      <c r="R181" s="259"/>
      <c r="S181" s="259"/>
      <c r="T181" s="259"/>
      <c r="U181" s="259"/>
      <c r="V181" s="259"/>
      <c r="W181" s="259"/>
      <c r="X181" s="259"/>
      <c r="Y181" s="259"/>
      <c r="Z181" s="259"/>
    </row>
    <row r="182" spans="1:26" ht="11.25" customHeight="1" x14ac:dyDescent="0.2">
      <c r="A182" s="418" t="s">
        <v>3081</v>
      </c>
      <c r="B182" s="419"/>
      <c r="C182" s="311" t="s">
        <v>3083</v>
      </c>
      <c r="D182" s="311" t="s">
        <v>1118</v>
      </c>
      <c r="E182" s="240">
        <v>45573</v>
      </c>
      <c r="F182" s="330" t="s">
        <v>3244</v>
      </c>
      <c r="G182" s="309">
        <v>3.6899999999999995E-2</v>
      </c>
      <c r="H182" s="309">
        <v>6.4</v>
      </c>
      <c r="I182" s="309" t="s">
        <v>3262</v>
      </c>
      <c r="J182" s="258">
        <v>14.3</v>
      </c>
      <c r="K182" s="258">
        <v>6.7149999999999999</v>
      </c>
      <c r="L182" s="258">
        <v>2730</v>
      </c>
      <c r="M182" s="258">
        <v>7.1150000000000002</v>
      </c>
      <c r="N182" s="258"/>
      <c r="O182" s="1"/>
      <c r="P182" s="1"/>
      <c r="Q182" s="1"/>
      <c r="R182" s="1"/>
      <c r="S182" s="1"/>
      <c r="T182" s="1"/>
      <c r="U182" s="1"/>
      <c r="V182" s="1"/>
      <c r="W182" s="1"/>
      <c r="X182" s="1"/>
      <c r="Y182" s="1"/>
      <c r="Z182" s="1"/>
    </row>
    <row r="183" spans="1:26" s="262" customFormat="1" ht="34.5" customHeight="1" x14ac:dyDescent="0.2">
      <c r="A183" s="418" t="s">
        <v>3084</v>
      </c>
      <c r="B183" s="419"/>
      <c r="C183" s="311" t="s">
        <v>3085</v>
      </c>
      <c r="D183" s="311" t="s">
        <v>1118</v>
      </c>
      <c r="E183" s="312">
        <v>45483</v>
      </c>
      <c r="F183" s="311" t="s">
        <v>3245</v>
      </c>
      <c r="G183" s="309">
        <v>1.9600000000000003E-2</v>
      </c>
      <c r="H183" s="309" t="s">
        <v>3259</v>
      </c>
      <c r="I183" s="309" t="s">
        <v>3262</v>
      </c>
      <c r="J183" s="258">
        <v>18.3</v>
      </c>
      <c r="K183" s="258">
        <v>1.87</v>
      </c>
      <c r="L183" s="258">
        <v>198900</v>
      </c>
      <c r="M183" s="258">
        <v>6.26</v>
      </c>
      <c r="N183" s="258">
        <v>146.15</v>
      </c>
      <c r="O183" s="259"/>
      <c r="P183" s="259"/>
      <c r="Q183" s="259"/>
      <c r="R183" s="259"/>
      <c r="S183" s="259"/>
      <c r="T183" s="259"/>
      <c r="U183" s="259"/>
      <c r="V183" s="259"/>
      <c r="W183" s="259"/>
      <c r="X183" s="259"/>
      <c r="Y183" s="259"/>
      <c r="Z183" s="259"/>
    </row>
    <row r="184" spans="1:26" ht="11.25" customHeight="1" x14ac:dyDescent="0.2">
      <c r="A184" s="418" t="s">
        <v>3084</v>
      </c>
      <c r="B184" s="419"/>
      <c r="C184" s="311" t="s">
        <v>3085</v>
      </c>
      <c r="D184" s="311" t="s">
        <v>1118</v>
      </c>
      <c r="E184" s="240">
        <v>45573</v>
      </c>
      <c r="F184" s="311" t="s">
        <v>3245</v>
      </c>
      <c r="G184" s="309">
        <v>0.10050000000000001</v>
      </c>
      <c r="H184" s="309" t="s">
        <v>3259</v>
      </c>
      <c r="I184" s="309" t="s">
        <v>3262</v>
      </c>
      <c r="J184" s="258" t="s">
        <v>3260</v>
      </c>
      <c r="K184" s="258">
        <v>3.29</v>
      </c>
      <c r="L184" s="258">
        <v>7746</v>
      </c>
      <c r="M184" s="258">
        <v>7.125</v>
      </c>
      <c r="N184" s="258"/>
      <c r="O184" s="1"/>
      <c r="P184" s="1"/>
      <c r="Q184" s="1"/>
      <c r="R184" s="1"/>
      <c r="S184" s="1"/>
      <c r="T184" s="1"/>
      <c r="U184" s="1"/>
      <c r="V184" s="1"/>
      <c r="W184" s="1"/>
      <c r="X184" s="1"/>
      <c r="Y184" s="1"/>
      <c r="Z184" s="1"/>
    </row>
    <row r="185" spans="1:26" s="262" customFormat="1" ht="34.5" customHeight="1" x14ac:dyDescent="0.2">
      <c r="A185" s="418" t="s">
        <v>3086</v>
      </c>
      <c r="B185" s="419"/>
      <c r="C185" s="311" t="s">
        <v>3087</v>
      </c>
      <c r="D185" s="311" t="s">
        <v>1118</v>
      </c>
      <c r="E185" s="312">
        <v>45483</v>
      </c>
      <c r="F185" s="311" t="s">
        <v>3246</v>
      </c>
      <c r="G185" s="309">
        <v>6.2E-2</v>
      </c>
      <c r="H185" s="309" t="s">
        <v>3259</v>
      </c>
      <c r="I185" s="309" t="s">
        <v>3262</v>
      </c>
      <c r="J185" s="258" t="s">
        <v>3260</v>
      </c>
      <c r="K185" s="258">
        <v>3.88</v>
      </c>
      <c r="L185" s="258">
        <v>205</v>
      </c>
      <c r="M185" s="258">
        <v>5.9349999999999996</v>
      </c>
      <c r="N185" s="258">
        <v>54.5</v>
      </c>
      <c r="O185" s="259"/>
      <c r="P185" s="259"/>
      <c r="Q185" s="259"/>
      <c r="R185" s="259"/>
      <c r="S185" s="259"/>
      <c r="T185" s="259"/>
      <c r="U185" s="259"/>
      <c r="V185" s="259"/>
      <c r="W185" s="259"/>
      <c r="X185" s="259"/>
      <c r="Y185" s="259"/>
      <c r="Z185" s="259"/>
    </row>
    <row r="186" spans="1:26" s="262" customFormat="1" ht="11.25" customHeight="1" x14ac:dyDescent="0.2">
      <c r="A186" s="418" t="s">
        <v>3086</v>
      </c>
      <c r="B186" s="419"/>
      <c r="C186" s="311" t="s">
        <v>3087</v>
      </c>
      <c r="D186" s="311" t="s">
        <v>1118</v>
      </c>
      <c r="E186" s="312">
        <v>45573</v>
      </c>
      <c r="F186" s="311" t="s">
        <v>3246</v>
      </c>
      <c r="G186" s="309">
        <v>6.2299999999999994E-2</v>
      </c>
      <c r="H186" s="309">
        <v>6.1</v>
      </c>
      <c r="I186" s="309">
        <v>18.3</v>
      </c>
      <c r="J186" s="258">
        <v>15.5</v>
      </c>
      <c r="K186" s="258">
        <v>5.36</v>
      </c>
      <c r="L186" s="258">
        <v>485</v>
      </c>
      <c r="M186" s="258">
        <v>6.6150000000000002</v>
      </c>
      <c r="N186" s="258"/>
      <c r="O186" s="259"/>
      <c r="P186" s="259"/>
      <c r="Q186" s="259"/>
      <c r="R186" s="259"/>
      <c r="S186" s="259"/>
      <c r="T186" s="259"/>
      <c r="U186" s="259"/>
      <c r="V186" s="259"/>
      <c r="W186" s="259"/>
      <c r="X186" s="259"/>
      <c r="Y186" s="259"/>
      <c r="Z186" s="259"/>
    </row>
    <row r="187" spans="1:26" s="262" customFormat="1" ht="34.5" customHeight="1" x14ac:dyDescent="0.2">
      <c r="A187" s="418" t="s">
        <v>3086</v>
      </c>
      <c r="B187" s="419"/>
      <c r="C187" s="311" t="s">
        <v>3088</v>
      </c>
      <c r="D187" s="311" t="s">
        <v>1118</v>
      </c>
      <c r="E187" s="312">
        <v>45483</v>
      </c>
      <c r="F187" s="311" t="s">
        <v>3247</v>
      </c>
      <c r="G187" s="309">
        <v>7.2900000000000006E-2</v>
      </c>
      <c r="H187" s="309" t="s">
        <v>3259</v>
      </c>
      <c r="I187" s="309" t="s">
        <v>3262</v>
      </c>
      <c r="J187" s="258" t="s">
        <v>3260</v>
      </c>
      <c r="K187" s="258">
        <v>5.7050000000000001</v>
      </c>
      <c r="L187" s="258">
        <v>1830</v>
      </c>
      <c r="M187" s="258">
        <v>6.2149999999999999</v>
      </c>
      <c r="N187" s="258">
        <v>63.4</v>
      </c>
      <c r="O187" s="259"/>
      <c r="P187" s="259"/>
      <c r="Q187" s="259"/>
      <c r="R187" s="259"/>
      <c r="S187" s="259"/>
      <c r="T187" s="259"/>
      <c r="U187" s="259"/>
      <c r="V187" s="259"/>
      <c r="W187" s="259"/>
      <c r="X187" s="259"/>
      <c r="Y187" s="259"/>
      <c r="Z187" s="259"/>
    </row>
    <row r="188" spans="1:26" s="454" customFormat="1" ht="11.25" customHeight="1" x14ac:dyDescent="0.2">
      <c r="A188" s="448" t="s">
        <v>3086</v>
      </c>
      <c r="B188" s="449"/>
      <c r="C188" s="455" t="s">
        <v>3088</v>
      </c>
      <c r="D188" s="455" t="s">
        <v>1118</v>
      </c>
      <c r="E188" s="452">
        <v>45573</v>
      </c>
      <c r="F188" s="455" t="s">
        <v>3247</v>
      </c>
      <c r="G188" s="309">
        <v>0.11650000000000001</v>
      </c>
      <c r="H188" s="309" t="s">
        <v>3259</v>
      </c>
      <c r="I188" s="309" t="s">
        <v>3262</v>
      </c>
      <c r="J188" s="258" t="s">
        <v>3260</v>
      </c>
      <c r="K188" s="258">
        <v>4.2949999999999999</v>
      </c>
      <c r="L188" s="258">
        <v>3248</v>
      </c>
      <c r="M188" s="258">
        <v>6.9450000000000003</v>
      </c>
      <c r="N188" s="258"/>
      <c r="O188" s="453"/>
      <c r="P188" s="453"/>
      <c r="Q188" s="453"/>
      <c r="R188" s="453"/>
      <c r="S188" s="453"/>
      <c r="T188" s="453"/>
      <c r="U188" s="453"/>
      <c r="V188" s="453"/>
      <c r="W188" s="453"/>
      <c r="X188" s="453"/>
      <c r="Y188" s="453"/>
      <c r="Z188" s="453"/>
    </row>
    <row r="189" spans="1:26" s="262" customFormat="1" ht="34.5" customHeight="1" x14ac:dyDescent="0.2">
      <c r="A189" s="418" t="s">
        <v>3089</v>
      </c>
      <c r="B189" s="419"/>
      <c r="C189" s="311" t="s">
        <v>3090</v>
      </c>
      <c r="D189" s="311" t="s">
        <v>1118</v>
      </c>
      <c r="E189" s="312">
        <v>45483</v>
      </c>
      <c r="F189" s="311" t="s">
        <v>3248</v>
      </c>
      <c r="G189" s="309">
        <v>9.2200000000000004E-2</v>
      </c>
      <c r="H189" s="309" t="s">
        <v>3259</v>
      </c>
      <c r="I189" s="309" t="s">
        <v>3262</v>
      </c>
      <c r="J189" s="258" t="s">
        <v>3260</v>
      </c>
      <c r="K189" s="258">
        <v>5.2</v>
      </c>
      <c r="L189" s="258">
        <v>2365</v>
      </c>
      <c r="M189" s="258">
        <v>6.4249999999999998</v>
      </c>
      <c r="N189" s="258">
        <v>62.4</v>
      </c>
      <c r="O189" s="259"/>
      <c r="P189" s="259"/>
      <c r="Q189" s="259"/>
      <c r="R189" s="259"/>
      <c r="S189" s="259"/>
      <c r="T189" s="259"/>
      <c r="U189" s="259"/>
      <c r="V189" s="259"/>
      <c r="W189" s="259"/>
      <c r="X189" s="259"/>
      <c r="Y189" s="259"/>
      <c r="Z189" s="259"/>
    </row>
    <row r="190" spans="1:26" s="262" customFormat="1" ht="11.25" customHeight="1" x14ac:dyDescent="0.2">
      <c r="A190" s="450" t="s">
        <v>3089</v>
      </c>
      <c r="B190" s="451"/>
      <c r="C190" s="311" t="s">
        <v>3090</v>
      </c>
      <c r="D190" s="311" t="s">
        <v>1118</v>
      </c>
      <c r="E190" s="312">
        <v>45573</v>
      </c>
      <c r="F190" s="311" t="s">
        <v>3248</v>
      </c>
      <c r="G190" s="309"/>
      <c r="H190" s="309">
        <v>4.5999999999999996</v>
      </c>
      <c r="I190" s="309" t="s">
        <v>3262</v>
      </c>
      <c r="J190" s="258" t="s">
        <v>3260</v>
      </c>
      <c r="K190" s="258">
        <v>4.46</v>
      </c>
      <c r="L190" s="258">
        <v>4978</v>
      </c>
      <c r="M190" s="258">
        <v>6.8550000000000004</v>
      </c>
      <c r="N190" s="258"/>
      <c r="O190" s="259"/>
      <c r="P190" s="259"/>
      <c r="Q190" s="259"/>
      <c r="R190" s="259"/>
      <c r="S190" s="259"/>
      <c r="T190" s="259"/>
      <c r="U190" s="259"/>
      <c r="V190" s="259"/>
      <c r="W190" s="259"/>
      <c r="X190" s="259"/>
      <c r="Y190" s="259"/>
      <c r="Z190" s="259"/>
    </row>
    <row r="191" spans="1:26" s="262" customFormat="1" ht="34.5" customHeight="1" x14ac:dyDescent="0.2">
      <c r="A191" s="418" t="s">
        <v>3089</v>
      </c>
      <c r="B191" s="419"/>
      <c r="C191" s="311" t="s">
        <v>3091</v>
      </c>
      <c r="D191" s="311" t="s">
        <v>1118</v>
      </c>
      <c r="E191" s="312">
        <v>45573</v>
      </c>
      <c r="F191" s="332" t="s">
        <v>3249</v>
      </c>
      <c r="G191" s="309">
        <v>0.16519999999999999</v>
      </c>
      <c r="H191" s="309">
        <v>5.2</v>
      </c>
      <c r="I191" s="309">
        <v>49.4</v>
      </c>
      <c r="J191" s="258">
        <v>32.4</v>
      </c>
      <c r="K191" s="258">
        <v>8.1199999999999992</v>
      </c>
      <c r="L191" s="258">
        <v>50</v>
      </c>
      <c r="M191" s="258">
        <v>8.4</v>
      </c>
      <c r="N191" s="258">
        <v>84.9</v>
      </c>
      <c r="O191" s="259"/>
      <c r="P191" s="259"/>
      <c r="Q191" s="259"/>
      <c r="R191" s="259"/>
      <c r="S191" s="259"/>
      <c r="T191" s="259"/>
      <c r="U191" s="259"/>
      <c r="V191" s="259"/>
      <c r="W191" s="259"/>
      <c r="X191" s="259"/>
      <c r="Y191" s="259"/>
      <c r="Z191" s="259"/>
    </row>
    <row r="192" spans="1:26" s="262" customFormat="1" ht="11.25" customHeight="1" x14ac:dyDescent="0.2">
      <c r="A192" s="418" t="s">
        <v>3089</v>
      </c>
      <c r="B192" s="419"/>
      <c r="C192" s="309" t="s">
        <v>3091</v>
      </c>
      <c r="D192" s="309" t="s">
        <v>1118</v>
      </c>
      <c r="E192" s="312">
        <v>45601</v>
      </c>
      <c r="F192" s="311" t="s">
        <v>3249</v>
      </c>
      <c r="G192" s="309">
        <v>0.33179999999999998</v>
      </c>
      <c r="H192" s="309">
        <v>19.8</v>
      </c>
      <c r="I192" s="309">
        <v>31.9</v>
      </c>
      <c r="J192" s="258">
        <v>36.1</v>
      </c>
      <c r="K192" s="258">
        <v>8.4600000000000009</v>
      </c>
      <c r="L192" s="258">
        <v>630</v>
      </c>
      <c r="M192" s="258">
        <v>7.3</v>
      </c>
      <c r="N192" s="258"/>
      <c r="O192" s="259"/>
      <c r="P192" s="259"/>
      <c r="Q192" s="259"/>
      <c r="R192" s="259"/>
      <c r="S192" s="259"/>
      <c r="T192" s="259"/>
      <c r="U192" s="259"/>
      <c r="V192" s="259"/>
      <c r="W192" s="259"/>
      <c r="X192" s="259"/>
      <c r="Y192" s="259"/>
      <c r="Z192" s="259"/>
    </row>
    <row r="193" spans="1:26" s="262" customFormat="1" ht="34.5" customHeight="1" x14ac:dyDescent="0.2">
      <c r="A193" s="418" t="s">
        <v>3089</v>
      </c>
      <c r="B193" s="419"/>
      <c r="C193" s="311" t="s">
        <v>3092</v>
      </c>
      <c r="D193" s="311" t="s">
        <v>1118</v>
      </c>
      <c r="E193" s="339">
        <v>45483</v>
      </c>
      <c r="F193" s="335" t="s">
        <v>3250</v>
      </c>
      <c r="G193" s="309">
        <v>0.20649999999999999</v>
      </c>
      <c r="H193" s="309" t="s">
        <v>3259</v>
      </c>
      <c r="I193" s="309">
        <v>29.7</v>
      </c>
      <c r="J193" s="258">
        <v>20.399999999999999</v>
      </c>
      <c r="K193" s="258">
        <v>6.2</v>
      </c>
      <c r="L193" s="258">
        <v>296</v>
      </c>
      <c r="M193" s="258">
        <v>6.56</v>
      </c>
      <c r="N193" s="258">
        <v>90.65</v>
      </c>
      <c r="O193" s="259"/>
      <c r="P193" s="259"/>
      <c r="Q193" s="259"/>
      <c r="R193" s="259"/>
      <c r="S193" s="259"/>
      <c r="T193" s="259"/>
      <c r="U193" s="259"/>
      <c r="V193" s="259"/>
      <c r="W193" s="259"/>
      <c r="X193" s="259"/>
      <c r="Y193" s="259"/>
      <c r="Z193" s="259"/>
    </row>
    <row r="194" spans="1:26" ht="11.25" customHeight="1" x14ac:dyDescent="0.2">
      <c r="A194" s="418" t="s">
        <v>3089</v>
      </c>
      <c r="B194" s="419"/>
      <c r="C194" s="311" t="s">
        <v>3092</v>
      </c>
      <c r="D194" s="311" t="s">
        <v>1118</v>
      </c>
      <c r="E194" s="240">
        <v>45573</v>
      </c>
      <c r="F194" s="311" t="s">
        <v>3250</v>
      </c>
      <c r="G194" s="309">
        <v>0.154</v>
      </c>
      <c r="H194" s="309">
        <v>19.399999999999999</v>
      </c>
      <c r="I194" s="309">
        <v>27.7</v>
      </c>
      <c r="J194" s="258">
        <v>35.200000000000003</v>
      </c>
      <c r="K194" s="258">
        <v>6.99</v>
      </c>
      <c r="L194" s="258">
        <v>4960</v>
      </c>
      <c r="M194" s="258">
        <v>7.19</v>
      </c>
      <c r="N194" s="258"/>
      <c r="O194" s="1"/>
      <c r="P194" s="1"/>
      <c r="Q194" s="1"/>
      <c r="R194" s="1"/>
      <c r="S194" s="1"/>
      <c r="T194" s="1"/>
      <c r="U194" s="1"/>
      <c r="V194" s="1"/>
      <c r="W194" s="1"/>
      <c r="X194" s="1"/>
      <c r="Y194" s="1"/>
      <c r="Z194" s="1"/>
    </row>
    <row r="195" spans="1:26" s="262" customFormat="1" ht="34.5" customHeight="1" x14ac:dyDescent="0.2">
      <c r="A195" s="418" t="s">
        <v>3089</v>
      </c>
      <c r="B195" s="419"/>
      <c r="C195" s="311" t="s">
        <v>3093</v>
      </c>
      <c r="D195" s="311" t="s">
        <v>1118</v>
      </c>
      <c r="E195" s="312">
        <v>45573</v>
      </c>
      <c r="F195" s="340" t="s">
        <v>3251</v>
      </c>
      <c r="G195" s="309">
        <v>0.29519999999999996</v>
      </c>
      <c r="H195" s="309" t="s">
        <v>3259</v>
      </c>
      <c r="I195" s="309" t="s">
        <v>3262</v>
      </c>
      <c r="J195" s="258">
        <v>15.2</v>
      </c>
      <c r="K195" s="258">
        <v>5.5350000000000001</v>
      </c>
      <c r="L195" s="258">
        <v>4940</v>
      </c>
      <c r="M195" s="258">
        <v>6.2050000000000001</v>
      </c>
      <c r="N195" s="258">
        <v>90.05</v>
      </c>
      <c r="O195" s="259"/>
      <c r="P195" s="259"/>
      <c r="Q195" s="259"/>
      <c r="R195" s="259"/>
      <c r="S195" s="259"/>
      <c r="T195" s="259"/>
      <c r="U195" s="259"/>
      <c r="V195" s="259"/>
      <c r="W195" s="259"/>
      <c r="X195" s="259"/>
      <c r="Y195" s="259"/>
      <c r="Z195" s="259"/>
    </row>
    <row r="196" spans="1:26" s="262" customFormat="1" ht="11.25" customHeight="1" x14ac:dyDescent="0.2">
      <c r="A196" s="418" t="s">
        <v>3089</v>
      </c>
      <c r="B196" s="419"/>
      <c r="C196" s="309" t="s">
        <v>3093</v>
      </c>
      <c r="D196" s="311" t="s">
        <v>1118</v>
      </c>
      <c r="E196" s="312">
        <v>45573</v>
      </c>
      <c r="F196" s="311" t="s">
        <v>3251</v>
      </c>
      <c r="G196" s="309">
        <v>0.50039999999999996</v>
      </c>
      <c r="H196" s="309" t="s">
        <v>3259</v>
      </c>
      <c r="I196" s="309" t="s">
        <v>3262</v>
      </c>
      <c r="J196" s="258" t="s">
        <v>3260</v>
      </c>
      <c r="K196" s="258">
        <v>6.03</v>
      </c>
      <c r="L196" s="258">
        <v>4220</v>
      </c>
      <c r="M196" s="258">
        <v>7.31</v>
      </c>
      <c r="N196" s="258"/>
      <c r="O196" s="259"/>
      <c r="P196" s="259"/>
      <c r="Q196" s="259"/>
      <c r="R196" s="259"/>
      <c r="S196" s="259"/>
      <c r="T196" s="259"/>
      <c r="U196" s="259"/>
      <c r="V196" s="259"/>
      <c r="W196" s="259"/>
      <c r="X196" s="259"/>
      <c r="Y196" s="259"/>
      <c r="Z196" s="259"/>
    </row>
    <row r="197" spans="1:26" s="262" customFormat="1" ht="34.5" customHeight="1" x14ac:dyDescent="0.2">
      <c r="A197" s="418" t="s">
        <v>3094</v>
      </c>
      <c r="B197" s="419"/>
      <c r="C197" s="311" t="s">
        <v>3095</v>
      </c>
      <c r="D197" s="311" t="s">
        <v>1118</v>
      </c>
      <c r="E197" s="312">
        <v>45483</v>
      </c>
      <c r="F197" s="311" t="s">
        <v>3252</v>
      </c>
      <c r="G197" s="309">
        <v>0.43510000000000004</v>
      </c>
      <c r="H197" s="309" t="s">
        <v>3259</v>
      </c>
      <c r="I197" s="309" t="s">
        <v>3262</v>
      </c>
      <c r="J197" s="258">
        <v>17.899999999999999</v>
      </c>
      <c r="K197" s="258">
        <v>5.44</v>
      </c>
      <c r="L197" s="258">
        <v>9175</v>
      </c>
      <c r="M197" s="258">
        <v>6.74</v>
      </c>
      <c r="N197" s="258">
        <v>99.65</v>
      </c>
      <c r="O197" s="259"/>
      <c r="P197" s="259"/>
      <c r="Q197" s="259"/>
      <c r="R197" s="259"/>
      <c r="S197" s="259"/>
      <c r="T197" s="259"/>
      <c r="U197" s="259"/>
      <c r="V197" s="259"/>
      <c r="W197" s="259"/>
      <c r="X197" s="259"/>
      <c r="Y197" s="259"/>
      <c r="Z197" s="259"/>
    </row>
    <row r="198" spans="1:26" s="454" customFormat="1" ht="11.25" customHeight="1" x14ac:dyDescent="0.2">
      <c r="A198" s="448" t="s">
        <v>3094</v>
      </c>
      <c r="B198" s="449"/>
      <c r="C198" s="329" t="s">
        <v>3095</v>
      </c>
      <c r="D198" s="329" t="s">
        <v>1118</v>
      </c>
      <c r="E198" s="452">
        <v>45573</v>
      </c>
      <c r="F198" s="455" t="s">
        <v>3252</v>
      </c>
      <c r="G198" s="309">
        <v>0.53410000000000002</v>
      </c>
      <c r="H198" s="309">
        <v>5</v>
      </c>
      <c r="I198" s="309">
        <v>18</v>
      </c>
      <c r="J198" s="258" t="s">
        <v>3260</v>
      </c>
      <c r="K198" s="258">
        <v>5.5449999999999999</v>
      </c>
      <c r="L198" s="258">
        <v>3065</v>
      </c>
      <c r="M198" s="258">
        <v>7.23</v>
      </c>
      <c r="N198" s="258"/>
      <c r="O198" s="453"/>
      <c r="P198" s="453"/>
      <c r="Q198" s="453"/>
      <c r="R198" s="453"/>
      <c r="S198" s="453"/>
      <c r="T198" s="453"/>
      <c r="U198" s="453"/>
      <c r="V198" s="453"/>
      <c r="W198" s="453"/>
      <c r="X198" s="453"/>
      <c r="Y198" s="453"/>
      <c r="Z198" s="453"/>
    </row>
    <row r="199" spans="1:26" s="262" customFormat="1" ht="34.5" customHeight="1" x14ac:dyDescent="0.2">
      <c r="A199" s="418" t="s">
        <v>3094</v>
      </c>
      <c r="B199" s="419"/>
      <c r="C199" s="311" t="s">
        <v>3096</v>
      </c>
      <c r="D199" s="311" t="s">
        <v>1118</v>
      </c>
      <c r="E199" s="312">
        <v>45483</v>
      </c>
      <c r="F199" s="311" t="s">
        <v>3253</v>
      </c>
      <c r="G199" s="309">
        <v>0.4556</v>
      </c>
      <c r="H199" s="309" t="s">
        <v>3259</v>
      </c>
      <c r="I199" s="309">
        <v>17.2</v>
      </c>
      <c r="J199" s="258" t="s">
        <v>3260</v>
      </c>
      <c r="K199" s="258">
        <v>6.89</v>
      </c>
      <c r="L199" s="258">
        <v>6455</v>
      </c>
      <c r="M199" s="258">
        <v>6.77</v>
      </c>
      <c r="N199" s="258">
        <v>95.2</v>
      </c>
      <c r="O199" s="259"/>
      <c r="P199" s="259"/>
      <c r="Q199" s="259"/>
      <c r="R199" s="259"/>
      <c r="S199" s="259"/>
      <c r="T199" s="259"/>
      <c r="U199" s="259"/>
      <c r="V199" s="259"/>
      <c r="W199" s="259"/>
      <c r="X199" s="259"/>
      <c r="Y199" s="259"/>
      <c r="Z199" s="259"/>
    </row>
    <row r="200" spans="1:26" ht="11.25" customHeight="1" x14ac:dyDescent="0.2">
      <c r="A200" s="418" t="s">
        <v>3094</v>
      </c>
      <c r="B200" s="419"/>
      <c r="C200" s="311" t="s">
        <v>3096</v>
      </c>
      <c r="D200" s="311" t="s">
        <v>1118</v>
      </c>
      <c r="E200" s="240">
        <v>45573</v>
      </c>
      <c r="F200" s="311" t="s">
        <v>3253</v>
      </c>
      <c r="G200" s="309">
        <v>0.63670000000000004</v>
      </c>
      <c r="H200" s="309">
        <v>5.3</v>
      </c>
      <c r="I200" s="309" t="s">
        <v>3262</v>
      </c>
      <c r="J200" s="258" t="s">
        <v>3260</v>
      </c>
      <c r="K200" s="258">
        <v>8.5649999999999995</v>
      </c>
      <c r="L200" s="258">
        <v>1405</v>
      </c>
      <c r="M200" s="258">
        <v>7.54</v>
      </c>
      <c r="N200" s="258"/>
      <c r="O200" s="1"/>
      <c r="P200" s="1"/>
      <c r="Q200" s="1"/>
      <c r="R200" s="1"/>
      <c r="S200" s="1"/>
      <c r="T200" s="1"/>
      <c r="U200" s="1"/>
      <c r="V200" s="1"/>
      <c r="W200" s="1"/>
      <c r="X200" s="1"/>
      <c r="Y200" s="1"/>
      <c r="Z200" s="1"/>
    </row>
    <row r="201" spans="1:26" s="262" customFormat="1" ht="34.5" customHeight="1" x14ac:dyDescent="0.2">
      <c r="A201" s="418" t="s">
        <v>3097</v>
      </c>
      <c r="B201" s="419"/>
      <c r="C201" s="311" t="s">
        <v>3098</v>
      </c>
      <c r="D201" s="311" t="s">
        <v>1118</v>
      </c>
      <c r="E201" s="312">
        <v>45483</v>
      </c>
      <c r="F201" s="311" t="s">
        <v>3254</v>
      </c>
      <c r="G201" s="309"/>
      <c r="H201" s="309" t="s">
        <v>3259</v>
      </c>
      <c r="I201" s="309" t="s">
        <v>3262</v>
      </c>
      <c r="J201" s="258">
        <v>18</v>
      </c>
      <c r="K201" s="258">
        <v>1.8149999999999999</v>
      </c>
      <c r="L201" s="258">
        <v>100</v>
      </c>
      <c r="M201" s="258">
        <v>5.31</v>
      </c>
      <c r="N201" s="258">
        <v>33.85</v>
      </c>
      <c r="O201" s="259"/>
      <c r="P201" s="259"/>
      <c r="Q201" s="259"/>
      <c r="R201" s="259"/>
      <c r="S201" s="259"/>
      <c r="T201" s="259"/>
      <c r="U201" s="259"/>
      <c r="V201" s="259"/>
      <c r="W201" s="259"/>
      <c r="X201" s="259"/>
      <c r="Y201" s="259"/>
      <c r="Z201" s="259"/>
    </row>
    <row r="202" spans="1:26" s="334" customFormat="1" ht="11.25" customHeight="1" x14ac:dyDescent="0.2">
      <c r="A202" s="418" t="s">
        <v>3097</v>
      </c>
      <c r="B202" s="419"/>
      <c r="C202" s="332" t="s">
        <v>3098</v>
      </c>
      <c r="D202" s="332" t="s">
        <v>1118</v>
      </c>
      <c r="E202" s="333">
        <v>45573</v>
      </c>
      <c r="F202" s="332" t="s">
        <v>3254</v>
      </c>
      <c r="G202" s="317"/>
      <c r="H202" s="317" t="s">
        <v>3259</v>
      </c>
      <c r="I202" s="317" t="s">
        <v>3262</v>
      </c>
      <c r="J202" s="321" t="s">
        <v>3260</v>
      </c>
      <c r="K202" s="321">
        <v>3.42</v>
      </c>
      <c r="L202" s="321">
        <v>0</v>
      </c>
      <c r="M202" s="321">
        <v>7.6749999999999998</v>
      </c>
      <c r="N202" s="321"/>
      <c r="O202" s="331"/>
      <c r="P202" s="331"/>
      <c r="Q202" s="331"/>
      <c r="R202" s="331"/>
      <c r="S202" s="331"/>
      <c r="T202" s="331"/>
      <c r="U202" s="331"/>
      <c r="V202" s="331"/>
      <c r="W202" s="331"/>
      <c r="X202" s="331"/>
      <c r="Y202" s="331"/>
      <c r="Z202" s="331"/>
    </row>
    <row r="203" spans="1:26" s="262" customFormat="1" ht="34.5" customHeight="1" x14ac:dyDescent="0.2">
      <c r="A203" s="418" t="s">
        <v>3099</v>
      </c>
      <c r="B203" s="419"/>
      <c r="C203" s="311" t="s">
        <v>3100</v>
      </c>
      <c r="D203" s="311" t="s">
        <v>1118</v>
      </c>
      <c r="E203" s="312">
        <v>45483</v>
      </c>
      <c r="F203" s="311" t="s">
        <v>3255</v>
      </c>
      <c r="G203" s="309">
        <v>0.1164</v>
      </c>
      <c r="H203" s="309" t="s">
        <v>3259</v>
      </c>
      <c r="I203" s="309" t="s">
        <v>3262</v>
      </c>
      <c r="J203" s="258">
        <v>13.5</v>
      </c>
      <c r="K203" s="258">
        <v>0.71499999999999997</v>
      </c>
      <c r="L203" s="258">
        <v>100</v>
      </c>
      <c r="M203" s="258">
        <v>5.49</v>
      </c>
      <c r="N203" s="258">
        <v>68.599999999999994</v>
      </c>
      <c r="O203" s="259"/>
      <c r="P203" s="259"/>
      <c r="Q203" s="259"/>
      <c r="R203" s="259"/>
      <c r="S203" s="259"/>
      <c r="T203" s="259"/>
      <c r="U203" s="259"/>
      <c r="V203" s="259"/>
      <c r="W203" s="259"/>
      <c r="X203" s="259"/>
      <c r="Y203" s="259"/>
      <c r="Z203" s="259"/>
    </row>
    <row r="204" spans="1:26" s="338" customFormat="1" ht="11.25" customHeight="1" x14ac:dyDescent="0.2">
      <c r="A204" s="418" t="s">
        <v>3099</v>
      </c>
      <c r="B204" s="419"/>
      <c r="C204" s="335" t="s">
        <v>3100</v>
      </c>
      <c r="D204" s="335" t="s">
        <v>1118</v>
      </c>
      <c r="E204" s="336">
        <v>45573</v>
      </c>
      <c r="F204" s="335" t="s">
        <v>3255</v>
      </c>
      <c r="G204" s="324">
        <v>0.1071</v>
      </c>
      <c r="H204" s="324" t="s">
        <v>3259</v>
      </c>
      <c r="I204" s="324" t="s">
        <v>3262</v>
      </c>
      <c r="J204" s="324" t="s">
        <v>3260</v>
      </c>
      <c r="K204" s="324">
        <v>3.5049999999999999</v>
      </c>
      <c r="L204" s="324">
        <v>20</v>
      </c>
      <c r="M204" s="324">
        <v>7.2750000000000004</v>
      </c>
      <c r="N204" s="324"/>
      <c r="O204" s="337"/>
      <c r="P204" s="337"/>
      <c r="Q204" s="337"/>
      <c r="R204" s="337"/>
      <c r="S204" s="337"/>
      <c r="T204" s="337"/>
      <c r="U204" s="337"/>
      <c r="V204" s="337"/>
      <c r="W204" s="337"/>
      <c r="X204" s="337"/>
      <c r="Y204" s="337"/>
      <c r="Z204" s="337"/>
    </row>
    <row r="205" spans="1:26" s="262" customFormat="1" ht="34.5" customHeight="1" x14ac:dyDescent="0.2">
      <c r="A205" s="418" t="s">
        <v>3101</v>
      </c>
      <c r="B205" s="419"/>
      <c r="C205" s="311" t="s">
        <v>3102</v>
      </c>
      <c r="D205" s="311" t="s">
        <v>1232</v>
      </c>
      <c r="E205" s="312">
        <v>45433</v>
      </c>
      <c r="F205" s="311" t="s">
        <v>3256</v>
      </c>
      <c r="G205" s="309"/>
      <c r="H205" s="309">
        <v>26.7</v>
      </c>
      <c r="I205" s="309">
        <v>244</v>
      </c>
      <c r="J205" s="258">
        <v>85.7</v>
      </c>
      <c r="K205" s="258">
        <v>6.49</v>
      </c>
      <c r="L205" s="258">
        <v>198900</v>
      </c>
      <c r="M205" s="258">
        <v>7.415</v>
      </c>
      <c r="N205" s="258">
        <v>282.5</v>
      </c>
      <c r="O205" s="259"/>
      <c r="P205" s="259"/>
      <c r="Q205" s="259"/>
      <c r="R205" s="259"/>
      <c r="S205" s="259"/>
      <c r="T205" s="259"/>
      <c r="U205" s="259"/>
      <c r="V205" s="259"/>
      <c r="W205" s="259"/>
      <c r="X205" s="259"/>
      <c r="Y205" s="259"/>
      <c r="Z205" s="259"/>
    </row>
    <row r="206" spans="1:26" s="262" customFormat="1" ht="34.5" customHeight="1" x14ac:dyDescent="0.2">
      <c r="A206" s="418" t="s">
        <v>3101</v>
      </c>
      <c r="B206" s="419"/>
      <c r="C206" s="311" t="s">
        <v>3103</v>
      </c>
      <c r="D206" s="311" t="s">
        <v>1232</v>
      </c>
      <c r="E206" s="312">
        <v>45433</v>
      </c>
      <c r="F206" s="311" t="s">
        <v>3257</v>
      </c>
      <c r="G206" s="309"/>
      <c r="H206" s="309">
        <v>28.8</v>
      </c>
      <c r="I206" s="309">
        <v>215</v>
      </c>
      <c r="J206" s="258">
        <v>78.099999999999994</v>
      </c>
      <c r="K206" s="258">
        <v>6.3250000000000002</v>
      </c>
      <c r="L206" s="258">
        <v>365400</v>
      </c>
      <c r="M206" s="258">
        <v>7.4249999999999998</v>
      </c>
      <c r="N206" s="258">
        <v>300</v>
      </c>
      <c r="O206" s="259"/>
      <c r="P206" s="259"/>
      <c r="Q206" s="259"/>
      <c r="R206" s="259"/>
      <c r="S206" s="259"/>
      <c r="T206" s="259"/>
      <c r="U206" s="259"/>
      <c r="V206" s="259"/>
      <c r="W206" s="259"/>
      <c r="X206" s="259"/>
      <c r="Y206" s="259"/>
      <c r="Z206" s="259"/>
    </row>
    <row r="207" spans="1:26" s="262" customFormat="1" ht="34.5" customHeight="1" x14ac:dyDescent="0.2">
      <c r="A207" s="418" t="s">
        <v>3101</v>
      </c>
      <c r="B207" s="419"/>
      <c r="C207" s="311" t="s">
        <v>3104</v>
      </c>
      <c r="D207" s="311" t="s">
        <v>1232</v>
      </c>
      <c r="E207" s="312">
        <v>45433</v>
      </c>
      <c r="F207" s="311" t="s">
        <v>3258</v>
      </c>
      <c r="G207" s="309"/>
      <c r="H207" s="309">
        <v>25.6</v>
      </c>
      <c r="I207" s="309">
        <v>204</v>
      </c>
      <c r="J207" s="258">
        <v>25.6</v>
      </c>
      <c r="K207" s="258">
        <v>5.1950000000000003</v>
      </c>
      <c r="L207" s="258">
        <v>307600</v>
      </c>
      <c r="M207" s="258">
        <v>7.2649999999999997</v>
      </c>
      <c r="N207" s="258">
        <v>282</v>
      </c>
      <c r="O207" s="259"/>
      <c r="P207" s="259"/>
      <c r="Q207" s="259"/>
      <c r="R207" s="259"/>
      <c r="S207" s="259"/>
      <c r="T207" s="259"/>
      <c r="U207" s="259"/>
      <c r="V207" s="259"/>
      <c r="W207" s="259"/>
      <c r="X207" s="259"/>
      <c r="Y207" s="259"/>
      <c r="Z207" s="259"/>
    </row>
    <row r="208" spans="1:26" ht="11.25" customHeight="1" x14ac:dyDescent="0.2">
      <c r="A208" s="420"/>
      <c r="B208" s="351"/>
      <c r="C208" s="239"/>
      <c r="D208" s="239"/>
      <c r="E208" s="240"/>
      <c r="F208" s="239"/>
      <c r="G208" s="239"/>
      <c r="H208" s="239"/>
      <c r="I208" s="239"/>
      <c r="J208" s="4"/>
      <c r="K208" s="4"/>
      <c r="L208" s="4"/>
      <c r="M208" s="4"/>
      <c r="N208" s="4"/>
      <c r="O208" s="1"/>
      <c r="P208" s="1"/>
      <c r="Q208" s="1"/>
      <c r="R208" s="1"/>
      <c r="S208" s="1"/>
      <c r="T208" s="1"/>
      <c r="U208" s="1"/>
      <c r="V208" s="1"/>
      <c r="W208" s="1"/>
      <c r="X208" s="1"/>
      <c r="Y208" s="1"/>
      <c r="Z208" s="1"/>
    </row>
    <row r="209" spans="1:26" ht="11.25" customHeight="1" x14ac:dyDescent="0.2">
      <c r="A209" s="1"/>
      <c r="B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
      <c r="A210" s="40" t="s">
        <v>1591</v>
      </c>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
      <c r="A211" s="107" t="s">
        <v>1592</v>
      </c>
      <c r="B211" s="108"/>
      <c r="C211" s="108"/>
      <c r="D211" s="108"/>
      <c r="E211" s="108"/>
      <c r="F211" s="108"/>
      <c r="G211" s="108"/>
      <c r="H211" s="108"/>
      <c r="I211" s="108"/>
      <c r="J211" s="108"/>
      <c r="K211" s="108"/>
      <c r="L211" s="108"/>
      <c r="M211" s="108"/>
      <c r="N211" s="109"/>
      <c r="O211" s="1"/>
      <c r="P211" s="1"/>
      <c r="Q211" s="1"/>
      <c r="R211" s="1"/>
      <c r="S211" s="1"/>
      <c r="T211" s="1"/>
      <c r="U211" s="1"/>
      <c r="V211" s="1"/>
      <c r="W211" s="1"/>
      <c r="X211" s="1"/>
      <c r="Y211" s="1"/>
      <c r="Z211" s="1"/>
    </row>
    <row r="212" spans="1:26" ht="29.25" customHeight="1" x14ac:dyDescent="0.2">
      <c r="A212" s="397" t="s">
        <v>3105</v>
      </c>
      <c r="B212" s="350"/>
      <c r="C212" s="350"/>
      <c r="D212" s="350"/>
      <c r="E212" s="350"/>
      <c r="F212" s="350"/>
      <c r="G212" s="350"/>
      <c r="H212" s="350"/>
      <c r="I212" s="350"/>
      <c r="J212" s="350"/>
      <c r="K212" s="350"/>
      <c r="L212" s="350"/>
      <c r="M212" s="350"/>
      <c r="N212" s="351"/>
      <c r="O212" s="1"/>
      <c r="P212" s="1"/>
      <c r="Q212" s="1"/>
      <c r="R212" s="1"/>
      <c r="S212" s="1"/>
      <c r="T212" s="1"/>
      <c r="U212" s="1"/>
      <c r="V212" s="1"/>
      <c r="W212" s="1"/>
      <c r="X212" s="1"/>
      <c r="Y212" s="1"/>
      <c r="Z212" s="1"/>
    </row>
    <row r="213" spans="1:26" ht="11.2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
      <c r="A214" s="60" t="s">
        <v>1490</v>
      </c>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
      <c r="A216" s="1"/>
      <c r="B216" s="1"/>
      <c r="C216" s="328"/>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
      <c r="A217" s="1"/>
      <c r="B217" s="1"/>
      <c r="C217" s="328"/>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
      <c r="A218" s="1"/>
      <c r="B218" s="1"/>
      <c r="C218" s="328"/>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row r="416" spans="1:2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8:Z207" xr:uid="{5D483C31-28EF-441C-9052-7A0CF9C0CE52}">
    <filterColumn colId="0" showButton="0"/>
  </autoFilter>
  <mergeCells count="202">
    <mergeCell ref="A182:B182"/>
    <mergeCell ref="A184:B184"/>
    <mergeCell ref="A194:B194"/>
    <mergeCell ref="A200:B200"/>
    <mergeCell ref="A204:B204"/>
    <mergeCell ref="A26:B26"/>
    <mergeCell ref="A27:B27"/>
    <mergeCell ref="A28:B28"/>
    <mergeCell ref="A29:B29"/>
    <mergeCell ref="A30:B30"/>
    <mergeCell ref="A17:B17"/>
    <mergeCell ref="A18:B18"/>
    <mergeCell ref="A19:B19"/>
    <mergeCell ref="A20:B20"/>
    <mergeCell ref="A21:B21"/>
    <mergeCell ref="A22:B22"/>
    <mergeCell ref="A23:B23"/>
    <mergeCell ref="A24:B24"/>
    <mergeCell ref="A25:B25"/>
    <mergeCell ref="A8:B8"/>
    <mergeCell ref="A9:B9"/>
    <mergeCell ref="A10:B10"/>
    <mergeCell ref="A11:B11"/>
    <mergeCell ref="A12:B12"/>
    <mergeCell ref="A13:B13"/>
    <mergeCell ref="A14:B14"/>
    <mergeCell ref="A15:B15"/>
    <mergeCell ref="A16:B16"/>
    <mergeCell ref="A31:B31"/>
    <mergeCell ref="A32:B32"/>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9:B79"/>
    <mergeCell ref="A80:B80"/>
    <mergeCell ref="A81:B81"/>
    <mergeCell ref="A82:B82"/>
    <mergeCell ref="A83:B83"/>
    <mergeCell ref="A84:B84"/>
    <mergeCell ref="A85:B85"/>
    <mergeCell ref="A86:B86"/>
    <mergeCell ref="A77:B77"/>
    <mergeCell ref="A78:B78"/>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52:B152"/>
    <mergeCell ref="A106:B106"/>
    <mergeCell ref="A107:B107"/>
    <mergeCell ref="A108:B108"/>
    <mergeCell ref="A109:B109"/>
    <mergeCell ref="A110:B110"/>
    <mergeCell ref="A111:B111"/>
    <mergeCell ref="A112:B112"/>
    <mergeCell ref="A113:B113"/>
    <mergeCell ref="A114:B114"/>
    <mergeCell ref="A115:B115"/>
    <mergeCell ref="A116:B116"/>
    <mergeCell ref="A117:B117"/>
    <mergeCell ref="A134:B134"/>
    <mergeCell ref="A135:B135"/>
    <mergeCell ref="A145:B145"/>
    <mergeCell ref="A146:B146"/>
    <mergeCell ref="A147:B147"/>
    <mergeCell ref="A148:B148"/>
    <mergeCell ref="A149:B149"/>
    <mergeCell ref="A153:B153"/>
    <mergeCell ref="A154:B154"/>
    <mergeCell ref="A155:B155"/>
    <mergeCell ref="A156:B156"/>
    <mergeCell ref="A157:B157"/>
    <mergeCell ref="A158:B158"/>
    <mergeCell ref="A159:B159"/>
    <mergeCell ref="A160:B160"/>
    <mergeCell ref="A162:B162"/>
    <mergeCell ref="A161:B161"/>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1:B181"/>
    <mergeCell ref="A180:B180"/>
    <mergeCell ref="A183:B183"/>
    <mergeCell ref="A185:B185"/>
    <mergeCell ref="A187:B187"/>
    <mergeCell ref="A189:B189"/>
    <mergeCell ref="A191:B191"/>
    <mergeCell ref="A193:B193"/>
    <mergeCell ref="A195:B195"/>
    <mergeCell ref="A197:B197"/>
    <mergeCell ref="A199:B199"/>
    <mergeCell ref="A201:B201"/>
    <mergeCell ref="A203:B203"/>
    <mergeCell ref="A205:B205"/>
    <mergeCell ref="A206:B206"/>
    <mergeCell ref="A198:B198"/>
    <mergeCell ref="A186:B186"/>
    <mergeCell ref="A188:B188"/>
    <mergeCell ref="A190:B190"/>
    <mergeCell ref="A202:B202"/>
    <mergeCell ref="A212:N212"/>
    <mergeCell ref="A207:B207"/>
    <mergeCell ref="A208:B208"/>
    <mergeCell ref="A192:B192"/>
    <mergeCell ref="A196:B196"/>
    <mergeCell ref="A118:B118"/>
    <mergeCell ref="A119:B119"/>
    <mergeCell ref="A120:B120"/>
    <mergeCell ref="A121:B121"/>
    <mergeCell ref="A122:B122"/>
    <mergeCell ref="A123:B123"/>
    <mergeCell ref="A124:B124"/>
    <mergeCell ref="A125:B125"/>
    <mergeCell ref="A126:B126"/>
    <mergeCell ref="A127:B127"/>
    <mergeCell ref="A128:B128"/>
    <mergeCell ref="A129:B129"/>
    <mergeCell ref="A130:B130"/>
    <mergeCell ref="A131:B131"/>
    <mergeCell ref="A132:B132"/>
    <mergeCell ref="A133:B133"/>
    <mergeCell ref="A150:B150"/>
    <mergeCell ref="A151:B151"/>
    <mergeCell ref="A136:B136"/>
    <mergeCell ref="A137:B137"/>
    <mergeCell ref="A138:B138"/>
    <mergeCell ref="A139:B139"/>
    <mergeCell ref="A140:B140"/>
    <mergeCell ref="A141:B141"/>
    <mergeCell ref="A142:B142"/>
    <mergeCell ref="A143:B143"/>
    <mergeCell ref="A144:B144"/>
  </mergeCells>
  <dataValidations count="4">
    <dataValidation type="list" allowBlank="1" showInputMessage="1" showErrorMessage="1" sqref="B9:B108 B121:B157 B160:B178 A9:A178" xr:uid="{0DAF4C12-9D4C-4DFC-8151-E557BA86EC3E}">
      <formula1>cuencatramo1</formula1>
    </dataValidation>
    <dataValidation type="list" allowBlank="1" showInputMessage="1" showErrorMessage="1" sqref="D9:D178" xr:uid="{EF8BD11E-2247-4853-8653-EE4C1ED06C95}">
      <formula1>Municipio</formula1>
    </dataValidation>
    <dataValidation type="list" allowBlank="1" showErrorMessage="1" sqref="A179:A208" xr:uid="{00000000-0002-0000-0600-000000000000}">
      <formula1>cuencatramo1</formula1>
    </dataValidation>
    <dataValidation type="list" allowBlank="1" showErrorMessage="1" sqref="D179:D208" xr:uid="{00000000-0002-0000-0600-000001000000}">
      <formula1>Municipio</formula1>
    </dataValidation>
  </dataValidations>
  <pageMargins left="0.75" right="0.75" top="1" bottom="1" header="0" footer="0"/>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topLeftCell="B1" workbookViewId="0">
      <selection activeCell="K191" sqref="K191"/>
    </sheetView>
  </sheetViews>
  <sheetFormatPr baseColWidth="10" defaultColWidth="12.5703125" defaultRowHeight="15" customHeight="1" x14ac:dyDescent="0.2"/>
  <cols>
    <col min="1" max="1" width="3" customWidth="1"/>
    <col min="2" max="2" width="3.140625" customWidth="1"/>
    <col min="3" max="3" width="6.5703125" customWidth="1"/>
    <col min="4" max="4" width="31.42578125" customWidth="1"/>
    <col min="5" max="5" width="8.5703125" customWidth="1"/>
    <col min="6" max="6" width="11" customWidth="1"/>
    <col min="7" max="7" width="12.85546875" customWidth="1"/>
    <col min="8" max="8" width="11.28515625" customWidth="1"/>
    <col min="9" max="9" width="12.42578125" customWidth="1"/>
    <col min="10" max="10" width="11.7109375" customWidth="1"/>
    <col min="11" max="12" width="13" customWidth="1"/>
    <col min="13" max="13" width="14.85546875" customWidth="1"/>
    <col min="14" max="14" width="14.28515625" customWidth="1"/>
    <col min="15" max="15" width="14.5703125" customWidth="1"/>
    <col min="16" max="16" width="15.140625" customWidth="1"/>
    <col min="17" max="17" width="16.28515625" customWidth="1"/>
    <col min="18" max="18" width="13" customWidth="1"/>
    <col min="19" max="19" width="13.7109375" customWidth="1"/>
    <col min="20" max="20" width="3" customWidth="1"/>
    <col min="21" max="21" width="11.42578125" customWidth="1"/>
    <col min="22" max="26" width="10.7109375" customWidth="1"/>
  </cols>
  <sheetData>
    <row r="1" spans="1:26" ht="11.25" customHeight="1" x14ac:dyDescent="0.2">
      <c r="A1" s="1"/>
      <c r="B1" s="1"/>
      <c r="C1" s="1"/>
      <c r="D1" s="41"/>
      <c r="E1" s="2"/>
      <c r="F1" s="1"/>
      <c r="G1" s="1"/>
      <c r="H1" s="1"/>
      <c r="I1" s="1"/>
      <c r="J1" s="1"/>
      <c r="K1" s="1"/>
      <c r="L1" s="1"/>
      <c r="M1" s="1"/>
      <c r="N1" s="1"/>
      <c r="O1" s="1"/>
      <c r="P1" s="1"/>
      <c r="Q1" s="1"/>
      <c r="R1" s="1"/>
      <c r="S1" s="1"/>
      <c r="T1" s="1"/>
      <c r="U1" s="1"/>
      <c r="V1" s="1"/>
      <c r="W1" s="1"/>
      <c r="X1" s="1"/>
      <c r="Y1" s="1"/>
      <c r="Z1" s="1"/>
    </row>
    <row r="2" spans="1:26" ht="11.25" customHeight="1" x14ac:dyDescent="0.25">
      <c r="A2" s="40"/>
      <c r="B2" s="432" t="s">
        <v>1593</v>
      </c>
      <c r="C2" s="433"/>
      <c r="D2" s="433"/>
      <c r="E2" s="433"/>
      <c r="F2" s="433"/>
      <c r="G2" s="433"/>
      <c r="H2" s="433"/>
      <c r="I2" s="433"/>
      <c r="J2" s="433"/>
      <c r="K2" s="433"/>
      <c r="L2" s="433"/>
      <c r="M2" s="433"/>
      <c r="N2" s="433"/>
      <c r="O2" s="433"/>
      <c r="P2" s="433"/>
      <c r="Q2" s="433"/>
      <c r="R2" s="433"/>
      <c r="S2" s="433"/>
      <c r="T2" s="434"/>
      <c r="U2" s="40"/>
      <c r="V2" s="40"/>
      <c r="W2" s="40"/>
      <c r="X2" s="40"/>
      <c r="Y2" s="40"/>
      <c r="Z2" s="40"/>
    </row>
    <row r="3" spans="1:26" ht="11.25" customHeight="1" x14ac:dyDescent="0.25">
      <c r="A3" s="40"/>
      <c r="B3" s="435" t="s">
        <v>1594</v>
      </c>
      <c r="C3" s="348"/>
      <c r="D3" s="348"/>
      <c r="E3" s="348"/>
      <c r="F3" s="348"/>
      <c r="G3" s="348"/>
      <c r="H3" s="348"/>
      <c r="I3" s="348"/>
      <c r="J3" s="348"/>
      <c r="K3" s="348"/>
      <c r="L3" s="348"/>
      <c r="M3" s="348"/>
      <c r="N3" s="348"/>
      <c r="O3" s="348"/>
      <c r="P3" s="348"/>
      <c r="Q3" s="348"/>
      <c r="R3" s="348"/>
      <c r="S3" s="348"/>
      <c r="T3" s="436"/>
      <c r="U3" s="40"/>
      <c r="V3" s="40"/>
      <c r="W3" s="40"/>
      <c r="X3" s="40"/>
      <c r="Y3" s="40"/>
      <c r="Z3" s="40"/>
    </row>
    <row r="4" spans="1:26" ht="11.25" customHeight="1" x14ac:dyDescent="0.2">
      <c r="A4" s="1"/>
      <c r="B4" s="110"/>
      <c r="C4" s="1"/>
      <c r="D4" s="1"/>
      <c r="E4" s="2"/>
      <c r="F4" s="1"/>
      <c r="G4" s="1"/>
      <c r="H4" s="1"/>
      <c r="I4" s="1"/>
      <c r="J4" s="1"/>
      <c r="K4" s="1"/>
      <c r="L4" s="1"/>
      <c r="M4" s="1"/>
      <c r="N4" s="1"/>
      <c r="O4" s="1"/>
      <c r="P4" s="1"/>
      <c r="Q4" s="1"/>
      <c r="R4" s="1"/>
      <c r="S4" s="1"/>
      <c r="T4" s="111"/>
      <c r="U4" s="1"/>
      <c r="V4" s="1"/>
      <c r="W4" s="1"/>
      <c r="X4" s="1"/>
      <c r="Y4" s="1"/>
      <c r="Z4" s="1"/>
    </row>
    <row r="5" spans="1:26" ht="11.25" customHeight="1" x14ac:dyDescent="0.2">
      <c r="A5" s="1"/>
      <c r="B5" s="110"/>
      <c r="C5" s="1"/>
      <c r="D5" s="1"/>
      <c r="E5" s="2"/>
      <c r="F5" s="1"/>
      <c r="G5" s="1"/>
      <c r="H5" s="1"/>
      <c r="I5" s="1"/>
      <c r="J5" s="1"/>
      <c r="K5" s="1"/>
      <c r="L5" s="1"/>
      <c r="M5" s="1"/>
      <c r="N5" s="1"/>
      <c r="O5" s="1"/>
      <c r="P5" s="1"/>
      <c r="Q5" s="1"/>
      <c r="R5" s="1"/>
      <c r="S5" s="1"/>
      <c r="T5" s="111"/>
      <c r="U5" s="1"/>
      <c r="V5" s="1"/>
      <c r="W5" s="1"/>
      <c r="X5" s="1"/>
      <c r="Y5" s="1"/>
      <c r="Z5" s="1"/>
    </row>
    <row r="6" spans="1:26" ht="11.25" customHeight="1" x14ac:dyDescent="0.2">
      <c r="A6" s="1"/>
      <c r="B6" s="110"/>
      <c r="C6" s="1"/>
      <c r="D6" s="1"/>
      <c r="E6" s="2"/>
      <c r="F6" s="1"/>
      <c r="G6" s="1"/>
      <c r="H6" s="1"/>
      <c r="I6" s="1"/>
      <c r="J6" s="1"/>
      <c r="K6" s="1"/>
      <c r="L6" s="1"/>
      <c r="M6" s="1"/>
      <c r="N6" s="1"/>
      <c r="O6" s="1"/>
      <c r="P6" s="1"/>
      <c r="Q6" s="1"/>
      <c r="R6" s="1"/>
      <c r="S6" s="1"/>
      <c r="T6" s="111"/>
      <c r="U6" s="1"/>
      <c r="V6" s="1"/>
      <c r="W6" s="1"/>
      <c r="X6" s="1"/>
      <c r="Y6" s="1"/>
      <c r="Z6" s="1"/>
    </row>
    <row r="7" spans="1:26" ht="11.25" customHeight="1" x14ac:dyDescent="0.2">
      <c r="A7" s="1"/>
      <c r="B7" s="110"/>
      <c r="C7" s="1"/>
      <c r="D7" s="1"/>
      <c r="E7" s="2"/>
      <c r="F7" s="1"/>
      <c r="G7" s="1"/>
      <c r="H7" s="1"/>
      <c r="I7" s="1"/>
      <c r="J7" s="1"/>
      <c r="K7" s="1"/>
      <c r="L7" s="1"/>
      <c r="M7" s="1"/>
      <c r="N7" s="1"/>
      <c r="O7" s="1"/>
      <c r="P7" s="1"/>
      <c r="Q7" s="1"/>
      <c r="R7" s="1"/>
      <c r="S7" s="1"/>
      <c r="T7" s="111"/>
      <c r="U7" s="1"/>
      <c r="V7" s="1"/>
      <c r="W7" s="1"/>
      <c r="X7" s="1"/>
      <c r="Y7" s="1"/>
      <c r="Z7" s="1"/>
    </row>
    <row r="8" spans="1:26" ht="11.25" customHeight="1" x14ac:dyDescent="0.2">
      <c r="A8" s="1"/>
      <c r="B8" s="110"/>
      <c r="C8" s="1"/>
      <c r="D8" s="1"/>
      <c r="E8" s="2"/>
      <c r="F8" s="1"/>
      <c r="G8" s="1"/>
      <c r="H8" s="1"/>
      <c r="I8" s="1"/>
      <c r="J8" s="1"/>
      <c r="K8" s="1"/>
      <c r="L8" s="1"/>
      <c r="M8" s="1"/>
      <c r="N8" s="1"/>
      <c r="O8" s="1"/>
      <c r="P8" s="1"/>
      <c r="Q8" s="1"/>
      <c r="R8" s="1"/>
      <c r="S8" s="1"/>
      <c r="T8" s="111"/>
      <c r="U8" s="1"/>
      <c r="V8" s="1"/>
      <c r="W8" s="1"/>
      <c r="X8" s="1"/>
      <c r="Y8" s="1"/>
      <c r="Z8" s="1"/>
    </row>
    <row r="9" spans="1:26" ht="11.25" customHeight="1" x14ac:dyDescent="0.25">
      <c r="A9" s="1"/>
      <c r="B9" s="110"/>
      <c r="C9" s="1"/>
      <c r="D9" s="112" t="s">
        <v>1595</v>
      </c>
      <c r="E9" s="437" t="str">
        <f>Inicio!C18</f>
        <v>CORNARE</v>
      </c>
      <c r="F9" s="351"/>
      <c r="G9" s="1"/>
      <c r="H9" s="1"/>
      <c r="I9" s="1"/>
      <c r="J9" s="1"/>
      <c r="K9" s="1"/>
      <c r="L9" s="1"/>
      <c r="M9" s="1"/>
      <c r="N9" s="1"/>
      <c r="O9" s="1"/>
      <c r="P9" s="1"/>
      <c r="Q9" s="1"/>
      <c r="R9" s="1"/>
      <c r="S9" s="1"/>
      <c r="T9" s="111"/>
      <c r="U9" s="1"/>
      <c r="V9" s="1"/>
      <c r="W9" s="1"/>
      <c r="X9" s="1"/>
      <c r="Y9" s="1"/>
      <c r="Z9" s="1"/>
    </row>
    <row r="10" spans="1:26" ht="11.25" customHeight="1" x14ac:dyDescent="0.25">
      <c r="A10" s="1"/>
      <c r="B10" s="110"/>
      <c r="C10" s="1"/>
      <c r="D10" s="113" t="s">
        <v>1596</v>
      </c>
      <c r="E10" s="437">
        <f>Inicio!C17</f>
        <v>2024</v>
      </c>
      <c r="F10" s="351"/>
      <c r="G10" s="1"/>
      <c r="H10" s="1"/>
      <c r="I10" s="1"/>
      <c r="J10" s="1"/>
      <c r="K10" s="1"/>
      <c r="L10" s="1"/>
      <c r="M10" s="1"/>
      <c r="N10" s="1"/>
      <c r="O10" s="1"/>
      <c r="P10" s="1"/>
      <c r="Q10" s="1"/>
      <c r="R10" s="1"/>
      <c r="S10" s="1"/>
      <c r="T10" s="111"/>
      <c r="U10" s="1"/>
      <c r="V10" s="1"/>
      <c r="W10" s="1"/>
      <c r="X10" s="1"/>
      <c r="Y10" s="1"/>
      <c r="Z10" s="1"/>
    </row>
    <row r="11" spans="1:26" ht="11.25" customHeight="1" x14ac:dyDescent="0.2">
      <c r="A11" s="1"/>
      <c r="B11" s="110"/>
      <c r="C11" s="1"/>
      <c r="D11" s="41"/>
      <c r="E11" s="2"/>
      <c r="F11" s="1"/>
      <c r="G11" s="1"/>
      <c r="H11" s="1"/>
      <c r="I11" s="1"/>
      <c r="J11" s="1"/>
      <c r="K11" s="1"/>
      <c r="L11" s="1"/>
      <c r="M11" s="1"/>
      <c r="N11" s="1"/>
      <c r="O11" s="1"/>
      <c r="P11" s="1"/>
      <c r="Q11" s="1"/>
      <c r="R11" s="1"/>
      <c r="S11" s="1"/>
      <c r="T11" s="111"/>
      <c r="U11" s="1"/>
      <c r="V11" s="1"/>
      <c r="W11" s="1"/>
      <c r="X11" s="1"/>
      <c r="Y11" s="1"/>
      <c r="Z11" s="1"/>
    </row>
    <row r="12" spans="1:26" ht="11.25" customHeight="1" x14ac:dyDescent="0.2">
      <c r="A12" s="1"/>
      <c r="B12" s="110"/>
      <c r="C12" s="1"/>
      <c r="D12" s="41"/>
      <c r="E12" s="2"/>
      <c r="F12" s="1"/>
      <c r="G12" s="1"/>
      <c r="H12" s="1"/>
      <c r="I12" s="1"/>
      <c r="J12" s="1"/>
      <c r="K12" s="1"/>
      <c r="L12" s="1"/>
      <c r="M12" s="1"/>
      <c r="N12" s="1"/>
      <c r="O12" s="1"/>
      <c r="P12" s="1"/>
      <c r="Q12" s="1"/>
      <c r="R12" s="1"/>
      <c r="S12" s="1"/>
      <c r="T12" s="111"/>
      <c r="U12" s="1"/>
      <c r="V12" s="1"/>
      <c r="W12" s="1"/>
      <c r="X12" s="1"/>
      <c r="Y12" s="1"/>
      <c r="Z12" s="1"/>
    </row>
    <row r="13" spans="1:26" ht="11.25" customHeight="1" x14ac:dyDescent="0.2">
      <c r="A13" s="2"/>
      <c r="B13" s="114"/>
      <c r="C13" s="2"/>
      <c r="D13" s="42" t="s">
        <v>1597</v>
      </c>
      <c r="E13" s="2"/>
      <c r="F13" s="2"/>
      <c r="G13" s="2"/>
      <c r="H13" s="2"/>
      <c r="I13" s="2"/>
      <c r="J13" s="2"/>
      <c r="K13" s="2"/>
      <c r="L13" s="2"/>
      <c r="M13" s="2"/>
      <c r="N13" s="1"/>
      <c r="O13" s="2"/>
      <c r="P13" s="2"/>
      <c r="Q13" s="2"/>
      <c r="R13" s="2"/>
      <c r="S13" s="2"/>
      <c r="T13" s="115"/>
      <c r="U13" s="2"/>
      <c r="V13" s="2"/>
      <c r="W13" s="2"/>
      <c r="X13" s="2"/>
      <c r="Y13" s="2"/>
      <c r="Z13" s="2"/>
    </row>
    <row r="14" spans="1:26" ht="11.25" customHeight="1" x14ac:dyDescent="0.2">
      <c r="A14" s="1"/>
      <c r="B14" s="110"/>
      <c r="C14" s="1"/>
      <c r="D14" s="41"/>
      <c r="E14" s="2"/>
      <c r="F14" s="1"/>
      <c r="G14" s="1"/>
      <c r="H14" s="1"/>
      <c r="I14" s="87"/>
      <c r="J14" s="2"/>
      <c r="K14" s="1"/>
      <c r="L14" s="1"/>
      <c r="M14" s="2"/>
      <c r="N14" s="1"/>
      <c r="O14" s="1"/>
      <c r="P14" s="1"/>
      <c r="Q14" s="1"/>
      <c r="R14" s="1"/>
      <c r="S14" s="1"/>
      <c r="T14" s="111"/>
      <c r="U14" s="1"/>
      <c r="V14" s="1"/>
      <c r="W14" s="1"/>
      <c r="X14" s="1"/>
      <c r="Y14" s="1"/>
      <c r="Z14" s="1"/>
    </row>
    <row r="15" spans="1:26" ht="11.25" customHeight="1" x14ac:dyDescent="0.2">
      <c r="A15" s="1"/>
      <c r="B15" s="110"/>
      <c r="C15" s="1"/>
      <c r="D15" s="40" t="s">
        <v>1598</v>
      </c>
      <c r="E15" s="2"/>
      <c r="F15" s="1"/>
      <c r="G15" s="1"/>
      <c r="H15" s="1"/>
      <c r="I15" s="1"/>
      <c r="J15" s="2"/>
      <c r="K15" s="1"/>
      <c r="L15" s="2" t="s">
        <v>1599</v>
      </c>
      <c r="M15" s="2" t="s">
        <v>1600</v>
      </c>
      <c r="N15" s="1"/>
      <c r="O15" s="1"/>
      <c r="P15" s="1"/>
      <c r="Q15" s="1"/>
      <c r="R15" s="1"/>
      <c r="S15" s="1"/>
      <c r="T15" s="111"/>
      <c r="U15" s="1"/>
      <c r="V15" s="1"/>
      <c r="W15" s="1"/>
      <c r="X15" s="1"/>
      <c r="Y15" s="1"/>
      <c r="Z15" s="1"/>
    </row>
    <row r="16" spans="1:26" ht="11.25" customHeight="1" x14ac:dyDescent="0.2">
      <c r="A16" s="1"/>
      <c r="B16" s="110"/>
      <c r="C16" s="1"/>
      <c r="D16" s="1"/>
      <c r="E16" s="1"/>
      <c r="F16" s="1"/>
      <c r="G16" s="1"/>
      <c r="H16" s="41"/>
      <c r="I16" s="1"/>
      <c r="J16" s="2"/>
      <c r="K16" s="1"/>
      <c r="L16" s="1"/>
      <c r="M16" s="1"/>
      <c r="N16" s="1"/>
      <c r="O16" s="1"/>
      <c r="P16" s="1"/>
      <c r="Q16" s="1"/>
      <c r="R16" s="1"/>
      <c r="S16" s="1"/>
      <c r="T16" s="111"/>
      <c r="U16" s="1"/>
      <c r="V16" s="1"/>
      <c r="W16" s="1"/>
      <c r="X16" s="1"/>
      <c r="Y16" s="1"/>
      <c r="Z16" s="1"/>
    </row>
    <row r="17" spans="1:26" ht="11.25" customHeight="1" x14ac:dyDescent="0.2">
      <c r="A17" s="1"/>
      <c r="B17" s="110"/>
      <c r="C17" s="1"/>
      <c r="D17" s="1"/>
      <c r="E17" s="1"/>
      <c r="F17" s="1"/>
      <c r="G17" s="1"/>
      <c r="H17" s="116" t="s">
        <v>1601</v>
      </c>
      <c r="I17" s="1"/>
      <c r="J17" s="116"/>
      <c r="K17" s="116"/>
      <c r="L17" s="27">
        <f>'Objetivos y Metas Globales'!F207-'Objetivos y Metas Globales'!J207</f>
        <v>0</v>
      </c>
      <c r="M17" s="117">
        <f>L17/'Objetivos y Metas Globales'!F$207</f>
        <v>0</v>
      </c>
      <c r="N17" s="1"/>
      <c r="O17" s="1"/>
      <c r="P17" s="1"/>
      <c r="Q17" s="1"/>
      <c r="R17" s="1"/>
      <c r="S17" s="1"/>
      <c r="T17" s="111"/>
      <c r="U17" s="1"/>
      <c r="V17" s="1"/>
      <c r="W17" s="1"/>
      <c r="X17" s="1"/>
      <c r="Y17" s="1"/>
      <c r="Z17" s="1"/>
    </row>
    <row r="18" spans="1:26" ht="11.25" customHeight="1" x14ac:dyDescent="0.2">
      <c r="A18" s="1"/>
      <c r="B18" s="110"/>
      <c r="C18" s="1"/>
      <c r="D18" s="1"/>
      <c r="E18" s="1"/>
      <c r="F18" s="1"/>
      <c r="G18" s="1"/>
      <c r="H18" s="116" t="s">
        <v>1602</v>
      </c>
      <c r="I18" s="1"/>
      <c r="J18" s="116"/>
      <c r="K18" s="116"/>
      <c r="L18" s="27">
        <f>L20</f>
        <v>41</v>
      </c>
      <c r="M18" s="117">
        <f>L18/'Objetivos y Metas Globales'!F$207</f>
        <v>1</v>
      </c>
      <c r="N18" s="1"/>
      <c r="O18" s="1"/>
      <c r="P18" s="1"/>
      <c r="Q18" s="1"/>
      <c r="R18" s="1"/>
      <c r="S18" s="1"/>
      <c r="T18" s="111"/>
      <c r="U18" s="1"/>
      <c r="V18" s="1"/>
      <c r="W18" s="1"/>
      <c r="X18" s="1"/>
      <c r="Y18" s="1"/>
      <c r="Z18" s="1"/>
    </row>
    <row r="19" spans="1:26" ht="11.25" customHeight="1" x14ac:dyDescent="0.2">
      <c r="A19" s="1"/>
      <c r="B19" s="110"/>
      <c r="C19" s="1"/>
      <c r="D19" s="1"/>
      <c r="E19" s="1"/>
      <c r="F19" s="1"/>
      <c r="G19" s="1"/>
      <c r="H19" s="116" t="s">
        <v>1603</v>
      </c>
      <c r="I19" s="1"/>
      <c r="J19" s="2"/>
      <c r="K19" s="1"/>
      <c r="L19" s="27">
        <f>'Objetivos y Metas Globales'!G207</f>
        <v>40</v>
      </c>
      <c r="M19" s="117">
        <f>L19/'Objetivos y Metas Globales'!F$207</f>
        <v>0.97560975609756095</v>
      </c>
      <c r="N19" s="1"/>
      <c r="O19" s="1"/>
      <c r="P19" s="1"/>
      <c r="Q19" s="1"/>
      <c r="R19" s="1"/>
      <c r="S19" s="1"/>
      <c r="T19" s="111"/>
      <c r="U19" s="1"/>
      <c r="V19" s="1"/>
      <c r="W19" s="1"/>
      <c r="X19" s="1"/>
      <c r="Y19" s="1"/>
      <c r="Z19" s="1"/>
    </row>
    <row r="20" spans="1:26" ht="11.25" customHeight="1" x14ac:dyDescent="0.2">
      <c r="A20" s="1"/>
      <c r="B20" s="110"/>
      <c r="C20" s="1"/>
      <c r="D20" s="1"/>
      <c r="E20" s="1"/>
      <c r="F20" s="1"/>
      <c r="G20" s="1"/>
      <c r="H20" s="116" t="s">
        <v>1604</v>
      </c>
      <c r="I20" s="1"/>
      <c r="J20" s="116"/>
      <c r="K20" s="116"/>
      <c r="L20" s="27">
        <f>'Objetivos y Metas Globales'!J207</f>
        <v>41</v>
      </c>
      <c r="M20" s="117">
        <f>L20/'Objetivos y Metas Globales'!F$207</f>
        <v>1</v>
      </c>
      <c r="N20" s="1"/>
      <c r="O20" s="1"/>
      <c r="P20" s="1"/>
      <c r="Q20" s="1"/>
      <c r="R20" s="1"/>
      <c r="S20" s="1"/>
      <c r="T20" s="111"/>
      <c r="U20" s="1"/>
      <c r="V20" s="1"/>
      <c r="W20" s="1"/>
      <c r="X20" s="1"/>
      <c r="Y20" s="1"/>
      <c r="Z20" s="1"/>
    </row>
    <row r="21" spans="1:26" ht="11.25" customHeight="1" x14ac:dyDescent="0.2">
      <c r="A21" s="1"/>
      <c r="B21" s="110"/>
      <c r="C21" s="1"/>
      <c r="D21" s="1"/>
      <c r="E21" s="1"/>
      <c r="F21" s="1"/>
      <c r="G21" s="1"/>
      <c r="H21" s="116" t="s">
        <v>1605</v>
      </c>
      <c r="I21" s="1"/>
      <c r="J21" s="116"/>
      <c r="K21" s="116"/>
      <c r="L21" s="27">
        <f>'Objetivos y Metas Globales'!F207</f>
        <v>41</v>
      </c>
      <c r="M21" s="117">
        <f>L21/'Objetivos y Metas Globales'!F$207</f>
        <v>1</v>
      </c>
      <c r="N21" s="1"/>
      <c r="O21" s="1"/>
      <c r="P21" s="1"/>
      <c r="Q21" s="1"/>
      <c r="R21" s="1"/>
      <c r="S21" s="1"/>
      <c r="T21" s="111"/>
      <c r="U21" s="1"/>
      <c r="V21" s="1"/>
      <c r="W21" s="1"/>
      <c r="X21" s="1"/>
      <c r="Y21" s="1"/>
      <c r="Z21" s="1"/>
    </row>
    <row r="22" spans="1:26" ht="11.25" customHeight="1" x14ac:dyDescent="0.2">
      <c r="A22" s="1"/>
      <c r="B22" s="110"/>
      <c r="C22" s="1"/>
      <c r="D22" s="1"/>
      <c r="E22" s="1"/>
      <c r="F22" s="1"/>
      <c r="G22" s="1"/>
      <c r="H22" s="11"/>
      <c r="I22" s="11"/>
      <c r="J22" s="11"/>
      <c r="K22" s="11"/>
      <c r="L22" s="11"/>
      <c r="M22" s="11"/>
      <c r="N22" s="1"/>
      <c r="O22" s="1"/>
      <c r="P22" s="1"/>
      <c r="Q22" s="1"/>
      <c r="R22" s="1"/>
      <c r="S22" s="1"/>
      <c r="T22" s="111"/>
      <c r="U22" s="1"/>
      <c r="V22" s="1"/>
      <c r="W22" s="1"/>
      <c r="X22" s="1"/>
      <c r="Y22" s="1"/>
      <c r="Z22" s="1"/>
    </row>
    <row r="23" spans="1:26" ht="11.25" customHeight="1" x14ac:dyDescent="0.2">
      <c r="A23" s="1"/>
      <c r="B23" s="110"/>
      <c r="C23" s="1"/>
      <c r="D23" s="1"/>
      <c r="E23" s="1"/>
      <c r="F23" s="1"/>
      <c r="G23" s="1"/>
      <c r="H23" s="1"/>
      <c r="I23" s="1"/>
      <c r="J23" s="1"/>
      <c r="K23" s="1"/>
      <c r="L23" s="1"/>
      <c r="M23" s="1"/>
      <c r="N23" s="1"/>
      <c r="O23" s="1"/>
      <c r="P23" s="1"/>
      <c r="Q23" s="1"/>
      <c r="R23" s="1"/>
      <c r="S23" s="1"/>
      <c r="T23" s="111"/>
      <c r="U23" s="1"/>
      <c r="V23" s="1"/>
      <c r="W23" s="1"/>
      <c r="X23" s="1"/>
      <c r="Y23" s="1"/>
      <c r="Z23" s="1"/>
    </row>
    <row r="24" spans="1:26" ht="11.25" customHeight="1" x14ac:dyDescent="0.2">
      <c r="A24" s="1"/>
      <c r="B24" s="110"/>
      <c r="C24" s="1"/>
      <c r="D24" s="41"/>
      <c r="E24" s="2"/>
      <c r="F24" s="1"/>
      <c r="G24" s="1"/>
      <c r="H24" s="1"/>
      <c r="I24" s="1"/>
      <c r="J24" s="1"/>
      <c r="K24" s="1"/>
      <c r="L24" s="1"/>
      <c r="M24" s="1"/>
      <c r="N24" s="1"/>
      <c r="O24" s="1"/>
      <c r="P24" s="1"/>
      <c r="Q24" s="1"/>
      <c r="R24" s="1"/>
      <c r="S24" s="1"/>
      <c r="T24" s="111"/>
      <c r="U24" s="1"/>
      <c r="V24" s="1"/>
      <c r="W24" s="1"/>
      <c r="X24" s="1"/>
      <c r="Y24" s="1"/>
      <c r="Z24" s="1"/>
    </row>
    <row r="25" spans="1:26" ht="11.25" customHeight="1" x14ac:dyDescent="0.2">
      <c r="A25" s="1"/>
      <c r="B25" s="110"/>
      <c r="C25" s="1"/>
      <c r="D25" s="40" t="s">
        <v>1606</v>
      </c>
      <c r="E25" s="2"/>
      <c r="F25" s="1"/>
      <c r="G25" s="1"/>
      <c r="H25" s="1"/>
      <c r="I25" s="1"/>
      <c r="J25" s="1"/>
      <c r="K25" s="1"/>
      <c r="L25" s="1"/>
      <c r="M25" s="1"/>
      <c r="N25" s="1"/>
      <c r="O25" s="1"/>
      <c r="P25" s="1"/>
      <c r="Q25" s="1"/>
      <c r="R25" s="1"/>
      <c r="S25" s="1"/>
      <c r="T25" s="111"/>
      <c r="U25" s="1"/>
      <c r="V25" s="1"/>
      <c r="W25" s="1"/>
      <c r="X25" s="1"/>
      <c r="Y25" s="1"/>
      <c r="Z25" s="1"/>
    </row>
    <row r="26" spans="1:26" ht="11.25" customHeight="1" x14ac:dyDescent="0.2">
      <c r="A26" s="1"/>
      <c r="B26" s="110"/>
      <c r="C26" s="1"/>
      <c r="D26" s="41"/>
      <c r="E26" s="2"/>
      <c r="F26" s="1"/>
      <c r="G26" s="1"/>
      <c r="H26" s="1"/>
      <c r="I26" s="1"/>
      <c r="J26" s="1"/>
      <c r="K26" s="1"/>
      <c r="L26" s="1"/>
      <c r="M26" s="1"/>
      <c r="N26" s="1"/>
      <c r="O26" s="1"/>
      <c r="P26" s="1"/>
      <c r="Q26" s="1"/>
      <c r="R26" s="1"/>
      <c r="S26" s="1"/>
      <c r="T26" s="111"/>
      <c r="U26" s="1"/>
      <c r="V26" s="1"/>
      <c r="W26" s="1"/>
      <c r="X26" s="1"/>
      <c r="Y26" s="1"/>
      <c r="Z26" s="1"/>
    </row>
    <row r="27" spans="1:26" ht="11.25" customHeight="1" x14ac:dyDescent="0.2">
      <c r="A27" s="1"/>
      <c r="B27" s="110"/>
      <c r="C27" s="118"/>
      <c r="D27" s="87" t="s">
        <v>1607</v>
      </c>
      <c r="E27" s="2"/>
      <c r="F27" s="1"/>
      <c r="G27" s="1"/>
      <c r="H27" s="1"/>
      <c r="I27" s="1"/>
      <c r="J27" s="1"/>
      <c r="K27" s="1"/>
      <c r="L27" s="1"/>
      <c r="M27" s="1"/>
      <c r="N27" s="1"/>
      <c r="O27" s="1"/>
      <c r="P27" s="1"/>
      <c r="Q27" s="1"/>
      <c r="R27" s="1"/>
      <c r="S27" s="1"/>
      <c r="T27" s="111"/>
      <c r="U27" s="1"/>
      <c r="V27" s="1"/>
      <c r="W27" s="1"/>
      <c r="X27" s="1"/>
      <c r="Y27" s="1"/>
      <c r="Z27" s="1"/>
    </row>
    <row r="28" spans="1:26" ht="29.25" customHeight="1" x14ac:dyDescent="0.2">
      <c r="A28" s="70"/>
      <c r="B28" s="119"/>
      <c r="C28" s="120"/>
      <c r="D28" s="121"/>
      <c r="E28" s="122"/>
      <c r="F28" s="71" t="s">
        <v>1608</v>
      </c>
      <c r="G28" s="389" t="s">
        <v>1609</v>
      </c>
      <c r="H28" s="423" t="s">
        <v>1610</v>
      </c>
      <c r="I28" s="350"/>
      <c r="J28" s="351"/>
      <c r="K28" s="423" t="s">
        <v>1611</v>
      </c>
      <c r="L28" s="350"/>
      <c r="M28" s="351"/>
      <c r="N28" s="70"/>
      <c r="O28" s="70"/>
      <c r="P28" s="70"/>
      <c r="Q28" s="70"/>
      <c r="R28" s="1"/>
      <c r="S28" s="1"/>
      <c r="T28" s="111"/>
      <c r="U28" s="70"/>
      <c r="V28" s="70"/>
      <c r="W28" s="70"/>
      <c r="X28" s="70"/>
      <c r="Y28" s="70"/>
      <c r="Z28" s="70"/>
    </row>
    <row r="29" spans="1:26" ht="34.5" customHeight="1" x14ac:dyDescent="0.2">
      <c r="A29" s="70"/>
      <c r="B29" s="119"/>
      <c r="C29" s="120"/>
      <c r="D29" s="123"/>
      <c r="E29" s="122"/>
      <c r="F29" s="51" t="str">
        <f>'Objetivos y Metas Globales'!L207&amp;"-"&amp;'Objetivos y Metas Globales'!M207</f>
        <v>2022-2026</v>
      </c>
      <c r="G29" s="376"/>
      <c r="H29" s="45" t="s">
        <v>1612</v>
      </c>
      <c r="I29" s="45" t="s">
        <v>1613</v>
      </c>
      <c r="J29" s="45" t="s">
        <v>1614</v>
      </c>
      <c r="K29" s="45" t="s">
        <v>1615</v>
      </c>
      <c r="L29" s="45" t="s">
        <v>1616</v>
      </c>
      <c r="M29" s="45" t="s">
        <v>1617</v>
      </c>
      <c r="N29" s="70"/>
      <c r="O29" s="70"/>
      <c r="P29" s="70"/>
      <c r="Q29" s="70"/>
      <c r="R29" s="1"/>
      <c r="S29" s="1"/>
      <c r="T29" s="111"/>
      <c r="U29" s="70"/>
      <c r="V29" s="70"/>
      <c r="W29" s="70"/>
      <c r="X29" s="70"/>
      <c r="Y29" s="70"/>
      <c r="Z29" s="70"/>
    </row>
    <row r="30" spans="1:26" ht="11.25" hidden="1" customHeight="1" x14ac:dyDescent="0.2">
      <c r="A30" s="70"/>
      <c r="B30" s="119"/>
      <c r="C30" s="120"/>
      <c r="D30" s="123"/>
      <c r="E30" s="122"/>
      <c r="F30" s="124" t="s">
        <v>1618</v>
      </c>
      <c r="G30" s="44">
        <f>COUNTIF(Implementación!J$9:J$2507,$C31)</f>
        <v>0</v>
      </c>
      <c r="H30" s="125">
        <f t="array" ref="H30">SUM(IF(Implementación!$J$9:$J$2508=$C31,Implementación!O$9:O$2508,0))</f>
        <v>0</v>
      </c>
      <c r="I30" s="125">
        <f t="array" ref="I30">SUM(IF(Implementación!$J$9:$J$2508=$C31,Implementación!Q$9:Q$2508,0))</f>
        <v>0</v>
      </c>
      <c r="J30" s="125">
        <f t="array" ref="J30">SUM(IF(Implementación!$J$9:$J$2508=$C31,Implementación!P$9:P$2508,0))</f>
        <v>0</v>
      </c>
      <c r="K30" s="125">
        <f t="array" ref="K30">SUM(IF(Implementación!$J$9:$J$2508=$C31,Implementación!R$9:R$2508,0))</f>
        <v>0</v>
      </c>
      <c r="L30" s="125">
        <f t="array" ref="L30">SUM(IF(Implementación!$J$9:$J$2508=$C31,Implementación!T$9:T$2508,0))</f>
        <v>0</v>
      </c>
      <c r="M30" s="125">
        <f t="array" ref="M30">SUM(IF(Implementación!$J$9:$J$2508=$C31,Implementación!S$9:S$2508,0))</f>
        <v>0</v>
      </c>
      <c r="N30" s="70"/>
      <c r="O30" s="70"/>
      <c r="P30" s="70"/>
      <c r="Q30" s="70"/>
      <c r="R30" s="1"/>
      <c r="S30" s="1"/>
      <c r="T30" s="111"/>
      <c r="U30" s="70"/>
      <c r="V30" s="70"/>
      <c r="W30" s="70"/>
      <c r="X30" s="70"/>
      <c r="Y30" s="70"/>
      <c r="Z30" s="70"/>
    </row>
    <row r="31" spans="1:26" ht="11.25" hidden="1" customHeight="1" x14ac:dyDescent="0.2">
      <c r="A31" s="70"/>
      <c r="B31" s="119"/>
      <c r="C31" s="120" t="s">
        <v>24</v>
      </c>
      <c r="D31" s="123"/>
      <c r="E31" s="122"/>
      <c r="F31" s="124" t="s">
        <v>1619</v>
      </c>
      <c r="G31" s="44">
        <f>COUNTIF(Implementación!J$9:J$2507,$C32)</f>
        <v>0</v>
      </c>
      <c r="H31" s="125">
        <f t="array" ref="H31">SUM(IF(Implementación!$J$9:$J$2508=$C32,Implementación!O$9:O$2508,0))</f>
        <v>0</v>
      </c>
      <c r="I31" s="125">
        <f t="array" ref="I31">SUM(IF(Implementación!$J$9:$J$2508=$C32,Implementación!Q$9:Q$2508,0))</f>
        <v>0</v>
      </c>
      <c r="J31" s="125">
        <f t="array" ref="J31">SUM(IF(Implementación!$J$9:$J$2508=$C32,Implementación!P$9:P$2508,0))</f>
        <v>0</v>
      </c>
      <c r="K31" s="125">
        <f t="array" ref="K31">SUM(IF(Implementación!$J$9:$J$2508=$C32,Implementación!R$9:R$2508,0))</f>
        <v>0</v>
      </c>
      <c r="L31" s="125">
        <f t="array" ref="L31">SUM(IF(Implementación!$J$9:$J$2508=$C32,Implementación!T$9:T$2508,0))</f>
        <v>0</v>
      </c>
      <c r="M31" s="125">
        <f t="array" ref="M31">SUM(IF(Implementación!$J$9:$J$2508=$C32,Implementación!S$9:S$2508,0))</f>
        <v>0</v>
      </c>
      <c r="N31" s="70"/>
      <c r="O31" s="70"/>
      <c r="P31" s="70"/>
      <c r="Q31" s="70"/>
      <c r="R31" s="1"/>
      <c r="S31" s="1"/>
      <c r="T31" s="111"/>
      <c r="U31" s="70"/>
      <c r="V31" s="70"/>
      <c r="W31" s="70"/>
      <c r="X31" s="70"/>
      <c r="Y31" s="70"/>
      <c r="Z31" s="70"/>
    </row>
    <row r="32" spans="1:26" ht="11.25" hidden="1" customHeight="1" x14ac:dyDescent="0.2">
      <c r="A32" s="70"/>
      <c r="B32" s="119"/>
      <c r="C32" s="120" t="s">
        <v>36</v>
      </c>
      <c r="D32" s="123"/>
      <c r="E32" s="122"/>
      <c r="F32" s="124" t="s">
        <v>1620</v>
      </c>
      <c r="G32" s="44">
        <f>COUNTIF(Implementación!J$9:J$2507,$C33)</f>
        <v>0</v>
      </c>
      <c r="H32" s="125">
        <f t="array" ref="H32">SUM(IF(Implementación!$J$9:$J$2508=$C33,Implementación!O$9:O$2508,0))</f>
        <v>0</v>
      </c>
      <c r="I32" s="125">
        <f t="array" ref="I32">SUM(IF(Implementación!$J$9:$J$2508=$C33,Implementación!Q$9:Q$2508,0))</f>
        <v>0</v>
      </c>
      <c r="J32" s="125">
        <f t="array" ref="J32">SUM(IF(Implementación!$J$9:$J$2508=$C33,Implementación!P$9:P$2508,0))</f>
        <v>0</v>
      </c>
      <c r="K32" s="125">
        <f t="array" ref="K32">SUM(IF(Implementación!$J$9:$J$2508=$C33,Implementación!R$9:R$2508,0))</f>
        <v>0</v>
      </c>
      <c r="L32" s="125">
        <f t="array" ref="L32">SUM(IF(Implementación!$J$9:$J$2508=$C33,Implementación!T$9:T$2508,0))</f>
        <v>0</v>
      </c>
      <c r="M32" s="125">
        <f t="array" ref="M32">SUM(IF(Implementación!$J$9:$J$2508=$C33,Implementación!S$9:S$2508,0))</f>
        <v>0</v>
      </c>
      <c r="N32" s="70"/>
      <c r="O32" s="70"/>
      <c r="P32" s="70"/>
      <c r="Q32" s="70"/>
      <c r="R32" s="1"/>
      <c r="S32" s="1"/>
      <c r="T32" s="111"/>
      <c r="U32" s="70"/>
      <c r="V32" s="70"/>
      <c r="W32" s="70"/>
      <c r="X32" s="70"/>
      <c r="Y32" s="70"/>
      <c r="Z32" s="70"/>
    </row>
    <row r="33" spans="1:26" ht="11.25" hidden="1" customHeight="1" x14ac:dyDescent="0.2">
      <c r="A33" s="70"/>
      <c r="B33" s="119"/>
      <c r="C33" s="120" t="s">
        <v>48</v>
      </c>
      <c r="D33" s="123"/>
      <c r="E33" s="122"/>
      <c r="F33" s="124" t="s">
        <v>1621</v>
      </c>
      <c r="G33" s="44">
        <f>COUNTIF(Implementación!J$9:J$2507,$C34)</f>
        <v>0</v>
      </c>
      <c r="H33" s="125">
        <f t="array" ref="H33">SUM(IF(Implementación!$J$9:$J$2508=$C34,Implementación!O$9:O$2508,0))</f>
        <v>0</v>
      </c>
      <c r="I33" s="125">
        <f t="array" ref="I33">SUM(IF(Implementación!$J$9:$J$2508=$C34,Implementación!Q$9:Q$2508,0))</f>
        <v>0</v>
      </c>
      <c r="J33" s="125">
        <f>IF(J34=0,0,J34-J30-J31-J32)</f>
        <v>4031919.3000000003</v>
      </c>
      <c r="K33" s="125">
        <f t="array" ref="K33">SUM(IF(Implementación!$J$9:$J$2508=$C34,Implementación!R$9:R$2508,0))</f>
        <v>0</v>
      </c>
      <c r="L33" s="125">
        <f t="array" ref="L33">SUM(IF(Implementación!$J$9:$J$2508=$C34,Implementación!T$9:T$2508,0))</f>
        <v>0</v>
      </c>
      <c r="M33" s="125">
        <f>IF(M34=0,0,M34-M30-M31-M32)</f>
        <v>3638365.3200000017</v>
      </c>
      <c r="N33" s="70"/>
      <c r="O33" s="70"/>
      <c r="P33" s="70"/>
      <c r="Q33" s="70"/>
      <c r="R33" s="1"/>
      <c r="S33" s="1"/>
      <c r="T33" s="111"/>
      <c r="U33" s="70"/>
      <c r="V33" s="70"/>
      <c r="W33" s="70"/>
      <c r="X33" s="70"/>
      <c r="Y33" s="70"/>
      <c r="Z33" s="70"/>
    </row>
    <row r="34" spans="1:26" ht="11.25" customHeight="1" x14ac:dyDescent="0.2">
      <c r="A34" s="70"/>
      <c r="B34" s="119"/>
      <c r="C34" s="120" t="s">
        <v>1621</v>
      </c>
      <c r="D34" s="123"/>
      <c r="E34" s="122"/>
      <c r="F34" s="124" t="s">
        <v>58</v>
      </c>
      <c r="G34" s="126">
        <f>Implementación!G2508</f>
        <v>363</v>
      </c>
      <c r="H34" s="127">
        <f>IF('Objetivos y Metas Globales'!N207=0,Implementación!AC109,'Objetivos y Metas Globales'!N207)</f>
        <v>7247134.7300000004</v>
      </c>
      <c r="I34" s="127">
        <f>Implementación!Q2508</f>
        <v>5505551.2527623018</v>
      </c>
      <c r="J34" s="127">
        <f>IF('Objetivos y Metas Globales'!O207=0,Implementación!AD109,'Objetivos y Metas Globales'!O207)</f>
        <v>4031919.3000000003</v>
      </c>
      <c r="K34" s="127">
        <f>IF('Objetivos y Metas Globales'!P207=0,Implementación!AF109,'Objetivos y Metas Globales'!P207)</f>
        <v>5218977.580000001</v>
      </c>
      <c r="L34" s="127">
        <f>Implementación!T2508</f>
        <v>3270042.9626714103</v>
      </c>
      <c r="M34" s="127">
        <f>IF('Objetivos y Metas Globales'!Q207=0,Implementación!AG109,'Objetivos y Metas Globales'!Q207)</f>
        <v>3638365.3200000017</v>
      </c>
      <c r="N34" s="70"/>
      <c r="O34" s="70"/>
      <c r="P34" s="70"/>
      <c r="Q34" s="70"/>
      <c r="R34" s="1"/>
      <c r="S34" s="1"/>
      <c r="T34" s="111"/>
      <c r="U34" s="70"/>
      <c r="V34" s="70"/>
      <c r="W34" s="70"/>
      <c r="X34" s="70"/>
      <c r="Y34" s="70"/>
      <c r="Z34" s="70"/>
    </row>
    <row r="35" spans="1:26" ht="36.75" customHeight="1" x14ac:dyDescent="0.2">
      <c r="A35" s="70"/>
      <c r="B35" s="119"/>
      <c r="C35" s="120"/>
      <c r="D35" s="123"/>
      <c r="E35" s="122"/>
      <c r="F35" s="431" t="s">
        <v>1622</v>
      </c>
      <c r="G35" s="350"/>
      <c r="H35" s="351"/>
      <c r="I35" s="128">
        <f>(I34-H34)/H34</f>
        <v>-0.24031338482342504</v>
      </c>
      <c r="J35" s="128">
        <f>(J34-H34)/J34</f>
        <v>-0.79744042248067815</v>
      </c>
      <c r="K35" s="241"/>
      <c r="L35" s="128">
        <f>(L34-K34)/K34</f>
        <v>-0.37343226474036517</v>
      </c>
      <c r="M35" s="128">
        <f>(M34-K34)/M34</f>
        <v>-0.43442923428040991</v>
      </c>
      <c r="N35" s="70"/>
      <c r="O35" s="70"/>
      <c r="P35" s="70"/>
      <c r="Q35" s="70"/>
      <c r="R35" s="1"/>
      <c r="S35" s="1"/>
      <c r="T35" s="111"/>
      <c r="U35" s="70"/>
      <c r="V35" s="70"/>
      <c r="W35" s="70"/>
      <c r="X35" s="70"/>
      <c r="Y35" s="70"/>
      <c r="Z35" s="70"/>
    </row>
    <row r="36" spans="1:26" ht="11.25" customHeight="1" x14ac:dyDescent="0.2">
      <c r="A36" s="1"/>
      <c r="B36" s="110"/>
      <c r="C36" s="118"/>
      <c r="D36" s="41"/>
      <c r="E36" s="2"/>
      <c r="F36" s="1"/>
      <c r="G36" s="1"/>
      <c r="H36" s="1"/>
      <c r="I36" s="1"/>
      <c r="J36" s="1"/>
      <c r="K36" s="1"/>
      <c r="L36" s="1"/>
      <c r="M36" s="1"/>
      <c r="N36" s="1"/>
      <c r="O36" s="1"/>
      <c r="P36" s="1"/>
      <c r="Q36" s="1"/>
      <c r="R36" s="1"/>
      <c r="S36" s="1"/>
      <c r="T36" s="111"/>
      <c r="U36" s="1"/>
      <c r="V36" s="1"/>
      <c r="W36" s="1"/>
      <c r="X36" s="1"/>
      <c r="Y36" s="1"/>
      <c r="Z36" s="1"/>
    </row>
    <row r="37" spans="1:26" ht="11.25" customHeight="1" x14ac:dyDescent="0.2">
      <c r="A37" s="1"/>
      <c r="B37" s="110"/>
      <c r="C37" s="118"/>
      <c r="D37" s="1"/>
      <c r="E37" s="2"/>
      <c r="F37" s="1"/>
      <c r="G37" s="1"/>
      <c r="H37" s="1"/>
      <c r="I37" s="1"/>
      <c r="J37" s="1"/>
      <c r="K37" s="129"/>
      <c r="L37" s="1"/>
      <c r="M37" s="1"/>
      <c r="N37" s="1"/>
      <c r="O37" s="1"/>
      <c r="P37" s="1"/>
      <c r="Q37" s="1"/>
      <c r="R37" s="1"/>
      <c r="S37" s="1"/>
      <c r="T37" s="111"/>
      <c r="U37" s="1"/>
      <c r="V37" s="1"/>
      <c r="W37" s="1"/>
      <c r="X37" s="1"/>
      <c r="Y37" s="1"/>
      <c r="Z37" s="1"/>
    </row>
    <row r="38" spans="1:26" ht="11.25" customHeight="1" x14ac:dyDescent="0.2">
      <c r="A38" s="1"/>
      <c r="B38" s="110"/>
      <c r="C38" s="118"/>
      <c r="D38" s="41"/>
      <c r="E38" s="2"/>
      <c r="F38" s="1"/>
      <c r="G38" s="1"/>
      <c r="H38" s="1"/>
      <c r="I38" s="1"/>
      <c r="J38" s="1"/>
      <c r="K38" s="1"/>
      <c r="L38" s="1"/>
      <c r="M38" s="1"/>
      <c r="N38" s="1"/>
      <c r="O38" s="1"/>
      <c r="P38" s="1"/>
      <c r="Q38" s="1"/>
      <c r="R38" s="1"/>
      <c r="S38" s="1"/>
      <c r="T38" s="111"/>
      <c r="U38" s="1"/>
      <c r="V38" s="1"/>
      <c r="W38" s="1"/>
      <c r="X38" s="1"/>
      <c r="Y38" s="1"/>
      <c r="Z38" s="1"/>
    </row>
    <row r="39" spans="1:26" ht="11.25" customHeight="1" x14ac:dyDescent="0.2">
      <c r="A39" s="1"/>
      <c r="B39" s="110"/>
      <c r="C39" s="118"/>
      <c r="D39" s="41"/>
      <c r="E39" s="2"/>
      <c r="F39" s="1"/>
      <c r="G39" s="1"/>
      <c r="H39" s="1"/>
      <c r="I39" s="1"/>
      <c r="J39" s="1"/>
      <c r="K39" s="1"/>
      <c r="L39" s="1"/>
      <c r="M39" s="1"/>
      <c r="N39" s="1"/>
      <c r="O39" s="1"/>
      <c r="P39" s="1"/>
      <c r="Q39" s="1"/>
      <c r="R39" s="1"/>
      <c r="S39" s="1"/>
      <c r="T39" s="111"/>
      <c r="U39" s="1"/>
      <c r="V39" s="1"/>
      <c r="W39" s="1"/>
      <c r="X39" s="1"/>
      <c r="Y39" s="1"/>
      <c r="Z39" s="1"/>
    </row>
    <row r="40" spans="1:26" ht="11.25" customHeight="1" x14ac:dyDescent="0.2">
      <c r="A40" s="1"/>
      <c r="B40" s="110"/>
      <c r="C40" s="118"/>
      <c r="D40" s="41"/>
      <c r="E40" s="2"/>
      <c r="F40" s="1"/>
      <c r="G40" s="1"/>
      <c r="H40" s="1"/>
      <c r="I40" s="1"/>
      <c r="J40" s="1"/>
      <c r="K40" s="1"/>
      <c r="L40" s="1"/>
      <c r="M40" s="1"/>
      <c r="N40" s="1"/>
      <c r="O40" s="1"/>
      <c r="P40" s="1"/>
      <c r="Q40" s="1"/>
      <c r="R40" s="1"/>
      <c r="S40" s="1"/>
      <c r="T40" s="111"/>
      <c r="U40" s="1"/>
      <c r="V40" s="1"/>
      <c r="W40" s="1"/>
      <c r="X40" s="1"/>
      <c r="Y40" s="1"/>
      <c r="Z40" s="1"/>
    </row>
    <row r="41" spans="1:26" ht="11.25" customHeight="1" x14ac:dyDescent="0.2">
      <c r="A41" s="73"/>
      <c r="B41" s="130"/>
      <c r="C41" s="131"/>
      <c r="D41" s="73"/>
      <c r="E41" s="73"/>
      <c r="F41" s="73"/>
      <c r="G41" s="73"/>
      <c r="H41" s="73"/>
      <c r="I41" s="73"/>
      <c r="J41" s="73"/>
      <c r="K41" s="73"/>
      <c r="L41" s="73"/>
      <c r="M41" s="73"/>
      <c r="N41" s="73"/>
      <c r="O41" s="73"/>
      <c r="P41" s="73"/>
      <c r="Q41" s="73"/>
      <c r="R41" s="73"/>
      <c r="S41" s="73"/>
      <c r="T41" s="132"/>
      <c r="U41" s="73"/>
      <c r="V41" s="73"/>
      <c r="W41" s="73"/>
      <c r="X41" s="73"/>
      <c r="Y41" s="73"/>
      <c r="Z41" s="73"/>
    </row>
    <row r="42" spans="1:26" ht="11.25" customHeight="1" x14ac:dyDescent="0.2">
      <c r="A42" s="1"/>
      <c r="B42" s="110"/>
      <c r="C42" s="118" t="s">
        <v>24</v>
      </c>
      <c r="D42" s="41"/>
      <c r="E42" s="2"/>
      <c r="F42" s="1"/>
      <c r="G42" s="1"/>
      <c r="H42" s="1"/>
      <c r="I42" s="1"/>
      <c r="J42" s="1"/>
      <c r="K42" s="1"/>
      <c r="L42" s="1"/>
      <c r="M42" s="1"/>
      <c r="N42" s="1"/>
      <c r="O42" s="1"/>
      <c r="P42" s="1"/>
      <c r="Q42" s="1"/>
      <c r="R42" s="1"/>
      <c r="S42" s="1"/>
      <c r="T42" s="111"/>
      <c r="U42" s="1"/>
      <c r="V42" s="1"/>
      <c r="W42" s="1"/>
      <c r="X42" s="1"/>
      <c r="Y42" s="1"/>
      <c r="Z42" s="1"/>
    </row>
    <row r="43" spans="1:26" ht="11.25" customHeight="1" x14ac:dyDescent="0.2">
      <c r="A43" s="1"/>
      <c r="B43" s="110"/>
      <c r="C43" s="118" t="s">
        <v>36</v>
      </c>
      <c r="D43" s="41"/>
      <c r="E43" s="2"/>
      <c r="F43" s="1"/>
      <c r="G43" s="1"/>
      <c r="H43" s="1"/>
      <c r="I43" s="1"/>
      <c r="J43" s="1"/>
      <c r="K43" s="1"/>
      <c r="L43" s="1"/>
      <c r="M43" s="1"/>
      <c r="N43" s="1"/>
      <c r="O43" s="1"/>
      <c r="P43" s="1"/>
      <c r="Q43" s="1"/>
      <c r="R43" s="1"/>
      <c r="S43" s="1"/>
      <c r="T43" s="111"/>
      <c r="U43" s="1"/>
      <c r="V43" s="1"/>
      <c r="W43" s="1"/>
      <c r="X43" s="1"/>
      <c r="Y43" s="1"/>
      <c r="Z43" s="1"/>
    </row>
    <row r="44" spans="1:26" ht="11.25" customHeight="1" x14ac:dyDescent="0.2">
      <c r="A44" s="1"/>
      <c r="B44" s="110"/>
      <c r="C44" s="118" t="s">
        <v>48</v>
      </c>
      <c r="D44" s="41"/>
      <c r="E44" s="2"/>
      <c r="F44" s="1"/>
      <c r="G44" s="1"/>
      <c r="H44" s="1"/>
      <c r="I44" s="1"/>
      <c r="J44" s="1"/>
      <c r="K44" s="1"/>
      <c r="L44" s="1"/>
      <c r="M44" s="1"/>
      <c r="N44" s="1"/>
      <c r="O44" s="1"/>
      <c r="P44" s="1"/>
      <c r="Q44" s="1"/>
      <c r="R44" s="1"/>
      <c r="S44" s="1"/>
      <c r="T44" s="111"/>
      <c r="U44" s="1"/>
      <c r="V44" s="1"/>
      <c r="W44" s="1"/>
      <c r="X44" s="1"/>
      <c r="Y44" s="1"/>
      <c r="Z44" s="1"/>
    </row>
    <row r="45" spans="1:26" ht="11.25" customHeight="1" x14ac:dyDescent="0.2">
      <c r="A45" s="1"/>
      <c r="B45" s="110"/>
      <c r="C45" s="118" t="s">
        <v>1621</v>
      </c>
      <c r="D45" s="41"/>
      <c r="E45" s="2"/>
      <c r="F45" s="1"/>
      <c r="G45" s="1"/>
      <c r="H45" s="1"/>
      <c r="I45" s="1"/>
      <c r="J45" s="1"/>
      <c r="K45" s="1"/>
      <c r="L45" s="1"/>
      <c r="M45" s="1"/>
      <c r="N45" s="1"/>
      <c r="O45" s="1"/>
      <c r="P45" s="1"/>
      <c r="Q45" s="1"/>
      <c r="R45" s="1"/>
      <c r="S45" s="1"/>
      <c r="T45" s="111"/>
      <c r="U45" s="1"/>
      <c r="V45" s="1"/>
      <c r="W45" s="1"/>
      <c r="X45" s="1"/>
      <c r="Y45" s="1"/>
      <c r="Z45" s="1"/>
    </row>
    <row r="46" spans="1:26" ht="11.25" customHeight="1" x14ac:dyDescent="0.2">
      <c r="A46" s="1"/>
      <c r="B46" s="110"/>
      <c r="C46" s="118"/>
      <c r="D46" s="41"/>
      <c r="E46" s="2"/>
      <c r="F46" s="1"/>
      <c r="G46" s="1"/>
      <c r="H46" s="1"/>
      <c r="I46" s="1"/>
      <c r="J46" s="1"/>
      <c r="K46" s="1"/>
      <c r="L46" s="1"/>
      <c r="M46" s="1"/>
      <c r="N46" s="1"/>
      <c r="O46" s="1"/>
      <c r="P46" s="1"/>
      <c r="Q46" s="1"/>
      <c r="R46" s="1"/>
      <c r="S46" s="1"/>
      <c r="T46" s="111"/>
      <c r="U46" s="1"/>
      <c r="V46" s="1"/>
      <c r="W46" s="1"/>
      <c r="X46" s="1"/>
      <c r="Y46" s="1"/>
      <c r="Z46" s="1"/>
    </row>
    <row r="47" spans="1:26" ht="11.25" customHeight="1" x14ac:dyDescent="0.2">
      <c r="A47" s="1"/>
      <c r="B47" s="110"/>
      <c r="C47" s="118"/>
      <c r="D47" s="41"/>
      <c r="E47" s="2"/>
      <c r="F47" s="1"/>
      <c r="G47" s="1"/>
      <c r="H47" s="1"/>
      <c r="I47" s="1"/>
      <c r="J47" s="1"/>
      <c r="K47" s="1"/>
      <c r="L47" s="1"/>
      <c r="M47" s="1"/>
      <c r="N47" s="1"/>
      <c r="O47" s="1"/>
      <c r="P47" s="1"/>
      <c r="Q47" s="1"/>
      <c r="R47" s="1"/>
      <c r="S47" s="1"/>
      <c r="T47" s="111"/>
      <c r="U47" s="1"/>
      <c r="V47" s="1"/>
      <c r="W47" s="1"/>
      <c r="X47" s="1"/>
      <c r="Y47" s="1"/>
      <c r="Z47" s="1"/>
    </row>
    <row r="48" spans="1:26" ht="11.25" customHeight="1" x14ac:dyDescent="0.2">
      <c r="A48" s="1"/>
      <c r="B48" s="110"/>
      <c r="C48" s="118"/>
      <c r="D48" s="41"/>
      <c r="E48" s="2"/>
      <c r="F48" s="1"/>
      <c r="G48" s="1"/>
      <c r="H48" s="1"/>
      <c r="I48" s="1"/>
      <c r="J48" s="1"/>
      <c r="K48" s="1"/>
      <c r="L48" s="1"/>
      <c r="M48" s="1"/>
      <c r="N48" s="1"/>
      <c r="O48" s="1"/>
      <c r="P48" s="1"/>
      <c r="Q48" s="1"/>
      <c r="R48" s="1"/>
      <c r="S48" s="1"/>
      <c r="T48" s="111"/>
      <c r="U48" s="1"/>
      <c r="V48" s="1"/>
      <c r="W48" s="1"/>
      <c r="X48" s="1"/>
      <c r="Y48" s="1"/>
      <c r="Z48" s="1"/>
    </row>
    <row r="49" spans="1:26" ht="11.25" customHeight="1" x14ac:dyDescent="0.2">
      <c r="A49" s="1"/>
      <c r="B49" s="110"/>
      <c r="C49" s="118"/>
      <c r="D49" s="41"/>
      <c r="E49" s="2"/>
      <c r="F49" s="1"/>
      <c r="G49" s="1"/>
      <c r="H49" s="1"/>
      <c r="I49" s="1"/>
      <c r="J49" s="1"/>
      <c r="K49" s="1"/>
      <c r="L49" s="1"/>
      <c r="M49" s="1"/>
      <c r="N49" s="1"/>
      <c r="O49" s="1"/>
      <c r="P49" s="1"/>
      <c r="Q49" s="1"/>
      <c r="R49" s="1"/>
      <c r="S49" s="1"/>
      <c r="T49" s="111"/>
      <c r="U49" s="1"/>
      <c r="V49" s="1"/>
      <c r="W49" s="1"/>
      <c r="X49" s="1"/>
      <c r="Y49" s="1"/>
      <c r="Z49" s="1"/>
    </row>
    <row r="50" spans="1:26" ht="11.25" customHeight="1" x14ac:dyDescent="0.2">
      <c r="A50" s="1"/>
      <c r="B50" s="110"/>
      <c r="C50" s="1"/>
      <c r="D50" s="41"/>
      <c r="E50" s="2"/>
      <c r="F50" s="1"/>
      <c r="G50" s="1"/>
      <c r="H50" s="1"/>
      <c r="I50" s="1"/>
      <c r="J50" s="1"/>
      <c r="K50" s="1"/>
      <c r="L50" s="1"/>
      <c r="M50" s="1"/>
      <c r="N50" s="1"/>
      <c r="O50" s="1"/>
      <c r="P50" s="1"/>
      <c r="Q50" s="1"/>
      <c r="R50" s="1"/>
      <c r="S50" s="1"/>
      <c r="T50" s="111"/>
      <c r="U50" s="1"/>
      <c r="V50" s="1"/>
      <c r="W50" s="1"/>
      <c r="X50" s="1"/>
      <c r="Y50" s="1"/>
      <c r="Z50" s="1"/>
    </row>
    <row r="51" spans="1:26" ht="11.25" customHeight="1" x14ac:dyDescent="0.2">
      <c r="A51" s="1"/>
      <c r="B51" s="110"/>
      <c r="C51" s="1"/>
      <c r="D51" s="41"/>
      <c r="E51" s="2"/>
      <c r="F51" s="1"/>
      <c r="G51" s="1"/>
      <c r="H51" s="1"/>
      <c r="I51" s="1"/>
      <c r="J51" s="1"/>
      <c r="K51" s="1"/>
      <c r="L51" s="1"/>
      <c r="M51" s="1"/>
      <c r="N51" s="1"/>
      <c r="O51" s="1"/>
      <c r="P51" s="1"/>
      <c r="Q51" s="1"/>
      <c r="R51" s="1"/>
      <c r="S51" s="1"/>
      <c r="T51" s="111"/>
      <c r="U51" s="1"/>
      <c r="V51" s="1"/>
      <c r="W51" s="1"/>
      <c r="X51" s="1"/>
      <c r="Y51" s="1"/>
      <c r="Z51" s="1"/>
    </row>
    <row r="52" spans="1:26" ht="11.25" customHeight="1" x14ac:dyDescent="0.2">
      <c r="A52" s="1"/>
      <c r="B52" s="110"/>
      <c r="C52" s="1"/>
      <c r="D52" s="41"/>
      <c r="E52" s="2"/>
      <c r="F52" s="1"/>
      <c r="G52" s="1"/>
      <c r="H52" s="1"/>
      <c r="I52" s="1"/>
      <c r="J52" s="1"/>
      <c r="K52" s="1"/>
      <c r="L52" s="1"/>
      <c r="M52" s="1"/>
      <c r="N52" s="1"/>
      <c r="O52" s="1"/>
      <c r="P52" s="1"/>
      <c r="Q52" s="1"/>
      <c r="R52" s="1"/>
      <c r="S52" s="1"/>
      <c r="T52" s="111"/>
      <c r="U52" s="1"/>
      <c r="V52" s="1"/>
      <c r="W52" s="1"/>
      <c r="X52" s="1"/>
      <c r="Y52" s="1"/>
      <c r="Z52" s="1"/>
    </row>
    <row r="53" spans="1:26" ht="11.25" customHeight="1" x14ac:dyDescent="0.2">
      <c r="A53" s="1"/>
      <c r="B53" s="110"/>
      <c r="C53" s="1"/>
      <c r="D53" s="41"/>
      <c r="E53" s="2"/>
      <c r="F53" s="1"/>
      <c r="G53" s="1"/>
      <c r="H53" s="1"/>
      <c r="I53" s="1"/>
      <c r="J53" s="1"/>
      <c r="K53" s="1"/>
      <c r="L53" s="1"/>
      <c r="M53" s="1"/>
      <c r="N53" s="1"/>
      <c r="O53" s="1"/>
      <c r="P53" s="1"/>
      <c r="Q53" s="1"/>
      <c r="R53" s="1"/>
      <c r="S53" s="1"/>
      <c r="T53" s="111"/>
      <c r="U53" s="1"/>
      <c r="V53" s="1"/>
      <c r="W53" s="1"/>
      <c r="X53" s="1"/>
      <c r="Y53" s="1"/>
      <c r="Z53" s="1"/>
    </row>
    <row r="54" spans="1:26" ht="11.25" customHeight="1" x14ac:dyDescent="0.2">
      <c r="A54" s="1"/>
      <c r="B54" s="110"/>
      <c r="C54" s="1"/>
      <c r="D54" s="41"/>
      <c r="E54" s="2"/>
      <c r="F54" s="1"/>
      <c r="G54" s="1"/>
      <c r="H54" s="1"/>
      <c r="I54" s="1"/>
      <c r="J54" s="1"/>
      <c r="K54" s="1"/>
      <c r="L54" s="1"/>
      <c r="M54" s="1"/>
      <c r="N54" s="1"/>
      <c r="O54" s="1"/>
      <c r="P54" s="1"/>
      <c r="Q54" s="1"/>
      <c r="R54" s="1"/>
      <c r="S54" s="1"/>
      <c r="T54" s="111"/>
      <c r="U54" s="1"/>
      <c r="V54" s="1"/>
      <c r="W54" s="1"/>
      <c r="X54" s="1"/>
      <c r="Y54" s="1"/>
      <c r="Z54" s="1"/>
    </row>
    <row r="55" spans="1:26" ht="11.25" customHeight="1" x14ac:dyDescent="0.2">
      <c r="A55" s="1"/>
      <c r="B55" s="110"/>
      <c r="C55" s="1"/>
      <c r="D55" s="41"/>
      <c r="E55" s="2"/>
      <c r="F55" s="1"/>
      <c r="G55" s="1"/>
      <c r="H55" s="1"/>
      <c r="I55" s="1"/>
      <c r="J55" s="1"/>
      <c r="K55" s="1"/>
      <c r="L55" s="1"/>
      <c r="M55" s="1"/>
      <c r="N55" s="1"/>
      <c r="O55" s="1"/>
      <c r="P55" s="1"/>
      <c r="Q55" s="1"/>
      <c r="R55" s="1"/>
      <c r="S55" s="1"/>
      <c r="T55" s="111"/>
      <c r="U55" s="1"/>
      <c r="V55" s="1"/>
      <c r="W55" s="1"/>
      <c r="X55" s="1"/>
      <c r="Y55" s="1"/>
      <c r="Z55" s="1"/>
    </row>
    <row r="56" spans="1:26" ht="11.25" customHeight="1" x14ac:dyDescent="0.2">
      <c r="A56" s="1"/>
      <c r="B56" s="110"/>
      <c r="C56" s="1"/>
      <c r="D56" s="41"/>
      <c r="E56" s="2"/>
      <c r="F56" s="1"/>
      <c r="G56" s="1"/>
      <c r="H56" s="1"/>
      <c r="I56" s="1"/>
      <c r="J56" s="1"/>
      <c r="K56" s="1"/>
      <c r="L56" s="1"/>
      <c r="M56" s="118"/>
      <c r="N56" s="118"/>
      <c r="O56" s="118"/>
      <c r="P56" s="118"/>
      <c r="Q56" s="118"/>
      <c r="R56" s="118"/>
      <c r="S56" s="118"/>
      <c r="T56" s="111"/>
      <c r="U56" s="1"/>
      <c r="V56" s="1"/>
      <c r="W56" s="1"/>
      <c r="X56" s="1"/>
      <c r="Y56" s="1"/>
      <c r="Z56" s="1"/>
    </row>
    <row r="57" spans="1:26" ht="11.25" customHeight="1" x14ac:dyDescent="0.2">
      <c r="A57" s="1"/>
      <c r="B57" s="110"/>
      <c r="C57" s="1"/>
      <c r="D57" s="41"/>
      <c r="E57" s="2"/>
      <c r="F57" s="1"/>
      <c r="G57" s="1"/>
      <c r="H57" s="1"/>
      <c r="I57" s="1"/>
      <c r="J57" s="1"/>
      <c r="K57" s="1"/>
      <c r="L57" s="1"/>
      <c r="M57" s="118"/>
      <c r="N57" s="118"/>
      <c r="O57" s="118"/>
      <c r="P57" s="118"/>
      <c r="Q57" s="118"/>
      <c r="R57" s="118"/>
      <c r="S57" s="118"/>
      <c r="T57" s="111"/>
      <c r="U57" s="1"/>
      <c r="V57" s="1"/>
      <c r="W57" s="1"/>
      <c r="X57" s="1"/>
      <c r="Y57" s="1"/>
      <c r="Z57" s="1"/>
    </row>
    <row r="58" spans="1:26" ht="11.25" customHeight="1" x14ac:dyDescent="0.2">
      <c r="A58" s="1"/>
      <c r="B58" s="110"/>
      <c r="C58" s="1"/>
      <c r="D58" s="41"/>
      <c r="E58" s="2"/>
      <c r="F58" s="1"/>
      <c r="G58" s="1"/>
      <c r="H58" s="1"/>
      <c r="I58" s="1"/>
      <c r="J58" s="1"/>
      <c r="K58" s="1"/>
      <c r="L58" s="1"/>
      <c r="M58" s="118"/>
      <c r="N58" s="118"/>
      <c r="O58" s="118"/>
      <c r="P58" s="118"/>
      <c r="Q58" s="118"/>
      <c r="R58" s="118"/>
      <c r="S58" s="118"/>
      <c r="T58" s="111"/>
      <c r="U58" s="1"/>
      <c r="V58" s="1"/>
      <c r="W58" s="1"/>
      <c r="X58" s="1"/>
      <c r="Y58" s="1"/>
      <c r="Z58" s="1"/>
    </row>
    <row r="59" spans="1:26" ht="11.25" customHeight="1" x14ac:dyDescent="0.2">
      <c r="A59" s="1"/>
      <c r="B59" s="110"/>
      <c r="C59" s="1"/>
      <c r="D59" s="41"/>
      <c r="E59" s="2"/>
      <c r="F59" s="1"/>
      <c r="G59" s="1"/>
      <c r="H59" s="1"/>
      <c r="I59" s="1"/>
      <c r="J59" s="1"/>
      <c r="K59" s="1"/>
      <c r="L59" s="1"/>
      <c r="M59" s="118"/>
      <c r="N59" s="118"/>
      <c r="O59" s="118"/>
      <c r="P59" s="118"/>
      <c r="Q59" s="118"/>
      <c r="R59" s="118"/>
      <c r="S59" s="118"/>
      <c r="T59" s="111"/>
      <c r="U59" s="1"/>
      <c r="V59" s="1"/>
      <c r="W59" s="1"/>
      <c r="X59" s="1"/>
      <c r="Y59" s="1"/>
      <c r="Z59" s="1"/>
    </row>
    <row r="60" spans="1:26" ht="11.25" customHeight="1" x14ac:dyDescent="0.2">
      <c r="A60" s="1"/>
      <c r="B60" s="110"/>
      <c r="C60" s="1"/>
      <c r="D60" s="41"/>
      <c r="E60" s="2"/>
      <c r="F60" s="1"/>
      <c r="G60" s="1"/>
      <c r="H60" s="1"/>
      <c r="I60" s="1"/>
      <c r="J60" s="1"/>
      <c r="K60" s="1"/>
      <c r="L60" s="1"/>
      <c r="M60" s="118"/>
      <c r="N60" s="118"/>
      <c r="O60" s="118"/>
      <c r="P60" s="118"/>
      <c r="Q60" s="118"/>
      <c r="R60" s="118"/>
      <c r="S60" s="118"/>
      <c r="T60" s="111"/>
      <c r="U60" s="1"/>
      <c r="V60" s="1"/>
      <c r="W60" s="1"/>
      <c r="X60" s="1"/>
      <c r="Y60" s="1"/>
      <c r="Z60" s="1"/>
    </row>
    <row r="61" spans="1:26" ht="11.25" customHeight="1" x14ac:dyDescent="0.2">
      <c r="A61" s="1"/>
      <c r="B61" s="110"/>
      <c r="C61" s="1"/>
      <c r="D61" s="41"/>
      <c r="E61" s="2"/>
      <c r="F61" s="1"/>
      <c r="G61" s="1"/>
      <c r="H61" s="1"/>
      <c r="I61" s="1"/>
      <c r="J61" s="1"/>
      <c r="K61" s="1"/>
      <c r="L61" s="1"/>
      <c r="M61" s="118"/>
      <c r="N61" s="118"/>
      <c r="O61" s="118"/>
      <c r="P61" s="118"/>
      <c r="Q61" s="118"/>
      <c r="R61" s="118"/>
      <c r="S61" s="118"/>
      <c r="T61" s="111"/>
      <c r="U61" s="1"/>
      <c r="V61" s="1"/>
      <c r="W61" s="1"/>
      <c r="X61" s="1"/>
      <c r="Y61" s="1"/>
      <c r="Z61" s="1"/>
    </row>
    <row r="62" spans="1:26" ht="11.25" customHeight="1" x14ac:dyDescent="0.2">
      <c r="A62" s="1"/>
      <c r="B62" s="110"/>
      <c r="C62" s="1"/>
      <c r="D62" s="41"/>
      <c r="E62" s="2"/>
      <c r="F62" s="1"/>
      <c r="G62" s="1"/>
      <c r="H62" s="1"/>
      <c r="I62" s="1"/>
      <c r="J62" s="1"/>
      <c r="K62" s="1"/>
      <c r="L62" s="1"/>
      <c r="M62" s="118"/>
      <c r="N62" s="118"/>
      <c r="O62" s="118"/>
      <c r="P62" s="118"/>
      <c r="Q62" s="118"/>
      <c r="R62" s="118"/>
      <c r="S62" s="118"/>
      <c r="T62" s="111"/>
      <c r="U62" s="1"/>
      <c r="V62" s="1"/>
      <c r="W62" s="1"/>
      <c r="X62" s="1"/>
      <c r="Y62" s="1"/>
      <c r="Z62" s="1"/>
    </row>
    <row r="63" spans="1:26" ht="11.25" customHeight="1" x14ac:dyDescent="0.2">
      <c r="A63" s="1"/>
      <c r="B63" s="110"/>
      <c r="C63" s="1"/>
      <c r="D63" s="40" t="s">
        <v>1623</v>
      </c>
      <c r="E63" s="2"/>
      <c r="F63" s="1"/>
      <c r="G63" s="1"/>
      <c r="H63" s="1"/>
      <c r="I63" s="1"/>
      <c r="J63" s="1"/>
      <c r="K63" s="1"/>
      <c r="L63" s="1"/>
      <c r="M63" s="118"/>
      <c r="N63" s="118"/>
      <c r="O63" s="118"/>
      <c r="P63" s="118"/>
      <c r="Q63" s="118"/>
      <c r="R63" s="118"/>
      <c r="S63" s="118"/>
      <c r="T63" s="111"/>
      <c r="U63" s="1"/>
      <c r="V63" s="1"/>
      <c r="W63" s="1"/>
      <c r="X63" s="1"/>
      <c r="Y63" s="1"/>
      <c r="Z63" s="1"/>
    </row>
    <row r="64" spans="1:26" ht="11.25" customHeight="1" x14ac:dyDescent="0.2">
      <c r="A64" s="1"/>
      <c r="B64" s="110"/>
      <c r="C64" s="1"/>
      <c r="D64" s="41"/>
      <c r="E64" s="2"/>
      <c r="F64" s="1"/>
      <c r="G64" s="1"/>
      <c r="H64" s="1"/>
      <c r="I64" s="1"/>
      <c r="J64" s="1"/>
      <c r="K64" s="1"/>
      <c r="L64" s="1"/>
      <c r="M64" s="118"/>
      <c r="N64" s="242" t="s">
        <v>1624</v>
      </c>
      <c r="O64" s="133">
        <f>F70</f>
        <v>2612015191.1009808</v>
      </c>
      <c r="P64" s="134">
        <f>O64-O65</f>
        <v>-315633428.63301945</v>
      </c>
      <c r="Q64" s="118"/>
      <c r="R64" s="118"/>
      <c r="S64" s="118"/>
      <c r="T64" s="111"/>
      <c r="U64" s="1"/>
      <c r="V64" s="1"/>
      <c r="W64" s="1"/>
      <c r="X64" s="1"/>
      <c r="Y64" s="1"/>
      <c r="Z64" s="1"/>
    </row>
    <row r="65" spans="1:26" ht="11.25" customHeight="1" x14ac:dyDescent="0.2">
      <c r="A65" s="1"/>
      <c r="B65" s="110"/>
      <c r="C65" s="1"/>
      <c r="D65" s="396"/>
      <c r="E65" s="351"/>
      <c r="F65" s="45" t="s">
        <v>1625</v>
      </c>
      <c r="G65" s="45" t="s">
        <v>1626</v>
      </c>
      <c r="H65" s="71" t="s">
        <v>1627</v>
      </c>
      <c r="I65" s="45" t="s">
        <v>1628</v>
      </c>
      <c r="J65" s="45" t="s">
        <v>1629</v>
      </c>
      <c r="K65" s="1"/>
      <c r="L65" s="1"/>
      <c r="M65" s="118"/>
      <c r="N65" s="243" t="s">
        <v>1630</v>
      </c>
      <c r="O65" s="135">
        <f>G70</f>
        <v>2927648619.7340002</v>
      </c>
      <c r="P65" s="244">
        <f>O65</f>
        <v>2927648619.7340002</v>
      </c>
      <c r="Q65" s="118"/>
      <c r="R65" s="118"/>
      <c r="S65" s="118"/>
      <c r="T65" s="111"/>
      <c r="U65" s="1"/>
      <c r="V65" s="1"/>
      <c r="W65" s="1"/>
      <c r="X65" s="1"/>
      <c r="Y65" s="1"/>
      <c r="Z65" s="1"/>
    </row>
    <row r="66" spans="1:26" ht="22.5" hidden="1" customHeight="1" x14ac:dyDescent="0.2">
      <c r="A66" s="1"/>
      <c r="B66" s="110"/>
      <c r="C66" s="1"/>
      <c r="D66" s="424" t="s">
        <v>1618</v>
      </c>
      <c r="E66" s="351"/>
      <c r="F66" s="57">
        <f t="array" ref="F66">SUM(IF(Implementación!$J$9:$J$2508=$C42,Implementación!W$9:W$2508,0))</f>
        <v>0</v>
      </c>
      <c r="G66" s="57">
        <f t="array" ref="G66">SUM(IF(Implementación!$J$9:$J$2508=$C42,Implementación!X$9:X$2508,0))</f>
        <v>0</v>
      </c>
      <c r="H66" s="136">
        <f t="shared" ref="H66:H70" si="0">IF(F66=0,0,G66/F66)</f>
        <v>0</v>
      </c>
      <c r="I66" s="57">
        <f t="array" ref="I66">SUM(IF(Implementación!$J$9:$J$2508=$C42,Implementación!Y$9:Y$2508,0))</f>
        <v>0</v>
      </c>
      <c r="J66" s="57">
        <f t="array" ref="J66">SUM(IF(Implementación!$J$9:$J$2508=$C42,Implementación!AA$9:AA$2508,0))</f>
        <v>0</v>
      </c>
      <c r="K66" s="1"/>
      <c r="L66" s="1"/>
      <c r="M66" s="118"/>
      <c r="N66" s="118"/>
      <c r="O66" s="118"/>
      <c r="P66" s="118"/>
      <c r="Q66" s="118"/>
      <c r="R66" s="118"/>
      <c r="S66" s="118"/>
      <c r="T66" s="111"/>
      <c r="U66" s="1"/>
      <c r="V66" s="1"/>
      <c r="W66" s="1"/>
      <c r="X66" s="1"/>
      <c r="Y66" s="1"/>
      <c r="Z66" s="1"/>
    </row>
    <row r="67" spans="1:26" ht="11.25" hidden="1" customHeight="1" x14ac:dyDescent="0.2">
      <c r="A67" s="1"/>
      <c r="B67" s="110"/>
      <c r="C67" s="1"/>
      <c r="D67" s="424" t="s">
        <v>1619</v>
      </c>
      <c r="E67" s="351"/>
      <c r="F67" s="57">
        <f t="array" ref="F67">SUM(IF(Implementación!$J$9:$J$2508=$C43,Implementación!W$9:W$2508,0))</f>
        <v>0</v>
      </c>
      <c r="G67" s="57">
        <f t="array" ref="G67">SUM(IF(Implementación!$J$9:$J$2508=$C43,Implementación!X$9:X$2508,0))</f>
        <v>0</v>
      </c>
      <c r="H67" s="136">
        <f t="shared" si="0"/>
        <v>0</v>
      </c>
      <c r="I67" s="57">
        <f t="array" ref="I67">SUM(IF(Implementación!$J$9:$J$2508=$C43,Implementación!Y$9:Y$2508,0))</f>
        <v>0</v>
      </c>
      <c r="J67" s="57">
        <f t="array" ref="J67">SUM(IF(Implementación!$J$9:$J$2508=$C43,Implementación!AA$9:AA$2508,0))</f>
        <v>0</v>
      </c>
      <c r="K67" s="1"/>
      <c r="L67" s="1"/>
      <c r="M67" s="137"/>
      <c r="N67" s="137"/>
      <c r="O67" s="118"/>
      <c r="P67" s="118"/>
      <c r="Q67" s="118"/>
      <c r="R67" s="118"/>
      <c r="S67" s="118"/>
      <c r="T67" s="111"/>
      <c r="U67" s="1"/>
      <c r="V67" s="1"/>
      <c r="W67" s="1"/>
      <c r="X67" s="1"/>
      <c r="Y67" s="1"/>
      <c r="Z67" s="1"/>
    </row>
    <row r="68" spans="1:26" ht="11.25" hidden="1" customHeight="1" x14ac:dyDescent="0.2">
      <c r="A68" s="1"/>
      <c r="B68" s="110"/>
      <c r="C68" s="1"/>
      <c r="D68" s="424" t="s">
        <v>1620</v>
      </c>
      <c r="E68" s="351"/>
      <c r="F68" s="57">
        <f t="array" ref="F68">SUM(IF(Implementación!$J$9:$J$2508=$C44,Implementación!W$9:W$2508,0))</f>
        <v>0</v>
      </c>
      <c r="G68" s="57">
        <f t="array" ref="G68">SUM(IF(Implementación!$J$9:$J$2508=$C44,Implementación!X$9:X$2508,0))</f>
        <v>0</v>
      </c>
      <c r="H68" s="136">
        <f t="shared" si="0"/>
        <v>0</v>
      </c>
      <c r="I68" s="57">
        <f t="array" ref="I68">SUM(IF(Implementación!$J$9:$J$2508=$C44,Implementación!Y$9:Y$2508,0))</f>
        <v>0</v>
      </c>
      <c r="J68" s="57">
        <f t="array" ref="J68">SUM(IF(Implementación!$J$9:$J$2508=$C44,Implementación!AA$9:AA$2508,0))</f>
        <v>0</v>
      </c>
      <c r="K68" s="1"/>
      <c r="L68" s="1"/>
      <c r="M68" s="137"/>
      <c r="N68" s="137"/>
      <c r="O68" s="118"/>
      <c r="P68" s="118"/>
      <c r="Q68" s="118"/>
      <c r="R68" s="118"/>
      <c r="S68" s="118"/>
      <c r="T68" s="111"/>
      <c r="U68" s="1"/>
      <c r="V68" s="1"/>
      <c r="W68" s="1"/>
      <c r="X68" s="1"/>
      <c r="Y68" s="1"/>
      <c r="Z68" s="1"/>
    </row>
    <row r="69" spans="1:26" ht="11.25" hidden="1" customHeight="1" x14ac:dyDescent="0.2">
      <c r="A69" s="1"/>
      <c r="B69" s="110"/>
      <c r="C69" s="1"/>
      <c r="D69" s="424" t="s">
        <v>1621</v>
      </c>
      <c r="E69" s="351"/>
      <c r="F69" s="57">
        <f t="array" ref="F69">SUM(IF(Implementación!$J$9:$J$2508=$C45,Implementación!W$9:W$2508,0))</f>
        <v>0</v>
      </c>
      <c r="G69" s="57">
        <f t="array" ref="G69">SUM(IF(Implementación!$J$9:$J$2508=$C45,Implementación!X$9:X$2508,0))</f>
        <v>0</v>
      </c>
      <c r="H69" s="136">
        <f t="shared" si="0"/>
        <v>0</v>
      </c>
      <c r="I69" s="57">
        <f t="array" ref="I69">SUM(IF(Implementación!$J$9:$J$2508=$C45,Implementación!Y$9:Y$2508,0))</f>
        <v>0</v>
      </c>
      <c r="J69" s="57">
        <f t="array" ref="J69">SUM(IF(Implementación!$J$9:$J$2508=$C45,Implementación!AA$9:AA$2508,0))</f>
        <v>0</v>
      </c>
      <c r="K69" s="1"/>
      <c r="L69" s="1"/>
      <c r="M69" s="118"/>
      <c r="N69" s="118"/>
      <c r="O69" s="118"/>
      <c r="P69" s="118"/>
      <c r="Q69" s="118"/>
      <c r="R69" s="118"/>
      <c r="S69" s="118"/>
      <c r="T69" s="111"/>
      <c r="U69" s="1"/>
      <c r="V69" s="1"/>
      <c r="W69" s="1"/>
      <c r="X69" s="1"/>
      <c r="Y69" s="1"/>
      <c r="Z69" s="1"/>
    </row>
    <row r="70" spans="1:26" ht="11.25" customHeight="1" x14ac:dyDescent="0.2">
      <c r="A70" s="1"/>
      <c r="B70" s="110"/>
      <c r="C70" s="1"/>
      <c r="D70" s="424" t="s">
        <v>1542</v>
      </c>
      <c r="E70" s="351"/>
      <c r="F70" s="138">
        <f>Implementación!W2508</f>
        <v>2612015191.1009808</v>
      </c>
      <c r="G70" s="138">
        <f>Implementación!X2508</f>
        <v>2927648619.7340002</v>
      </c>
      <c r="H70" s="139">
        <f t="shared" si="0"/>
        <v>1.12083904783876</v>
      </c>
      <c r="I70" s="138">
        <f>Implementación!Y2508</f>
        <v>2016989723.24</v>
      </c>
      <c r="J70" s="138">
        <f>Implementación!Z2508</f>
        <v>0</v>
      </c>
      <c r="K70" s="1"/>
      <c r="L70" s="1"/>
      <c r="M70" s="118"/>
      <c r="N70" s="118"/>
      <c r="O70" s="118"/>
      <c r="P70" s="118"/>
      <c r="Q70" s="118"/>
      <c r="R70" s="118"/>
      <c r="S70" s="118"/>
      <c r="T70" s="111"/>
      <c r="U70" s="1"/>
      <c r="V70" s="1"/>
      <c r="W70" s="1"/>
      <c r="X70" s="1"/>
      <c r="Y70" s="1"/>
      <c r="Z70" s="1"/>
    </row>
    <row r="71" spans="1:26" ht="11.25" customHeight="1" x14ac:dyDescent="0.2">
      <c r="A71" s="1"/>
      <c r="B71" s="110"/>
      <c r="C71" s="1"/>
      <c r="D71" s="41"/>
      <c r="E71" s="2"/>
      <c r="F71" s="1"/>
      <c r="G71" s="1"/>
      <c r="H71" s="1"/>
      <c r="I71" s="1"/>
      <c r="J71" s="1"/>
      <c r="K71" s="1"/>
      <c r="L71" s="1"/>
      <c r="M71" s="118"/>
      <c r="N71" s="118"/>
      <c r="O71" s="118"/>
      <c r="P71" s="118"/>
      <c r="Q71" s="118"/>
      <c r="R71" s="118"/>
      <c r="S71" s="118"/>
      <c r="T71" s="111"/>
      <c r="U71" s="1"/>
      <c r="V71" s="1"/>
      <c r="W71" s="1"/>
      <c r="X71" s="1"/>
      <c r="Y71" s="1"/>
      <c r="Z71" s="1"/>
    </row>
    <row r="72" spans="1:26" ht="11.25" customHeight="1" x14ac:dyDescent="0.2">
      <c r="A72" s="1"/>
      <c r="B72" s="110"/>
      <c r="C72" s="1"/>
      <c r="D72" s="41"/>
      <c r="E72" s="2"/>
      <c r="F72" s="1"/>
      <c r="G72" s="1"/>
      <c r="H72" s="1"/>
      <c r="I72" s="1"/>
      <c r="J72" s="1"/>
      <c r="K72" s="1"/>
      <c r="L72" s="1"/>
      <c r="M72" s="118"/>
      <c r="N72" s="118"/>
      <c r="O72" s="118"/>
      <c r="P72" s="118"/>
      <c r="Q72" s="118"/>
      <c r="R72" s="118"/>
      <c r="S72" s="118"/>
      <c r="T72" s="111"/>
      <c r="U72" s="1"/>
      <c r="V72" s="1"/>
      <c r="W72" s="1"/>
      <c r="X72" s="1"/>
      <c r="Y72" s="1"/>
      <c r="Z72" s="1"/>
    </row>
    <row r="73" spans="1:26" ht="11.25" customHeight="1" x14ac:dyDescent="0.2">
      <c r="A73" s="1"/>
      <c r="B73" s="110"/>
      <c r="C73" s="1"/>
      <c r="D73" s="41"/>
      <c r="E73" s="2"/>
      <c r="F73" s="1"/>
      <c r="G73" s="1"/>
      <c r="H73" s="1"/>
      <c r="I73" s="1"/>
      <c r="J73" s="1"/>
      <c r="K73" s="1"/>
      <c r="L73" s="1"/>
      <c r="M73" s="118"/>
      <c r="N73" s="118"/>
      <c r="O73" s="118"/>
      <c r="P73" s="118"/>
      <c r="Q73" s="118"/>
      <c r="R73" s="118"/>
      <c r="S73" s="118"/>
      <c r="T73" s="111"/>
      <c r="U73" s="1"/>
      <c r="V73" s="1"/>
      <c r="W73" s="1"/>
      <c r="X73" s="1"/>
      <c r="Y73" s="1"/>
      <c r="Z73" s="1"/>
    </row>
    <row r="74" spans="1:26" ht="11.25" customHeight="1" x14ac:dyDescent="0.2">
      <c r="A74" s="1"/>
      <c r="B74" s="110"/>
      <c r="C74" s="1"/>
      <c r="D74" s="41"/>
      <c r="E74" s="2"/>
      <c r="F74" s="1"/>
      <c r="G74" s="1"/>
      <c r="H74" s="1"/>
      <c r="I74" s="1"/>
      <c r="J74" s="1"/>
      <c r="K74" s="1"/>
      <c r="L74" s="1"/>
      <c r="M74" s="118"/>
      <c r="N74" s="118"/>
      <c r="O74" s="118"/>
      <c r="P74" s="118"/>
      <c r="Q74" s="118"/>
      <c r="R74" s="118"/>
      <c r="S74" s="118"/>
      <c r="T74" s="111"/>
      <c r="U74" s="1"/>
      <c r="V74" s="1"/>
      <c r="W74" s="1"/>
      <c r="X74" s="1"/>
      <c r="Y74" s="1"/>
      <c r="Z74" s="1"/>
    </row>
    <row r="75" spans="1:26" ht="11.25" customHeight="1" x14ac:dyDescent="0.2">
      <c r="A75" s="1"/>
      <c r="B75" s="110"/>
      <c r="C75" s="1"/>
      <c r="D75" s="41"/>
      <c r="E75" s="2"/>
      <c r="F75" s="1"/>
      <c r="G75" s="1"/>
      <c r="H75" s="1"/>
      <c r="I75" s="1"/>
      <c r="J75" s="1"/>
      <c r="K75" s="1"/>
      <c r="L75" s="1"/>
      <c r="M75" s="118"/>
      <c r="N75" s="118"/>
      <c r="O75" s="118"/>
      <c r="P75" s="118"/>
      <c r="Q75" s="118"/>
      <c r="R75" s="118"/>
      <c r="S75" s="118"/>
      <c r="T75" s="111"/>
      <c r="U75" s="1"/>
      <c r="V75" s="1"/>
      <c r="W75" s="1"/>
      <c r="X75" s="1"/>
      <c r="Y75" s="1"/>
      <c r="Z75" s="1"/>
    </row>
    <row r="76" spans="1:26" ht="11.25" customHeight="1" x14ac:dyDescent="0.2">
      <c r="A76" s="1"/>
      <c r="B76" s="110"/>
      <c r="C76" s="1"/>
      <c r="D76" s="41"/>
      <c r="E76" s="2"/>
      <c r="F76" s="1"/>
      <c r="G76" s="1"/>
      <c r="H76" s="1"/>
      <c r="I76" s="1"/>
      <c r="J76" s="1"/>
      <c r="K76" s="1"/>
      <c r="L76" s="1"/>
      <c r="M76" s="118"/>
      <c r="N76" s="118"/>
      <c r="O76" s="118"/>
      <c r="P76" s="118"/>
      <c r="Q76" s="118"/>
      <c r="R76" s="118"/>
      <c r="S76" s="118"/>
      <c r="T76" s="111"/>
      <c r="U76" s="1"/>
      <c r="V76" s="1"/>
      <c r="W76" s="1"/>
      <c r="X76" s="1"/>
      <c r="Y76" s="1"/>
      <c r="Z76" s="1"/>
    </row>
    <row r="77" spans="1:26" ht="11.25" customHeight="1" x14ac:dyDescent="0.2">
      <c r="A77" s="1"/>
      <c r="B77" s="110"/>
      <c r="C77" s="1"/>
      <c r="D77" s="41"/>
      <c r="E77" s="2"/>
      <c r="F77" s="1"/>
      <c r="G77" s="1"/>
      <c r="H77" s="1"/>
      <c r="I77" s="1"/>
      <c r="J77" s="1"/>
      <c r="K77" s="1"/>
      <c r="L77" s="1"/>
      <c r="M77" s="118"/>
      <c r="N77" s="118"/>
      <c r="O77" s="118"/>
      <c r="P77" s="118"/>
      <c r="Q77" s="118"/>
      <c r="R77" s="118"/>
      <c r="S77" s="118"/>
      <c r="T77" s="111"/>
      <c r="U77" s="1"/>
      <c r="V77" s="1"/>
      <c r="W77" s="1"/>
      <c r="X77" s="1"/>
      <c r="Y77" s="1"/>
      <c r="Z77" s="1"/>
    </row>
    <row r="78" spans="1:26" ht="11.25" customHeight="1" x14ac:dyDescent="0.2">
      <c r="A78" s="1"/>
      <c r="B78" s="110"/>
      <c r="C78" s="1"/>
      <c r="D78" s="41"/>
      <c r="E78" s="2"/>
      <c r="F78" s="1"/>
      <c r="G78" s="1"/>
      <c r="H78" s="1"/>
      <c r="I78" s="1"/>
      <c r="J78" s="1"/>
      <c r="K78" s="1"/>
      <c r="L78" s="1"/>
      <c r="M78" s="118"/>
      <c r="N78" s="118"/>
      <c r="O78" s="118"/>
      <c r="P78" s="118"/>
      <c r="Q78" s="118"/>
      <c r="R78" s="118"/>
      <c r="S78" s="118"/>
      <c r="T78" s="111"/>
      <c r="U78" s="1"/>
      <c r="V78" s="1"/>
      <c r="W78" s="1"/>
      <c r="X78" s="1"/>
      <c r="Y78" s="1"/>
      <c r="Z78" s="1"/>
    </row>
    <row r="79" spans="1:26" ht="11.25" customHeight="1" x14ac:dyDescent="0.2">
      <c r="A79" s="1"/>
      <c r="B79" s="110"/>
      <c r="C79" s="1"/>
      <c r="D79" s="41"/>
      <c r="E79" s="2"/>
      <c r="F79" s="1"/>
      <c r="G79" s="1"/>
      <c r="H79" s="1"/>
      <c r="I79" s="1"/>
      <c r="J79" s="1"/>
      <c r="K79" s="1"/>
      <c r="L79" s="1"/>
      <c r="M79" s="118"/>
      <c r="N79" s="118"/>
      <c r="O79" s="118"/>
      <c r="P79" s="118"/>
      <c r="Q79" s="118"/>
      <c r="R79" s="118"/>
      <c r="S79" s="118"/>
      <c r="T79" s="111"/>
      <c r="U79" s="1"/>
      <c r="V79" s="1"/>
      <c r="W79" s="1"/>
      <c r="X79" s="1"/>
      <c r="Y79" s="1"/>
      <c r="Z79" s="1"/>
    </row>
    <row r="80" spans="1:26" ht="11.25" customHeight="1" x14ac:dyDescent="0.2">
      <c r="A80" s="1"/>
      <c r="B80" s="110"/>
      <c r="C80" s="1"/>
      <c r="D80" s="41"/>
      <c r="E80" s="2"/>
      <c r="F80" s="1"/>
      <c r="G80" s="1"/>
      <c r="H80" s="1"/>
      <c r="I80" s="1"/>
      <c r="J80" s="1"/>
      <c r="K80" s="1"/>
      <c r="L80" s="1"/>
      <c r="M80" s="118"/>
      <c r="N80" s="118"/>
      <c r="O80" s="118"/>
      <c r="P80" s="118"/>
      <c r="Q80" s="118"/>
      <c r="R80" s="118"/>
      <c r="S80" s="118"/>
      <c r="T80" s="111"/>
      <c r="U80" s="1"/>
      <c r="V80" s="1"/>
      <c r="W80" s="1"/>
      <c r="X80" s="1"/>
      <c r="Y80" s="1"/>
      <c r="Z80" s="1"/>
    </row>
    <row r="81" spans="1:26" ht="11.25" customHeight="1" x14ac:dyDescent="0.2">
      <c r="A81" s="1"/>
      <c r="B81" s="110"/>
      <c r="C81" s="1"/>
      <c r="D81" s="40" t="s">
        <v>1631</v>
      </c>
      <c r="E81" s="2"/>
      <c r="F81" s="1"/>
      <c r="G81" s="1"/>
      <c r="H81" s="1"/>
      <c r="I81" s="1"/>
      <c r="J81" s="1"/>
      <c r="K81" s="1"/>
      <c r="L81" s="1"/>
      <c r="M81" s="118"/>
      <c r="N81" s="118"/>
      <c r="O81" s="118"/>
      <c r="P81" s="118"/>
      <c r="Q81" s="118"/>
      <c r="R81" s="118"/>
      <c r="S81" s="118"/>
      <c r="T81" s="111"/>
      <c r="U81" s="1"/>
      <c r="V81" s="1"/>
      <c r="W81" s="1"/>
      <c r="X81" s="1"/>
      <c r="Y81" s="1"/>
      <c r="Z81" s="1"/>
    </row>
    <row r="82" spans="1:26" ht="11.25" customHeight="1" x14ac:dyDescent="0.2">
      <c r="A82" s="1"/>
      <c r="B82" s="110"/>
      <c r="C82" s="1"/>
      <c r="D82" s="40" t="s">
        <v>1632</v>
      </c>
      <c r="E82" s="2"/>
      <c r="F82" s="1"/>
      <c r="G82" s="1"/>
      <c r="H82" s="1"/>
      <c r="I82" s="1"/>
      <c r="J82" s="1"/>
      <c r="K82" s="1"/>
      <c r="L82" s="1"/>
      <c r="M82" s="1"/>
      <c r="N82" s="1"/>
      <c r="O82" s="1"/>
      <c r="P82" s="1"/>
      <c r="Q82" s="1"/>
      <c r="R82" s="118"/>
      <c r="S82" s="118"/>
      <c r="T82" s="111"/>
      <c r="U82" s="1"/>
      <c r="V82" s="1"/>
      <c r="W82" s="1"/>
      <c r="X82" s="1"/>
      <c r="Y82" s="1"/>
      <c r="Z82" s="1"/>
    </row>
    <row r="83" spans="1:26" ht="24" customHeight="1" x14ac:dyDescent="0.2">
      <c r="A83" s="1"/>
      <c r="B83" s="110"/>
      <c r="C83" s="140"/>
      <c r="D83" s="430"/>
      <c r="E83" s="392"/>
      <c r="F83" s="393"/>
      <c r="G83" s="426" t="s">
        <v>1609</v>
      </c>
      <c r="H83" s="426" t="s">
        <v>1509</v>
      </c>
      <c r="I83" s="427" t="s">
        <v>1633</v>
      </c>
      <c r="J83" s="351"/>
      <c r="K83" s="427" t="s">
        <v>1611</v>
      </c>
      <c r="L83" s="351"/>
      <c r="M83" s="428" t="s">
        <v>1634</v>
      </c>
      <c r="N83" s="350"/>
      <c r="O83" s="350"/>
      <c r="P83" s="350"/>
      <c r="Q83" s="351"/>
      <c r="R83" s="118"/>
      <c r="S83" s="118"/>
      <c r="T83" s="111"/>
      <c r="U83" s="1"/>
      <c r="V83" s="1"/>
      <c r="W83" s="1"/>
      <c r="X83" s="1"/>
      <c r="Y83" s="1"/>
      <c r="Z83" s="1"/>
    </row>
    <row r="84" spans="1:26" ht="39.75" customHeight="1" x14ac:dyDescent="0.2">
      <c r="A84" s="1"/>
      <c r="B84" s="110"/>
      <c r="C84" s="141"/>
      <c r="D84" s="429" t="s">
        <v>1635</v>
      </c>
      <c r="E84" s="360"/>
      <c r="F84" s="395"/>
      <c r="G84" s="376"/>
      <c r="H84" s="376"/>
      <c r="I84" s="126" t="s">
        <v>1636</v>
      </c>
      <c r="J84" s="142" t="s">
        <v>1637</v>
      </c>
      <c r="K84" s="126" t="s">
        <v>1636</v>
      </c>
      <c r="L84" s="142" t="s">
        <v>1637</v>
      </c>
      <c r="M84" s="245" t="s">
        <v>1638</v>
      </c>
      <c r="N84" s="245" t="s">
        <v>1626</v>
      </c>
      <c r="O84" s="245" t="s">
        <v>1627</v>
      </c>
      <c r="P84" s="245" t="s">
        <v>1628</v>
      </c>
      <c r="Q84" s="245" t="s">
        <v>1629</v>
      </c>
      <c r="R84" s="118"/>
      <c r="S84" s="118"/>
      <c r="T84" s="111"/>
      <c r="U84" s="1"/>
      <c r="V84" s="1"/>
      <c r="W84" s="1"/>
      <c r="X84" s="1"/>
      <c r="Y84" s="1"/>
      <c r="Z84" s="1"/>
    </row>
    <row r="85" spans="1:26" ht="33.75" customHeight="1" x14ac:dyDescent="0.2">
      <c r="A85" s="1"/>
      <c r="B85" s="110"/>
      <c r="C85" s="143" t="s">
        <v>1639</v>
      </c>
      <c r="D85" s="425" t="s">
        <v>1640</v>
      </c>
      <c r="E85" s="350"/>
      <c r="F85" s="351"/>
      <c r="G85" s="144">
        <f>CIIU!F750</f>
        <v>87</v>
      </c>
      <c r="H85" s="144">
        <f>CIIU!G750</f>
        <v>24385906.515694991</v>
      </c>
      <c r="I85" s="144">
        <f>CIIU!H750</f>
        <v>4284954.1722472832</v>
      </c>
      <c r="J85" s="145">
        <f t="shared" ref="J85:J104" si="1">I85/I$104</f>
        <v>0.77829702704109638</v>
      </c>
      <c r="K85" s="144">
        <f>CIIU!I750</f>
        <v>2499938.9261784218</v>
      </c>
      <c r="L85" s="145">
        <f t="shared" ref="L85:L104" si="2">K85/K$104</f>
        <v>0.76449727257899269</v>
      </c>
      <c r="M85" s="146">
        <f>CIIU!L750</f>
        <v>1917897444.4065087</v>
      </c>
      <c r="N85" s="146">
        <f>CIIU!M750</f>
        <v>2013148599.5799999</v>
      </c>
      <c r="O85" s="147">
        <f t="shared" ref="O85:O104" si="3">IF(M85=0,0,N85/M85)</f>
        <v>1.0496643631552294</v>
      </c>
      <c r="P85" s="146">
        <f>CIIU!N750</f>
        <v>1965907203</v>
      </c>
      <c r="Q85" s="146">
        <f>CIIU!O750</f>
        <v>2147600205</v>
      </c>
      <c r="R85" s="118"/>
      <c r="S85" s="118"/>
      <c r="T85" s="111"/>
      <c r="U85" s="1"/>
      <c r="V85" s="1"/>
      <c r="W85" s="1"/>
      <c r="X85" s="1"/>
      <c r="Y85" s="1"/>
      <c r="Z85" s="1"/>
    </row>
    <row r="86" spans="1:26" ht="33.75" customHeight="1" x14ac:dyDescent="0.2">
      <c r="A86" s="1"/>
      <c r="B86" s="110"/>
      <c r="C86" s="143" t="s">
        <v>1641</v>
      </c>
      <c r="D86" s="424" t="s">
        <v>1642</v>
      </c>
      <c r="E86" s="350"/>
      <c r="F86" s="351"/>
      <c r="G86" s="148">
        <f>CIIU!F4</f>
        <v>21</v>
      </c>
      <c r="H86" s="148">
        <f>CIIU!G4</f>
        <v>79460.88451199999</v>
      </c>
      <c r="I86" s="148">
        <f>CIIU!H4</f>
        <v>7568.6596037279996</v>
      </c>
      <c r="J86" s="149">
        <f t="shared" si="1"/>
        <v>1.3747323848689219E-3</v>
      </c>
      <c r="K86" s="148">
        <f>CIIU!I4</f>
        <v>7445.8815164352</v>
      </c>
      <c r="L86" s="149">
        <f t="shared" si="2"/>
        <v>2.2769980704939741E-3</v>
      </c>
      <c r="M86" s="150">
        <f>CIIU!L4</f>
        <v>5408710.2553820238</v>
      </c>
      <c r="N86" s="150">
        <f>CIIU!M4</f>
        <v>5410080</v>
      </c>
      <c r="O86" s="151">
        <f t="shared" si="3"/>
        <v>1.0002532479192454</v>
      </c>
      <c r="P86" s="150">
        <f>CIIU!N4</f>
        <v>0</v>
      </c>
      <c r="Q86" s="150">
        <f>CIIU!O4</f>
        <v>0</v>
      </c>
      <c r="R86" s="118"/>
      <c r="S86" s="118"/>
      <c r="T86" s="111"/>
      <c r="U86" s="1"/>
      <c r="V86" s="1"/>
      <c r="W86" s="1"/>
      <c r="X86" s="1"/>
      <c r="Y86" s="1"/>
      <c r="Z86" s="1"/>
    </row>
    <row r="87" spans="1:26" ht="22.5" customHeight="1" x14ac:dyDescent="0.2">
      <c r="A87" s="1"/>
      <c r="B87" s="110"/>
      <c r="C87" s="143" t="s">
        <v>1643</v>
      </c>
      <c r="D87" s="424" t="s">
        <v>1644</v>
      </c>
      <c r="E87" s="350"/>
      <c r="F87" s="351"/>
      <c r="G87" s="148">
        <f>CIIU!F36</f>
        <v>10</v>
      </c>
      <c r="H87" s="148">
        <f>CIIU!G36</f>
        <v>4436521.2720000008</v>
      </c>
      <c r="I87" s="148">
        <f>CIIU!H36</f>
        <v>16442.854426080001</v>
      </c>
      <c r="J87" s="149">
        <f t="shared" si="1"/>
        <v>2.9865954690422914E-3</v>
      </c>
      <c r="K87" s="148">
        <f>CIIU!I36</f>
        <v>24413.6429928</v>
      </c>
      <c r="L87" s="149">
        <f t="shared" si="2"/>
        <v>7.4658477798272282E-3</v>
      </c>
      <c r="M87" s="150">
        <f>CIIU!L36</f>
        <v>6340583.7650493337</v>
      </c>
      <c r="N87" s="150">
        <f>CIIU!M36</f>
        <v>19923892.740000002</v>
      </c>
      <c r="O87" s="151">
        <f t="shared" si="3"/>
        <v>3.1422805025973792</v>
      </c>
      <c r="P87" s="150">
        <f>CIIU!N36</f>
        <v>0</v>
      </c>
      <c r="Q87" s="150">
        <f>CIIU!O36</f>
        <v>0</v>
      </c>
      <c r="R87" s="118"/>
      <c r="S87" s="118"/>
      <c r="T87" s="111"/>
      <c r="U87" s="1"/>
      <c r="V87" s="1"/>
      <c r="W87" s="1"/>
      <c r="X87" s="1"/>
      <c r="Y87" s="1"/>
      <c r="Z87" s="1"/>
    </row>
    <row r="88" spans="1:26" ht="22.5" customHeight="1" x14ac:dyDescent="0.2">
      <c r="A88" s="1"/>
      <c r="B88" s="110"/>
      <c r="C88" s="143" t="s">
        <v>1645</v>
      </c>
      <c r="D88" s="424" t="s">
        <v>1646</v>
      </c>
      <c r="E88" s="350"/>
      <c r="F88" s="351"/>
      <c r="G88" s="148">
        <f>CIIU!F42</f>
        <v>9</v>
      </c>
      <c r="H88" s="148">
        <f>CIIU!G42</f>
        <v>182978.53824193549</v>
      </c>
      <c r="I88" s="148">
        <f>CIIU!H42</f>
        <v>1192.2144380564516</v>
      </c>
      <c r="J88" s="149">
        <f t="shared" si="1"/>
        <v>2.1654769582941973E-4</v>
      </c>
      <c r="K88" s="148">
        <f>CIIU!I42</f>
        <v>677.93363041935538</v>
      </c>
      <c r="L88" s="149">
        <f t="shared" si="2"/>
        <v>2.0731642922071217E-4</v>
      </c>
      <c r="M88" s="150">
        <f>CIIU!L42</f>
        <v>626521.88011408271</v>
      </c>
      <c r="N88" s="150">
        <f>CIIU!M42</f>
        <v>622807</v>
      </c>
      <c r="O88" s="151">
        <f t="shared" si="3"/>
        <v>0.99407062988222172</v>
      </c>
      <c r="P88" s="150">
        <f>CIIU!N42</f>
        <v>0</v>
      </c>
      <c r="Q88" s="150">
        <f>CIIU!O42</f>
        <v>0</v>
      </c>
      <c r="R88" s="118"/>
      <c r="S88" s="118"/>
      <c r="T88" s="111"/>
      <c r="U88" s="1"/>
      <c r="V88" s="1"/>
      <c r="W88" s="1"/>
      <c r="X88" s="1"/>
      <c r="Y88" s="1"/>
      <c r="Z88" s="1"/>
    </row>
    <row r="89" spans="1:26" ht="26.25" customHeight="1" x14ac:dyDescent="0.2">
      <c r="A89" s="1"/>
      <c r="B89" s="110"/>
      <c r="C89" s="143" t="s">
        <v>1647</v>
      </c>
      <c r="D89" s="424" t="s">
        <v>1648</v>
      </c>
      <c r="E89" s="350"/>
      <c r="F89" s="351"/>
      <c r="G89" s="148">
        <f>CIIU!F87</f>
        <v>71</v>
      </c>
      <c r="H89" s="148">
        <f>CIIU!G87</f>
        <v>275855.70240000001</v>
      </c>
      <c r="I89" s="148">
        <f>CIIU!H87</f>
        <v>25876.949046911999</v>
      </c>
      <c r="J89" s="149">
        <f t="shared" si="1"/>
        <v>4.7001558715721245E-3</v>
      </c>
      <c r="K89" s="148">
        <f>CIIU!I87</f>
        <v>7353.4092048000002</v>
      </c>
      <c r="L89" s="149">
        <f t="shared" si="2"/>
        <v>2.2487194476468737E-3</v>
      </c>
      <c r="M89" s="150">
        <f>CIIU!L87</f>
        <v>15111010.968541419</v>
      </c>
      <c r="N89" s="150">
        <f>CIIU!M87</f>
        <v>13192141.029999999</v>
      </c>
      <c r="O89" s="151">
        <f t="shared" si="3"/>
        <v>0.87301511841026491</v>
      </c>
      <c r="P89" s="150">
        <f>CIIU!N87</f>
        <v>0</v>
      </c>
      <c r="Q89" s="150">
        <f>CIIU!O87</f>
        <v>0</v>
      </c>
      <c r="R89" s="118"/>
      <c r="S89" s="118"/>
      <c r="T89" s="111"/>
      <c r="U89" s="1"/>
      <c r="V89" s="1"/>
      <c r="W89" s="1"/>
      <c r="X89" s="1"/>
      <c r="Y89" s="1"/>
      <c r="Z89" s="1"/>
    </row>
    <row r="90" spans="1:26" ht="26.25" customHeight="1" x14ac:dyDescent="0.2">
      <c r="A90" s="1"/>
      <c r="B90" s="110"/>
      <c r="C90" s="143" t="s">
        <v>1649</v>
      </c>
      <c r="D90" s="424" t="s">
        <v>1650</v>
      </c>
      <c r="E90" s="350"/>
      <c r="F90" s="351"/>
      <c r="G90" s="148">
        <f>CIIU!F376</f>
        <v>6</v>
      </c>
      <c r="H90" s="148">
        <f>CIIU!G376</f>
        <v>0</v>
      </c>
      <c r="I90" s="148">
        <f>CIIU!H376</f>
        <v>0</v>
      </c>
      <c r="J90" s="149">
        <f t="shared" si="1"/>
        <v>0</v>
      </c>
      <c r="K90" s="148">
        <f>CIIU!I376</f>
        <v>0</v>
      </c>
      <c r="L90" s="149">
        <f t="shared" si="2"/>
        <v>0</v>
      </c>
      <c r="M90" s="150">
        <f>CIIU!L376</f>
        <v>0</v>
      </c>
      <c r="N90" s="150">
        <f>CIIU!M376</f>
        <v>0</v>
      </c>
      <c r="O90" s="151">
        <f t="shared" si="3"/>
        <v>0</v>
      </c>
      <c r="P90" s="150">
        <f>CIIU!N376</f>
        <v>0</v>
      </c>
      <c r="Q90" s="150">
        <f>CIIU!O376</f>
        <v>0</v>
      </c>
      <c r="R90" s="118"/>
      <c r="S90" s="118"/>
      <c r="T90" s="111"/>
      <c r="U90" s="1"/>
      <c r="V90" s="1"/>
      <c r="W90" s="1"/>
      <c r="X90" s="1"/>
      <c r="Y90" s="1"/>
      <c r="Z90" s="1"/>
    </row>
    <row r="91" spans="1:26" ht="22.5" customHeight="1" x14ac:dyDescent="0.2">
      <c r="A91" s="1"/>
      <c r="B91" s="110"/>
      <c r="C91" s="143" t="s">
        <v>1651</v>
      </c>
      <c r="D91" s="424" t="s">
        <v>1652</v>
      </c>
      <c r="E91" s="350"/>
      <c r="F91" s="351"/>
      <c r="G91" s="148">
        <f>CIIU!F389</f>
        <v>51</v>
      </c>
      <c r="H91" s="148">
        <f>CIIU!G389</f>
        <v>666123.45480000007</v>
      </c>
      <c r="I91" s="148">
        <f>CIIU!H389</f>
        <v>35680.597297524007</v>
      </c>
      <c r="J91" s="149">
        <f t="shared" si="1"/>
        <v>6.4808400938274752E-3</v>
      </c>
      <c r="K91" s="148">
        <f>CIIU!I389</f>
        <v>29733.959086812003</v>
      </c>
      <c r="L91" s="149">
        <f t="shared" si="2"/>
        <v>9.0928343835951653E-3</v>
      </c>
      <c r="M91" s="150">
        <f>CIIU!L389</f>
        <v>13303464.241388114</v>
      </c>
      <c r="N91" s="150">
        <f>CIIU!M389</f>
        <v>13786935</v>
      </c>
      <c r="O91" s="151">
        <f t="shared" si="3"/>
        <v>1.0363417189567639</v>
      </c>
      <c r="P91" s="150">
        <f>CIIU!N389</f>
        <v>233067</v>
      </c>
      <c r="Q91" s="150">
        <f>CIIU!O389</f>
        <v>0</v>
      </c>
      <c r="R91" s="118"/>
      <c r="S91" s="118"/>
      <c r="T91" s="111"/>
      <c r="U91" s="1"/>
      <c r="V91" s="1"/>
      <c r="W91" s="1"/>
      <c r="X91" s="1"/>
      <c r="Y91" s="1"/>
      <c r="Z91" s="1"/>
    </row>
    <row r="92" spans="1:26" ht="47.25" customHeight="1" x14ac:dyDescent="0.2">
      <c r="A92" s="1"/>
      <c r="B92" s="110"/>
      <c r="C92" s="143" t="s">
        <v>1653</v>
      </c>
      <c r="D92" s="424" t="s">
        <v>1654</v>
      </c>
      <c r="E92" s="350"/>
      <c r="F92" s="351"/>
      <c r="G92" s="148">
        <f>CIIU!F411</f>
        <v>33</v>
      </c>
      <c r="H92" s="148">
        <f>CIIU!G411</f>
        <v>13245.096959999999</v>
      </c>
      <c r="I92" s="148">
        <f>CIIU!H411</f>
        <v>376.50107844000001</v>
      </c>
      <c r="J92" s="149">
        <f t="shared" si="1"/>
        <v>6.838571855108932E-5</v>
      </c>
      <c r="K92" s="148">
        <f>CIIU!I411</f>
        <v>309.91740912</v>
      </c>
      <c r="L92" s="149">
        <f t="shared" si="2"/>
        <v>9.4774720900552887E-5</v>
      </c>
      <c r="M92" s="150">
        <f>CIIU!L411</f>
        <v>821290.21897901851</v>
      </c>
      <c r="N92" s="150">
        <f>CIIU!M411</f>
        <v>970993.38</v>
      </c>
      <c r="O92" s="151">
        <f t="shared" si="3"/>
        <v>1.1822780273787796</v>
      </c>
      <c r="P92" s="150">
        <f>CIIU!N411</f>
        <v>0</v>
      </c>
      <c r="Q92" s="150">
        <f>CIIU!O411</f>
        <v>0</v>
      </c>
      <c r="R92" s="118"/>
      <c r="S92" s="118"/>
      <c r="T92" s="111"/>
      <c r="U92" s="1"/>
      <c r="V92" s="1"/>
      <c r="W92" s="1"/>
      <c r="X92" s="1"/>
      <c r="Y92" s="1"/>
      <c r="Z92" s="1"/>
    </row>
    <row r="93" spans="1:26" ht="24" customHeight="1" x14ac:dyDescent="0.2">
      <c r="A93" s="1"/>
      <c r="B93" s="110"/>
      <c r="C93" s="143" t="s">
        <v>1655</v>
      </c>
      <c r="D93" s="424" t="s">
        <v>1656</v>
      </c>
      <c r="E93" s="350"/>
      <c r="F93" s="351"/>
      <c r="G93" s="148">
        <f>CIIU!F519</f>
        <v>26</v>
      </c>
      <c r="H93" s="148">
        <f>CIIU!G519</f>
        <v>36098.207999999999</v>
      </c>
      <c r="I93" s="148">
        <f>CIIU!H519</f>
        <v>7764.1891120799992</v>
      </c>
      <c r="J93" s="149">
        <f t="shared" si="1"/>
        <v>1.4102473586426918E-3</v>
      </c>
      <c r="K93" s="148">
        <f>CIIU!I519</f>
        <v>2289.6350135999996</v>
      </c>
      <c r="L93" s="149">
        <f t="shared" si="2"/>
        <v>7.0018499442879437E-4</v>
      </c>
      <c r="M93" s="150">
        <f>CIIU!L519</f>
        <v>2655645.2273885044</v>
      </c>
      <c r="N93" s="150">
        <f>CIIU!M519</f>
        <v>2320919</v>
      </c>
      <c r="O93" s="151">
        <f t="shared" si="3"/>
        <v>0.87395672285726744</v>
      </c>
      <c r="P93" s="150">
        <f>CIIU!N519</f>
        <v>0</v>
      </c>
      <c r="Q93" s="150">
        <f>CIIU!O519</f>
        <v>0</v>
      </c>
      <c r="R93" s="118"/>
      <c r="S93" s="118"/>
      <c r="T93" s="111"/>
      <c r="U93" s="1"/>
      <c r="V93" s="1"/>
      <c r="W93" s="1"/>
      <c r="X93" s="1"/>
      <c r="Y93" s="1"/>
      <c r="Z93" s="1"/>
    </row>
    <row r="94" spans="1:26" ht="27" customHeight="1" x14ac:dyDescent="0.2">
      <c r="A94" s="1"/>
      <c r="B94" s="110"/>
      <c r="C94" s="143" t="s">
        <v>1657</v>
      </c>
      <c r="D94" s="424" t="s">
        <v>1658</v>
      </c>
      <c r="E94" s="350"/>
      <c r="F94" s="351"/>
      <c r="G94" s="148">
        <f>CIIU!F535</f>
        <v>6</v>
      </c>
      <c r="H94" s="148">
        <f>CIIU!G535</f>
        <v>0</v>
      </c>
      <c r="I94" s="148">
        <f>CIIU!H535</f>
        <v>0</v>
      </c>
      <c r="J94" s="149">
        <f t="shared" si="1"/>
        <v>0</v>
      </c>
      <c r="K94" s="148">
        <f>CIIU!I535</f>
        <v>0</v>
      </c>
      <c r="L94" s="149">
        <f t="shared" si="2"/>
        <v>0</v>
      </c>
      <c r="M94" s="150">
        <f>CIIU!L535</f>
        <v>0</v>
      </c>
      <c r="N94" s="150">
        <f>CIIU!M535</f>
        <v>0</v>
      </c>
      <c r="O94" s="151">
        <f t="shared" si="3"/>
        <v>0</v>
      </c>
      <c r="P94" s="150">
        <f>CIIU!N535</f>
        <v>0</v>
      </c>
      <c r="Q94" s="150">
        <f>CIIU!O535</f>
        <v>0</v>
      </c>
      <c r="R94" s="118"/>
      <c r="S94" s="118"/>
      <c r="T94" s="111"/>
      <c r="U94" s="1"/>
      <c r="V94" s="1"/>
      <c r="W94" s="1"/>
      <c r="X94" s="1"/>
      <c r="Y94" s="1"/>
      <c r="Z94" s="1"/>
    </row>
    <row r="95" spans="1:26" ht="11.25" customHeight="1" x14ac:dyDescent="0.2">
      <c r="A95" s="1"/>
      <c r="B95" s="110"/>
      <c r="C95" s="143" t="s">
        <v>1659</v>
      </c>
      <c r="D95" s="424" t="s">
        <v>1660</v>
      </c>
      <c r="E95" s="350"/>
      <c r="F95" s="351"/>
      <c r="G95" s="148">
        <f>CIIU!F599</f>
        <v>1</v>
      </c>
      <c r="H95" s="148">
        <f>CIIU!G599</f>
        <v>293.76000000000005</v>
      </c>
      <c r="I95" s="148">
        <f>CIIU!H599</f>
        <v>4.993920000000001</v>
      </c>
      <c r="J95" s="149">
        <f t="shared" si="1"/>
        <v>9.0706993191542815E-7</v>
      </c>
      <c r="K95" s="148">
        <f>CIIU!I599</f>
        <v>11.750400000000001</v>
      </c>
      <c r="L95" s="149">
        <f t="shared" si="2"/>
        <v>3.5933472844652464E-6</v>
      </c>
      <c r="M95" s="150">
        <f>CIIU!L599</f>
        <v>55408.897065599987</v>
      </c>
      <c r="N95" s="150">
        <f>CIIU!M599</f>
        <v>55409</v>
      </c>
      <c r="O95" s="151">
        <f t="shared" si="3"/>
        <v>1.0000018577233163</v>
      </c>
      <c r="P95" s="150">
        <f>CIIU!N599</f>
        <v>0</v>
      </c>
      <c r="Q95" s="150">
        <f>CIIU!O599</f>
        <v>0</v>
      </c>
      <c r="R95" s="118"/>
      <c r="S95" s="118"/>
      <c r="T95" s="111"/>
      <c r="U95" s="1"/>
      <c r="V95" s="1"/>
      <c r="W95" s="1"/>
      <c r="X95" s="1"/>
      <c r="Y95" s="1"/>
      <c r="Z95" s="1"/>
    </row>
    <row r="96" spans="1:26" ht="28.5" customHeight="1" x14ac:dyDescent="0.2">
      <c r="A96" s="1"/>
      <c r="B96" s="110"/>
      <c r="C96" s="143" t="s">
        <v>1661</v>
      </c>
      <c r="D96" s="424" t="s">
        <v>1662</v>
      </c>
      <c r="E96" s="350"/>
      <c r="F96" s="351"/>
      <c r="G96" s="148">
        <f>CIIU!F637</f>
        <v>12</v>
      </c>
      <c r="H96" s="148">
        <f>CIIU!G637</f>
        <v>238616.51011666667</v>
      </c>
      <c r="I96" s="148">
        <f>CIIU!H637</f>
        <v>7363.4808465866654</v>
      </c>
      <c r="J96" s="149">
        <f t="shared" si="1"/>
        <v>1.3374647711965598E-3</v>
      </c>
      <c r="K96" s="148">
        <f>CIIU!I637</f>
        <v>4494.5010259199989</v>
      </c>
      <c r="L96" s="149">
        <f t="shared" si="2"/>
        <v>1.3744470874622048E-3</v>
      </c>
      <c r="M96" s="150">
        <f>CIIU!L637</f>
        <v>2369630.7177187391</v>
      </c>
      <c r="N96" s="150">
        <f>CIIU!M637</f>
        <v>2511396</v>
      </c>
      <c r="O96" s="151">
        <f t="shared" si="3"/>
        <v>1.0598258965927567</v>
      </c>
      <c r="P96" s="150">
        <f>CIIU!N637</f>
        <v>0</v>
      </c>
      <c r="Q96" s="150">
        <f>CIIU!O637</f>
        <v>0</v>
      </c>
      <c r="R96" s="118"/>
      <c r="S96" s="118"/>
      <c r="T96" s="111"/>
      <c r="U96" s="1"/>
      <c r="V96" s="1"/>
      <c r="W96" s="1"/>
      <c r="X96" s="1"/>
      <c r="Y96" s="1"/>
      <c r="Z96" s="1"/>
    </row>
    <row r="97" spans="1:26" ht="26.25" customHeight="1" x14ac:dyDescent="0.2">
      <c r="A97" s="1"/>
      <c r="B97" s="110"/>
      <c r="C97" s="143" t="s">
        <v>1663</v>
      </c>
      <c r="D97" s="424" t="s">
        <v>1664</v>
      </c>
      <c r="E97" s="350"/>
      <c r="F97" s="351"/>
      <c r="G97" s="148">
        <f>CIIU!F697</f>
        <v>4</v>
      </c>
      <c r="H97" s="148">
        <f>CIIU!G697</f>
        <v>228668.40000000002</v>
      </c>
      <c r="I97" s="148">
        <f>CIIU!H697</f>
        <v>11205.03456</v>
      </c>
      <c r="J97" s="149">
        <f t="shared" si="1"/>
        <v>2.0352248204715366E-3</v>
      </c>
      <c r="K97" s="148">
        <f>CIIU!I697</f>
        <v>7031.3529600000002</v>
      </c>
      <c r="L97" s="149">
        <f t="shared" si="2"/>
        <v>2.1502325933527942E-3</v>
      </c>
      <c r="M97" s="150">
        <f>CIIU!L697</f>
        <v>2914822.3114655423</v>
      </c>
      <c r="N97" s="150">
        <f>CIIU!M697</f>
        <v>2932531</v>
      </c>
      <c r="O97" s="151">
        <f t="shared" si="3"/>
        <v>1.0060753921310401</v>
      </c>
      <c r="P97" s="150">
        <f>CIIU!N697</f>
        <v>0</v>
      </c>
      <c r="Q97" s="150">
        <f>CIIU!O697</f>
        <v>0</v>
      </c>
      <c r="R97" s="118"/>
      <c r="S97" s="118"/>
      <c r="T97" s="111"/>
      <c r="U97" s="1"/>
      <c r="V97" s="1"/>
      <c r="W97" s="1"/>
      <c r="X97" s="1"/>
      <c r="Y97" s="1"/>
      <c r="Z97" s="1"/>
    </row>
    <row r="98" spans="1:26" ht="11.25" customHeight="1" x14ac:dyDescent="0.2">
      <c r="A98" s="1"/>
      <c r="B98" s="110"/>
      <c r="C98" s="143" t="s">
        <v>1665</v>
      </c>
      <c r="D98" s="424" t="s">
        <v>1666</v>
      </c>
      <c r="E98" s="350"/>
      <c r="F98" s="351"/>
      <c r="G98" s="148">
        <f>CIIU!F713</f>
        <v>6</v>
      </c>
      <c r="H98" s="148">
        <f>CIIU!G713</f>
        <v>22514.803200000002</v>
      </c>
      <c r="I98" s="148">
        <f>CIIU!H713</f>
        <v>616.85380800000007</v>
      </c>
      <c r="J98" s="149">
        <f t="shared" si="1"/>
        <v>1.1204215158118923E-4</v>
      </c>
      <c r="K98" s="148">
        <f>CIIU!I713</f>
        <v>655.79368320000003</v>
      </c>
      <c r="L98" s="149">
        <f t="shared" si="2"/>
        <v>2.0054589211398606E-4</v>
      </c>
      <c r="M98" s="150">
        <f>CIIU!L713</f>
        <v>255009.036871296</v>
      </c>
      <c r="N98" s="150">
        <f>CIIU!M713</f>
        <v>330634.09400000004</v>
      </c>
      <c r="O98" s="151">
        <f t="shared" si="3"/>
        <v>1.2965583418397533</v>
      </c>
      <c r="P98" s="150">
        <f>CIIU!N713</f>
        <v>0</v>
      </c>
      <c r="Q98" s="150">
        <f>CIIU!O713</f>
        <v>15516069</v>
      </c>
      <c r="R98" s="118"/>
      <c r="S98" s="118"/>
      <c r="T98" s="111"/>
      <c r="U98" s="1"/>
      <c r="V98" s="1"/>
      <c r="W98" s="1"/>
      <c r="X98" s="1"/>
      <c r="Y98" s="1"/>
      <c r="Z98" s="1"/>
    </row>
    <row r="99" spans="1:26" ht="11.25" customHeight="1" x14ac:dyDescent="0.2">
      <c r="A99" s="1"/>
      <c r="B99" s="110"/>
      <c r="C99" s="143" t="s">
        <v>1667</v>
      </c>
      <c r="D99" s="424" t="s">
        <v>1668</v>
      </c>
      <c r="E99" s="350"/>
      <c r="F99" s="351"/>
      <c r="G99" s="148">
        <f>CIIU!F735</f>
        <v>5</v>
      </c>
      <c r="H99" s="148">
        <f>CIIU!G735</f>
        <v>85122.403199999986</v>
      </c>
      <c r="I99" s="148">
        <f>CIIU!H735</f>
        <v>5487.6061267199984</v>
      </c>
      <c r="J99" s="149">
        <f t="shared" si="1"/>
        <v>9.9674053964472677E-4</v>
      </c>
      <c r="K99" s="148">
        <f>CIIU!I735</f>
        <v>2389.3293599999997</v>
      </c>
      <c r="L99" s="149">
        <f t="shared" si="2"/>
        <v>7.3067216158165542E-4</v>
      </c>
      <c r="M99" s="150">
        <f>CIIU!L735</f>
        <v>109584.44735420161</v>
      </c>
      <c r="N99" s="150">
        <f>CIIU!M735</f>
        <v>150865</v>
      </c>
      <c r="O99" s="151">
        <f t="shared" si="3"/>
        <v>1.3767008333981039</v>
      </c>
      <c r="P99" s="150">
        <f>CIIU!N735</f>
        <v>0</v>
      </c>
      <c r="Q99" s="150">
        <f>CIIU!O735</f>
        <v>0</v>
      </c>
      <c r="R99" s="118"/>
      <c r="S99" s="118"/>
      <c r="T99" s="111"/>
      <c r="U99" s="1"/>
      <c r="V99" s="1"/>
      <c r="W99" s="1"/>
      <c r="X99" s="1"/>
      <c r="Y99" s="1"/>
      <c r="Z99" s="1"/>
    </row>
    <row r="100" spans="1:26" ht="11.25" customHeight="1" x14ac:dyDescent="0.2">
      <c r="A100" s="1"/>
      <c r="B100" s="110"/>
      <c r="C100" s="152" t="s">
        <v>1669</v>
      </c>
      <c r="D100" s="424" t="s">
        <v>1670</v>
      </c>
      <c r="E100" s="350"/>
      <c r="F100" s="351"/>
      <c r="G100" s="148">
        <f>CIIU!F755</f>
        <v>10</v>
      </c>
      <c r="H100" s="148">
        <f>CIIU!G755</f>
        <v>134667.70560000002</v>
      </c>
      <c r="I100" s="148">
        <f>CIIU!H755</f>
        <v>4190.8146935039995</v>
      </c>
      <c r="J100" s="149">
        <f t="shared" si="1"/>
        <v>7.6119801652946935E-4</v>
      </c>
      <c r="K100" s="148">
        <f>CIIU!I755</f>
        <v>4600.6437243167993</v>
      </c>
      <c r="L100" s="149">
        <f t="shared" si="2"/>
        <v>1.406906201794479E-3</v>
      </c>
      <c r="M100" s="150">
        <f>CIIU!L755</f>
        <v>1913049.7518573771</v>
      </c>
      <c r="N100" s="150">
        <f>CIIU!M755</f>
        <v>1913049.52</v>
      </c>
      <c r="O100" s="151">
        <f t="shared" si="3"/>
        <v>0.99999987880222307</v>
      </c>
      <c r="P100" s="150">
        <f>CIIU!N755</f>
        <v>0</v>
      </c>
      <c r="Q100" s="150">
        <f>CIIU!O755</f>
        <v>0</v>
      </c>
      <c r="R100" s="118"/>
      <c r="S100" s="118"/>
      <c r="T100" s="111"/>
      <c r="U100" s="1"/>
      <c r="V100" s="1"/>
      <c r="W100" s="1"/>
      <c r="X100" s="1"/>
      <c r="Y100" s="1"/>
      <c r="Z100" s="1"/>
    </row>
    <row r="101" spans="1:26" ht="11.25" customHeight="1" x14ac:dyDescent="0.2">
      <c r="A101" s="1"/>
      <c r="B101" s="110"/>
      <c r="C101" s="143" t="s">
        <v>1671</v>
      </c>
      <c r="D101" s="424" t="s">
        <v>1672</v>
      </c>
      <c r="E101" s="350"/>
      <c r="F101" s="351"/>
      <c r="G101" s="148">
        <f>CIIU!F792</f>
        <v>0</v>
      </c>
      <c r="H101" s="148">
        <f>CIIU!G792</f>
        <v>0</v>
      </c>
      <c r="I101" s="148">
        <f>CIIU!H792</f>
        <v>0</v>
      </c>
      <c r="J101" s="149">
        <f t="shared" si="1"/>
        <v>0</v>
      </c>
      <c r="K101" s="148">
        <f>CIIU!I792</f>
        <v>0</v>
      </c>
      <c r="L101" s="149">
        <f t="shared" si="2"/>
        <v>0</v>
      </c>
      <c r="M101" s="150">
        <f>CIIU!L792</f>
        <v>0</v>
      </c>
      <c r="N101" s="150">
        <f>CIIU!M792</f>
        <v>0</v>
      </c>
      <c r="O101" s="151">
        <f t="shared" si="3"/>
        <v>0</v>
      </c>
      <c r="P101" s="150">
        <f>CIIU!N792</f>
        <v>0</v>
      </c>
      <c r="Q101" s="150">
        <f>CIIU!O792</f>
        <v>0</v>
      </c>
      <c r="R101" s="118"/>
      <c r="S101" s="118"/>
      <c r="T101" s="111"/>
      <c r="U101" s="1"/>
      <c r="V101" s="1"/>
      <c r="W101" s="1"/>
      <c r="X101" s="1"/>
      <c r="Y101" s="1"/>
      <c r="Z101" s="1"/>
    </row>
    <row r="102" spans="1:26" ht="26.25" customHeight="1" x14ac:dyDescent="0.2">
      <c r="A102" s="1"/>
      <c r="B102" s="110"/>
      <c r="C102" s="143" t="s">
        <v>1673</v>
      </c>
      <c r="D102" s="424" t="s">
        <v>1674</v>
      </c>
      <c r="E102" s="350"/>
      <c r="F102" s="351"/>
      <c r="G102" s="148">
        <f>CIIU!F797</f>
        <v>0</v>
      </c>
      <c r="H102" s="148">
        <f>CIIU!G797</f>
        <v>0</v>
      </c>
      <c r="I102" s="148">
        <f>CIIU!H797</f>
        <v>0</v>
      </c>
      <c r="J102" s="149">
        <f t="shared" si="1"/>
        <v>0</v>
      </c>
      <c r="K102" s="148">
        <f>CIIU!I797</f>
        <v>0</v>
      </c>
      <c r="L102" s="149">
        <f t="shared" si="2"/>
        <v>0</v>
      </c>
      <c r="M102" s="150">
        <f>CIIU!L797</f>
        <v>0</v>
      </c>
      <c r="N102" s="150">
        <f>CIIU!M797</f>
        <v>0</v>
      </c>
      <c r="O102" s="151">
        <f t="shared" si="3"/>
        <v>0</v>
      </c>
      <c r="P102" s="150">
        <f>CIIU!N797</f>
        <v>0</v>
      </c>
      <c r="Q102" s="150">
        <f>CIIU!O797</f>
        <v>0</v>
      </c>
      <c r="R102" s="118"/>
      <c r="S102" s="118"/>
      <c r="T102" s="111"/>
      <c r="U102" s="1"/>
      <c r="V102" s="1"/>
      <c r="W102" s="1"/>
      <c r="X102" s="1"/>
      <c r="Y102" s="1"/>
      <c r="Z102" s="1"/>
    </row>
    <row r="103" spans="1:26" ht="11.25" customHeight="1" x14ac:dyDescent="0.2">
      <c r="A103" s="1"/>
      <c r="B103" s="110"/>
      <c r="C103" s="143" t="s">
        <v>1675</v>
      </c>
      <c r="D103" s="424" t="s">
        <v>1676</v>
      </c>
      <c r="E103" s="350"/>
      <c r="F103" s="351"/>
      <c r="G103" s="148">
        <f>G34-SUM(G85:G102)</f>
        <v>5</v>
      </c>
      <c r="H103" s="148">
        <f>Implementación!N2508-SUM(H85:H102)</f>
        <v>8214488.0596696585</v>
      </c>
      <c r="I103" s="148">
        <f>I34-SUM(I85:I102)</f>
        <v>1096826.3315573875</v>
      </c>
      <c r="J103" s="149">
        <f t="shared" si="1"/>
        <v>0.19922189099721421</v>
      </c>
      <c r="K103" s="148">
        <f>L34-SUM(K85:K102)</f>
        <v>678696.28648556536</v>
      </c>
      <c r="L103" s="149">
        <f t="shared" si="2"/>
        <v>0.20754965431130454</v>
      </c>
      <c r="M103" s="150">
        <f>F70-SUM(M85:M102)</f>
        <v>642233014.97529674</v>
      </c>
      <c r="N103" s="150"/>
      <c r="O103" s="151">
        <f t="shared" si="3"/>
        <v>0</v>
      </c>
      <c r="P103" s="150"/>
      <c r="Q103" s="150"/>
      <c r="R103" s="118"/>
      <c r="S103" s="118"/>
      <c r="T103" s="111"/>
      <c r="U103" s="1"/>
      <c r="V103" s="1"/>
      <c r="W103" s="1"/>
      <c r="X103" s="1"/>
      <c r="Y103" s="1"/>
      <c r="Z103" s="1"/>
    </row>
    <row r="104" spans="1:26" ht="11.25" customHeight="1" x14ac:dyDescent="0.2">
      <c r="A104" s="1"/>
      <c r="B104" s="110"/>
      <c r="C104" s="153"/>
      <c r="D104" s="424" t="s">
        <v>1542</v>
      </c>
      <c r="E104" s="350"/>
      <c r="F104" s="351"/>
      <c r="G104" s="148">
        <f t="shared" ref="G104:I104" si="4">SUM(G85:G103)</f>
        <v>363</v>
      </c>
      <c r="H104" s="148">
        <f t="shared" si="4"/>
        <v>39000561.314395249</v>
      </c>
      <c r="I104" s="148">
        <f t="shared" si="4"/>
        <v>5505551.2527623018</v>
      </c>
      <c r="J104" s="149">
        <f t="shared" si="1"/>
        <v>1</v>
      </c>
      <c r="K104" s="148">
        <f>SUM(K85:K103)</f>
        <v>3270042.9626714103</v>
      </c>
      <c r="L104" s="149">
        <f t="shared" si="2"/>
        <v>1</v>
      </c>
      <c r="M104" s="150">
        <f>SUM(M85:M103)</f>
        <v>2612015191.1009808</v>
      </c>
      <c r="N104" s="150">
        <f>SUM(N85:N102)</f>
        <v>2077270252.3440001</v>
      </c>
      <c r="O104" s="151">
        <f t="shared" si="3"/>
        <v>0.79527495070517473</v>
      </c>
      <c r="P104" s="150">
        <f t="shared" ref="P104:Q104" si="5">SUM(P85:P102)</f>
        <v>1966140270</v>
      </c>
      <c r="Q104" s="150">
        <f t="shared" si="5"/>
        <v>2163116274</v>
      </c>
      <c r="R104" s="118"/>
      <c r="S104" s="118"/>
      <c r="T104" s="111"/>
      <c r="U104" s="1"/>
      <c r="V104" s="1"/>
      <c r="W104" s="1"/>
      <c r="X104" s="1"/>
      <c r="Y104" s="1"/>
      <c r="Z104" s="1"/>
    </row>
    <row r="105" spans="1:26" ht="11.25" customHeight="1" x14ac:dyDescent="0.2">
      <c r="A105" s="1"/>
      <c r="B105" s="110"/>
      <c r="C105" s="1"/>
      <c r="D105" s="41"/>
      <c r="E105" s="2"/>
      <c r="F105" s="1"/>
      <c r="G105" s="1"/>
      <c r="H105" s="1"/>
      <c r="I105" s="1"/>
      <c r="J105" s="1"/>
      <c r="K105" s="1"/>
      <c r="L105" s="1"/>
      <c r="M105" s="1"/>
      <c r="N105" s="1"/>
      <c r="O105" s="1"/>
      <c r="P105" s="1"/>
      <c r="Q105" s="1"/>
      <c r="R105" s="118"/>
      <c r="S105" s="118"/>
      <c r="T105" s="111"/>
      <c r="U105" s="1"/>
      <c r="V105" s="1"/>
      <c r="W105" s="1"/>
      <c r="X105" s="1"/>
      <c r="Y105" s="1"/>
      <c r="Z105" s="1"/>
    </row>
    <row r="106" spans="1:26" ht="11.25" customHeight="1" x14ac:dyDescent="0.2">
      <c r="A106" s="1"/>
      <c r="B106" s="110"/>
      <c r="C106" s="1"/>
      <c r="D106" s="41"/>
      <c r="E106" s="2"/>
      <c r="F106" s="1"/>
      <c r="G106" s="1"/>
      <c r="H106" s="1"/>
      <c r="I106" s="1"/>
      <c r="J106" s="1"/>
      <c r="K106" s="1"/>
      <c r="L106" s="1"/>
      <c r="M106" s="1"/>
      <c r="N106" s="1"/>
      <c r="O106" s="1"/>
      <c r="P106" s="1"/>
      <c r="Q106" s="1"/>
      <c r="R106" s="118"/>
      <c r="S106" s="118"/>
      <c r="T106" s="111"/>
      <c r="U106" s="1"/>
      <c r="V106" s="1"/>
      <c r="W106" s="1"/>
      <c r="X106" s="1"/>
      <c r="Y106" s="1"/>
      <c r="Z106" s="1"/>
    </row>
    <row r="107" spans="1:26" ht="11.25" customHeight="1" x14ac:dyDescent="0.2">
      <c r="A107" s="1"/>
      <c r="B107" s="110"/>
      <c r="C107" s="1"/>
      <c r="D107" s="41"/>
      <c r="E107" s="2"/>
      <c r="F107" s="2"/>
      <c r="G107" s="2"/>
      <c r="H107" s="1"/>
      <c r="I107" s="1"/>
      <c r="J107" s="1"/>
      <c r="K107" s="1"/>
      <c r="L107" s="1"/>
      <c r="M107" s="1"/>
      <c r="N107" s="1"/>
      <c r="O107" s="1"/>
      <c r="P107" s="1"/>
      <c r="Q107" s="1"/>
      <c r="R107" s="118"/>
      <c r="S107" s="118"/>
      <c r="T107" s="111"/>
      <c r="U107" s="1"/>
      <c r="V107" s="1"/>
      <c r="W107" s="1"/>
      <c r="X107" s="1"/>
      <c r="Y107" s="1"/>
      <c r="Z107" s="1"/>
    </row>
    <row r="108" spans="1:26" ht="11.25" customHeight="1" x14ac:dyDescent="0.2">
      <c r="A108" s="1"/>
      <c r="B108" s="110"/>
      <c r="C108" s="1"/>
      <c r="D108" s="41"/>
      <c r="E108" s="2"/>
      <c r="F108" s="154"/>
      <c r="G108" s="154"/>
      <c r="H108" s="1"/>
      <c r="I108" s="1"/>
      <c r="J108" s="1"/>
      <c r="K108" s="1"/>
      <c r="L108" s="1"/>
      <c r="M108" s="1"/>
      <c r="N108" s="1"/>
      <c r="O108" s="1"/>
      <c r="P108" s="1"/>
      <c r="Q108" s="1"/>
      <c r="R108" s="118"/>
      <c r="S108" s="118"/>
      <c r="T108" s="111"/>
      <c r="U108" s="1"/>
      <c r="V108" s="1"/>
      <c r="W108" s="1"/>
      <c r="X108" s="1"/>
      <c r="Y108" s="1"/>
      <c r="Z108" s="1"/>
    </row>
    <row r="109" spans="1:26" ht="11.25" customHeight="1" x14ac:dyDescent="0.2">
      <c r="A109" s="1"/>
      <c r="B109" s="110"/>
      <c r="C109" s="1"/>
      <c r="D109" s="41"/>
      <c r="E109" s="2"/>
      <c r="F109" s="154"/>
      <c r="G109" s="154"/>
      <c r="H109" s="1"/>
      <c r="I109" s="1"/>
      <c r="J109" s="1"/>
      <c r="K109" s="1"/>
      <c r="L109" s="1"/>
      <c r="M109" s="1"/>
      <c r="N109" s="1"/>
      <c r="O109" s="1"/>
      <c r="P109" s="1"/>
      <c r="Q109" s="1"/>
      <c r="R109" s="118"/>
      <c r="S109" s="118"/>
      <c r="T109" s="111"/>
      <c r="U109" s="1"/>
      <c r="V109" s="1"/>
      <c r="W109" s="1"/>
      <c r="X109" s="1"/>
      <c r="Y109" s="1"/>
      <c r="Z109" s="1"/>
    </row>
    <row r="110" spans="1:26" ht="11.25" customHeight="1" x14ac:dyDescent="0.2">
      <c r="A110" s="1"/>
      <c r="B110" s="110"/>
      <c r="C110" s="1"/>
      <c r="D110" s="41"/>
      <c r="E110" s="2"/>
      <c r="F110" s="1"/>
      <c r="G110" s="1"/>
      <c r="H110" s="1"/>
      <c r="I110" s="1"/>
      <c r="J110" s="1"/>
      <c r="K110" s="1"/>
      <c r="L110" s="1"/>
      <c r="M110" s="1"/>
      <c r="N110" s="1"/>
      <c r="O110" s="1"/>
      <c r="P110" s="1"/>
      <c r="Q110" s="1"/>
      <c r="R110" s="118"/>
      <c r="S110" s="118"/>
      <c r="T110" s="111"/>
      <c r="U110" s="1"/>
      <c r="V110" s="1"/>
      <c r="W110" s="1"/>
      <c r="X110" s="1"/>
      <c r="Y110" s="1"/>
      <c r="Z110" s="1"/>
    </row>
    <row r="111" spans="1:26" ht="11.25" customHeight="1" x14ac:dyDescent="0.2">
      <c r="A111" s="1"/>
      <c r="B111" s="110"/>
      <c r="C111" s="1"/>
      <c r="D111" s="41"/>
      <c r="E111" s="2"/>
      <c r="F111" s="1"/>
      <c r="G111" s="1"/>
      <c r="H111" s="1"/>
      <c r="I111" s="1"/>
      <c r="J111" s="1"/>
      <c r="K111" s="1"/>
      <c r="L111" s="1"/>
      <c r="M111" s="1"/>
      <c r="N111" s="1"/>
      <c r="O111" s="1"/>
      <c r="P111" s="1"/>
      <c r="Q111" s="1"/>
      <c r="R111" s="118"/>
      <c r="S111" s="118"/>
      <c r="T111" s="111"/>
      <c r="U111" s="1"/>
      <c r="V111" s="1"/>
      <c r="W111" s="1"/>
      <c r="X111" s="1"/>
      <c r="Y111" s="1"/>
      <c r="Z111" s="1"/>
    </row>
    <row r="112" spans="1:26" ht="11.25" customHeight="1" x14ac:dyDescent="0.2">
      <c r="A112" s="1"/>
      <c r="B112" s="110"/>
      <c r="C112" s="1"/>
      <c r="D112" s="41"/>
      <c r="E112" s="2"/>
      <c r="F112" s="1"/>
      <c r="G112" s="1"/>
      <c r="H112" s="1"/>
      <c r="I112" s="1"/>
      <c r="J112" s="1"/>
      <c r="K112" s="1"/>
      <c r="L112" s="1"/>
      <c r="M112" s="1"/>
      <c r="N112" s="1"/>
      <c r="O112" s="1"/>
      <c r="P112" s="1"/>
      <c r="Q112" s="1"/>
      <c r="R112" s="118"/>
      <c r="S112" s="118"/>
      <c r="T112" s="111"/>
      <c r="U112" s="1"/>
      <c r="V112" s="1"/>
      <c r="W112" s="1"/>
      <c r="X112" s="1"/>
      <c r="Y112" s="1"/>
      <c r="Z112" s="1"/>
    </row>
    <row r="113" spans="1:26" ht="11.25" customHeight="1" x14ac:dyDescent="0.2">
      <c r="A113" s="1"/>
      <c r="B113" s="110"/>
      <c r="C113" s="1"/>
      <c r="D113" s="41"/>
      <c r="E113" s="2"/>
      <c r="F113" s="1"/>
      <c r="G113" s="1"/>
      <c r="H113" s="1"/>
      <c r="I113" s="1"/>
      <c r="J113" s="1"/>
      <c r="K113" s="1"/>
      <c r="L113" s="1"/>
      <c r="M113" s="1"/>
      <c r="N113" s="1"/>
      <c r="O113" s="1"/>
      <c r="P113" s="1"/>
      <c r="Q113" s="1"/>
      <c r="R113" s="1"/>
      <c r="S113" s="1"/>
      <c r="T113" s="111"/>
      <c r="U113" s="1"/>
      <c r="V113" s="1"/>
      <c r="W113" s="1"/>
      <c r="X113" s="1"/>
      <c r="Y113" s="1"/>
      <c r="Z113" s="1"/>
    </row>
    <row r="114" spans="1:26" ht="11.25" customHeight="1" x14ac:dyDescent="0.2">
      <c r="A114" s="1"/>
      <c r="B114" s="110"/>
      <c r="C114" s="1"/>
      <c r="D114" s="41"/>
      <c r="E114" s="2"/>
      <c r="F114" s="1"/>
      <c r="G114" s="1"/>
      <c r="H114" s="1"/>
      <c r="I114" s="1"/>
      <c r="J114" s="1"/>
      <c r="K114" s="1"/>
      <c r="L114" s="1"/>
      <c r="M114" s="1"/>
      <c r="N114" s="1"/>
      <c r="O114" s="1"/>
      <c r="P114" s="1"/>
      <c r="Q114" s="1"/>
      <c r="R114" s="1"/>
      <c r="S114" s="1"/>
      <c r="T114" s="111"/>
      <c r="U114" s="1"/>
      <c r="V114" s="1"/>
      <c r="W114" s="1"/>
      <c r="X114" s="1"/>
      <c r="Y114" s="1"/>
      <c r="Z114" s="1"/>
    </row>
    <row r="115" spans="1:26" ht="11.25" customHeight="1" x14ac:dyDescent="0.2">
      <c r="A115" s="1"/>
      <c r="B115" s="110"/>
      <c r="C115" s="1"/>
      <c r="D115" s="41"/>
      <c r="E115" s="2"/>
      <c r="F115" s="1"/>
      <c r="G115" s="1"/>
      <c r="H115" s="1"/>
      <c r="I115" s="1"/>
      <c r="J115" s="1"/>
      <c r="K115" s="1"/>
      <c r="L115" s="1"/>
      <c r="M115" s="1"/>
      <c r="N115" s="1"/>
      <c r="O115" s="1"/>
      <c r="P115" s="1"/>
      <c r="Q115" s="1"/>
      <c r="R115" s="1"/>
      <c r="S115" s="1"/>
      <c r="T115" s="111"/>
      <c r="U115" s="1"/>
      <c r="V115" s="1"/>
      <c r="W115" s="1"/>
      <c r="X115" s="1"/>
      <c r="Y115" s="1"/>
      <c r="Z115" s="1"/>
    </row>
    <row r="116" spans="1:26" ht="11.25" customHeight="1" x14ac:dyDescent="0.2">
      <c r="A116" s="1"/>
      <c r="B116" s="110"/>
      <c r="C116" s="1"/>
      <c r="D116" s="41"/>
      <c r="E116" s="2"/>
      <c r="F116" s="1"/>
      <c r="G116" s="1"/>
      <c r="H116" s="1"/>
      <c r="I116" s="1"/>
      <c r="J116" s="1"/>
      <c r="K116" s="1"/>
      <c r="L116" s="1"/>
      <c r="M116" s="1"/>
      <c r="N116" s="1"/>
      <c r="O116" s="1"/>
      <c r="P116" s="1"/>
      <c r="Q116" s="1"/>
      <c r="R116" s="1"/>
      <c r="S116" s="1"/>
      <c r="T116" s="111"/>
      <c r="U116" s="1"/>
      <c r="V116" s="1"/>
      <c r="W116" s="1"/>
      <c r="X116" s="1"/>
      <c r="Y116" s="1"/>
      <c r="Z116" s="1"/>
    </row>
    <row r="117" spans="1:26" ht="11.25" customHeight="1" x14ac:dyDescent="0.2">
      <c r="A117" s="1"/>
      <c r="B117" s="110"/>
      <c r="C117" s="1"/>
      <c r="D117" s="41"/>
      <c r="E117" s="2"/>
      <c r="F117" s="1"/>
      <c r="G117" s="1"/>
      <c r="H117" s="1"/>
      <c r="I117" s="1"/>
      <c r="J117" s="1"/>
      <c r="K117" s="1"/>
      <c r="L117" s="1"/>
      <c r="M117" s="1"/>
      <c r="N117" s="1"/>
      <c r="O117" s="1"/>
      <c r="P117" s="1"/>
      <c r="Q117" s="1"/>
      <c r="R117" s="1"/>
      <c r="S117" s="1"/>
      <c r="T117" s="111"/>
      <c r="U117" s="1"/>
      <c r="V117" s="1"/>
      <c r="W117" s="1"/>
      <c r="X117" s="1"/>
      <c r="Y117" s="1"/>
      <c r="Z117" s="1"/>
    </row>
    <row r="118" spans="1:26" ht="11.25" customHeight="1" x14ac:dyDescent="0.2">
      <c r="A118" s="1"/>
      <c r="B118" s="110"/>
      <c r="C118" s="1"/>
      <c r="D118" s="41"/>
      <c r="E118" s="2"/>
      <c r="F118" s="1"/>
      <c r="G118" s="1"/>
      <c r="H118" s="1"/>
      <c r="I118" s="1"/>
      <c r="J118" s="1"/>
      <c r="K118" s="1"/>
      <c r="L118" s="1"/>
      <c r="M118" s="1"/>
      <c r="N118" s="1"/>
      <c r="O118" s="1"/>
      <c r="P118" s="1"/>
      <c r="Q118" s="1"/>
      <c r="R118" s="1"/>
      <c r="S118" s="1"/>
      <c r="T118" s="111"/>
      <c r="U118" s="1"/>
      <c r="V118" s="1"/>
      <c r="W118" s="1"/>
      <c r="X118" s="1"/>
      <c r="Y118" s="1"/>
      <c r="Z118" s="1"/>
    </row>
    <row r="119" spans="1:26" ht="11.25" customHeight="1" x14ac:dyDescent="0.2">
      <c r="A119" s="1"/>
      <c r="B119" s="110"/>
      <c r="C119" s="1"/>
      <c r="D119" s="41"/>
      <c r="E119" s="2"/>
      <c r="F119" s="1"/>
      <c r="G119" s="1"/>
      <c r="H119" s="1"/>
      <c r="I119" s="1"/>
      <c r="J119" s="1"/>
      <c r="K119" s="1"/>
      <c r="L119" s="1"/>
      <c r="M119" s="1"/>
      <c r="N119" s="1"/>
      <c r="O119" s="1"/>
      <c r="P119" s="1"/>
      <c r="Q119" s="1"/>
      <c r="R119" s="1"/>
      <c r="S119" s="1"/>
      <c r="T119" s="111"/>
      <c r="U119" s="1"/>
      <c r="V119" s="1"/>
      <c r="W119" s="1"/>
      <c r="X119" s="1"/>
      <c r="Y119" s="1"/>
      <c r="Z119" s="1"/>
    </row>
    <row r="120" spans="1:26" ht="11.25" customHeight="1" x14ac:dyDescent="0.2">
      <c r="A120" s="1"/>
      <c r="B120" s="110"/>
      <c r="C120" s="1"/>
      <c r="D120" s="41"/>
      <c r="E120" s="2"/>
      <c r="F120" s="1"/>
      <c r="G120" s="1"/>
      <c r="H120" s="1"/>
      <c r="I120" s="1"/>
      <c r="J120" s="1"/>
      <c r="K120" s="1"/>
      <c r="L120" s="1"/>
      <c r="M120" s="1"/>
      <c r="N120" s="1"/>
      <c r="O120" s="1"/>
      <c r="P120" s="1"/>
      <c r="Q120" s="1"/>
      <c r="R120" s="1"/>
      <c r="S120" s="1"/>
      <c r="T120" s="111"/>
      <c r="U120" s="1"/>
      <c r="V120" s="1"/>
      <c r="W120" s="1"/>
      <c r="X120" s="1"/>
      <c r="Y120" s="1"/>
      <c r="Z120" s="1"/>
    </row>
    <row r="121" spans="1:26" ht="11.25" customHeight="1" x14ac:dyDescent="0.2">
      <c r="A121" s="1"/>
      <c r="B121" s="110"/>
      <c r="C121" s="1"/>
      <c r="D121" s="41"/>
      <c r="E121" s="2"/>
      <c r="F121" s="1"/>
      <c r="G121" s="1"/>
      <c r="H121" s="1"/>
      <c r="I121" s="1"/>
      <c r="J121" s="1"/>
      <c r="K121" s="1"/>
      <c r="L121" s="1"/>
      <c r="M121" s="1"/>
      <c r="N121" s="1"/>
      <c r="O121" s="1"/>
      <c r="P121" s="1"/>
      <c r="Q121" s="1"/>
      <c r="R121" s="1"/>
      <c r="S121" s="1"/>
      <c r="T121" s="111"/>
      <c r="U121" s="1"/>
      <c r="V121" s="1"/>
      <c r="W121" s="1"/>
      <c r="X121" s="1"/>
      <c r="Y121" s="1"/>
      <c r="Z121" s="1"/>
    </row>
    <row r="122" spans="1:26" ht="11.25" customHeight="1" x14ac:dyDescent="0.2">
      <c r="A122" s="1"/>
      <c r="B122" s="110"/>
      <c r="C122" s="1"/>
      <c r="D122" s="41"/>
      <c r="E122" s="2"/>
      <c r="F122" s="1"/>
      <c r="G122" s="1"/>
      <c r="H122" s="1"/>
      <c r="I122" s="1"/>
      <c r="J122" s="1"/>
      <c r="K122" s="1"/>
      <c r="L122" s="1"/>
      <c r="M122" s="1"/>
      <c r="N122" s="1"/>
      <c r="O122" s="1"/>
      <c r="P122" s="1"/>
      <c r="Q122" s="1"/>
      <c r="R122" s="1"/>
      <c r="S122" s="1"/>
      <c r="T122" s="111"/>
      <c r="U122" s="1"/>
      <c r="V122" s="1"/>
      <c r="W122" s="1"/>
      <c r="X122" s="1"/>
      <c r="Y122" s="1"/>
      <c r="Z122" s="1"/>
    </row>
    <row r="123" spans="1:26" ht="11.25" customHeight="1" x14ac:dyDescent="0.2">
      <c r="A123" s="1"/>
      <c r="B123" s="110"/>
      <c r="C123" s="1"/>
      <c r="D123" s="41"/>
      <c r="E123" s="2"/>
      <c r="F123" s="1"/>
      <c r="G123" s="1"/>
      <c r="H123" s="1"/>
      <c r="I123" s="1"/>
      <c r="J123" s="1"/>
      <c r="K123" s="1"/>
      <c r="L123" s="1"/>
      <c r="M123" s="1"/>
      <c r="N123" s="1"/>
      <c r="O123" s="1"/>
      <c r="P123" s="1"/>
      <c r="Q123" s="1"/>
      <c r="R123" s="1"/>
      <c r="S123" s="1"/>
      <c r="T123" s="111"/>
      <c r="U123" s="1"/>
      <c r="V123" s="1"/>
      <c r="W123" s="1"/>
      <c r="X123" s="1"/>
      <c r="Y123" s="1"/>
      <c r="Z123" s="1"/>
    </row>
    <row r="124" spans="1:26" ht="11.25" customHeight="1" x14ac:dyDescent="0.2">
      <c r="A124" s="1"/>
      <c r="B124" s="110"/>
      <c r="C124" s="1"/>
      <c r="D124" s="41"/>
      <c r="E124" s="2"/>
      <c r="F124" s="1"/>
      <c r="G124" s="1"/>
      <c r="H124" s="1"/>
      <c r="I124" s="1"/>
      <c r="J124" s="1"/>
      <c r="K124" s="1"/>
      <c r="L124" s="1"/>
      <c r="M124" s="1"/>
      <c r="N124" s="1"/>
      <c r="O124" s="1"/>
      <c r="P124" s="1"/>
      <c r="Q124" s="1"/>
      <c r="R124" s="1"/>
      <c r="S124" s="1"/>
      <c r="T124" s="111"/>
      <c r="U124" s="1"/>
      <c r="V124" s="1"/>
      <c r="W124" s="1"/>
      <c r="X124" s="1"/>
      <c r="Y124" s="1"/>
      <c r="Z124" s="1"/>
    </row>
    <row r="125" spans="1:26" ht="11.25" customHeight="1" x14ac:dyDescent="0.2">
      <c r="A125" s="1"/>
      <c r="B125" s="110"/>
      <c r="C125" s="1"/>
      <c r="D125" s="41"/>
      <c r="E125" s="2"/>
      <c r="F125" s="1"/>
      <c r="G125" s="1"/>
      <c r="H125" s="1"/>
      <c r="I125" s="1"/>
      <c r="J125" s="1"/>
      <c r="K125" s="1"/>
      <c r="L125" s="1"/>
      <c r="M125" s="1"/>
      <c r="N125" s="1"/>
      <c r="O125" s="1"/>
      <c r="P125" s="1"/>
      <c r="Q125" s="1"/>
      <c r="R125" s="1"/>
      <c r="S125" s="1"/>
      <c r="T125" s="111"/>
      <c r="U125" s="1"/>
      <c r="V125" s="1"/>
      <c r="W125" s="1"/>
      <c r="X125" s="1"/>
      <c r="Y125" s="1"/>
      <c r="Z125" s="1"/>
    </row>
    <row r="126" spans="1:26" ht="11.25" customHeight="1" x14ac:dyDescent="0.2">
      <c r="A126" s="1"/>
      <c r="B126" s="110"/>
      <c r="C126" s="1"/>
      <c r="D126" s="41"/>
      <c r="E126" s="2"/>
      <c r="F126" s="1"/>
      <c r="G126" s="1"/>
      <c r="H126" s="1"/>
      <c r="I126" s="1"/>
      <c r="J126" s="1"/>
      <c r="K126" s="1"/>
      <c r="L126" s="1"/>
      <c r="M126" s="1"/>
      <c r="N126" s="1"/>
      <c r="O126" s="1"/>
      <c r="P126" s="1"/>
      <c r="Q126" s="1"/>
      <c r="R126" s="1"/>
      <c r="S126" s="1"/>
      <c r="T126" s="111"/>
      <c r="U126" s="1"/>
      <c r="V126" s="1"/>
      <c r="W126" s="1"/>
      <c r="X126" s="1"/>
      <c r="Y126" s="1"/>
      <c r="Z126" s="1"/>
    </row>
    <row r="127" spans="1:26" ht="11.25" customHeight="1" x14ac:dyDescent="0.2">
      <c r="A127" s="1"/>
      <c r="B127" s="110"/>
      <c r="C127" s="1"/>
      <c r="D127" s="41"/>
      <c r="E127" s="2"/>
      <c r="F127" s="1"/>
      <c r="G127" s="1"/>
      <c r="H127" s="1"/>
      <c r="I127" s="1"/>
      <c r="J127" s="1"/>
      <c r="K127" s="1"/>
      <c r="L127" s="1"/>
      <c r="M127" s="1"/>
      <c r="N127" s="1"/>
      <c r="O127" s="1"/>
      <c r="P127" s="1"/>
      <c r="Q127" s="1"/>
      <c r="R127" s="1"/>
      <c r="S127" s="1"/>
      <c r="T127" s="111"/>
      <c r="U127" s="1"/>
      <c r="V127" s="1"/>
      <c r="W127" s="1"/>
      <c r="X127" s="1"/>
      <c r="Y127" s="1"/>
      <c r="Z127" s="1"/>
    </row>
    <row r="128" spans="1:26" ht="11.25" customHeight="1" x14ac:dyDescent="0.2">
      <c r="A128" s="1"/>
      <c r="B128" s="110"/>
      <c r="C128" s="1"/>
      <c r="D128" s="41"/>
      <c r="E128" s="2"/>
      <c r="F128" s="1"/>
      <c r="G128" s="1"/>
      <c r="H128" s="1"/>
      <c r="I128" s="1"/>
      <c r="J128" s="1"/>
      <c r="K128" s="1"/>
      <c r="L128" s="1"/>
      <c r="M128" s="1"/>
      <c r="N128" s="1"/>
      <c r="O128" s="1"/>
      <c r="P128" s="1"/>
      <c r="Q128" s="1"/>
      <c r="R128" s="1"/>
      <c r="S128" s="1"/>
      <c r="T128" s="111"/>
      <c r="U128" s="1"/>
      <c r="V128" s="1"/>
      <c r="W128" s="1"/>
      <c r="X128" s="1"/>
      <c r="Y128" s="1"/>
      <c r="Z128" s="1"/>
    </row>
    <row r="129" spans="1:26" ht="11.25" customHeight="1" x14ac:dyDescent="0.2">
      <c r="A129" s="1"/>
      <c r="B129" s="110"/>
      <c r="C129" s="1"/>
      <c r="D129" s="41"/>
      <c r="E129" s="2"/>
      <c r="F129" s="1"/>
      <c r="G129" s="1"/>
      <c r="H129" s="1"/>
      <c r="I129" s="1"/>
      <c r="J129" s="1"/>
      <c r="K129" s="1"/>
      <c r="L129" s="1"/>
      <c r="M129" s="1"/>
      <c r="N129" s="1"/>
      <c r="O129" s="1"/>
      <c r="P129" s="1"/>
      <c r="Q129" s="1"/>
      <c r="R129" s="1"/>
      <c r="S129" s="1"/>
      <c r="T129" s="111"/>
      <c r="U129" s="1"/>
      <c r="V129" s="1"/>
      <c r="W129" s="1"/>
      <c r="X129" s="1"/>
      <c r="Y129" s="1"/>
      <c r="Z129" s="1"/>
    </row>
    <row r="130" spans="1:26" ht="11.25" customHeight="1" x14ac:dyDescent="0.2">
      <c r="A130" s="1"/>
      <c r="B130" s="110"/>
      <c r="C130" s="1"/>
      <c r="D130" s="41"/>
      <c r="E130" s="2"/>
      <c r="F130" s="1"/>
      <c r="G130" s="1"/>
      <c r="H130" s="1"/>
      <c r="I130" s="1"/>
      <c r="J130" s="1"/>
      <c r="K130" s="1"/>
      <c r="L130" s="1"/>
      <c r="M130" s="1"/>
      <c r="N130" s="1"/>
      <c r="O130" s="1"/>
      <c r="P130" s="1"/>
      <c r="Q130" s="1"/>
      <c r="R130" s="1"/>
      <c r="S130" s="1"/>
      <c r="T130" s="111"/>
      <c r="U130" s="1"/>
      <c r="V130" s="1"/>
      <c r="W130" s="1"/>
      <c r="X130" s="1"/>
      <c r="Y130" s="1"/>
      <c r="Z130" s="1"/>
    </row>
    <row r="131" spans="1:26" ht="11.25" customHeight="1" x14ac:dyDescent="0.2">
      <c r="A131" s="1"/>
      <c r="B131" s="110"/>
      <c r="C131" s="1"/>
      <c r="D131" s="41"/>
      <c r="E131" s="2"/>
      <c r="F131" s="1"/>
      <c r="G131" s="1"/>
      <c r="H131" s="1"/>
      <c r="I131" s="1"/>
      <c r="J131" s="1"/>
      <c r="K131" s="1"/>
      <c r="L131" s="1"/>
      <c r="M131" s="1"/>
      <c r="N131" s="1"/>
      <c r="O131" s="1"/>
      <c r="P131" s="1"/>
      <c r="Q131" s="1"/>
      <c r="R131" s="1"/>
      <c r="S131" s="1"/>
      <c r="T131" s="111"/>
      <c r="U131" s="1"/>
      <c r="V131" s="1"/>
      <c r="W131" s="1"/>
      <c r="X131" s="1"/>
      <c r="Y131" s="1"/>
      <c r="Z131" s="1"/>
    </row>
    <row r="132" spans="1:26" ht="11.25" customHeight="1" x14ac:dyDescent="0.2">
      <c r="A132" s="1"/>
      <c r="B132" s="110"/>
      <c r="C132" s="1"/>
      <c r="D132" s="41"/>
      <c r="E132" s="2"/>
      <c r="F132" s="1"/>
      <c r="G132" s="1"/>
      <c r="H132" s="1"/>
      <c r="I132" s="1"/>
      <c r="J132" s="1"/>
      <c r="K132" s="1"/>
      <c r="L132" s="1"/>
      <c r="M132" s="1"/>
      <c r="N132" s="1"/>
      <c r="O132" s="1"/>
      <c r="P132" s="1"/>
      <c r="Q132" s="1"/>
      <c r="R132" s="1"/>
      <c r="S132" s="1"/>
      <c r="T132" s="111"/>
      <c r="U132" s="1"/>
      <c r="V132" s="1"/>
      <c r="W132" s="1"/>
      <c r="X132" s="1"/>
      <c r="Y132" s="1"/>
      <c r="Z132" s="1"/>
    </row>
    <row r="133" spans="1:26" ht="11.25" customHeight="1" x14ac:dyDescent="0.2">
      <c r="A133" s="1"/>
      <c r="B133" s="110"/>
      <c r="C133" s="1"/>
      <c r="D133" s="41"/>
      <c r="E133" s="2"/>
      <c r="F133" s="1"/>
      <c r="G133" s="1"/>
      <c r="H133" s="1"/>
      <c r="I133" s="1"/>
      <c r="J133" s="1"/>
      <c r="K133" s="1"/>
      <c r="L133" s="1"/>
      <c r="M133" s="1"/>
      <c r="N133" s="1"/>
      <c r="O133" s="1"/>
      <c r="P133" s="1"/>
      <c r="Q133" s="1"/>
      <c r="R133" s="1"/>
      <c r="S133" s="1"/>
      <c r="T133" s="111"/>
      <c r="U133" s="1"/>
      <c r="V133" s="1"/>
      <c r="W133" s="1"/>
      <c r="X133" s="1"/>
      <c r="Y133" s="1"/>
      <c r="Z133" s="1"/>
    </row>
    <row r="134" spans="1:26" ht="11.25" customHeight="1" x14ac:dyDescent="0.2">
      <c r="A134" s="1"/>
      <c r="B134" s="110"/>
      <c r="C134" s="1"/>
      <c r="D134" s="41"/>
      <c r="E134" s="2"/>
      <c r="F134" s="1"/>
      <c r="G134" s="1"/>
      <c r="H134" s="1"/>
      <c r="I134" s="1"/>
      <c r="J134" s="1"/>
      <c r="K134" s="1"/>
      <c r="L134" s="1"/>
      <c r="M134" s="1"/>
      <c r="N134" s="1"/>
      <c r="O134" s="1"/>
      <c r="P134" s="1"/>
      <c r="Q134" s="1"/>
      <c r="R134" s="1"/>
      <c r="S134" s="1"/>
      <c r="T134" s="111"/>
      <c r="U134" s="1"/>
      <c r="V134" s="1"/>
      <c r="W134" s="1"/>
      <c r="X134" s="1"/>
      <c r="Y134" s="1"/>
      <c r="Z134" s="1"/>
    </row>
    <row r="135" spans="1:26" ht="11.25" customHeight="1" x14ac:dyDescent="0.2">
      <c r="A135" s="1"/>
      <c r="B135" s="110"/>
      <c r="C135" s="1"/>
      <c r="D135" s="40" t="s">
        <v>1677</v>
      </c>
      <c r="E135" s="2"/>
      <c r="F135" s="1"/>
      <c r="G135" s="1"/>
      <c r="H135" s="1"/>
      <c r="I135" s="1"/>
      <c r="J135" s="1"/>
      <c r="K135" s="1"/>
      <c r="L135" s="1"/>
      <c r="M135" s="1"/>
      <c r="N135" s="1"/>
      <c r="O135" s="1"/>
      <c r="P135" s="1"/>
      <c r="Q135" s="1"/>
      <c r="R135" s="1"/>
      <c r="S135" s="1"/>
      <c r="T135" s="111"/>
      <c r="U135" s="1"/>
      <c r="V135" s="1"/>
      <c r="W135" s="1"/>
      <c r="X135" s="1"/>
      <c r="Y135" s="1"/>
      <c r="Z135" s="1"/>
    </row>
    <row r="136" spans="1:26" ht="11.25" customHeight="1" x14ac:dyDescent="0.2">
      <c r="A136" s="1"/>
      <c r="B136" s="110"/>
      <c r="C136" s="1"/>
      <c r="D136" s="41"/>
      <c r="E136" s="2"/>
      <c r="F136" s="1"/>
      <c r="G136" s="1"/>
      <c r="H136" s="1"/>
      <c r="I136" s="1"/>
      <c r="J136" s="1"/>
      <c r="K136" s="1"/>
      <c r="L136" s="1"/>
      <c r="M136" s="1"/>
      <c r="N136" s="1"/>
      <c r="O136" s="1"/>
      <c r="P136" s="1"/>
      <c r="Q136" s="1"/>
      <c r="R136" s="1"/>
      <c r="S136" s="1"/>
      <c r="T136" s="111"/>
      <c r="U136" s="1"/>
      <c r="V136" s="1"/>
      <c r="W136" s="1"/>
      <c r="X136" s="1"/>
      <c r="Y136" s="1"/>
      <c r="Z136" s="1"/>
    </row>
    <row r="137" spans="1:26" ht="11.25" customHeight="1" x14ac:dyDescent="0.2">
      <c r="A137" s="1"/>
      <c r="B137" s="110"/>
      <c r="C137" s="1"/>
      <c r="D137" s="40" t="s">
        <v>1678</v>
      </c>
      <c r="E137" s="2"/>
      <c r="F137" s="1"/>
      <c r="G137" s="1"/>
      <c r="H137" s="1"/>
      <c r="I137" s="1"/>
      <c r="J137" s="1"/>
      <c r="K137" s="1"/>
      <c r="L137" s="1"/>
      <c r="M137" s="1"/>
      <c r="N137" s="1"/>
      <c r="O137" s="1"/>
      <c r="P137" s="1"/>
      <c r="Q137" s="1"/>
      <c r="R137" s="1"/>
      <c r="S137" s="1"/>
      <c r="T137" s="111"/>
      <c r="U137" s="1"/>
      <c r="V137" s="1"/>
      <c r="W137" s="1"/>
      <c r="X137" s="1"/>
      <c r="Y137" s="1"/>
      <c r="Z137" s="1"/>
    </row>
    <row r="138" spans="1:26" ht="11.25" customHeight="1" x14ac:dyDescent="0.2">
      <c r="A138" s="1"/>
      <c r="B138" s="110"/>
      <c r="C138" s="1"/>
      <c r="D138" s="41"/>
      <c r="E138" s="2"/>
      <c r="F138" s="1"/>
      <c r="G138" s="1"/>
      <c r="H138" s="1"/>
      <c r="I138" s="1"/>
      <c r="J138" s="1"/>
      <c r="K138" s="1"/>
      <c r="L138" s="1"/>
      <c r="M138" s="1"/>
      <c r="N138" s="1"/>
      <c r="O138" s="1"/>
      <c r="P138" s="1"/>
      <c r="Q138" s="1"/>
      <c r="R138" s="1"/>
      <c r="S138" s="1"/>
      <c r="T138" s="111"/>
      <c r="U138" s="1"/>
      <c r="V138" s="1"/>
      <c r="W138" s="1"/>
      <c r="X138" s="1"/>
      <c r="Y138" s="1"/>
      <c r="Z138" s="1"/>
    </row>
    <row r="139" spans="1:26" ht="24.75" customHeight="1" x14ac:dyDescent="0.2">
      <c r="A139" s="1"/>
      <c r="B139" s="110"/>
      <c r="C139" s="155"/>
      <c r="D139" s="389" t="s">
        <v>1679</v>
      </c>
      <c r="E139" s="389" t="s">
        <v>1609</v>
      </c>
      <c r="F139" s="423" t="s">
        <v>1633</v>
      </c>
      <c r="G139" s="350"/>
      <c r="H139" s="350"/>
      <c r="I139" s="350"/>
      <c r="J139" s="351"/>
      <c r="K139" s="423" t="s">
        <v>1611</v>
      </c>
      <c r="L139" s="350"/>
      <c r="M139" s="350"/>
      <c r="N139" s="350"/>
      <c r="O139" s="351"/>
      <c r="P139" s="389" t="s">
        <v>1638</v>
      </c>
      <c r="Q139" s="389" t="s">
        <v>1626</v>
      </c>
      <c r="R139" s="389" t="s">
        <v>1628</v>
      </c>
      <c r="S139" s="389" t="s">
        <v>1629</v>
      </c>
      <c r="T139" s="111"/>
      <c r="U139" s="1"/>
      <c r="V139" s="1"/>
      <c r="W139" s="1"/>
      <c r="X139" s="1"/>
      <c r="Y139" s="1"/>
      <c r="Z139" s="1"/>
    </row>
    <row r="140" spans="1:26" ht="33.75" customHeight="1" x14ac:dyDescent="0.2">
      <c r="A140" s="1"/>
      <c r="B140" s="110"/>
      <c r="C140" s="156"/>
      <c r="D140" s="376"/>
      <c r="E140" s="376"/>
      <c r="F140" s="44" t="s">
        <v>1680</v>
      </c>
      <c r="G140" s="44" t="s">
        <v>1681</v>
      </c>
      <c r="H140" s="45" t="s">
        <v>1682</v>
      </c>
      <c r="I140" s="44" t="s">
        <v>1636</v>
      </c>
      <c r="J140" s="45" t="s">
        <v>1683</v>
      </c>
      <c r="K140" s="44" t="s">
        <v>1680</v>
      </c>
      <c r="L140" s="44" t="s">
        <v>1681</v>
      </c>
      <c r="M140" s="45" t="s">
        <v>1682</v>
      </c>
      <c r="N140" s="44" t="s">
        <v>1636</v>
      </c>
      <c r="O140" s="45" t="s">
        <v>1683</v>
      </c>
      <c r="P140" s="376"/>
      <c r="Q140" s="376"/>
      <c r="R140" s="376"/>
      <c r="S140" s="376"/>
      <c r="T140" s="111"/>
      <c r="U140" s="1"/>
      <c r="V140" s="1"/>
      <c r="W140" s="1"/>
      <c r="X140" s="1"/>
      <c r="Y140" s="1"/>
      <c r="Z140" s="1"/>
    </row>
    <row r="141" spans="1:26" ht="20.25" customHeight="1" x14ac:dyDescent="0.2">
      <c r="A141" s="1"/>
      <c r="B141" s="110"/>
      <c r="C141" s="46">
        <v>1</v>
      </c>
      <c r="D141" s="157" t="str">
        <f>'Objetivos y Metas Globales'!D12</f>
        <v>Río Negro</v>
      </c>
      <c r="E141" s="158">
        <f>IF(D141=0,0,COUNTIF(Implementación!$A$9:$A$2507,C141))</f>
        <v>244</v>
      </c>
      <c r="F141" s="57">
        <f>Implementación!AQ9</f>
        <v>789</v>
      </c>
      <c r="G141" s="57">
        <f>Implementación!AR9</f>
        <v>789</v>
      </c>
      <c r="H141" s="117">
        <f t="shared" ref="H141:H180" si="6">IF(F141=0,0,(G141-F141)/F141)</f>
        <v>0</v>
      </c>
      <c r="I141" s="57">
        <f>Implementación!AS9</f>
        <v>789</v>
      </c>
      <c r="J141" s="117">
        <f t="shared" ref="J141:J181" si="7">IF(F141+I141=0,0,IF(I141+F141=I141,100%,(I141-F141)/F141))</f>
        <v>0</v>
      </c>
      <c r="K141" s="57">
        <f>Implementación!AT9</f>
        <v>789</v>
      </c>
      <c r="L141" s="57">
        <f>Implementación!AU9</f>
        <v>789</v>
      </c>
      <c r="M141" s="117">
        <f t="shared" ref="M141:M180" si="8">IF(K141=0,0,(L141-K141)/K141)</f>
        <v>0</v>
      </c>
      <c r="N141" s="57">
        <f>Implementación!AV9</f>
        <v>789</v>
      </c>
      <c r="O141" s="117">
        <f t="shared" ref="O141:O181" si="9">IF(K141+N141=0,0,IF(N141+K141=N141,100%,(N141-K141)/K141))</f>
        <v>0</v>
      </c>
      <c r="P141" s="57">
        <f>Implementación!AY9</f>
        <v>789</v>
      </c>
      <c r="Q141" s="57">
        <f>Implementación!AZ9</f>
        <v>789</v>
      </c>
      <c r="R141" s="57">
        <f>Implementación!BA9</f>
        <v>789</v>
      </c>
      <c r="S141" s="57">
        <f>Implementación!BB9</f>
        <v>789</v>
      </c>
      <c r="T141" s="111"/>
      <c r="U141" s="1"/>
      <c r="V141" s="1"/>
      <c r="W141" s="1"/>
      <c r="X141" s="1"/>
      <c r="Y141" s="1"/>
      <c r="Z141" s="1"/>
    </row>
    <row r="142" spans="1:26" ht="11.25" customHeight="1" x14ac:dyDescent="0.2">
      <c r="A142" s="1"/>
      <c r="B142" s="110"/>
      <c r="C142" s="46">
        <v>2</v>
      </c>
      <c r="D142" s="157" t="str">
        <f>'Objetivos y Metas Globales'!D13</f>
        <v>Río Nare</v>
      </c>
      <c r="E142" s="158">
        <f>IF(D142=0,0,COUNTIF(Implementación!$A$9:$A$2507,C142))</f>
        <v>7</v>
      </c>
      <c r="F142" s="57">
        <f>Implementación!AQ10</f>
        <v>456</v>
      </c>
      <c r="G142" s="57">
        <f>Implementación!AR10</f>
        <v>456</v>
      </c>
      <c r="H142" s="117">
        <f t="shared" si="6"/>
        <v>0</v>
      </c>
      <c r="I142" s="57">
        <f>Implementación!AS10</f>
        <v>456</v>
      </c>
      <c r="J142" s="117">
        <f t="shared" si="7"/>
        <v>0</v>
      </c>
      <c r="K142" s="57">
        <f>Implementación!AT10</f>
        <v>456</v>
      </c>
      <c r="L142" s="57">
        <f>Implementación!AU10</f>
        <v>456</v>
      </c>
      <c r="M142" s="117">
        <f t="shared" si="8"/>
        <v>0</v>
      </c>
      <c r="N142" s="57">
        <f>Implementación!AV10</f>
        <v>456</v>
      </c>
      <c r="O142" s="117">
        <f t="shared" si="9"/>
        <v>0</v>
      </c>
      <c r="P142" s="57">
        <f>Implementación!AY10</f>
        <v>456</v>
      </c>
      <c r="Q142" s="57">
        <f>Implementación!AZ10</f>
        <v>456</v>
      </c>
      <c r="R142" s="57">
        <f>Implementación!BA10</f>
        <v>456</v>
      </c>
      <c r="S142" s="57">
        <f>Implementación!BB10</f>
        <v>456</v>
      </c>
      <c r="T142" s="111"/>
      <c r="U142" s="1"/>
      <c r="V142" s="1"/>
      <c r="W142" s="1"/>
      <c r="X142" s="1"/>
      <c r="Y142" s="1"/>
      <c r="Z142" s="1"/>
    </row>
    <row r="143" spans="1:26" ht="11.25" customHeight="1" x14ac:dyDescent="0.2">
      <c r="A143" s="1"/>
      <c r="B143" s="110"/>
      <c r="C143" s="46">
        <v>3</v>
      </c>
      <c r="D143" s="157" t="str">
        <f>'Objetivos y Metas Globales'!D14</f>
        <v>Embalse y Río Guatapé</v>
      </c>
      <c r="E143" s="158">
        <f>IF(D143=0,0,COUNTIF(Implementación!$A$9:$A$2507,C143))</f>
        <v>26</v>
      </c>
      <c r="F143" s="57">
        <f>Implementación!AQ11</f>
        <v>1230</v>
      </c>
      <c r="G143" s="57">
        <f>Implementación!AR11</f>
        <v>1230</v>
      </c>
      <c r="H143" s="117">
        <f t="shared" si="6"/>
        <v>0</v>
      </c>
      <c r="I143" s="57">
        <f>Implementación!AS11</f>
        <v>1230</v>
      </c>
      <c r="J143" s="117">
        <f t="shared" si="7"/>
        <v>0</v>
      </c>
      <c r="K143" s="57">
        <f>Implementación!AT11</f>
        <v>1230</v>
      </c>
      <c r="L143" s="57">
        <f>Implementación!AU11</f>
        <v>1230</v>
      </c>
      <c r="M143" s="117">
        <f t="shared" si="8"/>
        <v>0</v>
      </c>
      <c r="N143" s="57">
        <f>Implementación!AV11</f>
        <v>1230</v>
      </c>
      <c r="O143" s="117">
        <f t="shared" si="9"/>
        <v>0</v>
      </c>
      <c r="P143" s="57">
        <f>Implementación!AY11</f>
        <v>1230</v>
      </c>
      <c r="Q143" s="57">
        <f>Implementación!AZ11</f>
        <v>1230</v>
      </c>
      <c r="R143" s="57">
        <f>Implementación!BA11</f>
        <v>1230</v>
      </c>
      <c r="S143" s="57">
        <f>Implementación!BB11</f>
        <v>1230</v>
      </c>
      <c r="T143" s="111"/>
      <c r="U143" s="1"/>
      <c r="V143" s="1"/>
      <c r="W143" s="1"/>
      <c r="X143" s="1"/>
      <c r="Y143" s="1"/>
      <c r="Z143" s="1"/>
    </row>
    <row r="144" spans="1:26" ht="11.25" customHeight="1" x14ac:dyDescent="0.2">
      <c r="A144" s="1"/>
      <c r="B144" s="110"/>
      <c r="C144" s="46">
        <v>4</v>
      </c>
      <c r="D144" s="157" t="str">
        <f>'Objetivos y Metas Globales'!D15</f>
        <v>Río Nus</v>
      </c>
      <c r="E144" s="158">
        <f>IF(D144=0,0,COUNTIF(Implementación!$A$9:$A$2507,C144))</f>
        <v>9</v>
      </c>
      <c r="F144" s="57">
        <f>Implementación!AQ12</f>
        <v>0</v>
      </c>
      <c r="G144" s="57">
        <f>Implementación!AR12</f>
        <v>0</v>
      </c>
      <c r="H144" s="117">
        <f t="shared" si="6"/>
        <v>0</v>
      </c>
      <c r="I144" s="57">
        <f>Implementación!AS12</f>
        <v>167185.27296756001</v>
      </c>
      <c r="J144" s="117">
        <f t="shared" si="7"/>
        <v>1</v>
      </c>
      <c r="K144" s="57">
        <f>Implementación!AT12</f>
        <v>0</v>
      </c>
      <c r="L144" s="57">
        <f>Implementación!AU12</f>
        <v>0</v>
      </c>
      <c r="M144" s="117">
        <f t="shared" si="8"/>
        <v>0</v>
      </c>
      <c r="N144" s="57">
        <f>Implementación!AV12</f>
        <v>102358.316892</v>
      </c>
      <c r="O144" s="117">
        <f t="shared" si="9"/>
        <v>1</v>
      </c>
      <c r="P144" s="57">
        <f>Implementación!AY12</f>
        <v>31221133.301939245</v>
      </c>
      <c r="Q144" s="57">
        <f>Implementación!AZ12</f>
        <v>24002802</v>
      </c>
      <c r="R144" s="57">
        <f>Implementación!BA12</f>
        <v>0</v>
      </c>
      <c r="S144" s="57">
        <f>Implementación!BB12</f>
        <v>52612341</v>
      </c>
      <c r="T144" s="111"/>
      <c r="U144" s="1"/>
      <c r="V144" s="1"/>
      <c r="W144" s="1"/>
      <c r="X144" s="1"/>
      <c r="Y144" s="1"/>
      <c r="Z144" s="1"/>
    </row>
    <row r="145" spans="1:26" ht="11.25" customHeight="1" x14ac:dyDescent="0.2">
      <c r="A145" s="1"/>
      <c r="B145" s="110"/>
      <c r="C145" s="46">
        <v>5</v>
      </c>
      <c r="D145" s="157" t="str">
        <f>'Objetivos y Metas Globales'!D16</f>
        <v>Río Samaná Norte</v>
      </c>
      <c r="E145" s="158">
        <f>IF(D145=0,0,COUNTIF(Implementación!$A$9:$A$2507,C145))</f>
        <v>10</v>
      </c>
      <c r="F145" s="57">
        <f>Implementación!AQ13</f>
        <v>152.63</v>
      </c>
      <c r="G145" s="57">
        <f>Implementación!AR13</f>
        <v>69.42</v>
      </c>
      <c r="H145" s="117">
        <f t="shared" si="6"/>
        <v>-0.54517460525453709</v>
      </c>
      <c r="I145" s="57">
        <f>Implementación!AS13</f>
        <v>173843.28674772248</v>
      </c>
      <c r="J145" s="117">
        <f t="shared" si="7"/>
        <v>1137.985040606188</v>
      </c>
      <c r="K145" s="57">
        <f>Implementación!AT13</f>
        <v>109.43</v>
      </c>
      <c r="L145" s="57">
        <f>Implementación!AU13</f>
        <v>55.9</v>
      </c>
      <c r="M145" s="117">
        <f t="shared" si="8"/>
        <v>-0.4891711596454355</v>
      </c>
      <c r="N145" s="57">
        <f>Implementación!AV13</f>
        <v>149241.7957500323</v>
      </c>
      <c r="O145" s="117">
        <f t="shared" si="9"/>
        <v>1362.8106163760604</v>
      </c>
      <c r="P145" s="57">
        <f>Implementación!AY13</f>
        <v>47046134.983420439</v>
      </c>
      <c r="Q145" s="57">
        <f>Implementación!AZ13</f>
        <v>80154127.090000004</v>
      </c>
      <c r="R145" s="57">
        <f>Implementación!BA13</f>
        <v>0</v>
      </c>
      <c r="S145" s="57">
        <f>Implementación!BB13</f>
        <v>155792554</v>
      </c>
      <c r="T145" s="111"/>
      <c r="U145" s="1"/>
      <c r="V145" s="1"/>
      <c r="W145" s="1"/>
      <c r="X145" s="1"/>
      <c r="Y145" s="1"/>
      <c r="Z145" s="1"/>
    </row>
    <row r="146" spans="1:26" ht="11.25" customHeight="1" x14ac:dyDescent="0.2">
      <c r="A146" s="1"/>
      <c r="B146" s="110"/>
      <c r="C146" s="46">
        <v>6</v>
      </c>
      <c r="D146" s="157" t="str">
        <f>'Objetivos y Metas Globales'!D17</f>
        <v>Río Samaná Sur</v>
      </c>
      <c r="E146" s="158">
        <f>IF(D146=0,0,COUNTIF(Implementación!$A$9:$A$2507,C146))</f>
        <v>5</v>
      </c>
      <c r="F146" s="57">
        <f>Implementación!AQ14</f>
        <v>41.35</v>
      </c>
      <c r="G146" s="57">
        <f>Implementación!AR14</f>
        <v>38.11</v>
      </c>
      <c r="H146" s="117">
        <f t="shared" si="6"/>
        <v>-7.8355501813784811E-2</v>
      </c>
      <c r="I146" s="57">
        <f>Implementación!AS14</f>
        <v>60495.364260000002</v>
      </c>
      <c r="J146" s="117">
        <f t="shared" si="7"/>
        <v>1462.0076000000001</v>
      </c>
      <c r="K146" s="57">
        <f>Implementación!AT14</f>
        <v>46.99</v>
      </c>
      <c r="L146" s="57">
        <f>Implementación!AU14</f>
        <v>43.98</v>
      </c>
      <c r="M146" s="117">
        <f t="shared" si="8"/>
        <v>-6.4056182166418493E-2</v>
      </c>
      <c r="N146" s="57">
        <f>Implementación!AV14</f>
        <v>45111.169468799992</v>
      </c>
      <c r="O146" s="117">
        <f t="shared" si="9"/>
        <v>959.01637516067228</v>
      </c>
      <c r="P146" s="57">
        <f>Implementación!AY14</f>
        <v>17057751.373305954</v>
      </c>
      <c r="Q146" s="57">
        <f>Implementación!AZ14</f>
        <v>115200695</v>
      </c>
      <c r="R146" s="57">
        <f>Implementación!BA14</f>
        <v>0</v>
      </c>
      <c r="S146" s="57">
        <f>Implementación!BB14</f>
        <v>7637304</v>
      </c>
      <c r="T146" s="111"/>
      <c r="U146" s="1"/>
      <c r="V146" s="1"/>
      <c r="W146" s="1"/>
      <c r="X146" s="1"/>
      <c r="Y146" s="1"/>
      <c r="Z146" s="1"/>
    </row>
    <row r="147" spans="1:26" ht="11.25" customHeight="1" x14ac:dyDescent="0.2">
      <c r="A147" s="1"/>
      <c r="B147" s="110"/>
      <c r="C147" s="46">
        <v>7</v>
      </c>
      <c r="D147" s="157" t="str">
        <f>'Objetivos y Metas Globales'!D18</f>
        <v>Río Arma</v>
      </c>
      <c r="E147" s="158">
        <f>IF(D147=0,0,COUNTIF(Implementación!$A$9:$A$2507,C147))</f>
        <v>28</v>
      </c>
      <c r="F147" s="57">
        <f>Implementación!AQ15</f>
        <v>65.930000000000007</v>
      </c>
      <c r="G147" s="57">
        <f>Implementación!AR15</f>
        <v>44.97</v>
      </c>
      <c r="H147" s="117">
        <f t="shared" si="6"/>
        <v>-0.31791293796450792</v>
      </c>
      <c r="I147" s="57">
        <f>Implementación!AS15</f>
        <v>332173.83693300001</v>
      </c>
      <c r="J147" s="117">
        <f t="shared" si="7"/>
        <v>5037.2805541180041</v>
      </c>
      <c r="K147" s="57">
        <f>Implementación!AT15</f>
        <v>15.58</v>
      </c>
      <c r="L147" s="57">
        <f>Implementación!AU15</f>
        <v>15.24</v>
      </c>
      <c r="M147" s="117">
        <f t="shared" si="8"/>
        <v>-2.1822849807445435E-2</v>
      </c>
      <c r="N147" s="57">
        <f>Implementación!AV15</f>
        <v>175075.33333751999</v>
      </c>
      <c r="O147" s="117">
        <f t="shared" si="9"/>
        <v>11236.184424744544</v>
      </c>
      <c r="P147" s="57">
        <f>Implementación!AY15</f>
        <v>173820667.53440994</v>
      </c>
      <c r="Q147" s="57">
        <f>Implementación!AZ15</f>
        <v>184901246.69</v>
      </c>
      <c r="R147" s="57">
        <f>Implementación!BA15</f>
        <v>185439060</v>
      </c>
      <c r="S147" s="57">
        <f>Implementación!BB15</f>
        <v>191914861</v>
      </c>
      <c r="T147" s="111"/>
      <c r="U147" s="1"/>
      <c r="V147" s="1"/>
      <c r="W147" s="1"/>
      <c r="X147" s="1"/>
      <c r="Y147" s="1"/>
      <c r="Z147" s="1"/>
    </row>
    <row r="148" spans="1:26" ht="11.25" customHeight="1" x14ac:dyDescent="0.2">
      <c r="A148" s="1"/>
      <c r="B148" s="110"/>
      <c r="C148" s="46">
        <v>8</v>
      </c>
      <c r="D148" s="157" t="str">
        <f>'Objetivos y Metas Globales'!D19</f>
        <v>Río Cocorná Sur y Directos al Magdalena Medio entre los Ríos la Miel y Nare</v>
      </c>
      <c r="E148" s="158">
        <f>IF(D148=0,0,COUNTIF(Implementación!$A$9:$A$2507,C148))</f>
        <v>21</v>
      </c>
      <c r="F148" s="57">
        <f>Implementación!AQ16</f>
        <v>50775.67</v>
      </c>
      <c r="G148" s="57">
        <f>Implementación!AR16</f>
        <v>18511.149999999998</v>
      </c>
      <c r="H148" s="117">
        <f t="shared" si="6"/>
        <v>-0.63543267868252651</v>
      </c>
      <c r="I148" s="57">
        <f>Implementación!AS16</f>
        <v>213264.21932114733</v>
      </c>
      <c r="J148" s="117">
        <f t="shared" si="7"/>
        <v>3.2001261494165871</v>
      </c>
      <c r="K148" s="57">
        <f>Implementación!AT16</f>
        <v>47813.799999999996</v>
      </c>
      <c r="L148" s="57">
        <f>Implementación!AU16</f>
        <v>18319.73</v>
      </c>
      <c r="M148" s="117">
        <f t="shared" si="8"/>
        <v>-0.61685266596672927</v>
      </c>
      <c r="N148" s="57">
        <f>Implementación!AV16</f>
        <v>134298.48072305208</v>
      </c>
      <c r="O148" s="117">
        <f t="shared" si="9"/>
        <v>1.8087807436985159</v>
      </c>
      <c r="P148" s="57">
        <f>Implementación!AY16</f>
        <v>96597197.88019067</v>
      </c>
      <c r="Q148" s="57">
        <f>Implementación!AZ16</f>
        <v>237731896.11000001</v>
      </c>
      <c r="R148" s="57">
        <f>Implementación!BA16</f>
        <v>0</v>
      </c>
      <c r="S148" s="57">
        <f>Implementación!BB16</f>
        <v>88282831</v>
      </c>
      <c r="T148" s="111"/>
      <c r="U148" s="1"/>
      <c r="V148" s="1"/>
      <c r="W148" s="1"/>
      <c r="X148" s="1"/>
      <c r="Y148" s="1"/>
      <c r="Z148" s="1"/>
    </row>
    <row r="149" spans="1:26" ht="11.25" customHeight="1" x14ac:dyDescent="0.2">
      <c r="A149" s="1"/>
      <c r="B149" s="110"/>
      <c r="C149" s="46">
        <v>9</v>
      </c>
      <c r="D149" s="157" t="str">
        <f>'Objetivos y Metas Globales'!D20</f>
        <v>Río La Miel</v>
      </c>
      <c r="E149" s="158">
        <f>IF(D149=0,0,COUNTIF(Implementación!$A$9:$A$2507,C149))</f>
        <v>1</v>
      </c>
      <c r="F149" s="57">
        <f>Implementación!AQ17</f>
        <v>41916.6</v>
      </c>
      <c r="G149" s="57">
        <f>Implementación!AR17</f>
        <v>44832.35</v>
      </c>
      <c r="H149" s="117">
        <f t="shared" si="6"/>
        <v>6.956074681629712E-2</v>
      </c>
      <c r="I149" s="57">
        <f>Implementación!AS17</f>
        <v>52560</v>
      </c>
      <c r="J149" s="117">
        <f t="shared" si="7"/>
        <v>0.25391849529780569</v>
      </c>
      <c r="K149" s="57">
        <f>Implementación!AT17</f>
        <v>40239.94</v>
      </c>
      <c r="L149" s="57">
        <f>Implementación!AU17</f>
        <v>43039.06</v>
      </c>
      <c r="M149" s="117">
        <f t="shared" si="8"/>
        <v>6.9560739901699531E-2</v>
      </c>
      <c r="N149" s="57">
        <f>Implementación!AV17</f>
        <v>50457.600000000006</v>
      </c>
      <c r="O149" s="117">
        <f t="shared" si="9"/>
        <v>0.25391837065363426</v>
      </c>
      <c r="P149" s="57">
        <f>Implementación!AY17</f>
        <v>30203961.197760001</v>
      </c>
      <c r="Q149" s="57">
        <f>Implementación!AZ17</f>
        <v>30559854.890000001</v>
      </c>
      <c r="R149" s="57">
        <f>Implementación!BA17</f>
        <v>0</v>
      </c>
      <c r="S149" s="57">
        <f>Implementación!BB17</f>
        <v>0</v>
      </c>
      <c r="T149" s="111"/>
      <c r="U149" s="1"/>
      <c r="V149" s="1"/>
      <c r="W149" s="1"/>
      <c r="X149" s="1"/>
      <c r="Y149" s="1"/>
      <c r="Z149" s="1"/>
    </row>
    <row r="150" spans="1:26" ht="11.25" customHeight="1" x14ac:dyDescent="0.2">
      <c r="A150" s="1"/>
      <c r="B150" s="110"/>
      <c r="C150" s="46">
        <v>10</v>
      </c>
      <c r="D150" s="157" t="str">
        <f>'Objetivos y Metas Globales'!D21</f>
        <v>Río Aburrá</v>
      </c>
      <c r="E150" s="158">
        <f>IF(D150=0,0,COUNTIF(Implementación!$A$9:$A$2507,C150))</f>
        <v>7</v>
      </c>
      <c r="F150" s="57">
        <f>Implementación!AQ18</f>
        <v>6391.68</v>
      </c>
      <c r="G150" s="57">
        <f>Implementación!AR18</f>
        <v>1197.19</v>
      </c>
      <c r="H150" s="117">
        <f t="shared" si="6"/>
        <v>-0.81269556673675769</v>
      </c>
      <c r="I150" s="57">
        <f>Implementación!AS18</f>
        <v>13934.867578559999</v>
      </c>
      <c r="J150" s="117">
        <f t="shared" si="7"/>
        <v>1.1801572635926703</v>
      </c>
      <c r="K150" s="57">
        <f>Implementación!AT18</f>
        <v>1278.19</v>
      </c>
      <c r="L150" s="57">
        <f>Implementación!AU18</f>
        <v>529.67999999999995</v>
      </c>
      <c r="M150" s="117">
        <f t="shared" si="8"/>
        <v>-0.58560151464179822</v>
      </c>
      <c r="N150" s="57">
        <f>Implementación!AV18</f>
        <v>12713.119041599999</v>
      </c>
      <c r="O150" s="117">
        <f t="shared" si="9"/>
        <v>8.9461887838271288</v>
      </c>
      <c r="P150" s="57">
        <f>Implementación!AY18</f>
        <v>17761198.637339413</v>
      </c>
      <c r="Q150" s="57">
        <f>Implementación!AZ18</f>
        <v>17761225.050000001</v>
      </c>
      <c r="R150" s="57">
        <f>Implementación!BA18</f>
        <v>0</v>
      </c>
      <c r="S150" s="57">
        <f>Implementación!BB18</f>
        <v>0</v>
      </c>
      <c r="T150" s="111"/>
      <c r="U150" s="1"/>
      <c r="V150" s="1"/>
      <c r="W150" s="1"/>
      <c r="X150" s="1"/>
      <c r="Y150" s="1"/>
      <c r="Z150" s="1"/>
    </row>
    <row r="151" spans="1:26" ht="11.25" customHeight="1" x14ac:dyDescent="0.2">
      <c r="A151" s="1"/>
      <c r="B151" s="110"/>
      <c r="C151" s="46">
        <v>11</v>
      </c>
      <c r="D151" s="157" t="str">
        <f>'Objetivos y Metas Globales'!D22</f>
        <v>Río Guadalupe y Medio Porce</v>
      </c>
      <c r="E151" s="158">
        <f>IF(D151=0,0,COUNTIF(Implementación!$A$9:$A$2507,C151))</f>
        <v>4</v>
      </c>
      <c r="F151" s="57">
        <f>Implementación!AQ19</f>
        <v>0</v>
      </c>
      <c r="G151" s="57">
        <f>Implementación!AR19</f>
        <v>0</v>
      </c>
      <c r="H151" s="117">
        <f t="shared" si="6"/>
        <v>0</v>
      </c>
      <c r="I151" s="57">
        <f>Implementación!AS19</f>
        <v>24396.999687359999</v>
      </c>
      <c r="J151" s="117">
        <f t="shared" si="7"/>
        <v>1</v>
      </c>
      <c r="K151" s="57">
        <f>Implementación!AT19</f>
        <v>0</v>
      </c>
      <c r="L151" s="57">
        <f>Implementación!AU19</f>
        <v>0</v>
      </c>
      <c r="M151" s="117">
        <f t="shared" si="8"/>
        <v>0</v>
      </c>
      <c r="N151" s="57">
        <f>Implementación!AV19</f>
        <v>19885.907032200001</v>
      </c>
      <c r="O151" s="117">
        <f t="shared" si="9"/>
        <v>1</v>
      </c>
      <c r="P151" s="57">
        <f>Implementación!AY19</f>
        <v>6225408.5230467217</v>
      </c>
      <c r="Q151" s="57">
        <f>Implementación!AZ19</f>
        <v>6225408</v>
      </c>
      <c r="R151" s="57">
        <f>Implementación!BA19</f>
        <v>0</v>
      </c>
      <c r="S151" s="57">
        <f>Implementación!BB19</f>
        <v>0</v>
      </c>
      <c r="T151" s="111"/>
      <c r="U151" s="1"/>
      <c r="V151" s="1"/>
      <c r="W151" s="1"/>
      <c r="X151" s="1"/>
      <c r="Y151" s="1"/>
      <c r="Z151" s="1"/>
    </row>
    <row r="152" spans="1:26" ht="11.25" customHeight="1" x14ac:dyDescent="0.2">
      <c r="A152" s="1"/>
      <c r="B152" s="110"/>
      <c r="C152" s="46">
        <v>12</v>
      </c>
      <c r="D152" s="157">
        <f>'Objetivos y Metas Globales'!D23</f>
        <v>0</v>
      </c>
      <c r="E152" s="158">
        <f>IF(D152=0,0,COUNTIF(Implementación!$A$9:$A$2507,C152))</f>
        <v>0</v>
      </c>
      <c r="F152" s="57">
        <f>Implementación!AQ20</f>
        <v>0</v>
      </c>
      <c r="G152" s="57">
        <f>Implementación!AR20</f>
        <v>0</v>
      </c>
      <c r="H152" s="117">
        <f t="shared" si="6"/>
        <v>0</v>
      </c>
      <c r="I152" s="57">
        <f>Implementación!AS20</f>
        <v>0</v>
      </c>
      <c r="J152" s="117">
        <f t="shared" si="7"/>
        <v>0</v>
      </c>
      <c r="K152" s="57">
        <f>Implementación!AT20</f>
        <v>0</v>
      </c>
      <c r="L152" s="57">
        <f>Implementación!AU20</f>
        <v>0</v>
      </c>
      <c r="M152" s="117">
        <f t="shared" si="8"/>
        <v>0</v>
      </c>
      <c r="N152" s="57">
        <f>Implementación!AV20</f>
        <v>0</v>
      </c>
      <c r="O152" s="117">
        <f t="shared" si="9"/>
        <v>0</v>
      </c>
      <c r="P152" s="57">
        <f>Implementación!AY20</f>
        <v>0</v>
      </c>
      <c r="Q152" s="57">
        <f>Implementación!AZ20</f>
        <v>0</v>
      </c>
      <c r="R152" s="57">
        <f>Implementación!BA20</f>
        <v>0</v>
      </c>
      <c r="S152" s="57">
        <f>Implementación!BB20</f>
        <v>0</v>
      </c>
      <c r="T152" s="111"/>
      <c r="U152" s="1"/>
      <c r="V152" s="1"/>
      <c r="W152" s="1"/>
      <c r="X152" s="1"/>
      <c r="Y152" s="1"/>
      <c r="Z152" s="1"/>
    </row>
    <row r="153" spans="1:26" ht="11.25" customHeight="1" x14ac:dyDescent="0.2">
      <c r="A153" s="1"/>
      <c r="B153" s="110"/>
      <c r="C153" s="46">
        <v>13</v>
      </c>
      <c r="D153" s="157">
        <f>'Objetivos y Metas Globales'!D24</f>
        <v>0</v>
      </c>
      <c r="E153" s="158">
        <f>IF(D153=0,0,COUNTIF(Implementación!$A$9:$A$2507,C153))</f>
        <v>0</v>
      </c>
      <c r="F153" s="57">
        <f>Implementación!AQ21</f>
        <v>0</v>
      </c>
      <c r="G153" s="57">
        <f>Implementación!AR21</f>
        <v>0</v>
      </c>
      <c r="H153" s="117">
        <f t="shared" si="6"/>
        <v>0</v>
      </c>
      <c r="I153" s="57">
        <f>Implementación!AS21</f>
        <v>0</v>
      </c>
      <c r="J153" s="117">
        <f t="shared" si="7"/>
        <v>0</v>
      </c>
      <c r="K153" s="57">
        <f>Implementación!AT21</f>
        <v>0</v>
      </c>
      <c r="L153" s="57">
        <f>Implementación!AU21</f>
        <v>0</v>
      </c>
      <c r="M153" s="117">
        <f t="shared" si="8"/>
        <v>0</v>
      </c>
      <c r="N153" s="57">
        <f>Implementación!AV21</f>
        <v>0</v>
      </c>
      <c r="O153" s="117">
        <f t="shared" si="9"/>
        <v>0</v>
      </c>
      <c r="P153" s="57">
        <f>Implementación!AY21</f>
        <v>0</v>
      </c>
      <c r="Q153" s="57">
        <f>Implementación!AZ21</f>
        <v>0</v>
      </c>
      <c r="R153" s="57">
        <f>Implementación!BA21</f>
        <v>0</v>
      </c>
      <c r="S153" s="57">
        <f>Implementación!BB21</f>
        <v>0</v>
      </c>
      <c r="T153" s="111"/>
      <c r="U153" s="1"/>
      <c r="V153" s="1"/>
      <c r="W153" s="1"/>
      <c r="X153" s="1"/>
      <c r="Y153" s="1"/>
      <c r="Z153" s="1"/>
    </row>
    <row r="154" spans="1:26" ht="11.25" customHeight="1" x14ac:dyDescent="0.2">
      <c r="A154" s="1"/>
      <c r="B154" s="110"/>
      <c r="C154" s="46">
        <v>14</v>
      </c>
      <c r="D154" s="157">
        <f>'Objetivos y Metas Globales'!D75</f>
        <v>0</v>
      </c>
      <c r="E154" s="158">
        <f>IF(D154=0,0,COUNTIF(Implementación!$A$9:$A$2507,C154))</f>
        <v>0</v>
      </c>
      <c r="F154" s="57">
        <f>Implementación!AQ22</f>
        <v>0</v>
      </c>
      <c r="G154" s="57">
        <f>Implementación!AR22</f>
        <v>0</v>
      </c>
      <c r="H154" s="117">
        <f t="shared" si="6"/>
        <v>0</v>
      </c>
      <c r="I154" s="57">
        <f>Implementación!AS22</f>
        <v>0</v>
      </c>
      <c r="J154" s="117">
        <f t="shared" si="7"/>
        <v>0</v>
      </c>
      <c r="K154" s="57">
        <f>Implementación!AT22</f>
        <v>0</v>
      </c>
      <c r="L154" s="57">
        <f>Implementación!AU22</f>
        <v>0</v>
      </c>
      <c r="M154" s="117">
        <f t="shared" si="8"/>
        <v>0</v>
      </c>
      <c r="N154" s="57">
        <f>Implementación!AV22</f>
        <v>0</v>
      </c>
      <c r="O154" s="117">
        <f t="shared" si="9"/>
        <v>0</v>
      </c>
      <c r="P154" s="57">
        <f>Implementación!AY22</f>
        <v>0</v>
      </c>
      <c r="Q154" s="57">
        <f>Implementación!AZ22</f>
        <v>0</v>
      </c>
      <c r="R154" s="57">
        <f>Implementación!BA22</f>
        <v>0</v>
      </c>
      <c r="S154" s="57">
        <f>Implementación!BB22</f>
        <v>0</v>
      </c>
      <c r="T154" s="111"/>
      <c r="U154" s="1"/>
      <c r="V154" s="1"/>
      <c r="W154" s="1"/>
      <c r="X154" s="1"/>
      <c r="Y154" s="1"/>
      <c r="Z154" s="1"/>
    </row>
    <row r="155" spans="1:26" ht="11.25" customHeight="1" x14ac:dyDescent="0.2">
      <c r="A155" s="1"/>
      <c r="B155" s="110"/>
      <c r="C155" s="46">
        <v>15</v>
      </c>
      <c r="D155" s="157">
        <f>'Objetivos y Metas Globales'!D76</f>
        <v>0</v>
      </c>
      <c r="E155" s="158">
        <f>IF(D155=0,0,COUNTIF(Implementación!$A$9:$A$2507,C155))</f>
        <v>0</v>
      </c>
      <c r="F155" s="57">
        <f>Implementación!AQ23</f>
        <v>0</v>
      </c>
      <c r="G155" s="57">
        <f>Implementación!AR23</f>
        <v>0</v>
      </c>
      <c r="H155" s="117">
        <f t="shared" si="6"/>
        <v>0</v>
      </c>
      <c r="I155" s="57">
        <f>Implementación!AS23</f>
        <v>0</v>
      </c>
      <c r="J155" s="117">
        <f t="shared" si="7"/>
        <v>0</v>
      </c>
      <c r="K155" s="57">
        <f>Implementación!AT23</f>
        <v>0</v>
      </c>
      <c r="L155" s="57">
        <f>Implementación!AU23</f>
        <v>0</v>
      </c>
      <c r="M155" s="117">
        <f t="shared" si="8"/>
        <v>0</v>
      </c>
      <c r="N155" s="57">
        <f>Implementación!AV23</f>
        <v>0</v>
      </c>
      <c r="O155" s="117">
        <f t="shared" si="9"/>
        <v>0</v>
      </c>
      <c r="P155" s="57">
        <f>Implementación!AY23</f>
        <v>0</v>
      </c>
      <c r="Q155" s="57">
        <f>Implementación!AZ23</f>
        <v>0</v>
      </c>
      <c r="R155" s="57">
        <f>Implementación!BA23</f>
        <v>0</v>
      </c>
      <c r="S155" s="57">
        <f>Implementación!BB23</f>
        <v>0</v>
      </c>
      <c r="T155" s="111"/>
      <c r="U155" s="1"/>
      <c r="V155" s="1"/>
      <c r="W155" s="1"/>
      <c r="X155" s="1"/>
      <c r="Y155" s="1"/>
      <c r="Z155" s="1"/>
    </row>
    <row r="156" spans="1:26" ht="11.25" customHeight="1" x14ac:dyDescent="0.2">
      <c r="A156" s="1"/>
      <c r="B156" s="110"/>
      <c r="C156" s="46">
        <v>16</v>
      </c>
      <c r="D156" s="157">
        <f>'Objetivos y Metas Globales'!D77</f>
        <v>0</v>
      </c>
      <c r="E156" s="158">
        <f>IF(D156=0,0,COUNTIF(Implementación!$A$9:$A$2507,C156))</f>
        <v>0</v>
      </c>
      <c r="F156" s="57">
        <f>Implementación!AQ24</f>
        <v>0</v>
      </c>
      <c r="G156" s="57">
        <f>Implementación!AR24</f>
        <v>0</v>
      </c>
      <c r="H156" s="117">
        <f t="shared" si="6"/>
        <v>0</v>
      </c>
      <c r="I156" s="57">
        <f>Implementación!AS24</f>
        <v>0</v>
      </c>
      <c r="J156" s="117">
        <f t="shared" si="7"/>
        <v>0</v>
      </c>
      <c r="K156" s="57">
        <f>Implementación!AT24</f>
        <v>0</v>
      </c>
      <c r="L156" s="57">
        <f>Implementación!AU24</f>
        <v>0</v>
      </c>
      <c r="M156" s="117">
        <f t="shared" si="8"/>
        <v>0</v>
      </c>
      <c r="N156" s="57">
        <f>Implementación!AV24</f>
        <v>0</v>
      </c>
      <c r="O156" s="117">
        <f t="shared" si="9"/>
        <v>0</v>
      </c>
      <c r="P156" s="57">
        <f>Implementación!AY24</f>
        <v>0</v>
      </c>
      <c r="Q156" s="57">
        <f>Implementación!AZ24</f>
        <v>0</v>
      </c>
      <c r="R156" s="57">
        <f>Implementación!BA24</f>
        <v>0</v>
      </c>
      <c r="S156" s="57">
        <f>Implementación!BB24</f>
        <v>0</v>
      </c>
      <c r="T156" s="111"/>
      <c r="U156" s="1"/>
      <c r="V156" s="1"/>
      <c r="W156" s="1"/>
      <c r="X156" s="1"/>
      <c r="Y156" s="1"/>
      <c r="Z156" s="1"/>
    </row>
    <row r="157" spans="1:26" ht="11.25" customHeight="1" x14ac:dyDescent="0.2">
      <c r="A157" s="1"/>
      <c r="B157" s="110"/>
      <c r="C157" s="46">
        <v>17</v>
      </c>
      <c r="D157" s="157">
        <f>'Objetivos y Metas Globales'!D78</f>
        <v>0</v>
      </c>
      <c r="E157" s="158">
        <f>IF(D157=0,0,COUNTIF(Implementación!$A$9:$A$2507,C157))</f>
        <v>0</v>
      </c>
      <c r="F157" s="57">
        <f>Implementación!AQ25</f>
        <v>0</v>
      </c>
      <c r="G157" s="57">
        <f>Implementación!AR25</f>
        <v>0</v>
      </c>
      <c r="H157" s="117">
        <f t="shared" si="6"/>
        <v>0</v>
      </c>
      <c r="I157" s="57">
        <f>Implementación!AS25</f>
        <v>0</v>
      </c>
      <c r="J157" s="117">
        <f t="shared" si="7"/>
        <v>0</v>
      </c>
      <c r="K157" s="57">
        <f>Implementación!AT25</f>
        <v>0</v>
      </c>
      <c r="L157" s="57">
        <f>Implementación!AU25</f>
        <v>0</v>
      </c>
      <c r="M157" s="117">
        <f t="shared" si="8"/>
        <v>0</v>
      </c>
      <c r="N157" s="57">
        <f>Implementación!AV25</f>
        <v>0</v>
      </c>
      <c r="O157" s="117">
        <f t="shared" si="9"/>
        <v>0</v>
      </c>
      <c r="P157" s="57">
        <f>Implementación!AY25</f>
        <v>0</v>
      </c>
      <c r="Q157" s="57">
        <f>Implementación!AZ25</f>
        <v>0</v>
      </c>
      <c r="R157" s="57">
        <f>Implementación!BA25</f>
        <v>0</v>
      </c>
      <c r="S157" s="57">
        <f>Implementación!BB25</f>
        <v>0</v>
      </c>
      <c r="T157" s="111"/>
      <c r="U157" s="1"/>
      <c r="V157" s="1"/>
      <c r="W157" s="1"/>
      <c r="X157" s="1"/>
      <c r="Y157" s="1"/>
      <c r="Z157" s="1"/>
    </row>
    <row r="158" spans="1:26" ht="11.25" customHeight="1" x14ac:dyDescent="0.2">
      <c r="A158" s="1"/>
      <c r="B158" s="110"/>
      <c r="C158" s="46">
        <v>18</v>
      </c>
      <c r="D158" s="157">
        <f>'Objetivos y Metas Globales'!D79</f>
        <v>0</v>
      </c>
      <c r="E158" s="158">
        <f>IF(D158=0,0,COUNTIF(Implementación!$A$9:$A$2507,C158))</f>
        <v>0</v>
      </c>
      <c r="F158" s="57">
        <f>Implementación!AQ26</f>
        <v>0</v>
      </c>
      <c r="G158" s="57">
        <f>Implementación!AR26</f>
        <v>0</v>
      </c>
      <c r="H158" s="117">
        <f t="shared" si="6"/>
        <v>0</v>
      </c>
      <c r="I158" s="57">
        <f>Implementación!AS26</f>
        <v>0</v>
      </c>
      <c r="J158" s="117">
        <f t="shared" si="7"/>
        <v>0</v>
      </c>
      <c r="K158" s="57">
        <f>Implementación!AT26</f>
        <v>0</v>
      </c>
      <c r="L158" s="57">
        <f>Implementación!AU26</f>
        <v>0</v>
      </c>
      <c r="M158" s="117">
        <f t="shared" si="8"/>
        <v>0</v>
      </c>
      <c r="N158" s="57">
        <f>Implementación!AV26</f>
        <v>0</v>
      </c>
      <c r="O158" s="117">
        <f t="shared" si="9"/>
        <v>0</v>
      </c>
      <c r="P158" s="57">
        <f>Implementación!AY26</f>
        <v>0</v>
      </c>
      <c r="Q158" s="57">
        <f>Implementación!AZ26</f>
        <v>0</v>
      </c>
      <c r="R158" s="57">
        <f>Implementación!BA26</f>
        <v>0</v>
      </c>
      <c r="S158" s="57">
        <f>Implementación!BB26</f>
        <v>0</v>
      </c>
      <c r="T158" s="111"/>
      <c r="U158" s="1"/>
      <c r="V158" s="1"/>
      <c r="W158" s="1"/>
      <c r="X158" s="1"/>
      <c r="Y158" s="1"/>
      <c r="Z158" s="1"/>
    </row>
    <row r="159" spans="1:26" ht="11.25" customHeight="1" x14ac:dyDescent="0.2">
      <c r="A159" s="1"/>
      <c r="B159" s="110"/>
      <c r="C159" s="46">
        <v>19</v>
      </c>
      <c r="D159" s="157">
        <f>'Objetivos y Metas Globales'!D80</f>
        <v>0</v>
      </c>
      <c r="E159" s="158">
        <f>IF(D159=0,0,COUNTIF(Implementación!$A$9:$A$2507,C159))</f>
        <v>0</v>
      </c>
      <c r="F159" s="57">
        <f>Implementación!AQ27</f>
        <v>0</v>
      </c>
      <c r="G159" s="57">
        <f>Implementación!AR27</f>
        <v>0</v>
      </c>
      <c r="H159" s="117">
        <f t="shared" si="6"/>
        <v>0</v>
      </c>
      <c r="I159" s="57">
        <f>Implementación!AS27</f>
        <v>0</v>
      </c>
      <c r="J159" s="117">
        <f t="shared" si="7"/>
        <v>0</v>
      </c>
      <c r="K159" s="57">
        <f>Implementación!AT27</f>
        <v>0</v>
      </c>
      <c r="L159" s="57">
        <f>Implementación!AU27</f>
        <v>0</v>
      </c>
      <c r="M159" s="117">
        <f t="shared" si="8"/>
        <v>0</v>
      </c>
      <c r="N159" s="57">
        <f>Implementación!AV27</f>
        <v>0</v>
      </c>
      <c r="O159" s="117">
        <f t="shared" si="9"/>
        <v>0</v>
      </c>
      <c r="P159" s="57">
        <f>Implementación!AY27</f>
        <v>0</v>
      </c>
      <c r="Q159" s="57">
        <f>Implementación!AZ27</f>
        <v>0</v>
      </c>
      <c r="R159" s="57">
        <f>Implementación!BA27</f>
        <v>0</v>
      </c>
      <c r="S159" s="57">
        <f>Implementación!BB27</f>
        <v>0</v>
      </c>
      <c r="T159" s="111"/>
      <c r="U159" s="1"/>
      <c r="V159" s="1"/>
      <c r="W159" s="1"/>
      <c r="X159" s="1"/>
      <c r="Y159" s="1"/>
      <c r="Z159" s="1"/>
    </row>
    <row r="160" spans="1:26" ht="11.25" customHeight="1" x14ac:dyDescent="0.2">
      <c r="A160" s="1"/>
      <c r="B160" s="110"/>
      <c r="C160" s="46">
        <v>20</v>
      </c>
      <c r="D160" s="157">
        <f>'Objetivos y Metas Globales'!D81</f>
        <v>0</v>
      </c>
      <c r="E160" s="158">
        <f>IF(D160=0,0,COUNTIF(Implementación!$A$9:$A$2507,C160))</f>
        <v>0</v>
      </c>
      <c r="F160" s="57">
        <f>Implementación!AQ28</f>
        <v>0</v>
      </c>
      <c r="G160" s="57">
        <f>Implementación!AR28</f>
        <v>0</v>
      </c>
      <c r="H160" s="117">
        <f t="shared" si="6"/>
        <v>0</v>
      </c>
      <c r="I160" s="57">
        <f>Implementación!AS28</f>
        <v>0</v>
      </c>
      <c r="J160" s="117">
        <f t="shared" si="7"/>
        <v>0</v>
      </c>
      <c r="K160" s="57">
        <f>Implementación!AT28</f>
        <v>0</v>
      </c>
      <c r="L160" s="57">
        <f>Implementación!AU28</f>
        <v>0</v>
      </c>
      <c r="M160" s="117">
        <f t="shared" si="8"/>
        <v>0</v>
      </c>
      <c r="N160" s="57">
        <f>Implementación!AV28</f>
        <v>0</v>
      </c>
      <c r="O160" s="117">
        <f t="shared" si="9"/>
        <v>0</v>
      </c>
      <c r="P160" s="57">
        <f>Implementación!AY28</f>
        <v>0</v>
      </c>
      <c r="Q160" s="57">
        <f>Implementación!AZ28</f>
        <v>0</v>
      </c>
      <c r="R160" s="57">
        <f>Implementación!BA28</f>
        <v>0</v>
      </c>
      <c r="S160" s="57">
        <f>Implementación!BB28</f>
        <v>0</v>
      </c>
      <c r="T160" s="111"/>
      <c r="U160" s="1"/>
      <c r="V160" s="1"/>
      <c r="W160" s="1"/>
      <c r="X160" s="1"/>
      <c r="Y160" s="1"/>
      <c r="Z160" s="1"/>
    </row>
    <row r="161" spans="1:26" ht="11.25" customHeight="1" x14ac:dyDescent="0.2">
      <c r="A161" s="1"/>
      <c r="B161" s="110"/>
      <c r="C161" s="46">
        <v>21</v>
      </c>
      <c r="D161" s="157">
        <f>'Objetivos y Metas Globales'!D82</f>
        <v>0</v>
      </c>
      <c r="E161" s="158">
        <f>IF(D161=0,0,COUNTIF(Implementación!$A$9:$A$2507,C161))</f>
        <v>0</v>
      </c>
      <c r="F161" s="57">
        <f>Implementación!AQ29</f>
        <v>0</v>
      </c>
      <c r="G161" s="57">
        <f>Implementación!AR29</f>
        <v>0</v>
      </c>
      <c r="H161" s="117">
        <f t="shared" si="6"/>
        <v>0</v>
      </c>
      <c r="I161" s="57">
        <f>Implementación!AS29</f>
        <v>0</v>
      </c>
      <c r="J161" s="117">
        <f t="shared" si="7"/>
        <v>0</v>
      </c>
      <c r="K161" s="57">
        <f>Implementación!AT29</f>
        <v>0</v>
      </c>
      <c r="L161" s="57">
        <f>Implementación!AU29</f>
        <v>0</v>
      </c>
      <c r="M161" s="117">
        <f t="shared" si="8"/>
        <v>0</v>
      </c>
      <c r="N161" s="57">
        <f>Implementación!AV29</f>
        <v>0</v>
      </c>
      <c r="O161" s="117">
        <f t="shared" si="9"/>
        <v>0</v>
      </c>
      <c r="P161" s="57">
        <f>Implementación!AY29</f>
        <v>0</v>
      </c>
      <c r="Q161" s="57">
        <f>Implementación!AZ29</f>
        <v>0</v>
      </c>
      <c r="R161" s="57">
        <f>Implementación!BA29</f>
        <v>0</v>
      </c>
      <c r="S161" s="57">
        <f>Implementación!BB29</f>
        <v>0</v>
      </c>
      <c r="T161" s="111"/>
      <c r="U161" s="1"/>
      <c r="V161" s="1"/>
      <c r="W161" s="1"/>
      <c r="X161" s="1"/>
      <c r="Y161" s="1"/>
      <c r="Z161" s="1"/>
    </row>
    <row r="162" spans="1:26" ht="11.25" customHeight="1" x14ac:dyDescent="0.2">
      <c r="A162" s="1"/>
      <c r="B162" s="110"/>
      <c r="C162" s="46">
        <v>22</v>
      </c>
      <c r="D162" s="157">
        <f>'Objetivos y Metas Globales'!D83</f>
        <v>0</v>
      </c>
      <c r="E162" s="158">
        <f>IF(D162=0,0,COUNTIF(Implementación!$A$9:$A$2507,C162))</f>
        <v>0</v>
      </c>
      <c r="F162" s="57">
        <f>Implementación!AQ30</f>
        <v>0</v>
      </c>
      <c r="G162" s="57">
        <f>Implementación!AR30</f>
        <v>0</v>
      </c>
      <c r="H162" s="117">
        <f t="shared" si="6"/>
        <v>0</v>
      </c>
      <c r="I162" s="57">
        <f>Implementación!AS30</f>
        <v>0</v>
      </c>
      <c r="J162" s="117">
        <f t="shared" si="7"/>
        <v>0</v>
      </c>
      <c r="K162" s="57">
        <f>Implementación!AT30</f>
        <v>0</v>
      </c>
      <c r="L162" s="57">
        <f>Implementación!AU30</f>
        <v>0</v>
      </c>
      <c r="M162" s="117">
        <f t="shared" si="8"/>
        <v>0</v>
      </c>
      <c r="N162" s="57">
        <f>Implementación!AV30</f>
        <v>0</v>
      </c>
      <c r="O162" s="117">
        <f t="shared" si="9"/>
        <v>0</v>
      </c>
      <c r="P162" s="57">
        <f>Implementación!AY30</f>
        <v>0</v>
      </c>
      <c r="Q162" s="57">
        <f>Implementación!AZ30</f>
        <v>0</v>
      </c>
      <c r="R162" s="57">
        <f>Implementación!BA30</f>
        <v>0</v>
      </c>
      <c r="S162" s="57">
        <f>Implementación!BB30</f>
        <v>0</v>
      </c>
      <c r="T162" s="111"/>
      <c r="U162" s="1"/>
      <c r="V162" s="1"/>
      <c r="W162" s="1"/>
      <c r="X162" s="1"/>
      <c r="Y162" s="1"/>
      <c r="Z162" s="1"/>
    </row>
    <row r="163" spans="1:26" ht="11.25" customHeight="1" x14ac:dyDescent="0.2">
      <c r="A163" s="1"/>
      <c r="B163" s="110"/>
      <c r="C163" s="46">
        <v>23</v>
      </c>
      <c r="D163" s="157">
        <f>'Objetivos y Metas Globales'!D84</f>
        <v>0</v>
      </c>
      <c r="E163" s="158">
        <f>IF(D163=0,0,COUNTIF(Implementación!$A$9:$A$2507,C163))</f>
        <v>0</v>
      </c>
      <c r="F163" s="57">
        <f>Implementación!AQ31</f>
        <v>0</v>
      </c>
      <c r="G163" s="57">
        <f>Implementación!AR31</f>
        <v>0</v>
      </c>
      <c r="H163" s="117">
        <f t="shared" si="6"/>
        <v>0</v>
      </c>
      <c r="I163" s="57">
        <f>Implementación!AS31</f>
        <v>0</v>
      </c>
      <c r="J163" s="117">
        <f t="shared" si="7"/>
        <v>0</v>
      </c>
      <c r="K163" s="57">
        <f>Implementación!AT31</f>
        <v>0</v>
      </c>
      <c r="L163" s="57">
        <f>Implementación!AU31</f>
        <v>0</v>
      </c>
      <c r="M163" s="117">
        <f t="shared" si="8"/>
        <v>0</v>
      </c>
      <c r="N163" s="57">
        <f>Implementación!AV31</f>
        <v>0</v>
      </c>
      <c r="O163" s="117">
        <f t="shared" si="9"/>
        <v>0</v>
      </c>
      <c r="P163" s="57">
        <f>Implementación!AY31</f>
        <v>0</v>
      </c>
      <c r="Q163" s="57">
        <f>Implementación!AZ31</f>
        <v>0</v>
      </c>
      <c r="R163" s="57">
        <f>Implementación!BA31</f>
        <v>0</v>
      </c>
      <c r="S163" s="57">
        <f>Implementación!BB31</f>
        <v>0</v>
      </c>
      <c r="T163" s="111"/>
      <c r="U163" s="1"/>
      <c r="V163" s="1"/>
      <c r="W163" s="1"/>
      <c r="X163" s="1"/>
      <c r="Y163" s="1"/>
      <c r="Z163" s="1"/>
    </row>
    <row r="164" spans="1:26" ht="11.25" customHeight="1" x14ac:dyDescent="0.2">
      <c r="A164" s="1"/>
      <c r="B164" s="110"/>
      <c r="C164" s="46">
        <v>24</v>
      </c>
      <c r="D164" s="157">
        <f>'Objetivos y Metas Globales'!D85</f>
        <v>0</v>
      </c>
      <c r="E164" s="158">
        <f>IF(D164=0,0,COUNTIF(Implementación!$A$9:$A$2507,C164))</f>
        <v>0</v>
      </c>
      <c r="F164" s="57">
        <f>Implementación!AQ32</f>
        <v>0</v>
      </c>
      <c r="G164" s="57">
        <f>Implementación!AR32</f>
        <v>0</v>
      </c>
      <c r="H164" s="117">
        <f t="shared" si="6"/>
        <v>0</v>
      </c>
      <c r="I164" s="57">
        <f>Implementación!AS32</f>
        <v>0</v>
      </c>
      <c r="J164" s="117">
        <f t="shared" si="7"/>
        <v>0</v>
      </c>
      <c r="K164" s="57">
        <f>Implementación!AT32</f>
        <v>0</v>
      </c>
      <c r="L164" s="57">
        <f>Implementación!AU32</f>
        <v>0</v>
      </c>
      <c r="M164" s="117">
        <f t="shared" si="8"/>
        <v>0</v>
      </c>
      <c r="N164" s="57">
        <f>Implementación!AV32</f>
        <v>0</v>
      </c>
      <c r="O164" s="117">
        <f t="shared" si="9"/>
        <v>0</v>
      </c>
      <c r="P164" s="57">
        <f>Implementación!AY32</f>
        <v>0</v>
      </c>
      <c r="Q164" s="57">
        <f>Implementación!AZ32</f>
        <v>0</v>
      </c>
      <c r="R164" s="57">
        <f>Implementación!BA32</f>
        <v>0</v>
      </c>
      <c r="S164" s="57">
        <f>Implementación!BB32</f>
        <v>0</v>
      </c>
      <c r="T164" s="111"/>
      <c r="U164" s="1"/>
      <c r="V164" s="1"/>
      <c r="W164" s="1"/>
      <c r="X164" s="1"/>
      <c r="Y164" s="1"/>
      <c r="Z164" s="1"/>
    </row>
    <row r="165" spans="1:26" ht="11.25" customHeight="1" x14ac:dyDescent="0.2">
      <c r="A165" s="1"/>
      <c r="B165" s="110"/>
      <c r="C165" s="46">
        <v>25</v>
      </c>
      <c r="D165" s="157">
        <f>'Objetivos y Metas Globales'!D86</f>
        <v>0</v>
      </c>
      <c r="E165" s="158">
        <f>IF(D165=0,0,COUNTIF(Implementación!$A$9:$A$2507,C165))</f>
        <v>0</v>
      </c>
      <c r="F165" s="57">
        <f>Implementación!AQ33</f>
        <v>0</v>
      </c>
      <c r="G165" s="57">
        <f>Implementación!AR33</f>
        <v>0</v>
      </c>
      <c r="H165" s="117">
        <f t="shared" si="6"/>
        <v>0</v>
      </c>
      <c r="I165" s="57">
        <f>Implementación!AS33</f>
        <v>0</v>
      </c>
      <c r="J165" s="117">
        <f t="shared" si="7"/>
        <v>0</v>
      </c>
      <c r="K165" s="57">
        <f>Implementación!AT33</f>
        <v>0</v>
      </c>
      <c r="L165" s="57">
        <f>Implementación!AU33</f>
        <v>0</v>
      </c>
      <c r="M165" s="117">
        <f t="shared" si="8"/>
        <v>0</v>
      </c>
      <c r="N165" s="57">
        <f>Implementación!AV33</f>
        <v>0</v>
      </c>
      <c r="O165" s="117">
        <f t="shared" si="9"/>
        <v>0</v>
      </c>
      <c r="P165" s="57">
        <f>Implementación!AY33</f>
        <v>0</v>
      </c>
      <c r="Q165" s="57">
        <f>Implementación!AZ33</f>
        <v>0</v>
      </c>
      <c r="R165" s="57">
        <f>Implementación!BA33</f>
        <v>0</v>
      </c>
      <c r="S165" s="57">
        <f>Implementación!BB33</f>
        <v>0</v>
      </c>
      <c r="T165" s="111"/>
      <c r="U165" s="1"/>
      <c r="V165" s="1"/>
      <c r="W165" s="1"/>
      <c r="X165" s="1"/>
      <c r="Y165" s="1"/>
      <c r="Z165" s="1"/>
    </row>
    <row r="166" spans="1:26" ht="11.25" customHeight="1" x14ac:dyDescent="0.2">
      <c r="A166" s="1"/>
      <c r="B166" s="110"/>
      <c r="C166" s="46">
        <v>26</v>
      </c>
      <c r="D166" s="157">
        <f>'Objetivos y Metas Globales'!D87</f>
        <v>0</v>
      </c>
      <c r="E166" s="158">
        <f>IF(D166=0,0,COUNTIF(Implementación!$A$9:$A$2507,C166))</f>
        <v>0</v>
      </c>
      <c r="F166" s="57">
        <f>Implementación!AQ34</f>
        <v>0</v>
      </c>
      <c r="G166" s="57">
        <f>Implementación!AR34</f>
        <v>0</v>
      </c>
      <c r="H166" s="117">
        <f t="shared" si="6"/>
        <v>0</v>
      </c>
      <c r="I166" s="57">
        <f>Implementación!AS34</f>
        <v>0</v>
      </c>
      <c r="J166" s="117">
        <f t="shared" si="7"/>
        <v>0</v>
      </c>
      <c r="K166" s="57">
        <f>Implementación!AT34</f>
        <v>0</v>
      </c>
      <c r="L166" s="57">
        <f>Implementación!AU34</f>
        <v>0</v>
      </c>
      <c r="M166" s="117">
        <f t="shared" si="8"/>
        <v>0</v>
      </c>
      <c r="N166" s="57">
        <f>Implementación!AV34</f>
        <v>0</v>
      </c>
      <c r="O166" s="117">
        <f t="shared" si="9"/>
        <v>0</v>
      </c>
      <c r="P166" s="57">
        <f>Implementación!AY34</f>
        <v>0</v>
      </c>
      <c r="Q166" s="57">
        <f>Implementación!AZ34</f>
        <v>0</v>
      </c>
      <c r="R166" s="57">
        <f>Implementación!BA34</f>
        <v>0</v>
      </c>
      <c r="S166" s="57">
        <f>Implementación!BB34</f>
        <v>0</v>
      </c>
      <c r="T166" s="111"/>
      <c r="U166" s="1"/>
      <c r="V166" s="1"/>
      <c r="W166" s="1"/>
      <c r="X166" s="1"/>
      <c r="Y166" s="1"/>
      <c r="Z166" s="1"/>
    </row>
    <row r="167" spans="1:26" ht="11.25" customHeight="1" x14ac:dyDescent="0.2">
      <c r="A167" s="1"/>
      <c r="B167" s="110"/>
      <c r="C167" s="46">
        <v>27</v>
      </c>
      <c r="D167" s="157">
        <f>'Objetivos y Metas Globales'!D88</f>
        <v>0</v>
      </c>
      <c r="E167" s="158">
        <f>IF(D167=0,0,COUNTIF(Implementación!$A$9:$A$2507,C167))</f>
        <v>0</v>
      </c>
      <c r="F167" s="57">
        <f>Implementación!AQ35</f>
        <v>0</v>
      </c>
      <c r="G167" s="57">
        <f>Implementación!AR35</f>
        <v>0</v>
      </c>
      <c r="H167" s="117">
        <f t="shared" si="6"/>
        <v>0</v>
      </c>
      <c r="I167" s="57">
        <f>Implementación!AS35</f>
        <v>0</v>
      </c>
      <c r="J167" s="117">
        <f t="shared" si="7"/>
        <v>0</v>
      </c>
      <c r="K167" s="57">
        <f>Implementación!AT35</f>
        <v>0</v>
      </c>
      <c r="L167" s="57">
        <f>Implementación!AU35</f>
        <v>0</v>
      </c>
      <c r="M167" s="117">
        <f t="shared" si="8"/>
        <v>0</v>
      </c>
      <c r="N167" s="57">
        <f>Implementación!AV35</f>
        <v>0</v>
      </c>
      <c r="O167" s="117">
        <f t="shared" si="9"/>
        <v>0</v>
      </c>
      <c r="P167" s="57">
        <f>Implementación!AY35</f>
        <v>0</v>
      </c>
      <c r="Q167" s="57">
        <f>Implementación!AZ35</f>
        <v>0</v>
      </c>
      <c r="R167" s="57">
        <f>Implementación!BA35</f>
        <v>0</v>
      </c>
      <c r="S167" s="57">
        <f>Implementación!BB35</f>
        <v>0</v>
      </c>
      <c r="T167" s="111"/>
      <c r="U167" s="1"/>
      <c r="V167" s="1"/>
      <c r="W167" s="1"/>
      <c r="X167" s="1"/>
      <c r="Y167" s="1"/>
      <c r="Z167" s="1"/>
    </row>
    <row r="168" spans="1:26" ht="11.25" customHeight="1" x14ac:dyDescent="0.2">
      <c r="A168" s="1"/>
      <c r="B168" s="110"/>
      <c r="C168" s="46">
        <v>28</v>
      </c>
      <c r="D168" s="157">
        <f>'Objetivos y Metas Globales'!D89</f>
        <v>0</v>
      </c>
      <c r="E168" s="158">
        <f>IF(D168=0,0,COUNTIF(Implementación!$A$9:$A$2507,C168))</f>
        <v>0</v>
      </c>
      <c r="F168" s="57">
        <f>Implementación!AQ36</f>
        <v>0</v>
      </c>
      <c r="G168" s="57">
        <f>Implementación!AR36</f>
        <v>0</v>
      </c>
      <c r="H168" s="117">
        <f t="shared" si="6"/>
        <v>0</v>
      </c>
      <c r="I168" s="57">
        <f>Implementación!AS36</f>
        <v>0</v>
      </c>
      <c r="J168" s="117">
        <f t="shared" si="7"/>
        <v>0</v>
      </c>
      <c r="K168" s="57">
        <f>Implementación!AT36</f>
        <v>0</v>
      </c>
      <c r="L168" s="57">
        <f>Implementación!AU36</f>
        <v>0</v>
      </c>
      <c r="M168" s="117">
        <f t="shared" si="8"/>
        <v>0</v>
      </c>
      <c r="N168" s="57">
        <f>Implementación!AV36</f>
        <v>0</v>
      </c>
      <c r="O168" s="117">
        <f t="shared" si="9"/>
        <v>0</v>
      </c>
      <c r="P168" s="57">
        <f>Implementación!AY36</f>
        <v>0</v>
      </c>
      <c r="Q168" s="57">
        <f>Implementación!AZ36</f>
        <v>0</v>
      </c>
      <c r="R168" s="57">
        <f>Implementación!BA36</f>
        <v>0</v>
      </c>
      <c r="S168" s="57">
        <f>Implementación!BB36</f>
        <v>0</v>
      </c>
      <c r="T168" s="111"/>
      <c r="U168" s="1"/>
      <c r="V168" s="1"/>
      <c r="W168" s="1"/>
      <c r="X168" s="1"/>
      <c r="Y168" s="1"/>
      <c r="Z168" s="1"/>
    </row>
    <row r="169" spans="1:26" ht="11.25" customHeight="1" x14ac:dyDescent="0.2">
      <c r="A169" s="1"/>
      <c r="B169" s="110"/>
      <c r="C169" s="46">
        <v>29</v>
      </c>
      <c r="D169" s="157">
        <f>'Objetivos y Metas Globales'!D90</f>
        <v>0</v>
      </c>
      <c r="E169" s="158">
        <f>IF(D169=0,0,COUNTIF(Implementación!$A$9:$A$2507,C169))</f>
        <v>0</v>
      </c>
      <c r="F169" s="57">
        <f>Implementación!AQ37</f>
        <v>0</v>
      </c>
      <c r="G169" s="57">
        <f>Implementación!AR37</f>
        <v>0</v>
      </c>
      <c r="H169" s="117">
        <f t="shared" si="6"/>
        <v>0</v>
      </c>
      <c r="I169" s="57">
        <f>Implementación!AS37</f>
        <v>0</v>
      </c>
      <c r="J169" s="117">
        <f t="shared" si="7"/>
        <v>0</v>
      </c>
      <c r="K169" s="57">
        <f>Implementación!AT37</f>
        <v>0</v>
      </c>
      <c r="L169" s="57">
        <f>Implementación!AU37</f>
        <v>0</v>
      </c>
      <c r="M169" s="117">
        <f t="shared" si="8"/>
        <v>0</v>
      </c>
      <c r="N169" s="57">
        <f>Implementación!AV37</f>
        <v>0</v>
      </c>
      <c r="O169" s="117">
        <f t="shared" si="9"/>
        <v>0</v>
      </c>
      <c r="P169" s="57">
        <f>Implementación!AY37</f>
        <v>0</v>
      </c>
      <c r="Q169" s="57">
        <f>Implementación!AZ37</f>
        <v>0</v>
      </c>
      <c r="R169" s="57">
        <f>Implementación!BA37</f>
        <v>0</v>
      </c>
      <c r="S169" s="57">
        <f>Implementación!BB37</f>
        <v>0</v>
      </c>
      <c r="T169" s="111"/>
      <c r="U169" s="1"/>
      <c r="V169" s="1"/>
      <c r="W169" s="1"/>
      <c r="X169" s="1"/>
      <c r="Y169" s="1"/>
      <c r="Z169" s="1"/>
    </row>
    <row r="170" spans="1:26" ht="11.25" customHeight="1" x14ac:dyDescent="0.2">
      <c r="A170" s="1"/>
      <c r="B170" s="110"/>
      <c r="C170" s="46">
        <v>30</v>
      </c>
      <c r="D170" s="157">
        <f>'Objetivos y Metas Globales'!D91</f>
        <v>0</v>
      </c>
      <c r="E170" s="158">
        <f>IF(D170=0,0,COUNTIF(Implementación!$A$9:$A$2507,C170))</f>
        <v>0</v>
      </c>
      <c r="F170" s="57">
        <f>Implementación!AQ38</f>
        <v>0</v>
      </c>
      <c r="G170" s="57">
        <f>Implementación!AR38</f>
        <v>0</v>
      </c>
      <c r="H170" s="117">
        <f t="shared" si="6"/>
        <v>0</v>
      </c>
      <c r="I170" s="57">
        <f>Implementación!AS38</f>
        <v>0</v>
      </c>
      <c r="J170" s="117">
        <f t="shared" si="7"/>
        <v>0</v>
      </c>
      <c r="K170" s="57">
        <f>Implementación!AT38</f>
        <v>0</v>
      </c>
      <c r="L170" s="57">
        <f>Implementación!AU38</f>
        <v>0</v>
      </c>
      <c r="M170" s="117">
        <f t="shared" si="8"/>
        <v>0</v>
      </c>
      <c r="N170" s="57">
        <f>Implementación!AV38</f>
        <v>0</v>
      </c>
      <c r="O170" s="117">
        <f t="shared" si="9"/>
        <v>0</v>
      </c>
      <c r="P170" s="57">
        <f>Implementación!AY38</f>
        <v>0</v>
      </c>
      <c r="Q170" s="57">
        <f>Implementación!AZ38</f>
        <v>0</v>
      </c>
      <c r="R170" s="57">
        <f>Implementación!BA38</f>
        <v>0</v>
      </c>
      <c r="S170" s="57">
        <f>Implementación!BB38</f>
        <v>0</v>
      </c>
      <c r="T170" s="111"/>
      <c r="U170" s="1"/>
      <c r="V170" s="1"/>
      <c r="W170" s="1"/>
      <c r="X170" s="1"/>
      <c r="Y170" s="1"/>
      <c r="Z170" s="1"/>
    </row>
    <row r="171" spans="1:26" ht="11.25" customHeight="1" x14ac:dyDescent="0.2">
      <c r="A171" s="1"/>
      <c r="B171" s="110"/>
      <c r="C171" s="46">
        <v>31</v>
      </c>
      <c r="D171" s="157">
        <f>'Objetivos y Metas Globales'!D92</f>
        <v>0</v>
      </c>
      <c r="E171" s="158">
        <f>IF(D171=0,0,COUNTIF(Implementación!$A$9:$A$2507,C171))</f>
        <v>0</v>
      </c>
      <c r="F171" s="57">
        <f>Implementación!AQ39</f>
        <v>0</v>
      </c>
      <c r="G171" s="57">
        <f>Implementación!AR39</f>
        <v>0</v>
      </c>
      <c r="H171" s="117">
        <f t="shared" si="6"/>
        <v>0</v>
      </c>
      <c r="I171" s="57">
        <f>Implementación!AS39</f>
        <v>0</v>
      </c>
      <c r="J171" s="117">
        <f t="shared" si="7"/>
        <v>0</v>
      </c>
      <c r="K171" s="57">
        <f>Implementación!AT39</f>
        <v>0</v>
      </c>
      <c r="L171" s="57">
        <f>Implementación!AU39</f>
        <v>0</v>
      </c>
      <c r="M171" s="117">
        <f t="shared" si="8"/>
        <v>0</v>
      </c>
      <c r="N171" s="57">
        <f>Implementación!AV39</f>
        <v>0</v>
      </c>
      <c r="O171" s="117">
        <f t="shared" si="9"/>
        <v>0</v>
      </c>
      <c r="P171" s="57">
        <f>Implementación!AY39</f>
        <v>0</v>
      </c>
      <c r="Q171" s="57">
        <f>Implementación!AZ39</f>
        <v>0</v>
      </c>
      <c r="R171" s="57">
        <f>Implementación!BA39</f>
        <v>0</v>
      </c>
      <c r="S171" s="57">
        <f>Implementación!BB39</f>
        <v>0</v>
      </c>
      <c r="T171" s="111"/>
      <c r="U171" s="1"/>
      <c r="V171" s="1"/>
      <c r="W171" s="1"/>
      <c r="X171" s="1"/>
      <c r="Y171" s="1"/>
      <c r="Z171" s="1"/>
    </row>
    <row r="172" spans="1:26" ht="11.25" customHeight="1" x14ac:dyDescent="0.2">
      <c r="A172" s="1"/>
      <c r="B172" s="110"/>
      <c r="C172" s="46">
        <v>32</v>
      </c>
      <c r="D172" s="157">
        <f>'Objetivos y Metas Globales'!D93</f>
        <v>0</v>
      </c>
      <c r="E172" s="158">
        <f>IF(D172=0,0,COUNTIF(Implementación!$A$9:$A$2507,C172))</f>
        <v>0</v>
      </c>
      <c r="F172" s="57">
        <f>Implementación!AQ40</f>
        <v>0</v>
      </c>
      <c r="G172" s="57">
        <f>Implementación!AR40</f>
        <v>0</v>
      </c>
      <c r="H172" s="117">
        <f t="shared" si="6"/>
        <v>0</v>
      </c>
      <c r="I172" s="57">
        <f>Implementación!AS40</f>
        <v>0</v>
      </c>
      <c r="J172" s="117">
        <f t="shared" si="7"/>
        <v>0</v>
      </c>
      <c r="K172" s="57">
        <f>Implementación!AT40</f>
        <v>0</v>
      </c>
      <c r="L172" s="57">
        <f>Implementación!AU40</f>
        <v>0</v>
      </c>
      <c r="M172" s="117">
        <f t="shared" si="8"/>
        <v>0</v>
      </c>
      <c r="N172" s="57">
        <f>Implementación!AV40</f>
        <v>0</v>
      </c>
      <c r="O172" s="117">
        <f t="shared" si="9"/>
        <v>0</v>
      </c>
      <c r="P172" s="57">
        <f>Implementación!AY40</f>
        <v>0</v>
      </c>
      <c r="Q172" s="57">
        <f>Implementación!AZ40</f>
        <v>0</v>
      </c>
      <c r="R172" s="57">
        <f>Implementación!BA40</f>
        <v>0</v>
      </c>
      <c r="S172" s="57">
        <f>Implementación!BB40</f>
        <v>0</v>
      </c>
      <c r="T172" s="111"/>
      <c r="U172" s="1"/>
      <c r="V172" s="1"/>
      <c r="W172" s="1"/>
      <c r="X172" s="1"/>
      <c r="Y172" s="1"/>
      <c r="Z172" s="1"/>
    </row>
    <row r="173" spans="1:26" ht="11.25" customHeight="1" x14ac:dyDescent="0.2">
      <c r="A173" s="1"/>
      <c r="B173" s="110"/>
      <c r="C173" s="46">
        <v>33</v>
      </c>
      <c r="D173" s="157">
        <f>'Objetivos y Metas Globales'!D94</f>
        <v>0</v>
      </c>
      <c r="E173" s="158">
        <f>IF(D173=0,0,COUNTIF(Implementación!$A$9:$A$2507,C173))</f>
        <v>0</v>
      </c>
      <c r="F173" s="57">
        <f>Implementación!AQ41</f>
        <v>0</v>
      </c>
      <c r="G173" s="57">
        <f>Implementación!AR41</f>
        <v>0</v>
      </c>
      <c r="H173" s="117">
        <f t="shared" si="6"/>
        <v>0</v>
      </c>
      <c r="I173" s="57">
        <f>Implementación!AS41</f>
        <v>0</v>
      </c>
      <c r="J173" s="117">
        <f t="shared" si="7"/>
        <v>0</v>
      </c>
      <c r="K173" s="57">
        <f>Implementación!AT41</f>
        <v>0</v>
      </c>
      <c r="L173" s="57">
        <f>Implementación!AU41</f>
        <v>0</v>
      </c>
      <c r="M173" s="117">
        <f t="shared" si="8"/>
        <v>0</v>
      </c>
      <c r="N173" s="57">
        <f>Implementación!AV41</f>
        <v>0</v>
      </c>
      <c r="O173" s="117">
        <f t="shared" si="9"/>
        <v>0</v>
      </c>
      <c r="P173" s="57">
        <f>Implementación!AY41</f>
        <v>0</v>
      </c>
      <c r="Q173" s="57">
        <f>Implementación!AZ41</f>
        <v>0</v>
      </c>
      <c r="R173" s="57">
        <f>Implementación!BA41</f>
        <v>0</v>
      </c>
      <c r="S173" s="57">
        <f>Implementación!BB41</f>
        <v>0</v>
      </c>
      <c r="T173" s="111"/>
      <c r="U173" s="1"/>
      <c r="V173" s="1"/>
      <c r="W173" s="1"/>
      <c r="X173" s="1"/>
      <c r="Y173" s="1"/>
      <c r="Z173" s="1"/>
    </row>
    <row r="174" spans="1:26" ht="11.25" customHeight="1" x14ac:dyDescent="0.2">
      <c r="A174" s="1"/>
      <c r="B174" s="110"/>
      <c r="C174" s="46">
        <v>34</v>
      </c>
      <c r="D174" s="157">
        <f>'Objetivos y Metas Globales'!D95</f>
        <v>0</v>
      </c>
      <c r="E174" s="158">
        <f>IF(D174=0,0,COUNTIF(Implementación!$A$9:$A$2507,C174))</f>
        <v>0</v>
      </c>
      <c r="F174" s="57">
        <f>Implementación!AQ42</f>
        <v>0</v>
      </c>
      <c r="G174" s="57">
        <f>Implementación!AR42</f>
        <v>0</v>
      </c>
      <c r="H174" s="117">
        <f t="shared" si="6"/>
        <v>0</v>
      </c>
      <c r="I174" s="57">
        <f>Implementación!AS42</f>
        <v>0</v>
      </c>
      <c r="J174" s="117">
        <f t="shared" si="7"/>
        <v>0</v>
      </c>
      <c r="K174" s="57">
        <f>Implementación!AT42</f>
        <v>0</v>
      </c>
      <c r="L174" s="57">
        <f>Implementación!AU42</f>
        <v>0</v>
      </c>
      <c r="M174" s="117">
        <f t="shared" si="8"/>
        <v>0</v>
      </c>
      <c r="N174" s="57">
        <f>Implementación!AV42</f>
        <v>0</v>
      </c>
      <c r="O174" s="117">
        <f t="shared" si="9"/>
        <v>0</v>
      </c>
      <c r="P174" s="57">
        <f>Implementación!AY42</f>
        <v>0</v>
      </c>
      <c r="Q174" s="57">
        <f>Implementación!AZ42</f>
        <v>0</v>
      </c>
      <c r="R174" s="57">
        <f>Implementación!BA42</f>
        <v>0</v>
      </c>
      <c r="S174" s="57">
        <f>Implementación!BB42</f>
        <v>0</v>
      </c>
      <c r="T174" s="111"/>
      <c r="U174" s="1"/>
      <c r="V174" s="1"/>
      <c r="W174" s="1"/>
      <c r="X174" s="1"/>
      <c r="Y174" s="1"/>
      <c r="Z174" s="1"/>
    </row>
    <row r="175" spans="1:26" ht="11.25" customHeight="1" x14ac:dyDescent="0.2">
      <c r="A175" s="1"/>
      <c r="B175" s="110"/>
      <c r="C175" s="46">
        <v>35</v>
      </c>
      <c r="D175" s="157">
        <f>'Objetivos y Metas Globales'!D96</f>
        <v>0</v>
      </c>
      <c r="E175" s="158">
        <f>IF(D175=0,0,COUNTIF(Implementación!$A$9:$A$2507,C175))</f>
        <v>0</v>
      </c>
      <c r="F175" s="57">
        <f>Implementación!AQ43</f>
        <v>0</v>
      </c>
      <c r="G175" s="57">
        <f>Implementación!AR43</f>
        <v>0</v>
      </c>
      <c r="H175" s="117">
        <f t="shared" si="6"/>
        <v>0</v>
      </c>
      <c r="I175" s="57">
        <f>Implementación!AS43</f>
        <v>0</v>
      </c>
      <c r="J175" s="117">
        <f t="shared" si="7"/>
        <v>0</v>
      </c>
      <c r="K175" s="57">
        <f>Implementación!AT43</f>
        <v>0</v>
      </c>
      <c r="L175" s="57">
        <f>Implementación!AU43</f>
        <v>0</v>
      </c>
      <c r="M175" s="117">
        <f t="shared" si="8"/>
        <v>0</v>
      </c>
      <c r="N175" s="57">
        <f>Implementación!AV43</f>
        <v>0</v>
      </c>
      <c r="O175" s="117">
        <f t="shared" si="9"/>
        <v>0</v>
      </c>
      <c r="P175" s="57">
        <f>Implementación!AY43</f>
        <v>0</v>
      </c>
      <c r="Q175" s="57">
        <f>Implementación!AZ43</f>
        <v>0</v>
      </c>
      <c r="R175" s="57">
        <f>Implementación!BA43</f>
        <v>0</v>
      </c>
      <c r="S175" s="57">
        <f>Implementación!BB43</f>
        <v>0</v>
      </c>
      <c r="T175" s="111"/>
      <c r="U175" s="1"/>
      <c r="V175" s="1"/>
      <c r="W175" s="1"/>
      <c r="X175" s="1"/>
      <c r="Y175" s="1"/>
      <c r="Z175" s="1"/>
    </row>
    <row r="176" spans="1:26" ht="11.25" customHeight="1" x14ac:dyDescent="0.2">
      <c r="A176" s="1"/>
      <c r="B176" s="110"/>
      <c r="C176" s="46">
        <v>36</v>
      </c>
      <c r="D176" s="157">
        <f>'Objetivos y Metas Globales'!D97</f>
        <v>0</v>
      </c>
      <c r="E176" s="158">
        <f>IF(D176=0,0,COUNTIF(Implementación!$A$9:$A$2507,C176))</f>
        <v>0</v>
      </c>
      <c r="F176" s="57">
        <f>Implementación!AQ44</f>
        <v>0</v>
      </c>
      <c r="G176" s="57">
        <f>Implementación!AR44</f>
        <v>0</v>
      </c>
      <c r="H176" s="117">
        <f t="shared" si="6"/>
        <v>0</v>
      </c>
      <c r="I176" s="57">
        <f>Implementación!AS44</f>
        <v>0</v>
      </c>
      <c r="J176" s="117">
        <f t="shared" si="7"/>
        <v>0</v>
      </c>
      <c r="K176" s="57">
        <f>Implementación!AT44</f>
        <v>0</v>
      </c>
      <c r="L176" s="57">
        <f>Implementación!AU44</f>
        <v>0</v>
      </c>
      <c r="M176" s="117">
        <f t="shared" si="8"/>
        <v>0</v>
      </c>
      <c r="N176" s="57">
        <f>Implementación!AV44</f>
        <v>0</v>
      </c>
      <c r="O176" s="117">
        <f t="shared" si="9"/>
        <v>0</v>
      </c>
      <c r="P176" s="57">
        <f>Implementación!AY44</f>
        <v>0</v>
      </c>
      <c r="Q176" s="57">
        <f>Implementación!AZ44</f>
        <v>0</v>
      </c>
      <c r="R176" s="57">
        <f>Implementación!BA44</f>
        <v>0</v>
      </c>
      <c r="S176" s="57">
        <f>Implementación!BB44</f>
        <v>0</v>
      </c>
      <c r="T176" s="111"/>
      <c r="U176" s="1"/>
      <c r="V176" s="1"/>
      <c r="W176" s="1"/>
      <c r="X176" s="1"/>
      <c r="Y176" s="1"/>
      <c r="Z176" s="1"/>
    </row>
    <row r="177" spans="1:26" ht="11.25" customHeight="1" x14ac:dyDescent="0.2">
      <c r="A177" s="1"/>
      <c r="B177" s="110"/>
      <c r="C177" s="46">
        <v>37</v>
      </c>
      <c r="D177" s="157">
        <f>'Objetivos y Metas Globales'!D98</f>
        <v>0</v>
      </c>
      <c r="E177" s="158">
        <f>IF(D177=0,0,COUNTIF(Implementación!$A$9:$A$2507,C177))</f>
        <v>0</v>
      </c>
      <c r="F177" s="57">
        <f>Implementación!AQ45</f>
        <v>0</v>
      </c>
      <c r="G177" s="57">
        <f>Implementación!AR45</f>
        <v>0</v>
      </c>
      <c r="H177" s="117">
        <f t="shared" si="6"/>
        <v>0</v>
      </c>
      <c r="I177" s="57">
        <f>Implementación!AS45</f>
        <v>0</v>
      </c>
      <c r="J177" s="117">
        <f t="shared" si="7"/>
        <v>0</v>
      </c>
      <c r="K177" s="57">
        <f>Implementación!AT45</f>
        <v>0</v>
      </c>
      <c r="L177" s="57">
        <f>Implementación!AU45</f>
        <v>0</v>
      </c>
      <c r="M177" s="117">
        <f t="shared" si="8"/>
        <v>0</v>
      </c>
      <c r="N177" s="57">
        <f>Implementación!AV45</f>
        <v>0</v>
      </c>
      <c r="O177" s="117">
        <f t="shared" si="9"/>
        <v>0</v>
      </c>
      <c r="P177" s="57">
        <f>Implementación!AY45</f>
        <v>0</v>
      </c>
      <c r="Q177" s="57">
        <f>Implementación!AZ45</f>
        <v>0</v>
      </c>
      <c r="R177" s="57">
        <f>Implementación!BA45</f>
        <v>0</v>
      </c>
      <c r="S177" s="57">
        <f>Implementación!BB45</f>
        <v>0</v>
      </c>
      <c r="T177" s="111"/>
      <c r="U177" s="1"/>
      <c r="V177" s="1"/>
      <c r="W177" s="1"/>
      <c r="X177" s="1"/>
      <c r="Y177" s="1"/>
      <c r="Z177" s="1"/>
    </row>
    <row r="178" spans="1:26" ht="11.25" customHeight="1" x14ac:dyDescent="0.2">
      <c r="A178" s="1"/>
      <c r="B178" s="110"/>
      <c r="C178" s="46">
        <v>38</v>
      </c>
      <c r="D178" s="157">
        <f>'Objetivos y Metas Globales'!D99</f>
        <v>0</v>
      </c>
      <c r="E178" s="158">
        <f>IF(D178=0,0,COUNTIF(Implementación!$A$9:$A$2507,C178))</f>
        <v>0</v>
      </c>
      <c r="F178" s="57">
        <f>Implementación!AQ46</f>
        <v>0</v>
      </c>
      <c r="G178" s="57">
        <f>Implementación!AR46</f>
        <v>0</v>
      </c>
      <c r="H178" s="117">
        <f t="shared" si="6"/>
        <v>0</v>
      </c>
      <c r="I178" s="57">
        <f>Implementación!AS46</f>
        <v>0</v>
      </c>
      <c r="J178" s="117">
        <f t="shared" si="7"/>
        <v>0</v>
      </c>
      <c r="K178" s="57">
        <f>Implementación!AT46</f>
        <v>0</v>
      </c>
      <c r="L178" s="57">
        <f>Implementación!AU46</f>
        <v>0</v>
      </c>
      <c r="M178" s="117">
        <f t="shared" si="8"/>
        <v>0</v>
      </c>
      <c r="N178" s="57">
        <f>Implementación!AV46</f>
        <v>0</v>
      </c>
      <c r="O178" s="117">
        <f t="shared" si="9"/>
        <v>0</v>
      </c>
      <c r="P178" s="57">
        <f>Implementación!AY46</f>
        <v>0</v>
      </c>
      <c r="Q178" s="57">
        <f>Implementación!AZ46</f>
        <v>0</v>
      </c>
      <c r="R178" s="57">
        <f>Implementación!BA46</f>
        <v>0</v>
      </c>
      <c r="S178" s="57">
        <f>Implementación!BB46</f>
        <v>0</v>
      </c>
      <c r="T178" s="111"/>
      <c r="U178" s="1"/>
      <c r="V178" s="1"/>
      <c r="W178" s="1"/>
      <c r="X178" s="1"/>
      <c r="Y178" s="1"/>
      <c r="Z178" s="1"/>
    </row>
    <row r="179" spans="1:26" ht="11.25" customHeight="1" x14ac:dyDescent="0.2">
      <c r="A179" s="1"/>
      <c r="B179" s="110"/>
      <c r="C179" s="46">
        <v>39</v>
      </c>
      <c r="D179" s="157">
        <f>'Objetivos y Metas Globales'!D100</f>
        <v>0</v>
      </c>
      <c r="E179" s="158">
        <f>IF(D179=0,0,COUNTIF(Implementación!$A$9:$A$2507,C179))</f>
        <v>0</v>
      </c>
      <c r="F179" s="57">
        <f>Implementación!AQ47</f>
        <v>0</v>
      </c>
      <c r="G179" s="57">
        <f>Implementación!AR47</f>
        <v>0</v>
      </c>
      <c r="H179" s="117">
        <f t="shared" si="6"/>
        <v>0</v>
      </c>
      <c r="I179" s="57">
        <f>Implementación!AS47</f>
        <v>0</v>
      </c>
      <c r="J179" s="117">
        <f t="shared" si="7"/>
        <v>0</v>
      </c>
      <c r="K179" s="57">
        <f>Implementación!AT47</f>
        <v>0</v>
      </c>
      <c r="L179" s="57">
        <f>Implementación!AU47</f>
        <v>0</v>
      </c>
      <c r="M179" s="117">
        <f t="shared" si="8"/>
        <v>0</v>
      </c>
      <c r="N179" s="57">
        <f>Implementación!AV47</f>
        <v>0</v>
      </c>
      <c r="O179" s="117">
        <f t="shared" si="9"/>
        <v>0</v>
      </c>
      <c r="P179" s="57">
        <f>Implementación!AY47</f>
        <v>0</v>
      </c>
      <c r="Q179" s="57">
        <f>Implementación!AZ47</f>
        <v>0</v>
      </c>
      <c r="R179" s="57">
        <f>Implementación!BA47</f>
        <v>0</v>
      </c>
      <c r="S179" s="57">
        <f>Implementación!BB47</f>
        <v>0</v>
      </c>
      <c r="T179" s="111"/>
      <c r="U179" s="1"/>
      <c r="V179" s="1"/>
      <c r="W179" s="1"/>
      <c r="X179" s="1"/>
      <c r="Y179" s="1"/>
      <c r="Z179" s="1"/>
    </row>
    <row r="180" spans="1:26" ht="11.25" customHeight="1" x14ac:dyDescent="0.2">
      <c r="A180" s="1"/>
      <c r="B180" s="110"/>
      <c r="C180" s="46">
        <v>40</v>
      </c>
      <c r="D180" s="157">
        <f>'Objetivos y Metas Globales'!D101</f>
        <v>0</v>
      </c>
      <c r="E180" s="158">
        <f>IF(D180=0,0,COUNTIF(Implementación!$A$9:$A$2507,C180))</f>
        <v>0</v>
      </c>
      <c r="F180" s="57">
        <f>Implementación!AQ48</f>
        <v>0</v>
      </c>
      <c r="G180" s="57">
        <f>Implementación!AR48</f>
        <v>0</v>
      </c>
      <c r="H180" s="117">
        <f t="shared" si="6"/>
        <v>0</v>
      </c>
      <c r="I180" s="57">
        <f>Implementación!AS48</f>
        <v>0</v>
      </c>
      <c r="J180" s="117">
        <f t="shared" si="7"/>
        <v>0</v>
      </c>
      <c r="K180" s="57">
        <f>Implementación!AT48</f>
        <v>0</v>
      </c>
      <c r="L180" s="57">
        <f>Implementación!AU48</f>
        <v>0</v>
      </c>
      <c r="M180" s="117">
        <f t="shared" si="8"/>
        <v>0</v>
      </c>
      <c r="N180" s="57">
        <f>Implementación!AV48</f>
        <v>0</v>
      </c>
      <c r="O180" s="117">
        <f t="shared" si="9"/>
        <v>0</v>
      </c>
      <c r="P180" s="57">
        <f>Implementación!AY48</f>
        <v>0</v>
      </c>
      <c r="Q180" s="57">
        <f>Implementación!AZ48</f>
        <v>0</v>
      </c>
      <c r="R180" s="57">
        <f>Implementación!BA48</f>
        <v>0</v>
      </c>
      <c r="S180" s="57">
        <f>Implementación!BB48</f>
        <v>0</v>
      </c>
      <c r="T180" s="111"/>
      <c r="U180" s="1"/>
      <c r="V180" s="1"/>
      <c r="W180" s="1"/>
      <c r="X180" s="1"/>
      <c r="Y180" s="1"/>
      <c r="Z180" s="1"/>
    </row>
    <row r="181" spans="1:26" ht="11.25" customHeight="1" x14ac:dyDescent="0.2">
      <c r="A181" s="1"/>
      <c r="B181" s="110"/>
      <c r="C181" s="159"/>
      <c r="D181" s="157" t="s">
        <v>1542</v>
      </c>
      <c r="E181" s="158">
        <f>SUM(E141:E180)</f>
        <v>362</v>
      </c>
      <c r="F181" s="138">
        <f>Implementación!AQ49</f>
        <v>101818.85999999999</v>
      </c>
      <c r="G181" s="138">
        <f>Implementación!AR49</f>
        <v>67168.19</v>
      </c>
      <c r="H181" s="160">
        <f>(G181-F181)/F181</f>
        <v>-0.34031681360408073</v>
      </c>
      <c r="I181" s="138">
        <f>Implementación!AS49</f>
        <v>1040328.8474953499</v>
      </c>
      <c r="J181" s="160">
        <f t="shared" si="7"/>
        <v>9.2174474109742537</v>
      </c>
      <c r="K181" s="138">
        <f>Implementación!AT49</f>
        <v>91978.93</v>
      </c>
      <c r="L181" s="138">
        <f>Implementación!AU49</f>
        <v>64478.59</v>
      </c>
      <c r="M181" s="160">
        <f>(L181-K181)/K181</f>
        <v>-0.29898521324394617</v>
      </c>
      <c r="N181" s="138">
        <f>Implementación!AV49</f>
        <v>691616.72224520438</v>
      </c>
      <c r="O181" s="160">
        <f t="shared" si="9"/>
        <v>6.519295149934929</v>
      </c>
      <c r="P181" s="138">
        <f>Implementación!AY49</f>
        <v>419935928.43141234</v>
      </c>
      <c r="Q181" s="138">
        <f>Implementación!AZ49</f>
        <v>696539729.82999992</v>
      </c>
      <c r="R181" s="138">
        <f>Implementación!BA49</f>
        <v>185441535</v>
      </c>
      <c r="S181" s="138">
        <f>Implementación!BB49</f>
        <v>496242366</v>
      </c>
      <c r="T181" s="111"/>
      <c r="U181" s="1"/>
      <c r="V181" s="1"/>
      <c r="W181" s="1"/>
      <c r="X181" s="1"/>
      <c r="Y181" s="1"/>
      <c r="Z181" s="1"/>
    </row>
    <row r="182" spans="1:26" ht="11.25" customHeight="1" x14ac:dyDescent="0.2">
      <c r="A182" s="1"/>
      <c r="B182" s="110"/>
      <c r="C182" s="1"/>
      <c r="D182" s="41"/>
      <c r="E182" s="2"/>
      <c r="F182" s="1"/>
      <c r="G182" s="1"/>
      <c r="H182" s="1"/>
      <c r="I182" s="1"/>
      <c r="J182" s="1"/>
      <c r="K182" s="1"/>
      <c r="L182" s="1"/>
      <c r="M182" s="1"/>
      <c r="N182" s="1"/>
      <c r="O182" s="1"/>
      <c r="P182" s="1"/>
      <c r="Q182" s="1"/>
      <c r="R182" s="1"/>
      <c r="S182" s="1"/>
      <c r="T182" s="111"/>
      <c r="U182" s="1"/>
      <c r="V182" s="1"/>
      <c r="W182" s="1"/>
      <c r="X182" s="1"/>
      <c r="Y182" s="1"/>
      <c r="Z182" s="1"/>
    </row>
    <row r="183" spans="1:26" ht="11.25" customHeight="1" x14ac:dyDescent="0.2">
      <c r="A183" s="1"/>
      <c r="B183" s="110"/>
      <c r="C183" s="1"/>
      <c r="D183" s="41"/>
      <c r="E183" s="2"/>
      <c r="F183" s="1"/>
      <c r="G183" s="1"/>
      <c r="H183" s="1"/>
      <c r="I183" s="1"/>
      <c r="J183" s="1"/>
      <c r="K183" s="1"/>
      <c r="L183" s="1"/>
      <c r="M183" s="1"/>
      <c r="N183" s="1"/>
      <c r="O183" s="1"/>
      <c r="P183" s="1"/>
      <c r="Q183" s="1"/>
      <c r="R183" s="1"/>
      <c r="S183" s="1"/>
      <c r="T183" s="111"/>
      <c r="U183" s="1"/>
      <c r="V183" s="1"/>
      <c r="W183" s="1"/>
      <c r="X183" s="1"/>
      <c r="Y183" s="1"/>
      <c r="Z183" s="1"/>
    </row>
    <row r="184" spans="1:26" ht="11.25" customHeight="1" x14ac:dyDescent="0.2">
      <c r="A184" s="1"/>
      <c r="B184" s="110"/>
      <c r="C184" s="1"/>
      <c r="D184" s="87" t="s">
        <v>1684</v>
      </c>
      <c r="E184" s="2"/>
      <c r="F184" s="1"/>
      <c r="G184" s="1"/>
      <c r="H184" s="1"/>
      <c r="I184" s="1"/>
      <c r="J184" s="1"/>
      <c r="K184" s="1"/>
      <c r="L184" s="1"/>
      <c r="M184" s="1"/>
      <c r="N184" s="1"/>
      <c r="O184" s="1"/>
      <c r="P184" s="1"/>
      <c r="Q184" s="1"/>
      <c r="R184" s="1"/>
      <c r="S184" s="1"/>
      <c r="T184" s="111"/>
      <c r="U184" s="1"/>
      <c r="V184" s="1"/>
      <c r="W184" s="1"/>
      <c r="X184" s="1"/>
      <c r="Y184" s="1"/>
      <c r="Z184" s="1"/>
    </row>
    <row r="185" spans="1:26" ht="11.25" customHeight="1" x14ac:dyDescent="0.2">
      <c r="A185" s="1"/>
      <c r="B185" s="110"/>
      <c r="C185" s="1"/>
      <c r="D185" s="87"/>
      <c r="E185" s="2"/>
      <c r="F185" s="1"/>
      <c r="G185" s="1"/>
      <c r="H185" s="1"/>
      <c r="I185" s="1"/>
      <c r="J185" s="1"/>
      <c r="K185" s="1"/>
      <c r="L185" s="1"/>
      <c r="M185" s="1"/>
      <c r="N185" s="1"/>
      <c r="O185" s="1"/>
      <c r="P185" s="1"/>
      <c r="Q185" s="1"/>
      <c r="R185" s="1"/>
      <c r="S185" s="1"/>
      <c r="T185" s="111"/>
      <c r="U185" s="1"/>
      <c r="V185" s="1"/>
      <c r="W185" s="1"/>
      <c r="X185" s="1"/>
      <c r="Y185" s="1"/>
      <c r="Z185" s="1"/>
    </row>
    <row r="186" spans="1:26" ht="11.25" customHeight="1" x14ac:dyDescent="0.2">
      <c r="A186" s="1"/>
      <c r="B186" s="110"/>
      <c r="C186" s="1"/>
      <c r="D186" s="40" t="s">
        <v>1685</v>
      </c>
      <c r="E186" s="2"/>
      <c r="F186" s="1"/>
      <c r="G186" s="1"/>
      <c r="H186" s="1"/>
      <c r="I186" s="1"/>
      <c r="J186" s="1"/>
      <c r="K186" s="1"/>
      <c r="L186" s="1"/>
      <c r="M186" s="1"/>
      <c r="N186" s="1"/>
      <c r="O186" s="1"/>
      <c r="P186" s="1"/>
      <c r="Q186" s="1"/>
      <c r="R186" s="1"/>
      <c r="S186" s="1"/>
      <c r="T186" s="111"/>
      <c r="U186" s="1"/>
      <c r="V186" s="1"/>
      <c r="W186" s="1"/>
      <c r="X186" s="1"/>
      <c r="Y186" s="1"/>
      <c r="Z186" s="1"/>
    </row>
    <row r="187" spans="1:26" ht="11.25" customHeight="1" x14ac:dyDescent="0.2">
      <c r="A187" s="1"/>
      <c r="B187" s="110"/>
      <c r="C187" s="1"/>
      <c r="D187" s="87"/>
      <c r="E187" s="2"/>
      <c r="F187" s="1"/>
      <c r="G187" s="1"/>
      <c r="H187" s="1"/>
      <c r="I187" s="1"/>
      <c r="J187" s="1"/>
      <c r="K187" s="1"/>
      <c r="L187" s="1"/>
      <c r="M187" s="1"/>
      <c r="N187" s="1"/>
      <c r="O187" s="1"/>
      <c r="P187" s="1"/>
      <c r="Q187" s="1"/>
      <c r="R187" s="1"/>
      <c r="S187" s="1"/>
      <c r="T187" s="111"/>
      <c r="U187" s="1"/>
      <c r="V187" s="1"/>
      <c r="W187" s="1"/>
      <c r="X187" s="1"/>
      <c r="Y187" s="1"/>
      <c r="Z187" s="1"/>
    </row>
    <row r="188" spans="1:26" ht="11.25" customHeight="1" x14ac:dyDescent="0.2">
      <c r="A188" s="40"/>
      <c r="B188" s="161"/>
      <c r="C188" s="40"/>
      <c r="D188" s="246"/>
      <c r="E188" s="162"/>
      <c r="F188" s="163"/>
      <c r="G188" s="164"/>
      <c r="H188" s="438" t="s">
        <v>1686</v>
      </c>
      <c r="I188" s="438" t="s">
        <v>1687</v>
      </c>
      <c r="J188" s="355" t="s">
        <v>1688</v>
      </c>
      <c r="K188" s="350"/>
      <c r="L188" s="350"/>
      <c r="M188" s="350"/>
      <c r="N188" s="350"/>
      <c r="O188" s="351"/>
      <c r="P188" s="40"/>
      <c r="Q188" s="40"/>
      <c r="R188" s="40"/>
      <c r="S188" s="40"/>
      <c r="T188" s="165"/>
      <c r="U188" s="40"/>
      <c r="V188" s="40"/>
      <c r="W188" s="40"/>
      <c r="X188" s="40"/>
      <c r="Y188" s="40"/>
      <c r="Z188" s="40"/>
    </row>
    <row r="189" spans="1:26" ht="11.25" customHeight="1" x14ac:dyDescent="0.2">
      <c r="A189" s="40"/>
      <c r="B189" s="161"/>
      <c r="C189" s="40"/>
      <c r="D189" s="247" t="s">
        <v>1689</v>
      </c>
      <c r="E189" s="61"/>
      <c r="F189" s="166"/>
      <c r="G189" s="248"/>
      <c r="H189" s="376"/>
      <c r="I189" s="376"/>
      <c r="J189" s="158" t="s">
        <v>1690</v>
      </c>
      <c r="K189" s="158" t="s">
        <v>1691</v>
      </c>
      <c r="L189" s="158" t="s">
        <v>1557</v>
      </c>
      <c r="M189" s="158" t="s">
        <v>1558</v>
      </c>
      <c r="N189" s="158" t="s">
        <v>1692</v>
      </c>
      <c r="O189" s="158" t="s">
        <v>55</v>
      </c>
      <c r="P189" s="40"/>
      <c r="Q189" s="40"/>
      <c r="R189" s="40"/>
      <c r="S189" s="40"/>
      <c r="T189" s="165"/>
      <c r="U189" s="40"/>
      <c r="V189" s="40"/>
      <c r="W189" s="40"/>
      <c r="X189" s="40"/>
      <c r="Y189" s="40"/>
      <c r="Z189" s="40"/>
    </row>
    <row r="190" spans="1:26" ht="34.5" customHeight="1" x14ac:dyDescent="0.2">
      <c r="A190" s="1"/>
      <c r="B190" s="110"/>
      <c r="C190" s="1"/>
      <c r="D190" s="424" t="s">
        <v>22</v>
      </c>
      <c r="E190" s="350"/>
      <c r="F190" s="350"/>
      <c r="G190" s="351"/>
      <c r="H190" s="27">
        <f>COUNTIF(Inversiones!$C$11:$C$360,$D190)</f>
        <v>10</v>
      </c>
      <c r="I190" s="57">
        <f>SUM(J190:O190)</f>
        <v>12464866862</v>
      </c>
      <c r="J190" s="57" cm="1">
        <f t="array" ref="J190">SUM(IF(Inversiones!$C$11:$C$360=$D190,Inversiones!G$11:G$360,0))</f>
        <v>2415552454</v>
      </c>
      <c r="K190" s="57" cm="1">
        <f t="array" ref="K190">SUM(IF(Inversiones!$C$11:$C$360=$D190,Inversiones!H$11:H$360,0))</f>
        <v>5135164279</v>
      </c>
      <c r="L190" s="57" cm="1">
        <f t="array" ref="L190">SUM(IF(Inversiones!$C$11:$C$360=$D190,Inversiones!J$11:J$360,0))</f>
        <v>1500000000</v>
      </c>
      <c r="M190" s="57" cm="1">
        <f t="array" ref="M190">SUM(IF(Inversiones!$C$11:$C$360=$D190,Inversiones!L$11:L$360,0))</f>
        <v>3288127521</v>
      </c>
      <c r="N190" s="57" cm="1">
        <f t="array" ref="N190">SUM(IF(Inversiones!$C$11:$C$360=$D190,Inversiones!N$11:N$360,0))</f>
        <v>28650000</v>
      </c>
      <c r="O190" s="57" cm="1">
        <f t="array" ref="O190">SUM(IF(Inversiones!$C$11:$C$360=$D190,Inversiones!R$11:R$360,0))</f>
        <v>97372608</v>
      </c>
      <c r="P190" s="1"/>
      <c r="Q190" s="1"/>
      <c r="R190" s="1"/>
      <c r="S190" s="1"/>
      <c r="T190" s="111"/>
      <c r="U190" s="1"/>
      <c r="V190" s="1"/>
      <c r="W190" s="1"/>
      <c r="X190" s="1"/>
      <c r="Y190" s="1"/>
      <c r="Z190" s="1"/>
    </row>
    <row r="191" spans="1:26" ht="11.25" customHeight="1" x14ac:dyDescent="0.2">
      <c r="A191" s="1"/>
      <c r="B191" s="110"/>
      <c r="C191" s="1"/>
      <c r="D191" s="424" t="s">
        <v>34</v>
      </c>
      <c r="E191" s="350"/>
      <c r="F191" s="350"/>
      <c r="G191" s="351"/>
      <c r="H191" s="27">
        <f>COUNTIF(Inversiones!$C$11:$C$360,$D191)</f>
        <v>2</v>
      </c>
      <c r="I191" s="57">
        <f t="shared" ref="I190:I198" si="10">SUM(J191:O191)</f>
        <v>3974980949</v>
      </c>
      <c r="J191" s="57" cm="1">
        <f t="array" ref="J191">SUM(IF(Inversiones!$C$11:$C$360=$D191,Inversiones!G$11:G$360,0))</f>
        <v>222657968</v>
      </c>
      <c r="K191" s="57" cm="1">
        <f t="array" ref="K191">SUM(IF(Inversiones!$C$11:$C$360=$D191,Inversiones!H$11:H$360,0))</f>
        <v>1734095099</v>
      </c>
      <c r="L191" s="57" cm="1">
        <f t="array" ref="L191">SUM(IF(Inversiones!$C$11:$C$360=$D191,Inversiones!J$11:J$360,0))</f>
        <v>715000000</v>
      </c>
      <c r="M191" s="57" cm="1">
        <f t="array" ref="M191">SUM(IF(Inversiones!$C$11:$C$360=$D191,Inversiones!L$11:L$360,0))</f>
        <v>1303227882</v>
      </c>
      <c r="N191" s="57" cm="1">
        <f t="array" ref="N191">SUM(IF(Inversiones!$C$11:$C$360=$D191,Inversiones!N$11:N$360,0))</f>
        <v>0</v>
      </c>
      <c r="O191" s="57" cm="1">
        <f t="array" ref="O191">SUM(IF(Inversiones!$C$11:$C$360=$D191,Inversiones!R$11:R$360,0))</f>
        <v>0</v>
      </c>
      <c r="P191" s="1"/>
      <c r="Q191" s="1"/>
      <c r="R191" s="1"/>
      <c r="S191" s="1"/>
      <c r="T191" s="111"/>
      <c r="U191" s="1"/>
      <c r="V191" s="1"/>
      <c r="W191" s="1"/>
      <c r="X191" s="1"/>
      <c r="Y191" s="1"/>
      <c r="Z191" s="1"/>
    </row>
    <row r="192" spans="1:26" ht="11.25" customHeight="1" x14ac:dyDescent="0.2">
      <c r="A192" s="1"/>
      <c r="B192" s="110"/>
      <c r="C192" s="1"/>
      <c r="D192" s="424" t="s">
        <v>1693</v>
      </c>
      <c r="E192" s="350"/>
      <c r="F192" s="350"/>
      <c r="G192" s="351"/>
      <c r="H192" s="27">
        <f>COUNTIF(Inversiones!$C$11:$C$360,$D192)</f>
        <v>0</v>
      </c>
      <c r="I192" s="57">
        <f t="shared" si="10"/>
        <v>0</v>
      </c>
      <c r="J192" s="57" cm="1">
        <f t="array" ref="J192">SUM(IF(Inversiones!$C$11:$C$360=$D192,Inversiones!G$11:G$360,0))</f>
        <v>0</v>
      </c>
      <c r="K192" s="57" cm="1">
        <f t="array" ref="K192">SUM(IF(Inversiones!$C$11:$C$360=$D192,Inversiones!H$11:H$360,0))</f>
        <v>0</v>
      </c>
      <c r="L192" s="57" cm="1">
        <f t="array" ref="L192">SUM(IF(Inversiones!$C$11:$C$360=$D192,Inversiones!J$11:J$360,0))</f>
        <v>0</v>
      </c>
      <c r="M192" s="57" cm="1">
        <f t="array" ref="M192">SUM(IF(Inversiones!$C$11:$C$360=$D192,Inversiones!L$11:L$360,0))</f>
        <v>0</v>
      </c>
      <c r="N192" s="57" cm="1">
        <f t="array" ref="N192">SUM(IF(Inversiones!$C$11:$C$360=$D192,Inversiones!N$11:N$360,0))</f>
        <v>0</v>
      </c>
      <c r="O192" s="57" cm="1">
        <f t="array" ref="O192">SUM(IF(Inversiones!$C$11:$C$360=$D192,Inversiones!R$11:R$360,0))</f>
        <v>0</v>
      </c>
      <c r="P192" s="1"/>
      <c r="Q192" s="1"/>
      <c r="R192" s="1"/>
      <c r="S192" s="1"/>
      <c r="T192" s="111"/>
      <c r="U192" s="1"/>
      <c r="V192" s="1"/>
      <c r="W192" s="1"/>
      <c r="X192" s="1"/>
      <c r="Y192" s="1"/>
      <c r="Z192" s="1"/>
    </row>
    <row r="193" spans="1:26" ht="11.25" customHeight="1" x14ac:dyDescent="0.2">
      <c r="A193" s="1"/>
      <c r="B193" s="110"/>
      <c r="C193" s="1"/>
      <c r="D193" s="424" t="s">
        <v>56</v>
      </c>
      <c r="E193" s="350"/>
      <c r="F193" s="350"/>
      <c r="G193" s="351"/>
      <c r="H193" s="27">
        <f>COUNTIF(Inversiones!$C$11:$C$360,$D193)</f>
        <v>0</v>
      </c>
      <c r="I193" s="57">
        <f t="shared" si="10"/>
        <v>0</v>
      </c>
      <c r="J193" s="57" cm="1">
        <f t="array" ref="J193">SUM(IF(Inversiones!$C$11:$C$360=$D193,Inversiones!G$11:G$360,0))</f>
        <v>0</v>
      </c>
      <c r="K193" s="57" cm="1">
        <f t="array" ref="K193">SUM(IF(Inversiones!$C$11:$C$360=$D193,Inversiones!H$11:H$360,0))</f>
        <v>0</v>
      </c>
      <c r="L193" s="57" cm="1">
        <f t="array" ref="L193">SUM(IF(Inversiones!$C$11:$C$360=$D193,Inversiones!J$11:J$360,0))</f>
        <v>0</v>
      </c>
      <c r="M193" s="57" cm="1">
        <f t="array" ref="M193">SUM(IF(Inversiones!$C$11:$C$360=$D193,Inversiones!L$11:L$360,0))</f>
        <v>0</v>
      </c>
      <c r="N193" s="57" cm="1">
        <f t="array" ref="N193">SUM(IF(Inversiones!$C$11:$C$360=$D193,Inversiones!N$11:N$360,0))</f>
        <v>0</v>
      </c>
      <c r="O193" s="57" cm="1">
        <f t="array" ref="O193">SUM(IF(Inversiones!$C$11:$C$360=$D193,Inversiones!R$11:R$360,0))</f>
        <v>0</v>
      </c>
      <c r="P193" s="1"/>
      <c r="Q193" s="1"/>
      <c r="R193" s="1"/>
      <c r="S193" s="1"/>
      <c r="T193" s="111"/>
      <c r="U193" s="1"/>
      <c r="V193" s="1"/>
      <c r="W193" s="1"/>
      <c r="X193" s="1"/>
      <c r="Y193" s="1"/>
      <c r="Z193" s="1"/>
    </row>
    <row r="194" spans="1:26" ht="11.25" customHeight="1" x14ac:dyDescent="0.2">
      <c r="A194" s="1"/>
      <c r="B194" s="110"/>
      <c r="C194" s="1"/>
      <c r="D194" s="424" t="s">
        <v>64</v>
      </c>
      <c r="E194" s="350"/>
      <c r="F194" s="350"/>
      <c r="G194" s="351"/>
      <c r="H194" s="27">
        <f>COUNTIF(Inversiones!$C$11:$C$360,$D194)</f>
        <v>0</v>
      </c>
      <c r="I194" s="57">
        <f t="shared" si="10"/>
        <v>0</v>
      </c>
      <c r="J194" s="57" cm="1">
        <f t="array" ref="J194">SUM(IF(Inversiones!$C$11:$C$360=$D194,Inversiones!G$11:G$360,0))</f>
        <v>0</v>
      </c>
      <c r="K194" s="57" cm="1">
        <f t="array" ref="K194">SUM(IF(Inversiones!$C$11:$C$360=$D194,Inversiones!H$11:H$360,0))</f>
        <v>0</v>
      </c>
      <c r="L194" s="57" cm="1">
        <f t="array" ref="L194">SUM(IF(Inversiones!$C$11:$C$360=$D194,Inversiones!J$11:J$360,0))</f>
        <v>0</v>
      </c>
      <c r="M194" s="57" cm="1">
        <f t="array" ref="M194">SUM(IF(Inversiones!$C$11:$C$360=$D194,Inversiones!L$11:L$360,0))</f>
        <v>0</v>
      </c>
      <c r="N194" s="57" cm="1">
        <f t="array" ref="N194">SUM(IF(Inversiones!$C$11:$C$360=$D194,Inversiones!N$11:N$360,0))</f>
        <v>0</v>
      </c>
      <c r="O194" s="57" cm="1">
        <f t="array" ref="O194">SUM(IF(Inversiones!$C$11:$C$360=$D194,Inversiones!R$11:R$360,0))</f>
        <v>0</v>
      </c>
      <c r="P194" s="1"/>
      <c r="Q194" s="1"/>
      <c r="R194" s="1"/>
      <c r="S194" s="1"/>
      <c r="T194" s="111"/>
      <c r="U194" s="1"/>
      <c r="V194" s="1"/>
      <c r="W194" s="1"/>
      <c r="X194" s="1"/>
      <c r="Y194" s="1"/>
      <c r="Z194" s="1"/>
    </row>
    <row r="195" spans="1:26" ht="11.25" customHeight="1" x14ac:dyDescent="0.2">
      <c r="A195" s="1"/>
      <c r="B195" s="110"/>
      <c r="C195" s="1"/>
      <c r="D195" s="424" t="s">
        <v>70</v>
      </c>
      <c r="E195" s="350"/>
      <c r="F195" s="350"/>
      <c r="G195" s="351"/>
      <c r="H195" s="27">
        <f>COUNTIF(Inversiones!$C$11:$C$360,$D195)</f>
        <v>0</v>
      </c>
      <c r="I195" s="57">
        <f t="shared" si="10"/>
        <v>0</v>
      </c>
      <c r="J195" s="57" cm="1">
        <f t="array" ref="J195">SUM(IF(Inversiones!$C$11:$C$360=$D195,Inversiones!G$11:G$360,0))</f>
        <v>0</v>
      </c>
      <c r="K195" s="57" cm="1">
        <f t="array" ref="K195">SUM(IF(Inversiones!$C$11:$C$360=$D195,Inversiones!H$11:H$360,0))</f>
        <v>0</v>
      </c>
      <c r="L195" s="57" cm="1">
        <f t="array" ref="L195">SUM(IF(Inversiones!$C$11:$C$360=$D195,Inversiones!J$11:J$360,0))</f>
        <v>0</v>
      </c>
      <c r="M195" s="57" cm="1">
        <f t="array" ref="M195">SUM(IF(Inversiones!$C$11:$C$360=$D195,Inversiones!L$11:L$360,0))</f>
        <v>0</v>
      </c>
      <c r="N195" s="57" cm="1">
        <f t="array" ref="N195">SUM(IF(Inversiones!$C$11:$C$360=$D195,Inversiones!N$11:N$360,0))</f>
        <v>0</v>
      </c>
      <c r="O195" s="57" cm="1">
        <f t="array" ref="O195">SUM(IF(Inversiones!$C$11:$C$360=$D195,Inversiones!R$11:R$360,0))</f>
        <v>0</v>
      </c>
      <c r="P195" s="1"/>
      <c r="Q195" s="1"/>
      <c r="R195" s="1"/>
      <c r="S195" s="1"/>
      <c r="T195" s="111"/>
      <c r="U195" s="1"/>
      <c r="V195" s="1"/>
      <c r="W195" s="1"/>
      <c r="X195" s="1"/>
      <c r="Y195" s="1"/>
      <c r="Z195" s="1"/>
    </row>
    <row r="196" spans="1:26" ht="11.25" customHeight="1" x14ac:dyDescent="0.2">
      <c r="A196" s="1"/>
      <c r="B196" s="110"/>
      <c r="C196" s="1"/>
      <c r="D196" s="424" t="s">
        <v>76</v>
      </c>
      <c r="E196" s="350"/>
      <c r="F196" s="350"/>
      <c r="G196" s="351"/>
      <c r="H196" s="27">
        <f>COUNTIF(Inversiones!$C$11:$C$360,$D196)</f>
        <v>0</v>
      </c>
      <c r="I196" s="57">
        <f t="shared" si="10"/>
        <v>0</v>
      </c>
      <c r="J196" s="57" cm="1">
        <f t="array" ref="J196">SUM(IF(Inversiones!$C$11:$C$360=$D196,Inversiones!G$11:G$360,0))</f>
        <v>0</v>
      </c>
      <c r="K196" s="57" cm="1">
        <f t="array" ref="K196">SUM(IF(Inversiones!$C$11:$C$360=$D196,Inversiones!H$11:H$360,0))</f>
        <v>0</v>
      </c>
      <c r="L196" s="57" cm="1">
        <f t="array" ref="L196">SUM(IF(Inversiones!$C$11:$C$360=$D196,Inversiones!J$11:J$360,0))</f>
        <v>0</v>
      </c>
      <c r="M196" s="57" cm="1">
        <f t="array" ref="M196">SUM(IF(Inversiones!$C$11:$C$360=$D196,Inversiones!L$11:L$360,0))</f>
        <v>0</v>
      </c>
      <c r="N196" s="57" cm="1">
        <f t="array" ref="N196">SUM(IF(Inversiones!$C$11:$C$360=$D196,Inversiones!N$11:N$360,0))</f>
        <v>0</v>
      </c>
      <c r="O196" s="57" cm="1">
        <f t="array" ref="O196">SUM(IF(Inversiones!$C$11:$C$360=$D196,Inversiones!R$11:R$360,0))</f>
        <v>0</v>
      </c>
      <c r="P196" s="1"/>
      <c r="Q196" s="1"/>
      <c r="R196" s="1"/>
      <c r="S196" s="1"/>
      <c r="T196" s="111"/>
      <c r="U196" s="1"/>
      <c r="V196" s="1"/>
      <c r="W196" s="1"/>
      <c r="X196" s="1"/>
      <c r="Y196" s="1"/>
      <c r="Z196" s="1"/>
    </row>
    <row r="197" spans="1:26" ht="11.25" customHeight="1" x14ac:dyDescent="0.2">
      <c r="A197" s="1"/>
      <c r="B197" s="110"/>
      <c r="C197" s="1"/>
      <c r="D197" s="424" t="s">
        <v>81</v>
      </c>
      <c r="E197" s="350"/>
      <c r="F197" s="350"/>
      <c r="G197" s="351"/>
      <c r="H197" s="27">
        <f>COUNTIF(Inversiones!$C$11:$C$360,$D197)</f>
        <v>0</v>
      </c>
      <c r="I197" s="57">
        <f t="shared" si="10"/>
        <v>0</v>
      </c>
      <c r="J197" s="57" cm="1">
        <f t="array" ref="J197">SUM(IF(Inversiones!$C$11:$C$360=$D197,Inversiones!G$11:G$360,0))</f>
        <v>0</v>
      </c>
      <c r="K197" s="57" cm="1">
        <f t="array" ref="K197">SUM(IF(Inversiones!$C$11:$C$360=$D197,Inversiones!H$11:H$360,0))</f>
        <v>0</v>
      </c>
      <c r="L197" s="57" cm="1">
        <f t="array" ref="L197">SUM(IF(Inversiones!$C$11:$C$360=$D197,Inversiones!J$11:J$360,0))</f>
        <v>0</v>
      </c>
      <c r="M197" s="57" cm="1">
        <f t="array" ref="M197">SUM(IF(Inversiones!$C$11:$C$360=$D197,Inversiones!L$11:L$360,0))</f>
        <v>0</v>
      </c>
      <c r="N197" s="57" cm="1">
        <f t="array" ref="N197">SUM(IF(Inversiones!$C$11:$C$360=$D197,Inversiones!N$11:N$360,0))</f>
        <v>0</v>
      </c>
      <c r="O197" s="57" cm="1">
        <f t="array" ref="O197">SUM(IF(Inversiones!$C$11:$C$360=$D197,Inversiones!R$11:R$360,0))</f>
        <v>0</v>
      </c>
      <c r="P197" s="1"/>
      <c r="Q197" s="1"/>
      <c r="R197" s="1"/>
      <c r="S197" s="1"/>
      <c r="T197" s="111"/>
      <c r="U197" s="1"/>
      <c r="V197" s="1"/>
      <c r="W197" s="1"/>
      <c r="X197" s="1"/>
      <c r="Y197" s="1"/>
      <c r="Z197" s="1"/>
    </row>
    <row r="198" spans="1:26" ht="24" customHeight="1" x14ac:dyDescent="0.2">
      <c r="A198" s="1"/>
      <c r="B198" s="110"/>
      <c r="C198" s="1"/>
      <c r="D198" s="424" t="s">
        <v>86</v>
      </c>
      <c r="E198" s="350"/>
      <c r="F198" s="350"/>
      <c r="G198" s="351"/>
      <c r="H198" s="27">
        <f>COUNTIF(Inversiones!$C$11:$C$360,$D198)</f>
        <v>0</v>
      </c>
      <c r="I198" s="57">
        <f t="shared" si="10"/>
        <v>0</v>
      </c>
      <c r="J198" s="57" cm="1">
        <f t="array" ref="J198">SUM(IF(Inversiones!$C$11:$C$360=$D198,Inversiones!G$11:G$360,0))</f>
        <v>0</v>
      </c>
      <c r="K198" s="57" cm="1">
        <f t="array" ref="K198">SUM(IF(Inversiones!$C$11:$C$360=$D198,Inversiones!H$11:H$360,0))</f>
        <v>0</v>
      </c>
      <c r="L198" s="57" cm="1">
        <f t="array" ref="L198">SUM(IF(Inversiones!$C$11:$C$360=$D198,Inversiones!J$11:J$360,0))</f>
        <v>0</v>
      </c>
      <c r="M198" s="57" cm="1">
        <f t="array" ref="M198">SUM(IF(Inversiones!$C$11:$C$360=$D198,Inversiones!L$11:L$360,0))</f>
        <v>0</v>
      </c>
      <c r="N198" s="57" cm="1">
        <f t="array" ref="N198">SUM(IF(Inversiones!$C$11:$C$360=$D198,Inversiones!N$11:N$360,0))</f>
        <v>0</v>
      </c>
      <c r="O198" s="57" cm="1">
        <f t="array" ref="O198">SUM(IF(Inversiones!$C$11:$C$360=$D198,Inversiones!R$11:R$360,0))</f>
        <v>0</v>
      </c>
      <c r="P198" s="1"/>
      <c r="Q198" s="1"/>
      <c r="R198" s="1"/>
      <c r="S198" s="1"/>
      <c r="T198" s="111"/>
      <c r="U198" s="1"/>
      <c r="V198" s="1"/>
      <c r="W198" s="1"/>
      <c r="X198" s="1"/>
      <c r="Y198" s="1"/>
      <c r="Z198" s="1"/>
    </row>
    <row r="199" spans="1:26" ht="11.25" customHeight="1" x14ac:dyDescent="0.2">
      <c r="A199" s="1"/>
      <c r="B199" s="110"/>
      <c r="C199" s="1"/>
      <c r="D199" s="424" t="s">
        <v>1543</v>
      </c>
      <c r="E199" s="350"/>
      <c r="F199" s="350"/>
      <c r="G199" s="351"/>
      <c r="H199" s="138">
        <f t="shared" ref="H199:O199" si="11">SUM(H190:H198)</f>
        <v>12</v>
      </c>
      <c r="I199" s="138">
        <f t="shared" si="11"/>
        <v>16439847811</v>
      </c>
      <c r="J199" s="138">
        <f t="shared" si="11"/>
        <v>2638210422</v>
      </c>
      <c r="K199" s="138">
        <f t="shared" si="11"/>
        <v>6869259378</v>
      </c>
      <c r="L199" s="138">
        <f t="shared" si="11"/>
        <v>2215000000</v>
      </c>
      <c r="M199" s="138">
        <f t="shared" si="11"/>
        <v>4591355403</v>
      </c>
      <c r="N199" s="138">
        <f t="shared" si="11"/>
        <v>28650000</v>
      </c>
      <c r="O199" s="138">
        <f t="shared" si="11"/>
        <v>97372608</v>
      </c>
      <c r="P199" s="1"/>
      <c r="Q199" s="1"/>
      <c r="R199" s="1"/>
      <c r="S199" s="1"/>
      <c r="T199" s="111"/>
      <c r="U199" s="1"/>
      <c r="V199" s="1"/>
      <c r="W199" s="1"/>
      <c r="X199" s="1"/>
      <c r="Y199" s="1"/>
      <c r="Z199" s="1"/>
    </row>
    <row r="200" spans="1:26" ht="11.25" customHeight="1" x14ac:dyDescent="0.2">
      <c r="A200" s="1"/>
      <c r="B200" s="110"/>
      <c r="C200" s="1"/>
      <c r="D200" s="41"/>
      <c r="E200" s="2"/>
      <c r="F200" s="1"/>
      <c r="G200" s="1"/>
      <c r="H200" s="1"/>
      <c r="I200" s="1"/>
      <c r="J200" s="1"/>
      <c r="K200" s="1"/>
      <c r="L200" s="1"/>
      <c r="M200" s="1"/>
      <c r="N200" s="1"/>
      <c r="O200" s="1"/>
      <c r="P200" s="1"/>
      <c r="Q200" s="1"/>
      <c r="R200" s="1"/>
      <c r="S200" s="1"/>
      <c r="T200" s="111"/>
      <c r="U200" s="1"/>
      <c r="V200" s="1"/>
      <c r="W200" s="1"/>
      <c r="X200" s="1"/>
      <c r="Y200" s="1"/>
      <c r="Z200" s="1"/>
    </row>
    <row r="201" spans="1:26" ht="11.25" customHeight="1" x14ac:dyDescent="0.2">
      <c r="A201" s="1"/>
      <c r="B201" s="110"/>
      <c r="C201" s="1"/>
      <c r="D201" s="41"/>
      <c r="E201" s="2"/>
      <c r="F201" s="1"/>
      <c r="G201" s="1"/>
      <c r="H201" s="1"/>
      <c r="I201" s="1"/>
      <c r="J201" s="1"/>
      <c r="K201" s="1"/>
      <c r="L201" s="1"/>
      <c r="M201" s="1"/>
      <c r="N201" s="1"/>
      <c r="O201" s="1"/>
      <c r="P201" s="1"/>
      <c r="Q201" s="1"/>
      <c r="R201" s="1"/>
      <c r="S201" s="1"/>
      <c r="T201" s="111"/>
      <c r="U201" s="1"/>
      <c r="V201" s="1"/>
      <c r="W201" s="1"/>
      <c r="X201" s="1"/>
      <c r="Y201" s="1"/>
      <c r="Z201" s="1"/>
    </row>
    <row r="202" spans="1:26" ht="11.25" customHeight="1" x14ac:dyDescent="0.2">
      <c r="A202" s="1"/>
      <c r="B202" s="110"/>
      <c r="C202" s="1"/>
      <c r="D202" s="41"/>
      <c r="E202" s="2"/>
      <c r="F202" s="1"/>
      <c r="G202" s="1"/>
      <c r="H202" s="1"/>
      <c r="I202" s="1"/>
      <c r="J202" s="1"/>
      <c r="K202" s="1"/>
      <c r="L202" s="1"/>
      <c r="M202" s="1"/>
      <c r="N202" s="1"/>
      <c r="O202" s="1"/>
      <c r="P202" s="1"/>
      <c r="Q202" s="1"/>
      <c r="R202" s="1"/>
      <c r="S202" s="1"/>
      <c r="T202" s="111"/>
      <c r="U202" s="1"/>
      <c r="V202" s="1"/>
      <c r="W202" s="1"/>
      <c r="X202" s="1"/>
      <c r="Y202" s="1"/>
      <c r="Z202" s="1"/>
    </row>
    <row r="203" spans="1:26" ht="11.25" customHeight="1" x14ac:dyDescent="0.2">
      <c r="A203" s="1"/>
      <c r="B203" s="110"/>
      <c r="C203" s="1"/>
      <c r="D203" s="41"/>
      <c r="E203" s="2"/>
      <c r="F203" s="1"/>
      <c r="G203" s="1"/>
      <c r="H203" s="1"/>
      <c r="I203" s="1"/>
      <c r="J203" s="1"/>
      <c r="K203" s="1"/>
      <c r="L203" s="1"/>
      <c r="M203" s="1"/>
      <c r="N203" s="1"/>
      <c r="O203" s="1"/>
      <c r="P203" s="1"/>
      <c r="Q203" s="1"/>
      <c r="R203" s="1"/>
      <c r="S203" s="1"/>
      <c r="T203" s="111"/>
      <c r="U203" s="1"/>
      <c r="V203" s="1"/>
      <c r="W203" s="1"/>
      <c r="X203" s="1"/>
      <c r="Y203" s="1"/>
      <c r="Z203" s="1"/>
    </row>
    <row r="204" spans="1:26" ht="11.25" customHeight="1" x14ac:dyDescent="0.2">
      <c r="A204" s="1"/>
      <c r="B204" s="110"/>
      <c r="C204" s="1"/>
      <c r="D204" s="41"/>
      <c r="E204" s="2"/>
      <c r="F204" s="1"/>
      <c r="G204" s="1"/>
      <c r="H204" s="1"/>
      <c r="I204" s="1"/>
      <c r="J204" s="1"/>
      <c r="K204" s="1"/>
      <c r="L204" s="1"/>
      <c r="M204" s="1"/>
      <c r="N204" s="1"/>
      <c r="O204" s="1"/>
      <c r="P204" s="1"/>
      <c r="Q204" s="1"/>
      <c r="R204" s="1"/>
      <c r="S204" s="1"/>
      <c r="T204" s="111"/>
      <c r="U204" s="1"/>
      <c r="V204" s="1"/>
      <c r="W204" s="1"/>
      <c r="X204" s="1"/>
      <c r="Y204" s="1"/>
      <c r="Z204" s="1"/>
    </row>
    <row r="205" spans="1:26" ht="11.25" customHeight="1" x14ac:dyDescent="0.2">
      <c r="A205" s="1"/>
      <c r="B205" s="110"/>
      <c r="C205" s="1"/>
      <c r="D205" s="41"/>
      <c r="E205" s="2"/>
      <c r="F205" s="1"/>
      <c r="G205" s="1"/>
      <c r="H205" s="1"/>
      <c r="I205" s="1"/>
      <c r="J205" s="1"/>
      <c r="K205" s="1"/>
      <c r="L205" s="1"/>
      <c r="M205" s="1"/>
      <c r="N205" s="1"/>
      <c r="O205" s="1"/>
      <c r="P205" s="1"/>
      <c r="Q205" s="1"/>
      <c r="R205" s="1"/>
      <c r="S205" s="1"/>
      <c r="T205" s="111"/>
      <c r="U205" s="1"/>
      <c r="V205" s="1"/>
      <c r="W205" s="1"/>
      <c r="X205" s="1"/>
      <c r="Y205" s="1"/>
      <c r="Z205" s="1"/>
    </row>
    <row r="206" spans="1:26" ht="11.25" customHeight="1" x14ac:dyDescent="0.2">
      <c r="A206" s="1"/>
      <c r="B206" s="110"/>
      <c r="C206" s="1"/>
      <c r="D206" s="41"/>
      <c r="E206" s="2"/>
      <c r="F206" s="1"/>
      <c r="G206" s="1"/>
      <c r="H206" s="1"/>
      <c r="I206" s="1"/>
      <c r="J206" s="1"/>
      <c r="K206" s="1"/>
      <c r="L206" s="1"/>
      <c r="M206" s="1"/>
      <c r="N206" s="1"/>
      <c r="O206" s="1"/>
      <c r="P206" s="1"/>
      <c r="Q206" s="1"/>
      <c r="R206" s="1"/>
      <c r="S206" s="1"/>
      <c r="T206" s="111"/>
      <c r="U206" s="1"/>
      <c r="V206" s="1"/>
      <c r="W206" s="1"/>
      <c r="X206" s="1"/>
      <c r="Y206" s="1"/>
      <c r="Z206" s="1"/>
    </row>
    <row r="207" spans="1:26" ht="11.25" customHeight="1" x14ac:dyDescent="0.2">
      <c r="A207" s="1"/>
      <c r="B207" s="110"/>
      <c r="C207" s="1"/>
      <c r="D207" s="41"/>
      <c r="E207" s="2"/>
      <c r="F207" s="1"/>
      <c r="G207" s="1"/>
      <c r="H207" s="1"/>
      <c r="I207" s="1"/>
      <c r="J207" s="1"/>
      <c r="K207" s="1"/>
      <c r="L207" s="1"/>
      <c r="M207" s="1"/>
      <c r="N207" s="1"/>
      <c r="O207" s="1"/>
      <c r="P207" s="1"/>
      <c r="Q207" s="1"/>
      <c r="R207" s="1"/>
      <c r="S207" s="1"/>
      <c r="T207" s="111"/>
      <c r="U207" s="1"/>
      <c r="V207" s="1"/>
      <c r="W207" s="1"/>
      <c r="X207" s="1"/>
      <c r="Y207" s="1"/>
      <c r="Z207" s="1"/>
    </row>
    <row r="208" spans="1:26" ht="11.25" customHeight="1" x14ac:dyDescent="0.2">
      <c r="A208" s="1"/>
      <c r="B208" s="110"/>
      <c r="C208" s="1"/>
      <c r="D208" s="41"/>
      <c r="E208" s="2"/>
      <c r="F208" s="1"/>
      <c r="G208" s="1"/>
      <c r="H208" s="1"/>
      <c r="I208" s="1"/>
      <c r="J208" s="1"/>
      <c r="K208" s="1"/>
      <c r="L208" s="1"/>
      <c r="M208" s="1"/>
      <c r="N208" s="1"/>
      <c r="O208" s="1"/>
      <c r="P208" s="1"/>
      <c r="Q208" s="1"/>
      <c r="R208" s="1"/>
      <c r="S208" s="1"/>
      <c r="T208" s="111"/>
      <c r="U208" s="1"/>
      <c r="V208" s="1"/>
      <c r="W208" s="1"/>
      <c r="X208" s="1"/>
      <c r="Y208" s="1"/>
      <c r="Z208" s="1"/>
    </row>
    <row r="209" spans="1:26" ht="11.25" customHeight="1" x14ac:dyDescent="0.2">
      <c r="A209" s="1"/>
      <c r="B209" s="110"/>
      <c r="C209" s="1"/>
      <c r="D209" s="41"/>
      <c r="E209" s="2"/>
      <c r="F209" s="1"/>
      <c r="G209" s="1"/>
      <c r="H209" s="1"/>
      <c r="I209" s="1"/>
      <c r="J209" s="1"/>
      <c r="K209" s="1"/>
      <c r="L209" s="1"/>
      <c r="M209" s="1"/>
      <c r="N209" s="1"/>
      <c r="O209" s="1"/>
      <c r="P209" s="1"/>
      <c r="Q209" s="1"/>
      <c r="R209" s="1"/>
      <c r="S209" s="1"/>
      <c r="T209" s="111"/>
      <c r="U209" s="1"/>
      <c r="V209" s="1"/>
      <c r="W209" s="1"/>
      <c r="X209" s="1"/>
      <c r="Y209" s="1"/>
      <c r="Z209" s="1"/>
    </row>
    <row r="210" spans="1:26" ht="11.25" customHeight="1" x14ac:dyDescent="0.2">
      <c r="A210" s="1"/>
      <c r="B210" s="110"/>
      <c r="C210" s="1"/>
      <c r="D210" s="41"/>
      <c r="E210" s="2"/>
      <c r="F210" s="1"/>
      <c r="G210" s="1"/>
      <c r="H210" s="1"/>
      <c r="I210" s="1"/>
      <c r="J210" s="1"/>
      <c r="K210" s="1"/>
      <c r="L210" s="1"/>
      <c r="M210" s="1"/>
      <c r="N210" s="1"/>
      <c r="O210" s="1"/>
      <c r="P210" s="1"/>
      <c r="Q210" s="1"/>
      <c r="R210" s="1"/>
      <c r="S210" s="1"/>
      <c r="T210" s="111"/>
      <c r="U210" s="1"/>
      <c r="V210" s="1"/>
      <c r="W210" s="1"/>
      <c r="X210" s="1"/>
      <c r="Y210" s="1"/>
      <c r="Z210" s="1"/>
    </row>
    <row r="211" spans="1:26" ht="11.25" customHeight="1" x14ac:dyDescent="0.2">
      <c r="A211" s="1"/>
      <c r="B211" s="110"/>
      <c r="C211" s="1"/>
      <c r="D211" s="41"/>
      <c r="E211" s="2"/>
      <c r="F211" s="1"/>
      <c r="G211" s="1"/>
      <c r="H211" s="1"/>
      <c r="I211" s="1"/>
      <c r="J211" s="1"/>
      <c r="K211" s="1"/>
      <c r="L211" s="1"/>
      <c r="M211" s="1"/>
      <c r="N211" s="1"/>
      <c r="O211" s="1"/>
      <c r="P211" s="1"/>
      <c r="Q211" s="1"/>
      <c r="R211" s="1"/>
      <c r="S211" s="1"/>
      <c r="T211" s="111"/>
      <c r="U211" s="1"/>
      <c r="V211" s="1"/>
      <c r="W211" s="1"/>
      <c r="X211" s="1"/>
      <c r="Y211" s="1"/>
      <c r="Z211" s="1"/>
    </row>
    <row r="212" spans="1:26" ht="11.25" customHeight="1" x14ac:dyDescent="0.2">
      <c r="A212" s="1"/>
      <c r="B212" s="110"/>
      <c r="C212" s="1"/>
      <c r="D212" s="87" t="s">
        <v>1694</v>
      </c>
      <c r="E212" s="2"/>
      <c r="F212" s="1"/>
      <c r="G212" s="1"/>
      <c r="H212" s="1"/>
      <c r="I212" s="1"/>
      <c r="J212" s="1"/>
      <c r="K212" s="1"/>
      <c r="L212" s="1"/>
      <c r="M212" s="1"/>
      <c r="N212" s="1"/>
      <c r="O212" s="1"/>
      <c r="P212" s="1"/>
      <c r="Q212" s="1"/>
      <c r="R212" s="1"/>
      <c r="S212" s="1"/>
      <c r="T212" s="111"/>
      <c r="U212" s="1"/>
      <c r="V212" s="1"/>
      <c r="W212" s="1"/>
      <c r="X212" s="1"/>
      <c r="Y212" s="1"/>
      <c r="Z212" s="1"/>
    </row>
    <row r="213" spans="1:26" ht="44.25" customHeight="1" x14ac:dyDescent="0.2">
      <c r="A213" s="1"/>
      <c r="B213" s="110"/>
      <c r="C213" s="397" t="s">
        <v>1695</v>
      </c>
      <c r="D213" s="350"/>
      <c r="E213" s="350"/>
      <c r="F213" s="350"/>
      <c r="G213" s="350"/>
      <c r="H213" s="350"/>
      <c r="I213" s="350"/>
      <c r="J213" s="350"/>
      <c r="K213" s="350"/>
      <c r="L213" s="350"/>
      <c r="M213" s="350"/>
      <c r="N213" s="350"/>
      <c r="O213" s="350"/>
      <c r="P213" s="350"/>
      <c r="Q213" s="350"/>
      <c r="R213" s="350"/>
      <c r="S213" s="351"/>
      <c r="T213" s="111"/>
      <c r="U213" s="1"/>
      <c r="V213" s="1"/>
      <c r="W213" s="1"/>
      <c r="X213" s="1"/>
      <c r="Y213" s="1"/>
      <c r="Z213" s="1"/>
    </row>
    <row r="214" spans="1:26" ht="11.25" customHeight="1" x14ac:dyDescent="0.2">
      <c r="A214" s="1"/>
      <c r="B214" s="167"/>
      <c r="C214" s="168"/>
      <c r="D214" s="169"/>
      <c r="E214" s="170"/>
      <c r="F214" s="168"/>
      <c r="G214" s="168"/>
      <c r="H214" s="168"/>
      <c r="I214" s="168"/>
      <c r="J214" s="168"/>
      <c r="K214" s="168"/>
      <c r="L214" s="168"/>
      <c r="M214" s="168"/>
      <c r="N214" s="168"/>
      <c r="O214" s="168"/>
      <c r="P214" s="168"/>
      <c r="Q214" s="168"/>
      <c r="R214" s="168"/>
      <c r="S214" s="168"/>
      <c r="T214" s="171"/>
      <c r="U214" s="1"/>
      <c r="V214" s="1"/>
      <c r="W214" s="1"/>
      <c r="X214" s="1"/>
      <c r="Y214" s="1"/>
      <c r="Z214" s="1"/>
    </row>
    <row r="215" spans="1:26" ht="11.25" customHeight="1" x14ac:dyDescent="0.2">
      <c r="A215" s="1"/>
      <c r="B215" s="1"/>
      <c r="C215" s="1"/>
      <c r="D215" s="41"/>
      <c r="E215" s="2"/>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
      <c r="A216" s="1"/>
      <c r="B216" s="1"/>
      <c r="C216" s="1"/>
      <c r="D216" s="41"/>
      <c r="E216" s="2"/>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
      <c r="A217" s="1"/>
      <c r="B217" s="1"/>
      <c r="C217" s="1"/>
      <c r="D217" s="41"/>
      <c r="E217" s="2"/>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
      <c r="A218" s="1"/>
      <c r="B218" s="1"/>
      <c r="C218" s="1"/>
      <c r="D218" s="41"/>
      <c r="E218" s="2"/>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
      <c r="A219" s="1"/>
      <c r="B219" s="1"/>
      <c r="C219" s="1"/>
      <c r="D219" s="41"/>
      <c r="E219" s="2"/>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
      <c r="A220" s="1"/>
      <c r="B220" s="1"/>
      <c r="C220" s="1"/>
      <c r="D220" s="41"/>
      <c r="E220" s="2"/>
      <c r="F220" s="1"/>
      <c r="G220" s="154"/>
      <c r="H220" s="1"/>
      <c r="I220" s="1"/>
      <c r="J220" s="1"/>
      <c r="K220" s="1"/>
      <c r="L220" s="1"/>
      <c r="M220" s="1"/>
      <c r="N220" s="1"/>
      <c r="O220" s="1"/>
      <c r="P220" s="1"/>
      <c r="Q220" s="1"/>
      <c r="R220" s="1"/>
      <c r="S220" s="1"/>
      <c r="T220" s="1"/>
      <c r="U220" s="1"/>
      <c r="V220" s="1"/>
      <c r="W220" s="1"/>
      <c r="X220" s="1"/>
      <c r="Y220" s="1"/>
      <c r="Z220" s="1"/>
    </row>
    <row r="221" spans="1:26" ht="11.25" customHeight="1" x14ac:dyDescent="0.2">
      <c r="A221" s="1"/>
      <c r="B221" s="1"/>
      <c r="C221" s="1"/>
      <c r="D221" s="41"/>
      <c r="E221" s="2"/>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
      <c r="A222" s="1"/>
      <c r="B222" s="1"/>
      <c r="C222" s="1"/>
      <c r="D222" s="41"/>
      <c r="E222" s="2"/>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
      <c r="A223" s="1"/>
      <c r="B223" s="1"/>
      <c r="C223" s="1"/>
      <c r="D223" s="41"/>
      <c r="E223" s="2"/>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
      <c r="A224" s="1"/>
      <c r="B224" s="1"/>
      <c r="C224" s="1"/>
      <c r="D224" s="41"/>
      <c r="E224" s="2"/>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
      <c r="A225" s="1"/>
      <c r="B225" s="1"/>
      <c r="C225" s="1"/>
      <c r="D225" s="41"/>
      <c r="E225" s="2"/>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
      <c r="A226" s="1"/>
      <c r="B226" s="1"/>
      <c r="C226" s="1"/>
      <c r="D226" s="41"/>
      <c r="E226" s="2"/>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
      <c r="A227" s="1"/>
      <c r="B227" s="1"/>
      <c r="C227" s="1"/>
      <c r="D227" s="41"/>
      <c r="E227" s="2"/>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
      <c r="A228" s="1"/>
      <c r="B228" s="1"/>
      <c r="C228" s="1"/>
      <c r="D228" s="41"/>
      <c r="E228" s="2"/>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
      <c r="A229" s="1"/>
      <c r="B229" s="1"/>
      <c r="C229" s="1"/>
      <c r="D229" s="41"/>
      <c r="E229" s="2"/>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
      <c r="A230" s="1"/>
      <c r="B230" s="1"/>
      <c r="C230" s="1"/>
      <c r="D230" s="41"/>
      <c r="E230" s="2"/>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
      <c r="A231" s="1"/>
      <c r="B231" s="1"/>
      <c r="C231" s="1"/>
      <c r="D231" s="41"/>
      <c r="E231" s="2"/>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
      <c r="A232" s="1"/>
      <c r="B232" s="1"/>
      <c r="C232" s="1"/>
      <c r="D232" s="41"/>
      <c r="E232" s="2"/>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
      <c r="A233" s="1"/>
      <c r="B233" s="1"/>
      <c r="C233" s="1"/>
      <c r="D233" s="41"/>
      <c r="E233" s="2"/>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
      <c r="A234" s="1"/>
      <c r="B234" s="1"/>
      <c r="C234" s="1"/>
      <c r="D234" s="41"/>
      <c r="E234" s="2"/>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
      <c r="A235" s="1"/>
      <c r="B235" s="1"/>
      <c r="C235" s="1"/>
      <c r="D235" s="41"/>
      <c r="E235" s="2"/>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
      <c r="A236" s="1"/>
      <c r="B236" s="1"/>
      <c r="C236" s="1"/>
      <c r="D236" s="41"/>
      <c r="E236" s="2"/>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
      <c r="A237" s="1"/>
      <c r="B237" s="1"/>
      <c r="C237" s="1"/>
      <c r="D237" s="41"/>
      <c r="E237" s="2"/>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
      <c r="A238" s="1"/>
      <c r="B238" s="1"/>
      <c r="C238" s="1"/>
      <c r="D238" s="41"/>
      <c r="E238" s="2"/>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
      <c r="A239" s="1"/>
      <c r="B239" s="1"/>
      <c r="C239" s="1"/>
      <c r="D239" s="41"/>
      <c r="E239" s="2"/>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
      <c r="A240" s="1"/>
      <c r="B240" s="1"/>
      <c r="C240" s="1"/>
      <c r="D240" s="41"/>
      <c r="E240" s="2"/>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
      <c r="A241" s="1"/>
      <c r="B241" s="1"/>
      <c r="C241" s="1"/>
      <c r="D241" s="41"/>
      <c r="E241" s="2"/>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
      <c r="A242" s="1"/>
      <c r="B242" s="1"/>
      <c r="C242" s="1"/>
      <c r="D242" s="41"/>
      <c r="E242" s="2"/>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
      <c r="A243" s="1"/>
      <c r="B243" s="1"/>
      <c r="C243" s="1"/>
      <c r="D243" s="41"/>
      <c r="E243" s="2"/>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
      <c r="A244" s="1"/>
      <c r="B244" s="1"/>
      <c r="C244" s="1"/>
      <c r="D244" s="41"/>
      <c r="E244" s="2"/>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
      <c r="A245" s="1"/>
      <c r="B245" s="1"/>
      <c r="C245" s="1"/>
      <c r="D245" s="41"/>
      <c r="E245" s="2"/>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
      <c r="A246" s="1"/>
      <c r="B246" s="1"/>
      <c r="C246" s="1"/>
      <c r="D246" s="41"/>
      <c r="E246" s="2"/>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
      <c r="A247" s="1"/>
      <c r="B247" s="1"/>
      <c r="C247" s="1"/>
      <c r="D247" s="41"/>
      <c r="E247" s="2"/>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
      <c r="A248" s="1"/>
      <c r="B248" s="1"/>
      <c r="C248" s="1"/>
      <c r="D248" s="41"/>
      <c r="E248" s="2"/>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
      <c r="A249" s="1"/>
      <c r="B249" s="1"/>
      <c r="C249" s="1"/>
      <c r="D249" s="41"/>
      <c r="E249" s="2"/>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
      <c r="A250" s="1"/>
      <c r="B250" s="1"/>
      <c r="C250" s="1"/>
      <c r="D250" s="41"/>
      <c r="E250" s="2"/>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
      <c r="A251" s="1"/>
      <c r="B251" s="1"/>
      <c r="C251" s="1"/>
      <c r="D251" s="41"/>
      <c r="E251" s="2"/>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
      <c r="A252" s="1"/>
      <c r="B252" s="1"/>
      <c r="C252" s="1"/>
      <c r="D252" s="41"/>
      <c r="E252" s="2"/>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
      <c r="A253" s="1"/>
      <c r="B253" s="1"/>
      <c r="C253" s="1"/>
      <c r="D253" s="41"/>
      <c r="E253" s="2"/>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
      <c r="A254" s="1"/>
      <c r="B254" s="1"/>
      <c r="C254" s="1"/>
      <c r="D254" s="41"/>
      <c r="E254" s="2"/>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
      <c r="A255" s="1"/>
      <c r="B255" s="1"/>
      <c r="C255" s="1"/>
      <c r="D255" s="41"/>
      <c r="E255" s="2"/>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
      <c r="A256" s="1"/>
      <c r="B256" s="1"/>
      <c r="C256" s="1"/>
      <c r="D256" s="41"/>
      <c r="E256" s="2"/>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
      <c r="A257" s="1"/>
      <c r="B257" s="1"/>
      <c r="C257" s="1"/>
      <c r="D257" s="41"/>
      <c r="E257" s="2"/>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
      <c r="A258" s="1"/>
      <c r="B258" s="1"/>
      <c r="C258" s="1"/>
      <c r="D258" s="41"/>
      <c r="E258" s="2"/>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
      <c r="A259" s="1"/>
      <c r="B259" s="1"/>
      <c r="C259" s="1"/>
      <c r="D259" s="41"/>
      <c r="E259" s="2"/>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
      <c r="A260" s="1"/>
      <c r="B260" s="1"/>
      <c r="C260" s="1"/>
      <c r="D260" s="41"/>
      <c r="E260" s="2"/>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
      <c r="A261" s="1"/>
      <c r="B261" s="1"/>
      <c r="C261" s="1"/>
      <c r="D261" s="41"/>
      <c r="E261" s="2"/>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
      <c r="A262" s="1"/>
      <c r="B262" s="1"/>
      <c r="C262" s="1"/>
      <c r="D262" s="41"/>
      <c r="E262" s="2"/>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
      <c r="A263" s="1"/>
      <c r="B263" s="1"/>
      <c r="C263" s="1"/>
      <c r="D263" s="41"/>
      <c r="E263" s="2"/>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
      <c r="A264" s="1"/>
      <c r="B264" s="1"/>
      <c r="C264" s="1"/>
      <c r="D264" s="41"/>
      <c r="E264" s="2"/>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
      <c r="A265" s="1"/>
      <c r="B265" s="1"/>
      <c r="C265" s="1"/>
      <c r="D265" s="41"/>
      <c r="E265" s="2"/>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
      <c r="A266" s="1"/>
      <c r="B266" s="1"/>
      <c r="C266" s="1"/>
      <c r="D266" s="41"/>
      <c r="E266" s="2"/>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
      <c r="A267" s="1"/>
      <c r="B267" s="1"/>
      <c r="C267" s="1"/>
      <c r="D267" s="41"/>
      <c r="E267" s="2"/>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
      <c r="A268" s="1"/>
      <c r="B268" s="1"/>
      <c r="C268" s="1"/>
      <c r="D268" s="41"/>
      <c r="E268" s="2"/>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
      <c r="A269" s="1"/>
      <c r="B269" s="1"/>
      <c r="C269" s="1"/>
      <c r="D269" s="41"/>
      <c r="E269" s="2"/>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
      <c r="A270" s="1"/>
      <c r="B270" s="1"/>
      <c r="C270" s="1"/>
      <c r="D270" s="41"/>
      <c r="E270" s="2"/>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
      <c r="A271" s="1"/>
      <c r="B271" s="1"/>
      <c r="C271" s="1"/>
      <c r="D271" s="41"/>
      <c r="E271" s="2"/>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
      <c r="A272" s="1"/>
      <c r="B272" s="1"/>
      <c r="C272" s="1"/>
      <c r="D272" s="41"/>
      <c r="E272" s="2"/>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
      <c r="A273" s="1"/>
      <c r="B273" s="1"/>
      <c r="C273" s="1"/>
      <c r="D273" s="41"/>
      <c r="E273" s="2"/>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
      <c r="A274" s="1"/>
      <c r="B274" s="1"/>
      <c r="C274" s="1"/>
      <c r="D274" s="41"/>
      <c r="E274" s="2"/>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
      <c r="A275" s="1"/>
      <c r="B275" s="1"/>
      <c r="C275" s="1"/>
      <c r="D275" s="41"/>
      <c r="E275" s="2"/>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
      <c r="A276" s="1"/>
      <c r="B276" s="1"/>
      <c r="C276" s="1"/>
      <c r="D276" s="41"/>
      <c r="E276" s="2"/>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
      <c r="A277" s="1"/>
      <c r="B277" s="1"/>
      <c r="C277" s="1"/>
      <c r="D277" s="41"/>
      <c r="E277" s="2"/>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
      <c r="A278" s="1"/>
      <c r="B278" s="1"/>
      <c r="C278" s="1"/>
      <c r="D278" s="41"/>
      <c r="E278" s="2"/>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
      <c r="A279" s="1"/>
      <c r="B279" s="1"/>
      <c r="C279" s="1"/>
      <c r="D279" s="41"/>
      <c r="E279" s="2"/>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
      <c r="A280" s="1"/>
      <c r="B280" s="1"/>
      <c r="C280" s="1"/>
      <c r="D280" s="41"/>
      <c r="E280" s="2"/>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
      <c r="A281" s="1"/>
      <c r="B281" s="1"/>
      <c r="C281" s="1"/>
      <c r="D281" s="41"/>
      <c r="E281" s="2"/>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
      <c r="A282" s="1"/>
      <c r="B282" s="1"/>
      <c r="C282" s="1"/>
      <c r="D282" s="41"/>
      <c r="E282" s="2"/>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
      <c r="A283" s="1"/>
      <c r="B283" s="1"/>
      <c r="C283" s="1"/>
      <c r="D283" s="41"/>
      <c r="E283" s="2"/>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
      <c r="A284" s="1"/>
      <c r="B284" s="1"/>
      <c r="C284" s="1"/>
      <c r="D284" s="41"/>
      <c r="E284" s="2"/>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
      <c r="A285" s="1"/>
      <c r="B285" s="1"/>
      <c r="C285" s="1"/>
      <c r="D285" s="41"/>
      <c r="E285" s="2"/>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
      <c r="A286" s="1"/>
      <c r="B286" s="1"/>
      <c r="C286" s="1"/>
      <c r="D286" s="41"/>
      <c r="E286" s="2"/>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
      <c r="A287" s="1"/>
      <c r="B287" s="1"/>
      <c r="C287" s="1"/>
      <c r="D287" s="41"/>
      <c r="E287" s="2"/>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
      <c r="A288" s="1"/>
      <c r="B288" s="1"/>
      <c r="C288" s="1"/>
      <c r="D288" s="41"/>
      <c r="E288" s="2"/>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
      <c r="A289" s="1"/>
      <c r="B289" s="1"/>
      <c r="C289" s="1"/>
      <c r="D289" s="41"/>
      <c r="E289" s="2"/>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
      <c r="A290" s="1"/>
      <c r="B290" s="1"/>
      <c r="C290" s="1"/>
      <c r="D290" s="41"/>
      <c r="E290" s="2"/>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
      <c r="A291" s="1"/>
      <c r="B291" s="1"/>
      <c r="C291" s="1"/>
      <c r="D291" s="41"/>
      <c r="E291" s="2"/>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
      <c r="A292" s="1"/>
      <c r="B292" s="1"/>
      <c r="C292" s="1"/>
      <c r="D292" s="41"/>
      <c r="E292" s="2"/>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
      <c r="A293" s="1"/>
      <c r="B293" s="1"/>
      <c r="C293" s="1"/>
      <c r="D293" s="41"/>
      <c r="E293" s="2"/>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
      <c r="A294" s="1"/>
      <c r="B294" s="1"/>
      <c r="C294" s="1"/>
      <c r="D294" s="41"/>
      <c r="E294" s="2"/>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
      <c r="A295" s="1"/>
      <c r="B295" s="1"/>
      <c r="C295" s="1"/>
      <c r="D295" s="41"/>
      <c r="E295" s="2"/>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
      <c r="A296" s="1"/>
      <c r="B296" s="1"/>
      <c r="C296" s="1"/>
      <c r="D296" s="41"/>
      <c r="E296" s="2"/>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
      <c r="A297" s="1"/>
      <c r="B297" s="1"/>
      <c r="C297" s="1"/>
      <c r="D297" s="41"/>
      <c r="E297" s="2"/>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
      <c r="A298" s="1"/>
      <c r="B298" s="1"/>
      <c r="C298" s="1"/>
      <c r="D298" s="41"/>
      <c r="E298" s="2"/>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
      <c r="A299" s="1"/>
      <c r="B299" s="1"/>
      <c r="C299" s="1"/>
      <c r="D299" s="41"/>
      <c r="E299" s="2"/>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
      <c r="A300" s="1"/>
      <c r="B300" s="1"/>
      <c r="C300" s="1"/>
      <c r="D300" s="41"/>
      <c r="E300" s="2"/>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
      <c r="A301" s="1"/>
      <c r="B301" s="1"/>
      <c r="C301" s="1"/>
      <c r="D301" s="41"/>
      <c r="E301" s="2"/>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
      <c r="A302" s="1"/>
      <c r="B302" s="1"/>
      <c r="C302" s="1"/>
      <c r="D302" s="41"/>
      <c r="E302" s="2"/>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
      <c r="A303" s="1"/>
      <c r="B303" s="1"/>
      <c r="C303" s="1"/>
      <c r="D303" s="41"/>
      <c r="E303" s="2"/>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
      <c r="A304" s="1"/>
      <c r="B304" s="1"/>
      <c r="C304" s="1"/>
      <c r="D304" s="41"/>
      <c r="E304" s="2"/>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
      <c r="A305" s="1"/>
      <c r="B305" s="1"/>
      <c r="C305" s="1"/>
      <c r="D305" s="41"/>
      <c r="E305" s="2"/>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
      <c r="A306" s="1"/>
      <c r="B306" s="1"/>
      <c r="C306" s="1"/>
      <c r="D306" s="41"/>
      <c r="E306" s="2"/>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
      <c r="A307" s="1"/>
      <c r="B307" s="1"/>
      <c r="C307" s="1"/>
      <c r="D307" s="41"/>
      <c r="E307" s="2"/>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
      <c r="A308" s="1"/>
      <c r="B308" s="1"/>
      <c r="C308" s="1"/>
      <c r="D308" s="41"/>
      <c r="E308" s="2"/>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
      <c r="A309" s="1"/>
      <c r="B309" s="1"/>
      <c r="C309" s="1"/>
      <c r="D309" s="41"/>
      <c r="E309" s="2"/>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
      <c r="A310" s="1"/>
      <c r="B310" s="1"/>
      <c r="C310" s="1"/>
      <c r="D310" s="41"/>
      <c r="E310" s="2"/>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
      <c r="A311" s="1"/>
      <c r="B311" s="1"/>
      <c r="C311" s="1"/>
      <c r="D311" s="41"/>
      <c r="E311" s="2"/>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
      <c r="A312" s="1"/>
      <c r="B312" s="1"/>
      <c r="C312" s="1"/>
      <c r="D312" s="41"/>
      <c r="E312" s="2"/>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
      <c r="A313" s="1"/>
      <c r="B313" s="1"/>
      <c r="C313" s="1"/>
      <c r="D313" s="41"/>
      <c r="E313" s="2"/>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
      <c r="A314" s="1"/>
      <c r="B314" s="1"/>
      <c r="C314" s="1"/>
      <c r="D314" s="41"/>
      <c r="E314" s="2"/>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
      <c r="A315" s="1"/>
      <c r="B315" s="1"/>
      <c r="C315" s="1"/>
      <c r="D315" s="41"/>
      <c r="E315" s="2"/>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
      <c r="A316" s="1"/>
      <c r="B316" s="1"/>
      <c r="C316" s="1"/>
      <c r="D316" s="41"/>
      <c r="E316" s="2"/>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
      <c r="A317" s="1"/>
      <c r="B317" s="1"/>
      <c r="C317" s="1"/>
      <c r="D317" s="41"/>
      <c r="E317" s="2"/>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
      <c r="A318" s="1"/>
      <c r="B318" s="1"/>
      <c r="C318" s="1"/>
      <c r="D318" s="41"/>
      <c r="E318" s="2"/>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
      <c r="A319" s="1"/>
      <c r="B319" s="1"/>
      <c r="C319" s="1"/>
      <c r="D319" s="41"/>
      <c r="E319" s="2"/>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
      <c r="A320" s="1"/>
      <c r="B320" s="1"/>
      <c r="C320" s="1"/>
      <c r="D320" s="41"/>
      <c r="E320" s="2"/>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
      <c r="A321" s="1"/>
      <c r="B321" s="1"/>
      <c r="C321" s="1"/>
      <c r="D321" s="41"/>
      <c r="E321" s="2"/>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
      <c r="A322" s="1"/>
      <c r="B322" s="1"/>
      <c r="C322" s="1"/>
      <c r="D322" s="41"/>
      <c r="E322" s="2"/>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
      <c r="A323" s="1"/>
      <c r="B323" s="1"/>
      <c r="C323" s="1"/>
      <c r="D323" s="41"/>
      <c r="E323" s="2"/>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
      <c r="A324" s="1"/>
      <c r="B324" s="1"/>
      <c r="C324" s="1"/>
      <c r="D324" s="41"/>
      <c r="E324" s="2"/>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
      <c r="A325" s="1"/>
      <c r="B325" s="1"/>
      <c r="C325" s="1"/>
      <c r="D325" s="41"/>
      <c r="E325" s="2"/>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
      <c r="A326" s="1"/>
      <c r="B326" s="1"/>
      <c r="C326" s="1"/>
      <c r="D326" s="41"/>
      <c r="E326" s="2"/>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
      <c r="A327" s="1"/>
      <c r="B327" s="1"/>
      <c r="C327" s="1"/>
      <c r="D327" s="41"/>
      <c r="E327" s="2"/>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
      <c r="A328" s="1"/>
      <c r="B328" s="1"/>
      <c r="C328" s="1"/>
      <c r="D328" s="41"/>
      <c r="E328" s="2"/>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
      <c r="A329" s="1"/>
      <c r="B329" s="1"/>
      <c r="C329" s="1"/>
      <c r="D329" s="41"/>
      <c r="E329" s="2"/>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
      <c r="A330" s="1"/>
      <c r="B330" s="1"/>
      <c r="C330" s="1"/>
      <c r="D330" s="41"/>
      <c r="E330" s="2"/>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
      <c r="A331" s="1"/>
      <c r="B331" s="1"/>
      <c r="C331" s="1"/>
      <c r="D331" s="41"/>
      <c r="E331" s="2"/>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
      <c r="A332" s="1"/>
      <c r="B332" s="1"/>
      <c r="C332" s="1"/>
      <c r="D332" s="41"/>
      <c r="E332" s="2"/>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
      <c r="A333" s="1"/>
      <c r="B333" s="1"/>
      <c r="C333" s="1"/>
      <c r="D333" s="41"/>
      <c r="E333" s="2"/>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
      <c r="A334" s="1"/>
      <c r="B334" s="1"/>
      <c r="C334" s="1"/>
      <c r="D334" s="41"/>
      <c r="E334" s="2"/>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
      <c r="A335" s="1"/>
      <c r="B335" s="1"/>
      <c r="C335" s="1"/>
      <c r="D335" s="41"/>
      <c r="E335" s="2"/>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
      <c r="A336" s="1"/>
      <c r="B336" s="1"/>
      <c r="C336" s="1"/>
      <c r="D336" s="41"/>
      <c r="E336" s="2"/>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
      <c r="A337" s="1"/>
      <c r="B337" s="1"/>
      <c r="C337" s="1"/>
      <c r="D337" s="41"/>
      <c r="E337" s="2"/>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
      <c r="A338" s="1"/>
      <c r="B338" s="1"/>
      <c r="C338" s="1"/>
      <c r="D338" s="41"/>
      <c r="E338" s="2"/>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
      <c r="A339" s="1"/>
      <c r="B339" s="1"/>
      <c r="C339" s="1"/>
      <c r="D339" s="41"/>
      <c r="E339" s="2"/>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
      <c r="A340" s="1"/>
      <c r="B340" s="1"/>
      <c r="C340" s="1"/>
      <c r="D340" s="41"/>
      <c r="E340" s="2"/>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
      <c r="A341" s="1"/>
      <c r="B341" s="1"/>
      <c r="C341" s="1"/>
      <c r="D341" s="41"/>
      <c r="E341" s="2"/>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
      <c r="A342" s="1"/>
      <c r="B342" s="1"/>
      <c r="C342" s="1"/>
      <c r="D342" s="41"/>
      <c r="E342" s="2"/>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
      <c r="A343" s="1"/>
      <c r="B343" s="1"/>
      <c r="C343" s="1"/>
      <c r="D343" s="41"/>
      <c r="E343" s="2"/>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
      <c r="A344" s="1"/>
      <c r="B344" s="1"/>
      <c r="C344" s="1"/>
      <c r="D344" s="41"/>
      <c r="E344" s="2"/>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
      <c r="A345" s="1"/>
      <c r="B345" s="1"/>
      <c r="C345" s="1"/>
      <c r="D345" s="41"/>
      <c r="E345" s="2"/>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
      <c r="A346" s="1"/>
      <c r="B346" s="1"/>
      <c r="C346" s="1"/>
      <c r="D346" s="41"/>
      <c r="E346" s="2"/>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
      <c r="A347" s="1"/>
      <c r="B347" s="1"/>
      <c r="C347" s="1"/>
      <c r="D347" s="41"/>
      <c r="E347" s="2"/>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
      <c r="A348" s="1"/>
      <c r="B348" s="1"/>
      <c r="C348" s="1"/>
      <c r="D348" s="41"/>
      <c r="E348" s="2"/>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
      <c r="A349" s="1"/>
      <c r="B349" s="1"/>
      <c r="C349" s="1"/>
      <c r="D349" s="41"/>
      <c r="E349" s="2"/>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
      <c r="A350" s="1"/>
      <c r="B350" s="1"/>
      <c r="C350" s="1"/>
      <c r="D350" s="41"/>
      <c r="E350" s="2"/>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
      <c r="A351" s="1"/>
      <c r="B351" s="1"/>
      <c r="C351" s="1"/>
      <c r="D351" s="41"/>
      <c r="E351" s="2"/>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
      <c r="A352" s="1"/>
      <c r="B352" s="1"/>
      <c r="C352" s="1"/>
      <c r="D352" s="41"/>
      <c r="E352" s="2"/>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
      <c r="A353" s="1"/>
      <c r="B353" s="1"/>
      <c r="C353" s="1"/>
      <c r="D353" s="41"/>
      <c r="E353" s="2"/>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
      <c r="A354" s="1"/>
      <c r="B354" s="1"/>
      <c r="C354" s="1"/>
      <c r="D354" s="41"/>
      <c r="E354" s="2"/>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
      <c r="A355" s="1"/>
      <c r="B355" s="1"/>
      <c r="C355" s="1"/>
      <c r="D355" s="41"/>
      <c r="E355" s="2"/>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
      <c r="A356" s="1"/>
      <c r="B356" s="1"/>
      <c r="C356" s="1"/>
      <c r="D356" s="41"/>
      <c r="E356" s="2"/>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
      <c r="A357" s="1"/>
      <c r="B357" s="1"/>
      <c r="C357" s="1"/>
      <c r="D357" s="41"/>
      <c r="E357" s="2"/>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
      <c r="A358" s="1"/>
      <c r="B358" s="1"/>
      <c r="C358" s="1"/>
      <c r="D358" s="41"/>
      <c r="E358" s="2"/>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
      <c r="A359" s="1"/>
      <c r="B359" s="1"/>
      <c r="C359" s="1"/>
      <c r="D359" s="41"/>
      <c r="E359" s="2"/>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
      <c r="A360" s="1"/>
      <c r="B360" s="1"/>
      <c r="C360" s="1"/>
      <c r="D360" s="41"/>
      <c r="E360" s="2"/>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
      <c r="A361" s="1"/>
      <c r="B361" s="1"/>
      <c r="C361" s="1"/>
      <c r="D361" s="41"/>
      <c r="E361" s="2"/>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
      <c r="A362" s="1"/>
      <c r="B362" s="1"/>
      <c r="C362" s="1"/>
      <c r="D362" s="41"/>
      <c r="E362" s="2"/>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
      <c r="A363" s="1"/>
      <c r="B363" s="1"/>
      <c r="C363" s="1"/>
      <c r="D363" s="41"/>
      <c r="E363" s="2"/>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
      <c r="A364" s="1"/>
      <c r="B364" s="1"/>
      <c r="C364" s="1"/>
      <c r="D364" s="41"/>
      <c r="E364" s="2"/>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
      <c r="A365" s="1"/>
      <c r="B365" s="1"/>
      <c r="C365" s="1"/>
      <c r="D365" s="41"/>
      <c r="E365" s="2"/>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
      <c r="A366" s="1"/>
      <c r="B366" s="1"/>
      <c r="C366" s="1"/>
      <c r="D366" s="41"/>
      <c r="E366" s="2"/>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
      <c r="A367" s="1"/>
      <c r="B367" s="1"/>
      <c r="C367" s="1"/>
      <c r="D367" s="41"/>
      <c r="E367" s="2"/>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
      <c r="A368" s="1"/>
      <c r="B368" s="1"/>
      <c r="C368" s="1"/>
      <c r="D368" s="41"/>
      <c r="E368" s="2"/>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
      <c r="A369" s="1"/>
      <c r="B369" s="1"/>
      <c r="C369" s="1"/>
      <c r="D369" s="41"/>
      <c r="E369" s="2"/>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
      <c r="A370" s="1"/>
      <c r="B370" s="1"/>
      <c r="C370" s="1"/>
      <c r="D370" s="41"/>
      <c r="E370" s="2"/>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
      <c r="A371" s="1"/>
      <c r="B371" s="1"/>
      <c r="C371" s="1"/>
      <c r="D371" s="41"/>
      <c r="E371" s="2"/>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
      <c r="A372" s="1"/>
      <c r="B372" s="1"/>
      <c r="C372" s="1"/>
      <c r="D372" s="41"/>
      <c r="E372" s="2"/>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
      <c r="A373" s="1"/>
      <c r="B373" s="1"/>
      <c r="C373" s="1"/>
      <c r="D373" s="41"/>
      <c r="E373" s="2"/>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
      <c r="A374" s="1"/>
      <c r="B374" s="1"/>
      <c r="C374" s="1"/>
      <c r="D374" s="41"/>
      <c r="E374" s="2"/>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
      <c r="A375" s="1"/>
      <c r="B375" s="1"/>
      <c r="C375" s="1"/>
      <c r="D375" s="41"/>
      <c r="E375" s="2"/>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
      <c r="A376" s="1"/>
      <c r="B376" s="1"/>
      <c r="C376" s="1"/>
      <c r="D376" s="41"/>
      <c r="E376" s="2"/>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
      <c r="A377" s="1"/>
      <c r="B377" s="1"/>
      <c r="C377" s="1"/>
      <c r="D377" s="41"/>
      <c r="E377" s="2"/>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
      <c r="A378" s="1"/>
      <c r="B378" s="1"/>
      <c r="C378" s="1"/>
      <c r="D378" s="41"/>
      <c r="E378" s="2"/>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
      <c r="A379" s="1"/>
      <c r="B379" s="1"/>
      <c r="C379" s="1"/>
      <c r="D379" s="41"/>
      <c r="E379" s="2"/>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
      <c r="A380" s="1"/>
      <c r="B380" s="1"/>
      <c r="C380" s="1"/>
      <c r="D380" s="41"/>
      <c r="E380" s="2"/>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
      <c r="A381" s="1"/>
      <c r="B381" s="1"/>
      <c r="C381" s="1"/>
      <c r="D381" s="41"/>
      <c r="E381" s="2"/>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
      <c r="A382" s="1"/>
      <c r="B382" s="1"/>
      <c r="C382" s="1"/>
      <c r="D382" s="41"/>
      <c r="E382" s="2"/>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
      <c r="A383" s="1"/>
      <c r="B383" s="1"/>
      <c r="C383" s="1"/>
      <c r="D383" s="41"/>
      <c r="E383" s="2"/>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
      <c r="A384" s="1"/>
      <c r="B384" s="1"/>
      <c r="C384" s="1"/>
      <c r="D384" s="41"/>
      <c r="E384" s="2"/>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
      <c r="A385" s="1"/>
      <c r="B385" s="1"/>
      <c r="C385" s="1"/>
      <c r="D385" s="41"/>
      <c r="E385" s="2"/>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
      <c r="A386" s="1"/>
      <c r="B386" s="1"/>
      <c r="C386" s="1"/>
      <c r="D386" s="41"/>
      <c r="E386" s="2"/>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
      <c r="A387" s="1"/>
      <c r="B387" s="1"/>
      <c r="C387" s="1"/>
      <c r="D387" s="41"/>
      <c r="E387" s="2"/>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
      <c r="A388" s="1"/>
      <c r="B388" s="1"/>
      <c r="C388" s="1"/>
      <c r="D388" s="41"/>
      <c r="E388" s="2"/>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
      <c r="A389" s="1"/>
      <c r="B389" s="1"/>
      <c r="C389" s="1"/>
      <c r="D389" s="41"/>
      <c r="E389" s="2"/>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
      <c r="A390" s="1"/>
      <c r="B390" s="1"/>
      <c r="C390" s="1"/>
      <c r="D390" s="41"/>
      <c r="E390" s="2"/>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
      <c r="A391" s="1"/>
      <c r="B391" s="1"/>
      <c r="C391" s="1"/>
      <c r="D391" s="41"/>
      <c r="E391" s="2"/>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
      <c r="A392" s="1"/>
      <c r="B392" s="1"/>
      <c r="C392" s="1"/>
      <c r="D392" s="41"/>
      <c r="E392" s="2"/>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
      <c r="A393" s="1"/>
      <c r="B393" s="1"/>
      <c r="C393" s="1"/>
      <c r="D393" s="41"/>
      <c r="E393" s="2"/>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
      <c r="A394" s="1"/>
      <c r="B394" s="1"/>
      <c r="C394" s="1"/>
      <c r="D394" s="41"/>
      <c r="E394" s="2"/>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
      <c r="A395" s="1"/>
      <c r="B395" s="1"/>
      <c r="C395" s="1"/>
      <c r="D395" s="41"/>
      <c r="E395" s="2"/>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
      <c r="A396" s="1"/>
      <c r="B396" s="1"/>
      <c r="C396" s="1"/>
      <c r="D396" s="41"/>
      <c r="E396" s="2"/>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
      <c r="A397" s="1"/>
      <c r="B397" s="1"/>
      <c r="C397" s="1"/>
      <c r="D397" s="41"/>
      <c r="E397" s="2"/>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
      <c r="A398" s="1"/>
      <c r="B398" s="1"/>
      <c r="C398" s="1"/>
      <c r="D398" s="41"/>
      <c r="E398" s="2"/>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
      <c r="A399" s="1"/>
      <c r="B399" s="1"/>
      <c r="C399" s="1"/>
      <c r="D399" s="41"/>
      <c r="E399" s="2"/>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
      <c r="A400" s="1"/>
      <c r="B400" s="1"/>
      <c r="C400" s="1"/>
      <c r="D400" s="41"/>
      <c r="E400" s="2"/>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
      <c r="A401" s="1"/>
      <c r="B401" s="1"/>
      <c r="C401" s="1"/>
      <c r="D401" s="41"/>
      <c r="E401" s="2"/>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
      <c r="A402" s="1"/>
      <c r="B402" s="1"/>
      <c r="C402" s="1"/>
      <c r="D402" s="41"/>
      <c r="E402" s="2"/>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
      <c r="A403" s="1"/>
      <c r="B403" s="1"/>
      <c r="C403" s="1"/>
      <c r="D403" s="41"/>
      <c r="E403" s="2"/>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
      <c r="A404" s="1"/>
      <c r="B404" s="1"/>
      <c r="C404" s="1"/>
      <c r="D404" s="41"/>
      <c r="E404" s="2"/>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
      <c r="A405" s="1"/>
      <c r="B405" s="1"/>
      <c r="C405" s="1"/>
      <c r="D405" s="41"/>
      <c r="E405" s="2"/>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
      <c r="A406" s="1"/>
      <c r="B406" s="1"/>
      <c r="C406" s="1"/>
      <c r="D406" s="41"/>
      <c r="E406" s="2"/>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
      <c r="A407" s="1"/>
      <c r="B407" s="1"/>
      <c r="C407" s="1"/>
      <c r="D407" s="41"/>
      <c r="E407" s="2"/>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
      <c r="A408" s="1"/>
      <c r="B408" s="1"/>
      <c r="C408" s="1"/>
      <c r="D408" s="41"/>
      <c r="E408" s="2"/>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
      <c r="A409" s="1"/>
      <c r="B409" s="1"/>
      <c r="C409" s="1"/>
      <c r="D409" s="41"/>
      <c r="E409" s="2"/>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
      <c r="A410" s="1"/>
      <c r="B410" s="1"/>
      <c r="C410" s="1"/>
      <c r="D410" s="41"/>
      <c r="E410" s="2"/>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
      <c r="A411" s="1"/>
      <c r="B411" s="1"/>
      <c r="C411" s="1"/>
      <c r="D411" s="41"/>
      <c r="E411" s="2"/>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
      <c r="A412" s="1"/>
      <c r="B412" s="1"/>
      <c r="C412" s="1"/>
      <c r="D412" s="41"/>
      <c r="E412" s="2"/>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
      <c r="A413" s="1"/>
      <c r="B413" s="1"/>
      <c r="C413" s="1"/>
      <c r="D413" s="41"/>
      <c r="E413" s="2"/>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row r="415" spans="1:26" ht="15.75" customHeight="1" x14ac:dyDescent="0.2"/>
    <row r="416" spans="1:2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63">
    <mergeCell ref="D199:G199"/>
    <mergeCell ref="C213:S213"/>
    <mergeCell ref="H188:H189"/>
    <mergeCell ref="I188:I189"/>
    <mergeCell ref="J188:O188"/>
    <mergeCell ref="D190:G190"/>
    <mergeCell ref="D191:G191"/>
    <mergeCell ref="D192:G192"/>
    <mergeCell ref="D193:G193"/>
    <mergeCell ref="D194:G194"/>
    <mergeCell ref="D195:G195"/>
    <mergeCell ref="D196:G196"/>
    <mergeCell ref="D197:G197"/>
    <mergeCell ref="D198:G198"/>
    <mergeCell ref="B2:T2"/>
    <mergeCell ref="B3:T3"/>
    <mergeCell ref="E9:F9"/>
    <mergeCell ref="E10:F10"/>
    <mergeCell ref="H28:J28"/>
    <mergeCell ref="K28:M28"/>
    <mergeCell ref="F35:H35"/>
    <mergeCell ref="G28:G29"/>
    <mergeCell ref="D65:E65"/>
    <mergeCell ref="D66:E66"/>
    <mergeCell ref="D67:E67"/>
    <mergeCell ref="D68:E68"/>
    <mergeCell ref="D69:E69"/>
    <mergeCell ref="D70:E70"/>
    <mergeCell ref="D83:F83"/>
    <mergeCell ref="G83:G84"/>
    <mergeCell ref="H83:H84"/>
    <mergeCell ref="I83:J83"/>
    <mergeCell ref="K83:L83"/>
    <mergeCell ref="M83:Q83"/>
    <mergeCell ref="D84:F84"/>
    <mergeCell ref="D85:F85"/>
    <mergeCell ref="D86:F86"/>
    <mergeCell ref="D87:F87"/>
    <mergeCell ref="D88:F88"/>
    <mergeCell ref="D89:F89"/>
    <mergeCell ref="D90:F90"/>
    <mergeCell ref="D91:F91"/>
    <mergeCell ref="D92:F92"/>
    <mergeCell ref="D93:F93"/>
    <mergeCell ref="D94:F94"/>
    <mergeCell ref="D95:F95"/>
    <mergeCell ref="D96:F96"/>
    <mergeCell ref="D97:F97"/>
    <mergeCell ref="D98:F98"/>
    <mergeCell ref="E139:E140"/>
    <mergeCell ref="F139:J139"/>
    <mergeCell ref="D99:F99"/>
    <mergeCell ref="D100:F100"/>
    <mergeCell ref="D101:F101"/>
    <mergeCell ref="D102:F102"/>
    <mergeCell ref="D103:F103"/>
    <mergeCell ref="D104:F104"/>
    <mergeCell ref="D139:D140"/>
    <mergeCell ref="K139:O139"/>
    <mergeCell ref="P139:P140"/>
    <mergeCell ref="Q139:Q140"/>
    <mergeCell ref="R139:R140"/>
    <mergeCell ref="S139:S140"/>
  </mergeCells>
  <conditionalFormatting sqref="F141:S180 H181 M181">
    <cfRule type="expression" dxfId="2" priority="1" stopIfTrue="1">
      <formula>$E141=0</formula>
    </cfRule>
  </conditionalFormatting>
  <conditionalFormatting sqref="G85:I85 K85 M85:Q85">
    <cfRule type="cellIs" dxfId="1" priority="2" stopIfTrue="1" operator="equal">
      <formula>0</formula>
    </cfRule>
  </conditionalFormatting>
  <conditionalFormatting sqref="J85:J104 L85:L104 G86:I104 K86:K104 M86:Q104 D141:E180 H190:O198">
    <cfRule type="cellIs" dxfId="0" priority="3" stopIfTrue="1" operator="equal">
      <formula>0</formula>
    </cfRule>
  </conditionalFormatting>
  <pageMargins left="0.9055118110236221" right="0.62992125984251968" top="0.98425196850393704" bottom="0.98425196850393704"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xSplit="3" ySplit="6" topLeftCell="D7" activePane="bottomRight" state="frozen"/>
      <selection pane="topRight" activeCell="D1" sqref="D1"/>
      <selection pane="bottomLeft" activeCell="A7" sqref="A7"/>
      <selection pane="bottomRight" activeCell="D7" sqref="D7"/>
    </sheetView>
  </sheetViews>
  <sheetFormatPr baseColWidth="10" defaultColWidth="12.5703125" defaultRowHeight="15" customHeight="1" x14ac:dyDescent="0.2"/>
  <cols>
    <col min="1" max="1" width="2.85546875" customWidth="1"/>
    <col min="2" max="2" width="3" customWidth="1"/>
    <col min="3" max="3" width="6.7109375" customWidth="1"/>
    <col min="4" max="4" width="11" customWidth="1"/>
    <col min="5" max="5" width="77.85546875" customWidth="1"/>
    <col min="6" max="6" width="9" customWidth="1"/>
    <col min="7" max="7" width="12.5703125" customWidth="1"/>
    <col min="8" max="9" width="11.42578125" customWidth="1"/>
    <col min="10" max="10" width="15.5703125" customWidth="1"/>
    <col min="11" max="11" width="16" customWidth="1"/>
    <col min="12" max="13" width="12.7109375" customWidth="1"/>
    <col min="14" max="14" width="11.5703125" customWidth="1"/>
    <col min="15" max="15" width="15.140625" customWidth="1"/>
    <col min="16" max="26" width="10.7109375" customWidth="1"/>
  </cols>
  <sheetData>
    <row r="1" spans="1:26" ht="12.75" customHeight="1" x14ac:dyDescent="0.2">
      <c r="B1" s="172"/>
      <c r="C1" s="172"/>
      <c r="D1" s="444" t="s">
        <v>1696</v>
      </c>
      <c r="E1" s="445"/>
      <c r="H1" s="173"/>
      <c r="I1" s="173"/>
      <c r="J1" s="173"/>
      <c r="K1" s="173"/>
      <c r="L1" s="173"/>
      <c r="M1" s="173"/>
      <c r="N1" s="173"/>
      <c r="O1" s="173"/>
    </row>
    <row r="2" spans="1:26" ht="12.75" customHeight="1" x14ac:dyDescent="0.2">
      <c r="B2" s="446" t="s">
        <v>9</v>
      </c>
      <c r="C2" s="348"/>
      <c r="D2" s="348"/>
      <c r="E2" s="348"/>
      <c r="F2" s="438" t="s">
        <v>1609</v>
      </c>
      <c r="G2" s="249"/>
      <c r="H2" s="250" t="s">
        <v>1496</v>
      </c>
      <c r="I2" s="250" t="s">
        <v>1475</v>
      </c>
      <c r="J2" s="443" t="s">
        <v>1697</v>
      </c>
      <c r="K2" s="443" t="s">
        <v>1698</v>
      </c>
      <c r="L2" s="443" t="s">
        <v>1624</v>
      </c>
      <c r="M2" s="443" t="s">
        <v>1630</v>
      </c>
      <c r="N2" s="443" t="s">
        <v>1699</v>
      </c>
      <c r="O2" s="443" t="s">
        <v>1700</v>
      </c>
    </row>
    <row r="3" spans="1:26" ht="19.5" customHeight="1" x14ac:dyDescent="0.2">
      <c r="B3" s="172"/>
      <c r="C3" s="172"/>
      <c r="D3" s="172"/>
      <c r="E3" s="174"/>
      <c r="F3" s="376"/>
      <c r="G3" s="251" t="s">
        <v>1701</v>
      </c>
      <c r="H3" s="138" t="s">
        <v>1636</v>
      </c>
      <c r="I3" s="138" t="s">
        <v>1636</v>
      </c>
      <c r="J3" s="376"/>
      <c r="K3" s="376"/>
      <c r="L3" s="376"/>
      <c r="M3" s="376"/>
      <c r="N3" s="376"/>
      <c r="O3" s="376"/>
    </row>
    <row r="4" spans="1:26" ht="12.75" customHeight="1" x14ac:dyDescent="0.25">
      <c r="A4" s="175" t="s">
        <v>1641</v>
      </c>
      <c r="B4" s="442" t="s">
        <v>23</v>
      </c>
      <c r="C4" s="392"/>
      <c r="D4" s="392"/>
      <c r="E4" s="392"/>
      <c r="F4" s="176">
        <f t="shared" ref="F4:O4" si="0">SUM(F5:F34)</f>
        <v>21</v>
      </c>
      <c r="G4" s="177">
        <f t="shared" si="0"/>
        <v>79460.88451199999</v>
      </c>
      <c r="H4" s="177">
        <f t="shared" si="0"/>
        <v>7568.6596037279996</v>
      </c>
      <c r="I4" s="177">
        <f t="shared" si="0"/>
        <v>7445.8815164352</v>
      </c>
      <c r="J4" s="177">
        <f t="shared" si="0"/>
        <v>3646253.197317312</v>
      </c>
      <c r="K4" s="177">
        <f t="shared" si="0"/>
        <v>1762457.058064711</v>
      </c>
      <c r="L4" s="177">
        <f t="shared" si="0"/>
        <v>5408710.2553820238</v>
      </c>
      <c r="M4" s="177">
        <f t="shared" si="0"/>
        <v>5410080</v>
      </c>
      <c r="N4" s="177">
        <f t="shared" si="0"/>
        <v>0</v>
      </c>
      <c r="O4" s="177">
        <f t="shared" si="0"/>
        <v>0</v>
      </c>
      <c r="P4" s="112"/>
      <c r="Q4" s="112"/>
      <c r="R4" s="112"/>
      <c r="S4" s="112"/>
      <c r="T4" s="112"/>
      <c r="U4" s="112"/>
      <c r="V4" s="112"/>
      <c r="W4" s="112"/>
      <c r="X4" s="112"/>
      <c r="Y4" s="112"/>
      <c r="Z4" s="112"/>
    </row>
    <row r="5" spans="1:26" ht="12.75" customHeight="1" x14ac:dyDescent="0.2">
      <c r="A5" s="60"/>
      <c r="B5" s="178" t="s">
        <v>1702</v>
      </c>
      <c r="C5" s="441" t="s">
        <v>1703</v>
      </c>
      <c r="D5" s="348"/>
      <c r="E5" s="348"/>
      <c r="F5" s="180"/>
      <c r="G5" s="181"/>
      <c r="H5" s="181"/>
      <c r="I5" s="181"/>
      <c r="J5" s="181"/>
      <c r="K5" s="181"/>
      <c r="L5" s="181"/>
      <c r="M5" s="181"/>
      <c r="N5" s="181"/>
      <c r="O5" s="181"/>
    </row>
    <row r="6" spans="1:26" ht="12.75" customHeight="1" x14ac:dyDescent="0.2">
      <c r="A6" s="60"/>
      <c r="B6" s="182"/>
      <c r="C6" s="178" t="s">
        <v>1704</v>
      </c>
      <c r="D6" s="439" t="s">
        <v>1705</v>
      </c>
      <c r="E6" s="348"/>
      <c r="F6" s="27"/>
      <c r="G6" s="57"/>
      <c r="H6" s="57"/>
      <c r="I6" s="57"/>
      <c r="J6" s="57"/>
      <c r="K6" s="57"/>
      <c r="L6" s="57"/>
      <c r="M6" s="57"/>
      <c r="N6" s="57"/>
      <c r="O6" s="57"/>
    </row>
    <row r="7" spans="1:26" ht="12.75" customHeight="1" x14ac:dyDescent="0.2">
      <c r="A7" s="60"/>
      <c r="B7" s="182"/>
      <c r="C7" s="179"/>
      <c r="D7" s="252" t="s">
        <v>26</v>
      </c>
      <c r="E7" s="183" t="s">
        <v>1706</v>
      </c>
      <c r="F7" s="27">
        <f>COUNTIF(Implementación!I$9:I$2507,$D7)</f>
        <v>0</v>
      </c>
      <c r="G7" s="57">
        <f t="array" ref="G7">SUM(IF(Implementación!$I$9:$I$2508=$D7,Implementación!N$9:N$2508,0))</f>
        <v>0</v>
      </c>
      <c r="H7" s="57">
        <f t="array" ref="H7">SUM(IF(Implementación!$I$9:$I$2508=$D7,Implementación!Q$9:Q$2508,0))</f>
        <v>0</v>
      </c>
      <c r="I7" s="57">
        <f t="array" ref="I7">SUM(IF(Implementación!$I$9:$I$2508=$D7,Implementación!T$9:T$2508,0))</f>
        <v>0</v>
      </c>
      <c r="J7" s="57">
        <f t="array" ref="J7">SUM(IF(Implementación!$I$9:$I$2508=$D7,Implementación!U$9:U$2508,0))</f>
        <v>0</v>
      </c>
      <c r="K7" s="57">
        <f t="array" ref="K7">SUM(IF(Implementación!$I$9:$I$2508=$D7,Implementación!V$9:V$2508,0))</f>
        <v>0</v>
      </c>
      <c r="L7" s="57">
        <f t="array" ref="L7">SUM(IF(Implementación!$I$9:$I$2508=$D7,Implementación!W$9:W$2508,0))</f>
        <v>0</v>
      </c>
      <c r="M7" s="57">
        <f t="array" ref="M7">SUM(IF(Implementación!$I$9:$I$2508=$D7,Implementación!X$9:X$2508,0))</f>
        <v>0</v>
      </c>
      <c r="N7" s="57">
        <f t="array" ref="N7">SUM(IF(Implementación!$I$9:$I$2508=$D7,Implementación!Y$9:Y$2508,0))</f>
        <v>0</v>
      </c>
      <c r="O7" s="57">
        <f t="array" ref="O7">SUM(IF(Implementación!$I$9:$I$2508=$D7,Implementación!AA$9:AA$2508,0))</f>
        <v>0</v>
      </c>
    </row>
    <row r="8" spans="1:26" ht="12.75" customHeight="1" x14ac:dyDescent="0.2">
      <c r="A8" s="60"/>
      <c r="B8" s="182"/>
      <c r="C8" s="179"/>
      <c r="D8" s="252" t="s">
        <v>38</v>
      </c>
      <c r="E8" s="183" t="s">
        <v>1707</v>
      </c>
      <c r="F8" s="27">
        <f>COUNTIF(Implementación!I$9:I$2507,$D8)</f>
        <v>12</v>
      </c>
      <c r="G8" s="57">
        <f t="array" ref="G8">SUM(IF(Implementación!$I$9:$I$2508=$D8,Implementación!N$9:N$2508,0))</f>
        <v>28483.156511999998</v>
      </c>
      <c r="H8" s="57">
        <f t="array" ref="H8">SUM(IF(Implementación!$I$9:$I$2508=$D8,Implementación!Q$9:Q$2508,0))</f>
        <v>1730.3569656479999</v>
      </c>
      <c r="I8" s="57">
        <f t="array" ref="I8">SUM(IF(Implementación!$I$9:$I$2508=$D8,Implementación!T$9:T$2508,0))</f>
        <v>915.53793851519993</v>
      </c>
      <c r="J8" s="57">
        <f t="array" ref="J8">SUM(IF(Implementación!$I$9:$I$2508=$D8,Implementación!U$9:U$2508,0))</f>
        <v>1332567.7325469002</v>
      </c>
      <c r="K8" s="57">
        <f t="array" ref="K8">SUM(IF(Implementación!$I$9:$I$2508=$D8,Implementación!V$9:V$2508,0))</f>
        <v>78798.683985837706</v>
      </c>
      <c r="L8" s="57">
        <f t="array" ref="L8">SUM(IF(Implementación!$I$9:$I$2508=$D8,Implementación!W$9:W$2508,0))</f>
        <v>1411366.4165327379</v>
      </c>
      <c r="M8" s="57">
        <f t="array" ref="M8">SUM(IF(Implementación!$I$9:$I$2508=$D8,Implementación!X$9:X$2508,0))</f>
        <v>1401992</v>
      </c>
      <c r="N8" s="57">
        <f t="array" ref="N8">SUM(IF(Implementación!$I$9:$I$2508=$D8,Implementación!Y$9:Y$2508,0))</f>
        <v>0</v>
      </c>
      <c r="O8" s="57">
        <f t="array" ref="O8">SUM(IF(Implementación!$I$9:$I$2508=$D8,Implementación!AA$9:AA$2508,0))</f>
        <v>0</v>
      </c>
    </row>
    <row r="9" spans="1:26" ht="12.75" customHeight="1" x14ac:dyDescent="0.2">
      <c r="A9" s="60"/>
      <c r="B9" s="182"/>
      <c r="C9" s="179"/>
      <c r="D9" s="252" t="s">
        <v>49</v>
      </c>
      <c r="E9" s="183" t="s">
        <v>1708</v>
      </c>
      <c r="F9" s="27">
        <f>COUNTIF(Implementación!I$9:I$2507,$D9)</f>
        <v>0</v>
      </c>
      <c r="G9" s="57">
        <f t="array" ref="G9">SUM(IF(Implementación!$I$9:$I$2508=$D9,Implementación!N$9:N$2508,0))</f>
        <v>0</v>
      </c>
      <c r="H9" s="57">
        <f t="array" ref="H9">SUM(IF(Implementación!$I$9:$I$2508=$D9,Implementación!Q$9:Q$2508,0))</f>
        <v>0</v>
      </c>
      <c r="I9" s="57">
        <f t="array" ref="I9">SUM(IF(Implementación!$I$9:$I$2508=$D9,Implementación!T$9:T$2508,0))</f>
        <v>0</v>
      </c>
      <c r="J9" s="57">
        <f t="array" ref="J9">SUM(IF(Implementación!$I$9:$I$2508=$D9,Implementación!U$9:U$2508,0))</f>
        <v>0</v>
      </c>
      <c r="K9" s="57">
        <f t="array" ref="K9">SUM(IF(Implementación!$I$9:$I$2508=$D9,Implementación!V$9:V$2508,0))</f>
        <v>0</v>
      </c>
      <c r="L9" s="57">
        <f t="array" ref="L9">SUM(IF(Implementación!$I$9:$I$2508=$D9,Implementación!W$9:W$2508,0))</f>
        <v>0</v>
      </c>
      <c r="M9" s="57">
        <f t="array" ref="M9">SUM(IF(Implementación!$I$9:$I$2508=$D9,Implementación!X$9:X$2508,0))</f>
        <v>0</v>
      </c>
      <c r="N9" s="57">
        <f t="array" ref="N9">SUM(IF(Implementación!$I$9:$I$2508=$D9,Implementación!Y$9:Y$2508,0))</f>
        <v>0</v>
      </c>
      <c r="O9" s="57">
        <f t="array" ref="O9">SUM(IF(Implementación!$I$9:$I$2508=$D9,Implementación!AA$9:AA$2508,0))</f>
        <v>0</v>
      </c>
    </row>
    <row r="10" spans="1:26" ht="12.75" customHeight="1" x14ac:dyDescent="0.2">
      <c r="A10" s="60"/>
      <c r="B10" s="182"/>
      <c r="C10" s="179"/>
      <c r="D10" s="252" t="s">
        <v>59</v>
      </c>
      <c r="E10" s="183" t="s">
        <v>1709</v>
      </c>
      <c r="F10" s="27">
        <f>COUNTIF(Implementación!I$9:I$2507,$D10)</f>
        <v>0</v>
      </c>
      <c r="G10" s="57">
        <f t="array" ref="G10">SUM(IF(Implementación!$I$9:$I$2508=$D10,Implementación!N$9:N$2508,0))</f>
        <v>0</v>
      </c>
      <c r="H10" s="57">
        <f t="array" ref="H10">SUM(IF(Implementación!$I$9:$I$2508=$D10,Implementación!Q$9:Q$2508,0))</f>
        <v>0</v>
      </c>
      <c r="I10" s="57">
        <f t="array" ref="I10">SUM(IF(Implementación!$I$9:$I$2508=$D10,Implementación!T$9:T$2508,0))</f>
        <v>0</v>
      </c>
      <c r="J10" s="57">
        <f t="array" ref="J10">SUM(IF(Implementación!$I$9:$I$2508=$D10,Implementación!U$9:U$2508,0))</f>
        <v>0</v>
      </c>
      <c r="K10" s="57">
        <f t="array" ref="K10">SUM(IF(Implementación!$I$9:$I$2508=$D10,Implementación!V$9:V$2508,0))</f>
        <v>0</v>
      </c>
      <c r="L10" s="57">
        <f t="array" ref="L10">SUM(IF(Implementación!$I$9:$I$2508=$D10,Implementación!W$9:W$2508,0))</f>
        <v>0</v>
      </c>
      <c r="M10" s="57">
        <f t="array" ref="M10">SUM(IF(Implementación!$I$9:$I$2508=$D10,Implementación!X$9:X$2508,0))</f>
        <v>0</v>
      </c>
      <c r="N10" s="57">
        <f t="array" ref="N10">SUM(IF(Implementación!$I$9:$I$2508=$D10,Implementación!Y$9:Y$2508,0))</f>
        <v>0</v>
      </c>
      <c r="O10" s="57">
        <f t="array" ref="O10">SUM(IF(Implementación!$I$9:$I$2508=$D10,Implementación!AA$9:AA$2508,0))</f>
        <v>0</v>
      </c>
    </row>
    <row r="11" spans="1:26" ht="12.75" customHeight="1" x14ac:dyDescent="0.2">
      <c r="A11" s="60"/>
      <c r="B11" s="182"/>
      <c r="C11" s="179"/>
      <c r="D11" s="252" t="s">
        <v>66</v>
      </c>
      <c r="E11" s="183" t="s">
        <v>1710</v>
      </c>
      <c r="F11" s="27">
        <f>COUNTIF(Implementación!I$9:I$2507,$D11)</f>
        <v>0</v>
      </c>
      <c r="G11" s="57">
        <f t="array" ref="G11">SUM(IF(Implementación!$I$9:$I$2508=$D11,Implementación!N$9:N$2508,0))</f>
        <v>0</v>
      </c>
      <c r="H11" s="57">
        <f t="array" ref="H11">SUM(IF(Implementación!$I$9:$I$2508=$D11,Implementación!Q$9:Q$2508,0))</f>
        <v>0</v>
      </c>
      <c r="I11" s="57">
        <f t="array" ref="I11">SUM(IF(Implementación!$I$9:$I$2508=$D11,Implementación!T$9:T$2508,0))</f>
        <v>0</v>
      </c>
      <c r="J11" s="57">
        <f t="array" ref="J11">SUM(IF(Implementación!$I$9:$I$2508=$D11,Implementación!U$9:U$2508,0))</f>
        <v>0</v>
      </c>
      <c r="K11" s="57">
        <f t="array" ref="K11">SUM(IF(Implementación!$I$9:$I$2508=$D11,Implementación!V$9:V$2508,0))</f>
        <v>0</v>
      </c>
      <c r="L11" s="57">
        <f t="array" ref="L11">SUM(IF(Implementación!$I$9:$I$2508=$D11,Implementación!W$9:W$2508,0))</f>
        <v>0</v>
      </c>
      <c r="M11" s="57">
        <f t="array" ref="M11">SUM(IF(Implementación!$I$9:$I$2508=$D11,Implementación!X$9:X$2508,0))</f>
        <v>0</v>
      </c>
      <c r="N11" s="57">
        <f t="array" ref="N11">SUM(IF(Implementación!$I$9:$I$2508=$D11,Implementación!Y$9:Y$2508,0))</f>
        <v>0</v>
      </c>
      <c r="O11" s="57">
        <f t="array" ref="O11">SUM(IF(Implementación!$I$9:$I$2508=$D11,Implementación!AA$9:AA$2508,0))</f>
        <v>0</v>
      </c>
    </row>
    <row r="12" spans="1:26" ht="12.75" customHeight="1" x14ac:dyDescent="0.2">
      <c r="A12" s="60"/>
      <c r="B12" s="182"/>
      <c r="C12" s="179"/>
      <c r="D12" s="252" t="s">
        <v>72</v>
      </c>
      <c r="E12" s="183" t="s">
        <v>1711</v>
      </c>
      <c r="F12" s="27">
        <f>COUNTIF(Implementación!I$9:I$2507,$D12)</f>
        <v>2</v>
      </c>
      <c r="G12" s="57">
        <f t="array" ref="G12">SUM(IF(Implementación!$I$9:$I$2508=$D12,Implementación!N$9:N$2508,0))</f>
        <v>23716.454400000002</v>
      </c>
      <c r="H12" s="57">
        <f t="array" ref="H12">SUM(IF(Implementación!$I$9:$I$2508=$D12,Implementación!Q$9:Q$2508,0))</f>
        <v>1251.3386736</v>
      </c>
      <c r="I12" s="57">
        <f t="array" ref="I12">SUM(IF(Implementación!$I$9:$I$2508=$D12,Implementación!T$9:T$2508,0))</f>
        <v>4962.6015379199998</v>
      </c>
      <c r="J12" s="57">
        <f t="array" ref="J12">SUM(IF(Implementación!$I$9:$I$2508=$D12,Implementación!U$9:U$2508,0))</f>
        <v>586769.44117823988</v>
      </c>
      <c r="K12" s="57">
        <f t="array" ref="K12">SUM(IF(Implementación!$I$9:$I$2508=$D12,Implementación!V$9:V$2508,0))</f>
        <v>1573174.3034209535</v>
      </c>
      <c r="L12" s="57">
        <f t="array" ref="L12">SUM(IF(Implementación!$I$9:$I$2508=$D12,Implementación!W$9:W$2508,0))</f>
        <v>2159943.7445991933</v>
      </c>
      <c r="M12" s="57">
        <f t="array" ref="M12">SUM(IF(Implementación!$I$9:$I$2508=$D12,Implementación!X$9:X$2508,0))</f>
        <v>2159944</v>
      </c>
      <c r="N12" s="57">
        <f t="array" ref="N12">SUM(IF(Implementación!$I$9:$I$2508=$D12,Implementación!Y$9:Y$2508,0))</f>
        <v>0</v>
      </c>
      <c r="O12" s="57">
        <f t="array" ref="O12">SUM(IF(Implementación!$I$9:$I$2508=$D12,Implementación!AA$9:AA$2508,0))</f>
        <v>0</v>
      </c>
    </row>
    <row r="13" spans="1:26" ht="12.75" customHeight="1" x14ac:dyDescent="0.2">
      <c r="A13" s="60"/>
      <c r="B13" s="182"/>
      <c r="C13" s="179"/>
      <c r="D13" s="252" t="s">
        <v>78</v>
      </c>
      <c r="E13" s="183" t="s">
        <v>1712</v>
      </c>
      <c r="F13" s="27">
        <f>COUNTIF(Implementación!I$9:I$2507,$D13)</f>
        <v>0</v>
      </c>
      <c r="G13" s="57">
        <f t="array" ref="G13">SUM(IF(Implementación!$I$9:$I$2508=$D13,Implementación!N$9:N$2508,0))</f>
        <v>0</v>
      </c>
      <c r="H13" s="57">
        <f t="array" ref="H13">SUM(IF(Implementación!$I$9:$I$2508=$D13,Implementación!Q$9:Q$2508,0))</f>
        <v>0</v>
      </c>
      <c r="I13" s="57">
        <f t="array" ref="I13">SUM(IF(Implementación!$I$9:$I$2508=$D13,Implementación!T$9:T$2508,0))</f>
        <v>0</v>
      </c>
      <c r="J13" s="57">
        <f t="array" ref="J13">SUM(IF(Implementación!$I$9:$I$2508=$D13,Implementación!U$9:U$2508,0))</f>
        <v>0</v>
      </c>
      <c r="K13" s="57">
        <f t="array" ref="K13">SUM(IF(Implementación!$I$9:$I$2508=$D13,Implementación!V$9:V$2508,0))</f>
        <v>0</v>
      </c>
      <c r="L13" s="57">
        <f t="array" ref="L13">SUM(IF(Implementación!$I$9:$I$2508=$D13,Implementación!W$9:W$2508,0))</f>
        <v>0</v>
      </c>
      <c r="M13" s="57">
        <f t="array" ref="M13">SUM(IF(Implementación!$I$9:$I$2508=$D13,Implementación!X$9:X$2508,0))</f>
        <v>0</v>
      </c>
      <c r="N13" s="57">
        <f t="array" ref="N13">SUM(IF(Implementación!$I$9:$I$2508=$D13,Implementación!Y$9:Y$2508,0))</f>
        <v>0</v>
      </c>
      <c r="O13" s="57">
        <f t="array" ref="O13">SUM(IF(Implementación!$I$9:$I$2508=$D13,Implementación!AA$9:AA$2508,0))</f>
        <v>0</v>
      </c>
    </row>
    <row r="14" spans="1:26" ht="12.75" customHeight="1" x14ac:dyDescent="0.2">
      <c r="A14" s="60"/>
      <c r="B14" s="182"/>
      <c r="C14" s="179"/>
      <c r="D14" s="252" t="s">
        <v>83</v>
      </c>
      <c r="E14" s="183" t="s">
        <v>1713</v>
      </c>
      <c r="F14" s="27">
        <f>COUNTIF(Implementación!I$9:I$2507,$D14)</f>
        <v>0</v>
      </c>
      <c r="G14" s="57">
        <f t="array" ref="G14">SUM(IF(Implementación!$I$9:$I$2508=$D14,Implementación!N$9:N$2508,0))</f>
        <v>0</v>
      </c>
      <c r="H14" s="57">
        <f t="array" ref="H14">SUM(IF(Implementación!$I$9:$I$2508=$D14,Implementación!Q$9:Q$2508,0))</f>
        <v>0</v>
      </c>
      <c r="I14" s="57">
        <f t="array" ref="I14">SUM(IF(Implementación!$I$9:$I$2508=$D14,Implementación!T$9:T$2508,0))</f>
        <v>0</v>
      </c>
      <c r="J14" s="57">
        <f t="array" ref="J14">SUM(IF(Implementación!$I$9:$I$2508=$D14,Implementación!U$9:U$2508,0))</f>
        <v>0</v>
      </c>
      <c r="K14" s="57">
        <f t="array" ref="K14">SUM(IF(Implementación!$I$9:$I$2508=$D14,Implementación!V$9:V$2508,0))</f>
        <v>0</v>
      </c>
      <c r="L14" s="57">
        <f t="array" ref="L14">SUM(IF(Implementación!$I$9:$I$2508=$D14,Implementación!W$9:W$2508,0))</f>
        <v>0</v>
      </c>
      <c r="M14" s="57">
        <f t="array" ref="M14">SUM(IF(Implementación!$I$9:$I$2508=$D14,Implementación!X$9:X$2508,0))</f>
        <v>0</v>
      </c>
      <c r="N14" s="57">
        <f t="array" ref="N14">SUM(IF(Implementación!$I$9:$I$2508=$D14,Implementación!Y$9:Y$2508,0))</f>
        <v>0</v>
      </c>
      <c r="O14" s="57">
        <f t="array" ref="O14">SUM(IF(Implementación!$I$9:$I$2508=$D14,Implementación!AA$9:AA$2508,0))</f>
        <v>0</v>
      </c>
    </row>
    <row r="15" spans="1:26" ht="12.75" customHeight="1" x14ac:dyDescent="0.2">
      <c r="A15" s="60"/>
      <c r="B15" s="182"/>
      <c r="C15" s="179"/>
      <c r="D15" s="252" t="s">
        <v>88</v>
      </c>
      <c r="E15" s="183" t="s">
        <v>1714</v>
      </c>
      <c r="F15" s="27">
        <f>COUNTIF(Implementación!I$9:I$2507,$D15)</f>
        <v>0</v>
      </c>
      <c r="G15" s="57">
        <f t="array" ref="G15">SUM(IF(Implementación!$I$9:$I$2508=$D15,Implementación!N$9:N$2508,0))</f>
        <v>0</v>
      </c>
      <c r="H15" s="57">
        <f t="array" ref="H15">SUM(IF(Implementación!$I$9:$I$2508=$D15,Implementación!Q$9:Q$2508,0))</f>
        <v>0</v>
      </c>
      <c r="I15" s="57">
        <f t="array" ref="I15">SUM(IF(Implementación!$I$9:$I$2508=$D15,Implementación!T$9:T$2508,0))</f>
        <v>0</v>
      </c>
      <c r="J15" s="57">
        <f t="array" ref="J15">SUM(IF(Implementación!$I$9:$I$2508=$D15,Implementación!U$9:U$2508,0))</f>
        <v>0</v>
      </c>
      <c r="K15" s="57">
        <f t="array" ref="K15">SUM(IF(Implementación!$I$9:$I$2508=$D15,Implementación!V$9:V$2508,0))</f>
        <v>0</v>
      </c>
      <c r="L15" s="57">
        <f t="array" ref="L15">SUM(IF(Implementación!$I$9:$I$2508=$D15,Implementación!W$9:W$2508,0))</f>
        <v>0</v>
      </c>
      <c r="M15" s="57">
        <f t="array" ref="M15">SUM(IF(Implementación!$I$9:$I$2508=$D15,Implementación!X$9:X$2508,0))</f>
        <v>0</v>
      </c>
      <c r="N15" s="57">
        <f t="array" ref="N15">SUM(IF(Implementación!$I$9:$I$2508=$D15,Implementación!Y$9:Y$2508,0))</f>
        <v>0</v>
      </c>
      <c r="O15" s="57">
        <f t="array" ref="O15">SUM(IF(Implementación!$I$9:$I$2508=$D15,Implementación!AA$9:AA$2508,0))</f>
        <v>0</v>
      </c>
    </row>
    <row r="16" spans="1:26" ht="12.75" customHeight="1" x14ac:dyDescent="0.2">
      <c r="A16" s="60"/>
      <c r="B16" s="182"/>
      <c r="C16" s="179" t="s">
        <v>1715</v>
      </c>
      <c r="D16" s="439" t="s">
        <v>1716</v>
      </c>
      <c r="E16" s="348"/>
      <c r="F16" s="27"/>
      <c r="G16" s="57"/>
      <c r="H16" s="57"/>
      <c r="I16" s="57"/>
      <c r="J16" s="57"/>
      <c r="K16" s="57"/>
      <c r="L16" s="57"/>
      <c r="M16" s="57"/>
      <c r="N16" s="57"/>
      <c r="O16" s="57"/>
    </row>
    <row r="17" spans="1:15" ht="12.75" customHeight="1" x14ac:dyDescent="0.2">
      <c r="A17" s="60"/>
      <c r="B17" s="182"/>
      <c r="C17" s="179"/>
      <c r="D17" s="252" t="s">
        <v>91</v>
      </c>
      <c r="E17" s="183" t="s">
        <v>1717</v>
      </c>
      <c r="F17" s="27">
        <f>COUNTIF(Implementación!I$9:I$2507,$D17)</f>
        <v>1</v>
      </c>
      <c r="G17" s="57">
        <f t="array" ref="G17">SUM(IF(Implementación!$I$9:$I$2508=$D17,Implementación!N$9:N$2508,0))</f>
        <v>7.7760000000000007</v>
      </c>
      <c r="H17" s="57">
        <f t="array" ref="H17">SUM(IF(Implementación!$I$9:$I$2508=$D17,Implementación!Q$9:Q$2508,0))</f>
        <v>6.6209961600000007</v>
      </c>
      <c r="I17" s="57">
        <f t="array" ref="I17">SUM(IF(Implementación!$I$9:$I$2508=$D17,Implementación!T$9:T$2508,0))</f>
        <v>7.0117919999999998</v>
      </c>
      <c r="J17" s="57">
        <f t="array" ref="J17">SUM(IF(Implementación!$I$9:$I$2508=$D17,Implementación!U$9:U$2508,0))</f>
        <v>0</v>
      </c>
      <c r="K17" s="57">
        <f t="array" ref="K17">SUM(IF(Implementación!$I$9:$I$2508=$D17,Implementación!V$9:V$2508,0))</f>
        <v>0</v>
      </c>
      <c r="L17" s="57">
        <f t="array" ref="L17">SUM(IF(Implementación!$I$9:$I$2508=$D17,Implementación!W$9:W$2508,0))</f>
        <v>0</v>
      </c>
      <c r="M17" s="57">
        <f t="array" ref="M17">SUM(IF(Implementación!$I$9:$I$2508=$D17,Implementación!X$9:X$2508,0))</f>
        <v>0</v>
      </c>
      <c r="N17" s="57">
        <f t="array" ref="N17">SUM(IF(Implementación!$I$9:$I$2508=$D17,Implementación!Y$9:Y$2508,0))</f>
        <v>0</v>
      </c>
      <c r="O17" s="57">
        <f t="array" ref="O17">SUM(IF(Implementación!$I$9:$I$2508=$D17,Implementación!AA$9:AA$2508,0))</f>
        <v>0</v>
      </c>
    </row>
    <row r="18" spans="1:15" ht="12.75" customHeight="1" x14ac:dyDescent="0.2">
      <c r="A18" s="60"/>
      <c r="B18" s="182"/>
      <c r="C18" s="179"/>
      <c r="D18" s="252" t="s">
        <v>94</v>
      </c>
      <c r="E18" s="183" t="s">
        <v>1718</v>
      </c>
      <c r="F18" s="27">
        <f>COUNTIF(Implementación!I$9:I$2507,$D18)</f>
        <v>1</v>
      </c>
      <c r="G18" s="57">
        <f t="array" ref="G18">SUM(IF(Implementación!$I$9:$I$2508=$D18,Implementación!N$9:N$2508,0))</f>
        <v>10879.92</v>
      </c>
      <c r="H18" s="57">
        <f t="array" ref="H18">SUM(IF(Implementación!$I$9:$I$2508=$D18,Implementación!Q$9:Q$2508,0))</f>
        <v>1216.3750559999996</v>
      </c>
      <c r="I18" s="57">
        <f t="array" ref="I18">SUM(IF(Implementación!$I$9:$I$2508=$D18,Implementación!T$9:T$2508,0))</f>
        <v>268.73402399999998</v>
      </c>
      <c r="J18" s="57">
        <f t="array" ref="J18">SUM(IF(Implementación!$I$9:$I$2508=$D18,Implementación!U$9:U$2508,0))</f>
        <v>487618.1023725</v>
      </c>
      <c r="K18" s="57">
        <f t="array" ref="K18">SUM(IF(Implementación!$I$9:$I$2508=$D18,Implementación!V$9:V$2508,0))</f>
        <v>38598.451879679997</v>
      </c>
      <c r="L18" s="57">
        <f t="array" ref="L18">SUM(IF(Implementación!$I$9:$I$2508=$D18,Implementación!W$9:W$2508,0))</f>
        <v>526216.55425218004</v>
      </c>
      <c r="M18" s="57">
        <f t="array" ref="M18">SUM(IF(Implementación!$I$9:$I$2508=$D18,Implementación!X$9:X$2508,0))</f>
        <v>526217</v>
      </c>
      <c r="N18" s="57">
        <f t="array" ref="N18">SUM(IF(Implementación!$I$9:$I$2508=$D18,Implementación!Y$9:Y$2508,0))</f>
        <v>0</v>
      </c>
      <c r="O18" s="57">
        <f t="array" ref="O18">SUM(IF(Implementación!$I$9:$I$2508=$D18,Implementación!AA$9:AA$2508,0))</f>
        <v>0</v>
      </c>
    </row>
    <row r="19" spans="1:15" ht="12.75" customHeight="1" x14ac:dyDescent="0.2">
      <c r="A19" s="60"/>
      <c r="B19" s="182"/>
      <c r="C19" s="179"/>
      <c r="D19" s="252" t="s">
        <v>97</v>
      </c>
      <c r="E19" s="183" t="s">
        <v>1719</v>
      </c>
      <c r="F19" s="27">
        <f>COUNTIF(Implementación!I$9:I$2507,$D19)</f>
        <v>4</v>
      </c>
      <c r="G19" s="57">
        <f t="array" ref="G19">SUM(IF(Implementación!$I$9:$I$2508=$D19,Implementación!N$9:N$2508,0))</f>
        <v>6901.3728000000001</v>
      </c>
      <c r="H19" s="57">
        <f t="array" ref="H19">SUM(IF(Implementación!$I$9:$I$2508=$D19,Implementación!Q$9:Q$2508,0))</f>
        <v>2373.4108512000003</v>
      </c>
      <c r="I19" s="57">
        <f t="array" ref="I19">SUM(IF(Implementación!$I$9:$I$2508=$D19,Implementación!T$9:T$2508,0))</f>
        <v>698.31624959999999</v>
      </c>
      <c r="J19" s="57">
        <f t="array" ref="J19">SUM(IF(Implementación!$I$9:$I$2508=$D19,Implementación!U$9:U$2508,0))</f>
        <v>541188.68122619996</v>
      </c>
      <c r="K19" s="57">
        <f t="array" ref="K19">SUM(IF(Implementación!$I$9:$I$2508=$D19,Implementación!V$9:V$2508,0))</f>
        <v>15802.344743039997</v>
      </c>
      <c r="L19" s="57">
        <f t="array" ref="L19">SUM(IF(Implementación!$I$9:$I$2508=$D19,Implementación!W$9:W$2508,0))</f>
        <v>556991.02596923988</v>
      </c>
      <c r="M19" s="57">
        <f t="array" ref="M19">SUM(IF(Implementación!$I$9:$I$2508=$D19,Implementación!X$9:X$2508,0))</f>
        <v>557315</v>
      </c>
      <c r="N19" s="57">
        <f t="array" ref="N19">SUM(IF(Implementación!$I$9:$I$2508=$D19,Implementación!Y$9:Y$2508,0))</f>
        <v>0</v>
      </c>
      <c r="O19" s="57">
        <f t="array" ref="O19">SUM(IF(Implementación!$I$9:$I$2508=$D19,Implementación!AA$9:AA$2508,0))</f>
        <v>0</v>
      </c>
    </row>
    <row r="20" spans="1:15" ht="12.75" customHeight="1" x14ac:dyDescent="0.2">
      <c r="A20" s="60"/>
      <c r="B20" s="182"/>
      <c r="C20" s="179"/>
      <c r="D20" s="252" t="s">
        <v>100</v>
      </c>
      <c r="E20" s="183" t="s">
        <v>1720</v>
      </c>
      <c r="F20" s="27">
        <f>COUNTIF(Implementación!I$9:I$2507,$D20)</f>
        <v>0</v>
      </c>
      <c r="G20" s="57">
        <f t="array" ref="G20">SUM(IF(Implementación!$I$9:$I$2508=$D20,Implementación!N$9:N$2508,0))</f>
        <v>0</v>
      </c>
      <c r="H20" s="57">
        <f t="array" ref="H20">SUM(IF(Implementación!$I$9:$I$2508=$D20,Implementación!Q$9:Q$2508,0))</f>
        <v>0</v>
      </c>
      <c r="I20" s="57">
        <f t="array" ref="I20">SUM(IF(Implementación!$I$9:$I$2508=$D20,Implementación!T$9:T$2508,0))</f>
        <v>0</v>
      </c>
      <c r="J20" s="57">
        <f t="array" ref="J20">SUM(IF(Implementación!$I$9:$I$2508=$D20,Implementación!U$9:U$2508,0))</f>
        <v>0</v>
      </c>
      <c r="K20" s="57">
        <f t="array" ref="K20">SUM(IF(Implementación!$I$9:$I$2508=$D20,Implementación!V$9:V$2508,0))</f>
        <v>0</v>
      </c>
      <c r="L20" s="57">
        <f t="array" ref="L20">SUM(IF(Implementación!$I$9:$I$2508=$D20,Implementación!W$9:W$2508,0))</f>
        <v>0</v>
      </c>
      <c r="M20" s="57">
        <f t="array" ref="M20">SUM(IF(Implementación!$I$9:$I$2508=$D20,Implementación!X$9:X$2508,0))</f>
        <v>0</v>
      </c>
      <c r="N20" s="57">
        <f t="array" ref="N20">SUM(IF(Implementación!$I$9:$I$2508=$D20,Implementación!Y$9:Y$2508,0))</f>
        <v>0</v>
      </c>
      <c r="O20" s="57">
        <f t="array" ref="O20">SUM(IF(Implementación!$I$9:$I$2508=$D20,Implementación!AA$9:AA$2508,0))</f>
        <v>0</v>
      </c>
    </row>
    <row r="21" spans="1:15" ht="12.75" customHeight="1" x14ac:dyDescent="0.2">
      <c r="A21" s="60"/>
      <c r="B21" s="182"/>
      <c r="C21" s="179"/>
      <c r="D21" s="252" t="s">
        <v>103</v>
      </c>
      <c r="E21" s="183" t="s">
        <v>1721</v>
      </c>
      <c r="F21" s="27">
        <f>COUNTIF(Implementación!I$9:I$2507,$D21)</f>
        <v>0</v>
      </c>
      <c r="G21" s="57">
        <f t="array" ref="G21">SUM(IF(Implementación!$I$9:$I$2508=$D21,Implementación!N$9:N$2508,0))</f>
        <v>0</v>
      </c>
      <c r="H21" s="57">
        <f t="array" ref="H21">SUM(IF(Implementación!$I$9:$I$2508=$D21,Implementación!Q$9:Q$2508,0))</f>
        <v>0</v>
      </c>
      <c r="I21" s="57">
        <f t="array" ref="I21">SUM(IF(Implementación!$I$9:$I$2508=$D21,Implementación!T$9:T$2508,0))</f>
        <v>0</v>
      </c>
      <c r="J21" s="57">
        <f t="array" ref="J21">SUM(IF(Implementación!$I$9:$I$2508=$D21,Implementación!U$9:U$2508,0))</f>
        <v>0</v>
      </c>
      <c r="K21" s="57">
        <f t="array" ref="K21">SUM(IF(Implementación!$I$9:$I$2508=$D21,Implementación!V$9:V$2508,0))</f>
        <v>0</v>
      </c>
      <c r="L21" s="57">
        <f t="array" ref="L21">SUM(IF(Implementación!$I$9:$I$2508=$D21,Implementación!W$9:W$2508,0))</f>
        <v>0</v>
      </c>
      <c r="M21" s="57">
        <f t="array" ref="M21">SUM(IF(Implementación!$I$9:$I$2508=$D21,Implementación!X$9:X$2508,0))</f>
        <v>0</v>
      </c>
      <c r="N21" s="57">
        <f t="array" ref="N21">SUM(IF(Implementación!$I$9:$I$2508=$D21,Implementación!Y$9:Y$2508,0))</f>
        <v>0</v>
      </c>
      <c r="O21" s="57">
        <f t="array" ref="O21">SUM(IF(Implementación!$I$9:$I$2508=$D21,Implementación!AA$9:AA$2508,0))</f>
        <v>0</v>
      </c>
    </row>
    <row r="22" spans="1:15" ht="12.75" customHeight="1" x14ac:dyDescent="0.2">
      <c r="A22" s="60"/>
      <c r="B22" s="182"/>
      <c r="C22" s="179"/>
      <c r="D22" s="252" t="s">
        <v>106</v>
      </c>
      <c r="E22" s="183" t="s">
        <v>1722</v>
      </c>
      <c r="F22" s="27">
        <f>COUNTIF(Implementación!I$9:I$2507,$D22)</f>
        <v>0</v>
      </c>
      <c r="G22" s="57">
        <f t="array" ref="G22">SUM(IF(Implementación!$I$9:$I$2508=$D22,Implementación!N$9:N$2508,0))</f>
        <v>0</v>
      </c>
      <c r="H22" s="57">
        <f t="array" ref="H22">SUM(IF(Implementación!$I$9:$I$2508=$D22,Implementación!Q$9:Q$2508,0))</f>
        <v>0</v>
      </c>
      <c r="I22" s="57">
        <f t="array" ref="I22">SUM(IF(Implementación!$I$9:$I$2508=$D22,Implementación!T$9:T$2508,0))</f>
        <v>0</v>
      </c>
      <c r="J22" s="57">
        <f t="array" ref="J22">SUM(IF(Implementación!$I$9:$I$2508=$D22,Implementación!U$9:U$2508,0))</f>
        <v>0</v>
      </c>
      <c r="K22" s="57">
        <f t="array" ref="K22">SUM(IF(Implementación!$I$9:$I$2508=$D22,Implementación!V$9:V$2508,0))</f>
        <v>0</v>
      </c>
      <c r="L22" s="57">
        <f t="array" ref="L22">SUM(IF(Implementación!$I$9:$I$2508=$D22,Implementación!W$9:W$2508,0))</f>
        <v>0</v>
      </c>
      <c r="M22" s="57">
        <f t="array" ref="M22">SUM(IF(Implementación!$I$9:$I$2508=$D22,Implementación!X$9:X$2508,0))</f>
        <v>0</v>
      </c>
      <c r="N22" s="57">
        <f t="array" ref="N22">SUM(IF(Implementación!$I$9:$I$2508=$D22,Implementación!Y$9:Y$2508,0))</f>
        <v>0</v>
      </c>
      <c r="O22" s="57">
        <f t="array" ref="O22">SUM(IF(Implementación!$I$9:$I$2508=$D22,Implementación!AA$9:AA$2508,0))</f>
        <v>0</v>
      </c>
    </row>
    <row r="23" spans="1:15" ht="12.75" customHeight="1" x14ac:dyDescent="0.2">
      <c r="A23" s="60"/>
      <c r="B23" s="182"/>
      <c r="C23" s="179" t="s">
        <v>1723</v>
      </c>
      <c r="D23" s="439" t="s">
        <v>1724</v>
      </c>
      <c r="E23" s="348"/>
      <c r="F23" s="27"/>
      <c r="G23" s="57"/>
      <c r="H23" s="57"/>
      <c r="I23" s="57"/>
      <c r="J23" s="57"/>
      <c r="K23" s="57"/>
      <c r="L23" s="57"/>
      <c r="M23" s="57"/>
      <c r="N23" s="57"/>
      <c r="O23" s="57"/>
    </row>
    <row r="24" spans="1:15" ht="12.75" customHeight="1" x14ac:dyDescent="0.2">
      <c r="A24" s="60"/>
      <c r="B24" s="182"/>
      <c r="C24" s="179"/>
      <c r="D24" s="252" t="s">
        <v>109</v>
      </c>
      <c r="E24" s="183" t="s">
        <v>1724</v>
      </c>
      <c r="F24" s="27">
        <f>COUNTIF(Implementación!I$9:I$2507,$D24)</f>
        <v>0</v>
      </c>
      <c r="G24" s="57">
        <f t="array" ref="G24">SUM(IF(Implementación!$I$9:$I$2508=$D24,Implementación!N$9:N$2508,0))</f>
        <v>0</v>
      </c>
      <c r="H24" s="57">
        <f t="array" ref="H24">SUM(IF(Implementación!$I$9:$I$2508=$D24,Implementación!Q$9:Q$2508,0))</f>
        <v>0</v>
      </c>
      <c r="I24" s="57">
        <f t="array" ref="I24">SUM(IF(Implementación!$I$9:$I$2508=$D24,Implementación!T$9:T$2508,0))</f>
        <v>0</v>
      </c>
      <c r="J24" s="57">
        <f t="array" ref="J24">SUM(IF(Implementación!$I$9:$I$2508=$D24,Implementación!U$9:U$2508,0))</f>
        <v>0</v>
      </c>
      <c r="K24" s="57">
        <f t="array" ref="K24">SUM(IF(Implementación!$I$9:$I$2508=$D24,Implementación!V$9:V$2508,0))</f>
        <v>0</v>
      </c>
      <c r="L24" s="57">
        <f t="array" ref="L24">SUM(IF(Implementación!$I$9:$I$2508=$D24,Implementación!W$9:W$2508,0))</f>
        <v>0</v>
      </c>
      <c r="M24" s="57">
        <f t="array" ref="M24">SUM(IF(Implementación!$I$9:$I$2508=$D24,Implementación!X$9:X$2508,0))</f>
        <v>0</v>
      </c>
      <c r="N24" s="57">
        <f t="array" ref="N24">SUM(IF(Implementación!$I$9:$I$2508=$D24,Implementación!Y$9:Y$2508,0))</f>
        <v>0</v>
      </c>
      <c r="O24" s="57">
        <f t="array" ref="O24">SUM(IF(Implementación!$I$9:$I$2508=$D24,Implementación!AA$9:AA$2508,0))</f>
        <v>0</v>
      </c>
    </row>
    <row r="25" spans="1:15" ht="12.75" customHeight="1" x14ac:dyDescent="0.2">
      <c r="A25" s="60"/>
      <c r="B25" s="182"/>
      <c r="C25" s="179" t="s">
        <v>1725</v>
      </c>
      <c r="D25" s="439" t="s">
        <v>1726</v>
      </c>
      <c r="E25" s="348"/>
      <c r="F25" s="27"/>
      <c r="G25" s="57"/>
      <c r="H25" s="57"/>
      <c r="I25" s="57"/>
      <c r="J25" s="57"/>
      <c r="K25" s="57"/>
      <c r="L25" s="57"/>
      <c r="M25" s="57"/>
      <c r="N25" s="57"/>
      <c r="O25" s="57"/>
    </row>
    <row r="26" spans="1:15" ht="12.75" customHeight="1" x14ac:dyDescent="0.2">
      <c r="A26" s="60"/>
      <c r="B26" s="182"/>
      <c r="C26" s="179"/>
      <c r="D26" s="252" t="s">
        <v>112</v>
      </c>
      <c r="E26" s="183" t="s">
        <v>1726</v>
      </c>
      <c r="F26" s="27">
        <f>COUNTIF(Implementación!I$9:I$2507,$D26)</f>
        <v>1</v>
      </c>
      <c r="G26" s="57">
        <f t="array" ref="G26">SUM(IF(Implementación!$I$9:$I$2508=$D26,Implementación!N$9:N$2508,0))</f>
        <v>9472.2047999999995</v>
      </c>
      <c r="H26" s="57">
        <f t="array" ref="H26">SUM(IF(Implementación!$I$9:$I$2508=$D26,Implementación!Q$9:Q$2508,0))</f>
        <v>990.55706111999996</v>
      </c>
      <c r="I26" s="57">
        <f t="array" ref="I26">SUM(IF(Implementación!$I$9:$I$2508=$D26,Implementación!T$9:T$2508,0))</f>
        <v>593.67997439999999</v>
      </c>
      <c r="J26" s="57">
        <f t="array" ref="J26">SUM(IF(Implementación!$I$9:$I$2508=$D26,Implementación!U$9:U$2508,0))</f>
        <v>698109.239993472</v>
      </c>
      <c r="K26" s="57">
        <f t="array" ref="K26">SUM(IF(Implementación!$I$9:$I$2508=$D26,Implementación!V$9:V$2508,0))</f>
        <v>56083.274035200004</v>
      </c>
      <c r="L26" s="57">
        <f t="array" ref="L26">SUM(IF(Implementación!$I$9:$I$2508=$D26,Implementación!W$9:W$2508,0))</f>
        <v>754192.51402867201</v>
      </c>
      <c r="M26" s="57">
        <f t="array" ref="M26">SUM(IF(Implementación!$I$9:$I$2508=$D26,Implementación!X$9:X$2508,0))</f>
        <v>764612</v>
      </c>
      <c r="N26" s="57">
        <f t="array" ref="N26">SUM(IF(Implementación!$I$9:$I$2508=$D26,Implementación!Y$9:Y$2508,0))</f>
        <v>0</v>
      </c>
      <c r="O26" s="57">
        <f t="array" ref="O26">SUM(IF(Implementación!$I$9:$I$2508=$D26,Implementación!AA$9:AA$2508,0))</f>
        <v>0</v>
      </c>
    </row>
    <row r="27" spans="1:15" ht="12.75" customHeight="1" x14ac:dyDescent="0.2">
      <c r="A27" s="60"/>
      <c r="B27" s="182"/>
      <c r="C27" s="179" t="s">
        <v>1727</v>
      </c>
      <c r="D27" s="439" t="s">
        <v>1728</v>
      </c>
      <c r="E27" s="348"/>
      <c r="F27" s="27"/>
      <c r="G27" s="57"/>
      <c r="H27" s="57"/>
      <c r="I27" s="57"/>
      <c r="J27" s="57"/>
      <c r="K27" s="57"/>
      <c r="L27" s="57"/>
      <c r="M27" s="57"/>
      <c r="N27" s="57"/>
      <c r="O27" s="57"/>
    </row>
    <row r="28" spans="1:15" ht="12.75" customHeight="1" x14ac:dyDescent="0.2">
      <c r="A28" s="60"/>
      <c r="B28" s="182"/>
      <c r="C28" s="179"/>
      <c r="D28" s="439" t="s">
        <v>1729</v>
      </c>
      <c r="E28" s="348"/>
      <c r="F28" s="27">
        <f>COUNTIF(Implementación!I$9:I$2507,$D28)</f>
        <v>0</v>
      </c>
      <c r="G28" s="57">
        <f t="array" ref="G28">SUM(IF(Implementación!$I$9:$I$2508=$D28,Implementación!N$9:N$2508,0))</f>
        <v>0</v>
      </c>
      <c r="H28" s="57">
        <f t="array" ref="H28">SUM(IF(Implementación!$I$9:$I$2508=$D28,Implementación!Q$9:Q$2508,0))</f>
        <v>0</v>
      </c>
      <c r="I28" s="57">
        <f t="array" ref="I28">SUM(IF(Implementación!$I$9:$I$2508=$D28,Implementación!T$9:T$2508,0))</f>
        <v>0</v>
      </c>
      <c r="J28" s="57">
        <f t="array" ref="J28">SUM(IF(Implementación!$I$9:$I$2508=$D28,Implementación!U$9:U$2508,0))</f>
        <v>0</v>
      </c>
      <c r="K28" s="57">
        <f t="array" ref="K28">SUM(IF(Implementación!$I$9:$I$2508=$D28,Implementación!V$9:V$2508,0))</f>
        <v>0</v>
      </c>
      <c r="L28" s="57">
        <f t="array" ref="L28">SUM(IF(Implementación!$I$9:$I$2508=$D28,Implementación!W$9:W$2508,0))</f>
        <v>0</v>
      </c>
      <c r="M28" s="57">
        <f t="array" ref="M28">SUM(IF(Implementación!$I$9:$I$2508=$D28,Implementación!X$9:X$2508,0))</f>
        <v>0</v>
      </c>
      <c r="N28" s="57">
        <f t="array" ref="N28">SUM(IF(Implementación!$I$9:$I$2508=$D28,Implementación!Y$9:Y$2508,0))</f>
        <v>0</v>
      </c>
      <c r="O28" s="57">
        <f t="array" ref="O28">SUM(IF(Implementación!$I$9:$I$2508=$D28,Implementación!AA$9:AA$2508,0))</f>
        <v>0</v>
      </c>
    </row>
    <row r="29" spans="1:15" ht="12.75" customHeight="1" x14ac:dyDescent="0.2">
      <c r="A29" s="60"/>
      <c r="B29" s="182"/>
      <c r="C29" s="179"/>
      <c r="D29" s="252" t="s">
        <v>114</v>
      </c>
      <c r="E29" s="183" t="s">
        <v>1730</v>
      </c>
      <c r="F29" s="27">
        <f>COUNTIF(Implementación!I$9:I$2507,$D29)</f>
        <v>0</v>
      </c>
      <c r="G29" s="57">
        <f t="array" ref="G29">SUM(IF(Implementación!$I$9:$I$2508=$D29,Implementación!N$9:N$2508,0))</f>
        <v>0</v>
      </c>
      <c r="H29" s="57">
        <f t="array" ref="H29">SUM(IF(Implementación!$I$9:$I$2508=$D29,Implementación!Q$9:Q$2508,0))</f>
        <v>0</v>
      </c>
      <c r="I29" s="57">
        <f t="array" ref="I29">SUM(IF(Implementación!$I$9:$I$2508=$D29,Implementación!T$9:T$2508,0))</f>
        <v>0</v>
      </c>
      <c r="J29" s="57">
        <f t="array" ref="J29">SUM(IF(Implementación!$I$9:$I$2508=$D29,Implementación!U$9:U$2508,0))</f>
        <v>0</v>
      </c>
      <c r="K29" s="57">
        <f t="array" ref="K29">SUM(IF(Implementación!$I$9:$I$2508=$D29,Implementación!V$9:V$2508,0))</f>
        <v>0</v>
      </c>
      <c r="L29" s="57">
        <f t="array" ref="L29">SUM(IF(Implementación!$I$9:$I$2508=$D29,Implementación!W$9:W$2508,0))</f>
        <v>0</v>
      </c>
      <c r="M29" s="57">
        <f t="array" ref="M29">SUM(IF(Implementación!$I$9:$I$2508=$D29,Implementación!X$9:X$2508,0))</f>
        <v>0</v>
      </c>
      <c r="N29" s="57">
        <f t="array" ref="N29">SUM(IF(Implementación!$I$9:$I$2508=$D29,Implementación!Y$9:Y$2508,0))</f>
        <v>0</v>
      </c>
      <c r="O29" s="57">
        <f t="array" ref="O29">SUM(IF(Implementación!$I$9:$I$2508=$D29,Implementación!AA$9:AA$2508,0))</f>
        <v>0</v>
      </c>
    </row>
    <row r="30" spans="1:15" ht="12.75" customHeight="1" x14ac:dyDescent="0.2">
      <c r="A30" s="60"/>
      <c r="B30" s="182"/>
      <c r="C30" s="179"/>
      <c r="D30" s="182"/>
      <c r="E30" s="183"/>
      <c r="F30" s="27"/>
      <c r="G30" s="57"/>
      <c r="H30" s="57"/>
      <c r="I30" s="57"/>
      <c r="J30" s="57"/>
      <c r="K30" s="57"/>
      <c r="L30" s="57"/>
      <c r="M30" s="57"/>
      <c r="N30" s="57"/>
      <c r="O30" s="57"/>
    </row>
    <row r="31" spans="1:15" ht="12.75" customHeight="1" x14ac:dyDescent="0.2">
      <c r="A31" s="60"/>
      <c r="B31" s="179" t="s">
        <v>1731</v>
      </c>
      <c r="C31" s="441" t="s">
        <v>1732</v>
      </c>
      <c r="D31" s="348"/>
      <c r="E31" s="348"/>
      <c r="F31" s="27"/>
      <c r="G31" s="57"/>
      <c r="H31" s="57"/>
      <c r="I31" s="57"/>
      <c r="J31" s="57"/>
      <c r="K31" s="57"/>
      <c r="L31" s="57"/>
      <c r="M31" s="57"/>
      <c r="N31" s="57"/>
      <c r="O31" s="57"/>
    </row>
    <row r="32" spans="1:15" ht="12.75" customHeight="1" x14ac:dyDescent="0.2">
      <c r="A32" s="60"/>
      <c r="B32" s="182"/>
      <c r="C32" s="179" t="s">
        <v>1733</v>
      </c>
      <c r="D32" s="439" t="s">
        <v>1732</v>
      </c>
      <c r="E32" s="348"/>
      <c r="F32" s="27"/>
      <c r="G32" s="57"/>
      <c r="H32" s="57"/>
      <c r="I32" s="57"/>
      <c r="J32" s="57"/>
      <c r="K32" s="57"/>
      <c r="L32" s="57"/>
      <c r="M32" s="57"/>
      <c r="N32" s="57"/>
      <c r="O32" s="57"/>
    </row>
    <row r="33" spans="1:15" ht="12.75" customHeight="1" x14ac:dyDescent="0.2">
      <c r="A33" s="60"/>
      <c r="B33" s="182"/>
      <c r="C33" s="179"/>
      <c r="D33" s="252" t="s">
        <v>117</v>
      </c>
      <c r="E33" s="183" t="s">
        <v>1734</v>
      </c>
      <c r="F33" s="27">
        <f>COUNTIF(Implementación!I$9:I$2507,$D33)</f>
        <v>0</v>
      </c>
      <c r="G33" s="57">
        <f t="array" ref="G33">SUM(IF(Implementación!$I$9:$I$2508=$D33,Implementación!N$9:N$2508,0))</f>
        <v>0</v>
      </c>
      <c r="H33" s="57">
        <f t="array" ref="H33">SUM(IF(Implementación!$I$9:$I$2508=$D33,Implementación!Q$9:Q$2508,0))</f>
        <v>0</v>
      </c>
      <c r="I33" s="57">
        <f t="array" ref="I33">SUM(IF(Implementación!$I$9:$I$2508=$D33,Implementación!T$9:T$2508,0))</f>
        <v>0</v>
      </c>
      <c r="J33" s="57">
        <f t="array" ref="J33">SUM(IF(Implementación!$I$9:$I$2508=$D33,Implementación!U$9:U$2508,0))</f>
        <v>0</v>
      </c>
      <c r="K33" s="57">
        <f t="array" ref="K33">SUM(IF(Implementación!$I$9:$I$2508=$D33,Implementación!V$9:V$2508,0))</f>
        <v>0</v>
      </c>
      <c r="L33" s="57">
        <f t="array" ref="L33">SUM(IF(Implementación!$I$9:$I$2508=$D33,Implementación!W$9:W$2508,0))</f>
        <v>0</v>
      </c>
      <c r="M33" s="57">
        <f t="array" ref="M33">SUM(IF(Implementación!$I$9:$I$2508=$D33,Implementación!X$9:X$2508,0))</f>
        <v>0</v>
      </c>
      <c r="N33" s="57">
        <f t="array" ref="N33">SUM(IF(Implementación!$I$9:$I$2508=$D33,Implementación!Y$9:Y$2508,0))</f>
        <v>0</v>
      </c>
      <c r="O33" s="57">
        <f t="array" ref="O33">SUM(IF(Implementación!$I$9:$I$2508=$D33,Implementación!AA$9:AA$2508,0))</f>
        <v>0</v>
      </c>
    </row>
    <row r="34" spans="1:15" ht="12.75" customHeight="1" x14ac:dyDescent="0.2">
      <c r="A34" s="60"/>
      <c r="B34" s="182"/>
      <c r="C34" s="179"/>
      <c r="D34" s="252" t="s">
        <v>119</v>
      </c>
      <c r="E34" s="183" t="s">
        <v>1735</v>
      </c>
      <c r="F34" s="27">
        <f>COUNTIF(Implementación!I$9:I$2507,$D34)</f>
        <v>0</v>
      </c>
      <c r="G34" s="57">
        <f t="array" ref="G34">SUM(IF(Implementación!$I$9:$I$2508=$D34,Implementación!N$9:N$2508,0))</f>
        <v>0</v>
      </c>
      <c r="H34" s="57">
        <f t="array" ref="H34">SUM(IF(Implementación!$I$9:$I$2508=$D34,Implementación!Q$9:Q$2508,0))</f>
        <v>0</v>
      </c>
      <c r="I34" s="57">
        <f t="array" ref="I34">SUM(IF(Implementación!$I$9:$I$2508=$D34,Implementación!T$9:T$2508,0))</f>
        <v>0</v>
      </c>
      <c r="J34" s="57">
        <f t="array" ref="J34">SUM(IF(Implementación!$I$9:$I$2508=$D34,Implementación!U$9:U$2508,0))</f>
        <v>0</v>
      </c>
      <c r="K34" s="57">
        <f t="array" ref="K34">SUM(IF(Implementación!$I$9:$I$2508=$D34,Implementación!V$9:V$2508,0))</f>
        <v>0</v>
      </c>
      <c r="L34" s="57">
        <f t="array" ref="L34">SUM(IF(Implementación!$I$9:$I$2508=$D34,Implementación!W$9:W$2508,0))</f>
        <v>0</v>
      </c>
      <c r="M34" s="57">
        <f t="array" ref="M34">SUM(IF(Implementación!$I$9:$I$2508=$D34,Implementación!X$9:X$2508,0))</f>
        <v>0</v>
      </c>
      <c r="N34" s="57">
        <f t="array" ref="N34">SUM(IF(Implementación!$I$9:$I$2508=$D34,Implementación!Y$9:Y$2508,0))</f>
        <v>0</v>
      </c>
      <c r="O34" s="57">
        <f t="array" ref="O34">SUM(IF(Implementación!$I$9:$I$2508=$D34,Implementación!AA$9:AA$2508,0))</f>
        <v>0</v>
      </c>
    </row>
    <row r="35" spans="1:15" ht="12.75" customHeight="1" x14ac:dyDescent="0.2">
      <c r="A35" s="60"/>
      <c r="B35" s="182"/>
      <c r="C35" s="179"/>
      <c r="D35" s="182"/>
      <c r="E35" s="184"/>
      <c r="F35" s="27"/>
      <c r="G35" s="57"/>
      <c r="H35" s="57"/>
      <c r="I35" s="57"/>
      <c r="J35" s="57"/>
      <c r="K35" s="57"/>
      <c r="L35" s="57"/>
      <c r="M35" s="57"/>
      <c r="N35" s="57"/>
      <c r="O35" s="57"/>
    </row>
    <row r="36" spans="1:15" ht="12.75" customHeight="1" x14ac:dyDescent="0.25">
      <c r="A36" s="60" t="s">
        <v>1643</v>
      </c>
      <c r="B36" s="440" t="s">
        <v>35</v>
      </c>
      <c r="C36" s="348"/>
      <c r="D36" s="348"/>
      <c r="E36" s="348"/>
      <c r="F36" s="176">
        <f t="shared" ref="F36:O36" si="1">SUM(F37:F41)</f>
        <v>10</v>
      </c>
      <c r="G36" s="186">
        <f t="shared" si="1"/>
        <v>4436521.2720000008</v>
      </c>
      <c r="H36" s="186">
        <f t="shared" si="1"/>
        <v>16442.854426080001</v>
      </c>
      <c r="I36" s="186">
        <f t="shared" si="1"/>
        <v>24413.6429928</v>
      </c>
      <c r="J36" s="186">
        <f t="shared" si="1"/>
        <v>4822098.2933461294</v>
      </c>
      <c r="K36" s="186">
        <f t="shared" si="1"/>
        <v>1518485.4717032041</v>
      </c>
      <c r="L36" s="186">
        <f t="shared" si="1"/>
        <v>6340583.7650493337</v>
      </c>
      <c r="M36" s="186">
        <f t="shared" si="1"/>
        <v>19923892.740000002</v>
      </c>
      <c r="N36" s="186">
        <f t="shared" si="1"/>
        <v>0</v>
      </c>
      <c r="O36" s="186">
        <f t="shared" si="1"/>
        <v>0</v>
      </c>
    </row>
    <row r="37" spans="1:15" ht="12.75" customHeight="1" x14ac:dyDescent="0.2">
      <c r="A37" s="60"/>
      <c r="B37" s="179" t="s">
        <v>1736</v>
      </c>
      <c r="C37" s="441" t="s">
        <v>1737</v>
      </c>
      <c r="D37" s="348"/>
      <c r="E37" s="348"/>
      <c r="F37" s="27"/>
      <c r="G37" s="57"/>
      <c r="H37" s="57"/>
      <c r="I37" s="57"/>
      <c r="J37" s="57"/>
      <c r="K37" s="57"/>
      <c r="L37" s="57"/>
      <c r="M37" s="57"/>
      <c r="N37" s="57"/>
      <c r="O37" s="57"/>
    </row>
    <row r="38" spans="1:15" ht="12.75" customHeight="1" x14ac:dyDescent="0.2">
      <c r="A38" s="60"/>
      <c r="B38" s="182"/>
      <c r="C38" s="179" t="s">
        <v>1738</v>
      </c>
      <c r="D38" s="439" t="s">
        <v>1739</v>
      </c>
      <c r="E38" s="348"/>
      <c r="F38" s="27"/>
      <c r="G38" s="57"/>
      <c r="H38" s="57"/>
      <c r="I38" s="57"/>
      <c r="J38" s="57"/>
      <c r="K38" s="57"/>
      <c r="L38" s="57"/>
      <c r="M38" s="57"/>
      <c r="N38" s="57"/>
      <c r="O38" s="57"/>
    </row>
    <row r="39" spans="1:15" ht="12.75" customHeight="1" x14ac:dyDescent="0.2">
      <c r="A39" s="60"/>
      <c r="B39" s="182"/>
      <c r="C39" s="179"/>
      <c r="D39" s="252" t="s">
        <v>122</v>
      </c>
      <c r="E39" s="183" t="s">
        <v>1740</v>
      </c>
      <c r="F39" s="27">
        <f>COUNTIF(Implementación!I$9:I$2507,$D39)</f>
        <v>10</v>
      </c>
      <c r="G39" s="57">
        <f t="array" ref="G39">SUM(IF(Implementación!$I$9:$I$2508=$D39,Implementación!N$9:N$2508,0))</f>
        <v>4436521.2720000008</v>
      </c>
      <c r="H39" s="57">
        <f t="array" ref="H39">SUM(IF(Implementación!$I$9:$I$2508=$D39,Implementación!Q$9:Q$2508,0))</f>
        <v>16442.854426080001</v>
      </c>
      <c r="I39" s="57">
        <f t="array" ref="I39">SUM(IF(Implementación!$I$9:$I$2508=$D39,Implementación!T$9:T$2508,0))</f>
        <v>24413.6429928</v>
      </c>
      <c r="J39" s="57">
        <f t="array" ref="J39">SUM(IF(Implementación!$I$9:$I$2508=$D39,Implementación!U$9:U$2508,0))</f>
        <v>4822098.2933461294</v>
      </c>
      <c r="K39" s="57">
        <f t="array" ref="K39">SUM(IF(Implementación!$I$9:$I$2508=$D39,Implementación!V$9:V$2508,0))</f>
        <v>1518485.4717032041</v>
      </c>
      <c r="L39" s="57">
        <f t="array" ref="L39">SUM(IF(Implementación!$I$9:$I$2508=$D39,Implementación!W$9:W$2508,0))</f>
        <v>6340583.7650493337</v>
      </c>
      <c r="M39" s="57">
        <f t="array" ref="M39">SUM(IF(Implementación!$I$9:$I$2508=$D39,Implementación!X$9:X$2508,0))</f>
        <v>19923892.740000002</v>
      </c>
      <c r="N39" s="57">
        <f t="array" ref="N39">SUM(IF(Implementación!$I$9:$I$2508=$D39,Implementación!Y$9:Y$2508,0))</f>
        <v>0</v>
      </c>
      <c r="O39" s="57">
        <f t="array" ref="O39">SUM(IF(Implementación!$I$9:$I$2508=$D39,Implementación!AA$9:AA$2508,0))</f>
        <v>0</v>
      </c>
    </row>
    <row r="40" spans="1:15" ht="12.75" customHeight="1" x14ac:dyDescent="0.2">
      <c r="A40" s="60"/>
      <c r="B40" s="182"/>
      <c r="C40" s="179"/>
      <c r="D40" s="252" t="s">
        <v>125</v>
      </c>
      <c r="E40" s="183" t="s">
        <v>1741</v>
      </c>
      <c r="F40" s="27">
        <f>COUNTIF(Implementación!I$9:I$2507,$D40)</f>
        <v>0</v>
      </c>
      <c r="G40" s="57">
        <f t="array" ref="G40">SUM(IF(Implementación!$I$9:$I$2508=$D40,Implementación!N$9:N$2508,0))</f>
        <v>0</v>
      </c>
      <c r="H40" s="57">
        <f t="array" ref="H40">SUM(IF(Implementación!$I$9:$I$2508=$D40,Implementación!Q$9:Q$2508,0))</f>
        <v>0</v>
      </c>
      <c r="I40" s="57">
        <f t="array" ref="I40">SUM(IF(Implementación!$I$9:$I$2508=$D40,Implementación!T$9:T$2508,0))</f>
        <v>0</v>
      </c>
      <c r="J40" s="57">
        <f t="array" ref="J40">SUM(IF(Implementación!$I$9:$I$2508=$D40,Implementación!U$9:U$2508,0))</f>
        <v>0</v>
      </c>
      <c r="K40" s="57">
        <f t="array" ref="K40">SUM(IF(Implementación!$I$9:$I$2508=$D40,Implementación!V$9:V$2508,0))</f>
        <v>0</v>
      </c>
      <c r="L40" s="57">
        <f t="array" ref="L40">SUM(IF(Implementación!$I$9:$I$2508=$D40,Implementación!W$9:W$2508,0))</f>
        <v>0</v>
      </c>
      <c r="M40" s="57">
        <f t="array" ref="M40">SUM(IF(Implementación!$I$9:$I$2508=$D40,Implementación!X$9:X$2508,0))</f>
        <v>0</v>
      </c>
      <c r="N40" s="57">
        <f t="array" ref="N40">SUM(IF(Implementación!$I$9:$I$2508=$D40,Implementación!Y$9:Y$2508,0))</f>
        <v>0</v>
      </c>
      <c r="O40" s="57">
        <f t="array" ref="O40">SUM(IF(Implementación!$I$9:$I$2508=$D40,Implementación!AA$9:AA$2508,0))</f>
        <v>0</v>
      </c>
    </row>
    <row r="41" spans="1:15" ht="12.75" customHeight="1" x14ac:dyDescent="0.2">
      <c r="A41" s="60"/>
      <c r="B41" s="182"/>
      <c r="C41" s="179"/>
      <c r="D41" s="182"/>
      <c r="E41" s="184"/>
      <c r="F41" s="27"/>
      <c r="G41" s="57"/>
      <c r="H41" s="57"/>
      <c r="I41" s="57"/>
      <c r="J41" s="57"/>
      <c r="K41" s="57"/>
      <c r="L41" s="57"/>
      <c r="M41" s="57"/>
      <c r="N41" s="57"/>
      <c r="O41" s="57"/>
    </row>
    <row r="42" spans="1:15" ht="12.75" customHeight="1" x14ac:dyDescent="0.25">
      <c r="A42" s="60" t="s">
        <v>1645</v>
      </c>
      <c r="B42" s="440" t="s">
        <v>47</v>
      </c>
      <c r="C42" s="348"/>
      <c r="D42" s="348"/>
      <c r="E42" s="348"/>
      <c r="F42" s="176">
        <f t="shared" ref="F42:O42" si="2">SUM(F43:F86)</f>
        <v>9</v>
      </c>
      <c r="G42" s="186">
        <f t="shared" si="2"/>
        <v>182978.53824193549</v>
      </c>
      <c r="H42" s="186">
        <f t="shared" si="2"/>
        <v>1192.2144380564516</v>
      </c>
      <c r="I42" s="186">
        <f t="shared" si="2"/>
        <v>677.93363041935538</v>
      </c>
      <c r="J42" s="186">
        <f t="shared" si="2"/>
        <v>587326.70999494789</v>
      </c>
      <c r="K42" s="186">
        <f t="shared" si="2"/>
        <v>39195.170119134717</v>
      </c>
      <c r="L42" s="186">
        <f t="shared" si="2"/>
        <v>626521.88011408271</v>
      </c>
      <c r="M42" s="186">
        <f t="shared" si="2"/>
        <v>622807</v>
      </c>
      <c r="N42" s="186">
        <f t="shared" si="2"/>
        <v>0</v>
      </c>
      <c r="O42" s="186">
        <f t="shared" si="2"/>
        <v>0</v>
      </c>
    </row>
    <row r="43" spans="1:15" ht="12.75" customHeight="1" x14ac:dyDescent="0.2">
      <c r="A43" s="60"/>
      <c r="B43" s="179" t="s">
        <v>1742</v>
      </c>
      <c r="C43" s="441" t="s">
        <v>1743</v>
      </c>
      <c r="D43" s="348"/>
      <c r="E43" s="348"/>
      <c r="F43" s="27"/>
      <c r="G43" s="57"/>
      <c r="H43" s="57"/>
      <c r="I43" s="57"/>
      <c r="J43" s="57"/>
      <c r="K43" s="57"/>
      <c r="L43" s="57"/>
      <c r="M43" s="57"/>
      <c r="N43" s="57"/>
      <c r="O43" s="57"/>
    </row>
    <row r="44" spans="1:15" ht="12.75" customHeight="1" x14ac:dyDescent="0.2">
      <c r="A44" s="60"/>
      <c r="B44" s="179"/>
      <c r="C44" s="179" t="s">
        <v>1744</v>
      </c>
      <c r="D44" s="439" t="s">
        <v>1745</v>
      </c>
      <c r="E44" s="348"/>
      <c r="F44" s="27"/>
      <c r="G44" s="57"/>
      <c r="H44" s="57"/>
      <c r="I44" s="57"/>
      <c r="J44" s="57"/>
      <c r="K44" s="57"/>
      <c r="L44" s="57"/>
      <c r="M44" s="57"/>
      <c r="N44" s="57"/>
      <c r="O44" s="57"/>
    </row>
    <row r="45" spans="1:15" ht="12.75" customHeight="1" x14ac:dyDescent="0.2">
      <c r="A45" s="60"/>
      <c r="B45" s="179"/>
      <c r="C45" s="179"/>
      <c r="D45" s="252" t="s">
        <v>128</v>
      </c>
      <c r="E45" s="183" t="s">
        <v>1745</v>
      </c>
      <c r="F45" s="27">
        <f>COUNTIF(Implementación!I$9:I$2507,$D45)</f>
        <v>0</v>
      </c>
      <c r="G45" s="57">
        <f t="array" ref="G45">SUM(IF(Implementación!$I$9:$I$2508=$D45,Implementación!N$9:N$2508,0))</f>
        <v>0</v>
      </c>
      <c r="H45" s="57">
        <f t="array" ref="H45">SUM(IF(Implementación!$I$9:$I$2508=$D45,Implementación!Q$9:Q$2508,0))</f>
        <v>0</v>
      </c>
      <c r="I45" s="57">
        <f t="array" ref="I45">SUM(IF(Implementación!$I$9:$I$2508=$D45,Implementación!T$9:T$2508,0))</f>
        <v>0</v>
      </c>
      <c r="J45" s="57">
        <f t="array" ref="J45">SUM(IF(Implementación!$I$9:$I$2508=$D45,Implementación!U$9:U$2508,0))</f>
        <v>0</v>
      </c>
      <c r="K45" s="57">
        <f t="array" ref="K45">SUM(IF(Implementación!$I$9:$I$2508=$D45,Implementación!V$9:V$2508,0))</f>
        <v>0</v>
      </c>
      <c r="L45" s="57">
        <f t="array" ref="L45">SUM(IF(Implementación!$I$9:$I$2508=$D45,Implementación!W$9:W$2508,0))</f>
        <v>0</v>
      </c>
      <c r="M45" s="57">
        <f t="array" ref="M45">SUM(IF(Implementación!$I$9:$I$2508=$D45,Implementación!X$9:X$2508,0))</f>
        <v>0</v>
      </c>
      <c r="N45" s="57">
        <f t="array" ref="N45">SUM(IF(Implementación!$I$9:$I$2508=$D45,Implementación!Y$9:Y$2508,0))</f>
        <v>0</v>
      </c>
      <c r="O45" s="57">
        <f t="array" ref="O45">SUM(IF(Implementación!$I$9:$I$2508=$D45,Implementación!AA$9:AA$2508,0))</f>
        <v>0</v>
      </c>
    </row>
    <row r="46" spans="1:15" ht="12.75" customHeight="1" x14ac:dyDescent="0.2">
      <c r="A46" s="60"/>
      <c r="B46" s="179"/>
      <c r="C46" s="179" t="s">
        <v>1746</v>
      </c>
      <c r="D46" s="439" t="s">
        <v>1747</v>
      </c>
      <c r="E46" s="348"/>
      <c r="F46" s="27"/>
      <c r="G46" s="57"/>
      <c r="H46" s="57"/>
      <c r="I46" s="57"/>
      <c r="J46" s="57"/>
      <c r="K46" s="57"/>
      <c r="L46" s="57"/>
      <c r="M46" s="57"/>
      <c r="N46" s="57"/>
      <c r="O46" s="57"/>
    </row>
    <row r="47" spans="1:15" ht="12.75" customHeight="1" x14ac:dyDescent="0.2">
      <c r="A47" s="60"/>
      <c r="B47" s="179"/>
      <c r="C47" s="179"/>
      <c r="D47" s="252" t="s">
        <v>131</v>
      </c>
      <c r="E47" s="183" t="s">
        <v>1747</v>
      </c>
      <c r="F47" s="27">
        <f>COUNTIF(Implementación!I$9:I$2507,$D47)</f>
        <v>0</v>
      </c>
      <c r="G47" s="57">
        <f t="array" ref="G47">SUM(IF(Implementación!$I$9:$I$2508=$D47,Implementación!N$9:N$2508,0))</f>
        <v>0</v>
      </c>
      <c r="H47" s="57">
        <f t="array" ref="H47">SUM(IF(Implementación!$I$9:$I$2508=$D47,Implementación!Q$9:Q$2508,0))</f>
        <v>0</v>
      </c>
      <c r="I47" s="57">
        <f t="array" ref="I47">SUM(IF(Implementación!$I$9:$I$2508=$D47,Implementación!T$9:T$2508,0))</f>
        <v>0</v>
      </c>
      <c r="J47" s="57">
        <f t="array" ref="J47">SUM(IF(Implementación!$I$9:$I$2508=$D47,Implementación!U$9:U$2508,0))</f>
        <v>0</v>
      </c>
      <c r="K47" s="57">
        <f t="array" ref="K47">SUM(IF(Implementación!$I$9:$I$2508=$D47,Implementación!V$9:V$2508,0))</f>
        <v>0</v>
      </c>
      <c r="L47" s="57">
        <f t="array" ref="L47">SUM(IF(Implementación!$I$9:$I$2508=$D47,Implementación!W$9:W$2508,0))</f>
        <v>0</v>
      </c>
      <c r="M47" s="57">
        <f t="array" ref="M47">SUM(IF(Implementación!$I$9:$I$2508=$D47,Implementación!X$9:X$2508,0))</f>
        <v>0</v>
      </c>
      <c r="N47" s="57">
        <f t="array" ref="N47">SUM(IF(Implementación!$I$9:$I$2508=$D47,Implementación!Y$9:Y$2508,0))</f>
        <v>0</v>
      </c>
      <c r="O47" s="57">
        <f t="array" ref="O47">SUM(IF(Implementación!$I$9:$I$2508=$D47,Implementación!AA$9:AA$2508,0))</f>
        <v>0</v>
      </c>
    </row>
    <row r="48" spans="1:15" ht="12.75" customHeight="1" x14ac:dyDescent="0.2">
      <c r="A48" s="60"/>
      <c r="B48" s="179"/>
      <c r="C48" s="179" t="s">
        <v>1748</v>
      </c>
      <c r="D48" s="439" t="s">
        <v>1749</v>
      </c>
      <c r="E48" s="348"/>
      <c r="F48" s="27"/>
      <c r="G48" s="57"/>
      <c r="H48" s="57"/>
      <c r="I48" s="57"/>
      <c r="J48" s="57"/>
      <c r="K48" s="57"/>
      <c r="L48" s="57"/>
      <c r="M48" s="57"/>
      <c r="N48" s="57"/>
      <c r="O48" s="57"/>
    </row>
    <row r="49" spans="1:15" ht="12.75" customHeight="1" x14ac:dyDescent="0.2">
      <c r="A49" s="60"/>
      <c r="B49" s="179"/>
      <c r="C49" s="179"/>
      <c r="D49" s="252" t="s">
        <v>134</v>
      </c>
      <c r="E49" s="183" t="s">
        <v>1749</v>
      </c>
      <c r="F49" s="27">
        <f>COUNTIF(Implementación!I$9:I$2507,$D49)</f>
        <v>1</v>
      </c>
      <c r="G49" s="57">
        <f t="array" ref="G49">SUM(IF(Implementación!$I$9:$I$2508=$D49,Implementación!N$9:N$2508,0))</f>
        <v>0</v>
      </c>
      <c r="H49" s="57">
        <f t="array" ref="H49">SUM(IF(Implementación!$I$9:$I$2508=$D49,Implementación!Q$9:Q$2508,0))</f>
        <v>0</v>
      </c>
      <c r="I49" s="57">
        <f t="array" ref="I49">SUM(IF(Implementación!$I$9:$I$2508=$D49,Implementación!T$9:T$2508,0))</f>
        <v>0</v>
      </c>
      <c r="J49" s="57">
        <f t="array" ref="J49">SUM(IF(Implementación!$I$9:$I$2508=$D49,Implementación!U$9:U$2508,0))</f>
        <v>0</v>
      </c>
      <c r="K49" s="57">
        <f t="array" ref="K49">SUM(IF(Implementación!$I$9:$I$2508=$D49,Implementación!V$9:V$2508,0))</f>
        <v>0</v>
      </c>
      <c r="L49" s="57">
        <f t="array" ref="L49">SUM(IF(Implementación!$I$9:$I$2508=$D49,Implementación!W$9:W$2508,0))</f>
        <v>0</v>
      </c>
      <c r="M49" s="57">
        <f t="array" ref="M49">SUM(IF(Implementación!$I$9:$I$2508=$D49,Implementación!X$9:X$2508,0))</f>
        <v>0</v>
      </c>
      <c r="N49" s="57">
        <f t="array" ref="N49">SUM(IF(Implementación!$I$9:$I$2508=$D49,Implementación!Y$9:Y$2508,0))</f>
        <v>0</v>
      </c>
      <c r="O49" s="57">
        <f t="array" ref="O49">SUM(IF(Implementación!$I$9:$I$2508=$D49,Implementación!AA$9:AA$2508,0))</f>
        <v>0</v>
      </c>
    </row>
    <row r="50" spans="1:15" ht="12.75" customHeight="1" x14ac:dyDescent="0.2">
      <c r="A50" s="60"/>
      <c r="B50" s="179"/>
      <c r="C50" s="179"/>
      <c r="D50" s="182"/>
      <c r="E50" s="184"/>
      <c r="F50" s="27"/>
      <c r="G50" s="57"/>
      <c r="H50" s="57"/>
      <c r="I50" s="57"/>
      <c r="J50" s="57"/>
      <c r="K50" s="57"/>
      <c r="L50" s="57"/>
      <c r="M50" s="57"/>
      <c r="N50" s="57"/>
      <c r="O50" s="57"/>
    </row>
    <row r="51" spans="1:15" ht="12.75" customHeight="1" x14ac:dyDescent="0.2">
      <c r="A51" s="60"/>
      <c r="B51" s="179" t="s">
        <v>1750</v>
      </c>
      <c r="C51" s="441" t="s">
        <v>1751</v>
      </c>
      <c r="D51" s="348"/>
      <c r="E51" s="348"/>
      <c r="F51" s="27"/>
      <c r="G51" s="57"/>
      <c r="H51" s="57"/>
      <c r="I51" s="57"/>
      <c r="J51" s="57"/>
      <c r="K51" s="57"/>
      <c r="L51" s="57"/>
      <c r="M51" s="57"/>
      <c r="N51" s="57"/>
      <c r="O51" s="57"/>
    </row>
    <row r="52" spans="1:15" ht="12.75" customHeight="1" x14ac:dyDescent="0.2">
      <c r="A52" s="60"/>
      <c r="B52" s="179"/>
      <c r="C52" s="441" t="s">
        <v>1752</v>
      </c>
      <c r="D52" s="348"/>
      <c r="E52" s="348"/>
      <c r="F52" s="27"/>
      <c r="G52" s="57"/>
      <c r="H52" s="57"/>
      <c r="I52" s="57"/>
      <c r="J52" s="57"/>
      <c r="K52" s="57"/>
      <c r="L52" s="57"/>
      <c r="M52" s="57"/>
      <c r="N52" s="57"/>
      <c r="O52" s="57"/>
    </row>
    <row r="53" spans="1:15" ht="12.75" customHeight="1" x14ac:dyDescent="0.2">
      <c r="A53" s="60"/>
      <c r="B53" s="179"/>
      <c r="C53" s="179" t="s">
        <v>1753</v>
      </c>
      <c r="D53" s="439" t="s">
        <v>1754</v>
      </c>
      <c r="E53" s="348"/>
      <c r="F53" s="27"/>
      <c r="G53" s="57"/>
      <c r="H53" s="57"/>
      <c r="I53" s="57"/>
      <c r="J53" s="57"/>
      <c r="K53" s="57"/>
      <c r="L53" s="57"/>
      <c r="M53" s="57"/>
      <c r="N53" s="57"/>
      <c r="O53" s="57"/>
    </row>
    <row r="54" spans="1:15" ht="12.75" customHeight="1" x14ac:dyDescent="0.2">
      <c r="A54" s="60"/>
      <c r="B54" s="179"/>
      <c r="C54" s="179"/>
      <c r="D54" s="252" t="s">
        <v>137</v>
      </c>
      <c r="E54" s="183" t="s">
        <v>1754</v>
      </c>
      <c r="F54" s="27">
        <f>COUNTIF(Implementación!I$9:I$2507,$D54)</f>
        <v>0</v>
      </c>
      <c r="G54" s="57">
        <f t="array" ref="G54">SUM(IF(Implementación!$I$9:$I$2508=$D54,Implementación!N$9:N$2508,0))</f>
        <v>0</v>
      </c>
      <c r="H54" s="57">
        <f t="array" ref="H54">SUM(IF(Implementación!$I$9:$I$2508=$D54,Implementación!Q$9:Q$2508,0))</f>
        <v>0</v>
      </c>
      <c r="I54" s="57">
        <f t="array" ref="I54">SUM(IF(Implementación!$I$9:$I$2508=$D54,Implementación!T$9:T$2508,0))</f>
        <v>0</v>
      </c>
      <c r="J54" s="57">
        <f t="array" ref="J54">SUM(IF(Implementación!$I$9:$I$2508=$D54,Implementación!U$9:U$2508,0))</f>
        <v>0</v>
      </c>
      <c r="K54" s="57">
        <f t="array" ref="K54">SUM(IF(Implementación!$I$9:$I$2508=$D54,Implementación!V$9:V$2508,0))</f>
        <v>0</v>
      </c>
      <c r="L54" s="57">
        <f t="array" ref="L54">SUM(IF(Implementación!$I$9:$I$2508=$D54,Implementación!W$9:W$2508,0))</f>
        <v>0</v>
      </c>
      <c r="M54" s="57">
        <f t="array" ref="M54">SUM(IF(Implementación!$I$9:$I$2508=$D54,Implementación!X$9:X$2508,0))</f>
        <v>0</v>
      </c>
      <c r="N54" s="57">
        <f t="array" ref="N54">SUM(IF(Implementación!$I$9:$I$2508=$D54,Implementación!Y$9:Y$2508,0))</f>
        <v>0</v>
      </c>
      <c r="O54" s="57">
        <f t="array" ref="O54">SUM(IF(Implementación!$I$9:$I$2508=$D54,Implementación!AA$9:AA$2508,0))</f>
        <v>0</v>
      </c>
    </row>
    <row r="55" spans="1:15" ht="12.75" customHeight="1" x14ac:dyDescent="0.2">
      <c r="A55" s="60"/>
      <c r="B55" s="179"/>
      <c r="C55" s="179" t="s">
        <v>1755</v>
      </c>
      <c r="D55" s="439" t="s">
        <v>1756</v>
      </c>
      <c r="E55" s="348"/>
      <c r="F55" s="27"/>
      <c r="G55" s="57"/>
      <c r="H55" s="57"/>
      <c r="I55" s="57"/>
      <c r="J55" s="57"/>
      <c r="K55" s="57"/>
      <c r="L55" s="57"/>
      <c r="M55" s="57"/>
      <c r="N55" s="57"/>
      <c r="O55" s="57"/>
    </row>
    <row r="56" spans="1:15" ht="12.75" customHeight="1" x14ac:dyDescent="0.2">
      <c r="A56" s="60"/>
      <c r="B56" s="182"/>
      <c r="C56" s="179"/>
      <c r="D56" s="252" t="s">
        <v>140</v>
      </c>
      <c r="E56" s="183" t="s">
        <v>1756</v>
      </c>
      <c r="F56" s="27">
        <f>COUNTIF(Implementación!I$9:I$2507,$D56)</f>
        <v>0</v>
      </c>
      <c r="G56" s="57">
        <f t="array" ref="G56">SUM(IF(Implementación!$I$9:$I$2508=$D56,Implementación!N$9:N$2508,0))</f>
        <v>0</v>
      </c>
      <c r="H56" s="57">
        <f t="array" ref="H56">SUM(IF(Implementación!$I$9:$I$2508=$D56,Implementación!Q$9:Q$2508,0))</f>
        <v>0</v>
      </c>
      <c r="I56" s="57">
        <f t="array" ref="I56">SUM(IF(Implementación!$I$9:$I$2508=$D56,Implementación!T$9:T$2508,0))</f>
        <v>0</v>
      </c>
      <c r="J56" s="57">
        <f t="array" ref="J56">SUM(IF(Implementación!$I$9:$I$2508=$D56,Implementación!U$9:U$2508,0))</f>
        <v>0</v>
      </c>
      <c r="K56" s="57">
        <f t="array" ref="K56">SUM(IF(Implementación!$I$9:$I$2508=$D56,Implementación!V$9:V$2508,0))</f>
        <v>0</v>
      </c>
      <c r="L56" s="57">
        <f t="array" ref="L56">SUM(IF(Implementación!$I$9:$I$2508=$D56,Implementación!W$9:W$2508,0))</f>
        <v>0</v>
      </c>
      <c r="M56" s="57">
        <f t="array" ref="M56">SUM(IF(Implementación!$I$9:$I$2508=$D56,Implementación!X$9:X$2508,0))</f>
        <v>0</v>
      </c>
      <c r="N56" s="57">
        <f t="array" ref="N56">SUM(IF(Implementación!$I$9:$I$2508=$D56,Implementación!Y$9:Y$2508,0))</f>
        <v>0</v>
      </c>
      <c r="O56" s="57">
        <f t="array" ref="O56">SUM(IF(Implementación!$I$9:$I$2508=$D56,Implementación!AA$9:AA$2508,0))</f>
        <v>0</v>
      </c>
    </row>
    <row r="57" spans="1:15" ht="12.75" customHeight="1" x14ac:dyDescent="0.2">
      <c r="A57" s="60"/>
      <c r="B57" s="182"/>
      <c r="C57" s="179"/>
      <c r="D57" s="182"/>
      <c r="E57" s="184"/>
      <c r="F57" s="27"/>
      <c r="G57" s="57"/>
      <c r="H57" s="57"/>
      <c r="I57" s="57"/>
      <c r="J57" s="57"/>
      <c r="K57" s="57"/>
      <c r="L57" s="57"/>
      <c r="M57" s="57"/>
      <c r="N57" s="57"/>
      <c r="O57" s="57"/>
    </row>
    <row r="58" spans="1:15" ht="12.75" customHeight="1" x14ac:dyDescent="0.2">
      <c r="A58" s="60"/>
      <c r="B58" s="179" t="s">
        <v>1757</v>
      </c>
      <c r="C58" s="441" t="s">
        <v>1758</v>
      </c>
      <c r="D58" s="348"/>
      <c r="E58" s="348"/>
      <c r="F58" s="27"/>
      <c r="G58" s="57"/>
      <c r="H58" s="57"/>
      <c r="I58" s="57"/>
      <c r="J58" s="57"/>
      <c r="K58" s="57"/>
      <c r="L58" s="57"/>
      <c r="M58" s="57"/>
      <c r="N58" s="57"/>
      <c r="O58" s="57"/>
    </row>
    <row r="59" spans="1:15" ht="12.75" customHeight="1" x14ac:dyDescent="0.2">
      <c r="A59" s="60"/>
      <c r="B59" s="179"/>
      <c r="C59" s="179" t="s">
        <v>1759</v>
      </c>
      <c r="D59" s="439" t="s">
        <v>1758</v>
      </c>
      <c r="E59" s="348"/>
      <c r="F59" s="27"/>
      <c r="G59" s="57"/>
      <c r="H59" s="57"/>
      <c r="I59" s="57"/>
      <c r="J59" s="57"/>
      <c r="K59" s="57"/>
      <c r="L59" s="57"/>
      <c r="M59" s="57"/>
      <c r="N59" s="57"/>
      <c r="O59" s="57"/>
    </row>
    <row r="60" spans="1:15" ht="12.75" customHeight="1" x14ac:dyDescent="0.2">
      <c r="A60" s="60"/>
      <c r="B60" s="179"/>
      <c r="C60" s="179"/>
      <c r="D60" s="252" t="s">
        <v>143</v>
      </c>
      <c r="E60" s="183" t="s">
        <v>1758</v>
      </c>
      <c r="F60" s="27">
        <f>COUNTIF(Implementación!I$9:I$2507,$D60)</f>
        <v>0</v>
      </c>
      <c r="G60" s="57">
        <f t="array" ref="G60">SUM(IF(Implementación!$I$9:$I$2508=$D60,Implementación!N$9:N$2508,0))</f>
        <v>0</v>
      </c>
      <c r="H60" s="57">
        <f t="array" ref="H60">SUM(IF(Implementación!$I$9:$I$2508=$D60,Implementación!Q$9:Q$2508,0))</f>
        <v>0</v>
      </c>
      <c r="I60" s="57">
        <f t="array" ref="I60">SUM(IF(Implementación!$I$9:$I$2508=$D60,Implementación!T$9:T$2508,0))</f>
        <v>0</v>
      </c>
      <c r="J60" s="57">
        <f t="array" ref="J60">SUM(IF(Implementación!$I$9:$I$2508=$D60,Implementación!U$9:U$2508,0))</f>
        <v>0</v>
      </c>
      <c r="K60" s="57">
        <f t="array" ref="K60">SUM(IF(Implementación!$I$9:$I$2508=$D60,Implementación!V$9:V$2508,0))</f>
        <v>0</v>
      </c>
      <c r="L60" s="57">
        <f t="array" ref="L60">SUM(IF(Implementación!$I$9:$I$2508=$D60,Implementación!W$9:W$2508,0))</f>
        <v>0</v>
      </c>
      <c r="M60" s="57">
        <f t="array" ref="M60">SUM(IF(Implementación!$I$9:$I$2508=$D60,Implementación!X$9:X$2508,0))</f>
        <v>0</v>
      </c>
      <c r="N60" s="57">
        <f t="array" ref="N60">SUM(IF(Implementación!$I$9:$I$2508=$D60,Implementación!Y$9:Y$2508,0))</f>
        <v>0</v>
      </c>
      <c r="O60" s="57">
        <f t="array" ref="O60">SUM(IF(Implementación!$I$9:$I$2508=$D60,Implementación!AA$9:AA$2508,0))</f>
        <v>0</v>
      </c>
    </row>
    <row r="61" spans="1:15" ht="12.75" customHeight="1" x14ac:dyDescent="0.2">
      <c r="A61" s="60"/>
      <c r="B61" s="179"/>
      <c r="C61" s="179"/>
      <c r="D61" s="182"/>
      <c r="E61" s="184"/>
      <c r="F61" s="27"/>
      <c r="G61" s="57"/>
      <c r="H61" s="57"/>
      <c r="I61" s="57"/>
      <c r="J61" s="57"/>
      <c r="K61" s="57"/>
      <c r="L61" s="57"/>
      <c r="M61" s="57"/>
      <c r="N61" s="57"/>
      <c r="O61" s="57"/>
    </row>
    <row r="62" spans="1:15" ht="12.75" customHeight="1" x14ac:dyDescent="0.2">
      <c r="A62" s="60"/>
      <c r="B62" s="179" t="s">
        <v>1760</v>
      </c>
      <c r="C62" s="441" t="s">
        <v>1761</v>
      </c>
      <c r="D62" s="348"/>
      <c r="E62" s="348"/>
      <c r="F62" s="27"/>
      <c r="G62" s="57"/>
      <c r="H62" s="57"/>
      <c r="I62" s="57"/>
      <c r="J62" s="57"/>
      <c r="K62" s="57"/>
      <c r="L62" s="57"/>
      <c r="M62" s="57"/>
      <c r="N62" s="57"/>
      <c r="O62" s="57"/>
    </row>
    <row r="63" spans="1:15" ht="12.75" customHeight="1" x14ac:dyDescent="0.2">
      <c r="A63" s="60"/>
      <c r="B63" s="179"/>
      <c r="C63" s="179" t="s">
        <v>1762</v>
      </c>
      <c r="D63" s="439" t="s">
        <v>1763</v>
      </c>
      <c r="E63" s="348"/>
      <c r="F63" s="27"/>
      <c r="G63" s="57"/>
      <c r="H63" s="57"/>
      <c r="I63" s="57"/>
      <c r="J63" s="57"/>
      <c r="K63" s="57"/>
      <c r="L63" s="57"/>
      <c r="M63" s="57"/>
      <c r="N63" s="57"/>
      <c r="O63" s="57"/>
    </row>
    <row r="64" spans="1:15" ht="12.75" customHeight="1" x14ac:dyDescent="0.2">
      <c r="A64" s="60"/>
      <c r="B64" s="179"/>
      <c r="C64" s="179"/>
      <c r="D64" s="252" t="s">
        <v>146</v>
      </c>
      <c r="E64" s="183" t="s">
        <v>1763</v>
      </c>
      <c r="F64" s="27">
        <f>COUNTIF(Implementación!I$9:I$2507,$D64)</f>
        <v>0</v>
      </c>
      <c r="G64" s="57">
        <f t="array" ref="G64">SUM(IF(Implementación!$I$9:$I$2508=$D64,Implementación!N$9:N$2508,0))</f>
        <v>0</v>
      </c>
      <c r="H64" s="57">
        <f t="array" ref="H64">SUM(IF(Implementación!$I$9:$I$2508=$D64,Implementación!Q$9:Q$2508,0))</f>
        <v>0</v>
      </c>
      <c r="I64" s="57">
        <f t="array" ref="I64">SUM(IF(Implementación!$I$9:$I$2508=$D64,Implementación!T$9:T$2508,0))</f>
        <v>0</v>
      </c>
      <c r="J64" s="57">
        <f t="array" ref="J64">SUM(IF(Implementación!$I$9:$I$2508=$D64,Implementación!U$9:U$2508,0))</f>
        <v>0</v>
      </c>
      <c r="K64" s="57">
        <f t="array" ref="K64">SUM(IF(Implementación!$I$9:$I$2508=$D64,Implementación!V$9:V$2508,0))</f>
        <v>0</v>
      </c>
      <c r="L64" s="57">
        <f t="array" ref="L64">SUM(IF(Implementación!$I$9:$I$2508=$D64,Implementación!W$9:W$2508,0))</f>
        <v>0</v>
      </c>
      <c r="M64" s="57">
        <f t="array" ref="M64">SUM(IF(Implementación!$I$9:$I$2508=$D64,Implementación!X$9:X$2508,0))</f>
        <v>0</v>
      </c>
      <c r="N64" s="57">
        <f t="array" ref="N64">SUM(IF(Implementación!$I$9:$I$2508=$D64,Implementación!Y$9:Y$2508,0))</f>
        <v>0</v>
      </c>
      <c r="O64" s="57">
        <f t="array" ref="O64">SUM(IF(Implementación!$I$9:$I$2508=$D64,Implementación!AA$9:AA$2508,0))</f>
        <v>0</v>
      </c>
    </row>
    <row r="65" spans="1:15" ht="12.75" customHeight="1" x14ac:dyDescent="0.2">
      <c r="A65" s="60"/>
      <c r="B65" s="179"/>
      <c r="C65" s="179" t="s">
        <v>1764</v>
      </c>
      <c r="D65" s="441" t="s">
        <v>1765</v>
      </c>
      <c r="E65" s="348"/>
      <c r="F65" s="27"/>
      <c r="G65" s="57"/>
      <c r="H65" s="57"/>
      <c r="I65" s="57"/>
      <c r="J65" s="57"/>
      <c r="K65" s="57"/>
      <c r="L65" s="57"/>
      <c r="M65" s="57"/>
      <c r="N65" s="57"/>
      <c r="O65" s="57"/>
    </row>
    <row r="66" spans="1:15" ht="12.75" customHeight="1" x14ac:dyDescent="0.2">
      <c r="A66" s="60"/>
      <c r="B66" s="179"/>
      <c r="C66" s="179"/>
      <c r="D66" s="252" t="s">
        <v>149</v>
      </c>
      <c r="E66" s="183" t="s">
        <v>1765</v>
      </c>
      <c r="F66" s="27">
        <f>COUNTIF(Implementación!I$9:I$2507,$D66)</f>
        <v>2</v>
      </c>
      <c r="G66" s="57">
        <f t="array" ref="G66">SUM(IF(Implementación!$I$9:$I$2508=$D66,Implementación!N$9:N$2508,0))</f>
        <v>0</v>
      </c>
      <c r="H66" s="57">
        <f t="array" ref="H66">SUM(IF(Implementación!$I$9:$I$2508=$D66,Implementación!Q$9:Q$2508,0))</f>
        <v>0</v>
      </c>
      <c r="I66" s="57">
        <f t="array" ref="I66">SUM(IF(Implementación!$I$9:$I$2508=$D66,Implementación!T$9:T$2508,0))</f>
        <v>0</v>
      </c>
      <c r="J66" s="57">
        <f t="array" ref="J66">SUM(IF(Implementación!$I$9:$I$2508=$D66,Implementación!U$9:U$2508,0))</f>
        <v>0</v>
      </c>
      <c r="K66" s="57">
        <f t="array" ref="K66">SUM(IF(Implementación!$I$9:$I$2508=$D66,Implementación!V$9:V$2508,0))</f>
        <v>0</v>
      </c>
      <c r="L66" s="57">
        <f t="array" ref="L66">SUM(IF(Implementación!$I$9:$I$2508=$D66,Implementación!W$9:W$2508,0))</f>
        <v>0</v>
      </c>
      <c r="M66" s="57">
        <f t="array" ref="M66">SUM(IF(Implementación!$I$9:$I$2508=$D66,Implementación!X$9:X$2508,0))</f>
        <v>0</v>
      </c>
      <c r="N66" s="57">
        <f t="array" ref="N66">SUM(IF(Implementación!$I$9:$I$2508=$D66,Implementación!Y$9:Y$2508,0))</f>
        <v>0</v>
      </c>
      <c r="O66" s="57">
        <f t="array" ref="O66">SUM(IF(Implementación!$I$9:$I$2508=$D66,Implementación!AA$9:AA$2508,0))</f>
        <v>0</v>
      </c>
    </row>
    <row r="67" spans="1:15" ht="12.75" customHeight="1" x14ac:dyDescent="0.2">
      <c r="A67" s="60"/>
      <c r="B67" s="179"/>
      <c r="C67" s="179" t="s">
        <v>1766</v>
      </c>
      <c r="D67" s="439" t="s">
        <v>1767</v>
      </c>
      <c r="E67" s="348"/>
      <c r="F67" s="27"/>
      <c r="G67" s="57"/>
      <c r="H67" s="57"/>
      <c r="I67" s="57"/>
      <c r="J67" s="57"/>
      <c r="K67" s="57"/>
      <c r="L67" s="57"/>
      <c r="M67" s="57"/>
      <c r="N67" s="57"/>
      <c r="O67" s="57"/>
    </row>
    <row r="68" spans="1:15" ht="12.75" customHeight="1" x14ac:dyDescent="0.2">
      <c r="A68" s="60"/>
      <c r="B68" s="179"/>
      <c r="C68" s="179"/>
      <c r="D68" s="252" t="s">
        <v>152</v>
      </c>
      <c r="E68" s="183" t="s">
        <v>1768</v>
      </c>
      <c r="F68" s="27">
        <f>COUNTIF(Implementación!I$9:I$2507,$D68)</f>
        <v>0</v>
      </c>
      <c r="G68" s="57">
        <f t="array" ref="G68">SUM(IF(Implementación!$I$9:$I$2508=$D68,Implementación!N$9:N$2508,0))</f>
        <v>0</v>
      </c>
      <c r="H68" s="57">
        <f t="array" ref="H68">SUM(IF(Implementación!$I$9:$I$2508=$D68,Implementación!Q$9:Q$2508,0))</f>
        <v>0</v>
      </c>
      <c r="I68" s="57">
        <f t="array" ref="I68">SUM(IF(Implementación!$I$9:$I$2508=$D68,Implementación!T$9:T$2508,0))</f>
        <v>0</v>
      </c>
      <c r="J68" s="57">
        <f t="array" ref="J68">SUM(IF(Implementación!$I$9:$I$2508=$D68,Implementación!U$9:U$2508,0))</f>
        <v>0</v>
      </c>
      <c r="K68" s="57">
        <f t="array" ref="K68">SUM(IF(Implementación!$I$9:$I$2508=$D68,Implementación!V$9:V$2508,0))</f>
        <v>0</v>
      </c>
      <c r="L68" s="57">
        <f t="array" ref="L68">SUM(IF(Implementación!$I$9:$I$2508=$D68,Implementación!W$9:W$2508,0))</f>
        <v>0</v>
      </c>
      <c r="M68" s="57">
        <f t="array" ref="M68">SUM(IF(Implementación!$I$9:$I$2508=$D68,Implementación!X$9:X$2508,0))</f>
        <v>0</v>
      </c>
      <c r="N68" s="57">
        <f t="array" ref="N68">SUM(IF(Implementación!$I$9:$I$2508=$D68,Implementación!Y$9:Y$2508,0))</f>
        <v>0</v>
      </c>
      <c r="O68" s="57">
        <f t="array" ref="O68">SUM(IF(Implementación!$I$9:$I$2508=$D68,Implementación!AA$9:AA$2508,0))</f>
        <v>0</v>
      </c>
    </row>
    <row r="69" spans="1:15" ht="12.75" customHeight="1" x14ac:dyDescent="0.2">
      <c r="A69" s="60"/>
      <c r="B69" s="179"/>
      <c r="C69" s="179"/>
      <c r="D69" s="252" t="s">
        <v>155</v>
      </c>
      <c r="E69" s="183" t="s">
        <v>1769</v>
      </c>
      <c r="F69" s="27">
        <f>COUNTIF(Implementación!I$9:I$2507,$D69)</f>
        <v>0</v>
      </c>
      <c r="G69" s="57">
        <f t="array" ref="G69">SUM(IF(Implementación!$I$9:$I$2508=$D69,Implementación!N$9:N$2508,0))</f>
        <v>0</v>
      </c>
      <c r="H69" s="57">
        <f t="array" ref="H69">SUM(IF(Implementación!$I$9:$I$2508=$D69,Implementación!Q$9:Q$2508,0))</f>
        <v>0</v>
      </c>
      <c r="I69" s="57">
        <f t="array" ref="I69">SUM(IF(Implementación!$I$9:$I$2508=$D69,Implementación!T$9:T$2508,0))</f>
        <v>0</v>
      </c>
      <c r="J69" s="57">
        <f t="array" ref="J69">SUM(IF(Implementación!$I$9:$I$2508=$D69,Implementación!U$9:U$2508,0))</f>
        <v>0</v>
      </c>
      <c r="K69" s="57">
        <f t="array" ref="K69">SUM(IF(Implementación!$I$9:$I$2508=$D69,Implementación!V$9:V$2508,0))</f>
        <v>0</v>
      </c>
      <c r="L69" s="57">
        <f t="array" ref="L69">SUM(IF(Implementación!$I$9:$I$2508=$D69,Implementación!W$9:W$2508,0))</f>
        <v>0</v>
      </c>
      <c r="M69" s="57">
        <f t="array" ref="M69">SUM(IF(Implementación!$I$9:$I$2508=$D69,Implementación!X$9:X$2508,0))</f>
        <v>0</v>
      </c>
      <c r="N69" s="57">
        <f t="array" ref="N69">SUM(IF(Implementación!$I$9:$I$2508=$D69,Implementación!Y$9:Y$2508,0))</f>
        <v>0</v>
      </c>
      <c r="O69" s="57">
        <f t="array" ref="O69">SUM(IF(Implementación!$I$9:$I$2508=$D69,Implementación!AA$9:AA$2508,0))</f>
        <v>0</v>
      </c>
    </row>
    <row r="70" spans="1:15" ht="12.75" customHeight="1" x14ac:dyDescent="0.2">
      <c r="A70" s="60"/>
      <c r="B70" s="179"/>
      <c r="C70" s="179"/>
      <c r="D70" s="182"/>
      <c r="E70" s="184"/>
      <c r="F70" s="27"/>
      <c r="G70" s="57"/>
      <c r="H70" s="57"/>
      <c r="I70" s="57"/>
      <c r="J70" s="57"/>
      <c r="K70" s="57"/>
      <c r="L70" s="57"/>
      <c r="M70" s="57"/>
      <c r="N70" s="57"/>
      <c r="O70" s="57"/>
    </row>
    <row r="71" spans="1:15" ht="12.75" customHeight="1" x14ac:dyDescent="0.2">
      <c r="A71" s="60"/>
      <c r="B71" s="179" t="s">
        <v>1770</v>
      </c>
      <c r="C71" s="441" t="s">
        <v>1771</v>
      </c>
      <c r="D71" s="348"/>
      <c r="E71" s="348"/>
      <c r="F71" s="27"/>
      <c r="G71" s="57"/>
      <c r="H71" s="57"/>
      <c r="I71" s="57"/>
      <c r="J71" s="57"/>
      <c r="K71" s="57"/>
      <c r="L71" s="57"/>
      <c r="M71" s="57"/>
      <c r="N71" s="57"/>
      <c r="O71" s="57"/>
    </row>
    <row r="72" spans="1:15" ht="12.75" customHeight="1" x14ac:dyDescent="0.2">
      <c r="A72" s="60"/>
      <c r="B72" s="172"/>
      <c r="C72" s="179" t="s">
        <v>1772</v>
      </c>
      <c r="D72" s="439" t="s">
        <v>1773</v>
      </c>
      <c r="E72" s="348"/>
      <c r="F72" s="27"/>
      <c r="G72" s="57"/>
      <c r="H72" s="57"/>
      <c r="I72" s="57"/>
      <c r="J72" s="57"/>
      <c r="K72" s="57"/>
      <c r="L72" s="57"/>
      <c r="M72" s="57"/>
      <c r="N72" s="57"/>
      <c r="O72" s="57"/>
    </row>
    <row r="73" spans="1:15" ht="12.75" customHeight="1" x14ac:dyDescent="0.2">
      <c r="A73" s="60"/>
      <c r="B73" s="172"/>
      <c r="C73" s="187"/>
      <c r="D73" s="252" t="s">
        <v>158</v>
      </c>
      <c r="E73" s="188" t="s">
        <v>1774</v>
      </c>
      <c r="F73" s="27">
        <f>COUNTIF(Implementación!I$9:I$2507,$D73)</f>
        <v>1</v>
      </c>
      <c r="G73" s="57">
        <f t="array" ref="G73">SUM(IF(Implementación!$I$9:$I$2508=$D73,Implementación!N$9:N$2508,0))</f>
        <v>0</v>
      </c>
      <c r="H73" s="57">
        <f t="array" ref="H73">SUM(IF(Implementación!$I$9:$I$2508=$D73,Implementación!Q$9:Q$2508,0))</f>
        <v>0</v>
      </c>
      <c r="I73" s="57">
        <f t="array" ref="I73">SUM(IF(Implementación!$I$9:$I$2508=$D73,Implementación!T$9:T$2508,0))</f>
        <v>0</v>
      </c>
      <c r="J73" s="57">
        <f t="array" ref="J73">SUM(IF(Implementación!$I$9:$I$2508=$D73,Implementación!U$9:U$2508,0))</f>
        <v>0</v>
      </c>
      <c r="K73" s="57">
        <f t="array" ref="K73">SUM(IF(Implementación!$I$9:$I$2508=$D73,Implementación!V$9:V$2508,0))</f>
        <v>0</v>
      </c>
      <c r="L73" s="57">
        <f t="array" ref="L73">SUM(IF(Implementación!$I$9:$I$2508=$D73,Implementación!W$9:W$2508,0))</f>
        <v>0</v>
      </c>
      <c r="M73" s="57">
        <f t="array" ref="M73">SUM(IF(Implementación!$I$9:$I$2508=$D73,Implementación!X$9:X$2508,0))</f>
        <v>0</v>
      </c>
      <c r="N73" s="57">
        <f t="array" ref="N73">SUM(IF(Implementación!$I$9:$I$2508=$D73,Implementación!Y$9:Y$2508,0))</f>
        <v>0</v>
      </c>
      <c r="O73" s="57">
        <f t="array" ref="O73">SUM(IF(Implementación!$I$9:$I$2508=$D73,Implementación!AA$9:AA$2508,0))</f>
        <v>0</v>
      </c>
    </row>
    <row r="74" spans="1:15" ht="12.75" customHeight="1" x14ac:dyDescent="0.2">
      <c r="A74" s="60"/>
      <c r="B74" s="172"/>
      <c r="C74" s="187"/>
      <c r="D74" s="252" t="s">
        <v>161</v>
      </c>
      <c r="E74" s="188" t="s">
        <v>1775</v>
      </c>
      <c r="F74" s="27">
        <f>COUNTIF(Implementación!I$9:I$2507,$D74)</f>
        <v>0</v>
      </c>
      <c r="G74" s="57">
        <f t="array" ref="G74">SUM(IF(Implementación!$I$9:$I$2508=$D74,Implementación!N$9:N$2508,0))</f>
        <v>0</v>
      </c>
      <c r="H74" s="57">
        <f t="array" ref="H74">SUM(IF(Implementación!$I$9:$I$2508=$D74,Implementación!Q$9:Q$2508,0))</f>
        <v>0</v>
      </c>
      <c r="I74" s="57">
        <f t="array" ref="I74">SUM(IF(Implementación!$I$9:$I$2508=$D74,Implementación!T$9:T$2508,0))</f>
        <v>0</v>
      </c>
      <c r="J74" s="57">
        <f t="array" ref="J74">SUM(IF(Implementación!$I$9:$I$2508=$D74,Implementación!U$9:U$2508,0))</f>
        <v>0</v>
      </c>
      <c r="K74" s="57">
        <f t="array" ref="K74">SUM(IF(Implementación!$I$9:$I$2508=$D74,Implementación!V$9:V$2508,0))</f>
        <v>0</v>
      </c>
      <c r="L74" s="57">
        <f t="array" ref="L74">SUM(IF(Implementación!$I$9:$I$2508=$D74,Implementación!W$9:W$2508,0))</f>
        <v>0</v>
      </c>
      <c r="M74" s="57">
        <f t="array" ref="M74">SUM(IF(Implementación!$I$9:$I$2508=$D74,Implementación!X$9:X$2508,0))</f>
        <v>0</v>
      </c>
      <c r="N74" s="57">
        <f t="array" ref="N74">SUM(IF(Implementación!$I$9:$I$2508=$D74,Implementación!Y$9:Y$2508,0))</f>
        <v>0</v>
      </c>
      <c r="O74" s="57">
        <f t="array" ref="O74">SUM(IF(Implementación!$I$9:$I$2508=$D74,Implementación!AA$9:AA$2508,0))</f>
        <v>0</v>
      </c>
    </row>
    <row r="75" spans="1:15" ht="12.75" customHeight="1" x14ac:dyDescent="0.2">
      <c r="A75" s="60"/>
      <c r="B75" s="172"/>
      <c r="C75" s="187"/>
      <c r="D75" s="252" t="s">
        <v>164</v>
      </c>
      <c r="E75" s="188" t="s">
        <v>1776</v>
      </c>
      <c r="F75" s="27">
        <f>COUNTIF(Implementación!I$9:I$2507,$D75)</f>
        <v>4</v>
      </c>
      <c r="G75" s="57">
        <f t="array" ref="G75">SUM(IF(Implementación!$I$9:$I$2508=$D75,Implementación!N$9:N$2508,0))</f>
        <v>182540.49024193548</v>
      </c>
      <c r="H75" s="57">
        <f t="array" ref="H75">SUM(IF(Implementación!$I$9:$I$2508=$D75,Implementación!Q$9:Q$2508,0))</f>
        <v>1168.3408220564515</v>
      </c>
      <c r="I75" s="57">
        <f t="array" ref="I75">SUM(IF(Implementación!$I$9:$I$2508=$D75,Implementación!T$9:T$2508,0))</f>
        <v>672.89607841935538</v>
      </c>
      <c r="J75" s="57">
        <f t="array" ref="J75">SUM(IF(Implementación!$I$9:$I$2508=$D75,Implementación!U$9:U$2508,0))</f>
        <v>578801.75827193994</v>
      </c>
      <c r="K75" s="57">
        <f t="array" ref="K75">SUM(IF(Implementación!$I$9:$I$2508=$D75,Implementación!V$9:V$2508,0))</f>
        <v>36038.286071999995</v>
      </c>
      <c r="L75" s="57">
        <f t="array" ref="L75">SUM(IF(Implementación!$I$9:$I$2508=$D75,Implementación!W$9:W$2508,0))</f>
        <v>614840.04434393998</v>
      </c>
      <c r="M75" s="57">
        <f t="array" ref="M75">SUM(IF(Implementación!$I$9:$I$2508=$D75,Implementación!X$9:X$2508,0))</f>
        <v>611125</v>
      </c>
      <c r="N75" s="57">
        <f t="array" ref="N75">SUM(IF(Implementación!$I$9:$I$2508=$D75,Implementación!Y$9:Y$2508,0))</f>
        <v>0</v>
      </c>
      <c r="O75" s="57">
        <f t="array" ref="O75">SUM(IF(Implementación!$I$9:$I$2508=$D75,Implementación!AA$9:AA$2508,0))</f>
        <v>0</v>
      </c>
    </row>
    <row r="76" spans="1:15" ht="12.75" customHeight="1" x14ac:dyDescent="0.2">
      <c r="A76" s="60"/>
      <c r="B76" s="172"/>
      <c r="C76" s="187"/>
      <c r="D76" s="252" t="s">
        <v>167</v>
      </c>
      <c r="E76" s="188" t="s">
        <v>1777</v>
      </c>
      <c r="F76" s="27">
        <f>COUNTIF(Implementación!I$9:I$2507,$D76)</f>
        <v>0</v>
      </c>
      <c r="G76" s="57">
        <f t="array" ref="G76">SUM(IF(Implementación!$I$9:$I$2508=$D76,Implementación!N$9:N$2508,0))</f>
        <v>0</v>
      </c>
      <c r="H76" s="57">
        <f t="array" ref="H76">SUM(IF(Implementación!$I$9:$I$2508=$D76,Implementación!Q$9:Q$2508,0))</f>
        <v>0</v>
      </c>
      <c r="I76" s="57">
        <f t="array" ref="I76">SUM(IF(Implementación!$I$9:$I$2508=$D76,Implementación!T$9:T$2508,0))</f>
        <v>0</v>
      </c>
      <c r="J76" s="57">
        <f t="array" ref="J76">SUM(IF(Implementación!$I$9:$I$2508=$D76,Implementación!U$9:U$2508,0))</f>
        <v>0</v>
      </c>
      <c r="K76" s="57">
        <f t="array" ref="K76">SUM(IF(Implementación!$I$9:$I$2508=$D76,Implementación!V$9:V$2508,0))</f>
        <v>0</v>
      </c>
      <c r="L76" s="57">
        <f t="array" ref="L76">SUM(IF(Implementación!$I$9:$I$2508=$D76,Implementación!W$9:W$2508,0))</f>
        <v>0</v>
      </c>
      <c r="M76" s="57">
        <f t="array" ref="M76">SUM(IF(Implementación!$I$9:$I$2508=$D76,Implementación!X$9:X$2508,0))</f>
        <v>0</v>
      </c>
      <c r="N76" s="57">
        <f t="array" ref="N76">SUM(IF(Implementación!$I$9:$I$2508=$D76,Implementación!Y$9:Y$2508,0))</f>
        <v>0</v>
      </c>
      <c r="O76" s="57">
        <f t="array" ref="O76">SUM(IF(Implementación!$I$9:$I$2508=$D76,Implementación!AA$9:AA$2508,0))</f>
        <v>0</v>
      </c>
    </row>
    <row r="77" spans="1:15" ht="12.75" customHeight="1" x14ac:dyDescent="0.2">
      <c r="A77" s="60"/>
      <c r="B77" s="172"/>
      <c r="C77" s="187"/>
      <c r="D77" s="252" t="s">
        <v>170</v>
      </c>
      <c r="E77" s="188" t="s">
        <v>1778</v>
      </c>
      <c r="F77" s="27">
        <f>COUNTIF(Implementación!I$9:I$2507,$D77)</f>
        <v>0</v>
      </c>
      <c r="G77" s="57">
        <f t="array" ref="G77">SUM(IF(Implementación!$I$9:$I$2508=$D77,Implementación!N$9:N$2508,0))</f>
        <v>0</v>
      </c>
      <c r="H77" s="57">
        <f t="array" ref="H77">SUM(IF(Implementación!$I$9:$I$2508=$D77,Implementación!Q$9:Q$2508,0))</f>
        <v>0</v>
      </c>
      <c r="I77" s="57">
        <f t="array" ref="I77">SUM(IF(Implementación!$I$9:$I$2508=$D77,Implementación!T$9:T$2508,0))</f>
        <v>0</v>
      </c>
      <c r="J77" s="57">
        <f t="array" ref="J77">SUM(IF(Implementación!$I$9:$I$2508=$D77,Implementación!U$9:U$2508,0))</f>
        <v>0</v>
      </c>
      <c r="K77" s="57">
        <f t="array" ref="K77">SUM(IF(Implementación!$I$9:$I$2508=$D77,Implementación!V$9:V$2508,0))</f>
        <v>0</v>
      </c>
      <c r="L77" s="57">
        <f t="array" ref="L77">SUM(IF(Implementación!$I$9:$I$2508=$D77,Implementación!W$9:W$2508,0))</f>
        <v>0</v>
      </c>
      <c r="M77" s="57">
        <f t="array" ref="M77">SUM(IF(Implementación!$I$9:$I$2508=$D77,Implementación!X$9:X$2508,0))</f>
        <v>0</v>
      </c>
      <c r="N77" s="57">
        <f t="array" ref="N77">SUM(IF(Implementación!$I$9:$I$2508=$D77,Implementación!Y$9:Y$2508,0))</f>
        <v>0</v>
      </c>
      <c r="O77" s="57">
        <f t="array" ref="O77">SUM(IF(Implementación!$I$9:$I$2508=$D77,Implementación!AA$9:AA$2508,0))</f>
        <v>0</v>
      </c>
    </row>
    <row r="78" spans="1:15" ht="12.75" customHeight="1" x14ac:dyDescent="0.2">
      <c r="A78" s="60"/>
      <c r="B78" s="172"/>
      <c r="C78" s="179" t="s">
        <v>1779</v>
      </c>
      <c r="D78" s="439" t="s">
        <v>1780</v>
      </c>
      <c r="E78" s="348"/>
      <c r="F78" s="27"/>
      <c r="G78" s="57"/>
      <c r="H78" s="57"/>
      <c r="I78" s="57"/>
      <c r="J78" s="57"/>
      <c r="K78" s="57"/>
      <c r="L78" s="57"/>
      <c r="M78" s="57"/>
      <c r="N78" s="57"/>
      <c r="O78" s="57"/>
    </row>
    <row r="79" spans="1:15" ht="12.75" customHeight="1" x14ac:dyDescent="0.2">
      <c r="A79" s="60"/>
      <c r="B79" s="172"/>
      <c r="C79" s="187"/>
      <c r="D79" s="252" t="s">
        <v>173</v>
      </c>
      <c r="E79" s="188" t="s">
        <v>1781</v>
      </c>
      <c r="F79" s="27">
        <f>COUNTIF(Implementación!I$9:I$2507,$D79)</f>
        <v>0</v>
      </c>
      <c r="G79" s="57">
        <f t="array" ref="G79">SUM(IF(Implementación!$I$9:$I$2508=$D79,Implementación!N$9:N$2508,0))</f>
        <v>0</v>
      </c>
      <c r="H79" s="57">
        <f t="array" ref="H79">SUM(IF(Implementación!$I$9:$I$2508=$D79,Implementación!Q$9:Q$2508,0))</f>
        <v>0</v>
      </c>
      <c r="I79" s="57">
        <f t="array" ref="I79">SUM(IF(Implementación!$I$9:$I$2508=$D79,Implementación!T$9:T$2508,0))</f>
        <v>0</v>
      </c>
      <c r="J79" s="57">
        <f t="array" ref="J79">SUM(IF(Implementación!$I$9:$I$2508=$D79,Implementación!U$9:U$2508,0))</f>
        <v>0</v>
      </c>
      <c r="K79" s="57">
        <f t="array" ref="K79">SUM(IF(Implementación!$I$9:$I$2508=$D79,Implementación!V$9:V$2508,0))</f>
        <v>0</v>
      </c>
      <c r="L79" s="57">
        <f t="array" ref="L79">SUM(IF(Implementación!$I$9:$I$2508=$D79,Implementación!W$9:W$2508,0))</f>
        <v>0</v>
      </c>
      <c r="M79" s="57">
        <f t="array" ref="M79">SUM(IF(Implementación!$I$9:$I$2508=$D79,Implementación!X$9:X$2508,0))</f>
        <v>0</v>
      </c>
      <c r="N79" s="57">
        <f t="array" ref="N79">SUM(IF(Implementación!$I$9:$I$2508=$D79,Implementación!Y$9:Y$2508,0))</f>
        <v>0</v>
      </c>
      <c r="O79" s="57">
        <f t="array" ref="O79">SUM(IF(Implementación!$I$9:$I$2508=$D79,Implementación!AA$9:AA$2508,0))</f>
        <v>0</v>
      </c>
    </row>
    <row r="80" spans="1:15" ht="12.75" customHeight="1" x14ac:dyDescent="0.2">
      <c r="A80" s="60"/>
      <c r="B80" s="172"/>
      <c r="C80" s="187"/>
      <c r="D80" s="252" t="s">
        <v>176</v>
      </c>
      <c r="E80" s="188" t="s">
        <v>1782</v>
      </c>
      <c r="F80" s="27">
        <f>COUNTIF(Implementación!I$9:I$2507,$D80)</f>
        <v>0</v>
      </c>
      <c r="G80" s="57">
        <f t="array" ref="G80">SUM(IF(Implementación!$I$9:$I$2508=$D80,Implementación!N$9:N$2508,0))</f>
        <v>0</v>
      </c>
      <c r="H80" s="57">
        <f t="array" ref="H80">SUM(IF(Implementación!$I$9:$I$2508=$D80,Implementación!Q$9:Q$2508,0))</f>
        <v>0</v>
      </c>
      <c r="I80" s="57">
        <f t="array" ref="I80">SUM(IF(Implementación!$I$9:$I$2508=$D80,Implementación!T$9:T$2508,0))</f>
        <v>0</v>
      </c>
      <c r="J80" s="57">
        <f t="array" ref="J80">SUM(IF(Implementación!$I$9:$I$2508=$D80,Implementación!U$9:U$2508,0))</f>
        <v>0</v>
      </c>
      <c r="K80" s="57">
        <f t="array" ref="K80">SUM(IF(Implementación!$I$9:$I$2508=$D80,Implementación!V$9:V$2508,0))</f>
        <v>0</v>
      </c>
      <c r="L80" s="57">
        <f t="array" ref="L80">SUM(IF(Implementación!$I$9:$I$2508=$D80,Implementación!W$9:W$2508,0))</f>
        <v>0</v>
      </c>
      <c r="M80" s="57">
        <f t="array" ref="M80">SUM(IF(Implementación!$I$9:$I$2508=$D80,Implementación!X$9:X$2508,0))</f>
        <v>0</v>
      </c>
      <c r="N80" s="57">
        <f t="array" ref="N80">SUM(IF(Implementación!$I$9:$I$2508=$D80,Implementación!Y$9:Y$2508,0))</f>
        <v>0</v>
      </c>
      <c r="O80" s="57">
        <f t="array" ref="O80">SUM(IF(Implementación!$I$9:$I$2508=$D80,Implementación!AA$9:AA$2508,0))</f>
        <v>0</v>
      </c>
    </row>
    <row r="81" spans="1:15" ht="12.75" customHeight="1" x14ac:dyDescent="0.2">
      <c r="A81" s="60"/>
      <c r="B81" s="172"/>
      <c r="C81" s="179" t="s">
        <v>1783</v>
      </c>
      <c r="D81" s="439" t="s">
        <v>1784</v>
      </c>
      <c r="E81" s="348"/>
      <c r="F81" s="27"/>
      <c r="G81" s="57"/>
      <c r="H81" s="57"/>
      <c r="I81" s="57"/>
      <c r="J81" s="57"/>
      <c r="K81" s="57"/>
      <c r="L81" s="57"/>
      <c r="M81" s="57"/>
      <c r="N81" s="57"/>
      <c r="O81" s="57"/>
    </row>
    <row r="82" spans="1:15" ht="12.75" customHeight="1" x14ac:dyDescent="0.2">
      <c r="A82" s="60"/>
      <c r="B82" s="172"/>
      <c r="C82" s="187"/>
      <c r="D82" s="252" t="s">
        <v>179</v>
      </c>
      <c r="E82" s="188" t="s">
        <v>1785</v>
      </c>
      <c r="F82" s="27">
        <f>COUNTIF(Implementación!I$9:I$2507,$D82)</f>
        <v>0</v>
      </c>
      <c r="G82" s="57">
        <f t="array" ref="G82">SUM(IF(Implementación!$I$9:$I$2508=$D82,Implementación!N$9:N$2508,0))</f>
        <v>0</v>
      </c>
      <c r="H82" s="57">
        <f t="array" ref="H82">SUM(IF(Implementación!$I$9:$I$2508=$D82,Implementación!Q$9:Q$2508,0))</f>
        <v>0</v>
      </c>
      <c r="I82" s="57">
        <f t="array" ref="I82">SUM(IF(Implementación!$I$9:$I$2508=$D82,Implementación!T$9:T$2508,0))</f>
        <v>0</v>
      </c>
      <c r="J82" s="57">
        <f t="array" ref="J82">SUM(IF(Implementación!$I$9:$I$2508=$D82,Implementación!U$9:U$2508,0))</f>
        <v>0</v>
      </c>
      <c r="K82" s="57">
        <f t="array" ref="K82">SUM(IF(Implementación!$I$9:$I$2508=$D82,Implementación!V$9:V$2508,0))</f>
        <v>0</v>
      </c>
      <c r="L82" s="57">
        <f t="array" ref="L82">SUM(IF(Implementación!$I$9:$I$2508=$D82,Implementación!W$9:W$2508,0))</f>
        <v>0</v>
      </c>
      <c r="M82" s="57">
        <f t="array" ref="M82">SUM(IF(Implementación!$I$9:$I$2508=$D82,Implementación!X$9:X$2508,0))</f>
        <v>0</v>
      </c>
      <c r="N82" s="57">
        <f t="array" ref="N82">SUM(IF(Implementación!$I$9:$I$2508=$D82,Implementación!Y$9:Y$2508,0))</f>
        <v>0</v>
      </c>
      <c r="O82" s="57">
        <f t="array" ref="O82">SUM(IF(Implementación!$I$9:$I$2508=$D82,Implementación!AA$9:AA$2508,0))</f>
        <v>0</v>
      </c>
    </row>
    <row r="83" spans="1:15" ht="12.75" customHeight="1" x14ac:dyDescent="0.2">
      <c r="A83" s="60"/>
      <c r="B83" s="172"/>
      <c r="C83" s="187"/>
      <c r="D83" s="252" t="s">
        <v>182</v>
      </c>
      <c r="E83" s="188" t="s">
        <v>1786</v>
      </c>
      <c r="F83" s="27">
        <f>COUNTIF(Implementación!I$9:I$2507,$D83)</f>
        <v>0</v>
      </c>
      <c r="G83" s="57">
        <f t="array" ref="G83">SUM(IF(Implementación!$I$9:$I$2508=$D83,Implementación!N$9:N$2508,0))</f>
        <v>0</v>
      </c>
      <c r="H83" s="57">
        <f t="array" ref="H83">SUM(IF(Implementación!$I$9:$I$2508=$D83,Implementación!Q$9:Q$2508,0))</f>
        <v>0</v>
      </c>
      <c r="I83" s="57">
        <f t="array" ref="I83">SUM(IF(Implementación!$I$9:$I$2508=$D83,Implementación!T$9:T$2508,0))</f>
        <v>0</v>
      </c>
      <c r="J83" s="57">
        <f t="array" ref="J83">SUM(IF(Implementación!$I$9:$I$2508=$D83,Implementación!U$9:U$2508,0))</f>
        <v>0</v>
      </c>
      <c r="K83" s="57">
        <f t="array" ref="K83">SUM(IF(Implementación!$I$9:$I$2508=$D83,Implementación!V$9:V$2508,0))</f>
        <v>0</v>
      </c>
      <c r="L83" s="57">
        <f t="array" ref="L83">SUM(IF(Implementación!$I$9:$I$2508=$D83,Implementación!W$9:W$2508,0))</f>
        <v>0</v>
      </c>
      <c r="M83" s="57">
        <f t="array" ref="M83">SUM(IF(Implementación!$I$9:$I$2508=$D83,Implementación!X$9:X$2508,0))</f>
        <v>0</v>
      </c>
      <c r="N83" s="57">
        <f t="array" ref="N83">SUM(IF(Implementación!$I$9:$I$2508=$D83,Implementación!Y$9:Y$2508,0))</f>
        <v>0</v>
      </c>
      <c r="O83" s="57">
        <f t="array" ref="O83">SUM(IF(Implementación!$I$9:$I$2508=$D83,Implementación!AA$9:AA$2508,0))</f>
        <v>0</v>
      </c>
    </row>
    <row r="84" spans="1:15" ht="12.75" customHeight="1" x14ac:dyDescent="0.2">
      <c r="A84" s="60"/>
      <c r="B84" s="172"/>
      <c r="C84" s="179" t="s">
        <v>1787</v>
      </c>
      <c r="D84" s="439" t="s">
        <v>1788</v>
      </c>
      <c r="E84" s="348"/>
      <c r="F84" s="27"/>
      <c r="G84" s="57"/>
      <c r="H84" s="57"/>
      <c r="I84" s="57"/>
      <c r="J84" s="57"/>
      <c r="K84" s="57"/>
      <c r="L84" s="57"/>
      <c r="M84" s="57"/>
      <c r="N84" s="57"/>
      <c r="O84" s="57"/>
    </row>
    <row r="85" spans="1:15" ht="12.75" customHeight="1" x14ac:dyDescent="0.2">
      <c r="A85" s="60"/>
      <c r="B85" s="172"/>
      <c r="C85" s="187"/>
      <c r="D85" s="252" t="s">
        <v>185</v>
      </c>
      <c r="E85" s="188" t="s">
        <v>1788</v>
      </c>
      <c r="F85" s="27">
        <f>COUNTIF(Implementación!I$9:I$2507,$D85)</f>
        <v>1</v>
      </c>
      <c r="G85" s="57">
        <f t="array" ref="G85">SUM(IF(Implementación!$I$9:$I$2508=$D85,Implementación!N$9:N$2508,0))</f>
        <v>438.04800000000006</v>
      </c>
      <c r="H85" s="57">
        <f t="array" ref="H85">SUM(IF(Implementación!$I$9:$I$2508=$D85,Implementación!Q$9:Q$2508,0))</f>
        <v>23.873616000000002</v>
      </c>
      <c r="I85" s="57">
        <f t="array" ref="I85">SUM(IF(Implementación!$I$9:$I$2508=$D85,Implementación!T$9:T$2508,0))</f>
        <v>5.0375519999999998</v>
      </c>
      <c r="J85" s="57">
        <f t="array" ref="J85">SUM(IF(Implementación!$I$9:$I$2508=$D85,Implementación!U$9:U$2508,0))</f>
        <v>8524.951723008</v>
      </c>
      <c r="K85" s="57">
        <f t="array" ref="K85">SUM(IF(Implementación!$I$9:$I$2508=$D85,Implementación!V$9:V$2508,0))</f>
        <v>3156.8840471347198</v>
      </c>
      <c r="L85" s="57">
        <f t="array" ref="L85">SUM(IF(Implementación!$I$9:$I$2508=$D85,Implementación!W$9:W$2508,0))</f>
        <v>11681.835770142719</v>
      </c>
      <c r="M85" s="57">
        <f t="array" ref="M85">SUM(IF(Implementación!$I$9:$I$2508=$D85,Implementación!X$9:X$2508,0))</f>
        <v>11682</v>
      </c>
      <c r="N85" s="57">
        <f t="array" ref="N85">SUM(IF(Implementación!$I$9:$I$2508=$D85,Implementación!Y$9:Y$2508,0))</f>
        <v>0</v>
      </c>
      <c r="O85" s="57">
        <f t="array" ref="O85">SUM(IF(Implementación!$I$9:$I$2508=$D85,Implementación!AA$9:AA$2508,0))</f>
        <v>0</v>
      </c>
    </row>
    <row r="86" spans="1:15" ht="12.75" customHeight="1" x14ac:dyDescent="0.2">
      <c r="A86" s="60"/>
      <c r="B86" s="172"/>
      <c r="C86" s="187"/>
      <c r="D86" s="179"/>
      <c r="E86" s="188"/>
      <c r="F86" s="27"/>
      <c r="G86" s="57"/>
      <c r="H86" s="57"/>
      <c r="I86" s="57"/>
      <c r="J86" s="57"/>
      <c r="K86" s="57"/>
      <c r="L86" s="57"/>
      <c r="M86" s="57"/>
      <c r="N86" s="57"/>
      <c r="O86" s="57"/>
    </row>
    <row r="87" spans="1:15" ht="12.75" customHeight="1" x14ac:dyDescent="0.25">
      <c r="A87" s="60" t="s">
        <v>1647</v>
      </c>
      <c r="B87" s="440" t="s">
        <v>57</v>
      </c>
      <c r="C87" s="348"/>
      <c r="D87" s="348"/>
      <c r="E87" s="348"/>
      <c r="F87" s="176">
        <f t="shared" ref="F87:O87" si="3">SUM(F88:F375)</f>
        <v>71</v>
      </c>
      <c r="G87" s="186">
        <f t="shared" si="3"/>
        <v>275855.70240000001</v>
      </c>
      <c r="H87" s="186">
        <f t="shared" si="3"/>
        <v>25876.949046911999</v>
      </c>
      <c r="I87" s="186">
        <f t="shared" si="3"/>
        <v>7353.4092048000002</v>
      </c>
      <c r="J87" s="186">
        <f t="shared" si="3"/>
        <v>14414252.976637851</v>
      </c>
      <c r="K87" s="186">
        <f t="shared" si="3"/>
        <v>696757.99190356792</v>
      </c>
      <c r="L87" s="186">
        <f t="shared" si="3"/>
        <v>15111010.968541419</v>
      </c>
      <c r="M87" s="186">
        <f t="shared" si="3"/>
        <v>13192141.029999999</v>
      </c>
      <c r="N87" s="186">
        <f t="shared" si="3"/>
        <v>0</v>
      </c>
      <c r="O87" s="186">
        <f t="shared" si="3"/>
        <v>0</v>
      </c>
    </row>
    <row r="88" spans="1:15" ht="12.75" customHeight="1" x14ac:dyDescent="0.2">
      <c r="A88" s="60"/>
      <c r="B88" s="179" t="s">
        <v>1789</v>
      </c>
      <c r="C88" s="441" t="s">
        <v>1790</v>
      </c>
      <c r="D88" s="348"/>
      <c r="E88" s="348"/>
      <c r="F88" s="27"/>
      <c r="G88" s="57"/>
      <c r="H88" s="57"/>
      <c r="I88" s="57"/>
      <c r="J88" s="57"/>
      <c r="K88" s="57"/>
      <c r="L88" s="57"/>
      <c r="M88" s="57"/>
      <c r="N88" s="57"/>
      <c r="O88" s="57"/>
    </row>
    <row r="89" spans="1:15" ht="12.75" customHeight="1" x14ac:dyDescent="0.2">
      <c r="A89" s="60"/>
      <c r="B89" s="172"/>
      <c r="C89" s="179" t="s">
        <v>1791</v>
      </c>
      <c r="D89" s="439" t="s">
        <v>1792</v>
      </c>
      <c r="E89" s="348"/>
      <c r="F89" s="27"/>
      <c r="G89" s="57"/>
      <c r="H89" s="57"/>
      <c r="I89" s="57"/>
      <c r="J89" s="57"/>
      <c r="K89" s="57"/>
      <c r="L89" s="57"/>
      <c r="M89" s="57"/>
      <c r="N89" s="57"/>
      <c r="O89" s="57"/>
    </row>
    <row r="90" spans="1:15" ht="12.75" customHeight="1" x14ac:dyDescent="0.2">
      <c r="A90" s="60"/>
      <c r="B90" s="172"/>
      <c r="C90" s="187"/>
      <c r="D90" s="252" t="s">
        <v>187</v>
      </c>
      <c r="E90" s="188" t="s">
        <v>1793</v>
      </c>
      <c r="F90" s="27">
        <f>COUNTIF(Implementación!I$9:I$2507,$D90)</f>
        <v>8</v>
      </c>
      <c r="G90" s="57">
        <f t="array" ref="G90">SUM(IF(Implementación!$I$9:$I$2508=$D90,Implementación!N$9:N$2508,0))</f>
        <v>11055.052799999999</v>
      </c>
      <c r="H90" s="57">
        <f t="array" ref="H90">SUM(IF(Implementación!$I$9:$I$2508=$D90,Implementación!Q$9:Q$2508,0))</f>
        <v>7274.2247423999988</v>
      </c>
      <c r="I90" s="57">
        <f t="array" ref="I90">SUM(IF(Implementación!$I$9:$I$2508=$D90,Implementación!T$9:T$2508,0))</f>
        <v>2819.0384639999997</v>
      </c>
      <c r="J90" s="57">
        <f t="array" ref="J90">SUM(IF(Implementación!$I$9:$I$2508=$D90,Implementación!U$9:U$2508,0))</f>
        <v>1365735.6953855997</v>
      </c>
      <c r="K90" s="57">
        <f t="array" ref="K90">SUM(IF(Implementación!$I$9:$I$2508=$D90,Implementación!V$9:V$2508,0))</f>
        <v>226312.40788992</v>
      </c>
      <c r="L90" s="57">
        <f t="array" ref="L90">SUM(IF(Implementación!$I$9:$I$2508=$D90,Implementación!W$9:W$2508,0))</f>
        <v>1592048.1032755198</v>
      </c>
      <c r="M90" s="57">
        <f t="array" ref="M90">SUM(IF(Implementación!$I$9:$I$2508=$D90,Implementación!X$9:X$2508,0))</f>
        <v>1592048</v>
      </c>
      <c r="N90" s="57">
        <f t="array" ref="N90">SUM(IF(Implementación!$I$9:$I$2508=$D90,Implementación!Y$9:Y$2508,0))</f>
        <v>0</v>
      </c>
      <c r="O90" s="57">
        <f t="array" ref="O90">SUM(IF(Implementación!$I$9:$I$2508=$D90,Implementación!AA$9:AA$2508,0))</f>
        <v>0</v>
      </c>
    </row>
    <row r="91" spans="1:15" ht="12.75" customHeight="1" x14ac:dyDescent="0.2">
      <c r="A91" s="60"/>
      <c r="B91" s="172"/>
      <c r="C91" s="187"/>
      <c r="D91" s="252" t="s">
        <v>189</v>
      </c>
      <c r="E91" s="188" t="s">
        <v>1794</v>
      </c>
      <c r="F91" s="27">
        <f>COUNTIF(Implementación!I$9:I$2507,$D91)</f>
        <v>0</v>
      </c>
      <c r="G91" s="57">
        <f t="array" ref="G91">SUM(IF(Implementación!$I$9:$I$2508=$D91,Implementación!N$9:N$2508,0))</f>
        <v>0</v>
      </c>
      <c r="H91" s="57">
        <f t="array" ref="H91">SUM(IF(Implementación!$I$9:$I$2508=$D91,Implementación!Q$9:Q$2508,0))</f>
        <v>0</v>
      </c>
      <c r="I91" s="57">
        <f t="array" ref="I91">SUM(IF(Implementación!$I$9:$I$2508=$D91,Implementación!T$9:T$2508,0))</f>
        <v>0</v>
      </c>
      <c r="J91" s="57">
        <f t="array" ref="J91">SUM(IF(Implementación!$I$9:$I$2508=$D91,Implementación!U$9:U$2508,0))</f>
        <v>0</v>
      </c>
      <c r="K91" s="57">
        <f t="array" ref="K91">SUM(IF(Implementación!$I$9:$I$2508=$D91,Implementación!V$9:V$2508,0))</f>
        <v>0</v>
      </c>
      <c r="L91" s="57">
        <f t="array" ref="L91">SUM(IF(Implementación!$I$9:$I$2508=$D91,Implementación!W$9:W$2508,0))</f>
        <v>0</v>
      </c>
      <c r="M91" s="57">
        <f t="array" ref="M91">SUM(IF(Implementación!$I$9:$I$2508=$D91,Implementación!X$9:X$2508,0))</f>
        <v>0</v>
      </c>
      <c r="N91" s="57">
        <f t="array" ref="N91">SUM(IF(Implementación!$I$9:$I$2508=$D91,Implementación!Y$9:Y$2508,0))</f>
        <v>0</v>
      </c>
      <c r="O91" s="57">
        <f t="array" ref="O91">SUM(IF(Implementación!$I$9:$I$2508=$D91,Implementación!AA$9:AA$2508,0))</f>
        <v>0</v>
      </c>
    </row>
    <row r="92" spans="1:15" ht="12.75" customHeight="1" x14ac:dyDescent="0.2">
      <c r="A92" s="60"/>
      <c r="B92" s="172"/>
      <c r="C92" s="179" t="s">
        <v>1795</v>
      </c>
      <c r="D92" s="439" t="s">
        <v>1796</v>
      </c>
      <c r="E92" s="348"/>
      <c r="F92" s="27"/>
      <c r="G92" s="57"/>
      <c r="H92" s="57"/>
      <c r="I92" s="57"/>
      <c r="J92" s="57"/>
      <c r="K92" s="57"/>
      <c r="L92" s="57"/>
      <c r="M92" s="57"/>
      <c r="N92" s="57"/>
      <c r="O92" s="57"/>
    </row>
    <row r="93" spans="1:15" ht="12.75" customHeight="1" x14ac:dyDescent="0.2">
      <c r="A93" s="60"/>
      <c r="B93" s="172"/>
      <c r="C93" s="187"/>
      <c r="D93" s="252" t="s">
        <v>191</v>
      </c>
      <c r="E93" s="188" t="s">
        <v>1797</v>
      </c>
      <c r="F93" s="27">
        <f>COUNTIF(Implementación!I$9:I$2507,$D93)</f>
        <v>2</v>
      </c>
      <c r="G93" s="57">
        <f t="array" ref="G93">SUM(IF(Implementación!$I$9:$I$2508=$D93,Implementación!N$9:N$2508,0))</f>
        <v>92981.260799999989</v>
      </c>
      <c r="H93" s="57">
        <f t="array" ref="H93">SUM(IF(Implementación!$I$9:$I$2508=$D93,Implementación!Q$9:Q$2508,0))</f>
        <v>9722.9727129600014</v>
      </c>
      <c r="I93" s="57">
        <f t="array" ref="I93">SUM(IF(Implementación!$I$9:$I$2508=$D93,Implementación!T$9:T$2508,0))</f>
        <v>1991.5223500799998</v>
      </c>
      <c r="J93" s="57">
        <f t="array" ref="J93">SUM(IF(Implementación!$I$9:$I$2508=$D93,Implementación!U$9:U$2508,0))</f>
        <v>9770144.5790208019</v>
      </c>
      <c r="K93" s="57">
        <f t="array" ref="K93">SUM(IF(Implementación!$I$9:$I$2508=$D93,Implementación!V$9:V$2508,0))</f>
        <v>167929.83614730238</v>
      </c>
      <c r="L93" s="57">
        <f t="array" ref="L93">SUM(IF(Implementación!$I$9:$I$2508=$D93,Implementación!W$9:W$2508,0))</f>
        <v>9938074.4151681047</v>
      </c>
      <c r="M93" s="57">
        <f t="array" ref="M93">SUM(IF(Implementación!$I$9:$I$2508=$D93,Implementación!X$9:X$2508,0))</f>
        <v>8014292</v>
      </c>
      <c r="N93" s="57">
        <f t="array" ref="N93">SUM(IF(Implementación!$I$9:$I$2508=$D93,Implementación!Y$9:Y$2508,0))</f>
        <v>0</v>
      </c>
      <c r="O93" s="57">
        <f t="array" ref="O93">SUM(IF(Implementación!$I$9:$I$2508=$D93,Implementación!AA$9:AA$2508,0))</f>
        <v>0</v>
      </c>
    </row>
    <row r="94" spans="1:15" ht="12.75" customHeight="1" x14ac:dyDescent="0.2">
      <c r="A94" s="60"/>
      <c r="B94" s="172"/>
      <c r="C94" s="187"/>
      <c r="D94" s="252" t="s">
        <v>193</v>
      </c>
      <c r="E94" s="188" t="s">
        <v>1798</v>
      </c>
      <c r="F94" s="27">
        <f>COUNTIF(Implementación!I$9:I$2507,$D94)</f>
        <v>0</v>
      </c>
      <c r="G94" s="57">
        <f t="array" ref="G94">SUM(IF(Implementación!$I$9:$I$2508=$D94,Implementación!N$9:N$2508,0))</f>
        <v>0</v>
      </c>
      <c r="H94" s="57">
        <f t="array" ref="H94">SUM(IF(Implementación!$I$9:$I$2508=$D94,Implementación!Q$9:Q$2508,0))</f>
        <v>0</v>
      </c>
      <c r="I94" s="57">
        <f t="array" ref="I94">SUM(IF(Implementación!$I$9:$I$2508=$D94,Implementación!T$9:T$2508,0))</f>
        <v>0</v>
      </c>
      <c r="J94" s="57">
        <f t="array" ref="J94">SUM(IF(Implementación!$I$9:$I$2508=$D94,Implementación!U$9:U$2508,0))</f>
        <v>0</v>
      </c>
      <c r="K94" s="57">
        <f t="array" ref="K94">SUM(IF(Implementación!$I$9:$I$2508=$D94,Implementación!V$9:V$2508,0))</f>
        <v>0</v>
      </c>
      <c r="L94" s="57">
        <f t="array" ref="L94">SUM(IF(Implementación!$I$9:$I$2508=$D94,Implementación!W$9:W$2508,0))</f>
        <v>0</v>
      </c>
      <c r="M94" s="57">
        <f t="array" ref="M94">SUM(IF(Implementación!$I$9:$I$2508=$D94,Implementación!X$9:X$2508,0))</f>
        <v>0</v>
      </c>
      <c r="N94" s="57">
        <f t="array" ref="N94">SUM(IF(Implementación!$I$9:$I$2508=$D94,Implementación!Y$9:Y$2508,0))</f>
        <v>0</v>
      </c>
      <c r="O94" s="57">
        <f t="array" ref="O94">SUM(IF(Implementación!$I$9:$I$2508=$D94,Implementación!AA$9:AA$2508,0))</f>
        <v>0</v>
      </c>
    </row>
    <row r="95" spans="1:15" ht="12.75" customHeight="1" x14ac:dyDescent="0.2">
      <c r="A95" s="60"/>
      <c r="B95" s="172"/>
      <c r="C95" s="179" t="s">
        <v>1799</v>
      </c>
      <c r="D95" s="439" t="s">
        <v>1800</v>
      </c>
      <c r="E95" s="348"/>
      <c r="F95" s="27"/>
      <c r="G95" s="57"/>
      <c r="H95" s="57"/>
      <c r="I95" s="57"/>
      <c r="J95" s="57"/>
      <c r="K95" s="57"/>
      <c r="L95" s="57"/>
      <c r="M95" s="57"/>
      <c r="N95" s="57"/>
      <c r="O95" s="57"/>
    </row>
    <row r="96" spans="1:15" ht="12.75" customHeight="1" x14ac:dyDescent="0.2">
      <c r="A96" s="60"/>
      <c r="B96" s="172"/>
      <c r="C96" s="187"/>
      <c r="D96" s="252" t="s">
        <v>195</v>
      </c>
      <c r="E96" s="188" t="s">
        <v>1800</v>
      </c>
      <c r="F96" s="27">
        <f>COUNTIF(Implementación!I$9:I$2507,$D96)</f>
        <v>4</v>
      </c>
      <c r="G96" s="57">
        <f t="array" ref="G96">SUM(IF(Implementación!$I$9:$I$2508=$D96,Implementación!N$9:N$2508,0))</f>
        <v>0</v>
      </c>
      <c r="H96" s="57">
        <f t="array" ref="H96">SUM(IF(Implementación!$I$9:$I$2508=$D96,Implementación!Q$9:Q$2508,0))</f>
        <v>0</v>
      </c>
      <c r="I96" s="57">
        <f t="array" ref="I96">SUM(IF(Implementación!$I$9:$I$2508=$D96,Implementación!T$9:T$2508,0))</f>
        <v>0</v>
      </c>
      <c r="J96" s="57">
        <f t="array" ref="J96">SUM(IF(Implementación!$I$9:$I$2508=$D96,Implementación!U$9:U$2508,0))</f>
        <v>0</v>
      </c>
      <c r="K96" s="57">
        <f t="array" ref="K96">SUM(IF(Implementación!$I$9:$I$2508=$D96,Implementación!V$9:V$2508,0))</f>
        <v>0</v>
      </c>
      <c r="L96" s="57">
        <f t="array" ref="L96">SUM(IF(Implementación!$I$9:$I$2508=$D96,Implementación!W$9:W$2508,0))</f>
        <v>0</v>
      </c>
      <c r="M96" s="57">
        <f t="array" ref="M96">SUM(IF(Implementación!$I$9:$I$2508=$D96,Implementación!X$9:X$2508,0))</f>
        <v>0</v>
      </c>
      <c r="N96" s="57">
        <f t="array" ref="N96">SUM(IF(Implementación!$I$9:$I$2508=$D96,Implementación!Y$9:Y$2508,0))</f>
        <v>0</v>
      </c>
      <c r="O96" s="57">
        <f t="array" ref="O96">SUM(IF(Implementación!$I$9:$I$2508=$D96,Implementación!AA$9:AA$2508,0))</f>
        <v>0</v>
      </c>
    </row>
    <row r="97" spans="1:15" ht="12.75" customHeight="1" x14ac:dyDescent="0.2">
      <c r="A97" s="60"/>
      <c r="B97" s="172"/>
      <c r="C97" s="179" t="s">
        <v>1801</v>
      </c>
      <c r="D97" s="439" t="s">
        <v>1802</v>
      </c>
      <c r="E97" s="348"/>
      <c r="F97" s="27"/>
      <c r="G97" s="57"/>
      <c r="H97" s="57"/>
      <c r="I97" s="57"/>
      <c r="J97" s="57"/>
      <c r="K97" s="57"/>
      <c r="L97" s="57"/>
      <c r="M97" s="57"/>
      <c r="N97" s="57"/>
      <c r="O97" s="57"/>
    </row>
    <row r="98" spans="1:15" ht="12.75" customHeight="1" x14ac:dyDescent="0.2">
      <c r="A98" s="60"/>
      <c r="B98" s="172"/>
      <c r="C98" s="179"/>
      <c r="D98" s="439" t="s">
        <v>1803</v>
      </c>
      <c r="E98" s="348"/>
      <c r="F98" s="27"/>
      <c r="G98" s="57"/>
      <c r="H98" s="57"/>
      <c r="I98" s="57"/>
      <c r="J98" s="57"/>
      <c r="K98" s="57"/>
      <c r="L98" s="57"/>
      <c r="M98" s="57"/>
      <c r="N98" s="57"/>
      <c r="O98" s="57"/>
    </row>
    <row r="99" spans="1:15" ht="12.75" customHeight="1" x14ac:dyDescent="0.2">
      <c r="A99" s="60"/>
      <c r="B99" s="172"/>
      <c r="C99" s="187"/>
      <c r="D99" s="252" t="s">
        <v>197</v>
      </c>
      <c r="E99" s="188" t="s">
        <v>1804</v>
      </c>
      <c r="F99" s="27">
        <f>COUNTIF(Implementación!I$9:I$2507,$D99)</f>
        <v>1</v>
      </c>
      <c r="G99" s="57">
        <f t="array" ref="G99">SUM(IF(Implementación!$I$9:$I$2508=$D99,Implementación!N$9:N$2508,0))</f>
        <v>1306.3679999999999</v>
      </c>
      <c r="H99" s="57">
        <f t="array" ref="H99">SUM(IF(Implementación!$I$9:$I$2508=$D99,Implementación!Q$9:Q$2508,0))</f>
        <v>284.78822400000001</v>
      </c>
      <c r="I99" s="57">
        <f t="array" ref="I99">SUM(IF(Implementación!$I$9:$I$2508=$D99,Implementación!T$9:T$2508,0))</f>
        <v>125.0194176</v>
      </c>
      <c r="J99" s="57">
        <f t="array" ref="J99">SUM(IF(Implementación!$I$9:$I$2508=$D99,Implementación!U$9:U$2508,0))</f>
        <v>337387.68580608006</v>
      </c>
      <c r="K99" s="57">
        <f t="array" ref="K99">SUM(IF(Implementación!$I$9:$I$2508=$D99,Implementación!V$9:V$2508,0))</f>
        <v>14181.127778303999</v>
      </c>
      <c r="L99" s="57">
        <f t="array" ref="L99">SUM(IF(Implementación!$I$9:$I$2508=$D99,Implementación!W$9:W$2508,0))</f>
        <v>351568.81358438404</v>
      </c>
      <c r="M99" s="57">
        <f t="array" ref="M99">SUM(IF(Implementación!$I$9:$I$2508=$D99,Implementación!X$9:X$2508,0))</f>
        <v>351569</v>
      </c>
      <c r="N99" s="57">
        <f t="array" ref="N99">SUM(IF(Implementación!$I$9:$I$2508=$D99,Implementación!Y$9:Y$2508,0))</f>
        <v>0</v>
      </c>
      <c r="O99" s="57">
        <f t="array" ref="O99">SUM(IF(Implementación!$I$9:$I$2508=$D99,Implementación!AA$9:AA$2508,0))</f>
        <v>0</v>
      </c>
    </row>
    <row r="100" spans="1:15" ht="12.75" customHeight="1" x14ac:dyDescent="0.2">
      <c r="A100" s="60"/>
      <c r="B100" s="172"/>
      <c r="C100" s="187"/>
      <c r="D100" s="252" t="s">
        <v>199</v>
      </c>
      <c r="E100" s="188" t="s">
        <v>1805</v>
      </c>
      <c r="F100" s="27">
        <f>COUNTIF(Implementación!I$9:I$2507,$D100)</f>
        <v>0</v>
      </c>
      <c r="G100" s="57">
        <f t="array" ref="G100">SUM(IF(Implementación!$I$9:$I$2508=$D100,Implementación!N$9:N$2508,0))</f>
        <v>0</v>
      </c>
      <c r="H100" s="57">
        <f t="array" ref="H100">SUM(IF(Implementación!$I$9:$I$2508=$D100,Implementación!Q$9:Q$2508,0))</f>
        <v>0</v>
      </c>
      <c r="I100" s="57">
        <f t="array" ref="I100">SUM(IF(Implementación!$I$9:$I$2508=$D100,Implementación!T$9:T$2508,0))</f>
        <v>0</v>
      </c>
      <c r="J100" s="57">
        <f t="array" ref="J100">SUM(IF(Implementación!$I$9:$I$2508=$D100,Implementación!U$9:U$2508,0))</f>
        <v>0</v>
      </c>
      <c r="K100" s="57">
        <f t="array" ref="K100">SUM(IF(Implementación!$I$9:$I$2508=$D100,Implementación!V$9:V$2508,0))</f>
        <v>0</v>
      </c>
      <c r="L100" s="57">
        <f t="array" ref="L100">SUM(IF(Implementación!$I$9:$I$2508=$D100,Implementación!W$9:W$2508,0))</f>
        <v>0</v>
      </c>
      <c r="M100" s="57">
        <f t="array" ref="M100">SUM(IF(Implementación!$I$9:$I$2508=$D100,Implementación!X$9:X$2508,0))</f>
        <v>0</v>
      </c>
      <c r="N100" s="57">
        <f t="array" ref="N100">SUM(IF(Implementación!$I$9:$I$2508=$D100,Implementación!Y$9:Y$2508,0))</f>
        <v>0</v>
      </c>
      <c r="O100" s="57">
        <f t="array" ref="O100">SUM(IF(Implementación!$I$9:$I$2508=$D100,Implementación!AA$9:AA$2508,0))</f>
        <v>0</v>
      </c>
    </row>
    <row r="101" spans="1:15" ht="12.75" customHeight="1" x14ac:dyDescent="0.2">
      <c r="A101" s="60"/>
      <c r="B101" s="172"/>
      <c r="C101" s="187"/>
      <c r="D101" s="252" t="s">
        <v>201</v>
      </c>
      <c r="E101" s="188" t="s">
        <v>1806</v>
      </c>
      <c r="F101" s="27">
        <f>COUNTIF(Implementación!I$9:I$2507,$D101)</f>
        <v>0</v>
      </c>
      <c r="G101" s="57">
        <f t="array" ref="G101">SUM(IF(Implementación!$I$9:$I$2508=$D101,Implementación!N$9:N$2508,0))</f>
        <v>0</v>
      </c>
      <c r="H101" s="57">
        <f t="array" ref="H101">SUM(IF(Implementación!$I$9:$I$2508=$D101,Implementación!Q$9:Q$2508,0))</f>
        <v>0</v>
      </c>
      <c r="I101" s="57">
        <f t="array" ref="I101">SUM(IF(Implementación!$I$9:$I$2508=$D101,Implementación!T$9:T$2508,0))</f>
        <v>0</v>
      </c>
      <c r="J101" s="57">
        <f t="array" ref="J101">SUM(IF(Implementación!$I$9:$I$2508=$D101,Implementación!U$9:U$2508,0))</f>
        <v>0</v>
      </c>
      <c r="K101" s="57">
        <f t="array" ref="K101">SUM(IF(Implementación!$I$9:$I$2508=$D101,Implementación!V$9:V$2508,0))</f>
        <v>0</v>
      </c>
      <c r="L101" s="57">
        <f t="array" ref="L101">SUM(IF(Implementación!$I$9:$I$2508=$D101,Implementación!W$9:W$2508,0))</f>
        <v>0</v>
      </c>
      <c r="M101" s="57">
        <f t="array" ref="M101">SUM(IF(Implementación!$I$9:$I$2508=$D101,Implementación!X$9:X$2508,0))</f>
        <v>0</v>
      </c>
      <c r="N101" s="57">
        <f t="array" ref="N101">SUM(IF(Implementación!$I$9:$I$2508=$D101,Implementación!Y$9:Y$2508,0))</f>
        <v>0</v>
      </c>
      <c r="O101" s="57">
        <f t="array" ref="O101">SUM(IF(Implementación!$I$9:$I$2508=$D101,Implementación!AA$9:AA$2508,0))</f>
        <v>0</v>
      </c>
    </row>
    <row r="102" spans="1:15" ht="12.75" customHeight="1" x14ac:dyDescent="0.2">
      <c r="A102" s="60"/>
      <c r="B102" s="172"/>
      <c r="C102" s="179" t="s">
        <v>1807</v>
      </c>
      <c r="D102" s="439" t="s">
        <v>1808</v>
      </c>
      <c r="E102" s="348"/>
      <c r="F102" s="27"/>
      <c r="G102" s="57"/>
      <c r="H102" s="57"/>
      <c r="I102" s="57"/>
      <c r="J102" s="57"/>
      <c r="K102" s="57"/>
      <c r="L102" s="57"/>
      <c r="M102" s="57"/>
      <c r="N102" s="57"/>
      <c r="O102" s="57"/>
    </row>
    <row r="103" spans="1:15" ht="12.75" customHeight="1" x14ac:dyDescent="0.2">
      <c r="A103" s="60"/>
      <c r="B103" s="172"/>
      <c r="C103" s="187"/>
      <c r="D103" s="252" t="s">
        <v>203</v>
      </c>
      <c r="E103" s="188" t="s">
        <v>1809</v>
      </c>
      <c r="F103" s="27">
        <f>COUNTIF(Implementación!I$9:I$2507,$D103)</f>
        <v>0</v>
      </c>
      <c r="G103" s="57">
        <f t="array" ref="G103">SUM(IF(Implementación!$I$9:$I$2508=$D103,Implementación!N$9:N$2508,0))</f>
        <v>0</v>
      </c>
      <c r="H103" s="57">
        <f t="array" ref="H103">SUM(IF(Implementación!$I$9:$I$2508=$D103,Implementación!Q$9:Q$2508,0))</f>
        <v>0</v>
      </c>
      <c r="I103" s="57">
        <f t="array" ref="I103">SUM(IF(Implementación!$I$9:$I$2508=$D103,Implementación!T$9:T$2508,0))</f>
        <v>0</v>
      </c>
      <c r="J103" s="57">
        <f t="array" ref="J103">SUM(IF(Implementación!$I$9:$I$2508=$D103,Implementación!U$9:U$2508,0))</f>
        <v>0</v>
      </c>
      <c r="K103" s="57">
        <f t="array" ref="K103">SUM(IF(Implementación!$I$9:$I$2508=$D103,Implementación!V$9:V$2508,0))</f>
        <v>0</v>
      </c>
      <c r="L103" s="57">
        <f t="array" ref="L103">SUM(IF(Implementación!$I$9:$I$2508=$D103,Implementación!W$9:W$2508,0))</f>
        <v>0</v>
      </c>
      <c r="M103" s="57">
        <f t="array" ref="M103">SUM(IF(Implementación!$I$9:$I$2508=$D103,Implementación!X$9:X$2508,0))</f>
        <v>0</v>
      </c>
      <c r="N103" s="57">
        <f t="array" ref="N103">SUM(IF(Implementación!$I$9:$I$2508=$D103,Implementación!Y$9:Y$2508,0))</f>
        <v>0</v>
      </c>
      <c r="O103" s="57">
        <f t="array" ref="O103">SUM(IF(Implementación!$I$9:$I$2508=$D103,Implementación!AA$9:AA$2508,0))</f>
        <v>0</v>
      </c>
    </row>
    <row r="104" spans="1:15" ht="12.75" customHeight="1" x14ac:dyDescent="0.2">
      <c r="A104" s="60"/>
      <c r="B104" s="172"/>
      <c r="C104" s="187"/>
      <c r="D104" s="252" t="s">
        <v>205</v>
      </c>
      <c r="E104" s="188" t="s">
        <v>1810</v>
      </c>
      <c r="F104" s="27">
        <f>COUNTIF(Implementación!I$9:I$2507,$D104)</f>
        <v>0</v>
      </c>
      <c r="G104" s="57">
        <f t="array" ref="G104">SUM(IF(Implementación!$I$9:$I$2508=$D104,Implementación!N$9:N$2508,0))</f>
        <v>0</v>
      </c>
      <c r="H104" s="57">
        <f t="array" ref="H104">SUM(IF(Implementación!$I$9:$I$2508=$D104,Implementación!Q$9:Q$2508,0))</f>
        <v>0</v>
      </c>
      <c r="I104" s="57">
        <f t="array" ref="I104">SUM(IF(Implementación!$I$9:$I$2508=$D104,Implementación!T$9:T$2508,0))</f>
        <v>0</v>
      </c>
      <c r="J104" s="57">
        <f t="array" ref="J104">SUM(IF(Implementación!$I$9:$I$2508=$D104,Implementación!U$9:U$2508,0))</f>
        <v>0</v>
      </c>
      <c r="K104" s="57">
        <f t="array" ref="K104">SUM(IF(Implementación!$I$9:$I$2508=$D104,Implementación!V$9:V$2508,0))</f>
        <v>0</v>
      </c>
      <c r="L104" s="57">
        <f t="array" ref="L104">SUM(IF(Implementación!$I$9:$I$2508=$D104,Implementación!W$9:W$2508,0))</f>
        <v>0</v>
      </c>
      <c r="M104" s="57">
        <f t="array" ref="M104">SUM(IF(Implementación!$I$9:$I$2508=$D104,Implementación!X$9:X$2508,0))</f>
        <v>0</v>
      </c>
      <c r="N104" s="57">
        <f t="array" ref="N104">SUM(IF(Implementación!$I$9:$I$2508=$D104,Implementación!Y$9:Y$2508,0))</f>
        <v>0</v>
      </c>
      <c r="O104" s="57">
        <f t="array" ref="O104">SUM(IF(Implementación!$I$9:$I$2508=$D104,Implementación!AA$9:AA$2508,0))</f>
        <v>0</v>
      </c>
    </row>
    <row r="105" spans="1:15" ht="12.75" customHeight="1" x14ac:dyDescent="0.2">
      <c r="A105" s="60"/>
      <c r="B105" s="172"/>
      <c r="C105" s="179" t="s">
        <v>1811</v>
      </c>
      <c r="D105" s="439" t="s">
        <v>1812</v>
      </c>
      <c r="E105" s="348"/>
      <c r="F105" s="27"/>
      <c r="G105" s="57"/>
      <c r="H105" s="57"/>
      <c r="I105" s="57"/>
      <c r="J105" s="57"/>
      <c r="K105" s="57"/>
      <c r="L105" s="57"/>
      <c r="M105" s="57"/>
      <c r="N105" s="57"/>
      <c r="O105" s="57"/>
    </row>
    <row r="106" spans="1:15" ht="12.75" customHeight="1" x14ac:dyDescent="0.2">
      <c r="A106" s="60"/>
      <c r="B106" s="172"/>
      <c r="C106" s="187"/>
      <c r="D106" s="252" t="s">
        <v>207</v>
      </c>
      <c r="E106" s="188" t="s">
        <v>1813</v>
      </c>
      <c r="F106" s="27">
        <f>COUNTIF(Implementación!I$9:I$2507,$D106)</f>
        <v>0</v>
      </c>
      <c r="G106" s="57">
        <f t="array" ref="G106">SUM(IF(Implementación!$I$9:$I$2508=$D106,Implementación!N$9:N$2508,0))</f>
        <v>0</v>
      </c>
      <c r="H106" s="57">
        <f t="array" ref="H106">SUM(IF(Implementación!$I$9:$I$2508=$D106,Implementación!Q$9:Q$2508,0))</f>
        <v>0</v>
      </c>
      <c r="I106" s="57">
        <f t="array" ref="I106">SUM(IF(Implementación!$I$9:$I$2508=$D106,Implementación!T$9:T$2508,0))</f>
        <v>0</v>
      </c>
      <c r="J106" s="57">
        <f t="array" ref="J106">SUM(IF(Implementación!$I$9:$I$2508=$D106,Implementación!U$9:U$2508,0))</f>
        <v>0</v>
      </c>
      <c r="K106" s="57">
        <f t="array" ref="K106">SUM(IF(Implementación!$I$9:$I$2508=$D106,Implementación!V$9:V$2508,0))</f>
        <v>0</v>
      </c>
      <c r="L106" s="57">
        <f t="array" ref="L106">SUM(IF(Implementación!$I$9:$I$2508=$D106,Implementación!W$9:W$2508,0))</f>
        <v>0</v>
      </c>
      <c r="M106" s="57">
        <f t="array" ref="M106">SUM(IF(Implementación!$I$9:$I$2508=$D106,Implementación!X$9:X$2508,0))</f>
        <v>0</v>
      </c>
      <c r="N106" s="57">
        <f t="array" ref="N106">SUM(IF(Implementación!$I$9:$I$2508=$D106,Implementación!Y$9:Y$2508,0))</f>
        <v>0</v>
      </c>
      <c r="O106" s="57">
        <f t="array" ref="O106">SUM(IF(Implementación!$I$9:$I$2508=$D106,Implementación!AA$9:AA$2508,0))</f>
        <v>0</v>
      </c>
    </row>
    <row r="107" spans="1:15" ht="12.75" customHeight="1" x14ac:dyDescent="0.2">
      <c r="A107" s="60"/>
      <c r="B107" s="172"/>
      <c r="C107" s="187"/>
      <c r="D107" s="252" t="s">
        <v>209</v>
      </c>
      <c r="E107" s="188" t="s">
        <v>1814</v>
      </c>
      <c r="F107" s="27">
        <f>COUNTIF(Implementación!I$9:I$2507,$D107)</f>
        <v>0</v>
      </c>
      <c r="G107" s="57">
        <f t="array" ref="G107">SUM(IF(Implementación!$I$9:$I$2508=$D107,Implementación!N$9:N$2508,0))</f>
        <v>0</v>
      </c>
      <c r="H107" s="57">
        <f t="array" ref="H107">SUM(IF(Implementación!$I$9:$I$2508=$D107,Implementación!Q$9:Q$2508,0))</f>
        <v>0</v>
      </c>
      <c r="I107" s="57">
        <f t="array" ref="I107">SUM(IF(Implementación!$I$9:$I$2508=$D107,Implementación!T$9:T$2508,0))</f>
        <v>0</v>
      </c>
      <c r="J107" s="57">
        <f t="array" ref="J107">SUM(IF(Implementación!$I$9:$I$2508=$D107,Implementación!U$9:U$2508,0))</f>
        <v>0</v>
      </c>
      <c r="K107" s="57">
        <f t="array" ref="K107">SUM(IF(Implementación!$I$9:$I$2508=$D107,Implementación!V$9:V$2508,0))</f>
        <v>0</v>
      </c>
      <c r="L107" s="57">
        <f t="array" ref="L107">SUM(IF(Implementación!$I$9:$I$2508=$D107,Implementación!W$9:W$2508,0))</f>
        <v>0</v>
      </c>
      <c r="M107" s="57">
        <f t="array" ref="M107">SUM(IF(Implementación!$I$9:$I$2508=$D107,Implementación!X$9:X$2508,0))</f>
        <v>0</v>
      </c>
      <c r="N107" s="57">
        <f t="array" ref="N107">SUM(IF(Implementación!$I$9:$I$2508=$D107,Implementación!Y$9:Y$2508,0))</f>
        <v>0</v>
      </c>
      <c r="O107" s="57">
        <f t="array" ref="O107">SUM(IF(Implementación!$I$9:$I$2508=$D107,Implementación!AA$9:AA$2508,0))</f>
        <v>0</v>
      </c>
    </row>
    <row r="108" spans="1:15" ht="12.75" customHeight="1" x14ac:dyDescent="0.2">
      <c r="A108" s="60"/>
      <c r="B108" s="172"/>
      <c r="C108" s="187"/>
      <c r="D108" s="252" t="s">
        <v>211</v>
      </c>
      <c r="E108" s="188" t="s">
        <v>1815</v>
      </c>
      <c r="F108" s="27">
        <f>COUNTIF(Implementación!I$9:I$2507,$D108)</f>
        <v>0</v>
      </c>
      <c r="G108" s="57">
        <f t="array" ref="G108">SUM(IF(Implementación!$I$9:$I$2508=$D108,Implementación!N$9:N$2508,0))</f>
        <v>0</v>
      </c>
      <c r="H108" s="57">
        <f t="array" ref="H108">SUM(IF(Implementación!$I$9:$I$2508=$D108,Implementación!Q$9:Q$2508,0))</f>
        <v>0</v>
      </c>
      <c r="I108" s="57">
        <f t="array" ref="I108">SUM(IF(Implementación!$I$9:$I$2508=$D108,Implementación!T$9:T$2508,0))</f>
        <v>0</v>
      </c>
      <c r="J108" s="57">
        <f t="array" ref="J108">SUM(IF(Implementación!$I$9:$I$2508=$D108,Implementación!U$9:U$2508,0))</f>
        <v>0</v>
      </c>
      <c r="K108" s="57">
        <f t="array" ref="K108">SUM(IF(Implementación!$I$9:$I$2508=$D108,Implementación!V$9:V$2508,0))</f>
        <v>0</v>
      </c>
      <c r="L108" s="57">
        <f t="array" ref="L108">SUM(IF(Implementación!$I$9:$I$2508=$D108,Implementación!W$9:W$2508,0))</f>
        <v>0</v>
      </c>
      <c r="M108" s="57">
        <f t="array" ref="M108">SUM(IF(Implementación!$I$9:$I$2508=$D108,Implementación!X$9:X$2508,0))</f>
        <v>0</v>
      </c>
      <c r="N108" s="57">
        <f t="array" ref="N108">SUM(IF(Implementación!$I$9:$I$2508=$D108,Implementación!Y$9:Y$2508,0))</f>
        <v>0</v>
      </c>
      <c r="O108" s="57">
        <f t="array" ref="O108">SUM(IF(Implementación!$I$9:$I$2508=$D108,Implementación!AA$9:AA$2508,0))</f>
        <v>0</v>
      </c>
    </row>
    <row r="109" spans="1:15" ht="12.75" customHeight="1" x14ac:dyDescent="0.2">
      <c r="A109" s="60"/>
      <c r="B109" s="172"/>
      <c r="C109" s="187"/>
      <c r="D109" s="252" t="s">
        <v>213</v>
      </c>
      <c r="E109" s="188" t="s">
        <v>1816</v>
      </c>
      <c r="F109" s="27">
        <f>COUNTIF(Implementación!I$9:I$2507,$D109)</f>
        <v>0</v>
      </c>
      <c r="G109" s="57">
        <f t="array" ref="G109">SUM(IF(Implementación!$I$9:$I$2508=$D109,Implementación!N$9:N$2508,0))</f>
        <v>0</v>
      </c>
      <c r="H109" s="57">
        <f t="array" ref="H109">SUM(IF(Implementación!$I$9:$I$2508=$D109,Implementación!Q$9:Q$2508,0))</f>
        <v>0</v>
      </c>
      <c r="I109" s="57">
        <f t="array" ref="I109">SUM(IF(Implementación!$I$9:$I$2508=$D109,Implementación!T$9:T$2508,0))</f>
        <v>0</v>
      </c>
      <c r="J109" s="57">
        <f t="array" ref="J109">SUM(IF(Implementación!$I$9:$I$2508=$D109,Implementación!U$9:U$2508,0))</f>
        <v>0</v>
      </c>
      <c r="K109" s="57">
        <f t="array" ref="K109">SUM(IF(Implementación!$I$9:$I$2508=$D109,Implementación!V$9:V$2508,0))</f>
        <v>0</v>
      </c>
      <c r="L109" s="57">
        <f t="array" ref="L109">SUM(IF(Implementación!$I$9:$I$2508=$D109,Implementación!W$9:W$2508,0))</f>
        <v>0</v>
      </c>
      <c r="M109" s="57">
        <f t="array" ref="M109">SUM(IF(Implementación!$I$9:$I$2508=$D109,Implementación!X$9:X$2508,0))</f>
        <v>0</v>
      </c>
      <c r="N109" s="57">
        <f t="array" ref="N109">SUM(IF(Implementación!$I$9:$I$2508=$D109,Implementación!Y$9:Y$2508,0))</f>
        <v>0</v>
      </c>
      <c r="O109" s="57">
        <f t="array" ref="O109">SUM(IF(Implementación!$I$9:$I$2508=$D109,Implementación!AA$9:AA$2508,0))</f>
        <v>0</v>
      </c>
    </row>
    <row r="110" spans="1:15" ht="12.75" customHeight="1" x14ac:dyDescent="0.2">
      <c r="A110" s="60"/>
      <c r="B110" s="172"/>
      <c r="C110" s="179" t="s">
        <v>1817</v>
      </c>
      <c r="D110" s="439" t="s">
        <v>1818</v>
      </c>
      <c r="E110" s="348"/>
      <c r="F110" s="27"/>
      <c r="G110" s="57"/>
      <c r="H110" s="57"/>
      <c r="I110" s="57"/>
      <c r="J110" s="57"/>
      <c r="K110" s="57"/>
      <c r="L110" s="57"/>
      <c r="M110" s="57"/>
      <c r="N110" s="57"/>
      <c r="O110" s="57"/>
    </row>
    <row r="111" spans="1:15" ht="12.75" customHeight="1" x14ac:dyDescent="0.2">
      <c r="A111" s="60"/>
      <c r="B111" s="172"/>
      <c r="C111" s="187"/>
      <c r="D111" s="252" t="s">
        <v>215</v>
      </c>
      <c r="E111" s="188" t="s">
        <v>1819</v>
      </c>
      <c r="F111" s="27">
        <f>COUNTIF(Implementación!I$9:I$2507,$D111)</f>
        <v>0</v>
      </c>
      <c r="G111" s="57">
        <f t="array" ref="G111">SUM(IF(Implementación!$I$9:$I$2508=$D111,Implementación!N$9:N$2508,0))</f>
        <v>0</v>
      </c>
      <c r="H111" s="57">
        <f t="array" ref="H111">SUM(IF(Implementación!$I$9:$I$2508=$D111,Implementación!Q$9:Q$2508,0))</f>
        <v>0</v>
      </c>
      <c r="I111" s="57">
        <f t="array" ref="I111">SUM(IF(Implementación!$I$9:$I$2508=$D111,Implementación!T$9:T$2508,0))</f>
        <v>0</v>
      </c>
      <c r="J111" s="57">
        <f t="array" ref="J111">SUM(IF(Implementación!$I$9:$I$2508=$D111,Implementación!U$9:U$2508,0))</f>
        <v>0</v>
      </c>
      <c r="K111" s="57">
        <f t="array" ref="K111">SUM(IF(Implementación!$I$9:$I$2508=$D111,Implementación!V$9:V$2508,0))</f>
        <v>0</v>
      </c>
      <c r="L111" s="57">
        <f t="array" ref="L111">SUM(IF(Implementación!$I$9:$I$2508=$D111,Implementación!W$9:W$2508,0))</f>
        <v>0</v>
      </c>
      <c r="M111" s="57">
        <f t="array" ref="M111">SUM(IF(Implementación!$I$9:$I$2508=$D111,Implementación!X$9:X$2508,0))</f>
        <v>0</v>
      </c>
      <c r="N111" s="57">
        <f t="array" ref="N111">SUM(IF(Implementación!$I$9:$I$2508=$D111,Implementación!Y$9:Y$2508,0))</f>
        <v>0</v>
      </c>
      <c r="O111" s="57">
        <f t="array" ref="O111">SUM(IF(Implementación!$I$9:$I$2508=$D111,Implementación!AA$9:AA$2508,0))</f>
        <v>0</v>
      </c>
    </row>
    <row r="112" spans="1:15" ht="12.75" customHeight="1" x14ac:dyDescent="0.2">
      <c r="A112" s="60"/>
      <c r="B112" s="172"/>
      <c r="C112" s="187"/>
      <c r="D112" s="252" t="s">
        <v>217</v>
      </c>
      <c r="E112" s="188" t="s">
        <v>1820</v>
      </c>
      <c r="F112" s="27">
        <f>COUNTIF(Implementación!I$9:I$2507,$D112)</f>
        <v>0</v>
      </c>
      <c r="G112" s="57">
        <f t="array" ref="G112">SUM(IF(Implementación!$I$9:$I$2508=$D112,Implementación!N$9:N$2508,0))</f>
        <v>0</v>
      </c>
      <c r="H112" s="57">
        <f t="array" ref="H112">SUM(IF(Implementación!$I$9:$I$2508=$D112,Implementación!Q$9:Q$2508,0))</f>
        <v>0</v>
      </c>
      <c r="I112" s="57">
        <f t="array" ref="I112">SUM(IF(Implementación!$I$9:$I$2508=$D112,Implementación!T$9:T$2508,0))</f>
        <v>0</v>
      </c>
      <c r="J112" s="57">
        <f t="array" ref="J112">SUM(IF(Implementación!$I$9:$I$2508=$D112,Implementación!U$9:U$2508,0))</f>
        <v>0</v>
      </c>
      <c r="K112" s="57">
        <f t="array" ref="K112">SUM(IF(Implementación!$I$9:$I$2508=$D112,Implementación!V$9:V$2508,0))</f>
        <v>0</v>
      </c>
      <c r="L112" s="57">
        <f t="array" ref="L112">SUM(IF(Implementación!$I$9:$I$2508=$D112,Implementación!W$9:W$2508,0))</f>
        <v>0</v>
      </c>
      <c r="M112" s="57">
        <f t="array" ref="M112">SUM(IF(Implementación!$I$9:$I$2508=$D112,Implementación!X$9:X$2508,0))</f>
        <v>0</v>
      </c>
      <c r="N112" s="57">
        <f t="array" ref="N112">SUM(IF(Implementación!$I$9:$I$2508=$D112,Implementación!Y$9:Y$2508,0))</f>
        <v>0</v>
      </c>
      <c r="O112" s="57">
        <f t="array" ref="O112">SUM(IF(Implementación!$I$9:$I$2508=$D112,Implementación!AA$9:AA$2508,0))</f>
        <v>0</v>
      </c>
    </row>
    <row r="113" spans="1:15" ht="12.75" customHeight="1" x14ac:dyDescent="0.2">
      <c r="A113" s="60"/>
      <c r="B113" s="172"/>
      <c r="C113" s="179" t="s">
        <v>1821</v>
      </c>
      <c r="D113" s="439" t="s">
        <v>1822</v>
      </c>
      <c r="E113" s="348"/>
      <c r="F113" s="27"/>
      <c r="G113" s="57"/>
      <c r="H113" s="57"/>
      <c r="I113" s="57"/>
      <c r="J113" s="57"/>
      <c r="K113" s="57"/>
      <c r="L113" s="57"/>
      <c r="M113" s="57"/>
      <c r="N113" s="57"/>
      <c r="O113" s="57"/>
    </row>
    <row r="114" spans="1:15" ht="12.75" customHeight="1" x14ac:dyDescent="0.2">
      <c r="A114" s="60"/>
      <c r="B114" s="172"/>
      <c r="C114" s="187"/>
      <c r="D114" s="252" t="s">
        <v>219</v>
      </c>
      <c r="E114" s="188" t="s">
        <v>1823</v>
      </c>
      <c r="F114" s="27">
        <f>COUNTIF(Implementación!I$9:I$2507,$D114)</f>
        <v>1</v>
      </c>
      <c r="G114" s="57">
        <f t="array" ref="G114">SUM(IF(Implementación!$I$9:$I$2508=$D114,Implementación!N$9:N$2508,0))</f>
        <v>0</v>
      </c>
      <c r="H114" s="57">
        <f t="array" ref="H114">SUM(IF(Implementación!$I$9:$I$2508=$D114,Implementación!Q$9:Q$2508,0))</f>
        <v>0</v>
      </c>
      <c r="I114" s="57">
        <f t="array" ref="I114">SUM(IF(Implementación!$I$9:$I$2508=$D114,Implementación!T$9:T$2508,0))</f>
        <v>0</v>
      </c>
      <c r="J114" s="57">
        <f t="array" ref="J114">SUM(IF(Implementación!$I$9:$I$2508=$D114,Implementación!U$9:U$2508,0))</f>
        <v>0</v>
      </c>
      <c r="K114" s="57">
        <f t="array" ref="K114">SUM(IF(Implementación!$I$9:$I$2508=$D114,Implementación!V$9:V$2508,0))</f>
        <v>0</v>
      </c>
      <c r="L114" s="57">
        <f t="array" ref="L114">SUM(IF(Implementación!$I$9:$I$2508=$D114,Implementación!W$9:W$2508,0))</f>
        <v>0</v>
      </c>
      <c r="M114" s="57">
        <f t="array" ref="M114">SUM(IF(Implementación!$I$9:$I$2508=$D114,Implementación!X$9:X$2508,0))</f>
        <v>0</v>
      </c>
      <c r="N114" s="57">
        <f t="array" ref="N114">SUM(IF(Implementación!$I$9:$I$2508=$D114,Implementación!Y$9:Y$2508,0))</f>
        <v>0</v>
      </c>
      <c r="O114" s="57">
        <f t="array" ref="O114">SUM(IF(Implementación!$I$9:$I$2508=$D114,Implementación!AA$9:AA$2508,0))</f>
        <v>0</v>
      </c>
    </row>
    <row r="115" spans="1:15" ht="12.75" customHeight="1" x14ac:dyDescent="0.2">
      <c r="A115" s="60"/>
      <c r="B115" s="172"/>
      <c r="C115" s="187"/>
      <c r="D115" s="252" t="s">
        <v>221</v>
      </c>
      <c r="E115" s="188" t="s">
        <v>1824</v>
      </c>
      <c r="F115" s="27">
        <f>COUNTIF(Implementación!I$9:I$2507,$D115)</f>
        <v>4</v>
      </c>
      <c r="G115" s="57">
        <f t="array" ref="G115">SUM(IF(Implementación!$I$9:$I$2508=$D115,Implementación!N$9:N$2508,0))</f>
        <v>0</v>
      </c>
      <c r="H115" s="57">
        <f t="array" ref="H115">SUM(IF(Implementación!$I$9:$I$2508=$D115,Implementación!Q$9:Q$2508,0))</f>
        <v>0</v>
      </c>
      <c r="I115" s="57">
        <f t="array" ref="I115">SUM(IF(Implementación!$I$9:$I$2508=$D115,Implementación!T$9:T$2508,0))</f>
        <v>0</v>
      </c>
      <c r="J115" s="57">
        <f t="array" ref="J115">SUM(IF(Implementación!$I$9:$I$2508=$D115,Implementación!U$9:U$2508,0))</f>
        <v>0</v>
      </c>
      <c r="K115" s="57">
        <f t="array" ref="K115">SUM(IF(Implementación!$I$9:$I$2508=$D115,Implementación!V$9:V$2508,0))</f>
        <v>0</v>
      </c>
      <c r="L115" s="57">
        <f t="array" ref="L115">SUM(IF(Implementación!$I$9:$I$2508=$D115,Implementación!W$9:W$2508,0))</f>
        <v>0</v>
      </c>
      <c r="M115" s="57">
        <f t="array" ref="M115">SUM(IF(Implementación!$I$9:$I$2508=$D115,Implementación!X$9:X$2508,0))</f>
        <v>0</v>
      </c>
      <c r="N115" s="57">
        <f t="array" ref="N115">SUM(IF(Implementación!$I$9:$I$2508=$D115,Implementación!Y$9:Y$2508,0))</f>
        <v>0</v>
      </c>
      <c r="O115" s="57">
        <f t="array" ref="O115">SUM(IF(Implementación!$I$9:$I$2508=$D115,Implementación!AA$9:AA$2508,0))</f>
        <v>0</v>
      </c>
    </row>
    <row r="116" spans="1:15" ht="12.75" customHeight="1" x14ac:dyDescent="0.2">
      <c r="A116" s="60"/>
      <c r="B116" s="172"/>
      <c r="C116" s="179" t="s">
        <v>1825</v>
      </c>
      <c r="D116" s="439" t="s">
        <v>1826</v>
      </c>
      <c r="E116" s="348"/>
      <c r="F116" s="27"/>
      <c r="G116" s="57"/>
      <c r="H116" s="57"/>
      <c r="I116" s="57"/>
      <c r="J116" s="57"/>
      <c r="K116" s="57"/>
      <c r="L116" s="57"/>
      <c r="M116" s="57"/>
      <c r="N116" s="57"/>
      <c r="O116" s="57"/>
    </row>
    <row r="117" spans="1:15" ht="12.75" customHeight="1" x14ac:dyDescent="0.2">
      <c r="A117" s="60"/>
      <c r="B117" s="172"/>
      <c r="C117" s="187"/>
      <c r="D117" s="252" t="s">
        <v>223</v>
      </c>
      <c r="E117" s="188" t="s">
        <v>1827</v>
      </c>
      <c r="F117" s="27">
        <f>COUNTIF(Implementación!I$9:I$2507,$D117)</f>
        <v>0</v>
      </c>
      <c r="G117" s="57">
        <f t="array" ref="G117">SUM(IF(Implementación!$I$9:$I$2508=$D117,Implementación!N$9:N$2508,0))</f>
        <v>0</v>
      </c>
      <c r="H117" s="57">
        <f t="array" ref="H117">SUM(IF(Implementación!$I$9:$I$2508=$D117,Implementación!Q$9:Q$2508,0))</f>
        <v>0</v>
      </c>
      <c r="I117" s="57">
        <f t="array" ref="I117">SUM(IF(Implementación!$I$9:$I$2508=$D117,Implementación!T$9:T$2508,0))</f>
        <v>0</v>
      </c>
      <c r="J117" s="57">
        <f t="array" ref="J117">SUM(IF(Implementación!$I$9:$I$2508=$D117,Implementación!U$9:U$2508,0))</f>
        <v>0</v>
      </c>
      <c r="K117" s="57">
        <f t="array" ref="K117">SUM(IF(Implementación!$I$9:$I$2508=$D117,Implementación!V$9:V$2508,0))</f>
        <v>0</v>
      </c>
      <c r="L117" s="57">
        <f t="array" ref="L117">SUM(IF(Implementación!$I$9:$I$2508=$D117,Implementación!W$9:W$2508,0))</f>
        <v>0</v>
      </c>
      <c r="M117" s="57">
        <f t="array" ref="M117">SUM(IF(Implementación!$I$9:$I$2508=$D117,Implementación!X$9:X$2508,0))</f>
        <v>0</v>
      </c>
      <c r="N117" s="57">
        <f t="array" ref="N117">SUM(IF(Implementación!$I$9:$I$2508=$D117,Implementación!Y$9:Y$2508,0))</f>
        <v>0</v>
      </c>
      <c r="O117" s="57">
        <f t="array" ref="O117">SUM(IF(Implementación!$I$9:$I$2508=$D117,Implementación!AA$9:AA$2508,0))</f>
        <v>0</v>
      </c>
    </row>
    <row r="118" spans="1:15" ht="12.75" customHeight="1" x14ac:dyDescent="0.2">
      <c r="A118" s="60"/>
      <c r="B118" s="172"/>
      <c r="C118" s="187"/>
      <c r="D118" s="179"/>
      <c r="E118" s="188" t="s">
        <v>1828</v>
      </c>
      <c r="F118" s="27"/>
      <c r="G118" s="57"/>
      <c r="H118" s="57"/>
      <c r="I118" s="57"/>
      <c r="J118" s="57"/>
      <c r="K118" s="57"/>
      <c r="L118" s="57"/>
      <c r="M118" s="57"/>
      <c r="N118" s="57"/>
      <c r="O118" s="57"/>
    </row>
    <row r="119" spans="1:15" ht="12.75" customHeight="1" x14ac:dyDescent="0.2">
      <c r="A119" s="60"/>
      <c r="B119" s="172"/>
      <c r="C119" s="187"/>
      <c r="D119" s="252" t="s">
        <v>225</v>
      </c>
      <c r="E119" s="188" t="s">
        <v>1829</v>
      </c>
      <c r="F119" s="27">
        <f>COUNTIF(Implementación!I$9:I$2507,$D119)</f>
        <v>0</v>
      </c>
      <c r="G119" s="57">
        <f t="array" ref="G119">SUM(IF(Implementación!$I$9:$I$2508=$D119,Implementación!N$9:N$2508,0))</f>
        <v>0</v>
      </c>
      <c r="H119" s="57">
        <f t="array" ref="H119">SUM(IF(Implementación!$I$9:$I$2508=$D119,Implementación!Q$9:Q$2508,0))</f>
        <v>0</v>
      </c>
      <c r="I119" s="57">
        <f t="array" ref="I119">SUM(IF(Implementación!$I$9:$I$2508=$D119,Implementación!T$9:T$2508,0))</f>
        <v>0</v>
      </c>
      <c r="J119" s="57">
        <f t="array" ref="J119">SUM(IF(Implementación!$I$9:$I$2508=$D119,Implementación!U$9:U$2508,0))</f>
        <v>0</v>
      </c>
      <c r="K119" s="57">
        <f t="array" ref="K119">SUM(IF(Implementación!$I$9:$I$2508=$D119,Implementación!V$9:V$2508,0))</f>
        <v>0</v>
      </c>
      <c r="L119" s="57">
        <f t="array" ref="L119">SUM(IF(Implementación!$I$9:$I$2508=$D119,Implementación!W$9:W$2508,0))</f>
        <v>0</v>
      </c>
      <c r="M119" s="57">
        <f t="array" ref="M119">SUM(IF(Implementación!$I$9:$I$2508=$D119,Implementación!X$9:X$2508,0))</f>
        <v>0</v>
      </c>
      <c r="N119" s="57">
        <f t="array" ref="N119">SUM(IF(Implementación!$I$9:$I$2508=$D119,Implementación!Y$9:Y$2508,0))</f>
        <v>0</v>
      </c>
      <c r="O119" s="57">
        <f t="array" ref="O119">SUM(IF(Implementación!$I$9:$I$2508=$D119,Implementación!AA$9:AA$2508,0))</f>
        <v>0</v>
      </c>
    </row>
    <row r="120" spans="1:15" ht="12.75" customHeight="1" x14ac:dyDescent="0.2">
      <c r="A120" s="60"/>
      <c r="B120" s="172"/>
      <c r="C120" s="187"/>
      <c r="D120" s="252" t="s">
        <v>227</v>
      </c>
      <c r="E120" s="188" t="s">
        <v>1830</v>
      </c>
      <c r="F120" s="27">
        <f>COUNTIF(Implementación!I$9:I$2507,$D120)</f>
        <v>0</v>
      </c>
      <c r="G120" s="57">
        <f t="array" ref="G120">SUM(IF(Implementación!$I$9:$I$2508=$D120,Implementación!N$9:N$2508,0))</f>
        <v>0</v>
      </c>
      <c r="H120" s="57">
        <f t="array" ref="H120">SUM(IF(Implementación!$I$9:$I$2508=$D120,Implementación!Q$9:Q$2508,0))</f>
        <v>0</v>
      </c>
      <c r="I120" s="57">
        <f t="array" ref="I120">SUM(IF(Implementación!$I$9:$I$2508=$D120,Implementación!T$9:T$2508,0))</f>
        <v>0</v>
      </c>
      <c r="J120" s="57">
        <f t="array" ref="J120">SUM(IF(Implementación!$I$9:$I$2508=$D120,Implementación!U$9:U$2508,0))</f>
        <v>0</v>
      </c>
      <c r="K120" s="57">
        <f t="array" ref="K120">SUM(IF(Implementación!$I$9:$I$2508=$D120,Implementación!V$9:V$2508,0))</f>
        <v>0</v>
      </c>
      <c r="L120" s="57">
        <f t="array" ref="L120">SUM(IF(Implementación!$I$9:$I$2508=$D120,Implementación!W$9:W$2508,0))</f>
        <v>0</v>
      </c>
      <c r="M120" s="57">
        <f t="array" ref="M120">SUM(IF(Implementación!$I$9:$I$2508=$D120,Implementación!X$9:X$2508,0))</f>
        <v>0</v>
      </c>
      <c r="N120" s="57">
        <f t="array" ref="N120">SUM(IF(Implementación!$I$9:$I$2508=$D120,Implementación!Y$9:Y$2508,0))</f>
        <v>0</v>
      </c>
      <c r="O120" s="57">
        <f t="array" ref="O120">SUM(IF(Implementación!$I$9:$I$2508=$D120,Implementación!AA$9:AA$2508,0))</f>
        <v>0</v>
      </c>
    </row>
    <row r="121" spans="1:15" ht="12.75" customHeight="1" x14ac:dyDescent="0.2">
      <c r="A121" s="60"/>
      <c r="B121" s="172"/>
      <c r="C121" s="187"/>
      <c r="D121" s="252" t="s">
        <v>228</v>
      </c>
      <c r="E121" s="188" t="s">
        <v>1831</v>
      </c>
      <c r="F121" s="27">
        <f>COUNTIF(Implementación!I$9:I$2507,$D121)</f>
        <v>1</v>
      </c>
      <c r="G121" s="57">
        <f t="array" ref="G121">SUM(IF(Implementación!$I$9:$I$2508=$D121,Implementación!N$9:N$2508,0))</f>
        <v>5960.3040000000001</v>
      </c>
      <c r="H121" s="57">
        <f t="array" ref="H121">SUM(IF(Implementación!$I$9:$I$2508=$D121,Implementación!Q$9:Q$2508,0))</f>
        <v>331.98893279999999</v>
      </c>
      <c r="I121" s="57">
        <f t="array" ref="I121">SUM(IF(Implementación!$I$9:$I$2508=$D121,Implementación!T$9:T$2508,0))</f>
        <v>235.432008</v>
      </c>
      <c r="J121" s="57">
        <f t="array" ref="J121">SUM(IF(Implementación!$I$9:$I$2508=$D121,Implementación!U$9:U$2508,0))</f>
        <v>47414.439072000001</v>
      </c>
      <c r="K121" s="57">
        <f t="array" ref="K121">SUM(IF(Implementación!$I$9:$I$2508=$D121,Implementación!V$9:V$2508,0))</f>
        <v>4820.3759923200005</v>
      </c>
      <c r="L121" s="57">
        <f t="array" ref="L121">SUM(IF(Implementación!$I$9:$I$2508=$D121,Implementación!W$9:W$2508,0))</f>
        <v>52234.815064319999</v>
      </c>
      <c r="M121" s="57">
        <f t="array" ref="M121">SUM(IF(Implementación!$I$9:$I$2508=$D121,Implementación!X$9:X$2508,0))</f>
        <v>52996</v>
      </c>
      <c r="N121" s="57">
        <f t="array" ref="N121">SUM(IF(Implementación!$I$9:$I$2508=$D121,Implementación!Y$9:Y$2508,0))</f>
        <v>0</v>
      </c>
      <c r="O121" s="57">
        <f t="array" ref="O121">SUM(IF(Implementación!$I$9:$I$2508=$D121,Implementación!AA$9:AA$2508,0))</f>
        <v>0</v>
      </c>
    </row>
    <row r="122" spans="1:15" ht="12.75" customHeight="1" x14ac:dyDescent="0.2">
      <c r="A122" s="60"/>
      <c r="B122" s="179"/>
      <c r="C122" s="179"/>
      <c r="D122" s="182"/>
      <c r="E122" s="184"/>
      <c r="F122" s="27"/>
      <c r="G122" s="57"/>
      <c r="H122" s="57"/>
      <c r="I122" s="57"/>
      <c r="J122" s="57"/>
      <c r="K122" s="57"/>
      <c r="L122" s="57"/>
      <c r="M122" s="57"/>
      <c r="N122" s="57"/>
      <c r="O122" s="57"/>
    </row>
    <row r="123" spans="1:15" ht="12.75" customHeight="1" x14ac:dyDescent="0.2">
      <c r="A123" s="60"/>
      <c r="B123" s="179" t="s">
        <v>1832</v>
      </c>
      <c r="C123" s="441" t="s">
        <v>1833</v>
      </c>
      <c r="D123" s="348"/>
      <c r="E123" s="348"/>
      <c r="F123" s="27"/>
      <c r="G123" s="57"/>
      <c r="H123" s="57"/>
      <c r="I123" s="57"/>
      <c r="J123" s="57"/>
      <c r="K123" s="57"/>
      <c r="L123" s="57"/>
      <c r="M123" s="57"/>
      <c r="N123" s="57"/>
      <c r="O123" s="57"/>
    </row>
    <row r="124" spans="1:15" ht="12.75" customHeight="1" x14ac:dyDescent="0.2">
      <c r="A124" s="60"/>
      <c r="B124" s="172"/>
      <c r="C124" s="179" t="s">
        <v>1834</v>
      </c>
      <c r="D124" s="439" t="s">
        <v>1833</v>
      </c>
      <c r="E124" s="348"/>
      <c r="F124" s="27"/>
      <c r="G124" s="57"/>
      <c r="H124" s="57"/>
      <c r="I124" s="57"/>
      <c r="J124" s="57"/>
      <c r="K124" s="57"/>
      <c r="L124" s="57"/>
      <c r="M124" s="57"/>
      <c r="N124" s="57"/>
      <c r="O124" s="57"/>
    </row>
    <row r="125" spans="1:15" ht="12.75" customHeight="1" x14ac:dyDescent="0.2">
      <c r="A125" s="60"/>
      <c r="B125" s="172"/>
      <c r="C125" s="187"/>
      <c r="D125" s="252" t="s">
        <v>229</v>
      </c>
      <c r="E125" s="188" t="s">
        <v>1833</v>
      </c>
      <c r="F125" s="27">
        <f>COUNTIF(Implementación!I$9:I$2507,$D125)</f>
        <v>0</v>
      </c>
      <c r="G125" s="57">
        <f t="array" ref="G125">SUM(IF(Implementación!$I$9:$I$2508=$D125,Implementación!N$9:N$2508,0))</f>
        <v>0</v>
      </c>
      <c r="H125" s="57">
        <f t="array" ref="H125">SUM(IF(Implementación!$I$9:$I$2508=$D125,Implementación!Q$9:Q$2508,0))</f>
        <v>0</v>
      </c>
      <c r="I125" s="57">
        <f t="array" ref="I125">SUM(IF(Implementación!$I$9:$I$2508=$D125,Implementación!T$9:T$2508,0))</f>
        <v>0</v>
      </c>
      <c r="J125" s="57">
        <f t="array" ref="J125">SUM(IF(Implementación!$I$9:$I$2508=$D125,Implementación!U$9:U$2508,0))</f>
        <v>0</v>
      </c>
      <c r="K125" s="57">
        <f t="array" ref="K125">SUM(IF(Implementación!$I$9:$I$2508=$D125,Implementación!V$9:V$2508,0))</f>
        <v>0</v>
      </c>
      <c r="L125" s="57">
        <f t="array" ref="L125">SUM(IF(Implementación!$I$9:$I$2508=$D125,Implementación!W$9:W$2508,0))</f>
        <v>0</v>
      </c>
      <c r="M125" s="57">
        <f t="array" ref="M125">SUM(IF(Implementación!$I$9:$I$2508=$D125,Implementación!X$9:X$2508,0))</f>
        <v>0</v>
      </c>
      <c r="N125" s="57">
        <f t="array" ref="N125">SUM(IF(Implementación!$I$9:$I$2508=$D125,Implementación!Y$9:Y$2508,0))</f>
        <v>0</v>
      </c>
      <c r="O125" s="57">
        <f t="array" ref="O125">SUM(IF(Implementación!$I$9:$I$2508=$D125,Implementación!AA$9:AA$2508,0))</f>
        <v>0</v>
      </c>
    </row>
    <row r="126" spans="1:15" ht="12.75" customHeight="1" x14ac:dyDescent="0.2">
      <c r="A126" s="60"/>
      <c r="B126" s="179"/>
      <c r="C126" s="179"/>
      <c r="D126" s="182"/>
      <c r="E126" s="184"/>
      <c r="F126" s="27"/>
      <c r="G126" s="57"/>
      <c r="H126" s="57"/>
      <c r="I126" s="57"/>
      <c r="J126" s="57"/>
      <c r="K126" s="57"/>
      <c r="L126" s="57"/>
      <c r="M126" s="57"/>
      <c r="N126" s="57"/>
      <c r="O126" s="57"/>
    </row>
    <row r="127" spans="1:15" ht="12.75" customHeight="1" x14ac:dyDescent="0.2">
      <c r="A127" s="60"/>
      <c r="B127" s="179" t="s">
        <v>1835</v>
      </c>
      <c r="C127" s="441" t="s">
        <v>1836</v>
      </c>
      <c r="D127" s="348"/>
      <c r="E127" s="348"/>
      <c r="F127" s="27"/>
      <c r="G127" s="57"/>
      <c r="H127" s="57"/>
      <c r="I127" s="57"/>
      <c r="J127" s="57"/>
      <c r="K127" s="57"/>
      <c r="L127" s="57"/>
      <c r="M127" s="57"/>
      <c r="N127" s="57"/>
      <c r="O127" s="57"/>
    </row>
    <row r="128" spans="1:15" ht="12.75" customHeight="1" x14ac:dyDescent="0.2">
      <c r="A128" s="60"/>
      <c r="B128" s="172"/>
      <c r="C128" s="179" t="s">
        <v>1837</v>
      </c>
      <c r="D128" s="439" t="s">
        <v>1838</v>
      </c>
      <c r="E128" s="348"/>
      <c r="F128" s="27"/>
      <c r="G128" s="57"/>
      <c r="H128" s="57"/>
      <c r="I128" s="57"/>
      <c r="J128" s="57"/>
      <c r="K128" s="57"/>
      <c r="L128" s="57"/>
      <c r="M128" s="57"/>
      <c r="N128" s="57"/>
      <c r="O128" s="57"/>
    </row>
    <row r="129" spans="1:15" ht="12.75" customHeight="1" x14ac:dyDescent="0.2">
      <c r="A129" s="60"/>
      <c r="B129" s="172"/>
      <c r="C129" s="187"/>
      <c r="D129" s="252" t="s">
        <v>231</v>
      </c>
      <c r="E129" s="188" t="s">
        <v>1838</v>
      </c>
      <c r="F129" s="27">
        <f>COUNTIF(Implementación!I$9:I$2507,$D129)</f>
        <v>0</v>
      </c>
      <c r="G129" s="57">
        <f t="array" ref="G129">SUM(IF(Implementación!$I$9:$I$2508=$D129,Implementación!N$9:N$2508,0))</f>
        <v>0</v>
      </c>
      <c r="H129" s="57">
        <f t="array" ref="H129">SUM(IF(Implementación!$I$9:$I$2508=$D129,Implementación!Q$9:Q$2508,0))</f>
        <v>0</v>
      </c>
      <c r="I129" s="57">
        <f t="array" ref="I129">SUM(IF(Implementación!$I$9:$I$2508=$D129,Implementación!T$9:T$2508,0))</f>
        <v>0</v>
      </c>
      <c r="J129" s="57">
        <f t="array" ref="J129">SUM(IF(Implementación!$I$9:$I$2508=$D129,Implementación!U$9:U$2508,0))</f>
        <v>0</v>
      </c>
      <c r="K129" s="57">
        <f t="array" ref="K129">SUM(IF(Implementación!$I$9:$I$2508=$D129,Implementación!V$9:V$2508,0))</f>
        <v>0</v>
      </c>
      <c r="L129" s="57">
        <f t="array" ref="L129">SUM(IF(Implementación!$I$9:$I$2508=$D129,Implementación!W$9:W$2508,0))</f>
        <v>0</v>
      </c>
      <c r="M129" s="57">
        <f t="array" ref="M129">SUM(IF(Implementación!$I$9:$I$2508=$D129,Implementación!X$9:X$2508,0))</f>
        <v>0</v>
      </c>
      <c r="N129" s="57">
        <f t="array" ref="N129">SUM(IF(Implementación!$I$9:$I$2508=$D129,Implementación!Y$9:Y$2508,0))</f>
        <v>0</v>
      </c>
      <c r="O129" s="57">
        <f t="array" ref="O129">SUM(IF(Implementación!$I$9:$I$2508=$D129,Implementación!AA$9:AA$2508,0))</f>
        <v>0</v>
      </c>
    </row>
    <row r="130" spans="1:15" ht="12.75" customHeight="1" x14ac:dyDescent="0.2">
      <c r="A130" s="60"/>
      <c r="B130" s="172"/>
      <c r="C130" s="179" t="s">
        <v>1839</v>
      </c>
      <c r="D130" s="439" t="s">
        <v>1840</v>
      </c>
      <c r="E130" s="348"/>
      <c r="F130" s="27"/>
      <c r="G130" s="57"/>
      <c r="H130" s="57"/>
      <c r="I130" s="57"/>
      <c r="J130" s="57"/>
      <c r="K130" s="57"/>
      <c r="L130" s="57"/>
      <c r="M130" s="57"/>
      <c r="N130" s="57"/>
      <c r="O130" s="57"/>
    </row>
    <row r="131" spans="1:15" ht="12.75" customHeight="1" x14ac:dyDescent="0.2">
      <c r="A131" s="60"/>
      <c r="B131" s="172"/>
      <c r="C131" s="187"/>
      <c r="D131" s="252" t="s">
        <v>233</v>
      </c>
      <c r="E131" s="188" t="s">
        <v>1840</v>
      </c>
      <c r="F131" s="27">
        <f>COUNTIF(Implementación!I$9:I$2507,$D131)</f>
        <v>3</v>
      </c>
      <c r="G131" s="57">
        <f t="array" ref="G131">SUM(IF(Implementación!$I$9:$I$2508=$D131,Implementación!N$9:N$2508,0))</f>
        <v>29680.502400000001</v>
      </c>
      <c r="H131" s="57">
        <f t="array" ref="H131">SUM(IF(Implementación!$I$9:$I$2508=$D131,Implementación!Q$9:Q$2508,0))</f>
        <v>5155.5066693119998</v>
      </c>
      <c r="I131" s="57">
        <f t="array" ref="I131">SUM(IF(Implementación!$I$9:$I$2508=$D131,Implementación!T$9:T$2508,0))</f>
        <v>297.05572223999997</v>
      </c>
      <c r="J131" s="57">
        <f t="array" ref="J131">SUM(IF(Implementación!$I$9:$I$2508=$D131,Implementación!U$9:U$2508,0))</f>
        <v>874166.2254593278</v>
      </c>
      <c r="K131" s="57">
        <f t="array" ref="K131">SUM(IF(Implementación!$I$9:$I$2508=$D131,Implementación!V$9:V$2508,0))</f>
        <v>21691.749304627196</v>
      </c>
      <c r="L131" s="57">
        <f t="array" ref="L131">SUM(IF(Implementación!$I$9:$I$2508=$D131,Implementación!W$9:W$2508,0))</f>
        <v>895857.97476395499</v>
      </c>
      <c r="M131" s="57">
        <f t="array" ref="M131">SUM(IF(Implementación!$I$9:$I$2508=$D131,Implementación!X$9:X$2508,0))</f>
        <v>895858.03</v>
      </c>
      <c r="N131" s="57">
        <f t="array" ref="N131">SUM(IF(Implementación!$I$9:$I$2508=$D131,Implementación!Y$9:Y$2508,0))</f>
        <v>0</v>
      </c>
      <c r="O131" s="57">
        <f t="array" ref="O131">SUM(IF(Implementación!$I$9:$I$2508=$D131,Implementación!AA$9:AA$2508,0))</f>
        <v>0</v>
      </c>
    </row>
    <row r="132" spans="1:15" ht="12.75" customHeight="1" x14ac:dyDescent="0.2">
      <c r="A132" s="60"/>
      <c r="B132" s="172"/>
      <c r="C132" s="179" t="s">
        <v>1841</v>
      </c>
      <c r="D132" s="439" t="s">
        <v>1842</v>
      </c>
      <c r="E132" s="348"/>
      <c r="F132" s="27"/>
      <c r="G132" s="57"/>
      <c r="H132" s="57"/>
      <c r="I132" s="57"/>
      <c r="J132" s="57"/>
      <c r="K132" s="57"/>
      <c r="L132" s="57"/>
      <c r="M132" s="57"/>
      <c r="N132" s="57"/>
      <c r="O132" s="57"/>
    </row>
    <row r="133" spans="1:15" ht="12.75" customHeight="1" x14ac:dyDescent="0.2">
      <c r="A133" s="60"/>
      <c r="B133" s="172"/>
      <c r="C133" s="187"/>
      <c r="D133" s="252" t="s">
        <v>235</v>
      </c>
      <c r="E133" s="188" t="s">
        <v>1842</v>
      </c>
      <c r="F133" s="27">
        <f>COUNTIF(Implementación!I$9:I$2507,$D133)</f>
        <v>2</v>
      </c>
      <c r="G133" s="57">
        <f t="array" ref="G133">SUM(IF(Implementación!$I$9:$I$2508=$D133,Implementación!N$9:N$2508,0))</f>
        <v>0</v>
      </c>
      <c r="H133" s="57">
        <f t="array" ref="H133">SUM(IF(Implementación!$I$9:$I$2508=$D133,Implementación!Q$9:Q$2508,0))</f>
        <v>0</v>
      </c>
      <c r="I133" s="57">
        <f t="array" ref="I133">SUM(IF(Implementación!$I$9:$I$2508=$D133,Implementación!T$9:T$2508,0))</f>
        <v>0</v>
      </c>
      <c r="J133" s="57">
        <f t="array" ref="J133">SUM(IF(Implementación!$I$9:$I$2508=$D133,Implementación!U$9:U$2508,0))</f>
        <v>0</v>
      </c>
      <c r="K133" s="57">
        <f t="array" ref="K133">SUM(IF(Implementación!$I$9:$I$2508=$D133,Implementación!V$9:V$2508,0))</f>
        <v>0</v>
      </c>
      <c r="L133" s="57">
        <f t="array" ref="L133">SUM(IF(Implementación!$I$9:$I$2508=$D133,Implementación!W$9:W$2508,0))</f>
        <v>0</v>
      </c>
      <c r="M133" s="57">
        <f t="array" ref="M133">SUM(IF(Implementación!$I$9:$I$2508=$D133,Implementación!X$9:X$2508,0))</f>
        <v>0</v>
      </c>
      <c r="N133" s="57">
        <f t="array" ref="N133">SUM(IF(Implementación!$I$9:$I$2508=$D133,Implementación!Y$9:Y$2508,0))</f>
        <v>0</v>
      </c>
      <c r="O133" s="57">
        <f t="array" ref="O133">SUM(IF(Implementación!$I$9:$I$2508=$D133,Implementación!AA$9:AA$2508,0))</f>
        <v>0</v>
      </c>
    </row>
    <row r="134" spans="1:15" ht="12.75" customHeight="1" x14ac:dyDescent="0.2">
      <c r="A134" s="60"/>
      <c r="B134" s="172"/>
      <c r="C134" s="179" t="s">
        <v>1843</v>
      </c>
      <c r="D134" s="439" t="s">
        <v>1844</v>
      </c>
      <c r="E134" s="348"/>
      <c r="F134" s="27"/>
      <c r="G134" s="57"/>
      <c r="H134" s="57"/>
      <c r="I134" s="57"/>
      <c r="J134" s="57"/>
      <c r="K134" s="57"/>
      <c r="L134" s="57"/>
      <c r="M134" s="57"/>
      <c r="N134" s="57"/>
      <c r="O134" s="57"/>
    </row>
    <row r="135" spans="1:15" ht="12.75" customHeight="1" x14ac:dyDescent="0.2">
      <c r="A135" s="60"/>
      <c r="B135" s="172"/>
      <c r="C135" s="187"/>
      <c r="D135" s="252" t="s">
        <v>236</v>
      </c>
      <c r="E135" s="188" t="s">
        <v>1845</v>
      </c>
      <c r="F135" s="27">
        <f>COUNTIF(Implementación!I$9:I$2507,$D135)</f>
        <v>0</v>
      </c>
      <c r="G135" s="57">
        <f t="array" ref="G135">SUM(IF(Implementación!$I$9:$I$2508=$D135,Implementación!N$9:N$2508,0))</f>
        <v>0</v>
      </c>
      <c r="H135" s="57">
        <f t="array" ref="H135">SUM(IF(Implementación!$I$9:$I$2508=$D135,Implementación!Q$9:Q$2508,0))</f>
        <v>0</v>
      </c>
      <c r="I135" s="57">
        <f t="array" ref="I135">SUM(IF(Implementación!$I$9:$I$2508=$D135,Implementación!T$9:T$2508,0))</f>
        <v>0</v>
      </c>
      <c r="J135" s="57">
        <f t="array" ref="J135">SUM(IF(Implementación!$I$9:$I$2508=$D135,Implementación!U$9:U$2508,0))</f>
        <v>0</v>
      </c>
      <c r="K135" s="57">
        <f t="array" ref="K135">SUM(IF(Implementación!$I$9:$I$2508=$D135,Implementación!V$9:V$2508,0))</f>
        <v>0</v>
      </c>
      <c r="L135" s="57">
        <f t="array" ref="L135">SUM(IF(Implementación!$I$9:$I$2508=$D135,Implementación!W$9:W$2508,0))</f>
        <v>0</v>
      </c>
      <c r="M135" s="57">
        <f t="array" ref="M135">SUM(IF(Implementación!$I$9:$I$2508=$D135,Implementación!X$9:X$2508,0))</f>
        <v>0</v>
      </c>
      <c r="N135" s="57">
        <f t="array" ref="N135">SUM(IF(Implementación!$I$9:$I$2508=$D135,Implementación!Y$9:Y$2508,0))</f>
        <v>0</v>
      </c>
      <c r="O135" s="57">
        <f t="array" ref="O135">SUM(IF(Implementación!$I$9:$I$2508=$D135,Implementación!AA$9:AA$2508,0))</f>
        <v>0</v>
      </c>
    </row>
    <row r="136" spans="1:15" ht="12.75" customHeight="1" x14ac:dyDescent="0.2">
      <c r="A136" s="60"/>
      <c r="B136" s="172"/>
      <c r="C136" s="187"/>
      <c r="D136" s="252" t="s">
        <v>238</v>
      </c>
      <c r="E136" s="188" t="s">
        <v>1846</v>
      </c>
      <c r="F136" s="27">
        <f>COUNTIF(Implementación!I$9:I$2507,$D136)</f>
        <v>0</v>
      </c>
      <c r="G136" s="57">
        <f t="array" ref="G136">SUM(IF(Implementación!$I$9:$I$2508=$D136,Implementación!N$9:N$2508,0))</f>
        <v>0</v>
      </c>
      <c r="H136" s="57">
        <f t="array" ref="H136">SUM(IF(Implementación!$I$9:$I$2508=$D136,Implementación!Q$9:Q$2508,0))</f>
        <v>0</v>
      </c>
      <c r="I136" s="57">
        <f t="array" ref="I136">SUM(IF(Implementación!$I$9:$I$2508=$D136,Implementación!T$9:T$2508,0))</f>
        <v>0</v>
      </c>
      <c r="J136" s="57">
        <f t="array" ref="J136">SUM(IF(Implementación!$I$9:$I$2508=$D136,Implementación!U$9:U$2508,0))</f>
        <v>0</v>
      </c>
      <c r="K136" s="57">
        <f t="array" ref="K136">SUM(IF(Implementación!$I$9:$I$2508=$D136,Implementación!V$9:V$2508,0))</f>
        <v>0</v>
      </c>
      <c r="L136" s="57">
        <f t="array" ref="L136">SUM(IF(Implementación!$I$9:$I$2508=$D136,Implementación!W$9:W$2508,0))</f>
        <v>0</v>
      </c>
      <c r="M136" s="57">
        <f t="array" ref="M136">SUM(IF(Implementación!$I$9:$I$2508=$D136,Implementación!X$9:X$2508,0))</f>
        <v>0</v>
      </c>
      <c r="N136" s="57">
        <f t="array" ref="N136">SUM(IF(Implementación!$I$9:$I$2508=$D136,Implementación!Y$9:Y$2508,0))</f>
        <v>0</v>
      </c>
      <c r="O136" s="57">
        <f t="array" ref="O136">SUM(IF(Implementación!$I$9:$I$2508=$D136,Implementación!AA$9:AA$2508,0))</f>
        <v>0</v>
      </c>
    </row>
    <row r="137" spans="1:15" ht="12.75" customHeight="1" x14ac:dyDescent="0.2">
      <c r="A137" s="60"/>
      <c r="B137" s="172"/>
      <c r="C137" s="187"/>
      <c r="D137" s="252" t="s">
        <v>240</v>
      </c>
      <c r="E137" s="188" t="s">
        <v>1847</v>
      </c>
      <c r="F137" s="27">
        <f>COUNTIF(Implementación!I$9:I$2507,$D137)</f>
        <v>0</v>
      </c>
      <c r="G137" s="57">
        <f t="array" ref="G137">SUM(IF(Implementación!$I$9:$I$2508=$D137,Implementación!N$9:N$2508,0))</f>
        <v>0</v>
      </c>
      <c r="H137" s="57">
        <f t="array" ref="H137">SUM(IF(Implementación!$I$9:$I$2508=$D137,Implementación!Q$9:Q$2508,0))</f>
        <v>0</v>
      </c>
      <c r="I137" s="57">
        <f t="array" ref="I137">SUM(IF(Implementación!$I$9:$I$2508=$D137,Implementación!T$9:T$2508,0))</f>
        <v>0</v>
      </c>
      <c r="J137" s="57">
        <f t="array" ref="J137">SUM(IF(Implementación!$I$9:$I$2508=$D137,Implementación!U$9:U$2508,0))</f>
        <v>0</v>
      </c>
      <c r="K137" s="57">
        <f t="array" ref="K137">SUM(IF(Implementación!$I$9:$I$2508=$D137,Implementación!V$9:V$2508,0))</f>
        <v>0</v>
      </c>
      <c r="L137" s="57">
        <f t="array" ref="L137">SUM(IF(Implementación!$I$9:$I$2508=$D137,Implementación!W$9:W$2508,0))</f>
        <v>0</v>
      </c>
      <c r="M137" s="57">
        <f t="array" ref="M137">SUM(IF(Implementación!$I$9:$I$2508=$D137,Implementación!X$9:X$2508,0))</f>
        <v>0</v>
      </c>
      <c r="N137" s="57">
        <f t="array" ref="N137">SUM(IF(Implementación!$I$9:$I$2508=$D137,Implementación!Y$9:Y$2508,0))</f>
        <v>0</v>
      </c>
      <c r="O137" s="57">
        <f t="array" ref="O137">SUM(IF(Implementación!$I$9:$I$2508=$D137,Implementación!AA$9:AA$2508,0))</f>
        <v>0</v>
      </c>
    </row>
    <row r="138" spans="1:15" ht="12.75" customHeight="1" x14ac:dyDescent="0.2">
      <c r="A138" s="60"/>
      <c r="B138" s="172"/>
      <c r="C138" s="187"/>
      <c r="D138" s="252" t="s">
        <v>242</v>
      </c>
      <c r="E138" s="188" t="s">
        <v>1848</v>
      </c>
      <c r="F138" s="27">
        <f>COUNTIF(Implementación!I$9:I$2507,$D138)</f>
        <v>1</v>
      </c>
      <c r="G138" s="57">
        <f t="array" ref="G138">SUM(IF(Implementación!$I$9:$I$2508=$D138,Implementación!N$9:N$2508,0))</f>
        <v>0</v>
      </c>
      <c r="H138" s="57">
        <f t="array" ref="H138">SUM(IF(Implementación!$I$9:$I$2508=$D138,Implementación!Q$9:Q$2508,0))</f>
        <v>0</v>
      </c>
      <c r="I138" s="57">
        <f t="array" ref="I138">SUM(IF(Implementación!$I$9:$I$2508=$D138,Implementación!T$9:T$2508,0))</f>
        <v>0</v>
      </c>
      <c r="J138" s="57">
        <f t="array" ref="J138">SUM(IF(Implementación!$I$9:$I$2508=$D138,Implementación!U$9:U$2508,0))</f>
        <v>0</v>
      </c>
      <c r="K138" s="57">
        <f t="array" ref="K138">SUM(IF(Implementación!$I$9:$I$2508=$D138,Implementación!V$9:V$2508,0))</f>
        <v>0</v>
      </c>
      <c r="L138" s="57">
        <f t="array" ref="L138">SUM(IF(Implementación!$I$9:$I$2508=$D138,Implementación!W$9:W$2508,0))</f>
        <v>0</v>
      </c>
      <c r="M138" s="57">
        <f t="array" ref="M138">SUM(IF(Implementación!$I$9:$I$2508=$D138,Implementación!X$9:X$2508,0))</f>
        <v>0</v>
      </c>
      <c r="N138" s="57">
        <f t="array" ref="N138">SUM(IF(Implementación!$I$9:$I$2508=$D138,Implementación!Y$9:Y$2508,0))</f>
        <v>0</v>
      </c>
      <c r="O138" s="57">
        <f t="array" ref="O138">SUM(IF(Implementación!$I$9:$I$2508=$D138,Implementación!AA$9:AA$2508,0))</f>
        <v>0</v>
      </c>
    </row>
    <row r="139" spans="1:15" ht="12.75" customHeight="1" x14ac:dyDescent="0.2">
      <c r="A139" s="60"/>
      <c r="B139" s="172"/>
      <c r="C139" s="179" t="s">
        <v>1849</v>
      </c>
      <c r="D139" s="439" t="s">
        <v>1850</v>
      </c>
      <c r="E139" s="348"/>
      <c r="F139" s="27"/>
      <c r="G139" s="57"/>
      <c r="H139" s="57"/>
      <c r="I139" s="57"/>
      <c r="J139" s="57"/>
      <c r="K139" s="57"/>
      <c r="L139" s="57"/>
      <c r="M139" s="57"/>
      <c r="N139" s="57"/>
      <c r="O139" s="57"/>
    </row>
    <row r="140" spans="1:15" ht="12.75" customHeight="1" x14ac:dyDescent="0.2">
      <c r="A140" s="60"/>
      <c r="B140" s="172"/>
      <c r="C140" s="187"/>
      <c r="D140" s="252" t="s">
        <v>244</v>
      </c>
      <c r="E140" s="188" t="s">
        <v>1850</v>
      </c>
      <c r="F140" s="27">
        <f>COUNTIF(Implementación!I$9:I$2507,$D140)</f>
        <v>2</v>
      </c>
      <c r="G140" s="57">
        <f t="array" ref="G140">SUM(IF(Implementación!$I$9:$I$2508=$D140,Implementación!N$9:N$2508,0))</f>
        <v>0</v>
      </c>
      <c r="H140" s="57">
        <f t="array" ref="H140">SUM(IF(Implementación!$I$9:$I$2508=$D140,Implementación!Q$9:Q$2508,0))</f>
        <v>0</v>
      </c>
      <c r="I140" s="57">
        <f t="array" ref="I140">SUM(IF(Implementación!$I$9:$I$2508=$D140,Implementación!T$9:T$2508,0))</f>
        <v>0</v>
      </c>
      <c r="J140" s="57">
        <f t="array" ref="J140">SUM(IF(Implementación!$I$9:$I$2508=$D140,Implementación!U$9:U$2508,0))</f>
        <v>0</v>
      </c>
      <c r="K140" s="57">
        <f t="array" ref="K140">SUM(IF(Implementación!$I$9:$I$2508=$D140,Implementación!V$9:V$2508,0))</f>
        <v>0</v>
      </c>
      <c r="L140" s="57">
        <f t="array" ref="L140">SUM(IF(Implementación!$I$9:$I$2508=$D140,Implementación!W$9:W$2508,0))</f>
        <v>0</v>
      </c>
      <c r="M140" s="57">
        <f t="array" ref="M140">SUM(IF(Implementación!$I$9:$I$2508=$D140,Implementación!X$9:X$2508,0))</f>
        <v>0</v>
      </c>
      <c r="N140" s="57">
        <f t="array" ref="N140">SUM(IF(Implementación!$I$9:$I$2508=$D140,Implementación!Y$9:Y$2508,0))</f>
        <v>0</v>
      </c>
      <c r="O140" s="57">
        <f t="array" ref="O140">SUM(IF(Implementación!$I$9:$I$2508=$D140,Implementación!AA$9:AA$2508,0))</f>
        <v>0</v>
      </c>
    </row>
    <row r="141" spans="1:15" ht="12.75" customHeight="1" x14ac:dyDescent="0.2">
      <c r="A141" s="60"/>
      <c r="B141" s="179"/>
      <c r="C141" s="179"/>
      <c r="D141" s="182"/>
      <c r="E141" s="184"/>
      <c r="F141" s="27"/>
      <c r="G141" s="57"/>
      <c r="H141" s="57"/>
      <c r="I141" s="57"/>
      <c r="J141" s="57"/>
      <c r="K141" s="57"/>
      <c r="L141" s="57"/>
      <c r="M141" s="57"/>
      <c r="N141" s="57"/>
      <c r="O141" s="57"/>
    </row>
    <row r="142" spans="1:15" ht="12.75" customHeight="1" x14ac:dyDescent="0.2">
      <c r="A142" s="60"/>
      <c r="B142" s="179" t="s">
        <v>1851</v>
      </c>
      <c r="C142" s="441" t="s">
        <v>1852</v>
      </c>
      <c r="D142" s="348"/>
      <c r="E142" s="348"/>
      <c r="F142" s="27"/>
      <c r="G142" s="57"/>
      <c r="H142" s="57"/>
      <c r="I142" s="57"/>
      <c r="J142" s="57"/>
      <c r="K142" s="57"/>
      <c r="L142" s="57"/>
      <c r="M142" s="57"/>
      <c r="N142" s="57"/>
      <c r="O142" s="57"/>
    </row>
    <row r="143" spans="1:15" ht="12.75" customHeight="1" x14ac:dyDescent="0.2">
      <c r="A143" s="60"/>
      <c r="B143" s="172"/>
      <c r="C143" s="179" t="s">
        <v>1853</v>
      </c>
      <c r="D143" s="439" t="s">
        <v>1854</v>
      </c>
      <c r="E143" s="348"/>
      <c r="F143" s="27"/>
      <c r="G143" s="57"/>
      <c r="H143" s="57"/>
      <c r="I143" s="57"/>
      <c r="J143" s="57"/>
      <c r="K143" s="57"/>
      <c r="L143" s="57"/>
      <c r="M143" s="57"/>
      <c r="N143" s="57"/>
      <c r="O143" s="57"/>
    </row>
    <row r="144" spans="1:15" ht="12.75" customHeight="1" x14ac:dyDescent="0.2">
      <c r="A144" s="60"/>
      <c r="B144" s="172"/>
      <c r="C144" s="187"/>
      <c r="D144" s="252" t="s">
        <v>246</v>
      </c>
      <c r="E144" s="188" t="s">
        <v>1855</v>
      </c>
      <c r="F144" s="27">
        <f>COUNTIF(Implementación!I$9:I$2507,$D144)</f>
        <v>0</v>
      </c>
      <c r="G144" s="57">
        <f t="array" ref="G144">SUM(IF(Implementación!$I$9:$I$2508=$D144,Implementación!N$9:N$2508,0))</f>
        <v>0</v>
      </c>
      <c r="H144" s="57">
        <f t="array" ref="H144">SUM(IF(Implementación!$I$9:$I$2508=$D144,Implementación!Q$9:Q$2508,0))</f>
        <v>0</v>
      </c>
      <c r="I144" s="57">
        <f t="array" ref="I144">SUM(IF(Implementación!$I$9:$I$2508=$D144,Implementación!T$9:T$2508,0))</f>
        <v>0</v>
      </c>
      <c r="J144" s="57">
        <f t="array" ref="J144">SUM(IF(Implementación!$I$9:$I$2508=$D144,Implementación!U$9:U$2508,0))</f>
        <v>0</v>
      </c>
      <c r="K144" s="57">
        <f t="array" ref="K144">SUM(IF(Implementación!$I$9:$I$2508=$D144,Implementación!V$9:V$2508,0))</f>
        <v>0</v>
      </c>
      <c r="L144" s="57">
        <f t="array" ref="L144">SUM(IF(Implementación!$I$9:$I$2508=$D144,Implementación!W$9:W$2508,0))</f>
        <v>0</v>
      </c>
      <c r="M144" s="57">
        <f t="array" ref="M144">SUM(IF(Implementación!$I$9:$I$2508=$D144,Implementación!X$9:X$2508,0))</f>
        <v>0</v>
      </c>
      <c r="N144" s="57">
        <f t="array" ref="N144">SUM(IF(Implementación!$I$9:$I$2508=$D144,Implementación!Y$9:Y$2508,0))</f>
        <v>0</v>
      </c>
      <c r="O144" s="57">
        <f t="array" ref="O144">SUM(IF(Implementación!$I$9:$I$2508=$D144,Implementación!AA$9:AA$2508,0))</f>
        <v>0</v>
      </c>
    </row>
    <row r="145" spans="1:15" ht="12.75" customHeight="1" x14ac:dyDescent="0.2">
      <c r="A145" s="60"/>
      <c r="B145" s="172"/>
      <c r="C145" s="179" t="s">
        <v>1856</v>
      </c>
      <c r="D145" s="439" t="s">
        <v>1857</v>
      </c>
      <c r="E145" s="348"/>
      <c r="F145" s="27"/>
      <c r="G145" s="57"/>
      <c r="H145" s="57"/>
      <c r="I145" s="57"/>
      <c r="J145" s="57"/>
      <c r="K145" s="57"/>
      <c r="L145" s="57"/>
      <c r="M145" s="57"/>
      <c r="N145" s="57"/>
      <c r="O145" s="57"/>
    </row>
    <row r="146" spans="1:15" ht="12.75" customHeight="1" x14ac:dyDescent="0.2">
      <c r="A146" s="60"/>
      <c r="B146" s="172"/>
      <c r="C146" s="187"/>
      <c r="D146" s="252" t="s">
        <v>248</v>
      </c>
      <c r="E146" s="188" t="s">
        <v>1858</v>
      </c>
      <c r="F146" s="27">
        <f>COUNTIF(Implementación!I$9:I$2507,$D146)</f>
        <v>0</v>
      </c>
      <c r="G146" s="57">
        <f t="array" ref="G146">SUM(IF(Implementación!$I$9:$I$2508=$D146,Implementación!N$9:N$2508,0))</f>
        <v>0</v>
      </c>
      <c r="H146" s="57">
        <f t="array" ref="H146">SUM(IF(Implementación!$I$9:$I$2508=$D146,Implementación!Q$9:Q$2508,0))</f>
        <v>0</v>
      </c>
      <c r="I146" s="57">
        <f t="array" ref="I146">SUM(IF(Implementación!$I$9:$I$2508=$D146,Implementación!T$9:T$2508,0))</f>
        <v>0</v>
      </c>
      <c r="J146" s="57">
        <f t="array" ref="J146">SUM(IF(Implementación!$I$9:$I$2508=$D146,Implementación!U$9:U$2508,0))</f>
        <v>0</v>
      </c>
      <c r="K146" s="57">
        <f t="array" ref="K146">SUM(IF(Implementación!$I$9:$I$2508=$D146,Implementación!V$9:V$2508,0))</f>
        <v>0</v>
      </c>
      <c r="L146" s="57">
        <f t="array" ref="L146">SUM(IF(Implementación!$I$9:$I$2508=$D146,Implementación!W$9:W$2508,0))</f>
        <v>0</v>
      </c>
      <c r="M146" s="57">
        <f t="array" ref="M146">SUM(IF(Implementación!$I$9:$I$2508=$D146,Implementación!X$9:X$2508,0))</f>
        <v>0</v>
      </c>
      <c r="N146" s="57">
        <f t="array" ref="N146">SUM(IF(Implementación!$I$9:$I$2508=$D146,Implementación!Y$9:Y$2508,0))</f>
        <v>0</v>
      </c>
      <c r="O146" s="57">
        <f t="array" ref="O146">SUM(IF(Implementación!$I$9:$I$2508=$D146,Implementación!AA$9:AA$2508,0))</f>
        <v>0</v>
      </c>
    </row>
    <row r="147" spans="1:15" ht="12.75" customHeight="1" x14ac:dyDescent="0.2">
      <c r="A147" s="60"/>
      <c r="B147" s="179"/>
      <c r="C147" s="179"/>
      <c r="D147" s="182"/>
      <c r="E147" s="184"/>
      <c r="F147" s="27"/>
      <c r="G147" s="57"/>
      <c r="H147" s="57"/>
      <c r="I147" s="57"/>
      <c r="J147" s="57"/>
      <c r="K147" s="57"/>
      <c r="L147" s="57"/>
      <c r="M147" s="57"/>
      <c r="N147" s="57"/>
      <c r="O147" s="57"/>
    </row>
    <row r="148" spans="1:15" ht="12.75" customHeight="1" x14ac:dyDescent="0.2">
      <c r="A148" s="60"/>
      <c r="B148" s="179" t="s">
        <v>1859</v>
      </c>
      <c r="C148" s="441" t="s">
        <v>1860</v>
      </c>
      <c r="D148" s="348"/>
      <c r="E148" s="348"/>
      <c r="F148" s="27"/>
      <c r="G148" s="57"/>
      <c r="H148" s="57"/>
      <c r="I148" s="57"/>
      <c r="J148" s="57"/>
      <c r="K148" s="57"/>
      <c r="L148" s="57"/>
      <c r="M148" s="57"/>
      <c r="N148" s="57"/>
      <c r="O148" s="57"/>
    </row>
    <row r="149" spans="1:15" ht="12.75" customHeight="1" x14ac:dyDescent="0.2">
      <c r="A149" s="60"/>
      <c r="B149" s="179"/>
      <c r="C149" s="441" t="s">
        <v>1861</v>
      </c>
      <c r="D149" s="348"/>
      <c r="E149" s="348"/>
      <c r="F149" s="27"/>
      <c r="G149" s="57"/>
      <c r="H149" s="57"/>
      <c r="I149" s="57"/>
      <c r="J149" s="57"/>
      <c r="K149" s="57"/>
      <c r="L149" s="57"/>
      <c r="M149" s="57"/>
      <c r="N149" s="57"/>
      <c r="O149" s="57"/>
    </row>
    <row r="150" spans="1:15" ht="12.75" customHeight="1" x14ac:dyDescent="0.2">
      <c r="A150" s="60"/>
      <c r="B150" s="172"/>
      <c r="C150" s="179" t="s">
        <v>1862</v>
      </c>
      <c r="D150" s="439" t="s">
        <v>1863</v>
      </c>
      <c r="E150" s="348"/>
      <c r="F150" s="27"/>
      <c r="G150" s="57"/>
      <c r="H150" s="57"/>
      <c r="I150" s="57"/>
      <c r="J150" s="57"/>
      <c r="K150" s="57"/>
      <c r="L150" s="57"/>
      <c r="M150" s="57"/>
      <c r="N150" s="57"/>
      <c r="O150" s="57"/>
    </row>
    <row r="151" spans="1:15" ht="12.75" customHeight="1" x14ac:dyDescent="0.2">
      <c r="A151" s="60"/>
      <c r="B151" s="172"/>
      <c r="C151" s="187"/>
      <c r="D151" s="252" t="s">
        <v>250</v>
      </c>
      <c r="E151" s="188" t="s">
        <v>1863</v>
      </c>
      <c r="F151" s="27">
        <f>COUNTIF(Implementación!I$9:I$2507,$D151)</f>
        <v>3</v>
      </c>
      <c r="G151" s="57">
        <f t="array" ref="G151">SUM(IF(Implementación!$I$9:$I$2508=$D151,Implementación!N$9:N$2508,0))</f>
        <v>0</v>
      </c>
      <c r="H151" s="57">
        <f t="array" ref="H151">SUM(IF(Implementación!$I$9:$I$2508=$D151,Implementación!Q$9:Q$2508,0))</f>
        <v>0</v>
      </c>
      <c r="I151" s="57">
        <f t="array" ref="I151">SUM(IF(Implementación!$I$9:$I$2508=$D151,Implementación!T$9:T$2508,0))</f>
        <v>0</v>
      </c>
      <c r="J151" s="57">
        <f t="array" ref="J151">SUM(IF(Implementación!$I$9:$I$2508=$D151,Implementación!U$9:U$2508,0))</f>
        <v>0</v>
      </c>
      <c r="K151" s="57">
        <f t="array" ref="K151">SUM(IF(Implementación!$I$9:$I$2508=$D151,Implementación!V$9:V$2508,0))</f>
        <v>0</v>
      </c>
      <c r="L151" s="57">
        <f t="array" ref="L151">SUM(IF(Implementación!$I$9:$I$2508=$D151,Implementación!W$9:W$2508,0))</f>
        <v>0</v>
      </c>
      <c r="M151" s="57">
        <f t="array" ref="M151">SUM(IF(Implementación!$I$9:$I$2508=$D151,Implementación!X$9:X$2508,0))</f>
        <v>0</v>
      </c>
      <c r="N151" s="57">
        <f t="array" ref="N151">SUM(IF(Implementación!$I$9:$I$2508=$D151,Implementación!Y$9:Y$2508,0))</f>
        <v>0</v>
      </c>
      <c r="O151" s="57">
        <f t="array" ref="O151">SUM(IF(Implementación!$I$9:$I$2508=$D151,Implementación!AA$9:AA$2508,0))</f>
        <v>0</v>
      </c>
    </row>
    <row r="152" spans="1:15" ht="12.75" customHeight="1" x14ac:dyDescent="0.2">
      <c r="A152" s="60"/>
      <c r="B152" s="172"/>
      <c r="C152" s="179" t="s">
        <v>1864</v>
      </c>
      <c r="D152" s="439" t="s">
        <v>1865</v>
      </c>
      <c r="E152" s="348"/>
      <c r="F152" s="27"/>
      <c r="G152" s="57"/>
      <c r="H152" s="57"/>
      <c r="I152" s="57"/>
      <c r="J152" s="57"/>
      <c r="K152" s="57"/>
      <c r="L152" s="57"/>
      <c r="M152" s="57"/>
      <c r="N152" s="57"/>
      <c r="O152" s="57"/>
    </row>
    <row r="153" spans="1:15" ht="12.75" customHeight="1" x14ac:dyDescent="0.2">
      <c r="A153" s="60"/>
      <c r="B153" s="172"/>
      <c r="C153" s="187"/>
      <c r="D153" s="252" t="s">
        <v>252</v>
      </c>
      <c r="E153" s="188" t="s">
        <v>1866</v>
      </c>
      <c r="F153" s="27">
        <f>COUNTIF(Implementación!I$9:I$2507,$D153)</f>
        <v>0</v>
      </c>
      <c r="G153" s="57">
        <f t="array" ref="G153">SUM(IF(Implementación!$I$9:$I$2508=$D153,Implementación!N$9:N$2508,0))</f>
        <v>0</v>
      </c>
      <c r="H153" s="57">
        <f t="array" ref="H153">SUM(IF(Implementación!$I$9:$I$2508=$D153,Implementación!Q$9:Q$2508,0))</f>
        <v>0</v>
      </c>
      <c r="I153" s="57">
        <f t="array" ref="I153">SUM(IF(Implementación!$I$9:$I$2508=$D153,Implementación!T$9:T$2508,0))</f>
        <v>0</v>
      </c>
      <c r="J153" s="57">
        <f t="array" ref="J153">SUM(IF(Implementación!$I$9:$I$2508=$D153,Implementación!U$9:U$2508,0))</f>
        <v>0</v>
      </c>
      <c r="K153" s="57">
        <f t="array" ref="K153">SUM(IF(Implementación!$I$9:$I$2508=$D153,Implementación!V$9:V$2508,0))</f>
        <v>0</v>
      </c>
      <c r="L153" s="57">
        <f t="array" ref="L153">SUM(IF(Implementación!$I$9:$I$2508=$D153,Implementación!W$9:W$2508,0))</f>
        <v>0</v>
      </c>
      <c r="M153" s="57">
        <f t="array" ref="M153">SUM(IF(Implementación!$I$9:$I$2508=$D153,Implementación!X$9:X$2508,0))</f>
        <v>0</v>
      </c>
      <c r="N153" s="57">
        <f t="array" ref="N153">SUM(IF(Implementación!$I$9:$I$2508=$D153,Implementación!Y$9:Y$2508,0))</f>
        <v>0</v>
      </c>
      <c r="O153" s="57">
        <f t="array" ref="O153">SUM(IF(Implementación!$I$9:$I$2508=$D153,Implementación!AA$9:AA$2508,0))</f>
        <v>0</v>
      </c>
    </row>
    <row r="154" spans="1:15" ht="12.75" customHeight="1" x14ac:dyDescent="0.2">
      <c r="A154" s="60"/>
      <c r="B154" s="172"/>
      <c r="C154" s="187"/>
      <c r="D154" s="252" t="s">
        <v>254</v>
      </c>
      <c r="E154" s="188" t="s">
        <v>1867</v>
      </c>
      <c r="F154" s="27">
        <f>COUNTIF(Implementación!I$9:I$2507,$D154)</f>
        <v>0</v>
      </c>
      <c r="G154" s="57">
        <f t="array" ref="G154">SUM(IF(Implementación!$I$9:$I$2508=$D154,Implementación!N$9:N$2508,0))</f>
        <v>0</v>
      </c>
      <c r="H154" s="57">
        <f t="array" ref="H154">SUM(IF(Implementación!$I$9:$I$2508=$D154,Implementación!Q$9:Q$2508,0))</f>
        <v>0</v>
      </c>
      <c r="I154" s="57">
        <f t="array" ref="I154">SUM(IF(Implementación!$I$9:$I$2508=$D154,Implementación!T$9:T$2508,0))</f>
        <v>0</v>
      </c>
      <c r="J154" s="57">
        <f t="array" ref="J154">SUM(IF(Implementación!$I$9:$I$2508=$D154,Implementación!U$9:U$2508,0))</f>
        <v>0</v>
      </c>
      <c r="K154" s="57">
        <f t="array" ref="K154">SUM(IF(Implementación!$I$9:$I$2508=$D154,Implementación!V$9:V$2508,0))</f>
        <v>0</v>
      </c>
      <c r="L154" s="57">
        <f t="array" ref="L154">SUM(IF(Implementación!$I$9:$I$2508=$D154,Implementación!W$9:W$2508,0))</f>
        <v>0</v>
      </c>
      <c r="M154" s="57">
        <f t="array" ref="M154">SUM(IF(Implementación!$I$9:$I$2508=$D154,Implementación!X$9:X$2508,0))</f>
        <v>0</v>
      </c>
      <c r="N154" s="57">
        <f t="array" ref="N154">SUM(IF(Implementación!$I$9:$I$2508=$D154,Implementación!Y$9:Y$2508,0))</f>
        <v>0</v>
      </c>
      <c r="O154" s="57">
        <f t="array" ref="O154">SUM(IF(Implementación!$I$9:$I$2508=$D154,Implementación!AA$9:AA$2508,0))</f>
        <v>0</v>
      </c>
    </row>
    <row r="155" spans="1:15" ht="12.75" customHeight="1" x14ac:dyDescent="0.2">
      <c r="A155" s="60"/>
      <c r="B155" s="172"/>
      <c r="C155" s="187"/>
      <c r="D155" s="252" t="s">
        <v>256</v>
      </c>
      <c r="E155" s="188" t="s">
        <v>1868</v>
      </c>
      <c r="F155" s="27">
        <f>COUNTIF(Implementación!I$9:I$2507,$D155)</f>
        <v>0</v>
      </c>
      <c r="G155" s="57">
        <f t="array" ref="G155">SUM(IF(Implementación!$I$9:$I$2508=$D155,Implementación!N$9:N$2508,0))</f>
        <v>0</v>
      </c>
      <c r="H155" s="57">
        <f t="array" ref="H155">SUM(IF(Implementación!$I$9:$I$2508=$D155,Implementación!Q$9:Q$2508,0))</f>
        <v>0</v>
      </c>
      <c r="I155" s="57">
        <f t="array" ref="I155">SUM(IF(Implementación!$I$9:$I$2508=$D155,Implementación!T$9:T$2508,0))</f>
        <v>0</v>
      </c>
      <c r="J155" s="57">
        <f t="array" ref="J155">SUM(IF(Implementación!$I$9:$I$2508=$D155,Implementación!U$9:U$2508,0))</f>
        <v>0</v>
      </c>
      <c r="K155" s="57">
        <f t="array" ref="K155">SUM(IF(Implementación!$I$9:$I$2508=$D155,Implementación!V$9:V$2508,0))</f>
        <v>0</v>
      </c>
      <c r="L155" s="57">
        <f t="array" ref="L155">SUM(IF(Implementación!$I$9:$I$2508=$D155,Implementación!W$9:W$2508,0))</f>
        <v>0</v>
      </c>
      <c r="M155" s="57">
        <f t="array" ref="M155">SUM(IF(Implementación!$I$9:$I$2508=$D155,Implementación!X$9:X$2508,0))</f>
        <v>0</v>
      </c>
      <c r="N155" s="57">
        <f t="array" ref="N155">SUM(IF(Implementación!$I$9:$I$2508=$D155,Implementación!Y$9:Y$2508,0))</f>
        <v>0</v>
      </c>
      <c r="O155" s="57">
        <f t="array" ref="O155">SUM(IF(Implementación!$I$9:$I$2508=$D155,Implementación!AA$9:AA$2508,0))</f>
        <v>0</v>
      </c>
    </row>
    <row r="156" spans="1:15" ht="12.75" customHeight="1" x14ac:dyDescent="0.2">
      <c r="A156" s="60"/>
      <c r="B156" s="172"/>
      <c r="C156" s="187"/>
      <c r="D156" s="252" t="s">
        <v>257</v>
      </c>
      <c r="E156" s="188" t="s">
        <v>1869</v>
      </c>
      <c r="F156" s="27">
        <f>COUNTIF(Implementación!I$9:I$2507,$D156)</f>
        <v>0</v>
      </c>
      <c r="G156" s="57">
        <f t="array" ref="G156">SUM(IF(Implementación!$I$9:$I$2508=$D156,Implementación!N$9:N$2508,0))</f>
        <v>0</v>
      </c>
      <c r="H156" s="57">
        <f t="array" ref="H156">SUM(IF(Implementación!$I$9:$I$2508=$D156,Implementación!Q$9:Q$2508,0))</f>
        <v>0</v>
      </c>
      <c r="I156" s="57">
        <f t="array" ref="I156">SUM(IF(Implementación!$I$9:$I$2508=$D156,Implementación!T$9:T$2508,0))</f>
        <v>0</v>
      </c>
      <c r="J156" s="57">
        <f t="array" ref="J156">SUM(IF(Implementación!$I$9:$I$2508=$D156,Implementación!U$9:U$2508,0))</f>
        <v>0</v>
      </c>
      <c r="K156" s="57">
        <f t="array" ref="K156">SUM(IF(Implementación!$I$9:$I$2508=$D156,Implementación!V$9:V$2508,0))</f>
        <v>0</v>
      </c>
      <c r="L156" s="57">
        <f t="array" ref="L156">SUM(IF(Implementación!$I$9:$I$2508=$D156,Implementación!W$9:W$2508,0))</f>
        <v>0</v>
      </c>
      <c r="M156" s="57">
        <f t="array" ref="M156">SUM(IF(Implementación!$I$9:$I$2508=$D156,Implementación!X$9:X$2508,0))</f>
        <v>0</v>
      </c>
      <c r="N156" s="57">
        <f t="array" ref="N156">SUM(IF(Implementación!$I$9:$I$2508=$D156,Implementación!Y$9:Y$2508,0))</f>
        <v>0</v>
      </c>
      <c r="O156" s="57">
        <f t="array" ref="O156">SUM(IF(Implementación!$I$9:$I$2508=$D156,Implementación!AA$9:AA$2508,0))</f>
        <v>0</v>
      </c>
    </row>
    <row r="157" spans="1:15" ht="12.75" customHeight="1" x14ac:dyDescent="0.2">
      <c r="A157" s="60"/>
      <c r="B157" s="172"/>
      <c r="C157" s="187"/>
      <c r="D157" s="252" t="s">
        <v>259</v>
      </c>
      <c r="E157" s="188" t="s">
        <v>1870</v>
      </c>
      <c r="F157" s="27">
        <f>COUNTIF(Implementación!I$9:I$2507,$D157)</f>
        <v>0</v>
      </c>
      <c r="G157" s="57">
        <f t="array" ref="G157">SUM(IF(Implementación!$I$9:$I$2508=$D157,Implementación!N$9:N$2508,0))</f>
        <v>0</v>
      </c>
      <c r="H157" s="57">
        <f t="array" ref="H157">SUM(IF(Implementación!$I$9:$I$2508=$D157,Implementación!Q$9:Q$2508,0))</f>
        <v>0</v>
      </c>
      <c r="I157" s="57">
        <f t="array" ref="I157">SUM(IF(Implementación!$I$9:$I$2508=$D157,Implementación!T$9:T$2508,0))</f>
        <v>0</v>
      </c>
      <c r="J157" s="57">
        <f t="array" ref="J157">SUM(IF(Implementación!$I$9:$I$2508=$D157,Implementación!U$9:U$2508,0))</f>
        <v>0</v>
      </c>
      <c r="K157" s="57">
        <f t="array" ref="K157">SUM(IF(Implementación!$I$9:$I$2508=$D157,Implementación!V$9:V$2508,0))</f>
        <v>0</v>
      </c>
      <c r="L157" s="57">
        <f t="array" ref="L157">SUM(IF(Implementación!$I$9:$I$2508=$D157,Implementación!W$9:W$2508,0))</f>
        <v>0</v>
      </c>
      <c r="M157" s="57">
        <f t="array" ref="M157">SUM(IF(Implementación!$I$9:$I$2508=$D157,Implementación!X$9:X$2508,0))</f>
        <v>0</v>
      </c>
      <c r="N157" s="57">
        <f t="array" ref="N157">SUM(IF(Implementación!$I$9:$I$2508=$D157,Implementación!Y$9:Y$2508,0))</f>
        <v>0</v>
      </c>
      <c r="O157" s="57">
        <f t="array" ref="O157">SUM(IF(Implementación!$I$9:$I$2508=$D157,Implementación!AA$9:AA$2508,0))</f>
        <v>0</v>
      </c>
    </row>
    <row r="158" spans="1:15" ht="12.75" customHeight="1" x14ac:dyDescent="0.2">
      <c r="A158" s="60"/>
      <c r="B158" s="172"/>
      <c r="C158" s="187"/>
      <c r="D158" s="252" t="s">
        <v>261</v>
      </c>
      <c r="E158" s="188" t="s">
        <v>1871</v>
      </c>
      <c r="F158" s="27">
        <f>COUNTIF(Implementación!I$9:I$2507,$D158)</f>
        <v>0</v>
      </c>
      <c r="G158" s="57">
        <f t="array" ref="G158">SUM(IF(Implementación!$I$9:$I$2508=$D158,Implementación!N$9:N$2508,0))</f>
        <v>0</v>
      </c>
      <c r="H158" s="57">
        <f t="array" ref="H158">SUM(IF(Implementación!$I$9:$I$2508=$D158,Implementación!Q$9:Q$2508,0))</f>
        <v>0</v>
      </c>
      <c r="I158" s="57">
        <f t="array" ref="I158">SUM(IF(Implementación!$I$9:$I$2508=$D158,Implementación!T$9:T$2508,0))</f>
        <v>0</v>
      </c>
      <c r="J158" s="57">
        <f t="array" ref="J158">SUM(IF(Implementación!$I$9:$I$2508=$D158,Implementación!U$9:U$2508,0))</f>
        <v>0</v>
      </c>
      <c r="K158" s="57">
        <f t="array" ref="K158">SUM(IF(Implementación!$I$9:$I$2508=$D158,Implementación!V$9:V$2508,0))</f>
        <v>0</v>
      </c>
      <c r="L158" s="57">
        <f t="array" ref="L158">SUM(IF(Implementación!$I$9:$I$2508=$D158,Implementación!W$9:W$2508,0))</f>
        <v>0</v>
      </c>
      <c r="M158" s="57">
        <f t="array" ref="M158">SUM(IF(Implementación!$I$9:$I$2508=$D158,Implementación!X$9:X$2508,0))</f>
        <v>0</v>
      </c>
      <c r="N158" s="57">
        <f t="array" ref="N158">SUM(IF(Implementación!$I$9:$I$2508=$D158,Implementación!Y$9:Y$2508,0))</f>
        <v>0</v>
      </c>
      <c r="O158" s="57">
        <f t="array" ref="O158">SUM(IF(Implementación!$I$9:$I$2508=$D158,Implementación!AA$9:AA$2508,0))</f>
        <v>0</v>
      </c>
    </row>
    <row r="159" spans="1:15" ht="12.75" customHeight="1" x14ac:dyDescent="0.2">
      <c r="A159" s="60"/>
      <c r="B159" s="172"/>
      <c r="C159" s="187"/>
      <c r="D159" s="252" t="s">
        <v>263</v>
      </c>
      <c r="E159" s="188" t="s">
        <v>1872</v>
      </c>
      <c r="F159" s="27">
        <f>COUNTIF(Implementación!I$9:I$2507,$D159)</f>
        <v>0</v>
      </c>
      <c r="G159" s="57">
        <f t="array" ref="G159">SUM(IF(Implementación!$I$9:$I$2508=$D159,Implementación!N$9:N$2508,0))</f>
        <v>0</v>
      </c>
      <c r="H159" s="57">
        <f t="array" ref="H159">SUM(IF(Implementación!$I$9:$I$2508=$D159,Implementación!Q$9:Q$2508,0))</f>
        <v>0</v>
      </c>
      <c r="I159" s="57">
        <f t="array" ref="I159">SUM(IF(Implementación!$I$9:$I$2508=$D159,Implementación!T$9:T$2508,0))</f>
        <v>0</v>
      </c>
      <c r="J159" s="57">
        <f t="array" ref="J159">SUM(IF(Implementación!$I$9:$I$2508=$D159,Implementación!U$9:U$2508,0))</f>
        <v>0</v>
      </c>
      <c r="K159" s="57">
        <f t="array" ref="K159">SUM(IF(Implementación!$I$9:$I$2508=$D159,Implementación!V$9:V$2508,0))</f>
        <v>0</v>
      </c>
      <c r="L159" s="57">
        <f t="array" ref="L159">SUM(IF(Implementación!$I$9:$I$2508=$D159,Implementación!W$9:W$2508,0))</f>
        <v>0</v>
      </c>
      <c r="M159" s="57">
        <f t="array" ref="M159">SUM(IF(Implementación!$I$9:$I$2508=$D159,Implementación!X$9:X$2508,0))</f>
        <v>0</v>
      </c>
      <c r="N159" s="57">
        <f t="array" ref="N159">SUM(IF(Implementación!$I$9:$I$2508=$D159,Implementación!Y$9:Y$2508,0))</f>
        <v>0</v>
      </c>
      <c r="O159" s="57">
        <f t="array" ref="O159">SUM(IF(Implementación!$I$9:$I$2508=$D159,Implementación!AA$9:AA$2508,0))</f>
        <v>0</v>
      </c>
    </row>
    <row r="160" spans="1:15" ht="12.75" customHeight="1" x14ac:dyDescent="0.2">
      <c r="A160" s="60"/>
      <c r="B160" s="172"/>
      <c r="C160" s="179" t="s">
        <v>1873</v>
      </c>
      <c r="D160" s="439" t="s">
        <v>1874</v>
      </c>
      <c r="E160" s="348"/>
      <c r="F160" s="27"/>
      <c r="G160" s="57"/>
      <c r="H160" s="57"/>
      <c r="I160" s="57"/>
      <c r="J160" s="57"/>
      <c r="K160" s="57"/>
      <c r="L160" s="57"/>
      <c r="M160" s="57"/>
      <c r="N160" s="57"/>
      <c r="O160" s="57"/>
    </row>
    <row r="161" spans="1:15" ht="12.75" customHeight="1" x14ac:dyDescent="0.2">
      <c r="A161" s="60"/>
      <c r="B161" s="172"/>
      <c r="C161" s="179"/>
      <c r="D161" s="439" t="s">
        <v>1875</v>
      </c>
      <c r="E161" s="348"/>
      <c r="F161" s="27"/>
      <c r="G161" s="57"/>
      <c r="H161" s="57"/>
      <c r="I161" s="57"/>
      <c r="J161" s="57"/>
      <c r="K161" s="57"/>
      <c r="L161" s="57"/>
      <c r="M161" s="57"/>
      <c r="N161" s="57"/>
      <c r="O161" s="57"/>
    </row>
    <row r="162" spans="1:15" ht="12.75" customHeight="1" x14ac:dyDescent="0.2">
      <c r="A162" s="60"/>
      <c r="B162" s="172"/>
      <c r="C162" s="187"/>
      <c r="D162" s="252" t="s">
        <v>265</v>
      </c>
      <c r="E162" s="188" t="s">
        <v>1876</v>
      </c>
      <c r="F162" s="27">
        <f>COUNTIF(Implementación!I$9:I$2507,$D162)</f>
        <v>0</v>
      </c>
      <c r="G162" s="57">
        <f t="array" ref="G162">SUM(IF(Implementación!$I$9:$I$2508=$D162,Implementación!N$9:N$2508,0))</f>
        <v>0</v>
      </c>
      <c r="H162" s="57">
        <f t="array" ref="H162">SUM(IF(Implementación!$I$9:$I$2508=$D162,Implementación!Q$9:Q$2508,0))</f>
        <v>0</v>
      </c>
      <c r="I162" s="57">
        <f t="array" ref="I162">SUM(IF(Implementación!$I$9:$I$2508=$D162,Implementación!T$9:T$2508,0))</f>
        <v>0</v>
      </c>
      <c r="J162" s="57">
        <f t="array" ref="J162">SUM(IF(Implementación!$I$9:$I$2508=$D162,Implementación!U$9:U$2508,0))</f>
        <v>0</v>
      </c>
      <c r="K162" s="57">
        <f t="array" ref="K162">SUM(IF(Implementación!$I$9:$I$2508=$D162,Implementación!V$9:V$2508,0))</f>
        <v>0</v>
      </c>
      <c r="L162" s="57">
        <f t="array" ref="L162">SUM(IF(Implementación!$I$9:$I$2508=$D162,Implementación!W$9:W$2508,0))</f>
        <v>0</v>
      </c>
      <c r="M162" s="57">
        <f t="array" ref="M162">SUM(IF(Implementación!$I$9:$I$2508=$D162,Implementación!X$9:X$2508,0))</f>
        <v>0</v>
      </c>
      <c r="N162" s="57">
        <f t="array" ref="N162">SUM(IF(Implementación!$I$9:$I$2508=$D162,Implementación!Y$9:Y$2508,0))</f>
        <v>0</v>
      </c>
      <c r="O162" s="57">
        <f t="array" ref="O162">SUM(IF(Implementación!$I$9:$I$2508=$D162,Implementación!AA$9:AA$2508,0))</f>
        <v>0</v>
      </c>
    </row>
    <row r="163" spans="1:15" ht="12.75" customHeight="1" x14ac:dyDescent="0.2">
      <c r="A163" s="60"/>
      <c r="B163" s="172"/>
      <c r="C163" s="187"/>
      <c r="D163" s="179"/>
      <c r="E163" s="188" t="s">
        <v>1877</v>
      </c>
      <c r="F163" s="27"/>
      <c r="G163" s="57"/>
      <c r="H163" s="57"/>
      <c r="I163" s="57"/>
      <c r="J163" s="57"/>
      <c r="K163" s="57"/>
      <c r="L163" s="57"/>
      <c r="M163" s="57"/>
      <c r="N163" s="57"/>
      <c r="O163" s="57"/>
    </row>
    <row r="164" spans="1:15" ht="12.75" customHeight="1" x14ac:dyDescent="0.2">
      <c r="A164" s="60"/>
      <c r="B164" s="172"/>
      <c r="C164" s="187"/>
      <c r="D164" s="252" t="s">
        <v>266</v>
      </c>
      <c r="E164" s="188" t="s">
        <v>1878</v>
      </c>
      <c r="F164" s="27">
        <f>COUNTIF(Implementación!I$9:I$2507,$D164)</f>
        <v>0</v>
      </c>
      <c r="G164" s="57">
        <f t="array" ref="G164">SUM(IF(Implementación!$I$9:$I$2508=$D164,Implementación!N$9:N$2508,0))</f>
        <v>0</v>
      </c>
      <c r="H164" s="57">
        <f t="array" ref="H164">SUM(IF(Implementación!$I$9:$I$2508=$D164,Implementación!Q$9:Q$2508,0))</f>
        <v>0</v>
      </c>
      <c r="I164" s="57">
        <f t="array" ref="I164">SUM(IF(Implementación!$I$9:$I$2508=$D164,Implementación!T$9:T$2508,0))</f>
        <v>0</v>
      </c>
      <c r="J164" s="57">
        <f t="array" ref="J164">SUM(IF(Implementación!$I$9:$I$2508=$D164,Implementación!U$9:U$2508,0))</f>
        <v>0</v>
      </c>
      <c r="K164" s="57">
        <f t="array" ref="K164">SUM(IF(Implementación!$I$9:$I$2508=$D164,Implementación!V$9:V$2508,0))</f>
        <v>0</v>
      </c>
      <c r="L164" s="57">
        <f t="array" ref="L164">SUM(IF(Implementación!$I$9:$I$2508=$D164,Implementación!W$9:W$2508,0))</f>
        <v>0</v>
      </c>
      <c r="M164" s="57">
        <f t="array" ref="M164">SUM(IF(Implementación!$I$9:$I$2508=$D164,Implementación!X$9:X$2508,0))</f>
        <v>0</v>
      </c>
      <c r="N164" s="57">
        <f t="array" ref="N164">SUM(IF(Implementación!$I$9:$I$2508=$D164,Implementación!Y$9:Y$2508,0))</f>
        <v>0</v>
      </c>
      <c r="O164" s="57">
        <f t="array" ref="O164">SUM(IF(Implementación!$I$9:$I$2508=$D164,Implementación!AA$9:AA$2508,0))</f>
        <v>0</v>
      </c>
    </row>
    <row r="165" spans="1:15" ht="12.75" customHeight="1" x14ac:dyDescent="0.2">
      <c r="A165" s="60"/>
      <c r="B165" s="172"/>
      <c r="C165" s="187"/>
      <c r="D165" s="179"/>
      <c r="E165" s="188" t="s">
        <v>1879</v>
      </c>
      <c r="F165" s="27"/>
      <c r="G165" s="57"/>
      <c r="H165" s="57"/>
      <c r="I165" s="57"/>
      <c r="J165" s="57"/>
      <c r="K165" s="57"/>
      <c r="L165" s="57"/>
      <c r="M165" s="57"/>
      <c r="N165" s="57"/>
      <c r="O165" s="57"/>
    </row>
    <row r="166" spans="1:15" ht="12.75" customHeight="1" x14ac:dyDescent="0.2">
      <c r="A166" s="60"/>
      <c r="B166" s="172"/>
      <c r="C166" s="187"/>
      <c r="D166" s="252" t="s">
        <v>268</v>
      </c>
      <c r="E166" s="188" t="s">
        <v>1880</v>
      </c>
      <c r="F166" s="27">
        <f>COUNTIF(Implementación!I$9:I$2507,$D166)</f>
        <v>0</v>
      </c>
      <c r="G166" s="57">
        <f t="array" ref="G166">SUM(IF(Implementación!$I$9:$I$2508=$D166,Implementación!N$9:N$2508,0))</f>
        <v>0</v>
      </c>
      <c r="H166" s="57">
        <f t="array" ref="H166">SUM(IF(Implementación!$I$9:$I$2508=$D166,Implementación!Q$9:Q$2508,0))</f>
        <v>0</v>
      </c>
      <c r="I166" s="57">
        <f t="array" ref="I166">SUM(IF(Implementación!$I$9:$I$2508=$D166,Implementación!T$9:T$2508,0))</f>
        <v>0</v>
      </c>
      <c r="J166" s="57">
        <f t="array" ref="J166">SUM(IF(Implementación!$I$9:$I$2508=$D166,Implementación!U$9:U$2508,0))</f>
        <v>0</v>
      </c>
      <c r="K166" s="57">
        <f t="array" ref="K166">SUM(IF(Implementación!$I$9:$I$2508=$D166,Implementación!V$9:V$2508,0))</f>
        <v>0</v>
      </c>
      <c r="L166" s="57">
        <f t="array" ref="L166">SUM(IF(Implementación!$I$9:$I$2508=$D166,Implementación!W$9:W$2508,0))</f>
        <v>0</v>
      </c>
      <c r="M166" s="57">
        <f t="array" ref="M166">SUM(IF(Implementación!$I$9:$I$2508=$D166,Implementación!X$9:X$2508,0))</f>
        <v>0</v>
      </c>
      <c r="N166" s="57">
        <f t="array" ref="N166">SUM(IF(Implementación!$I$9:$I$2508=$D166,Implementación!Y$9:Y$2508,0))</f>
        <v>0</v>
      </c>
      <c r="O166" s="57">
        <f t="array" ref="O166">SUM(IF(Implementación!$I$9:$I$2508=$D166,Implementación!AA$9:AA$2508,0))</f>
        <v>0</v>
      </c>
    </row>
    <row r="167" spans="1:15" ht="12.75" customHeight="1" x14ac:dyDescent="0.2">
      <c r="A167" s="60"/>
      <c r="B167" s="179"/>
      <c r="C167" s="179"/>
      <c r="D167" s="182"/>
      <c r="E167" s="184"/>
      <c r="F167" s="27"/>
      <c r="G167" s="57"/>
      <c r="H167" s="57"/>
      <c r="I167" s="57"/>
      <c r="J167" s="57"/>
      <c r="K167" s="57"/>
      <c r="L167" s="57"/>
      <c r="M167" s="57"/>
      <c r="N167" s="57"/>
      <c r="O167" s="57"/>
    </row>
    <row r="168" spans="1:15" ht="12.75" customHeight="1" x14ac:dyDescent="0.2">
      <c r="A168" s="60"/>
      <c r="B168" s="179"/>
      <c r="C168" s="179"/>
      <c r="D168" s="182"/>
      <c r="E168" s="184"/>
      <c r="F168" s="27"/>
      <c r="G168" s="57"/>
      <c r="H168" s="57"/>
      <c r="I168" s="57"/>
      <c r="J168" s="57"/>
      <c r="K168" s="57"/>
      <c r="L168" s="57"/>
      <c r="M168" s="57"/>
      <c r="N168" s="57"/>
      <c r="O168" s="57"/>
    </row>
    <row r="169" spans="1:15" ht="12.75" customHeight="1" x14ac:dyDescent="0.2">
      <c r="A169" s="60"/>
      <c r="B169" s="179" t="s">
        <v>1881</v>
      </c>
      <c r="C169" s="441" t="s">
        <v>1882</v>
      </c>
      <c r="D169" s="348"/>
      <c r="E169" s="348"/>
      <c r="F169" s="27"/>
      <c r="G169" s="57"/>
      <c r="H169" s="57"/>
      <c r="I169" s="57"/>
      <c r="J169" s="57"/>
      <c r="K169" s="57"/>
      <c r="L169" s="57"/>
      <c r="M169" s="57"/>
      <c r="N169" s="57"/>
      <c r="O169" s="57"/>
    </row>
    <row r="170" spans="1:15" ht="12.75" customHeight="1" x14ac:dyDescent="0.2">
      <c r="A170" s="60"/>
      <c r="B170" s="179"/>
      <c r="C170" s="441" t="s">
        <v>1883</v>
      </c>
      <c r="D170" s="348"/>
      <c r="E170" s="348"/>
      <c r="F170" s="27"/>
      <c r="G170" s="57"/>
      <c r="H170" s="57"/>
      <c r="I170" s="57"/>
      <c r="J170" s="57"/>
      <c r="K170" s="57"/>
      <c r="L170" s="57"/>
      <c r="M170" s="57"/>
      <c r="N170" s="57"/>
      <c r="O170" s="57"/>
    </row>
    <row r="171" spans="1:15" ht="12.75" customHeight="1" x14ac:dyDescent="0.2">
      <c r="A171" s="60"/>
      <c r="B171" s="172"/>
      <c r="C171" s="179" t="s">
        <v>1884</v>
      </c>
      <c r="D171" s="439" t="s">
        <v>1885</v>
      </c>
      <c r="E171" s="348"/>
      <c r="F171" s="27"/>
      <c r="G171" s="57"/>
      <c r="H171" s="57"/>
      <c r="I171" s="57"/>
      <c r="J171" s="57"/>
      <c r="K171" s="57"/>
      <c r="L171" s="57"/>
      <c r="M171" s="57"/>
      <c r="N171" s="57"/>
      <c r="O171" s="57"/>
    </row>
    <row r="172" spans="1:15" ht="12.75" customHeight="1" x14ac:dyDescent="0.2">
      <c r="A172" s="60"/>
      <c r="B172" s="172"/>
      <c r="C172" s="187"/>
      <c r="D172" s="252" t="s">
        <v>270</v>
      </c>
      <c r="E172" s="188" t="s">
        <v>1885</v>
      </c>
      <c r="F172" s="27">
        <f>COUNTIF(Implementación!I$9:I$2507,$D172)</f>
        <v>1</v>
      </c>
      <c r="G172" s="57">
        <f t="array" ref="G172">SUM(IF(Implementación!$I$9:$I$2508=$D172,Implementación!N$9:N$2508,0))</f>
        <v>0</v>
      </c>
      <c r="H172" s="57">
        <f t="array" ref="H172">SUM(IF(Implementación!$I$9:$I$2508=$D172,Implementación!Q$9:Q$2508,0))</f>
        <v>0</v>
      </c>
      <c r="I172" s="57">
        <f t="array" ref="I172">SUM(IF(Implementación!$I$9:$I$2508=$D172,Implementación!T$9:T$2508,0))</f>
        <v>0</v>
      </c>
      <c r="J172" s="57">
        <f t="array" ref="J172">SUM(IF(Implementación!$I$9:$I$2508=$D172,Implementación!U$9:U$2508,0))</f>
        <v>0</v>
      </c>
      <c r="K172" s="57">
        <f t="array" ref="K172">SUM(IF(Implementación!$I$9:$I$2508=$D172,Implementación!V$9:V$2508,0))</f>
        <v>0</v>
      </c>
      <c r="L172" s="57">
        <f t="array" ref="L172">SUM(IF(Implementación!$I$9:$I$2508=$D172,Implementación!W$9:W$2508,0))</f>
        <v>0</v>
      </c>
      <c r="M172" s="57">
        <f t="array" ref="M172">SUM(IF(Implementación!$I$9:$I$2508=$D172,Implementación!X$9:X$2508,0))</f>
        <v>0</v>
      </c>
      <c r="N172" s="57">
        <f t="array" ref="N172">SUM(IF(Implementación!$I$9:$I$2508=$D172,Implementación!Y$9:Y$2508,0))</f>
        <v>0</v>
      </c>
      <c r="O172" s="57">
        <f t="array" ref="O172">SUM(IF(Implementación!$I$9:$I$2508=$D172,Implementación!AA$9:AA$2508,0))</f>
        <v>0</v>
      </c>
    </row>
    <row r="173" spans="1:15" ht="12.75" customHeight="1" x14ac:dyDescent="0.2">
      <c r="A173" s="60"/>
      <c r="B173" s="172"/>
      <c r="C173" s="179" t="s">
        <v>1886</v>
      </c>
      <c r="D173" s="439" t="s">
        <v>1887</v>
      </c>
      <c r="E173" s="348"/>
      <c r="F173" s="27"/>
      <c r="G173" s="57"/>
      <c r="H173" s="57"/>
      <c r="I173" s="57"/>
      <c r="J173" s="57"/>
      <c r="K173" s="57"/>
      <c r="L173" s="57"/>
      <c r="M173" s="57"/>
      <c r="N173" s="57"/>
      <c r="O173" s="57"/>
    </row>
    <row r="174" spans="1:15" ht="12.75" customHeight="1" x14ac:dyDescent="0.2">
      <c r="A174" s="60"/>
      <c r="B174" s="172"/>
      <c r="C174" s="179"/>
      <c r="D174" s="439" t="s">
        <v>1888</v>
      </c>
      <c r="E174" s="348"/>
      <c r="F174" s="27"/>
      <c r="G174" s="57"/>
      <c r="H174" s="57"/>
      <c r="I174" s="57"/>
      <c r="J174" s="57"/>
      <c r="K174" s="57"/>
      <c r="L174" s="57"/>
      <c r="M174" s="57"/>
      <c r="N174" s="57"/>
      <c r="O174" s="57"/>
    </row>
    <row r="175" spans="1:15" ht="12.75" customHeight="1" x14ac:dyDescent="0.2">
      <c r="A175" s="60"/>
      <c r="B175" s="172"/>
      <c r="C175" s="187"/>
      <c r="D175" s="252" t="s">
        <v>272</v>
      </c>
      <c r="E175" s="188" t="s">
        <v>1887</v>
      </c>
      <c r="F175" s="27">
        <f>COUNTIF(Implementación!I$9:I$2507,$D175)</f>
        <v>0</v>
      </c>
      <c r="G175" s="57">
        <f t="array" ref="G175">SUM(IF(Implementación!$I$9:$I$2508=$D175,Implementación!N$9:N$2508,0))</f>
        <v>0</v>
      </c>
      <c r="H175" s="57">
        <f t="array" ref="H175">SUM(IF(Implementación!$I$9:$I$2508=$D175,Implementación!Q$9:Q$2508,0))</f>
        <v>0</v>
      </c>
      <c r="I175" s="57">
        <f t="array" ref="I175">SUM(IF(Implementación!$I$9:$I$2508=$D175,Implementación!T$9:T$2508,0))</f>
        <v>0</v>
      </c>
      <c r="J175" s="57">
        <f t="array" ref="J175">SUM(IF(Implementación!$I$9:$I$2508=$D175,Implementación!U$9:U$2508,0))</f>
        <v>0</v>
      </c>
      <c r="K175" s="57">
        <f t="array" ref="K175">SUM(IF(Implementación!$I$9:$I$2508=$D175,Implementación!V$9:V$2508,0))</f>
        <v>0</v>
      </c>
      <c r="L175" s="57">
        <f t="array" ref="L175">SUM(IF(Implementación!$I$9:$I$2508=$D175,Implementación!W$9:W$2508,0))</f>
        <v>0</v>
      </c>
      <c r="M175" s="57">
        <f t="array" ref="M175">SUM(IF(Implementación!$I$9:$I$2508=$D175,Implementación!X$9:X$2508,0))</f>
        <v>0</v>
      </c>
      <c r="N175" s="57">
        <f t="array" ref="N175">SUM(IF(Implementación!$I$9:$I$2508=$D175,Implementación!Y$9:Y$2508,0))</f>
        <v>0</v>
      </c>
      <c r="O175" s="57">
        <f t="array" ref="O175">SUM(IF(Implementación!$I$9:$I$2508=$D175,Implementación!AA$9:AA$2508,0))</f>
        <v>0</v>
      </c>
    </row>
    <row r="176" spans="1:15" ht="12.75" customHeight="1" x14ac:dyDescent="0.2">
      <c r="A176" s="60"/>
      <c r="B176" s="172"/>
      <c r="C176" s="187"/>
      <c r="D176" s="179"/>
      <c r="E176" s="188" t="s">
        <v>1888</v>
      </c>
      <c r="F176" s="27"/>
      <c r="G176" s="57"/>
      <c r="H176" s="57"/>
      <c r="I176" s="57"/>
      <c r="J176" s="57"/>
      <c r="K176" s="57"/>
      <c r="L176" s="57"/>
      <c r="M176" s="57"/>
      <c r="N176" s="57"/>
      <c r="O176" s="57"/>
    </row>
    <row r="177" spans="1:15" ht="12.75" customHeight="1" x14ac:dyDescent="0.2">
      <c r="A177" s="60"/>
      <c r="B177" s="172"/>
      <c r="C177" s="179" t="s">
        <v>1889</v>
      </c>
      <c r="D177" s="439" t="s">
        <v>1890</v>
      </c>
      <c r="E177" s="348"/>
      <c r="F177" s="27"/>
      <c r="G177" s="57"/>
      <c r="H177" s="57"/>
      <c r="I177" s="57"/>
      <c r="J177" s="57"/>
      <c r="K177" s="57"/>
      <c r="L177" s="57"/>
      <c r="M177" s="57"/>
      <c r="N177" s="57"/>
      <c r="O177" s="57"/>
    </row>
    <row r="178" spans="1:15" ht="12.75" customHeight="1" x14ac:dyDescent="0.2">
      <c r="A178" s="60"/>
      <c r="B178" s="172"/>
      <c r="C178" s="187"/>
      <c r="D178" s="252" t="s">
        <v>274</v>
      </c>
      <c r="E178" s="188" t="s">
        <v>1890</v>
      </c>
      <c r="F178" s="27">
        <f>COUNTIF(Implementación!I$9:I$2507,$D178)</f>
        <v>0</v>
      </c>
      <c r="G178" s="57">
        <f t="array" ref="G178">SUM(IF(Implementación!$I$9:$I$2508=$D178,Implementación!N$9:N$2508,0))</f>
        <v>0</v>
      </c>
      <c r="H178" s="57">
        <f t="array" ref="H178">SUM(IF(Implementación!$I$9:$I$2508=$D178,Implementación!Q$9:Q$2508,0))</f>
        <v>0</v>
      </c>
      <c r="I178" s="57">
        <f t="array" ref="I178">SUM(IF(Implementación!$I$9:$I$2508=$D178,Implementación!T$9:T$2508,0))</f>
        <v>0</v>
      </c>
      <c r="J178" s="57">
        <f t="array" ref="J178">SUM(IF(Implementación!$I$9:$I$2508=$D178,Implementación!U$9:U$2508,0))</f>
        <v>0</v>
      </c>
      <c r="K178" s="57">
        <f t="array" ref="K178">SUM(IF(Implementación!$I$9:$I$2508=$D178,Implementación!V$9:V$2508,0))</f>
        <v>0</v>
      </c>
      <c r="L178" s="57">
        <f t="array" ref="L178">SUM(IF(Implementación!$I$9:$I$2508=$D178,Implementación!W$9:W$2508,0))</f>
        <v>0</v>
      </c>
      <c r="M178" s="57">
        <f t="array" ref="M178">SUM(IF(Implementación!$I$9:$I$2508=$D178,Implementación!X$9:X$2508,0))</f>
        <v>0</v>
      </c>
      <c r="N178" s="57">
        <f t="array" ref="N178">SUM(IF(Implementación!$I$9:$I$2508=$D178,Implementación!Y$9:Y$2508,0))</f>
        <v>0</v>
      </c>
      <c r="O178" s="57">
        <f t="array" ref="O178">SUM(IF(Implementación!$I$9:$I$2508=$D178,Implementación!AA$9:AA$2508,0))</f>
        <v>0</v>
      </c>
    </row>
    <row r="179" spans="1:15" ht="12.75" customHeight="1" x14ac:dyDescent="0.2">
      <c r="A179" s="60"/>
      <c r="B179" s="172"/>
      <c r="C179" s="179" t="s">
        <v>1891</v>
      </c>
      <c r="D179" s="439" t="s">
        <v>1892</v>
      </c>
      <c r="E179" s="348"/>
      <c r="F179" s="27"/>
      <c r="G179" s="57"/>
      <c r="H179" s="57"/>
      <c r="I179" s="57"/>
      <c r="J179" s="57"/>
      <c r="K179" s="57"/>
      <c r="L179" s="57"/>
      <c r="M179" s="57"/>
      <c r="N179" s="57"/>
      <c r="O179" s="57"/>
    </row>
    <row r="180" spans="1:15" ht="12.75" customHeight="1" x14ac:dyDescent="0.2">
      <c r="A180" s="60"/>
      <c r="B180" s="172"/>
      <c r="C180" s="187"/>
      <c r="D180" s="252" t="s">
        <v>276</v>
      </c>
      <c r="E180" s="188" t="s">
        <v>1892</v>
      </c>
      <c r="F180" s="27">
        <f>COUNTIF(Implementación!I$9:I$2507,$D180)</f>
        <v>0</v>
      </c>
      <c r="G180" s="57">
        <f t="array" ref="G180">SUM(IF(Implementación!$I$9:$I$2508=$D180,Implementación!N$9:N$2508,0))</f>
        <v>0</v>
      </c>
      <c r="H180" s="57">
        <f t="array" ref="H180">SUM(IF(Implementación!$I$9:$I$2508=$D180,Implementación!Q$9:Q$2508,0))</f>
        <v>0</v>
      </c>
      <c r="I180" s="57">
        <f t="array" ref="I180">SUM(IF(Implementación!$I$9:$I$2508=$D180,Implementación!T$9:T$2508,0))</f>
        <v>0</v>
      </c>
      <c r="J180" s="57">
        <f t="array" ref="J180">SUM(IF(Implementación!$I$9:$I$2508=$D180,Implementación!U$9:U$2508,0))</f>
        <v>0</v>
      </c>
      <c r="K180" s="57">
        <f t="array" ref="K180">SUM(IF(Implementación!$I$9:$I$2508=$D180,Implementación!V$9:V$2508,0))</f>
        <v>0</v>
      </c>
      <c r="L180" s="57">
        <f t="array" ref="L180">SUM(IF(Implementación!$I$9:$I$2508=$D180,Implementación!W$9:W$2508,0))</f>
        <v>0</v>
      </c>
      <c r="M180" s="57">
        <f t="array" ref="M180">SUM(IF(Implementación!$I$9:$I$2508=$D180,Implementación!X$9:X$2508,0))</f>
        <v>0</v>
      </c>
      <c r="N180" s="57">
        <f t="array" ref="N180">SUM(IF(Implementación!$I$9:$I$2508=$D180,Implementación!Y$9:Y$2508,0))</f>
        <v>0</v>
      </c>
      <c r="O180" s="57">
        <f t="array" ref="O180">SUM(IF(Implementación!$I$9:$I$2508=$D180,Implementación!AA$9:AA$2508,0))</f>
        <v>0</v>
      </c>
    </row>
    <row r="181" spans="1:15" ht="12.75" customHeight="1" x14ac:dyDescent="0.2">
      <c r="A181" s="60"/>
      <c r="B181" s="172"/>
      <c r="C181" s="179" t="s">
        <v>1893</v>
      </c>
      <c r="D181" s="439" t="s">
        <v>1894</v>
      </c>
      <c r="E181" s="348"/>
      <c r="F181" s="27"/>
      <c r="G181" s="57"/>
      <c r="H181" s="57"/>
      <c r="I181" s="57"/>
      <c r="J181" s="57"/>
      <c r="K181" s="57"/>
      <c r="L181" s="57"/>
      <c r="M181" s="57"/>
      <c r="N181" s="57"/>
      <c r="O181" s="57"/>
    </row>
    <row r="182" spans="1:15" ht="12.75" customHeight="1" x14ac:dyDescent="0.2">
      <c r="A182" s="60"/>
      <c r="B182" s="172"/>
      <c r="C182" s="187"/>
      <c r="D182" s="252" t="s">
        <v>278</v>
      </c>
      <c r="E182" s="188" t="s">
        <v>1894</v>
      </c>
      <c r="F182" s="27">
        <f>COUNTIF(Implementación!I$9:I$2507,$D182)</f>
        <v>0</v>
      </c>
      <c r="G182" s="57">
        <f t="array" ref="G182">SUM(IF(Implementación!$I$9:$I$2508=$D182,Implementación!N$9:N$2508,0))</f>
        <v>0</v>
      </c>
      <c r="H182" s="57">
        <f t="array" ref="H182">SUM(IF(Implementación!$I$9:$I$2508=$D182,Implementación!Q$9:Q$2508,0))</f>
        <v>0</v>
      </c>
      <c r="I182" s="57">
        <f t="array" ref="I182">SUM(IF(Implementación!$I$9:$I$2508=$D182,Implementación!T$9:T$2508,0))</f>
        <v>0</v>
      </c>
      <c r="J182" s="57">
        <f t="array" ref="J182">SUM(IF(Implementación!$I$9:$I$2508=$D182,Implementación!U$9:U$2508,0))</f>
        <v>0</v>
      </c>
      <c r="K182" s="57">
        <f t="array" ref="K182">SUM(IF(Implementación!$I$9:$I$2508=$D182,Implementación!V$9:V$2508,0))</f>
        <v>0</v>
      </c>
      <c r="L182" s="57">
        <f t="array" ref="L182">SUM(IF(Implementación!$I$9:$I$2508=$D182,Implementación!W$9:W$2508,0))</f>
        <v>0</v>
      </c>
      <c r="M182" s="57">
        <f t="array" ref="M182">SUM(IF(Implementación!$I$9:$I$2508=$D182,Implementación!X$9:X$2508,0))</f>
        <v>0</v>
      </c>
      <c r="N182" s="57">
        <f t="array" ref="N182">SUM(IF(Implementación!$I$9:$I$2508=$D182,Implementación!Y$9:Y$2508,0))</f>
        <v>0</v>
      </c>
      <c r="O182" s="57">
        <f t="array" ref="O182">SUM(IF(Implementación!$I$9:$I$2508=$D182,Implementación!AA$9:AA$2508,0))</f>
        <v>0</v>
      </c>
    </row>
    <row r="183" spans="1:15" ht="12.75" customHeight="1" x14ac:dyDescent="0.2">
      <c r="A183" s="60"/>
      <c r="B183" s="179"/>
      <c r="C183" s="179"/>
      <c r="D183" s="182"/>
      <c r="E183" s="184"/>
      <c r="F183" s="27"/>
      <c r="G183" s="57"/>
      <c r="H183" s="57"/>
      <c r="I183" s="57"/>
      <c r="J183" s="57"/>
      <c r="K183" s="57"/>
      <c r="L183" s="57"/>
      <c r="M183" s="57"/>
      <c r="N183" s="57"/>
      <c r="O183" s="57"/>
    </row>
    <row r="184" spans="1:15" ht="12.75" customHeight="1" x14ac:dyDescent="0.2">
      <c r="A184" s="60"/>
      <c r="B184" s="179" t="s">
        <v>1895</v>
      </c>
      <c r="C184" s="441" t="s">
        <v>1896</v>
      </c>
      <c r="D184" s="348"/>
      <c r="E184" s="348"/>
      <c r="F184" s="27"/>
      <c r="G184" s="57"/>
      <c r="H184" s="57"/>
      <c r="I184" s="57"/>
      <c r="J184" s="57"/>
      <c r="K184" s="57"/>
      <c r="L184" s="57"/>
      <c r="M184" s="57"/>
      <c r="N184" s="57"/>
      <c r="O184" s="57"/>
    </row>
    <row r="185" spans="1:15" ht="12.75" customHeight="1" x14ac:dyDescent="0.2">
      <c r="A185" s="60"/>
      <c r="B185" s="172"/>
      <c r="C185" s="179" t="s">
        <v>1897</v>
      </c>
      <c r="D185" s="439" t="s">
        <v>1896</v>
      </c>
      <c r="E185" s="348"/>
      <c r="F185" s="27"/>
      <c r="G185" s="57"/>
      <c r="H185" s="57"/>
      <c r="I185" s="57"/>
      <c r="J185" s="57"/>
      <c r="K185" s="57"/>
      <c r="L185" s="57"/>
      <c r="M185" s="57"/>
      <c r="N185" s="57"/>
      <c r="O185" s="57"/>
    </row>
    <row r="186" spans="1:15" ht="12.75" customHeight="1" x14ac:dyDescent="0.2">
      <c r="A186" s="60"/>
      <c r="B186" s="172"/>
      <c r="C186" s="187"/>
      <c r="D186" s="252" t="s">
        <v>280</v>
      </c>
      <c r="E186" s="188" t="s">
        <v>1898</v>
      </c>
      <c r="F186" s="27">
        <f>COUNTIF(Implementación!I$9:I$2507,$D186)</f>
        <v>0</v>
      </c>
      <c r="G186" s="57">
        <f t="array" ref="G186">SUM(IF(Implementación!$I$9:$I$2508=$D186,Implementación!N$9:N$2508,0))</f>
        <v>0</v>
      </c>
      <c r="H186" s="57">
        <f t="array" ref="H186">SUM(IF(Implementación!$I$9:$I$2508=$D186,Implementación!Q$9:Q$2508,0))</f>
        <v>0</v>
      </c>
      <c r="I186" s="57">
        <f t="array" ref="I186">SUM(IF(Implementación!$I$9:$I$2508=$D186,Implementación!T$9:T$2508,0))</f>
        <v>0</v>
      </c>
      <c r="J186" s="57">
        <f t="array" ref="J186">SUM(IF(Implementación!$I$9:$I$2508=$D186,Implementación!U$9:U$2508,0))</f>
        <v>0</v>
      </c>
      <c r="K186" s="57">
        <f t="array" ref="K186">SUM(IF(Implementación!$I$9:$I$2508=$D186,Implementación!V$9:V$2508,0))</f>
        <v>0</v>
      </c>
      <c r="L186" s="57">
        <f t="array" ref="L186">SUM(IF(Implementación!$I$9:$I$2508=$D186,Implementación!W$9:W$2508,0))</f>
        <v>0</v>
      </c>
      <c r="M186" s="57">
        <f t="array" ref="M186">SUM(IF(Implementación!$I$9:$I$2508=$D186,Implementación!X$9:X$2508,0))</f>
        <v>0</v>
      </c>
      <c r="N186" s="57">
        <f t="array" ref="N186">SUM(IF(Implementación!$I$9:$I$2508=$D186,Implementación!Y$9:Y$2508,0))</f>
        <v>0</v>
      </c>
      <c r="O186" s="57">
        <f t="array" ref="O186">SUM(IF(Implementación!$I$9:$I$2508=$D186,Implementación!AA$9:AA$2508,0))</f>
        <v>0</v>
      </c>
    </row>
    <row r="187" spans="1:15" ht="12.75" customHeight="1" x14ac:dyDescent="0.2">
      <c r="A187" s="60"/>
      <c r="B187" s="172"/>
      <c r="C187" s="187"/>
      <c r="D187" s="252" t="s">
        <v>282</v>
      </c>
      <c r="E187" s="188" t="s">
        <v>1899</v>
      </c>
      <c r="F187" s="27">
        <f>COUNTIF(Implementación!I$9:I$2507,$D187)</f>
        <v>1</v>
      </c>
      <c r="G187" s="57">
        <f t="array" ref="G187">SUM(IF(Implementación!$I$9:$I$2508=$D187,Implementación!N$9:N$2508,0))</f>
        <v>0</v>
      </c>
      <c r="H187" s="57">
        <f t="array" ref="H187">SUM(IF(Implementación!$I$9:$I$2508=$D187,Implementación!Q$9:Q$2508,0))</f>
        <v>0</v>
      </c>
      <c r="I187" s="57">
        <f t="array" ref="I187">SUM(IF(Implementación!$I$9:$I$2508=$D187,Implementación!T$9:T$2508,0))</f>
        <v>0</v>
      </c>
      <c r="J187" s="57">
        <f t="array" ref="J187">SUM(IF(Implementación!$I$9:$I$2508=$D187,Implementación!U$9:U$2508,0))</f>
        <v>0</v>
      </c>
      <c r="K187" s="57">
        <f t="array" ref="K187">SUM(IF(Implementación!$I$9:$I$2508=$D187,Implementación!V$9:V$2508,0))</f>
        <v>0</v>
      </c>
      <c r="L187" s="57">
        <f t="array" ref="L187">SUM(IF(Implementación!$I$9:$I$2508=$D187,Implementación!W$9:W$2508,0))</f>
        <v>0</v>
      </c>
      <c r="M187" s="57">
        <f t="array" ref="M187">SUM(IF(Implementación!$I$9:$I$2508=$D187,Implementación!X$9:X$2508,0))</f>
        <v>0</v>
      </c>
      <c r="N187" s="57">
        <f t="array" ref="N187">SUM(IF(Implementación!$I$9:$I$2508=$D187,Implementación!Y$9:Y$2508,0))</f>
        <v>0</v>
      </c>
      <c r="O187" s="57">
        <f t="array" ref="O187">SUM(IF(Implementación!$I$9:$I$2508=$D187,Implementación!AA$9:AA$2508,0))</f>
        <v>0</v>
      </c>
    </row>
    <row r="188" spans="1:15" ht="12.75" customHeight="1" x14ac:dyDescent="0.2">
      <c r="A188" s="60"/>
      <c r="B188" s="172"/>
      <c r="C188" s="187"/>
      <c r="D188" s="252" t="s">
        <v>284</v>
      </c>
      <c r="E188" s="188" t="s">
        <v>1900</v>
      </c>
      <c r="F188" s="27">
        <f>COUNTIF(Implementación!I$9:I$2507,$D188)</f>
        <v>2</v>
      </c>
      <c r="G188" s="57">
        <f t="array" ref="G188">SUM(IF(Implementación!$I$9:$I$2508=$D188,Implementación!N$9:N$2508,0))</f>
        <v>0</v>
      </c>
      <c r="H188" s="57">
        <f t="array" ref="H188">SUM(IF(Implementación!$I$9:$I$2508=$D188,Implementación!Q$9:Q$2508,0))</f>
        <v>0</v>
      </c>
      <c r="I188" s="57">
        <f t="array" ref="I188">SUM(IF(Implementación!$I$9:$I$2508=$D188,Implementación!T$9:T$2508,0))</f>
        <v>0</v>
      </c>
      <c r="J188" s="57">
        <f t="array" ref="J188">SUM(IF(Implementación!$I$9:$I$2508=$D188,Implementación!U$9:U$2508,0))</f>
        <v>0</v>
      </c>
      <c r="K188" s="57">
        <f t="array" ref="K188">SUM(IF(Implementación!$I$9:$I$2508=$D188,Implementación!V$9:V$2508,0))</f>
        <v>0</v>
      </c>
      <c r="L188" s="57">
        <f t="array" ref="L188">SUM(IF(Implementación!$I$9:$I$2508=$D188,Implementación!W$9:W$2508,0))</f>
        <v>0</v>
      </c>
      <c r="M188" s="57">
        <f t="array" ref="M188">SUM(IF(Implementación!$I$9:$I$2508=$D188,Implementación!X$9:X$2508,0))</f>
        <v>0</v>
      </c>
      <c r="N188" s="57">
        <f t="array" ref="N188">SUM(IF(Implementación!$I$9:$I$2508=$D188,Implementación!Y$9:Y$2508,0))</f>
        <v>0</v>
      </c>
      <c r="O188" s="57">
        <f t="array" ref="O188">SUM(IF(Implementación!$I$9:$I$2508=$D188,Implementación!AA$9:AA$2508,0))</f>
        <v>0</v>
      </c>
    </row>
    <row r="189" spans="1:15" ht="12.75" customHeight="1" x14ac:dyDescent="0.2">
      <c r="A189" s="60"/>
      <c r="B189" s="172"/>
      <c r="C189" s="187"/>
      <c r="D189" s="179"/>
      <c r="E189" s="188"/>
      <c r="F189" s="27"/>
      <c r="G189" s="57"/>
      <c r="H189" s="57"/>
      <c r="I189" s="57"/>
      <c r="J189" s="57"/>
      <c r="K189" s="57"/>
      <c r="L189" s="57"/>
      <c r="M189" s="57"/>
      <c r="N189" s="57"/>
      <c r="O189" s="57"/>
    </row>
    <row r="190" spans="1:15" ht="12.75" customHeight="1" x14ac:dyDescent="0.2">
      <c r="A190" s="60"/>
      <c r="B190" s="179" t="s">
        <v>1901</v>
      </c>
      <c r="C190" s="441" t="s">
        <v>1902</v>
      </c>
      <c r="D190" s="348"/>
      <c r="E190" s="348"/>
      <c r="F190" s="27"/>
      <c r="G190" s="57"/>
      <c r="H190" s="57"/>
      <c r="I190" s="57"/>
      <c r="J190" s="57"/>
      <c r="K190" s="57"/>
      <c r="L190" s="57"/>
      <c r="M190" s="57"/>
      <c r="N190" s="57"/>
      <c r="O190" s="57"/>
    </row>
    <row r="191" spans="1:15" ht="12.75" customHeight="1" x14ac:dyDescent="0.2">
      <c r="A191" s="60"/>
      <c r="B191" s="172"/>
      <c r="C191" s="179" t="s">
        <v>1903</v>
      </c>
      <c r="D191" s="439" t="s">
        <v>1904</v>
      </c>
      <c r="E191" s="348"/>
      <c r="F191" s="27"/>
      <c r="G191" s="57"/>
      <c r="H191" s="57"/>
      <c r="I191" s="57"/>
      <c r="J191" s="57"/>
      <c r="K191" s="57"/>
      <c r="L191" s="57"/>
      <c r="M191" s="57"/>
      <c r="N191" s="57"/>
      <c r="O191" s="57"/>
    </row>
    <row r="192" spans="1:15" ht="12.75" customHeight="1" x14ac:dyDescent="0.2">
      <c r="A192" s="60"/>
      <c r="B192" s="172"/>
      <c r="C192" s="187"/>
      <c r="D192" s="252" t="s">
        <v>285</v>
      </c>
      <c r="E192" s="188" t="s">
        <v>1905</v>
      </c>
      <c r="F192" s="27">
        <f>COUNTIF(Implementación!I$9:I$2507,$D192)</f>
        <v>0</v>
      </c>
      <c r="G192" s="57">
        <f t="array" ref="G192">SUM(IF(Implementación!$I$9:$I$2508=$D192,Implementación!N$9:N$2508,0))</f>
        <v>0</v>
      </c>
      <c r="H192" s="57">
        <f t="array" ref="H192">SUM(IF(Implementación!$I$9:$I$2508=$D192,Implementación!Q$9:Q$2508,0))</f>
        <v>0</v>
      </c>
      <c r="I192" s="57">
        <f t="array" ref="I192">SUM(IF(Implementación!$I$9:$I$2508=$D192,Implementación!T$9:T$2508,0))</f>
        <v>0</v>
      </c>
      <c r="J192" s="57">
        <f t="array" ref="J192">SUM(IF(Implementación!$I$9:$I$2508=$D192,Implementación!U$9:U$2508,0))</f>
        <v>0</v>
      </c>
      <c r="K192" s="57">
        <f t="array" ref="K192">SUM(IF(Implementación!$I$9:$I$2508=$D192,Implementación!V$9:V$2508,0))</f>
        <v>0</v>
      </c>
      <c r="L192" s="57">
        <f t="array" ref="L192">SUM(IF(Implementación!$I$9:$I$2508=$D192,Implementación!W$9:W$2508,0))</f>
        <v>0</v>
      </c>
      <c r="M192" s="57">
        <f t="array" ref="M192">SUM(IF(Implementación!$I$9:$I$2508=$D192,Implementación!X$9:X$2508,0))</f>
        <v>0</v>
      </c>
      <c r="N192" s="57">
        <f t="array" ref="N192">SUM(IF(Implementación!$I$9:$I$2508=$D192,Implementación!Y$9:Y$2508,0))</f>
        <v>0</v>
      </c>
      <c r="O192" s="57">
        <f t="array" ref="O192">SUM(IF(Implementación!$I$9:$I$2508=$D192,Implementación!AA$9:AA$2508,0))</f>
        <v>0</v>
      </c>
    </row>
    <row r="193" spans="1:15" ht="12.75" customHeight="1" x14ac:dyDescent="0.2">
      <c r="A193" s="60"/>
      <c r="B193" s="172"/>
      <c r="C193" s="187"/>
      <c r="D193" s="252" t="s">
        <v>287</v>
      </c>
      <c r="E193" s="188" t="s">
        <v>1906</v>
      </c>
      <c r="F193" s="27">
        <f>COUNTIF(Implementación!I$9:I$2507,$D193)</f>
        <v>0</v>
      </c>
      <c r="G193" s="57">
        <f t="array" ref="G193">SUM(IF(Implementación!$I$9:$I$2508=$D193,Implementación!N$9:N$2508,0))</f>
        <v>0</v>
      </c>
      <c r="H193" s="57">
        <f t="array" ref="H193">SUM(IF(Implementación!$I$9:$I$2508=$D193,Implementación!Q$9:Q$2508,0))</f>
        <v>0</v>
      </c>
      <c r="I193" s="57">
        <f t="array" ref="I193">SUM(IF(Implementación!$I$9:$I$2508=$D193,Implementación!T$9:T$2508,0))</f>
        <v>0</v>
      </c>
      <c r="J193" s="57">
        <f t="array" ref="J193">SUM(IF(Implementación!$I$9:$I$2508=$D193,Implementación!U$9:U$2508,0))</f>
        <v>0</v>
      </c>
      <c r="K193" s="57">
        <f t="array" ref="K193">SUM(IF(Implementación!$I$9:$I$2508=$D193,Implementación!V$9:V$2508,0))</f>
        <v>0</v>
      </c>
      <c r="L193" s="57">
        <f t="array" ref="L193">SUM(IF(Implementación!$I$9:$I$2508=$D193,Implementación!W$9:W$2508,0))</f>
        <v>0</v>
      </c>
      <c r="M193" s="57">
        <f t="array" ref="M193">SUM(IF(Implementación!$I$9:$I$2508=$D193,Implementación!X$9:X$2508,0))</f>
        <v>0</v>
      </c>
      <c r="N193" s="57">
        <f t="array" ref="N193">SUM(IF(Implementación!$I$9:$I$2508=$D193,Implementación!Y$9:Y$2508,0))</f>
        <v>0</v>
      </c>
      <c r="O193" s="57">
        <f t="array" ref="O193">SUM(IF(Implementación!$I$9:$I$2508=$D193,Implementación!AA$9:AA$2508,0))</f>
        <v>0</v>
      </c>
    </row>
    <row r="194" spans="1:15" ht="12.75" customHeight="1" x14ac:dyDescent="0.2">
      <c r="A194" s="60"/>
      <c r="B194" s="172"/>
      <c r="C194" s="187"/>
      <c r="D194" s="252" t="s">
        <v>289</v>
      </c>
      <c r="E194" s="188" t="s">
        <v>1907</v>
      </c>
      <c r="F194" s="27">
        <f>COUNTIF(Implementación!I$9:I$2507,$D194)</f>
        <v>0</v>
      </c>
      <c r="G194" s="57">
        <f t="array" ref="G194">SUM(IF(Implementación!$I$9:$I$2508=$D194,Implementación!N$9:N$2508,0))</f>
        <v>0</v>
      </c>
      <c r="H194" s="57">
        <f t="array" ref="H194">SUM(IF(Implementación!$I$9:$I$2508=$D194,Implementación!Q$9:Q$2508,0))</f>
        <v>0</v>
      </c>
      <c r="I194" s="57">
        <f t="array" ref="I194">SUM(IF(Implementación!$I$9:$I$2508=$D194,Implementación!T$9:T$2508,0))</f>
        <v>0</v>
      </c>
      <c r="J194" s="57">
        <f t="array" ref="J194">SUM(IF(Implementación!$I$9:$I$2508=$D194,Implementación!U$9:U$2508,0))</f>
        <v>0</v>
      </c>
      <c r="K194" s="57">
        <f t="array" ref="K194">SUM(IF(Implementación!$I$9:$I$2508=$D194,Implementación!V$9:V$2508,0))</f>
        <v>0</v>
      </c>
      <c r="L194" s="57">
        <f t="array" ref="L194">SUM(IF(Implementación!$I$9:$I$2508=$D194,Implementación!W$9:W$2508,0))</f>
        <v>0</v>
      </c>
      <c r="M194" s="57">
        <f t="array" ref="M194">SUM(IF(Implementación!$I$9:$I$2508=$D194,Implementación!X$9:X$2508,0))</f>
        <v>0</v>
      </c>
      <c r="N194" s="57">
        <f t="array" ref="N194">SUM(IF(Implementación!$I$9:$I$2508=$D194,Implementación!Y$9:Y$2508,0))</f>
        <v>0</v>
      </c>
      <c r="O194" s="57">
        <f t="array" ref="O194">SUM(IF(Implementación!$I$9:$I$2508=$D194,Implementación!AA$9:AA$2508,0))</f>
        <v>0</v>
      </c>
    </row>
    <row r="195" spans="1:15" ht="12.75" customHeight="1" x14ac:dyDescent="0.2">
      <c r="A195" s="60"/>
      <c r="B195" s="172"/>
      <c r="C195" s="187"/>
      <c r="D195" s="252" t="s">
        <v>291</v>
      </c>
      <c r="E195" s="188" t="s">
        <v>1908</v>
      </c>
      <c r="F195" s="27">
        <f>COUNTIF(Implementación!I$9:I$2507,$D195)</f>
        <v>0</v>
      </c>
      <c r="G195" s="57">
        <f t="array" ref="G195">SUM(IF(Implementación!$I$9:$I$2508=$D195,Implementación!N$9:N$2508,0))</f>
        <v>0</v>
      </c>
      <c r="H195" s="57">
        <f t="array" ref="H195">SUM(IF(Implementación!$I$9:$I$2508=$D195,Implementación!Q$9:Q$2508,0))</f>
        <v>0</v>
      </c>
      <c r="I195" s="57">
        <f t="array" ref="I195">SUM(IF(Implementación!$I$9:$I$2508=$D195,Implementación!T$9:T$2508,0))</f>
        <v>0</v>
      </c>
      <c r="J195" s="57">
        <f t="array" ref="J195">SUM(IF(Implementación!$I$9:$I$2508=$D195,Implementación!U$9:U$2508,0))</f>
        <v>0</v>
      </c>
      <c r="K195" s="57">
        <f t="array" ref="K195">SUM(IF(Implementación!$I$9:$I$2508=$D195,Implementación!V$9:V$2508,0))</f>
        <v>0</v>
      </c>
      <c r="L195" s="57">
        <f t="array" ref="L195">SUM(IF(Implementación!$I$9:$I$2508=$D195,Implementación!W$9:W$2508,0))</f>
        <v>0</v>
      </c>
      <c r="M195" s="57">
        <f t="array" ref="M195">SUM(IF(Implementación!$I$9:$I$2508=$D195,Implementación!X$9:X$2508,0))</f>
        <v>0</v>
      </c>
      <c r="N195" s="57">
        <f t="array" ref="N195">SUM(IF(Implementación!$I$9:$I$2508=$D195,Implementación!Y$9:Y$2508,0))</f>
        <v>0</v>
      </c>
      <c r="O195" s="57">
        <f t="array" ref="O195">SUM(IF(Implementación!$I$9:$I$2508=$D195,Implementación!AA$9:AA$2508,0))</f>
        <v>0</v>
      </c>
    </row>
    <row r="196" spans="1:15" ht="12.75" customHeight="1" x14ac:dyDescent="0.2">
      <c r="A196" s="60"/>
      <c r="B196" s="172"/>
      <c r="C196" s="179" t="s">
        <v>1909</v>
      </c>
      <c r="D196" s="439" t="s">
        <v>1910</v>
      </c>
      <c r="E196" s="348"/>
      <c r="F196" s="27"/>
      <c r="G196" s="57"/>
      <c r="H196" s="57"/>
      <c r="I196" s="57"/>
      <c r="J196" s="57"/>
      <c r="K196" s="57"/>
      <c r="L196" s="57"/>
      <c r="M196" s="57"/>
      <c r="N196" s="57"/>
      <c r="O196" s="57"/>
    </row>
    <row r="197" spans="1:15" ht="12.75" customHeight="1" x14ac:dyDescent="0.2">
      <c r="A197" s="60"/>
      <c r="B197" s="172"/>
      <c r="C197" s="187"/>
      <c r="D197" s="252" t="s">
        <v>293</v>
      </c>
      <c r="E197" s="188" t="s">
        <v>1910</v>
      </c>
      <c r="F197" s="27">
        <f>COUNTIF(Implementación!I$9:I$2507,$D197)</f>
        <v>3</v>
      </c>
      <c r="G197" s="57">
        <f t="array" ref="G197">SUM(IF(Implementación!$I$9:$I$2508=$D197,Implementación!N$9:N$2508,0))</f>
        <v>7347.8879999999999</v>
      </c>
      <c r="H197" s="57">
        <f t="array" ref="H197">SUM(IF(Implementación!$I$9:$I$2508=$D197,Implementación!Q$9:Q$2508,0))</f>
        <v>333.04538880000001</v>
      </c>
      <c r="I197" s="57">
        <f t="array" ref="I197">SUM(IF(Implementación!$I$9:$I$2508=$D197,Implementación!T$9:T$2508,0))</f>
        <v>98.455392000000018</v>
      </c>
      <c r="J197" s="57">
        <f t="array" ref="J197">SUM(IF(Implementación!$I$9:$I$2508=$D197,Implementación!U$9:U$2508,0))</f>
        <v>24045.8941008</v>
      </c>
      <c r="K197" s="57">
        <f t="array" ref="K197">SUM(IF(Implementación!$I$9:$I$2508=$D197,Implementación!V$9:V$2508,0))</f>
        <v>2111.9525487360002</v>
      </c>
      <c r="L197" s="57">
        <f t="array" ref="L197">SUM(IF(Implementación!$I$9:$I$2508=$D197,Implementación!W$9:W$2508,0))</f>
        <v>26157.846649536001</v>
      </c>
      <c r="M197" s="57">
        <f t="array" ref="M197">SUM(IF(Implementación!$I$9:$I$2508=$D197,Implementación!X$9:X$2508,0))</f>
        <v>26158</v>
      </c>
      <c r="N197" s="57">
        <f t="array" ref="N197">SUM(IF(Implementación!$I$9:$I$2508=$D197,Implementación!Y$9:Y$2508,0))</f>
        <v>0</v>
      </c>
      <c r="O197" s="57">
        <f t="array" ref="O197">SUM(IF(Implementación!$I$9:$I$2508=$D197,Implementación!AA$9:AA$2508,0))</f>
        <v>0</v>
      </c>
    </row>
    <row r="198" spans="1:15" ht="12.75" customHeight="1" x14ac:dyDescent="0.2">
      <c r="A198" s="60"/>
      <c r="B198" s="172"/>
      <c r="C198" s="179" t="s">
        <v>1911</v>
      </c>
      <c r="D198" s="439" t="s">
        <v>1912</v>
      </c>
      <c r="E198" s="348"/>
      <c r="F198" s="27"/>
      <c r="G198" s="57"/>
      <c r="H198" s="57"/>
      <c r="I198" s="57"/>
      <c r="J198" s="57"/>
      <c r="K198" s="57"/>
      <c r="L198" s="57"/>
      <c r="M198" s="57"/>
      <c r="N198" s="57"/>
      <c r="O198" s="57"/>
    </row>
    <row r="199" spans="1:15" ht="12.75" customHeight="1" x14ac:dyDescent="0.2">
      <c r="A199" s="60"/>
      <c r="B199" s="172"/>
      <c r="C199" s="187"/>
      <c r="D199" s="252" t="s">
        <v>295</v>
      </c>
      <c r="E199" s="188" t="s">
        <v>1913</v>
      </c>
      <c r="F199" s="27">
        <f>COUNTIF(Implementación!I$9:I$2507,$D199)</f>
        <v>0</v>
      </c>
      <c r="G199" s="57">
        <f t="array" ref="G199">SUM(IF(Implementación!$I$9:$I$2508=$D199,Implementación!N$9:N$2508,0))</f>
        <v>0</v>
      </c>
      <c r="H199" s="57">
        <f t="array" ref="H199">SUM(IF(Implementación!$I$9:$I$2508=$D199,Implementación!Q$9:Q$2508,0))</f>
        <v>0</v>
      </c>
      <c r="I199" s="57">
        <f t="array" ref="I199">SUM(IF(Implementación!$I$9:$I$2508=$D199,Implementación!T$9:T$2508,0))</f>
        <v>0</v>
      </c>
      <c r="J199" s="57">
        <f t="array" ref="J199">SUM(IF(Implementación!$I$9:$I$2508=$D199,Implementación!U$9:U$2508,0))</f>
        <v>0</v>
      </c>
      <c r="K199" s="57">
        <f t="array" ref="K199">SUM(IF(Implementación!$I$9:$I$2508=$D199,Implementación!V$9:V$2508,0))</f>
        <v>0</v>
      </c>
      <c r="L199" s="57">
        <f t="array" ref="L199">SUM(IF(Implementación!$I$9:$I$2508=$D199,Implementación!W$9:W$2508,0))</f>
        <v>0</v>
      </c>
      <c r="M199" s="57">
        <f t="array" ref="M199">SUM(IF(Implementación!$I$9:$I$2508=$D199,Implementación!X$9:X$2508,0))</f>
        <v>0</v>
      </c>
      <c r="N199" s="57">
        <f t="array" ref="N199">SUM(IF(Implementación!$I$9:$I$2508=$D199,Implementación!Y$9:Y$2508,0))</f>
        <v>0</v>
      </c>
      <c r="O199" s="57">
        <f t="array" ref="O199">SUM(IF(Implementación!$I$9:$I$2508=$D199,Implementación!AA$9:AA$2508,0))</f>
        <v>0</v>
      </c>
    </row>
    <row r="200" spans="1:15" ht="12.75" customHeight="1" x14ac:dyDescent="0.2">
      <c r="A200" s="60"/>
      <c r="B200" s="172"/>
      <c r="C200" s="187"/>
      <c r="D200" s="252" t="s">
        <v>297</v>
      </c>
      <c r="E200" s="188" t="s">
        <v>1914</v>
      </c>
      <c r="F200" s="27">
        <f>COUNTIF(Implementación!I$9:I$2507,$D200)</f>
        <v>0</v>
      </c>
      <c r="G200" s="57">
        <f t="array" ref="G200">SUM(IF(Implementación!$I$9:$I$2508=$D200,Implementación!N$9:N$2508,0))</f>
        <v>0</v>
      </c>
      <c r="H200" s="57">
        <f t="array" ref="H200">SUM(IF(Implementación!$I$9:$I$2508=$D200,Implementación!Q$9:Q$2508,0))</f>
        <v>0</v>
      </c>
      <c r="I200" s="57">
        <f t="array" ref="I200">SUM(IF(Implementación!$I$9:$I$2508=$D200,Implementación!T$9:T$2508,0))</f>
        <v>0</v>
      </c>
      <c r="J200" s="57">
        <f t="array" ref="J200">SUM(IF(Implementación!$I$9:$I$2508=$D200,Implementación!U$9:U$2508,0))</f>
        <v>0</v>
      </c>
      <c r="K200" s="57">
        <f t="array" ref="K200">SUM(IF(Implementación!$I$9:$I$2508=$D200,Implementación!V$9:V$2508,0))</f>
        <v>0</v>
      </c>
      <c r="L200" s="57">
        <f t="array" ref="L200">SUM(IF(Implementación!$I$9:$I$2508=$D200,Implementación!W$9:W$2508,0))</f>
        <v>0</v>
      </c>
      <c r="M200" s="57">
        <f t="array" ref="M200">SUM(IF(Implementación!$I$9:$I$2508=$D200,Implementación!X$9:X$2508,0))</f>
        <v>0</v>
      </c>
      <c r="N200" s="57">
        <f t="array" ref="N200">SUM(IF(Implementación!$I$9:$I$2508=$D200,Implementación!Y$9:Y$2508,0))</f>
        <v>0</v>
      </c>
      <c r="O200" s="57">
        <f t="array" ref="O200">SUM(IF(Implementación!$I$9:$I$2508=$D200,Implementación!AA$9:AA$2508,0))</f>
        <v>0</v>
      </c>
    </row>
    <row r="201" spans="1:15" ht="12.75" customHeight="1" x14ac:dyDescent="0.2">
      <c r="A201" s="60"/>
      <c r="B201" s="172"/>
      <c r="C201" s="187"/>
      <c r="D201" s="252" t="s">
        <v>299</v>
      </c>
      <c r="E201" s="188" t="s">
        <v>1915</v>
      </c>
      <c r="F201" s="27">
        <f>COUNTIF(Implementación!I$9:I$2507,$D201)</f>
        <v>0</v>
      </c>
      <c r="G201" s="57">
        <f t="array" ref="G201">SUM(IF(Implementación!$I$9:$I$2508=$D201,Implementación!N$9:N$2508,0))</f>
        <v>0</v>
      </c>
      <c r="H201" s="57">
        <f t="array" ref="H201">SUM(IF(Implementación!$I$9:$I$2508=$D201,Implementación!Q$9:Q$2508,0))</f>
        <v>0</v>
      </c>
      <c r="I201" s="57">
        <f t="array" ref="I201">SUM(IF(Implementación!$I$9:$I$2508=$D201,Implementación!T$9:T$2508,0))</f>
        <v>0</v>
      </c>
      <c r="J201" s="57">
        <f t="array" ref="J201">SUM(IF(Implementación!$I$9:$I$2508=$D201,Implementación!U$9:U$2508,0))</f>
        <v>0</v>
      </c>
      <c r="K201" s="57">
        <f t="array" ref="K201">SUM(IF(Implementación!$I$9:$I$2508=$D201,Implementación!V$9:V$2508,0))</f>
        <v>0</v>
      </c>
      <c r="L201" s="57">
        <f t="array" ref="L201">SUM(IF(Implementación!$I$9:$I$2508=$D201,Implementación!W$9:W$2508,0))</f>
        <v>0</v>
      </c>
      <c r="M201" s="57">
        <f t="array" ref="M201">SUM(IF(Implementación!$I$9:$I$2508=$D201,Implementación!X$9:X$2508,0))</f>
        <v>0</v>
      </c>
      <c r="N201" s="57">
        <f t="array" ref="N201">SUM(IF(Implementación!$I$9:$I$2508=$D201,Implementación!Y$9:Y$2508,0))</f>
        <v>0</v>
      </c>
      <c r="O201" s="57">
        <f t="array" ref="O201">SUM(IF(Implementación!$I$9:$I$2508=$D201,Implementación!AA$9:AA$2508,0))</f>
        <v>0</v>
      </c>
    </row>
    <row r="202" spans="1:15" ht="12.75" customHeight="1" x14ac:dyDescent="0.2">
      <c r="A202" s="60"/>
      <c r="B202" s="172"/>
      <c r="C202" s="187"/>
      <c r="D202" s="252" t="s">
        <v>301</v>
      </c>
      <c r="E202" s="188" t="s">
        <v>1916</v>
      </c>
      <c r="F202" s="27">
        <f>COUNTIF(Implementación!I$9:I$2507,$D202)</f>
        <v>0</v>
      </c>
      <c r="G202" s="57">
        <f t="array" ref="G202">SUM(IF(Implementación!$I$9:$I$2508=$D202,Implementación!N$9:N$2508,0))</f>
        <v>0</v>
      </c>
      <c r="H202" s="57">
        <f t="array" ref="H202">SUM(IF(Implementación!$I$9:$I$2508=$D202,Implementación!Q$9:Q$2508,0))</f>
        <v>0</v>
      </c>
      <c r="I202" s="57">
        <f t="array" ref="I202">SUM(IF(Implementación!$I$9:$I$2508=$D202,Implementación!T$9:T$2508,0))</f>
        <v>0</v>
      </c>
      <c r="J202" s="57">
        <f t="array" ref="J202">SUM(IF(Implementación!$I$9:$I$2508=$D202,Implementación!U$9:U$2508,0))</f>
        <v>0</v>
      </c>
      <c r="K202" s="57">
        <f t="array" ref="K202">SUM(IF(Implementación!$I$9:$I$2508=$D202,Implementación!V$9:V$2508,0))</f>
        <v>0</v>
      </c>
      <c r="L202" s="57">
        <f t="array" ref="L202">SUM(IF(Implementación!$I$9:$I$2508=$D202,Implementación!W$9:W$2508,0))</f>
        <v>0</v>
      </c>
      <c r="M202" s="57">
        <f t="array" ref="M202">SUM(IF(Implementación!$I$9:$I$2508=$D202,Implementación!X$9:X$2508,0))</f>
        <v>0</v>
      </c>
      <c r="N202" s="57">
        <f t="array" ref="N202">SUM(IF(Implementación!$I$9:$I$2508=$D202,Implementación!Y$9:Y$2508,0))</f>
        <v>0</v>
      </c>
      <c r="O202" s="57">
        <f t="array" ref="O202">SUM(IF(Implementación!$I$9:$I$2508=$D202,Implementación!AA$9:AA$2508,0))</f>
        <v>0</v>
      </c>
    </row>
    <row r="203" spans="1:15" ht="12.75" customHeight="1" x14ac:dyDescent="0.2">
      <c r="A203" s="60"/>
      <c r="B203" s="172"/>
      <c r="C203" s="187"/>
      <c r="D203" s="252" t="s">
        <v>303</v>
      </c>
      <c r="E203" s="188" t="s">
        <v>1917</v>
      </c>
      <c r="F203" s="27">
        <f>COUNTIF(Implementación!I$9:I$2507,$D203)</f>
        <v>0</v>
      </c>
      <c r="G203" s="57">
        <f t="array" ref="G203">SUM(IF(Implementación!$I$9:$I$2508=$D203,Implementación!N$9:N$2508,0))</f>
        <v>0</v>
      </c>
      <c r="H203" s="57">
        <f t="array" ref="H203">SUM(IF(Implementación!$I$9:$I$2508=$D203,Implementación!Q$9:Q$2508,0))</f>
        <v>0</v>
      </c>
      <c r="I203" s="57">
        <f t="array" ref="I203">SUM(IF(Implementación!$I$9:$I$2508=$D203,Implementación!T$9:T$2508,0))</f>
        <v>0</v>
      </c>
      <c r="J203" s="57">
        <f t="array" ref="J203">SUM(IF(Implementación!$I$9:$I$2508=$D203,Implementación!U$9:U$2508,0))</f>
        <v>0</v>
      </c>
      <c r="K203" s="57">
        <f t="array" ref="K203">SUM(IF(Implementación!$I$9:$I$2508=$D203,Implementación!V$9:V$2508,0))</f>
        <v>0</v>
      </c>
      <c r="L203" s="57">
        <f t="array" ref="L203">SUM(IF(Implementación!$I$9:$I$2508=$D203,Implementación!W$9:W$2508,0))</f>
        <v>0</v>
      </c>
      <c r="M203" s="57">
        <f t="array" ref="M203">SUM(IF(Implementación!$I$9:$I$2508=$D203,Implementación!X$9:X$2508,0))</f>
        <v>0</v>
      </c>
      <c r="N203" s="57">
        <f t="array" ref="N203">SUM(IF(Implementación!$I$9:$I$2508=$D203,Implementación!Y$9:Y$2508,0))</f>
        <v>0</v>
      </c>
      <c r="O203" s="57">
        <f t="array" ref="O203">SUM(IF(Implementación!$I$9:$I$2508=$D203,Implementación!AA$9:AA$2508,0))</f>
        <v>0</v>
      </c>
    </row>
    <row r="204" spans="1:15" ht="12.75" customHeight="1" x14ac:dyDescent="0.2">
      <c r="A204" s="60"/>
      <c r="B204" s="172"/>
      <c r="C204" s="187"/>
      <c r="D204" s="252" t="s">
        <v>304</v>
      </c>
      <c r="E204" s="188" t="s">
        <v>1918</v>
      </c>
      <c r="F204" s="27">
        <f>COUNTIF(Implementación!I$9:I$2507,$D204)</f>
        <v>0</v>
      </c>
      <c r="G204" s="57">
        <f t="array" ref="G204">SUM(IF(Implementación!$I$9:$I$2508=$D204,Implementación!N$9:N$2508,0))</f>
        <v>0</v>
      </c>
      <c r="H204" s="57">
        <f t="array" ref="H204">SUM(IF(Implementación!$I$9:$I$2508=$D204,Implementación!Q$9:Q$2508,0))</f>
        <v>0</v>
      </c>
      <c r="I204" s="57">
        <f t="array" ref="I204">SUM(IF(Implementación!$I$9:$I$2508=$D204,Implementación!T$9:T$2508,0))</f>
        <v>0</v>
      </c>
      <c r="J204" s="57">
        <f t="array" ref="J204">SUM(IF(Implementación!$I$9:$I$2508=$D204,Implementación!U$9:U$2508,0))</f>
        <v>0</v>
      </c>
      <c r="K204" s="57">
        <f t="array" ref="K204">SUM(IF(Implementación!$I$9:$I$2508=$D204,Implementación!V$9:V$2508,0))</f>
        <v>0</v>
      </c>
      <c r="L204" s="57">
        <f t="array" ref="L204">SUM(IF(Implementación!$I$9:$I$2508=$D204,Implementación!W$9:W$2508,0))</f>
        <v>0</v>
      </c>
      <c r="M204" s="57">
        <f t="array" ref="M204">SUM(IF(Implementación!$I$9:$I$2508=$D204,Implementación!X$9:X$2508,0))</f>
        <v>0</v>
      </c>
      <c r="N204" s="57">
        <f t="array" ref="N204">SUM(IF(Implementación!$I$9:$I$2508=$D204,Implementación!Y$9:Y$2508,0))</f>
        <v>0</v>
      </c>
      <c r="O204" s="57">
        <f t="array" ref="O204">SUM(IF(Implementación!$I$9:$I$2508=$D204,Implementación!AA$9:AA$2508,0))</f>
        <v>0</v>
      </c>
    </row>
    <row r="205" spans="1:15" ht="12.75" customHeight="1" x14ac:dyDescent="0.2">
      <c r="A205" s="60"/>
      <c r="B205" s="172"/>
      <c r="C205" s="187"/>
      <c r="D205" s="252" t="s">
        <v>306</v>
      </c>
      <c r="E205" s="188" t="s">
        <v>1918</v>
      </c>
      <c r="F205" s="27">
        <f>COUNTIF(Implementación!I$9:I$2507,$D205)</f>
        <v>0</v>
      </c>
      <c r="G205" s="57">
        <f t="array" ref="G205">SUM(IF(Implementación!$I$9:$I$2508=$D205,Implementación!N$9:N$2508,0))</f>
        <v>0</v>
      </c>
      <c r="H205" s="57">
        <f t="array" ref="H205">SUM(IF(Implementación!$I$9:$I$2508=$D205,Implementación!Q$9:Q$2508,0))</f>
        <v>0</v>
      </c>
      <c r="I205" s="57">
        <f t="array" ref="I205">SUM(IF(Implementación!$I$9:$I$2508=$D205,Implementación!T$9:T$2508,0))</f>
        <v>0</v>
      </c>
      <c r="J205" s="57">
        <f t="array" ref="J205">SUM(IF(Implementación!$I$9:$I$2508=$D205,Implementación!U$9:U$2508,0))</f>
        <v>0</v>
      </c>
      <c r="K205" s="57">
        <f t="array" ref="K205">SUM(IF(Implementación!$I$9:$I$2508=$D205,Implementación!V$9:V$2508,0))</f>
        <v>0</v>
      </c>
      <c r="L205" s="57">
        <f t="array" ref="L205">SUM(IF(Implementación!$I$9:$I$2508=$D205,Implementación!W$9:W$2508,0))</f>
        <v>0</v>
      </c>
      <c r="M205" s="57">
        <f t="array" ref="M205">SUM(IF(Implementación!$I$9:$I$2508=$D205,Implementación!X$9:X$2508,0))</f>
        <v>0</v>
      </c>
      <c r="N205" s="57">
        <f t="array" ref="N205">SUM(IF(Implementación!$I$9:$I$2508=$D205,Implementación!Y$9:Y$2508,0))</f>
        <v>0</v>
      </c>
      <c r="O205" s="57">
        <f t="array" ref="O205">SUM(IF(Implementación!$I$9:$I$2508=$D205,Implementación!AA$9:AA$2508,0))</f>
        <v>0</v>
      </c>
    </row>
    <row r="206" spans="1:15" ht="12.75" customHeight="1" x14ac:dyDescent="0.2">
      <c r="A206" s="60"/>
      <c r="B206" s="172"/>
      <c r="C206" s="187"/>
      <c r="D206" s="179"/>
      <c r="E206" s="188"/>
      <c r="F206" s="27"/>
      <c r="G206" s="57"/>
      <c r="H206" s="57"/>
      <c r="I206" s="57"/>
      <c r="J206" s="57"/>
      <c r="K206" s="57"/>
      <c r="L206" s="57"/>
      <c r="M206" s="57"/>
      <c r="N206" s="57"/>
      <c r="O206" s="57"/>
    </row>
    <row r="207" spans="1:15" ht="12.75" customHeight="1" x14ac:dyDescent="0.2">
      <c r="A207" s="60"/>
      <c r="B207" s="179" t="s">
        <v>1919</v>
      </c>
      <c r="C207" s="441" t="s">
        <v>1920</v>
      </c>
      <c r="D207" s="348"/>
      <c r="E207" s="348"/>
      <c r="F207" s="27"/>
      <c r="G207" s="57"/>
      <c r="H207" s="57"/>
      <c r="I207" s="57"/>
      <c r="J207" s="57"/>
      <c r="K207" s="57"/>
      <c r="L207" s="57"/>
      <c r="M207" s="57"/>
      <c r="N207" s="57"/>
      <c r="O207" s="57"/>
    </row>
    <row r="208" spans="1:15" ht="12.75" customHeight="1" x14ac:dyDescent="0.2">
      <c r="A208" s="60"/>
      <c r="B208" s="172"/>
      <c r="C208" s="179" t="s">
        <v>1921</v>
      </c>
      <c r="D208" s="439" t="s">
        <v>1922</v>
      </c>
      <c r="E208" s="348"/>
      <c r="F208" s="27"/>
      <c r="G208" s="57"/>
      <c r="H208" s="57"/>
      <c r="I208" s="57"/>
      <c r="J208" s="57"/>
      <c r="K208" s="57"/>
      <c r="L208" s="57"/>
      <c r="M208" s="57"/>
      <c r="N208" s="57"/>
      <c r="O208" s="57"/>
    </row>
    <row r="209" spans="1:15" ht="12.75" customHeight="1" x14ac:dyDescent="0.2">
      <c r="A209" s="60"/>
      <c r="B209" s="172"/>
      <c r="C209" s="187"/>
      <c r="D209" s="252" t="s">
        <v>308</v>
      </c>
      <c r="E209" s="188" t="s">
        <v>1922</v>
      </c>
      <c r="F209" s="27">
        <f>COUNTIF(Implementación!I$9:I$2507,$D209)</f>
        <v>0</v>
      </c>
      <c r="G209" s="57">
        <f t="array" ref="G209">SUM(IF(Implementación!$I$9:$I$2508=$D209,Implementación!N$9:N$2508,0))</f>
        <v>0</v>
      </c>
      <c r="H209" s="57">
        <f t="array" ref="H209">SUM(IF(Implementación!$I$9:$I$2508=$D209,Implementación!Q$9:Q$2508,0))</f>
        <v>0</v>
      </c>
      <c r="I209" s="57">
        <f t="array" ref="I209">SUM(IF(Implementación!$I$9:$I$2508=$D209,Implementación!T$9:T$2508,0))</f>
        <v>0</v>
      </c>
      <c r="J209" s="57">
        <f t="array" ref="J209">SUM(IF(Implementación!$I$9:$I$2508=$D209,Implementación!U$9:U$2508,0))</f>
        <v>0</v>
      </c>
      <c r="K209" s="57">
        <f t="array" ref="K209">SUM(IF(Implementación!$I$9:$I$2508=$D209,Implementación!V$9:V$2508,0))</f>
        <v>0</v>
      </c>
      <c r="L209" s="57">
        <f t="array" ref="L209">SUM(IF(Implementación!$I$9:$I$2508=$D209,Implementación!W$9:W$2508,0))</f>
        <v>0</v>
      </c>
      <c r="M209" s="57">
        <f t="array" ref="M209">SUM(IF(Implementación!$I$9:$I$2508=$D209,Implementación!X$9:X$2508,0))</f>
        <v>0</v>
      </c>
      <c r="N209" s="57">
        <f t="array" ref="N209">SUM(IF(Implementación!$I$9:$I$2508=$D209,Implementación!Y$9:Y$2508,0))</f>
        <v>0</v>
      </c>
      <c r="O209" s="57">
        <f t="array" ref="O209">SUM(IF(Implementación!$I$9:$I$2508=$D209,Implementación!AA$9:AA$2508,0))</f>
        <v>0</v>
      </c>
    </row>
    <row r="210" spans="1:15" ht="12.75" customHeight="1" x14ac:dyDescent="0.2">
      <c r="A210" s="60"/>
      <c r="B210" s="172"/>
      <c r="C210" s="179" t="s">
        <v>1923</v>
      </c>
      <c r="D210" s="439" t="s">
        <v>1924</v>
      </c>
      <c r="E210" s="348"/>
      <c r="F210" s="27"/>
      <c r="G210" s="57"/>
      <c r="H210" s="57"/>
      <c r="I210" s="57"/>
      <c r="J210" s="57"/>
      <c r="K210" s="57"/>
      <c r="L210" s="57"/>
      <c r="M210" s="57"/>
      <c r="N210" s="57"/>
      <c r="O210" s="57"/>
    </row>
    <row r="211" spans="1:15" ht="12.75" customHeight="1" x14ac:dyDescent="0.2">
      <c r="A211" s="60"/>
      <c r="B211" s="172"/>
      <c r="C211" s="187"/>
      <c r="D211" s="252" t="s">
        <v>310</v>
      </c>
      <c r="E211" s="188" t="s">
        <v>1925</v>
      </c>
      <c r="F211" s="27">
        <f>COUNTIF(Implementación!I$9:I$2507,$D211)</f>
        <v>0</v>
      </c>
      <c r="G211" s="57">
        <f t="array" ref="G211">SUM(IF(Implementación!$I$9:$I$2508=$D211,Implementación!N$9:N$2508,0))</f>
        <v>0</v>
      </c>
      <c r="H211" s="57">
        <f t="array" ref="H211">SUM(IF(Implementación!$I$9:$I$2508=$D211,Implementación!Q$9:Q$2508,0))</f>
        <v>0</v>
      </c>
      <c r="I211" s="57">
        <f t="array" ref="I211">SUM(IF(Implementación!$I$9:$I$2508=$D211,Implementación!T$9:T$2508,0))</f>
        <v>0</v>
      </c>
      <c r="J211" s="57">
        <f t="array" ref="J211">SUM(IF(Implementación!$I$9:$I$2508=$D211,Implementación!U$9:U$2508,0))</f>
        <v>0</v>
      </c>
      <c r="K211" s="57">
        <f t="array" ref="K211">SUM(IF(Implementación!$I$9:$I$2508=$D211,Implementación!V$9:V$2508,0))</f>
        <v>0</v>
      </c>
      <c r="L211" s="57">
        <f t="array" ref="L211">SUM(IF(Implementación!$I$9:$I$2508=$D211,Implementación!W$9:W$2508,0))</f>
        <v>0</v>
      </c>
      <c r="M211" s="57">
        <f t="array" ref="M211">SUM(IF(Implementación!$I$9:$I$2508=$D211,Implementación!X$9:X$2508,0))</f>
        <v>0</v>
      </c>
      <c r="N211" s="57">
        <f t="array" ref="N211">SUM(IF(Implementación!$I$9:$I$2508=$D211,Implementación!Y$9:Y$2508,0))</f>
        <v>0</v>
      </c>
      <c r="O211" s="57">
        <f t="array" ref="O211">SUM(IF(Implementación!$I$9:$I$2508=$D211,Implementación!AA$9:AA$2508,0))</f>
        <v>0</v>
      </c>
    </row>
    <row r="212" spans="1:15" ht="12.75" customHeight="1" x14ac:dyDescent="0.2">
      <c r="A212" s="60"/>
      <c r="B212" s="172"/>
      <c r="C212" s="187"/>
      <c r="D212" s="252" t="s">
        <v>312</v>
      </c>
      <c r="E212" s="188" t="s">
        <v>1926</v>
      </c>
      <c r="F212" s="27">
        <f>COUNTIF(Implementación!I$9:I$2507,$D212)</f>
        <v>0</v>
      </c>
      <c r="G212" s="57">
        <f t="array" ref="G212">SUM(IF(Implementación!$I$9:$I$2508=$D212,Implementación!N$9:N$2508,0))</f>
        <v>0</v>
      </c>
      <c r="H212" s="57">
        <f t="array" ref="H212">SUM(IF(Implementación!$I$9:$I$2508=$D212,Implementación!Q$9:Q$2508,0))</f>
        <v>0</v>
      </c>
      <c r="I212" s="57">
        <f t="array" ref="I212">SUM(IF(Implementación!$I$9:$I$2508=$D212,Implementación!T$9:T$2508,0))</f>
        <v>0</v>
      </c>
      <c r="J212" s="57">
        <f t="array" ref="J212">SUM(IF(Implementación!$I$9:$I$2508=$D212,Implementación!U$9:U$2508,0))</f>
        <v>0</v>
      </c>
      <c r="K212" s="57">
        <f t="array" ref="K212">SUM(IF(Implementación!$I$9:$I$2508=$D212,Implementación!V$9:V$2508,0))</f>
        <v>0</v>
      </c>
      <c r="L212" s="57">
        <f t="array" ref="L212">SUM(IF(Implementación!$I$9:$I$2508=$D212,Implementación!W$9:W$2508,0))</f>
        <v>0</v>
      </c>
      <c r="M212" s="57">
        <f t="array" ref="M212">SUM(IF(Implementación!$I$9:$I$2508=$D212,Implementación!X$9:X$2508,0))</f>
        <v>0</v>
      </c>
      <c r="N212" s="57">
        <f t="array" ref="N212">SUM(IF(Implementación!$I$9:$I$2508=$D212,Implementación!Y$9:Y$2508,0))</f>
        <v>0</v>
      </c>
      <c r="O212" s="57">
        <f t="array" ref="O212">SUM(IF(Implementación!$I$9:$I$2508=$D212,Implementación!AA$9:AA$2508,0))</f>
        <v>0</v>
      </c>
    </row>
    <row r="213" spans="1:15" ht="12.75" customHeight="1" x14ac:dyDescent="0.2">
      <c r="A213" s="60"/>
      <c r="B213" s="172"/>
      <c r="C213" s="179" t="s">
        <v>1927</v>
      </c>
      <c r="D213" s="439" t="s">
        <v>1928</v>
      </c>
      <c r="E213" s="348"/>
      <c r="F213" s="27"/>
      <c r="G213" s="57"/>
      <c r="H213" s="57"/>
      <c r="I213" s="57"/>
      <c r="J213" s="57"/>
      <c r="K213" s="57"/>
      <c r="L213" s="57"/>
      <c r="M213" s="57"/>
      <c r="N213" s="57"/>
      <c r="O213" s="57"/>
    </row>
    <row r="214" spans="1:15" ht="12.75" customHeight="1" x14ac:dyDescent="0.2">
      <c r="A214" s="60"/>
      <c r="B214" s="172"/>
      <c r="C214" s="187"/>
      <c r="D214" s="252" t="s">
        <v>314</v>
      </c>
      <c r="E214" s="188" t="s">
        <v>1928</v>
      </c>
      <c r="F214" s="27">
        <f>COUNTIF(Implementación!I$9:I$2507,$D214)</f>
        <v>0</v>
      </c>
      <c r="G214" s="57">
        <f t="array" ref="G214">SUM(IF(Implementación!$I$9:$I$2508=$D214,Implementación!N$9:N$2508,0))</f>
        <v>0</v>
      </c>
      <c r="H214" s="57">
        <f t="array" ref="H214">SUM(IF(Implementación!$I$9:$I$2508=$D214,Implementación!Q$9:Q$2508,0))</f>
        <v>0</v>
      </c>
      <c r="I214" s="57">
        <f t="array" ref="I214">SUM(IF(Implementación!$I$9:$I$2508=$D214,Implementación!T$9:T$2508,0))</f>
        <v>0</v>
      </c>
      <c r="J214" s="57">
        <f t="array" ref="J214">SUM(IF(Implementación!$I$9:$I$2508=$D214,Implementación!U$9:U$2508,0))</f>
        <v>0</v>
      </c>
      <c r="K214" s="57">
        <f t="array" ref="K214">SUM(IF(Implementación!$I$9:$I$2508=$D214,Implementación!V$9:V$2508,0))</f>
        <v>0</v>
      </c>
      <c r="L214" s="57">
        <f t="array" ref="L214">SUM(IF(Implementación!$I$9:$I$2508=$D214,Implementación!W$9:W$2508,0))</f>
        <v>0</v>
      </c>
      <c r="M214" s="57">
        <f t="array" ref="M214">SUM(IF(Implementación!$I$9:$I$2508=$D214,Implementación!X$9:X$2508,0))</f>
        <v>0</v>
      </c>
      <c r="N214" s="57">
        <f t="array" ref="N214">SUM(IF(Implementación!$I$9:$I$2508=$D214,Implementación!Y$9:Y$2508,0))</f>
        <v>0</v>
      </c>
      <c r="O214" s="57">
        <f t="array" ref="O214">SUM(IF(Implementación!$I$9:$I$2508=$D214,Implementación!AA$9:AA$2508,0))</f>
        <v>0</v>
      </c>
    </row>
    <row r="215" spans="1:15" ht="12.75" customHeight="1" x14ac:dyDescent="0.2">
      <c r="A215" s="60"/>
      <c r="B215" s="172"/>
      <c r="C215" s="187"/>
      <c r="D215" s="179"/>
      <c r="E215" s="188"/>
      <c r="F215" s="27"/>
      <c r="G215" s="57"/>
      <c r="H215" s="57"/>
      <c r="I215" s="57"/>
      <c r="J215" s="57"/>
      <c r="K215" s="57"/>
      <c r="L215" s="57"/>
      <c r="M215" s="57"/>
      <c r="N215" s="57"/>
      <c r="O215" s="57"/>
    </row>
    <row r="216" spans="1:15" ht="12.75" customHeight="1" x14ac:dyDescent="0.2">
      <c r="A216" s="60"/>
      <c r="B216" s="179" t="s">
        <v>1929</v>
      </c>
      <c r="C216" s="441" t="s">
        <v>1930</v>
      </c>
      <c r="D216" s="348"/>
      <c r="E216" s="348"/>
      <c r="F216" s="27"/>
      <c r="G216" s="57"/>
      <c r="H216" s="57"/>
      <c r="I216" s="57"/>
      <c r="J216" s="57"/>
      <c r="K216" s="57"/>
      <c r="L216" s="57"/>
      <c r="M216" s="57"/>
      <c r="N216" s="57"/>
      <c r="O216" s="57"/>
    </row>
    <row r="217" spans="1:15" ht="12.75" customHeight="1" x14ac:dyDescent="0.2">
      <c r="A217" s="60"/>
      <c r="B217" s="172"/>
      <c r="C217" s="179" t="s">
        <v>1931</v>
      </c>
      <c r="D217" s="439" t="s">
        <v>1932</v>
      </c>
      <c r="E217" s="348"/>
      <c r="F217" s="27"/>
      <c r="G217" s="57"/>
      <c r="H217" s="57"/>
      <c r="I217" s="57"/>
      <c r="J217" s="57"/>
      <c r="K217" s="57"/>
      <c r="L217" s="57"/>
      <c r="M217" s="57"/>
      <c r="N217" s="57"/>
      <c r="O217" s="57"/>
    </row>
    <row r="218" spans="1:15" ht="12.75" customHeight="1" x14ac:dyDescent="0.2">
      <c r="A218" s="60"/>
      <c r="B218" s="172"/>
      <c r="C218" s="187"/>
      <c r="D218" s="252" t="s">
        <v>316</v>
      </c>
      <c r="E218" s="188" t="s">
        <v>1933</v>
      </c>
      <c r="F218" s="27">
        <f>COUNTIF(Implementación!I$9:I$2507,$D218)</f>
        <v>1</v>
      </c>
      <c r="G218" s="57">
        <f t="array" ref="G218">SUM(IF(Implementación!$I$9:$I$2508=$D218,Implementación!N$9:N$2508,0))</f>
        <v>819.93600000000004</v>
      </c>
      <c r="H218" s="57">
        <f t="array" ref="H218">SUM(IF(Implementación!$I$9:$I$2508=$D218,Implementación!Q$9:Q$2508,0))</f>
        <v>26.237952</v>
      </c>
      <c r="I218" s="57">
        <f t="array" ref="I218">SUM(IF(Implementación!$I$9:$I$2508=$D218,Implementación!T$9:T$2508,0))</f>
        <v>39.356927999999996</v>
      </c>
      <c r="J218" s="57">
        <f t="array" ref="J218">SUM(IF(Implementación!$I$9:$I$2508=$D218,Implementación!U$9:U$2508,0))</f>
        <v>30825.416587679993</v>
      </c>
      <c r="K218" s="57">
        <f t="array" ref="K218">SUM(IF(Implementación!$I$9:$I$2508=$D218,Implementación!V$9:V$2508,0))</f>
        <v>9799.7295052799982</v>
      </c>
      <c r="L218" s="57">
        <f t="array" ref="L218">SUM(IF(Implementación!$I$9:$I$2508=$D218,Implementación!W$9:W$2508,0))</f>
        <v>40625.146092959993</v>
      </c>
      <c r="M218" s="57">
        <f t="array" ref="M218">SUM(IF(Implementación!$I$9:$I$2508=$D218,Implementación!X$9:X$2508,0))</f>
        <v>40625</v>
      </c>
      <c r="N218" s="57">
        <f t="array" ref="N218">SUM(IF(Implementación!$I$9:$I$2508=$D218,Implementación!Y$9:Y$2508,0))</f>
        <v>0</v>
      </c>
      <c r="O218" s="57">
        <f t="array" ref="O218">SUM(IF(Implementación!$I$9:$I$2508=$D218,Implementación!AA$9:AA$2508,0))</f>
        <v>0</v>
      </c>
    </row>
    <row r="219" spans="1:15" ht="12.75" customHeight="1" x14ac:dyDescent="0.2">
      <c r="A219" s="60"/>
      <c r="B219" s="172"/>
      <c r="C219" s="187"/>
      <c r="D219" s="252" t="s">
        <v>318</v>
      </c>
      <c r="E219" s="188" t="s">
        <v>1934</v>
      </c>
      <c r="F219" s="27">
        <f>COUNTIF(Implementación!I$9:I$2507,$D219)</f>
        <v>0</v>
      </c>
      <c r="G219" s="57">
        <f t="array" ref="G219">SUM(IF(Implementación!$I$9:$I$2508=$D219,Implementación!N$9:N$2508,0))</f>
        <v>0</v>
      </c>
      <c r="H219" s="57">
        <f t="array" ref="H219">SUM(IF(Implementación!$I$9:$I$2508=$D219,Implementación!Q$9:Q$2508,0))</f>
        <v>0</v>
      </c>
      <c r="I219" s="57">
        <f t="array" ref="I219">SUM(IF(Implementación!$I$9:$I$2508=$D219,Implementación!T$9:T$2508,0))</f>
        <v>0</v>
      </c>
      <c r="J219" s="57">
        <f t="array" ref="J219">SUM(IF(Implementación!$I$9:$I$2508=$D219,Implementación!U$9:U$2508,0))</f>
        <v>0</v>
      </c>
      <c r="K219" s="57">
        <f t="array" ref="K219">SUM(IF(Implementación!$I$9:$I$2508=$D219,Implementación!V$9:V$2508,0))</f>
        <v>0</v>
      </c>
      <c r="L219" s="57">
        <f t="array" ref="L219">SUM(IF(Implementación!$I$9:$I$2508=$D219,Implementación!W$9:W$2508,0))</f>
        <v>0</v>
      </c>
      <c r="M219" s="57">
        <f t="array" ref="M219">SUM(IF(Implementación!$I$9:$I$2508=$D219,Implementación!X$9:X$2508,0))</f>
        <v>0</v>
      </c>
      <c r="N219" s="57">
        <f t="array" ref="N219">SUM(IF(Implementación!$I$9:$I$2508=$D219,Implementación!Y$9:Y$2508,0))</f>
        <v>0</v>
      </c>
      <c r="O219" s="57">
        <f t="array" ref="O219">SUM(IF(Implementación!$I$9:$I$2508=$D219,Implementación!AA$9:AA$2508,0))</f>
        <v>0</v>
      </c>
    </row>
    <row r="220" spans="1:15" ht="12.75" customHeight="1" x14ac:dyDescent="0.2">
      <c r="A220" s="60"/>
      <c r="B220" s="172"/>
      <c r="C220" s="187"/>
      <c r="D220" s="252" t="s">
        <v>319</v>
      </c>
      <c r="E220" s="188" t="s">
        <v>1935</v>
      </c>
      <c r="F220" s="27">
        <f>COUNTIF(Implementación!I$9:I$2507,$D220)</f>
        <v>0</v>
      </c>
      <c r="G220" s="57">
        <f t="array" ref="G220">SUM(IF(Implementación!$I$9:$I$2508=$D220,Implementación!N$9:N$2508,0))</f>
        <v>0</v>
      </c>
      <c r="H220" s="57">
        <f t="array" ref="H220">SUM(IF(Implementación!$I$9:$I$2508=$D220,Implementación!Q$9:Q$2508,0))</f>
        <v>0</v>
      </c>
      <c r="I220" s="57">
        <f t="array" ref="I220">SUM(IF(Implementación!$I$9:$I$2508=$D220,Implementación!T$9:T$2508,0))</f>
        <v>0</v>
      </c>
      <c r="J220" s="57">
        <f t="array" ref="J220">SUM(IF(Implementación!$I$9:$I$2508=$D220,Implementación!U$9:U$2508,0))</f>
        <v>0</v>
      </c>
      <c r="K220" s="57">
        <f t="array" ref="K220">SUM(IF(Implementación!$I$9:$I$2508=$D220,Implementación!V$9:V$2508,0))</f>
        <v>0</v>
      </c>
      <c r="L220" s="57">
        <f t="array" ref="L220">SUM(IF(Implementación!$I$9:$I$2508=$D220,Implementación!W$9:W$2508,0))</f>
        <v>0</v>
      </c>
      <c r="M220" s="57">
        <f t="array" ref="M220">SUM(IF(Implementación!$I$9:$I$2508=$D220,Implementación!X$9:X$2508,0))</f>
        <v>0</v>
      </c>
      <c r="N220" s="57">
        <f t="array" ref="N220">SUM(IF(Implementación!$I$9:$I$2508=$D220,Implementación!Y$9:Y$2508,0))</f>
        <v>0</v>
      </c>
      <c r="O220" s="57">
        <f t="array" ref="O220">SUM(IF(Implementación!$I$9:$I$2508=$D220,Implementación!AA$9:AA$2508,0))</f>
        <v>0</v>
      </c>
    </row>
    <row r="221" spans="1:15" ht="12.75" customHeight="1" x14ac:dyDescent="0.2">
      <c r="A221" s="60"/>
      <c r="B221" s="172"/>
      <c r="C221" s="187"/>
      <c r="D221" s="252" t="s">
        <v>320</v>
      </c>
      <c r="E221" s="188" t="s">
        <v>1936</v>
      </c>
      <c r="F221" s="27">
        <f>COUNTIF(Implementación!I$9:I$2507,$D221)</f>
        <v>0</v>
      </c>
      <c r="G221" s="57">
        <f t="array" ref="G221">SUM(IF(Implementación!$I$9:$I$2508=$D221,Implementación!N$9:N$2508,0))</f>
        <v>0</v>
      </c>
      <c r="H221" s="57">
        <f t="array" ref="H221">SUM(IF(Implementación!$I$9:$I$2508=$D221,Implementación!Q$9:Q$2508,0))</f>
        <v>0</v>
      </c>
      <c r="I221" s="57">
        <f t="array" ref="I221">SUM(IF(Implementación!$I$9:$I$2508=$D221,Implementación!T$9:T$2508,0))</f>
        <v>0</v>
      </c>
      <c r="J221" s="57">
        <f t="array" ref="J221">SUM(IF(Implementación!$I$9:$I$2508=$D221,Implementación!U$9:U$2508,0))</f>
        <v>0</v>
      </c>
      <c r="K221" s="57">
        <f t="array" ref="K221">SUM(IF(Implementación!$I$9:$I$2508=$D221,Implementación!V$9:V$2508,0))</f>
        <v>0</v>
      </c>
      <c r="L221" s="57">
        <f t="array" ref="L221">SUM(IF(Implementación!$I$9:$I$2508=$D221,Implementación!W$9:W$2508,0))</f>
        <v>0</v>
      </c>
      <c r="M221" s="57">
        <f t="array" ref="M221">SUM(IF(Implementación!$I$9:$I$2508=$D221,Implementación!X$9:X$2508,0))</f>
        <v>0</v>
      </c>
      <c r="N221" s="57">
        <f t="array" ref="N221">SUM(IF(Implementación!$I$9:$I$2508=$D221,Implementación!Y$9:Y$2508,0))</f>
        <v>0</v>
      </c>
      <c r="O221" s="57">
        <f t="array" ref="O221">SUM(IF(Implementación!$I$9:$I$2508=$D221,Implementación!AA$9:AA$2508,0))</f>
        <v>0</v>
      </c>
    </row>
    <row r="222" spans="1:15" ht="12.75" customHeight="1" x14ac:dyDescent="0.2">
      <c r="A222" s="60"/>
      <c r="B222" s="172"/>
      <c r="C222" s="179" t="s">
        <v>1937</v>
      </c>
      <c r="D222" s="439" t="s">
        <v>1938</v>
      </c>
      <c r="E222" s="348"/>
      <c r="F222" s="27"/>
      <c r="G222" s="57"/>
      <c r="H222" s="57"/>
      <c r="I222" s="57"/>
      <c r="J222" s="57"/>
      <c r="K222" s="57"/>
      <c r="L222" s="57"/>
      <c r="M222" s="57"/>
      <c r="N222" s="57"/>
      <c r="O222" s="57"/>
    </row>
    <row r="223" spans="1:15" ht="12.75" customHeight="1" x14ac:dyDescent="0.2">
      <c r="A223" s="60"/>
      <c r="B223" s="172"/>
      <c r="C223" s="187"/>
      <c r="D223" s="252" t="s">
        <v>321</v>
      </c>
      <c r="E223" s="188" t="s">
        <v>1939</v>
      </c>
      <c r="F223" s="27">
        <f>COUNTIF(Implementación!I$9:I$2507,$D223)</f>
        <v>0</v>
      </c>
      <c r="G223" s="57">
        <f t="array" ref="G223">SUM(IF(Implementación!$I$9:$I$2508=$D223,Implementación!N$9:N$2508,0))</f>
        <v>0</v>
      </c>
      <c r="H223" s="57">
        <f t="array" ref="H223">SUM(IF(Implementación!$I$9:$I$2508=$D223,Implementación!Q$9:Q$2508,0))</f>
        <v>0</v>
      </c>
      <c r="I223" s="57">
        <f t="array" ref="I223">SUM(IF(Implementación!$I$9:$I$2508=$D223,Implementación!T$9:T$2508,0))</f>
        <v>0</v>
      </c>
      <c r="J223" s="57">
        <f t="array" ref="J223">SUM(IF(Implementación!$I$9:$I$2508=$D223,Implementación!U$9:U$2508,0))</f>
        <v>0</v>
      </c>
      <c r="K223" s="57">
        <f t="array" ref="K223">SUM(IF(Implementación!$I$9:$I$2508=$D223,Implementación!V$9:V$2508,0))</f>
        <v>0</v>
      </c>
      <c r="L223" s="57">
        <f t="array" ref="L223">SUM(IF(Implementación!$I$9:$I$2508=$D223,Implementación!W$9:W$2508,0))</f>
        <v>0</v>
      </c>
      <c r="M223" s="57">
        <f t="array" ref="M223">SUM(IF(Implementación!$I$9:$I$2508=$D223,Implementación!X$9:X$2508,0))</f>
        <v>0</v>
      </c>
      <c r="N223" s="57">
        <f t="array" ref="N223">SUM(IF(Implementación!$I$9:$I$2508=$D223,Implementación!Y$9:Y$2508,0))</f>
        <v>0</v>
      </c>
      <c r="O223" s="57">
        <f t="array" ref="O223">SUM(IF(Implementación!$I$9:$I$2508=$D223,Implementación!AA$9:AA$2508,0))</f>
        <v>0</v>
      </c>
    </row>
    <row r="224" spans="1:15" ht="12.75" customHeight="1" x14ac:dyDescent="0.2">
      <c r="A224" s="60"/>
      <c r="B224" s="172"/>
      <c r="C224" s="187"/>
      <c r="D224" s="252" t="s">
        <v>323</v>
      </c>
      <c r="E224" s="188" t="s">
        <v>1940</v>
      </c>
      <c r="F224" s="27">
        <f>COUNTIF(Implementación!I$9:I$2507,$D224)</f>
        <v>2</v>
      </c>
      <c r="G224" s="57">
        <f t="array" ref="G224">SUM(IF(Implementación!$I$9:$I$2508=$D224,Implementación!N$9:N$2508,0))</f>
        <v>0</v>
      </c>
      <c r="H224" s="57">
        <f t="array" ref="H224">SUM(IF(Implementación!$I$9:$I$2508=$D224,Implementación!Q$9:Q$2508,0))</f>
        <v>0</v>
      </c>
      <c r="I224" s="57">
        <f t="array" ref="I224">SUM(IF(Implementación!$I$9:$I$2508=$D224,Implementación!T$9:T$2508,0))</f>
        <v>0</v>
      </c>
      <c r="J224" s="57">
        <f t="array" ref="J224">SUM(IF(Implementación!$I$9:$I$2508=$D224,Implementación!U$9:U$2508,0))</f>
        <v>174351.284334</v>
      </c>
      <c r="K224" s="57">
        <f t="array" ref="K224">SUM(IF(Implementación!$I$9:$I$2508=$D224,Implementación!V$9:V$2508,0))</f>
        <v>35832.875081040009</v>
      </c>
      <c r="L224" s="57">
        <f t="array" ref="L224">SUM(IF(Implementación!$I$9:$I$2508=$D224,Implementación!W$9:W$2508,0))</f>
        <v>210184.15941503999</v>
      </c>
      <c r="M224" s="57">
        <f t="array" ref="M224">SUM(IF(Implementación!$I$9:$I$2508=$D224,Implementación!X$9:X$2508,0))</f>
        <v>210184</v>
      </c>
      <c r="N224" s="57">
        <f t="array" ref="N224">SUM(IF(Implementación!$I$9:$I$2508=$D224,Implementación!Y$9:Y$2508,0))</f>
        <v>0</v>
      </c>
      <c r="O224" s="57">
        <f t="array" ref="O224">SUM(IF(Implementación!$I$9:$I$2508=$D224,Implementación!AA$9:AA$2508,0))</f>
        <v>0</v>
      </c>
    </row>
    <row r="225" spans="1:15" ht="12.75" customHeight="1" x14ac:dyDescent="0.2">
      <c r="A225" s="60"/>
      <c r="B225" s="172"/>
      <c r="C225" s="187"/>
      <c r="D225" s="252" t="s">
        <v>325</v>
      </c>
      <c r="E225" s="188" t="s">
        <v>1941</v>
      </c>
      <c r="F225" s="27">
        <f>COUNTIF(Implementación!I$9:I$2507,$D225)</f>
        <v>2</v>
      </c>
      <c r="G225" s="57">
        <f t="array" ref="G225">SUM(IF(Implementación!$I$9:$I$2508=$D225,Implementación!N$9:N$2508,0))</f>
        <v>0</v>
      </c>
      <c r="H225" s="57">
        <f t="array" ref="H225">SUM(IF(Implementación!$I$9:$I$2508=$D225,Implementación!Q$9:Q$2508,0))</f>
        <v>0</v>
      </c>
      <c r="I225" s="57">
        <f t="array" ref="I225">SUM(IF(Implementación!$I$9:$I$2508=$D225,Implementación!T$9:T$2508,0))</f>
        <v>0</v>
      </c>
      <c r="J225" s="57">
        <f t="array" ref="J225">SUM(IF(Implementación!$I$9:$I$2508=$D225,Implementación!U$9:U$2508,0))</f>
        <v>0</v>
      </c>
      <c r="K225" s="57">
        <f t="array" ref="K225">SUM(IF(Implementación!$I$9:$I$2508=$D225,Implementación!V$9:V$2508,0))</f>
        <v>0</v>
      </c>
      <c r="L225" s="57">
        <f t="array" ref="L225">SUM(IF(Implementación!$I$9:$I$2508=$D225,Implementación!W$9:W$2508,0))</f>
        <v>0</v>
      </c>
      <c r="M225" s="57">
        <f t="array" ref="M225">SUM(IF(Implementación!$I$9:$I$2508=$D225,Implementación!X$9:X$2508,0))</f>
        <v>0</v>
      </c>
      <c r="N225" s="57">
        <f t="array" ref="N225">SUM(IF(Implementación!$I$9:$I$2508=$D225,Implementación!Y$9:Y$2508,0))</f>
        <v>0</v>
      </c>
      <c r="O225" s="57">
        <f t="array" ref="O225">SUM(IF(Implementación!$I$9:$I$2508=$D225,Implementación!AA$9:AA$2508,0))</f>
        <v>0</v>
      </c>
    </row>
    <row r="226" spans="1:15" ht="12.75" customHeight="1" x14ac:dyDescent="0.2">
      <c r="A226" s="60"/>
      <c r="B226" s="172"/>
      <c r="C226" s="187"/>
      <c r="D226" s="252" t="s">
        <v>328</v>
      </c>
      <c r="E226" s="188" t="s">
        <v>1942</v>
      </c>
      <c r="F226" s="27">
        <f>COUNTIF(Implementación!I$9:I$2507,$D226)</f>
        <v>2</v>
      </c>
      <c r="G226" s="57">
        <f t="array" ref="G226">SUM(IF(Implementación!$I$9:$I$2508=$D226,Implementación!N$9:N$2508,0))</f>
        <v>2838.2400000000002</v>
      </c>
      <c r="H226" s="57">
        <f t="array" ref="H226">SUM(IF(Implementación!$I$9:$I$2508=$D226,Implementación!Q$9:Q$2508,0))</f>
        <v>143.16082559999998</v>
      </c>
      <c r="I226" s="57">
        <f t="array" ref="I226">SUM(IF(Implementación!$I$9:$I$2508=$D226,Implementación!T$9:T$2508,0))</f>
        <v>45.411839999999998</v>
      </c>
      <c r="J226" s="57">
        <f t="array" ref="J226">SUM(IF(Implementación!$I$9:$I$2508=$D226,Implementación!U$9:U$2508,0))</f>
        <v>9833.4041472000008</v>
      </c>
      <c r="K226" s="57">
        <f t="array" ref="K226">SUM(IF(Implementación!$I$9:$I$2508=$D226,Implementación!V$9:V$2508,0))</f>
        <v>3038.0520959999999</v>
      </c>
      <c r="L226" s="57">
        <f t="array" ref="L226">SUM(IF(Implementación!$I$9:$I$2508=$D226,Implementación!W$9:W$2508,0))</f>
        <v>12871.4562432</v>
      </c>
      <c r="M226" s="57">
        <f t="array" ref="M226">SUM(IF(Implementación!$I$9:$I$2508=$D226,Implementación!X$9:X$2508,0))</f>
        <v>14564</v>
      </c>
      <c r="N226" s="57">
        <f t="array" ref="N226">SUM(IF(Implementación!$I$9:$I$2508=$D226,Implementación!Y$9:Y$2508,0))</f>
        <v>0</v>
      </c>
      <c r="O226" s="57">
        <f t="array" ref="O226">SUM(IF(Implementación!$I$9:$I$2508=$D226,Implementación!AA$9:AA$2508,0))</f>
        <v>0</v>
      </c>
    </row>
    <row r="227" spans="1:15" ht="12.75" customHeight="1" x14ac:dyDescent="0.2">
      <c r="A227" s="60"/>
      <c r="B227" s="172"/>
      <c r="C227" s="187"/>
      <c r="D227" s="252" t="s">
        <v>329</v>
      </c>
      <c r="E227" s="188" t="s">
        <v>1943</v>
      </c>
      <c r="F227" s="27">
        <f>COUNTIF(Implementación!I$9:I$2507,$D227)</f>
        <v>3</v>
      </c>
      <c r="G227" s="57">
        <f t="array" ref="G227">SUM(IF(Implementación!$I$9:$I$2508=$D227,Implementación!N$9:N$2508,0))</f>
        <v>3798.1440000000007</v>
      </c>
      <c r="H227" s="57">
        <f t="array" ref="H227">SUM(IF(Implementación!$I$9:$I$2508=$D227,Implementación!Q$9:Q$2508,0))</f>
        <v>443.47129344000007</v>
      </c>
      <c r="I227" s="57">
        <f t="array" ref="I227">SUM(IF(Implementación!$I$9:$I$2508=$D227,Implementación!T$9:T$2508,0))</f>
        <v>96.206987520000013</v>
      </c>
      <c r="J227" s="57">
        <f t="array" ref="J227">SUM(IF(Implementación!$I$9:$I$2508=$D227,Implementación!U$9:U$2508,0))</f>
        <v>9861.1755263999985</v>
      </c>
      <c r="K227" s="57">
        <f t="array" ref="K227">SUM(IF(Implementación!$I$9:$I$2508=$D227,Implementación!V$9:V$2508,0))</f>
        <v>3297.8735248895996</v>
      </c>
      <c r="L227" s="57">
        <f t="array" ref="L227">SUM(IF(Implementación!$I$9:$I$2508=$D227,Implementación!W$9:W$2508,0))</f>
        <v>13159.049051289598</v>
      </c>
      <c r="M227" s="57">
        <f t="array" ref="M227">SUM(IF(Implementación!$I$9:$I$2508=$D227,Implementación!X$9:X$2508,0))</f>
        <v>13159</v>
      </c>
      <c r="N227" s="57">
        <f t="array" ref="N227">SUM(IF(Implementación!$I$9:$I$2508=$D227,Implementación!Y$9:Y$2508,0))</f>
        <v>0</v>
      </c>
      <c r="O227" s="57">
        <f t="array" ref="O227">SUM(IF(Implementación!$I$9:$I$2508=$D227,Implementación!AA$9:AA$2508,0))</f>
        <v>0</v>
      </c>
    </row>
    <row r="228" spans="1:15" ht="12.75" customHeight="1" x14ac:dyDescent="0.2">
      <c r="A228" s="60"/>
      <c r="B228" s="172"/>
      <c r="C228" s="179" t="s">
        <v>1944</v>
      </c>
      <c r="D228" s="439" t="s">
        <v>1945</v>
      </c>
      <c r="E228" s="348"/>
      <c r="F228" s="27"/>
      <c r="G228" s="57"/>
      <c r="H228" s="57"/>
      <c r="I228" s="57"/>
      <c r="J228" s="57"/>
      <c r="K228" s="57"/>
      <c r="L228" s="57"/>
      <c r="M228" s="57"/>
      <c r="N228" s="57"/>
      <c r="O228" s="57"/>
    </row>
    <row r="229" spans="1:15" ht="12.75" customHeight="1" x14ac:dyDescent="0.2">
      <c r="A229" s="60"/>
      <c r="B229" s="172"/>
      <c r="C229" s="187"/>
      <c r="D229" s="252" t="s">
        <v>331</v>
      </c>
      <c r="E229" s="188" t="s">
        <v>1945</v>
      </c>
      <c r="F229" s="27">
        <f>COUNTIF(Implementación!I$9:I$2507,$D229)</f>
        <v>0</v>
      </c>
      <c r="G229" s="57">
        <f t="array" ref="G229">SUM(IF(Implementación!$I$9:$I$2508=$D229,Implementación!N$9:N$2508,0))</f>
        <v>0</v>
      </c>
      <c r="H229" s="57">
        <f t="array" ref="H229">SUM(IF(Implementación!$I$9:$I$2508=$D229,Implementación!Q$9:Q$2508,0))</f>
        <v>0</v>
      </c>
      <c r="I229" s="57">
        <f t="array" ref="I229">SUM(IF(Implementación!$I$9:$I$2508=$D229,Implementación!T$9:T$2508,0))</f>
        <v>0</v>
      </c>
      <c r="J229" s="57">
        <f t="array" ref="J229">SUM(IF(Implementación!$I$9:$I$2508=$D229,Implementación!U$9:U$2508,0))</f>
        <v>0</v>
      </c>
      <c r="K229" s="57">
        <f t="array" ref="K229">SUM(IF(Implementación!$I$9:$I$2508=$D229,Implementación!V$9:V$2508,0))</f>
        <v>0</v>
      </c>
      <c r="L229" s="57">
        <f t="array" ref="L229">SUM(IF(Implementación!$I$9:$I$2508=$D229,Implementación!W$9:W$2508,0))</f>
        <v>0</v>
      </c>
      <c r="M229" s="57">
        <f t="array" ref="M229">SUM(IF(Implementación!$I$9:$I$2508=$D229,Implementación!X$9:X$2508,0))</f>
        <v>0</v>
      </c>
      <c r="N229" s="57">
        <f t="array" ref="N229">SUM(IF(Implementación!$I$9:$I$2508=$D229,Implementación!Y$9:Y$2508,0))</f>
        <v>0</v>
      </c>
      <c r="O229" s="57">
        <f t="array" ref="O229">SUM(IF(Implementación!$I$9:$I$2508=$D229,Implementación!AA$9:AA$2508,0))</f>
        <v>0</v>
      </c>
    </row>
    <row r="230" spans="1:15" ht="12.75" customHeight="1" x14ac:dyDescent="0.2">
      <c r="A230" s="60"/>
      <c r="B230" s="172"/>
      <c r="C230" s="187"/>
      <c r="D230" s="179"/>
      <c r="E230" s="188"/>
      <c r="F230" s="27"/>
      <c r="G230" s="57"/>
      <c r="H230" s="57"/>
      <c r="I230" s="57"/>
      <c r="J230" s="57"/>
      <c r="K230" s="57"/>
      <c r="L230" s="57"/>
      <c r="M230" s="57"/>
      <c r="N230" s="57"/>
      <c r="O230" s="57"/>
    </row>
    <row r="231" spans="1:15" ht="12.75" customHeight="1" x14ac:dyDescent="0.2">
      <c r="A231" s="60"/>
      <c r="B231" s="179" t="s">
        <v>1946</v>
      </c>
      <c r="C231" s="441" t="s">
        <v>1947</v>
      </c>
      <c r="D231" s="348"/>
      <c r="E231" s="348"/>
      <c r="F231" s="27"/>
      <c r="G231" s="57"/>
      <c r="H231" s="57"/>
      <c r="I231" s="57"/>
      <c r="J231" s="57"/>
      <c r="K231" s="57"/>
      <c r="L231" s="57"/>
      <c r="M231" s="57"/>
      <c r="N231" s="57"/>
      <c r="O231" s="57"/>
    </row>
    <row r="232" spans="1:15" ht="12.75" customHeight="1" x14ac:dyDescent="0.2">
      <c r="A232" s="60"/>
      <c r="B232" s="172"/>
      <c r="C232" s="179" t="s">
        <v>1948</v>
      </c>
      <c r="D232" s="439" t="s">
        <v>1949</v>
      </c>
      <c r="E232" s="348"/>
      <c r="F232" s="27"/>
      <c r="G232" s="57"/>
      <c r="H232" s="57"/>
      <c r="I232" s="57"/>
      <c r="J232" s="57"/>
      <c r="K232" s="57"/>
      <c r="L232" s="57"/>
      <c r="M232" s="57"/>
      <c r="N232" s="57"/>
      <c r="O232" s="57"/>
    </row>
    <row r="233" spans="1:15" ht="12.75" customHeight="1" x14ac:dyDescent="0.2">
      <c r="A233" s="60"/>
      <c r="B233" s="172"/>
      <c r="C233" s="187"/>
      <c r="D233" s="252" t="s">
        <v>333</v>
      </c>
      <c r="E233" s="188" t="s">
        <v>1950</v>
      </c>
      <c r="F233" s="27">
        <f>COUNTIF(Implementación!I$9:I$2507,$D233)</f>
        <v>0</v>
      </c>
      <c r="G233" s="57">
        <f t="array" ref="G233">SUM(IF(Implementación!$I$9:$I$2508=$D233,Implementación!N$9:N$2508,0))</f>
        <v>0</v>
      </c>
      <c r="H233" s="57">
        <f t="array" ref="H233">SUM(IF(Implementación!$I$9:$I$2508=$D233,Implementación!Q$9:Q$2508,0))</f>
        <v>0</v>
      </c>
      <c r="I233" s="57">
        <f t="array" ref="I233">SUM(IF(Implementación!$I$9:$I$2508=$D233,Implementación!T$9:T$2508,0))</f>
        <v>0</v>
      </c>
      <c r="J233" s="57">
        <f t="array" ref="J233">SUM(IF(Implementación!$I$9:$I$2508=$D233,Implementación!U$9:U$2508,0))</f>
        <v>0</v>
      </c>
      <c r="K233" s="57">
        <f t="array" ref="K233">SUM(IF(Implementación!$I$9:$I$2508=$D233,Implementación!V$9:V$2508,0))</f>
        <v>0</v>
      </c>
      <c r="L233" s="57">
        <f t="array" ref="L233">SUM(IF(Implementación!$I$9:$I$2508=$D233,Implementación!W$9:W$2508,0))</f>
        <v>0</v>
      </c>
      <c r="M233" s="57">
        <f t="array" ref="M233">SUM(IF(Implementación!$I$9:$I$2508=$D233,Implementación!X$9:X$2508,0))</f>
        <v>0</v>
      </c>
      <c r="N233" s="57">
        <f t="array" ref="N233">SUM(IF(Implementación!$I$9:$I$2508=$D233,Implementación!Y$9:Y$2508,0))</f>
        <v>0</v>
      </c>
      <c r="O233" s="57">
        <f t="array" ref="O233">SUM(IF(Implementación!$I$9:$I$2508=$D233,Implementación!AA$9:AA$2508,0))</f>
        <v>0</v>
      </c>
    </row>
    <row r="234" spans="1:15" ht="12.75" customHeight="1" x14ac:dyDescent="0.2">
      <c r="A234" s="60"/>
      <c r="B234" s="172"/>
      <c r="C234" s="187"/>
      <c r="D234" s="252" t="s">
        <v>335</v>
      </c>
      <c r="E234" s="188" t="s">
        <v>1951</v>
      </c>
      <c r="F234" s="27">
        <f>COUNTIF(Implementación!I$9:I$2507,$D234)</f>
        <v>0</v>
      </c>
      <c r="G234" s="57">
        <f t="array" ref="G234">SUM(IF(Implementación!$I$9:$I$2508=$D234,Implementación!N$9:N$2508,0))</f>
        <v>0</v>
      </c>
      <c r="H234" s="57">
        <f t="array" ref="H234">SUM(IF(Implementación!$I$9:$I$2508=$D234,Implementación!Q$9:Q$2508,0))</f>
        <v>0</v>
      </c>
      <c r="I234" s="57">
        <f t="array" ref="I234">SUM(IF(Implementación!$I$9:$I$2508=$D234,Implementación!T$9:T$2508,0))</f>
        <v>0</v>
      </c>
      <c r="J234" s="57">
        <f t="array" ref="J234">SUM(IF(Implementación!$I$9:$I$2508=$D234,Implementación!U$9:U$2508,0))</f>
        <v>0</v>
      </c>
      <c r="K234" s="57">
        <f t="array" ref="K234">SUM(IF(Implementación!$I$9:$I$2508=$D234,Implementación!V$9:V$2508,0))</f>
        <v>0</v>
      </c>
      <c r="L234" s="57">
        <f t="array" ref="L234">SUM(IF(Implementación!$I$9:$I$2508=$D234,Implementación!W$9:W$2508,0))</f>
        <v>0</v>
      </c>
      <c r="M234" s="57">
        <f t="array" ref="M234">SUM(IF(Implementación!$I$9:$I$2508=$D234,Implementación!X$9:X$2508,0))</f>
        <v>0</v>
      </c>
      <c r="N234" s="57">
        <f t="array" ref="N234">SUM(IF(Implementación!$I$9:$I$2508=$D234,Implementación!Y$9:Y$2508,0))</f>
        <v>0</v>
      </c>
      <c r="O234" s="57">
        <f t="array" ref="O234">SUM(IF(Implementación!$I$9:$I$2508=$D234,Implementación!AA$9:AA$2508,0))</f>
        <v>0</v>
      </c>
    </row>
    <row r="235" spans="1:15" ht="12.75" customHeight="1" x14ac:dyDescent="0.2">
      <c r="A235" s="60"/>
      <c r="B235" s="172"/>
      <c r="C235" s="187"/>
      <c r="D235" s="252" t="s">
        <v>337</v>
      </c>
      <c r="E235" s="188" t="s">
        <v>1952</v>
      </c>
      <c r="F235" s="27">
        <f>COUNTIF(Implementación!I$9:I$2507,$D235)</f>
        <v>0</v>
      </c>
      <c r="G235" s="57">
        <f t="array" ref="G235">SUM(IF(Implementación!$I$9:$I$2508=$D235,Implementación!N$9:N$2508,0))</f>
        <v>0</v>
      </c>
      <c r="H235" s="57">
        <f t="array" ref="H235">SUM(IF(Implementación!$I$9:$I$2508=$D235,Implementación!Q$9:Q$2508,0))</f>
        <v>0</v>
      </c>
      <c r="I235" s="57">
        <f t="array" ref="I235">SUM(IF(Implementación!$I$9:$I$2508=$D235,Implementación!T$9:T$2508,0))</f>
        <v>0</v>
      </c>
      <c r="J235" s="57">
        <f t="array" ref="J235">SUM(IF(Implementación!$I$9:$I$2508=$D235,Implementación!U$9:U$2508,0))</f>
        <v>0</v>
      </c>
      <c r="K235" s="57">
        <f t="array" ref="K235">SUM(IF(Implementación!$I$9:$I$2508=$D235,Implementación!V$9:V$2508,0))</f>
        <v>0</v>
      </c>
      <c r="L235" s="57">
        <f t="array" ref="L235">SUM(IF(Implementación!$I$9:$I$2508=$D235,Implementación!W$9:W$2508,0))</f>
        <v>0</v>
      </c>
      <c r="M235" s="57">
        <f t="array" ref="M235">SUM(IF(Implementación!$I$9:$I$2508=$D235,Implementación!X$9:X$2508,0))</f>
        <v>0</v>
      </c>
      <c r="N235" s="57">
        <f t="array" ref="N235">SUM(IF(Implementación!$I$9:$I$2508=$D235,Implementación!Y$9:Y$2508,0))</f>
        <v>0</v>
      </c>
      <c r="O235" s="57">
        <f t="array" ref="O235">SUM(IF(Implementación!$I$9:$I$2508=$D235,Implementación!AA$9:AA$2508,0))</f>
        <v>0</v>
      </c>
    </row>
    <row r="236" spans="1:15" ht="12.75" customHeight="1" x14ac:dyDescent="0.2">
      <c r="A236" s="60"/>
      <c r="B236" s="172"/>
      <c r="C236" s="187"/>
      <c r="D236" s="252" t="s">
        <v>338</v>
      </c>
      <c r="E236" s="188" t="s">
        <v>1953</v>
      </c>
      <c r="F236" s="27">
        <f>COUNTIF(Implementación!I$9:I$2507,$D236)</f>
        <v>2</v>
      </c>
      <c r="G236" s="57">
        <f t="array" ref="G236">SUM(IF(Implementación!$I$9:$I$2508=$D236,Implementación!N$9:N$2508,0))</f>
        <v>0</v>
      </c>
      <c r="H236" s="57">
        <f t="array" ref="H236">SUM(IF(Implementación!$I$9:$I$2508=$D236,Implementación!Q$9:Q$2508,0))</f>
        <v>0</v>
      </c>
      <c r="I236" s="57">
        <f t="array" ref="I236">SUM(IF(Implementación!$I$9:$I$2508=$D236,Implementación!T$9:T$2508,0))</f>
        <v>0</v>
      </c>
      <c r="J236" s="57">
        <f t="array" ref="J236">SUM(IF(Implementación!$I$9:$I$2508=$D236,Implementación!U$9:U$2508,0))</f>
        <v>0</v>
      </c>
      <c r="K236" s="57">
        <f t="array" ref="K236">SUM(IF(Implementación!$I$9:$I$2508=$D236,Implementación!V$9:V$2508,0))</f>
        <v>0</v>
      </c>
      <c r="L236" s="57">
        <f t="array" ref="L236">SUM(IF(Implementación!$I$9:$I$2508=$D236,Implementación!W$9:W$2508,0))</f>
        <v>0</v>
      </c>
      <c r="M236" s="57">
        <f t="array" ref="M236">SUM(IF(Implementación!$I$9:$I$2508=$D236,Implementación!X$9:X$2508,0))</f>
        <v>0</v>
      </c>
      <c r="N236" s="57">
        <f t="array" ref="N236">SUM(IF(Implementación!$I$9:$I$2508=$D236,Implementación!Y$9:Y$2508,0))</f>
        <v>0</v>
      </c>
      <c r="O236" s="57">
        <f t="array" ref="O236">SUM(IF(Implementación!$I$9:$I$2508=$D236,Implementación!AA$9:AA$2508,0))</f>
        <v>0</v>
      </c>
    </row>
    <row r="237" spans="1:15" ht="12.75" customHeight="1" x14ac:dyDescent="0.2">
      <c r="A237" s="60"/>
      <c r="B237" s="172"/>
      <c r="C237" s="179" t="s">
        <v>1954</v>
      </c>
      <c r="D237" s="439" t="s">
        <v>1955</v>
      </c>
      <c r="E237" s="348"/>
      <c r="F237" s="27"/>
      <c r="G237" s="57"/>
      <c r="H237" s="57"/>
      <c r="I237" s="57"/>
      <c r="J237" s="57"/>
      <c r="K237" s="57"/>
      <c r="L237" s="57"/>
      <c r="M237" s="57"/>
      <c r="N237" s="57"/>
      <c r="O237" s="57"/>
    </row>
    <row r="238" spans="1:15" ht="12.75" customHeight="1" x14ac:dyDescent="0.2">
      <c r="A238" s="60"/>
      <c r="B238" s="172"/>
      <c r="C238" s="187"/>
      <c r="D238" s="252" t="s">
        <v>339</v>
      </c>
      <c r="E238" s="188" t="s">
        <v>1956</v>
      </c>
      <c r="F238" s="27">
        <f>COUNTIF(Implementación!I$9:I$2507,$D238)</f>
        <v>0</v>
      </c>
      <c r="G238" s="57">
        <f t="array" ref="G238">SUM(IF(Implementación!$I$9:$I$2508=$D238,Implementación!N$9:N$2508,0))</f>
        <v>0</v>
      </c>
      <c r="H238" s="57">
        <f t="array" ref="H238">SUM(IF(Implementación!$I$9:$I$2508=$D238,Implementación!Q$9:Q$2508,0))</f>
        <v>0</v>
      </c>
      <c r="I238" s="57">
        <f t="array" ref="I238">SUM(IF(Implementación!$I$9:$I$2508=$D238,Implementación!T$9:T$2508,0))</f>
        <v>0</v>
      </c>
      <c r="J238" s="57">
        <f t="array" ref="J238">SUM(IF(Implementación!$I$9:$I$2508=$D238,Implementación!U$9:U$2508,0))</f>
        <v>0</v>
      </c>
      <c r="K238" s="57">
        <f t="array" ref="K238">SUM(IF(Implementación!$I$9:$I$2508=$D238,Implementación!V$9:V$2508,0))</f>
        <v>0</v>
      </c>
      <c r="L238" s="57">
        <f t="array" ref="L238">SUM(IF(Implementación!$I$9:$I$2508=$D238,Implementación!W$9:W$2508,0))</f>
        <v>0</v>
      </c>
      <c r="M238" s="57">
        <f t="array" ref="M238">SUM(IF(Implementación!$I$9:$I$2508=$D238,Implementación!X$9:X$2508,0))</f>
        <v>0</v>
      </c>
      <c r="N238" s="57">
        <f t="array" ref="N238">SUM(IF(Implementación!$I$9:$I$2508=$D238,Implementación!Y$9:Y$2508,0))</f>
        <v>0</v>
      </c>
      <c r="O238" s="57">
        <f t="array" ref="O238">SUM(IF(Implementación!$I$9:$I$2508=$D238,Implementación!AA$9:AA$2508,0))</f>
        <v>0</v>
      </c>
    </row>
    <row r="239" spans="1:15" ht="12.75" customHeight="1" x14ac:dyDescent="0.2">
      <c r="A239" s="60"/>
      <c r="B239" s="172"/>
      <c r="C239" s="187"/>
      <c r="D239" s="252" t="s">
        <v>340</v>
      </c>
      <c r="E239" s="188" t="s">
        <v>1957</v>
      </c>
      <c r="F239" s="27">
        <f>COUNTIF(Implementación!I$9:I$2507,$D239)</f>
        <v>1</v>
      </c>
      <c r="G239" s="57">
        <f t="array" ref="G239">SUM(IF(Implementación!$I$9:$I$2508=$D239,Implementación!N$9:N$2508,0))</f>
        <v>0</v>
      </c>
      <c r="H239" s="57">
        <f t="array" ref="H239">SUM(IF(Implementación!$I$9:$I$2508=$D239,Implementación!Q$9:Q$2508,0))</f>
        <v>0</v>
      </c>
      <c r="I239" s="57">
        <f t="array" ref="I239">SUM(IF(Implementación!$I$9:$I$2508=$D239,Implementación!T$9:T$2508,0))</f>
        <v>0</v>
      </c>
      <c r="J239" s="57">
        <f t="array" ref="J239">SUM(IF(Implementación!$I$9:$I$2508=$D239,Implementación!U$9:U$2508,0))</f>
        <v>0</v>
      </c>
      <c r="K239" s="57">
        <f t="array" ref="K239">SUM(IF(Implementación!$I$9:$I$2508=$D239,Implementación!V$9:V$2508,0))</f>
        <v>0</v>
      </c>
      <c r="L239" s="57">
        <f t="array" ref="L239">SUM(IF(Implementación!$I$9:$I$2508=$D239,Implementación!W$9:W$2508,0))</f>
        <v>0</v>
      </c>
      <c r="M239" s="57">
        <f t="array" ref="M239">SUM(IF(Implementación!$I$9:$I$2508=$D239,Implementación!X$9:X$2508,0))</f>
        <v>0</v>
      </c>
      <c r="N239" s="57">
        <f t="array" ref="N239">SUM(IF(Implementación!$I$9:$I$2508=$D239,Implementación!Y$9:Y$2508,0))</f>
        <v>0</v>
      </c>
      <c r="O239" s="57">
        <f t="array" ref="O239">SUM(IF(Implementación!$I$9:$I$2508=$D239,Implementación!AA$9:AA$2508,0))</f>
        <v>0</v>
      </c>
    </row>
    <row r="240" spans="1:15" ht="12.75" customHeight="1" x14ac:dyDescent="0.2">
      <c r="A240" s="60"/>
      <c r="B240" s="172"/>
      <c r="C240" s="187"/>
      <c r="D240" s="179"/>
      <c r="E240" s="188"/>
      <c r="F240" s="27"/>
      <c r="G240" s="57"/>
      <c r="H240" s="57"/>
      <c r="I240" s="57"/>
      <c r="J240" s="57"/>
      <c r="K240" s="57"/>
      <c r="L240" s="57"/>
      <c r="M240" s="57"/>
      <c r="N240" s="57"/>
      <c r="O240" s="57"/>
    </row>
    <row r="241" spans="1:15" ht="12.75" customHeight="1" x14ac:dyDescent="0.2">
      <c r="A241" s="60"/>
      <c r="B241" s="179" t="s">
        <v>1958</v>
      </c>
      <c r="C241" s="441" t="s">
        <v>1959</v>
      </c>
      <c r="D241" s="348"/>
      <c r="E241" s="348"/>
      <c r="F241" s="27"/>
      <c r="G241" s="57"/>
      <c r="H241" s="57"/>
      <c r="I241" s="57"/>
      <c r="J241" s="57"/>
      <c r="K241" s="57"/>
      <c r="L241" s="57"/>
      <c r="M241" s="57"/>
      <c r="N241" s="57"/>
      <c r="O241" s="57"/>
    </row>
    <row r="242" spans="1:15" ht="12.75" customHeight="1" x14ac:dyDescent="0.2">
      <c r="A242" s="60"/>
      <c r="B242" s="172"/>
      <c r="C242" s="179" t="s">
        <v>1960</v>
      </c>
      <c r="D242" s="439" t="s">
        <v>1961</v>
      </c>
      <c r="E242" s="348"/>
      <c r="F242" s="27"/>
      <c r="G242" s="57"/>
      <c r="H242" s="57"/>
      <c r="I242" s="57"/>
      <c r="J242" s="57"/>
      <c r="K242" s="57"/>
      <c r="L242" s="57"/>
      <c r="M242" s="57"/>
      <c r="N242" s="57"/>
      <c r="O242" s="57"/>
    </row>
    <row r="243" spans="1:15" ht="12.75" customHeight="1" x14ac:dyDescent="0.2">
      <c r="A243" s="60"/>
      <c r="B243" s="172"/>
      <c r="C243" s="187"/>
      <c r="D243" s="252" t="s">
        <v>342</v>
      </c>
      <c r="E243" s="188" t="s">
        <v>1961</v>
      </c>
      <c r="F243" s="27">
        <f>COUNTIF(Implementación!I$9:I$2507,$D243)</f>
        <v>1</v>
      </c>
      <c r="G243" s="57">
        <f t="array" ref="G243">SUM(IF(Implementación!$I$9:$I$2508=$D243,Implementación!N$9:N$2508,0))</f>
        <v>61776</v>
      </c>
      <c r="H243" s="57">
        <f t="array" ref="H243">SUM(IF(Implementación!$I$9:$I$2508=$D243,Implementación!Q$9:Q$2508,0))</f>
        <v>151.26695999999995</v>
      </c>
      <c r="I243" s="57">
        <f t="array" ref="I243">SUM(IF(Implementación!$I$9:$I$2508=$D243,Implementación!T$9:T$2508,0))</f>
        <v>601.61399999999981</v>
      </c>
      <c r="J243" s="57">
        <f t="array" ref="J243">SUM(IF(Implementación!$I$9:$I$2508=$D243,Implementación!U$9:U$2508,0))</f>
        <v>180072.85488659996</v>
      </c>
      <c r="K243" s="57">
        <f t="array" ref="K243">SUM(IF(Implementación!$I$9:$I$2508=$D243,Implementación!V$9:V$2508,0))</f>
        <v>49260.141964799986</v>
      </c>
      <c r="L243" s="57">
        <f t="array" ref="L243">SUM(IF(Implementación!$I$9:$I$2508=$D243,Implementación!W$9:W$2508,0))</f>
        <v>229332.99685139995</v>
      </c>
      <c r="M243" s="57">
        <f t="array" ref="M243">SUM(IF(Implementación!$I$9:$I$2508=$D243,Implementación!X$9:X$2508,0))</f>
        <v>229333</v>
      </c>
      <c r="N243" s="57">
        <f t="array" ref="N243">SUM(IF(Implementación!$I$9:$I$2508=$D243,Implementación!Y$9:Y$2508,0))</f>
        <v>0</v>
      </c>
      <c r="O243" s="57">
        <f t="array" ref="O243">SUM(IF(Implementación!$I$9:$I$2508=$D243,Implementación!AA$9:AA$2508,0))</f>
        <v>0</v>
      </c>
    </row>
    <row r="244" spans="1:15" ht="12.75" customHeight="1" x14ac:dyDescent="0.2">
      <c r="A244" s="60"/>
      <c r="B244" s="172"/>
      <c r="C244" s="179" t="s">
        <v>1962</v>
      </c>
      <c r="D244" s="439" t="s">
        <v>1963</v>
      </c>
      <c r="E244" s="348"/>
      <c r="F244" s="27"/>
      <c r="G244" s="57"/>
      <c r="H244" s="57"/>
      <c r="I244" s="57"/>
      <c r="J244" s="57"/>
      <c r="K244" s="57"/>
      <c r="L244" s="57"/>
      <c r="M244" s="57"/>
      <c r="N244" s="57"/>
      <c r="O244" s="57"/>
    </row>
    <row r="245" spans="1:15" ht="12.75" customHeight="1" x14ac:dyDescent="0.2">
      <c r="A245" s="60"/>
      <c r="B245" s="172"/>
      <c r="C245" s="187"/>
      <c r="D245" s="252" t="s">
        <v>344</v>
      </c>
      <c r="E245" s="188" t="s">
        <v>1964</v>
      </c>
      <c r="F245" s="27">
        <f>COUNTIF(Implementación!I$9:I$2507,$D245)</f>
        <v>0</v>
      </c>
      <c r="G245" s="57">
        <f t="array" ref="G245">SUM(IF(Implementación!$I$9:$I$2508=$D245,Implementación!N$9:N$2508,0))</f>
        <v>0</v>
      </c>
      <c r="H245" s="57">
        <f t="array" ref="H245">SUM(IF(Implementación!$I$9:$I$2508=$D245,Implementación!Q$9:Q$2508,0))</f>
        <v>0</v>
      </c>
      <c r="I245" s="57">
        <f t="array" ref="I245">SUM(IF(Implementación!$I$9:$I$2508=$D245,Implementación!T$9:T$2508,0))</f>
        <v>0</v>
      </c>
      <c r="J245" s="57">
        <f t="array" ref="J245">SUM(IF(Implementación!$I$9:$I$2508=$D245,Implementación!U$9:U$2508,0))</f>
        <v>0</v>
      </c>
      <c r="K245" s="57">
        <f t="array" ref="K245">SUM(IF(Implementación!$I$9:$I$2508=$D245,Implementación!V$9:V$2508,0))</f>
        <v>0</v>
      </c>
      <c r="L245" s="57">
        <f t="array" ref="L245">SUM(IF(Implementación!$I$9:$I$2508=$D245,Implementación!W$9:W$2508,0))</f>
        <v>0</v>
      </c>
      <c r="M245" s="57">
        <f t="array" ref="M245">SUM(IF(Implementación!$I$9:$I$2508=$D245,Implementación!X$9:X$2508,0))</f>
        <v>0</v>
      </c>
      <c r="N245" s="57">
        <f t="array" ref="N245">SUM(IF(Implementación!$I$9:$I$2508=$D245,Implementación!Y$9:Y$2508,0))</f>
        <v>0</v>
      </c>
      <c r="O245" s="57">
        <f t="array" ref="O245">SUM(IF(Implementación!$I$9:$I$2508=$D245,Implementación!AA$9:AA$2508,0))</f>
        <v>0</v>
      </c>
    </row>
    <row r="246" spans="1:15" ht="12.75" customHeight="1" x14ac:dyDescent="0.2">
      <c r="A246" s="60"/>
      <c r="B246" s="172"/>
      <c r="C246" s="187"/>
      <c r="D246" s="252" t="s">
        <v>346</v>
      </c>
      <c r="E246" s="188" t="s">
        <v>1965</v>
      </c>
      <c r="F246" s="27">
        <f>COUNTIF(Implementación!I$9:I$2507,$D246)</f>
        <v>1</v>
      </c>
      <c r="G246" s="57">
        <f t="array" ref="G246">SUM(IF(Implementación!$I$9:$I$2508=$D246,Implementación!N$9:N$2508,0))</f>
        <v>0</v>
      </c>
      <c r="H246" s="57">
        <f t="array" ref="H246">SUM(IF(Implementación!$I$9:$I$2508=$D246,Implementación!Q$9:Q$2508,0))</f>
        <v>0</v>
      </c>
      <c r="I246" s="57">
        <f t="array" ref="I246">SUM(IF(Implementación!$I$9:$I$2508=$D246,Implementación!T$9:T$2508,0))</f>
        <v>0</v>
      </c>
      <c r="J246" s="57">
        <f t="array" ref="J246">SUM(IF(Implementación!$I$9:$I$2508=$D246,Implementación!U$9:U$2508,0))</f>
        <v>0</v>
      </c>
      <c r="K246" s="57">
        <f t="array" ref="K246">SUM(IF(Implementación!$I$9:$I$2508=$D246,Implementación!V$9:V$2508,0))</f>
        <v>0</v>
      </c>
      <c r="L246" s="57">
        <f t="array" ref="L246">SUM(IF(Implementación!$I$9:$I$2508=$D246,Implementación!W$9:W$2508,0))</f>
        <v>0</v>
      </c>
      <c r="M246" s="57">
        <f t="array" ref="M246">SUM(IF(Implementación!$I$9:$I$2508=$D246,Implementación!X$9:X$2508,0))</f>
        <v>0</v>
      </c>
      <c r="N246" s="57">
        <f t="array" ref="N246">SUM(IF(Implementación!$I$9:$I$2508=$D246,Implementación!Y$9:Y$2508,0))</f>
        <v>0</v>
      </c>
      <c r="O246" s="57">
        <f t="array" ref="O246">SUM(IF(Implementación!$I$9:$I$2508=$D246,Implementación!AA$9:AA$2508,0))</f>
        <v>0</v>
      </c>
    </row>
    <row r="247" spans="1:15" ht="12.75" customHeight="1" x14ac:dyDescent="0.2">
      <c r="A247" s="60"/>
      <c r="B247" s="172"/>
      <c r="C247" s="187"/>
      <c r="D247" s="252" t="s">
        <v>348</v>
      </c>
      <c r="E247" s="188" t="s">
        <v>1966</v>
      </c>
      <c r="F247" s="27">
        <f>COUNTIF(Implementación!I$9:I$2507,$D247)</f>
        <v>2</v>
      </c>
      <c r="G247" s="57">
        <f t="array" ref="G247">SUM(IF(Implementación!$I$9:$I$2508=$D247,Implementación!N$9:N$2508,0))</f>
        <v>2838.2400000000002</v>
      </c>
      <c r="H247" s="57">
        <f t="array" ref="H247">SUM(IF(Implementación!$I$9:$I$2508=$D247,Implementación!Q$9:Q$2508,0))</f>
        <v>28.382399999999993</v>
      </c>
      <c r="I247" s="57">
        <f t="array" ref="I247">SUM(IF(Implementación!$I$9:$I$2508=$D247,Implementación!T$9:T$2508,0))</f>
        <v>28.382399999999993</v>
      </c>
      <c r="J247" s="57">
        <f t="array" ref="J247">SUM(IF(Implementación!$I$9:$I$2508=$D247,Implementación!U$9:U$2508,0))</f>
        <v>177095.53512288001</v>
      </c>
      <c r="K247" s="57">
        <f t="array" ref="K247">SUM(IF(Implementación!$I$9:$I$2508=$D247,Implementación!V$9:V$2508,0))</f>
        <v>2076.0022656000001</v>
      </c>
      <c r="L247" s="57">
        <f t="array" ref="L247">SUM(IF(Implementación!$I$9:$I$2508=$D247,Implementación!W$9:W$2508,0))</f>
        <v>179171.53738848001</v>
      </c>
      <c r="M247" s="57">
        <f t="array" ref="M247">SUM(IF(Implementación!$I$9:$I$2508=$D247,Implementación!X$9:X$2508,0))</f>
        <v>179172</v>
      </c>
      <c r="N247" s="57">
        <f t="array" ref="N247">SUM(IF(Implementación!$I$9:$I$2508=$D247,Implementación!Y$9:Y$2508,0))</f>
        <v>0</v>
      </c>
      <c r="O247" s="57">
        <f t="array" ref="O247">SUM(IF(Implementación!$I$9:$I$2508=$D247,Implementación!AA$9:AA$2508,0))</f>
        <v>0</v>
      </c>
    </row>
    <row r="248" spans="1:15" ht="12.75" customHeight="1" x14ac:dyDescent="0.2">
      <c r="A248" s="60"/>
      <c r="B248" s="172"/>
      <c r="C248" s="187"/>
      <c r="D248" s="252" t="s">
        <v>350</v>
      </c>
      <c r="E248" s="188" t="s">
        <v>1967</v>
      </c>
      <c r="F248" s="27">
        <f>COUNTIF(Implementación!I$9:I$2507,$D248)</f>
        <v>5</v>
      </c>
      <c r="G248" s="57">
        <f t="array" ref="G248">SUM(IF(Implementación!$I$9:$I$2508=$D248,Implementación!N$9:N$2508,0))</f>
        <v>0</v>
      </c>
      <c r="H248" s="57">
        <f t="array" ref="H248">SUM(IF(Implementación!$I$9:$I$2508=$D248,Implementación!Q$9:Q$2508,0))</f>
        <v>0</v>
      </c>
      <c r="I248" s="57">
        <f t="array" ref="I248">SUM(IF(Implementación!$I$9:$I$2508=$D248,Implementación!T$9:T$2508,0))</f>
        <v>0</v>
      </c>
      <c r="J248" s="57">
        <f t="array" ref="J248">SUM(IF(Implementación!$I$9:$I$2508=$D248,Implementación!U$9:U$2508,0))</f>
        <v>0</v>
      </c>
      <c r="K248" s="57">
        <f t="array" ref="K248">SUM(IF(Implementación!$I$9:$I$2508=$D248,Implementación!V$9:V$2508,0))</f>
        <v>0</v>
      </c>
      <c r="L248" s="57">
        <f t="array" ref="L248">SUM(IF(Implementación!$I$9:$I$2508=$D248,Implementación!W$9:W$2508,0))</f>
        <v>0</v>
      </c>
      <c r="M248" s="57">
        <f t="array" ref="M248">SUM(IF(Implementación!$I$9:$I$2508=$D248,Implementación!X$9:X$2508,0))</f>
        <v>0</v>
      </c>
      <c r="N248" s="57">
        <f t="array" ref="N248">SUM(IF(Implementación!$I$9:$I$2508=$D248,Implementación!Y$9:Y$2508,0))</f>
        <v>0</v>
      </c>
      <c r="O248" s="57">
        <f t="array" ref="O248">SUM(IF(Implementación!$I$9:$I$2508=$D248,Implementación!AA$9:AA$2508,0))</f>
        <v>0</v>
      </c>
    </row>
    <row r="249" spans="1:15" ht="12.75" customHeight="1" x14ac:dyDescent="0.2">
      <c r="A249" s="60"/>
      <c r="B249" s="172"/>
      <c r="C249" s="187"/>
      <c r="D249" s="252" t="s">
        <v>352</v>
      </c>
      <c r="E249" s="188" t="s">
        <v>1968</v>
      </c>
      <c r="F249" s="27">
        <f>COUNTIF(Implementación!I$9:I$2507,$D249)</f>
        <v>0</v>
      </c>
      <c r="G249" s="57">
        <f t="array" ref="G249">SUM(IF(Implementación!$I$9:$I$2508=$D249,Implementación!N$9:N$2508,0))</f>
        <v>0</v>
      </c>
      <c r="H249" s="57">
        <f t="array" ref="H249">SUM(IF(Implementación!$I$9:$I$2508=$D249,Implementación!Q$9:Q$2508,0))</f>
        <v>0</v>
      </c>
      <c r="I249" s="57">
        <f t="array" ref="I249">SUM(IF(Implementación!$I$9:$I$2508=$D249,Implementación!T$9:T$2508,0))</f>
        <v>0</v>
      </c>
      <c r="J249" s="57">
        <f t="array" ref="J249">SUM(IF(Implementación!$I$9:$I$2508=$D249,Implementación!U$9:U$2508,0))</f>
        <v>0</v>
      </c>
      <c r="K249" s="57">
        <f t="array" ref="K249">SUM(IF(Implementación!$I$9:$I$2508=$D249,Implementación!V$9:V$2508,0))</f>
        <v>0</v>
      </c>
      <c r="L249" s="57">
        <f t="array" ref="L249">SUM(IF(Implementación!$I$9:$I$2508=$D249,Implementación!W$9:W$2508,0))</f>
        <v>0</v>
      </c>
      <c r="M249" s="57">
        <f t="array" ref="M249">SUM(IF(Implementación!$I$9:$I$2508=$D249,Implementación!X$9:X$2508,0))</f>
        <v>0</v>
      </c>
      <c r="N249" s="57">
        <f t="array" ref="N249">SUM(IF(Implementación!$I$9:$I$2508=$D249,Implementación!Y$9:Y$2508,0))</f>
        <v>0</v>
      </c>
      <c r="O249" s="57">
        <f t="array" ref="O249">SUM(IF(Implementación!$I$9:$I$2508=$D249,Implementación!AA$9:AA$2508,0))</f>
        <v>0</v>
      </c>
    </row>
    <row r="250" spans="1:15" ht="12.75" customHeight="1" x14ac:dyDescent="0.2">
      <c r="A250" s="60"/>
      <c r="B250" s="172"/>
      <c r="C250" s="187"/>
      <c r="D250" s="252" t="s">
        <v>354</v>
      </c>
      <c r="E250" s="188" t="s">
        <v>1969</v>
      </c>
      <c r="F250" s="27">
        <f>COUNTIF(Implementación!I$9:I$2507,$D250)</f>
        <v>0</v>
      </c>
      <c r="G250" s="57">
        <f t="array" ref="G250">SUM(IF(Implementación!$I$9:$I$2508=$D250,Implementación!N$9:N$2508,0))</f>
        <v>0</v>
      </c>
      <c r="H250" s="57">
        <f t="array" ref="H250">SUM(IF(Implementación!$I$9:$I$2508=$D250,Implementación!Q$9:Q$2508,0))</f>
        <v>0</v>
      </c>
      <c r="I250" s="57">
        <f t="array" ref="I250">SUM(IF(Implementación!$I$9:$I$2508=$D250,Implementación!T$9:T$2508,0))</f>
        <v>0</v>
      </c>
      <c r="J250" s="57">
        <f t="array" ref="J250">SUM(IF(Implementación!$I$9:$I$2508=$D250,Implementación!U$9:U$2508,0))</f>
        <v>0</v>
      </c>
      <c r="K250" s="57">
        <f t="array" ref="K250">SUM(IF(Implementación!$I$9:$I$2508=$D250,Implementación!V$9:V$2508,0))</f>
        <v>0</v>
      </c>
      <c r="L250" s="57">
        <f t="array" ref="L250">SUM(IF(Implementación!$I$9:$I$2508=$D250,Implementación!W$9:W$2508,0))</f>
        <v>0</v>
      </c>
      <c r="M250" s="57">
        <f t="array" ref="M250">SUM(IF(Implementación!$I$9:$I$2508=$D250,Implementación!X$9:X$2508,0))</f>
        <v>0</v>
      </c>
      <c r="N250" s="57">
        <f t="array" ref="N250">SUM(IF(Implementación!$I$9:$I$2508=$D250,Implementación!Y$9:Y$2508,0))</f>
        <v>0</v>
      </c>
      <c r="O250" s="57">
        <f t="array" ref="O250">SUM(IF(Implementación!$I$9:$I$2508=$D250,Implementación!AA$9:AA$2508,0))</f>
        <v>0</v>
      </c>
    </row>
    <row r="251" spans="1:15" ht="12.75" customHeight="1" x14ac:dyDescent="0.2">
      <c r="A251" s="60"/>
      <c r="B251" s="172"/>
      <c r="C251" s="187"/>
      <c r="D251" s="252" t="s">
        <v>355</v>
      </c>
      <c r="E251" s="188" t="s">
        <v>1970</v>
      </c>
      <c r="F251" s="27">
        <f>COUNTIF(Implementación!I$9:I$2507,$D251)</f>
        <v>1</v>
      </c>
      <c r="G251" s="57">
        <f t="array" ref="G251">SUM(IF(Implementación!$I$9:$I$2508=$D251,Implementación!N$9:N$2508,0))</f>
        <v>530.15039999999999</v>
      </c>
      <c r="H251" s="57">
        <f t="array" ref="H251">SUM(IF(Implementación!$I$9:$I$2508=$D251,Implementación!Q$9:Q$2508,0))</f>
        <v>276.48946079999996</v>
      </c>
      <c r="I251" s="57">
        <f t="array" ref="I251">SUM(IF(Implementación!$I$9:$I$2508=$D251,Implementación!T$9:T$2508,0))</f>
        <v>40.761221759999998</v>
      </c>
      <c r="J251" s="57">
        <f t="array" ref="J251">SUM(IF(Implementación!$I$9:$I$2508=$D251,Implementación!U$9:U$2508,0))</f>
        <v>15614.10108</v>
      </c>
      <c r="K251" s="57">
        <f t="array" ref="K251">SUM(IF(Implementación!$I$9:$I$2508=$D251,Implementación!V$9:V$2508,0))</f>
        <v>1994.3036345088001</v>
      </c>
      <c r="L251" s="57">
        <f t="array" ref="L251">SUM(IF(Implementación!$I$9:$I$2508=$D251,Implementación!W$9:W$2508,0))</f>
        <v>17608.404714508801</v>
      </c>
      <c r="M251" s="57">
        <f t="array" ref="M251">SUM(IF(Implementación!$I$9:$I$2508=$D251,Implementación!X$9:X$2508,0))</f>
        <v>17608</v>
      </c>
      <c r="N251" s="57">
        <f t="array" ref="N251">SUM(IF(Implementación!$I$9:$I$2508=$D251,Implementación!Y$9:Y$2508,0))</f>
        <v>0</v>
      </c>
      <c r="O251" s="57">
        <f t="array" ref="O251">SUM(IF(Implementación!$I$9:$I$2508=$D251,Implementación!AA$9:AA$2508,0))</f>
        <v>0</v>
      </c>
    </row>
    <row r="252" spans="1:15" ht="12.75" customHeight="1" x14ac:dyDescent="0.2">
      <c r="A252" s="60"/>
      <c r="B252" s="172"/>
      <c r="C252" s="187"/>
      <c r="D252" s="179"/>
      <c r="E252" s="188"/>
      <c r="F252" s="27"/>
      <c r="G252" s="57"/>
      <c r="H252" s="57"/>
      <c r="I252" s="57"/>
      <c r="J252" s="57"/>
      <c r="K252" s="57"/>
      <c r="L252" s="57"/>
      <c r="M252" s="57"/>
      <c r="N252" s="57"/>
      <c r="O252" s="57"/>
    </row>
    <row r="253" spans="1:15" ht="12.75" customHeight="1" x14ac:dyDescent="0.2">
      <c r="A253" s="60"/>
      <c r="B253" s="179" t="s">
        <v>1971</v>
      </c>
      <c r="C253" s="441" t="s">
        <v>1972</v>
      </c>
      <c r="D253" s="348"/>
      <c r="E253" s="348"/>
      <c r="F253" s="27"/>
      <c r="G253" s="57"/>
      <c r="H253" s="57"/>
      <c r="I253" s="57"/>
      <c r="J253" s="57"/>
      <c r="K253" s="57"/>
      <c r="L253" s="57"/>
      <c r="M253" s="57"/>
      <c r="N253" s="57"/>
      <c r="O253" s="57"/>
    </row>
    <row r="254" spans="1:15" ht="12.75" customHeight="1" x14ac:dyDescent="0.2">
      <c r="A254" s="60"/>
      <c r="B254" s="172"/>
      <c r="C254" s="179" t="s">
        <v>1973</v>
      </c>
      <c r="D254" s="439" t="s">
        <v>1974</v>
      </c>
      <c r="E254" s="348"/>
      <c r="F254" s="27"/>
      <c r="G254" s="57"/>
      <c r="H254" s="57"/>
      <c r="I254" s="57"/>
      <c r="J254" s="57"/>
      <c r="K254" s="57"/>
      <c r="L254" s="57"/>
      <c r="M254" s="57"/>
      <c r="N254" s="57"/>
      <c r="O254" s="57"/>
    </row>
    <row r="255" spans="1:15" ht="12.75" customHeight="1" x14ac:dyDescent="0.2">
      <c r="A255" s="60"/>
      <c r="B255" s="172"/>
      <c r="C255" s="187"/>
      <c r="D255" s="252" t="s">
        <v>357</v>
      </c>
      <c r="E255" s="188" t="s">
        <v>1975</v>
      </c>
      <c r="F255" s="27">
        <f>COUNTIF(Implementación!I$9:I$2507,$D255)</f>
        <v>0</v>
      </c>
      <c r="G255" s="57">
        <f t="array" ref="G255">SUM(IF(Implementación!$I$9:$I$2508=$D255,Implementación!N$9:N$2508,0))</f>
        <v>0</v>
      </c>
      <c r="H255" s="57">
        <f t="array" ref="H255">SUM(IF(Implementación!$I$9:$I$2508=$D255,Implementación!Q$9:Q$2508,0))</f>
        <v>0</v>
      </c>
      <c r="I255" s="57">
        <f t="array" ref="I255">SUM(IF(Implementación!$I$9:$I$2508=$D255,Implementación!T$9:T$2508,0))</f>
        <v>0</v>
      </c>
      <c r="J255" s="57">
        <f t="array" ref="J255">SUM(IF(Implementación!$I$9:$I$2508=$D255,Implementación!U$9:U$2508,0))</f>
        <v>0</v>
      </c>
      <c r="K255" s="57">
        <f t="array" ref="K255">SUM(IF(Implementación!$I$9:$I$2508=$D255,Implementación!V$9:V$2508,0))</f>
        <v>0</v>
      </c>
      <c r="L255" s="57">
        <f t="array" ref="L255">SUM(IF(Implementación!$I$9:$I$2508=$D255,Implementación!W$9:W$2508,0))</f>
        <v>0</v>
      </c>
      <c r="M255" s="57">
        <f t="array" ref="M255">SUM(IF(Implementación!$I$9:$I$2508=$D255,Implementación!X$9:X$2508,0))</f>
        <v>0</v>
      </c>
      <c r="N255" s="57">
        <f t="array" ref="N255">SUM(IF(Implementación!$I$9:$I$2508=$D255,Implementación!Y$9:Y$2508,0))</f>
        <v>0</v>
      </c>
      <c r="O255" s="57">
        <f t="array" ref="O255">SUM(IF(Implementación!$I$9:$I$2508=$D255,Implementación!AA$9:AA$2508,0))</f>
        <v>0</v>
      </c>
    </row>
    <row r="256" spans="1:15" ht="12.75" customHeight="1" x14ac:dyDescent="0.2">
      <c r="A256" s="60"/>
      <c r="B256" s="172"/>
      <c r="C256" s="179" t="s">
        <v>1976</v>
      </c>
      <c r="D256" s="439" t="s">
        <v>1977</v>
      </c>
      <c r="E256" s="348"/>
      <c r="F256" s="27"/>
      <c r="G256" s="57"/>
      <c r="H256" s="57"/>
      <c r="I256" s="57"/>
      <c r="J256" s="57"/>
      <c r="K256" s="57"/>
      <c r="L256" s="57"/>
      <c r="M256" s="57"/>
      <c r="N256" s="57"/>
      <c r="O256" s="57"/>
    </row>
    <row r="257" spans="1:15" ht="12.75" customHeight="1" x14ac:dyDescent="0.2">
      <c r="A257" s="60"/>
      <c r="B257" s="172"/>
      <c r="C257" s="187"/>
      <c r="D257" s="252" t="s">
        <v>359</v>
      </c>
      <c r="E257" s="188" t="s">
        <v>1978</v>
      </c>
      <c r="F257" s="27">
        <f>COUNTIF(Implementación!I$9:I$2507,$D257)</f>
        <v>0</v>
      </c>
      <c r="G257" s="57">
        <f t="array" ref="G257">SUM(IF(Implementación!$I$9:$I$2508=$D257,Implementación!N$9:N$2508,0))</f>
        <v>0</v>
      </c>
      <c r="H257" s="57">
        <f t="array" ref="H257">SUM(IF(Implementación!$I$9:$I$2508=$D257,Implementación!Q$9:Q$2508,0))</f>
        <v>0</v>
      </c>
      <c r="I257" s="57">
        <f t="array" ref="I257">SUM(IF(Implementación!$I$9:$I$2508=$D257,Implementación!T$9:T$2508,0))</f>
        <v>0</v>
      </c>
      <c r="J257" s="57">
        <f t="array" ref="J257">SUM(IF(Implementación!$I$9:$I$2508=$D257,Implementación!U$9:U$2508,0))</f>
        <v>0</v>
      </c>
      <c r="K257" s="57">
        <f t="array" ref="K257">SUM(IF(Implementación!$I$9:$I$2508=$D257,Implementación!V$9:V$2508,0))</f>
        <v>0</v>
      </c>
      <c r="L257" s="57">
        <f t="array" ref="L257">SUM(IF(Implementación!$I$9:$I$2508=$D257,Implementación!W$9:W$2508,0))</f>
        <v>0</v>
      </c>
      <c r="M257" s="57">
        <f t="array" ref="M257">SUM(IF(Implementación!$I$9:$I$2508=$D257,Implementación!X$9:X$2508,0))</f>
        <v>0</v>
      </c>
      <c r="N257" s="57">
        <f t="array" ref="N257">SUM(IF(Implementación!$I$9:$I$2508=$D257,Implementación!Y$9:Y$2508,0))</f>
        <v>0</v>
      </c>
      <c r="O257" s="57">
        <f t="array" ref="O257">SUM(IF(Implementación!$I$9:$I$2508=$D257,Implementación!AA$9:AA$2508,0))</f>
        <v>0</v>
      </c>
    </row>
    <row r="258" spans="1:15" ht="12.75" customHeight="1" x14ac:dyDescent="0.2">
      <c r="A258" s="60"/>
      <c r="B258" s="172"/>
      <c r="C258" s="187"/>
      <c r="D258" s="252" t="s">
        <v>361</v>
      </c>
      <c r="E258" s="188" t="s">
        <v>1979</v>
      </c>
      <c r="F258" s="27">
        <f>COUNTIF(Implementación!I$9:I$2507,$D258)</f>
        <v>0</v>
      </c>
      <c r="G258" s="57">
        <f t="array" ref="G258">SUM(IF(Implementación!$I$9:$I$2508=$D258,Implementación!N$9:N$2508,0))</f>
        <v>0</v>
      </c>
      <c r="H258" s="57">
        <f t="array" ref="H258">SUM(IF(Implementación!$I$9:$I$2508=$D258,Implementación!Q$9:Q$2508,0))</f>
        <v>0</v>
      </c>
      <c r="I258" s="57">
        <f t="array" ref="I258">SUM(IF(Implementación!$I$9:$I$2508=$D258,Implementación!T$9:T$2508,0))</f>
        <v>0</v>
      </c>
      <c r="J258" s="57">
        <f t="array" ref="J258">SUM(IF(Implementación!$I$9:$I$2508=$D258,Implementación!U$9:U$2508,0))</f>
        <v>0</v>
      </c>
      <c r="K258" s="57">
        <f t="array" ref="K258">SUM(IF(Implementación!$I$9:$I$2508=$D258,Implementación!V$9:V$2508,0))</f>
        <v>0</v>
      </c>
      <c r="L258" s="57">
        <f t="array" ref="L258">SUM(IF(Implementación!$I$9:$I$2508=$D258,Implementación!W$9:W$2508,0))</f>
        <v>0</v>
      </c>
      <c r="M258" s="57">
        <f t="array" ref="M258">SUM(IF(Implementación!$I$9:$I$2508=$D258,Implementación!X$9:X$2508,0))</f>
        <v>0</v>
      </c>
      <c r="N258" s="57">
        <f t="array" ref="N258">SUM(IF(Implementación!$I$9:$I$2508=$D258,Implementación!Y$9:Y$2508,0))</f>
        <v>0</v>
      </c>
      <c r="O258" s="57">
        <f t="array" ref="O258">SUM(IF(Implementación!$I$9:$I$2508=$D258,Implementación!AA$9:AA$2508,0))</f>
        <v>0</v>
      </c>
    </row>
    <row r="259" spans="1:15" ht="12.75" customHeight="1" x14ac:dyDescent="0.2">
      <c r="A259" s="60"/>
      <c r="B259" s="172"/>
      <c r="C259" s="179" t="s">
        <v>1980</v>
      </c>
      <c r="D259" s="439" t="s">
        <v>1981</v>
      </c>
      <c r="E259" s="348"/>
      <c r="F259" s="27"/>
      <c r="G259" s="57"/>
      <c r="H259" s="57"/>
      <c r="I259" s="57"/>
      <c r="J259" s="57"/>
      <c r="K259" s="57"/>
      <c r="L259" s="57"/>
      <c r="M259" s="57"/>
      <c r="N259" s="57"/>
      <c r="O259" s="57"/>
    </row>
    <row r="260" spans="1:15" ht="12.75" customHeight="1" x14ac:dyDescent="0.2">
      <c r="A260" s="60"/>
      <c r="B260" s="172"/>
      <c r="C260" s="187"/>
      <c r="D260" s="252" t="s">
        <v>363</v>
      </c>
      <c r="E260" s="188" t="s">
        <v>1982</v>
      </c>
      <c r="F260" s="27">
        <f>COUNTIF(Implementación!I$9:I$2507,$D260)</f>
        <v>0</v>
      </c>
      <c r="G260" s="57">
        <f t="array" ref="G260">SUM(IF(Implementación!$I$9:$I$2508=$D260,Implementación!N$9:N$2508,0))</f>
        <v>0</v>
      </c>
      <c r="H260" s="57">
        <f t="array" ref="H260">SUM(IF(Implementación!$I$9:$I$2508=$D260,Implementación!Q$9:Q$2508,0))</f>
        <v>0</v>
      </c>
      <c r="I260" s="57">
        <f t="array" ref="I260">SUM(IF(Implementación!$I$9:$I$2508=$D260,Implementación!T$9:T$2508,0))</f>
        <v>0</v>
      </c>
      <c r="J260" s="57">
        <f t="array" ref="J260">SUM(IF(Implementación!$I$9:$I$2508=$D260,Implementación!U$9:U$2508,0))</f>
        <v>0</v>
      </c>
      <c r="K260" s="57">
        <f t="array" ref="K260">SUM(IF(Implementación!$I$9:$I$2508=$D260,Implementación!V$9:V$2508,0))</f>
        <v>0</v>
      </c>
      <c r="L260" s="57">
        <f t="array" ref="L260">SUM(IF(Implementación!$I$9:$I$2508=$D260,Implementación!W$9:W$2508,0))</f>
        <v>0</v>
      </c>
      <c r="M260" s="57">
        <f t="array" ref="M260">SUM(IF(Implementación!$I$9:$I$2508=$D260,Implementación!X$9:X$2508,0))</f>
        <v>0</v>
      </c>
      <c r="N260" s="57">
        <f t="array" ref="N260">SUM(IF(Implementación!$I$9:$I$2508=$D260,Implementación!Y$9:Y$2508,0))</f>
        <v>0</v>
      </c>
      <c r="O260" s="57">
        <f t="array" ref="O260">SUM(IF(Implementación!$I$9:$I$2508=$D260,Implementación!AA$9:AA$2508,0))</f>
        <v>0</v>
      </c>
    </row>
    <row r="261" spans="1:15" ht="12.75" customHeight="1" x14ac:dyDescent="0.2">
      <c r="A261" s="60"/>
      <c r="B261" s="172"/>
      <c r="C261" s="187"/>
      <c r="D261" s="252" t="s">
        <v>365</v>
      </c>
      <c r="E261" s="188" t="s">
        <v>1983</v>
      </c>
      <c r="F261" s="27">
        <f>COUNTIF(Implementación!I$9:I$2507,$D261)</f>
        <v>0</v>
      </c>
      <c r="G261" s="57">
        <f t="array" ref="G261">SUM(IF(Implementación!$I$9:$I$2508=$D261,Implementación!N$9:N$2508,0))</f>
        <v>0</v>
      </c>
      <c r="H261" s="57">
        <f t="array" ref="H261">SUM(IF(Implementación!$I$9:$I$2508=$D261,Implementación!Q$9:Q$2508,0))</f>
        <v>0</v>
      </c>
      <c r="I261" s="57">
        <f t="array" ref="I261">SUM(IF(Implementación!$I$9:$I$2508=$D261,Implementación!T$9:T$2508,0))</f>
        <v>0</v>
      </c>
      <c r="J261" s="57">
        <f t="array" ref="J261">SUM(IF(Implementación!$I$9:$I$2508=$D261,Implementación!U$9:U$2508,0))</f>
        <v>0</v>
      </c>
      <c r="K261" s="57">
        <f t="array" ref="K261">SUM(IF(Implementación!$I$9:$I$2508=$D261,Implementación!V$9:V$2508,0))</f>
        <v>0</v>
      </c>
      <c r="L261" s="57">
        <f t="array" ref="L261">SUM(IF(Implementación!$I$9:$I$2508=$D261,Implementación!W$9:W$2508,0))</f>
        <v>0</v>
      </c>
      <c r="M261" s="57">
        <f t="array" ref="M261">SUM(IF(Implementación!$I$9:$I$2508=$D261,Implementación!X$9:X$2508,0))</f>
        <v>0</v>
      </c>
      <c r="N261" s="57">
        <f t="array" ref="N261">SUM(IF(Implementación!$I$9:$I$2508=$D261,Implementación!Y$9:Y$2508,0))</f>
        <v>0</v>
      </c>
      <c r="O261" s="57">
        <f t="array" ref="O261">SUM(IF(Implementación!$I$9:$I$2508=$D261,Implementación!AA$9:AA$2508,0))</f>
        <v>0</v>
      </c>
    </row>
    <row r="262" spans="1:15" ht="12.75" customHeight="1" x14ac:dyDescent="0.2">
      <c r="A262" s="60"/>
      <c r="B262" s="172"/>
      <c r="C262" s="187"/>
      <c r="D262" s="179"/>
      <c r="E262" s="188"/>
      <c r="F262" s="27"/>
      <c r="G262" s="57"/>
      <c r="H262" s="57"/>
      <c r="I262" s="57"/>
      <c r="J262" s="57"/>
      <c r="K262" s="57"/>
      <c r="L262" s="57"/>
      <c r="M262" s="57"/>
      <c r="N262" s="57"/>
      <c r="O262" s="57"/>
    </row>
    <row r="263" spans="1:15" ht="12.75" customHeight="1" x14ac:dyDescent="0.2">
      <c r="A263" s="60"/>
      <c r="B263" s="179" t="s">
        <v>1984</v>
      </c>
      <c r="C263" s="441" t="s">
        <v>1985</v>
      </c>
      <c r="D263" s="348"/>
      <c r="E263" s="348"/>
      <c r="F263" s="27"/>
      <c r="G263" s="57"/>
      <c r="H263" s="57"/>
      <c r="I263" s="57"/>
      <c r="J263" s="57"/>
      <c r="K263" s="57"/>
      <c r="L263" s="57"/>
      <c r="M263" s="57"/>
      <c r="N263" s="57"/>
      <c r="O263" s="57"/>
    </row>
    <row r="264" spans="1:15" ht="12.75" customHeight="1" x14ac:dyDescent="0.2">
      <c r="A264" s="60"/>
      <c r="B264" s="172"/>
      <c r="C264" s="179" t="s">
        <v>1986</v>
      </c>
      <c r="D264" s="439" t="s">
        <v>1987</v>
      </c>
      <c r="E264" s="348"/>
      <c r="F264" s="27"/>
      <c r="G264" s="57"/>
      <c r="H264" s="57"/>
      <c r="I264" s="57"/>
      <c r="J264" s="57"/>
      <c r="K264" s="57"/>
      <c r="L264" s="57"/>
      <c r="M264" s="57"/>
      <c r="N264" s="57"/>
      <c r="O264" s="57"/>
    </row>
    <row r="265" spans="1:15" ht="12.75" customHeight="1" x14ac:dyDescent="0.2">
      <c r="A265" s="60"/>
      <c r="B265" s="172"/>
      <c r="C265" s="187"/>
      <c r="D265" s="252" t="s">
        <v>367</v>
      </c>
      <c r="E265" s="188" t="s">
        <v>1988</v>
      </c>
      <c r="F265" s="27">
        <f>COUNTIF(Implementación!I$9:I$2507,$D265)</f>
        <v>1</v>
      </c>
      <c r="G265" s="57">
        <f t="array" ref="G265">SUM(IF(Implementación!$I$9:$I$2508=$D265,Implementación!N$9:N$2508,0))</f>
        <v>0</v>
      </c>
      <c r="H265" s="57">
        <f t="array" ref="H265">SUM(IF(Implementación!$I$9:$I$2508=$D265,Implementación!Q$9:Q$2508,0))</f>
        <v>0</v>
      </c>
      <c r="I265" s="57">
        <f t="array" ref="I265">SUM(IF(Implementación!$I$9:$I$2508=$D265,Implementación!T$9:T$2508,0))</f>
        <v>0</v>
      </c>
      <c r="J265" s="57">
        <f t="array" ref="J265">SUM(IF(Implementación!$I$9:$I$2508=$D265,Implementación!U$9:U$2508,0))</f>
        <v>0</v>
      </c>
      <c r="K265" s="57">
        <f t="array" ref="K265">SUM(IF(Implementación!$I$9:$I$2508=$D265,Implementación!V$9:V$2508,0))</f>
        <v>0</v>
      </c>
      <c r="L265" s="57">
        <f t="array" ref="L265">SUM(IF(Implementación!$I$9:$I$2508=$D265,Implementación!W$9:W$2508,0))</f>
        <v>0</v>
      </c>
      <c r="M265" s="57">
        <f t="array" ref="M265">SUM(IF(Implementación!$I$9:$I$2508=$D265,Implementación!X$9:X$2508,0))</f>
        <v>0</v>
      </c>
      <c r="N265" s="57">
        <f t="array" ref="N265">SUM(IF(Implementación!$I$9:$I$2508=$D265,Implementación!Y$9:Y$2508,0))</f>
        <v>0</v>
      </c>
      <c r="O265" s="57">
        <f t="array" ref="O265">SUM(IF(Implementación!$I$9:$I$2508=$D265,Implementación!AA$9:AA$2508,0))</f>
        <v>0</v>
      </c>
    </row>
    <row r="266" spans="1:15" ht="12.75" customHeight="1" x14ac:dyDescent="0.2">
      <c r="A266" s="60"/>
      <c r="B266" s="172"/>
      <c r="C266" s="187"/>
      <c r="D266" s="252" t="s">
        <v>369</v>
      </c>
      <c r="E266" s="188" t="s">
        <v>1989</v>
      </c>
      <c r="F266" s="27">
        <f>COUNTIF(Implementación!I$9:I$2507,$D266)</f>
        <v>0</v>
      </c>
      <c r="G266" s="57">
        <f t="array" ref="G266">SUM(IF(Implementación!$I$9:$I$2508=$D266,Implementación!N$9:N$2508,0))</f>
        <v>0</v>
      </c>
      <c r="H266" s="57">
        <f t="array" ref="H266">SUM(IF(Implementación!$I$9:$I$2508=$D266,Implementación!Q$9:Q$2508,0))</f>
        <v>0</v>
      </c>
      <c r="I266" s="57">
        <f t="array" ref="I266">SUM(IF(Implementación!$I$9:$I$2508=$D266,Implementación!T$9:T$2508,0))</f>
        <v>0</v>
      </c>
      <c r="J266" s="57">
        <f t="array" ref="J266">SUM(IF(Implementación!$I$9:$I$2508=$D266,Implementación!U$9:U$2508,0))</f>
        <v>0</v>
      </c>
      <c r="K266" s="57">
        <f t="array" ref="K266">SUM(IF(Implementación!$I$9:$I$2508=$D266,Implementación!V$9:V$2508,0))</f>
        <v>0</v>
      </c>
      <c r="L266" s="57">
        <f t="array" ref="L266">SUM(IF(Implementación!$I$9:$I$2508=$D266,Implementación!W$9:W$2508,0))</f>
        <v>0</v>
      </c>
      <c r="M266" s="57">
        <f t="array" ref="M266">SUM(IF(Implementación!$I$9:$I$2508=$D266,Implementación!X$9:X$2508,0))</f>
        <v>0</v>
      </c>
      <c r="N266" s="57">
        <f t="array" ref="N266">SUM(IF(Implementación!$I$9:$I$2508=$D266,Implementación!Y$9:Y$2508,0))</f>
        <v>0</v>
      </c>
      <c r="O266" s="57">
        <f t="array" ref="O266">SUM(IF(Implementación!$I$9:$I$2508=$D266,Implementación!AA$9:AA$2508,0))</f>
        <v>0</v>
      </c>
    </row>
    <row r="267" spans="1:15" ht="12.75" customHeight="1" x14ac:dyDescent="0.2">
      <c r="A267" s="60"/>
      <c r="B267" s="172"/>
      <c r="C267" s="187"/>
      <c r="D267" s="252" t="s">
        <v>371</v>
      </c>
      <c r="E267" s="188" t="s">
        <v>1990</v>
      </c>
      <c r="F267" s="27">
        <f>COUNTIF(Implementación!I$9:I$2507,$D267)</f>
        <v>0</v>
      </c>
      <c r="G267" s="57">
        <f t="array" ref="G267">SUM(IF(Implementación!$I$9:$I$2508=$D267,Implementación!N$9:N$2508,0))</f>
        <v>0</v>
      </c>
      <c r="H267" s="57">
        <f t="array" ref="H267">SUM(IF(Implementación!$I$9:$I$2508=$D267,Implementación!Q$9:Q$2508,0))</f>
        <v>0</v>
      </c>
      <c r="I267" s="57">
        <f t="array" ref="I267">SUM(IF(Implementación!$I$9:$I$2508=$D267,Implementación!T$9:T$2508,0))</f>
        <v>0</v>
      </c>
      <c r="J267" s="57">
        <f t="array" ref="J267">SUM(IF(Implementación!$I$9:$I$2508=$D267,Implementación!U$9:U$2508,0))</f>
        <v>0</v>
      </c>
      <c r="K267" s="57">
        <f t="array" ref="K267">SUM(IF(Implementación!$I$9:$I$2508=$D267,Implementación!V$9:V$2508,0))</f>
        <v>0</v>
      </c>
      <c r="L267" s="57">
        <f t="array" ref="L267">SUM(IF(Implementación!$I$9:$I$2508=$D267,Implementación!W$9:W$2508,0))</f>
        <v>0</v>
      </c>
      <c r="M267" s="57">
        <f t="array" ref="M267">SUM(IF(Implementación!$I$9:$I$2508=$D267,Implementación!X$9:X$2508,0))</f>
        <v>0</v>
      </c>
      <c r="N267" s="57">
        <f t="array" ref="N267">SUM(IF(Implementación!$I$9:$I$2508=$D267,Implementación!Y$9:Y$2508,0))</f>
        <v>0</v>
      </c>
      <c r="O267" s="57">
        <f t="array" ref="O267">SUM(IF(Implementación!$I$9:$I$2508=$D267,Implementación!AA$9:AA$2508,0))</f>
        <v>0</v>
      </c>
    </row>
    <row r="268" spans="1:15" ht="12.75" customHeight="1" x14ac:dyDescent="0.2">
      <c r="A268" s="60"/>
      <c r="B268" s="172"/>
      <c r="C268" s="179" t="s">
        <v>1991</v>
      </c>
      <c r="D268" s="439" t="s">
        <v>1992</v>
      </c>
      <c r="E268" s="348"/>
      <c r="F268" s="27"/>
      <c r="G268" s="57"/>
      <c r="H268" s="57"/>
      <c r="I268" s="57"/>
      <c r="J268" s="57"/>
      <c r="K268" s="57"/>
      <c r="L268" s="57"/>
      <c r="M268" s="57"/>
      <c r="N268" s="57"/>
      <c r="O268" s="57"/>
    </row>
    <row r="269" spans="1:15" ht="12.75" customHeight="1" x14ac:dyDescent="0.2">
      <c r="A269" s="60"/>
      <c r="B269" s="172"/>
      <c r="C269" s="187"/>
      <c r="D269" s="252" t="s">
        <v>373</v>
      </c>
      <c r="E269" s="188" t="s">
        <v>1993</v>
      </c>
      <c r="F269" s="27">
        <f>COUNTIF(Implementación!I$9:I$2507,$D269)</f>
        <v>0</v>
      </c>
      <c r="G269" s="57">
        <f t="array" ref="G269">SUM(IF(Implementación!$I$9:$I$2508=$D269,Implementación!N$9:N$2508,0))</f>
        <v>0</v>
      </c>
      <c r="H269" s="57">
        <f t="array" ref="H269">SUM(IF(Implementación!$I$9:$I$2508=$D269,Implementación!Q$9:Q$2508,0))</f>
        <v>0</v>
      </c>
      <c r="I269" s="57">
        <f t="array" ref="I269">SUM(IF(Implementación!$I$9:$I$2508=$D269,Implementación!T$9:T$2508,0))</f>
        <v>0</v>
      </c>
      <c r="J269" s="57">
        <f t="array" ref="J269">SUM(IF(Implementación!$I$9:$I$2508=$D269,Implementación!U$9:U$2508,0))</f>
        <v>0</v>
      </c>
      <c r="K269" s="57">
        <f t="array" ref="K269">SUM(IF(Implementación!$I$9:$I$2508=$D269,Implementación!V$9:V$2508,0))</f>
        <v>0</v>
      </c>
      <c r="L269" s="57">
        <f t="array" ref="L269">SUM(IF(Implementación!$I$9:$I$2508=$D269,Implementación!W$9:W$2508,0))</f>
        <v>0</v>
      </c>
      <c r="M269" s="57">
        <f t="array" ref="M269">SUM(IF(Implementación!$I$9:$I$2508=$D269,Implementación!X$9:X$2508,0))</f>
        <v>0</v>
      </c>
      <c r="N269" s="57">
        <f t="array" ref="N269">SUM(IF(Implementación!$I$9:$I$2508=$D269,Implementación!Y$9:Y$2508,0))</f>
        <v>0</v>
      </c>
      <c r="O269" s="57">
        <f t="array" ref="O269">SUM(IF(Implementación!$I$9:$I$2508=$D269,Implementación!AA$9:AA$2508,0))</f>
        <v>0</v>
      </c>
    </row>
    <row r="270" spans="1:15" ht="12.75" customHeight="1" x14ac:dyDescent="0.2">
      <c r="A270" s="60"/>
      <c r="B270" s="172"/>
      <c r="C270" s="187"/>
      <c r="D270" s="252" t="s">
        <v>375</v>
      </c>
      <c r="E270" s="188" t="s">
        <v>1994</v>
      </c>
      <c r="F270" s="27">
        <f>COUNTIF(Implementación!I$9:I$2507,$D270)</f>
        <v>0</v>
      </c>
      <c r="G270" s="57">
        <f t="array" ref="G270">SUM(IF(Implementación!$I$9:$I$2508=$D270,Implementación!N$9:N$2508,0))</f>
        <v>0</v>
      </c>
      <c r="H270" s="57">
        <f t="array" ref="H270">SUM(IF(Implementación!$I$9:$I$2508=$D270,Implementación!Q$9:Q$2508,0))</f>
        <v>0</v>
      </c>
      <c r="I270" s="57">
        <f t="array" ref="I270">SUM(IF(Implementación!$I$9:$I$2508=$D270,Implementación!T$9:T$2508,0))</f>
        <v>0</v>
      </c>
      <c r="J270" s="57">
        <f t="array" ref="J270">SUM(IF(Implementación!$I$9:$I$2508=$D270,Implementación!U$9:U$2508,0))</f>
        <v>0</v>
      </c>
      <c r="K270" s="57">
        <f t="array" ref="K270">SUM(IF(Implementación!$I$9:$I$2508=$D270,Implementación!V$9:V$2508,0))</f>
        <v>0</v>
      </c>
      <c r="L270" s="57">
        <f t="array" ref="L270">SUM(IF(Implementación!$I$9:$I$2508=$D270,Implementación!W$9:W$2508,0))</f>
        <v>0</v>
      </c>
      <c r="M270" s="57">
        <f t="array" ref="M270">SUM(IF(Implementación!$I$9:$I$2508=$D270,Implementación!X$9:X$2508,0))</f>
        <v>0</v>
      </c>
      <c r="N270" s="57">
        <f t="array" ref="N270">SUM(IF(Implementación!$I$9:$I$2508=$D270,Implementación!Y$9:Y$2508,0))</f>
        <v>0</v>
      </c>
      <c r="O270" s="57">
        <f t="array" ref="O270">SUM(IF(Implementación!$I$9:$I$2508=$D270,Implementación!AA$9:AA$2508,0))</f>
        <v>0</v>
      </c>
    </row>
    <row r="271" spans="1:15" ht="12.75" customHeight="1" x14ac:dyDescent="0.2">
      <c r="A271" s="60"/>
      <c r="B271" s="172"/>
      <c r="C271" s="187"/>
      <c r="D271" s="179"/>
      <c r="E271" s="188" t="s">
        <v>1995</v>
      </c>
      <c r="F271" s="27"/>
      <c r="G271" s="57"/>
      <c r="H271" s="57"/>
      <c r="I271" s="57"/>
      <c r="J271" s="57"/>
      <c r="K271" s="57"/>
      <c r="L271" s="57"/>
      <c r="M271" s="57"/>
      <c r="N271" s="57"/>
      <c r="O271" s="57"/>
    </row>
    <row r="272" spans="1:15" ht="12.75" customHeight="1" x14ac:dyDescent="0.2">
      <c r="A272" s="60"/>
      <c r="B272" s="172"/>
      <c r="C272" s="187"/>
      <c r="D272" s="252" t="s">
        <v>377</v>
      </c>
      <c r="E272" s="188" t="s">
        <v>1996</v>
      </c>
      <c r="F272" s="27">
        <f>COUNTIF(Implementación!I$9:I$2507,$D272)</f>
        <v>0</v>
      </c>
      <c r="G272" s="57">
        <f t="array" ref="G272">SUM(IF(Implementación!$I$9:$I$2508=$D272,Implementación!N$9:N$2508,0))</f>
        <v>0</v>
      </c>
      <c r="H272" s="57">
        <f t="array" ref="H272">SUM(IF(Implementación!$I$9:$I$2508=$D272,Implementación!Q$9:Q$2508,0))</f>
        <v>0</v>
      </c>
      <c r="I272" s="57">
        <f t="array" ref="I272">SUM(IF(Implementación!$I$9:$I$2508=$D272,Implementación!T$9:T$2508,0))</f>
        <v>0</v>
      </c>
      <c r="J272" s="57">
        <f t="array" ref="J272">SUM(IF(Implementación!$I$9:$I$2508=$D272,Implementación!U$9:U$2508,0))</f>
        <v>0</v>
      </c>
      <c r="K272" s="57">
        <f t="array" ref="K272">SUM(IF(Implementación!$I$9:$I$2508=$D272,Implementación!V$9:V$2508,0))</f>
        <v>0</v>
      </c>
      <c r="L272" s="57">
        <f t="array" ref="L272">SUM(IF(Implementación!$I$9:$I$2508=$D272,Implementación!W$9:W$2508,0))</f>
        <v>0</v>
      </c>
      <c r="M272" s="57">
        <f t="array" ref="M272">SUM(IF(Implementación!$I$9:$I$2508=$D272,Implementación!X$9:X$2508,0))</f>
        <v>0</v>
      </c>
      <c r="N272" s="57">
        <f t="array" ref="N272">SUM(IF(Implementación!$I$9:$I$2508=$D272,Implementación!Y$9:Y$2508,0))</f>
        <v>0</v>
      </c>
      <c r="O272" s="57">
        <f t="array" ref="O272">SUM(IF(Implementación!$I$9:$I$2508=$D272,Implementación!AA$9:AA$2508,0))</f>
        <v>0</v>
      </c>
    </row>
    <row r="273" spans="1:15" ht="12.75" customHeight="1" x14ac:dyDescent="0.2">
      <c r="A273" s="60"/>
      <c r="B273" s="172"/>
      <c r="C273" s="187"/>
      <c r="D273" s="252" t="s">
        <v>379</v>
      </c>
      <c r="E273" s="188" t="s">
        <v>1997</v>
      </c>
      <c r="F273" s="27">
        <f>COUNTIF(Implementación!I$9:I$2507,$D273)</f>
        <v>1</v>
      </c>
      <c r="G273" s="57">
        <f t="array" ref="G273">SUM(IF(Implementación!$I$9:$I$2508=$D273,Implementación!N$9:N$2508,0))</f>
        <v>0</v>
      </c>
      <c r="H273" s="57">
        <f t="array" ref="H273">SUM(IF(Implementación!$I$9:$I$2508=$D273,Implementación!Q$9:Q$2508,0))</f>
        <v>0</v>
      </c>
      <c r="I273" s="57">
        <f t="array" ref="I273">SUM(IF(Implementación!$I$9:$I$2508=$D273,Implementación!T$9:T$2508,0))</f>
        <v>0</v>
      </c>
      <c r="J273" s="57">
        <f t="array" ref="J273">SUM(IF(Implementación!$I$9:$I$2508=$D273,Implementación!U$9:U$2508,0))</f>
        <v>0</v>
      </c>
      <c r="K273" s="57">
        <f t="array" ref="K273">SUM(IF(Implementación!$I$9:$I$2508=$D273,Implementación!V$9:V$2508,0))</f>
        <v>0</v>
      </c>
      <c r="L273" s="57">
        <f t="array" ref="L273">SUM(IF(Implementación!$I$9:$I$2508=$D273,Implementación!W$9:W$2508,0))</f>
        <v>0</v>
      </c>
      <c r="M273" s="57">
        <f t="array" ref="M273">SUM(IF(Implementación!$I$9:$I$2508=$D273,Implementación!X$9:X$2508,0))</f>
        <v>0</v>
      </c>
      <c r="N273" s="57">
        <f t="array" ref="N273">SUM(IF(Implementación!$I$9:$I$2508=$D273,Implementación!Y$9:Y$2508,0))</f>
        <v>0</v>
      </c>
      <c r="O273" s="57">
        <f t="array" ref="O273">SUM(IF(Implementación!$I$9:$I$2508=$D273,Implementación!AA$9:AA$2508,0))</f>
        <v>0</v>
      </c>
    </row>
    <row r="274" spans="1:15" ht="12.75" customHeight="1" x14ac:dyDescent="0.2">
      <c r="A274" s="60"/>
      <c r="B274" s="172"/>
      <c r="C274" s="187"/>
      <c r="D274" s="179"/>
      <c r="E274" s="188"/>
      <c r="F274" s="27"/>
      <c r="G274" s="57"/>
      <c r="H274" s="57"/>
      <c r="I274" s="57"/>
      <c r="J274" s="57"/>
      <c r="K274" s="57"/>
      <c r="L274" s="57"/>
      <c r="M274" s="57"/>
      <c r="N274" s="57"/>
      <c r="O274" s="57"/>
    </row>
    <row r="275" spans="1:15" ht="12.75" customHeight="1" x14ac:dyDescent="0.2">
      <c r="A275" s="60"/>
      <c r="B275" s="179" t="s">
        <v>1998</v>
      </c>
      <c r="C275" s="441" t="s">
        <v>1999</v>
      </c>
      <c r="D275" s="348"/>
      <c r="E275" s="348"/>
      <c r="F275" s="27"/>
      <c r="G275" s="57"/>
      <c r="H275" s="57"/>
      <c r="I275" s="57"/>
      <c r="J275" s="57"/>
      <c r="K275" s="57"/>
      <c r="L275" s="57"/>
      <c r="M275" s="57"/>
      <c r="N275" s="57"/>
      <c r="O275" s="57"/>
    </row>
    <row r="276" spans="1:15" ht="12.75" customHeight="1" x14ac:dyDescent="0.2">
      <c r="A276" s="60"/>
      <c r="B276" s="172"/>
      <c r="C276" s="179" t="s">
        <v>2000</v>
      </c>
      <c r="D276" s="439" t="s">
        <v>2001</v>
      </c>
      <c r="E276" s="348"/>
      <c r="F276" s="27"/>
      <c r="G276" s="57"/>
      <c r="H276" s="57"/>
      <c r="I276" s="57"/>
      <c r="J276" s="57"/>
      <c r="K276" s="57"/>
      <c r="L276" s="57"/>
      <c r="M276" s="57"/>
      <c r="N276" s="57"/>
      <c r="O276" s="57"/>
    </row>
    <row r="277" spans="1:15" ht="12.75" customHeight="1" x14ac:dyDescent="0.2">
      <c r="A277" s="60"/>
      <c r="B277" s="172"/>
      <c r="C277" s="187"/>
      <c r="D277" s="252" t="s">
        <v>380</v>
      </c>
      <c r="E277" s="188" t="s">
        <v>2002</v>
      </c>
      <c r="F277" s="27">
        <f>COUNTIF(Implementación!I$9:I$2507,$D277)</f>
        <v>0</v>
      </c>
      <c r="G277" s="57">
        <f t="array" ref="G277">SUM(IF(Implementación!$I$9:$I$2508=$D277,Implementación!N$9:N$2508,0))</f>
        <v>0</v>
      </c>
      <c r="H277" s="57">
        <f t="array" ref="H277">SUM(IF(Implementación!$I$9:$I$2508=$D277,Implementación!Q$9:Q$2508,0))</f>
        <v>0</v>
      </c>
      <c r="I277" s="57">
        <f t="array" ref="I277">SUM(IF(Implementación!$I$9:$I$2508=$D277,Implementación!T$9:T$2508,0))</f>
        <v>0</v>
      </c>
      <c r="J277" s="57">
        <f t="array" ref="J277">SUM(IF(Implementación!$I$9:$I$2508=$D277,Implementación!U$9:U$2508,0))</f>
        <v>0</v>
      </c>
      <c r="K277" s="57">
        <f t="array" ref="K277">SUM(IF(Implementación!$I$9:$I$2508=$D277,Implementación!V$9:V$2508,0))</f>
        <v>0</v>
      </c>
      <c r="L277" s="57">
        <f t="array" ref="L277">SUM(IF(Implementación!$I$9:$I$2508=$D277,Implementación!W$9:W$2508,0))</f>
        <v>0</v>
      </c>
      <c r="M277" s="57">
        <f t="array" ref="M277">SUM(IF(Implementación!$I$9:$I$2508=$D277,Implementación!X$9:X$2508,0))</f>
        <v>0</v>
      </c>
      <c r="N277" s="57">
        <f t="array" ref="N277">SUM(IF(Implementación!$I$9:$I$2508=$D277,Implementación!Y$9:Y$2508,0))</f>
        <v>0</v>
      </c>
      <c r="O277" s="57">
        <f t="array" ref="O277">SUM(IF(Implementación!$I$9:$I$2508=$D277,Implementación!AA$9:AA$2508,0))</f>
        <v>0</v>
      </c>
    </row>
    <row r="278" spans="1:15" ht="12.75" customHeight="1" x14ac:dyDescent="0.2">
      <c r="A278" s="60"/>
      <c r="B278" s="172"/>
      <c r="C278" s="187"/>
      <c r="D278" s="252" t="s">
        <v>382</v>
      </c>
      <c r="E278" s="188" t="s">
        <v>2003</v>
      </c>
      <c r="F278" s="27">
        <f>COUNTIF(Implementación!I$9:I$2507,$D278)</f>
        <v>0</v>
      </c>
      <c r="G278" s="57">
        <f t="array" ref="G278">SUM(IF(Implementación!$I$9:$I$2508=$D278,Implementación!N$9:N$2508,0))</f>
        <v>0</v>
      </c>
      <c r="H278" s="57">
        <f t="array" ref="H278">SUM(IF(Implementación!$I$9:$I$2508=$D278,Implementación!Q$9:Q$2508,0))</f>
        <v>0</v>
      </c>
      <c r="I278" s="57">
        <f t="array" ref="I278">SUM(IF(Implementación!$I$9:$I$2508=$D278,Implementación!T$9:T$2508,0))</f>
        <v>0</v>
      </c>
      <c r="J278" s="57">
        <f t="array" ref="J278">SUM(IF(Implementación!$I$9:$I$2508=$D278,Implementación!U$9:U$2508,0))</f>
        <v>0</v>
      </c>
      <c r="K278" s="57">
        <f t="array" ref="K278">SUM(IF(Implementación!$I$9:$I$2508=$D278,Implementación!V$9:V$2508,0))</f>
        <v>0</v>
      </c>
      <c r="L278" s="57">
        <f t="array" ref="L278">SUM(IF(Implementación!$I$9:$I$2508=$D278,Implementación!W$9:W$2508,0))</f>
        <v>0</v>
      </c>
      <c r="M278" s="57">
        <f t="array" ref="M278">SUM(IF(Implementación!$I$9:$I$2508=$D278,Implementación!X$9:X$2508,0))</f>
        <v>0</v>
      </c>
      <c r="N278" s="57">
        <f t="array" ref="N278">SUM(IF(Implementación!$I$9:$I$2508=$D278,Implementación!Y$9:Y$2508,0))</f>
        <v>0</v>
      </c>
      <c r="O278" s="57">
        <f t="array" ref="O278">SUM(IF(Implementación!$I$9:$I$2508=$D278,Implementación!AA$9:AA$2508,0))</f>
        <v>0</v>
      </c>
    </row>
    <row r="279" spans="1:15" ht="12.75" customHeight="1" x14ac:dyDescent="0.2">
      <c r="A279" s="60"/>
      <c r="B279" s="172"/>
      <c r="C279" s="187"/>
      <c r="D279" s="252" t="s">
        <v>384</v>
      </c>
      <c r="E279" s="188" t="s">
        <v>2004</v>
      </c>
      <c r="F279" s="27">
        <f>COUNTIF(Implementación!I$9:I$2507,$D279)</f>
        <v>0</v>
      </c>
      <c r="G279" s="57">
        <f t="array" ref="G279">SUM(IF(Implementación!$I$9:$I$2508=$D279,Implementación!N$9:N$2508,0))</f>
        <v>0</v>
      </c>
      <c r="H279" s="57">
        <f t="array" ref="H279">SUM(IF(Implementación!$I$9:$I$2508=$D279,Implementación!Q$9:Q$2508,0))</f>
        <v>0</v>
      </c>
      <c r="I279" s="57">
        <f t="array" ref="I279">SUM(IF(Implementación!$I$9:$I$2508=$D279,Implementación!T$9:T$2508,0))</f>
        <v>0</v>
      </c>
      <c r="J279" s="57">
        <f t="array" ref="J279">SUM(IF(Implementación!$I$9:$I$2508=$D279,Implementación!U$9:U$2508,0))</f>
        <v>0</v>
      </c>
      <c r="K279" s="57">
        <f t="array" ref="K279">SUM(IF(Implementación!$I$9:$I$2508=$D279,Implementación!V$9:V$2508,0))</f>
        <v>0</v>
      </c>
      <c r="L279" s="57">
        <f t="array" ref="L279">SUM(IF(Implementación!$I$9:$I$2508=$D279,Implementación!W$9:W$2508,0))</f>
        <v>0</v>
      </c>
      <c r="M279" s="57">
        <f t="array" ref="M279">SUM(IF(Implementación!$I$9:$I$2508=$D279,Implementación!X$9:X$2508,0))</f>
        <v>0</v>
      </c>
      <c r="N279" s="57">
        <f t="array" ref="N279">SUM(IF(Implementación!$I$9:$I$2508=$D279,Implementación!Y$9:Y$2508,0))</f>
        <v>0</v>
      </c>
      <c r="O279" s="57">
        <f t="array" ref="O279">SUM(IF(Implementación!$I$9:$I$2508=$D279,Implementación!AA$9:AA$2508,0))</f>
        <v>0</v>
      </c>
    </row>
    <row r="280" spans="1:15" ht="12.75" customHeight="1" x14ac:dyDescent="0.2">
      <c r="A280" s="60"/>
      <c r="B280" s="172"/>
      <c r="C280" s="187"/>
      <c r="D280" s="252" t="s">
        <v>385</v>
      </c>
      <c r="E280" s="188" t="s">
        <v>2005</v>
      </c>
      <c r="F280" s="27">
        <f>COUNTIF(Implementación!I$9:I$2507,$D280)</f>
        <v>0</v>
      </c>
      <c r="G280" s="57">
        <f t="array" ref="G280">SUM(IF(Implementación!$I$9:$I$2508=$D280,Implementación!N$9:N$2508,0))</f>
        <v>0</v>
      </c>
      <c r="H280" s="57">
        <f t="array" ref="H280">SUM(IF(Implementación!$I$9:$I$2508=$D280,Implementación!Q$9:Q$2508,0))</f>
        <v>0</v>
      </c>
      <c r="I280" s="57">
        <f t="array" ref="I280">SUM(IF(Implementación!$I$9:$I$2508=$D280,Implementación!T$9:T$2508,0))</f>
        <v>0</v>
      </c>
      <c r="J280" s="57">
        <f t="array" ref="J280">SUM(IF(Implementación!$I$9:$I$2508=$D280,Implementación!U$9:U$2508,0))</f>
        <v>0</v>
      </c>
      <c r="K280" s="57">
        <f t="array" ref="K280">SUM(IF(Implementación!$I$9:$I$2508=$D280,Implementación!V$9:V$2508,0))</f>
        <v>0</v>
      </c>
      <c r="L280" s="57">
        <f t="array" ref="L280">SUM(IF(Implementación!$I$9:$I$2508=$D280,Implementación!W$9:W$2508,0))</f>
        <v>0</v>
      </c>
      <c r="M280" s="57">
        <f t="array" ref="M280">SUM(IF(Implementación!$I$9:$I$2508=$D280,Implementación!X$9:X$2508,0))</f>
        <v>0</v>
      </c>
      <c r="N280" s="57">
        <f t="array" ref="N280">SUM(IF(Implementación!$I$9:$I$2508=$D280,Implementación!Y$9:Y$2508,0))</f>
        <v>0</v>
      </c>
      <c r="O280" s="57">
        <f t="array" ref="O280">SUM(IF(Implementación!$I$9:$I$2508=$D280,Implementación!AA$9:AA$2508,0))</f>
        <v>0</v>
      </c>
    </row>
    <row r="281" spans="1:15" ht="12.75" customHeight="1" x14ac:dyDescent="0.2">
      <c r="A281" s="60"/>
      <c r="B281" s="172"/>
      <c r="C281" s="187"/>
      <c r="D281" s="252" t="s">
        <v>387</v>
      </c>
      <c r="E281" s="188" t="s">
        <v>2006</v>
      </c>
      <c r="F281" s="27">
        <f>COUNTIF(Implementación!I$9:I$2507,$D281)</f>
        <v>0</v>
      </c>
      <c r="G281" s="57">
        <f t="array" ref="G281">SUM(IF(Implementación!$I$9:$I$2508=$D281,Implementación!N$9:N$2508,0))</f>
        <v>0</v>
      </c>
      <c r="H281" s="57">
        <f t="array" ref="H281">SUM(IF(Implementación!$I$9:$I$2508=$D281,Implementación!Q$9:Q$2508,0))</f>
        <v>0</v>
      </c>
      <c r="I281" s="57">
        <f t="array" ref="I281">SUM(IF(Implementación!$I$9:$I$2508=$D281,Implementación!T$9:T$2508,0))</f>
        <v>0</v>
      </c>
      <c r="J281" s="57">
        <f t="array" ref="J281">SUM(IF(Implementación!$I$9:$I$2508=$D281,Implementación!U$9:U$2508,0))</f>
        <v>0</v>
      </c>
      <c r="K281" s="57">
        <f t="array" ref="K281">SUM(IF(Implementación!$I$9:$I$2508=$D281,Implementación!V$9:V$2508,0))</f>
        <v>0</v>
      </c>
      <c r="L281" s="57">
        <f t="array" ref="L281">SUM(IF(Implementación!$I$9:$I$2508=$D281,Implementación!W$9:W$2508,0))</f>
        <v>0</v>
      </c>
      <c r="M281" s="57">
        <f t="array" ref="M281">SUM(IF(Implementación!$I$9:$I$2508=$D281,Implementación!X$9:X$2508,0))</f>
        <v>0</v>
      </c>
      <c r="N281" s="57">
        <f t="array" ref="N281">SUM(IF(Implementación!$I$9:$I$2508=$D281,Implementación!Y$9:Y$2508,0))</f>
        <v>0</v>
      </c>
      <c r="O281" s="57">
        <f t="array" ref="O281">SUM(IF(Implementación!$I$9:$I$2508=$D281,Implementación!AA$9:AA$2508,0))</f>
        <v>0</v>
      </c>
    </row>
    <row r="282" spans="1:15" ht="12.75" customHeight="1" x14ac:dyDescent="0.2">
      <c r="A282" s="60"/>
      <c r="B282" s="172"/>
      <c r="C282" s="187"/>
      <c r="D282" s="252" t="s">
        <v>389</v>
      </c>
      <c r="E282" s="188" t="s">
        <v>2007</v>
      </c>
      <c r="F282" s="27">
        <f>COUNTIF(Implementación!I$9:I$2507,$D282)</f>
        <v>0</v>
      </c>
      <c r="G282" s="57">
        <f t="array" ref="G282">SUM(IF(Implementación!$I$9:$I$2508=$D282,Implementación!N$9:N$2508,0))</f>
        <v>0</v>
      </c>
      <c r="H282" s="57">
        <f t="array" ref="H282">SUM(IF(Implementación!$I$9:$I$2508=$D282,Implementación!Q$9:Q$2508,0))</f>
        <v>0</v>
      </c>
      <c r="I282" s="57">
        <f t="array" ref="I282">SUM(IF(Implementación!$I$9:$I$2508=$D282,Implementación!T$9:T$2508,0))</f>
        <v>0</v>
      </c>
      <c r="J282" s="57">
        <f t="array" ref="J282">SUM(IF(Implementación!$I$9:$I$2508=$D282,Implementación!U$9:U$2508,0))</f>
        <v>0</v>
      </c>
      <c r="K282" s="57">
        <f t="array" ref="K282">SUM(IF(Implementación!$I$9:$I$2508=$D282,Implementación!V$9:V$2508,0))</f>
        <v>0</v>
      </c>
      <c r="L282" s="57">
        <f t="array" ref="L282">SUM(IF(Implementación!$I$9:$I$2508=$D282,Implementación!W$9:W$2508,0))</f>
        <v>0</v>
      </c>
      <c r="M282" s="57">
        <f t="array" ref="M282">SUM(IF(Implementación!$I$9:$I$2508=$D282,Implementación!X$9:X$2508,0))</f>
        <v>0</v>
      </c>
      <c r="N282" s="57">
        <f t="array" ref="N282">SUM(IF(Implementación!$I$9:$I$2508=$D282,Implementación!Y$9:Y$2508,0))</f>
        <v>0</v>
      </c>
      <c r="O282" s="57">
        <f t="array" ref="O282">SUM(IF(Implementación!$I$9:$I$2508=$D282,Implementación!AA$9:AA$2508,0))</f>
        <v>0</v>
      </c>
    </row>
    <row r="283" spans="1:15" ht="12.75" customHeight="1" x14ac:dyDescent="0.2">
      <c r="A283" s="60"/>
      <c r="B283" s="172"/>
      <c r="C283" s="179" t="s">
        <v>2008</v>
      </c>
      <c r="D283" s="439" t="s">
        <v>2009</v>
      </c>
      <c r="E283" s="348"/>
      <c r="F283" s="27"/>
      <c r="G283" s="57"/>
      <c r="H283" s="57"/>
      <c r="I283" s="57"/>
      <c r="J283" s="57"/>
      <c r="K283" s="57"/>
      <c r="L283" s="57"/>
      <c r="M283" s="57"/>
      <c r="N283" s="57"/>
      <c r="O283" s="57"/>
    </row>
    <row r="284" spans="1:15" ht="12.75" customHeight="1" x14ac:dyDescent="0.2">
      <c r="A284" s="60"/>
      <c r="B284" s="172"/>
      <c r="C284" s="187"/>
      <c r="D284" s="252" t="s">
        <v>391</v>
      </c>
      <c r="E284" s="188" t="s">
        <v>2010</v>
      </c>
      <c r="F284" s="27">
        <f>COUNTIF(Implementación!I$9:I$2507,$D284)</f>
        <v>0</v>
      </c>
      <c r="G284" s="57">
        <f t="array" ref="G284">SUM(IF(Implementación!$I$9:$I$2508=$D284,Implementación!N$9:N$2508,0))</f>
        <v>0</v>
      </c>
      <c r="H284" s="57">
        <f t="array" ref="H284">SUM(IF(Implementación!$I$9:$I$2508=$D284,Implementación!Q$9:Q$2508,0))</f>
        <v>0</v>
      </c>
      <c r="I284" s="57">
        <f t="array" ref="I284">SUM(IF(Implementación!$I$9:$I$2508=$D284,Implementación!T$9:T$2508,0))</f>
        <v>0</v>
      </c>
      <c r="J284" s="57">
        <f t="array" ref="J284">SUM(IF(Implementación!$I$9:$I$2508=$D284,Implementación!U$9:U$2508,0))</f>
        <v>0</v>
      </c>
      <c r="K284" s="57">
        <f t="array" ref="K284">SUM(IF(Implementación!$I$9:$I$2508=$D284,Implementación!V$9:V$2508,0))</f>
        <v>0</v>
      </c>
      <c r="L284" s="57">
        <f t="array" ref="L284">SUM(IF(Implementación!$I$9:$I$2508=$D284,Implementación!W$9:W$2508,0))</f>
        <v>0</v>
      </c>
      <c r="M284" s="57">
        <f t="array" ref="M284">SUM(IF(Implementación!$I$9:$I$2508=$D284,Implementación!X$9:X$2508,0))</f>
        <v>0</v>
      </c>
      <c r="N284" s="57">
        <f t="array" ref="N284">SUM(IF(Implementación!$I$9:$I$2508=$D284,Implementación!Y$9:Y$2508,0))</f>
        <v>0</v>
      </c>
      <c r="O284" s="57">
        <f t="array" ref="O284">SUM(IF(Implementación!$I$9:$I$2508=$D284,Implementación!AA$9:AA$2508,0))</f>
        <v>0</v>
      </c>
    </row>
    <row r="285" spans="1:15" ht="12.75" customHeight="1" x14ac:dyDescent="0.2">
      <c r="A285" s="60"/>
      <c r="B285" s="172"/>
      <c r="C285" s="187"/>
      <c r="D285" s="252" t="s">
        <v>393</v>
      </c>
      <c r="E285" s="188" t="s">
        <v>2011</v>
      </c>
      <c r="F285" s="27">
        <f>COUNTIF(Implementación!I$9:I$2507,$D285)</f>
        <v>0</v>
      </c>
      <c r="G285" s="57">
        <f t="array" ref="G285">SUM(IF(Implementación!$I$9:$I$2508=$D285,Implementación!N$9:N$2508,0))</f>
        <v>0</v>
      </c>
      <c r="H285" s="57">
        <f t="array" ref="H285">SUM(IF(Implementación!$I$9:$I$2508=$D285,Implementación!Q$9:Q$2508,0))</f>
        <v>0</v>
      </c>
      <c r="I285" s="57">
        <f t="array" ref="I285">SUM(IF(Implementación!$I$9:$I$2508=$D285,Implementación!T$9:T$2508,0))</f>
        <v>0</v>
      </c>
      <c r="J285" s="57">
        <f t="array" ref="J285">SUM(IF(Implementación!$I$9:$I$2508=$D285,Implementación!U$9:U$2508,0))</f>
        <v>0</v>
      </c>
      <c r="K285" s="57">
        <f t="array" ref="K285">SUM(IF(Implementación!$I$9:$I$2508=$D285,Implementación!V$9:V$2508,0))</f>
        <v>0</v>
      </c>
      <c r="L285" s="57">
        <f t="array" ref="L285">SUM(IF(Implementación!$I$9:$I$2508=$D285,Implementación!W$9:W$2508,0))</f>
        <v>0</v>
      </c>
      <c r="M285" s="57">
        <f t="array" ref="M285">SUM(IF(Implementación!$I$9:$I$2508=$D285,Implementación!X$9:X$2508,0))</f>
        <v>0</v>
      </c>
      <c r="N285" s="57">
        <f t="array" ref="N285">SUM(IF(Implementación!$I$9:$I$2508=$D285,Implementación!Y$9:Y$2508,0))</f>
        <v>0</v>
      </c>
      <c r="O285" s="57">
        <f t="array" ref="O285">SUM(IF(Implementación!$I$9:$I$2508=$D285,Implementación!AA$9:AA$2508,0))</f>
        <v>0</v>
      </c>
    </row>
    <row r="286" spans="1:15" ht="12.75" customHeight="1" x14ac:dyDescent="0.2">
      <c r="A286" s="60"/>
      <c r="B286" s="172"/>
      <c r="C286" s="187"/>
      <c r="D286" s="252" t="s">
        <v>395</v>
      </c>
      <c r="E286" s="188" t="s">
        <v>2012</v>
      </c>
      <c r="F286" s="27">
        <f>COUNTIF(Implementación!I$9:I$2507,$D286)</f>
        <v>0</v>
      </c>
      <c r="G286" s="57">
        <f t="array" ref="G286">SUM(IF(Implementación!$I$9:$I$2508=$D286,Implementación!N$9:N$2508,0))</f>
        <v>0</v>
      </c>
      <c r="H286" s="57">
        <f t="array" ref="H286">SUM(IF(Implementación!$I$9:$I$2508=$D286,Implementación!Q$9:Q$2508,0))</f>
        <v>0</v>
      </c>
      <c r="I286" s="57">
        <f t="array" ref="I286">SUM(IF(Implementación!$I$9:$I$2508=$D286,Implementación!T$9:T$2508,0))</f>
        <v>0</v>
      </c>
      <c r="J286" s="57">
        <f t="array" ref="J286">SUM(IF(Implementación!$I$9:$I$2508=$D286,Implementación!U$9:U$2508,0))</f>
        <v>0</v>
      </c>
      <c r="K286" s="57">
        <f t="array" ref="K286">SUM(IF(Implementación!$I$9:$I$2508=$D286,Implementación!V$9:V$2508,0))</f>
        <v>0</v>
      </c>
      <c r="L286" s="57">
        <f t="array" ref="L286">SUM(IF(Implementación!$I$9:$I$2508=$D286,Implementación!W$9:W$2508,0))</f>
        <v>0</v>
      </c>
      <c r="M286" s="57">
        <f t="array" ref="M286">SUM(IF(Implementación!$I$9:$I$2508=$D286,Implementación!X$9:X$2508,0))</f>
        <v>0</v>
      </c>
      <c r="N286" s="57">
        <f t="array" ref="N286">SUM(IF(Implementación!$I$9:$I$2508=$D286,Implementación!Y$9:Y$2508,0))</f>
        <v>0</v>
      </c>
      <c r="O286" s="57">
        <f t="array" ref="O286">SUM(IF(Implementación!$I$9:$I$2508=$D286,Implementación!AA$9:AA$2508,0))</f>
        <v>0</v>
      </c>
    </row>
    <row r="287" spans="1:15" ht="12.75" customHeight="1" x14ac:dyDescent="0.2">
      <c r="A287" s="60"/>
      <c r="B287" s="172"/>
      <c r="C287" s="187"/>
      <c r="D287" s="252" t="s">
        <v>397</v>
      </c>
      <c r="E287" s="188" t="s">
        <v>2013</v>
      </c>
      <c r="F287" s="27">
        <f>COUNTIF(Implementación!I$9:I$2507,$D287)</f>
        <v>0</v>
      </c>
      <c r="G287" s="57">
        <f t="array" ref="G287">SUM(IF(Implementación!$I$9:$I$2508=$D287,Implementación!N$9:N$2508,0))</f>
        <v>0</v>
      </c>
      <c r="H287" s="57">
        <f t="array" ref="H287">SUM(IF(Implementación!$I$9:$I$2508=$D287,Implementación!Q$9:Q$2508,0))</f>
        <v>0</v>
      </c>
      <c r="I287" s="57">
        <f t="array" ref="I287">SUM(IF(Implementación!$I$9:$I$2508=$D287,Implementación!T$9:T$2508,0))</f>
        <v>0</v>
      </c>
      <c r="J287" s="57">
        <f t="array" ref="J287">SUM(IF(Implementación!$I$9:$I$2508=$D287,Implementación!U$9:U$2508,0))</f>
        <v>0</v>
      </c>
      <c r="K287" s="57">
        <f t="array" ref="K287">SUM(IF(Implementación!$I$9:$I$2508=$D287,Implementación!V$9:V$2508,0))</f>
        <v>0</v>
      </c>
      <c r="L287" s="57">
        <f t="array" ref="L287">SUM(IF(Implementación!$I$9:$I$2508=$D287,Implementación!W$9:W$2508,0))</f>
        <v>0</v>
      </c>
      <c r="M287" s="57">
        <f t="array" ref="M287">SUM(IF(Implementación!$I$9:$I$2508=$D287,Implementación!X$9:X$2508,0))</f>
        <v>0</v>
      </c>
      <c r="N287" s="57">
        <f t="array" ref="N287">SUM(IF(Implementación!$I$9:$I$2508=$D287,Implementación!Y$9:Y$2508,0))</f>
        <v>0</v>
      </c>
      <c r="O287" s="57">
        <f t="array" ref="O287">SUM(IF(Implementación!$I$9:$I$2508=$D287,Implementación!AA$9:AA$2508,0))</f>
        <v>0</v>
      </c>
    </row>
    <row r="288" spans="1:15" ht="12.75" customHeight="1" x14ac:dyDescent="0.2">
      <c r="A288" s="60"/>
      <c r="B288" s="172"/>
      <c r="C288" s="187"/>
      <c r="D288" s="252" t="s">
        <v>399</v>
      </c>
      <c r="E288" s="188" t="s">
        <v>2014</v>
      </c>
      <c r="F288" s="27">
        <f>COUNTIF(Implementación!I$9:I$2507,$D288)</f>
        <v>0</v>
      </c>
      <c r="G288" s="57">
        <f t="array" ref="G288">SUM(IF(Implementación!$I$9:$I$2508=$D288,Implementación!N$9:N$2508,0))</f>
        <v>0</v>
      </c>
      <c r="H288" s="57">
        <f t="array" ref="H288">SUM(IF(Implementación!$I$9:$I$2508=$D288,Implementación!Q$9:Q$2508,0))</f>
        <v>0</v>
      </c>
      <c r="I288" s="57">
        <f t="array" ref="I288">SUM(IF(Implementación!$I$9:$I$2508=$D288,Implementación!T$9:T$2508,0))</f>
        <v>0</v>
      </c>
      <c r="J288" s="57">
        <f t="array" ref="J288">SUM(IF(Implementación!$I$9:$I$2508=$D288,Implementación!U$9:U$2508,0))</f>
        <v>0</v>
      </c>
      <c r="K288" s="57">
        <f t="array" ref="K288">SUM(IF(Implementación!$I$9:$I$2508=$D288,Implementación!V$9:V$2508,0))</f>
        <v>0</v>
      </c>
      <c r="L288" s="57">
        <f t="array" ref="L288">SUM(IF(Implementación!$I$9:$I$2508=$D288,Implementación!W$9:W$2508,0))</f>
        <v>0</v>
      </c>
      <c r="M288" s="57">
        <f t="array" ref="M288">SUM(IF(Implementación!$I$9:$I$2508=$D288,Implementación!X$9:X$2508,0))</f>
        <v>0</v>
      </c>
      <c r="N288" s="57">
        <f t="array" ref="N288">SUM(IF(Implementación!$I$9:$I$2508=$D288,Implementación!Y$9:Y$2508,0))</f>
        <v>0</v>
      </c>
      <c r="O288" s="57">
        <f t="array" ref="O288">SUM(IF(Implementación!$I$9:$I$2508=$D288,Implementación!AA$9:AA$2508,0))</f>
        <v>0</v>
      </c>
    </row>
    <row r="289" spans="1:15" ht="12.75" customHeight="1" x14ac:dyDescent="0.2">
      <c r="A289" s="60"/>
      <c r="B289" s="172"/>
      <c r="C289" s="187"/>
      <c r="D289" s="252" t="s">
        <v>401</v>
      </c>
      <c r="E289" s="188" t="s">
        <v>2015</v>
      </c>
      <c r="F289" s="27">
        <f>COUNTIF(Implementación!I$9:I$2507,$D289)</f>
        <v>0</v>
      </c>
      <c r="G289" s="57">
        <f t="array" ref="G289">SUM(IF(Implementación!$I$9:$I$2508=$D289,Implementación!N$9:N$2508,0))</f>
        <v>0</v>
      </c>
      <c r="H289" s="57">
        <f t="array" ref="H289">SUM(IF(Implementación!$I$9:$I$2508=$D289,Implementación!Q$9:Q$2508,0))</f>
        <v>0</v>
      </c>
      <c r="I289" s="57">
        <f t="array" ref="I289">SUM(IF(Implementación!$I$9:$I$2508=$D289,Implementación!T$9:T$2508,0))</f>
        <v>0</v>
      </c>
      <c r="J289" s="57">
        <f t="array" ref="J289">SUM(IF(Implementación!$I$9:$I$2508=$D289,Implementación!U$9:U$2508,0))</f>
        <v>0</v>
      </c>
      <c r="K289" s="57">
        <f t="array" ref="K289">SUM(IF(Implementación!$I$9:$I$2508=$D289,Implementación!V$9:V$2508,0))</f>
        <v>0</v>
      </c>
      <c r="L289" s="57">
        <f t="array" ref="L289">SUM(IF(Implementación!$I$9:$I$2508=$D289,Implementación!W$9:W$2508,0))</f>
        <v>0</v>
      </c>
      <c r="M289" s="57">
        <f t="array" ref="M289">SUM(IF(Implementación!$I$9:$I$2508=$D289,Implementación!X$9:X$2508,0))</f>
        <v>0</v>
      </c>
      <c r="N289" s="57">
        <f t="array" ref="N289">SUM(IF(Implementación!$I$9:$I$2508=$D289,Implementación!Y$9:Y$2508,0))</f>
        <v>0</v>
      </c>
      <c r="O289" s="57">
        <f t="array" ref="O289">SUM(IF(Implementación!$I$9:$I$2508=$D289,Implementación!AA$9:AA$2508,0))</f>
        <v>0</v>
      </c>
    </row>
    <row r="290" spans="1:15" ht="12.75" customHeight="1" x14ac:dyDescent="0.2">
      <c r="A290" s="60"/>
      <c r="B290" s="172"/>
      <c r="C290" s="187"/>
      <c r="D290" s="252" t="s">
        <v>403</v>
      </c>
      <c r="E290" s="188" t="s">
        <v>2016</v>
      </c>
      <c r="F290" s="27">
        <f>COUNTIF(Implementación!I$9:I$2507,$D290)</f>
        <v>0</v>
      </c>
      <c r="G290" s="57">
        <f t="array" ref="G290">SUM(IF(Implementación!$I$9:$I$2508=$D290,Implementación!N$9:N$2508,0))</f>
        <v>0</v>
      </c>
      <c r="H290" s="57">
        <f t="array" ref="H290">SUM(IF(Implementación!$I$9:$I$2508=$D290,Implementación!Q$9:Q$2508,0))</f>
        <v>0</v>
      </c>
      <c r="I290" s="57">
        <f t="array" ref="I290">SUM(IF(Implementación!$I$9:$I$2508=$D290,Implementación!T$9:T$2508,0))</f>
        <v>0</v>
      </c>
      <c r="J290" s="57">
        <f t="array" ref="J290">SUM(IF(Implementación!$I$9:$I$2508=$D290,Implementación!U$9:U$2508,0))</f>
        <v>0</v>
      </c>
      <c r="K290" s="57">
        <f t="array" ref="K290">SUM(IF(Implementación!$I$9:$I$2508=$D290,Implementación!V$9:V$2508,0))</f>
        <v>0</v>
      </c>
      <c r="L290" s="57">
        <f t="array" ref="L290">SUM(IF(Implementación!$I$9:$I$2508=$D290,Implementación!W$9:W$2508,0))</f>
        <v>0</v>
      </c>
      <c r="M290" s="57">
        <f t="array" ref="M290">SUM(IF(Implementación!$I$9:$I$2508=$D290,Implementación!X$9:X$2508,0))</f>
        <v>0</v>
      </c>
      <c r="N290" s="57">
        <f t="array" ref="N290">SUM(IF(Implementación!$I$9:$I$2508=$D290,Implementación!Y$9:Y$2508,0))</f>
        <v>0</v>
      </c>
      <c r="O290" s="57">
        <f t="array" ref="O290">SUM(IF(Implementación!$I$9:$I$2508=$D290,Implementación!AA$9:AA$2508,0))</f>
        <v>0</v>
      </c>
    </row>
    <row r="291" spans="1:15" ht="12.75" customHeight="1" x14ac:dyDescent="0.2">
      <c r="A291" s="60"/>
      <c r="B291" s="172"/>
      <c r="C291" s="187"/>
      <c r="D291" s="252" t="s">
        <v>405</v>
      </c>
      <c r="E291" s="188" t="s">
        <v>2017</v>
      </c>
      <c r="F291" s="27">
        <f>COUNTIF(Implementación!I$9:I$2507,$D291)</f>
        <v>0</v>
      </c>
      <c r="G291" s="57">
        <f t="array" ref="G291">SUM(IF(Implementación!$I$9:$I$2508=$D291,Implementación!N$9:N$2508,0))</f>
        <v>0</v>
      </c>
      <c r="H291" s="57">
        <f t="array" ref="H291">SUM(IF(Implementación!$I$9:$I$2508=$D291,Implementación!Q$9:Q$2508,0))</f>
        <v>0</v>
      </c>
      <c r="I291" s="57">
        <f t="array" ref="I291">SUM(IF(Implementación!$I$9:$I$2508=$D291,Implementación!T$9:T$2508,0))</f>
        <v>0</v>
      </c>
      <c r="J291" s="57">
        <f t="array" ref="J291">SUM(IF(Implementación!$I$9:$I$2508=$D291,Implementación!U$9:U$2508,0))</f>
        <v>0</v>
      </c>
      <c r="K291" s="57">
        <f t="array" ref="K291">SUM(IF(Implementación!$I$9:$I$2508=$D291,Implementación!V$9:V$2508,0))</f>
        <v>0</v>
      </c>
      <c r="L291" s="57">
        <f t="array" ref="L291">SUM(IF(Implementación!$I$9:$I$2508=$D291,Implementación!W$9:W$2508,0))</f>
        <v>0</v>
      </c>
      <c r="M291" s="57">
        <f t="array" ref="M291">SUM(IF(Implementación!$I$9:$I$2508=$D291,Implementación!X$9:X$2508,0))</f>
        <v>0</v>
      </c>
      <c r="N291" s="57">
        <f t="array" ref="N291">SUM(IF(Implementación!$I$9:$I$2508=$D291,Implementación!Y$9:Y$2508,0))</f>
        <v>0</v>
      </c>
      <c r="O291" s="57">
        <f t="array" ref="O291">SUM(IF(Implementación!$I$9:$I$2508=$D291,Implementación!AA$9:AA$2508,0))</f>
        <v>0</v>
      </c>
    </row>
    <row r="292" spans="1:15" ht="12.75" customHeight="1" x14ac:dyDescent="0.2">
      <c r="A292" s="60"/>
      <c r="B292" s="172"/>
      <c r="C292" s="179" t="s">
        <v>2018</v>
      </c>
      <c r="D292" s="439" t="s">
        <v>2019</v>
      </c>
      <c r="E292" s="348"/>
      <c r="F292" s="27"/>
      <c r="G292" s="57"/>
      <c r="H292" s="57"/>
      <c r="I292" s="57"/>
      <c r="J292" s="57"/>
      <c r="K292" s="57"/>
      <c r="L292" s="57"/>
      <c r="M292" s="57"/>
      <c r="N292" s="57"/>
      <c r="O292" s="57"/>
    </row>
    <row r="293" spans="1:15" ht="12.75" customHeight="1" x14ac:dyDescent="0.2">
      <c r="A293" s="60"/>
      <c r="B293" s="172"/>
      <c r="C293" s="187"/>
      <c r="D293" s="252" t="s">
        <v>407</v>
      </c>
      <c r="E293" s="188" t="s">
        <v>2019</v>
      </c>
      <c r="F293" s="27">
        <f>COUNTIF(Implementación!I$9:I$2507,$D293)</f>
        <v>0</v>
      </c>
      <c r="G293" s="57">
        <f t="array" ref="G293">SUM(IF(Implementación!$I$9:$I$2508=$D293,Implementación!N$9:N$2508,0))</f>
        <v>0</v>
      </c>
      <c r="H293" s="57">
        <f t="array" ref="H293">SUM(IF(Implementación!$I$9:$I$2508=$D293,Implementación!Q$9:Q$2508,0))</f>
        <v>0</v>
      </c>
      <c r="I293" s="57">
        <f t="array" ref="I293">SUM(IF(Implementación!$I$9:$I$2508=$D293,Implementación!T$9:T$2508,0))</f>
        <v>0</v>
      </c>
      <c r="J293" s="57">
        <f t="array" ref="J293">SUM(IF(Implementación!$I$9:$I$2508=$D293,Implementación!U$9:U$2508,0))</f>
        <v>0</v>
      </c>
      <c r="K293" s="57">
        <f t="array" ref="K293">SUM(IF(Implementación!$I$9:$I$2508=$D293,Implementación!V$9:V$2508,0))</f>
        <v>0</v>
      </c>
      <c r="L293" s="57">
        <f t="array" ref="L293">SUM(IF(Implementación!$I$9:$I$2508=$D293,Implementación!W$9:W$2508,0))</f>
        <v>0</v>
      </c>
      <c r="M293" s="57">
        <f t="array" ref="M293">SUM(IF(Implementación!$I$9:$I$2508=$D293,Implementación!X$9:X$2508,0))</f>
        <v>0</v>
      </c>
      <c r="N293" s="57">
        <f t="array" ref="N293">SUM(IF(Implementación!$I$9:$I$2508=$D293,Implementación!Y$9:Y$2508,0))</f>
        <v>0</v>
      </c>
      <c r="O293" s="57">
        <f t="array" ref="O293">SUM(IF(Implementación!$I$9:$I$2508=$D293,Implementación!AA$9:AA$2508,0))</f>
        <v>0</v>
      </c>
    </row>
    <row r="294" spans="1:15" ht="12.75" customHeight="1" x14ac:dyDescent="0.2">
      <c r="A294" s="60"/>
      <c r="B294" s="172"/>
      <c r="C294" s="187"/>
      <c r="D294" s="179"/>
      <c r="E294" s="188"/>
      <c r="F294" s="27"/>
      <c r="G294" s="57"/>
      <c r="H294" s="57"/>
      <c r="I294" s="57"/>
      <c r="J294" s="57"/>
      <c r="K294" s="57"/>
      <c r="L294" s="57"/>
      <c r="M294" s="57"/>
      <c r="N294" s="57"/>
      <c r="O294" s="57"/>
    </row>
    <row r="295" spans="1:15" ht="12.75" customHeight="1" x14ac:dyDescent="0.2">
      <c r="A295" s="60"/>
      <c r="B295" s="179" t="s">
        <v>2020</v>
      </c>
      <c r="C295" s="441" t="s">
        <v>2021</v>
      </c>
      <c r="D295" s="348"/>
      <c r="E295" s="348"/>
      <c r="F295" s="27"/>
      <c r="G295" s="57"/>
      <c r="H295" s="57"/>
      <c r="I295" s="57"/>
      <c r="J295" s="57"/>
      <c r="K295" s="57"/>
      <c r="L295" s="57"/>
      <c r="M295" s="57"/>
      <c r="N295" s="57"/>
      <c r="O295" s="57"/>
    </row>
    <row r="296" spans="1:15" ht="12.75" customHeight="1" x14ac:dyDescent="0.2">
      <c r="A296" s="60"/>
      <c r="B296" s="172"/>
      <c r="C296" s="179" t="s">
        <v>2022</v>
      </c>
      <c r="D296" s="439" t="s">
        <v>2021</v>
      </c>
      <c r="E296" s="348"/>
      <c r="F296" s="27"/>
      <c r="G296" s="57"/>
      <c r="H296" s="57"/>
      <c r="I296" s="57"/>
      <c r="J296" s="57"/>
      <c r="K296" s="57"/>
      <c r="L296" s="57"/>
      <c r="M296" s="57"/>
      <c r="N296" s="57"/>
      <c r="O296" s="57"/>
    </row>
    <row r="297" spans="1:15" ht="12.75" customHeight="1" x14ac:dyDescent="0.2">
      <c r="A297" s="60"/>
      <c r="B297" s="172"/>
      <c r="C297" s="187"/>
      <c r="D297" s="252" t="s">
        <v>408</v>
      </c>
      <c r="E297" s="188" t="s">
        <v>2021</v>
      </c>
      <c r="F297" s="27">
        <f>COUNTIF(Implementación!I$9:I$2507,$D297)</f>
        <v>0</v>
      </c>
      <c r="G297" s="57">
        <f t="array" ref="G297">SUM(IF(Implementación!$I$9:$I$2508=$D297,Implementación!N$9:N$2508,0))</f>
        <v>0</v>
      </c>
      <c r="H297" s="57">
        <f t="array" ref="H297">SUM(IF(Implementación!$I$9:$I$2508=$D297,Implementación!Q$9:Q$2508,0))</f>
        <v>0</v>
      </c>
      <c r="I297" s="57">
        <f t="array" ref="I297">SUM(IF(Implementación!$I$9:$I$2508=$D297,Implementación!T$9:T$2508,0))</f>
        <v>0</v>
      </c>
      <c r="J297" s="57">
        <f t="array" ref="J297">SUM(IF(Implementación!$I$9:$I$2508=$D297,Implementación!U$9:U$2508,0))</f>
        <v>0</v>
      </c>
      <c r="K297" s="57">
        <f t="array" ref="K297">SUM(IF(Implementación!$I$9:$I$2508=$D297,Implementación!V$9:V$2508,0))</f>
        <v>0</v>
      </c>
      <c r="L297" s="57">
        <f t="array" ref="L297">SUM(IF(Implementación!$I$9:$I$2508=$D297,Implementación!W$9:W$2508,0))</f>
        <v>0</v>
      </c>
      <c r="M297" s="57">
        <f t="array" ref="M297">SUM(IF(Implementación!$I$9:$I$2508=$D297,Implementación!X$9:X$2508,0))</f>
        <v>0</v>
      </c>
      <c r="N297" s="57">
        <f t="array" ref="N297">SUM(IF(Implementación!$I$9:$I$2508=$D297,Implementación!Y$9:Y$2508,0))</f>
        <v>0</v>
      </c>
      <c r="O297" s="57">
        <f t="array" ref="O297">SUM(IF(Implementación!$I$9:$I$2508=$D297,Implementación!AA$9:AA$2508,0))</f>
        <v>0</v>
      </c>
    </row>
    <row r="298" spans="1:15" ht="12.75" customHeight="1" x14ac:dyDescent="0.2">
      <c r="A298" s="60"/>
      <c r="B298" s="172"/>
      <c r="C298" s="187"/>
      <c r="D298" s="179"/>
      <c r="E298" s="188"/>
      <c r="F298" s="27"/>
      <c r="G298" s="57"/>
      <c r="H298" s="57"/>
      <c r="I298" s="57"/>
      <c r="J298" s="57"/>
      <c r="K298" s="57"/>
      <c r="L298" s="57"/>
      <c r="M298" s="57"/>
      <c r="N298" s="57"/>
      <c r="O298" s="57"/>
    </row>
    <row r="299" spans="1:15" ht="12.75" customHeight="1" x14ac:dyDescent="0.2">
      <c r="A299" s="60"/>
      <c r="B299" s="179" t="s">
        <v>2023</v>
      </c>
      <c r="C299" s="441" t="s">
        <v>2024</v>
      </c>
      <c r="D299" s="348"/>
      <c r="E299" s="348"/>
      <c r="F299" s="27"/>
      <c r="G299" s="57"/>
      <c r="H299" s="57"/>
      <c r="I299" s="57"/>
      <c r="J299" s="57"/>
      <c r="K299" s="57"/>
      <c r="L299" s="57"/>
      <c r="M299" s="57"/>
      <c r="N299" s="57"/>
      <c r="O299" s="57"/>
    </row>
    <row r="300" spans="1:15" ht="12.75" customHeight="1" x14ac:dyDescent="0.2">
      <c r="A300" s="60"/>
      <c r="B300" s="172"/>
      <c r="C300" s="179" t="s">
        <v>2025</v>
      </c>
      <c r="D300" s="439" t="s">
        <v>2026</v>
      </c>
      <c r="E300" s="348"/>
      <c r="F300" s="27"/>
      <c r="G300" s="57"/>
      <c r="H300" s="57"/>
      <c r="I300" s="57"/>
      <c r="J300" s="57"/>
      <c r="K300" s="57"/>
      <c r="L300" s="57"/>
      <c r="M300" s="57"/>
      <c r="N300" s="57"/>
      <c r="O300" s="57"/>
    </row>
    <row r="301" spans="1:15" ht="12.75" customHeight="1" x14ac:dyDescent="0.2">
      <c r="A301" s="60"/>
      <c r="B301" s="172"/>
      <c r="C301" s="187"/>
      <c r="D301" s="252" t="s">
        <v>410</v>
      </c>
      <c r="E301" s="188" t="s">
        <v>2026</v>
      </c>
      <c r="F301" s="27">
        <f>COUNTIF(Implementación!I$9:I$2507,$D301)</f>
        <v>0</v>
      </c>
      <c r="G301" s="57">
        <f t="array" ref="G301">SUM(IF(Implementación!$I$9:$I$2508=$D301,Implementación!N$9:N$2508,0))</f>
        <v>0</v>
      </c>
      <c r="H301" s="57">
        <f t="array" ref="H301">SUM(IF(Implementación!$I$9:$I$2508=$D301,Implementación!Q$9:Q$2508,0))</f>
        <v>0</v>
      </c>
      <c r="I301" s="57">
        <f t="array" ref="I301">SUM(IF(Implementación!$I$9:$I$2508=$D301,Implementación!T$9:T$2508,0))</f>
        <v>0</v>
      </c>
      <c r="J301" s="57">
        <f t="array" ref="J301">SUM(IF(Implementación!$I$9:$I$2508=$D301,Implementación!U$9:U$2508,0))</f>
        <v>0</v>
      </c>
      <c r="K301" s="57">
        <f t="array" ref="K301">SUM(IF(Implementación!$I$9:$I$2508=$D301,Implementación!V$9:V$2508,0))</f>
        <v>0</v>
      </c>
      <c r="L301" s="57">
        <f t="array" ref="L301">SUM(IF(Implementación!$I$9:$I$2508=$D301,Implementación!W$9:W$2508,0))</f>
        <v>0</v>
      </c>
      <c r="M301" s="57">
        <f t="array" ref="M301">SUM(IF(Implementación!$I$9:$I$2508=$D301,Implementación!X$9:X$2508,0))</f>
        <v>0</v>
      </c>
      <c r="N301" s="57">
        <f t="array" ref="N301">SUM(IF(Implementación!$I$9:$I$2508=$D301,Implementación!Y$9:Y$2508,0))</f>
        <v>0</v>
      </c>
      <c r="O301" s="57">
        <f t="array" ref="O301">SUM(IF(Implementación!$I$9:$I$2508=$D301,Implementación!AA$9:AA$2508,0))</f>
        <v>0</v>
      </c>
    </row>
    <row r="302" spans="1:15" ht="12.75" customHeight="1" x14ac:dyDescent="0.2">
      <c r="A302" s="60"/>
      <c r="B302" s="172"/>
      <c r="C302" s="179" t="s">
        <v>2027</v>
      </c>
      <c r="D302" s="439" t="s">
        <v>2028</v>
      </c>
      <c r="E302" s="348"/>
      <c r="F302" s="27"/>
      <c r="G302" s="57"/>
      <c r="H302" s="57"/>
      <c r="I302" s="57"/>
      <c r="J302" s="57"/>
      <c r="K302" s="57"/>
      <c r="L302" s="57"/>
      <c r="M302" s="57"/>
      <c r="N302" s="57"/>
      <c r="O302" s="57"/>
    </row>
    <row r="303" spans="1:15" ht="12.75" customHeight="1" x14ac:dyDescent="0.2">
      <c r="A303" s="60"/>
      <c r="B303" s="172"/>
      <c r="C303" s="187"/>
      <c r="D303" s="252" t="s">
        <v>412</v>
      </c>
      <c r="E303" s="188" t="s">
        <v>2028</v>
      </c>
      <c r="F303" s="27">
        <f>COUNTIF(Implementación!I$9:I$2507,$D303)</f>
        <v>0</v>
      </c>
      <c r="G303" s="57">
        <f t="array" ref="G303">SUM(IF(Implementación!$I$9:$I$2508=$D303,Implementación!N$9:N$2508,0))</f>
        <v>0</v>
      </c>
      <c r="H303" s="57">
        <f t="array" ref="H303">SUM(IF(Implementación!$I$9:$I$2508=$D303,Implementación!Q$9:Q$2508,0))</f>
        <v>0</v>
      </c>
      <c r="I303" s="57">
        <f t="array" ref="I303">SUM(IF(Implementación!$I$9:$I$2508=$D303,Implementación!T$9:T$2508,0))</f>
        <v>0</v>
      </c>
      <c r="J303" s="57">
        <f t="array" ref="J303">SUM(IF(Implementación!$I$9:$I$2508=$D303,Implementación!U$9:U$2508,0))</f>
        <v>0</v>
      </c>
      <c r="K303" s="57">
        <f t="array" ref="K303">SUM(IF(Implementación!$I$9:$I$2508=$D303,Implementación!V$9:V$2508,0))</f>
        <v>0</v>
      </c>
      <c r="L303" s="57">
        <f t="array" ref="L303">SUM(IF(Implementación!$I$9:$I$2508=$D303,Implementación!W$9:W$2508,0))</f>
        <v>0</v>
      </c>
      <c r="M303" s="57">
        <f t="array" ref="M303">SUM(IF(Implementación!$I$9:$I$2508=$D303,Implementación!X$9:X$2508,0))</f>
        <v>0</v>
      </c>
      <c r="N303" s="57">
        <f t="array" ref="N303">SUM(IF(Implementación!$I$9:$I$2508=$D303,Implementación!Y$9:Y$2508,0))</f>
        <v>0</v>
      </c>
      <c r="O303" s="57">
        <f t="array" ref="O303">SUM(IF(Implementación!$I$9:$I$2508=$D303,Implementación!AA$9:AA$2508,0))</f>
        <v>0</v>
      </c>
    </row>
    <row r="304" spans="1:15" ht="12.75" customHeight="1" x14ac:dyDescent="0.2">
      <c r="A304" s="60"/>
      <c r="B304" s="172"/>
      <c r="C304" s="179" t="s">
        <v>2029</v>
      </c>
      <c r="D304" s="439" t="s">
        <v>2030</v>
      </c>
      <c r="E304" s="348"/>
      <c r="F304" s="27"/>
      <c r="G304" s="57"/>
      <c r="H304" s="57"/>
      <c r="I304" s="57"/>
      <c r="J304" s="57"/>
      <c r="K304" s="57"/>
      <c r="L304" s="57"/>
      <c r="M304" s="57"/>
      <c r="N304" s="57"/>
      <c r="O304" s="57"/>
    </row>
    <row r="305" spans="1:15" ht="12.75" customHeight="1" x14ac:dyDescent="0.2">
      <c r="A305" s="60"/>
      <c r="B305" s="172"/>
      <c r="C305" s="187"/>
      <c r="D305" s="252" t="s">
        <v>414</v>
      </c>
      <c r="E305" s="188" t="s">
        <v>2030</v>
      </c>
      <c r="F305" s="27">
        <f>COUNTIF(Implementación!I$9:I$2507,$D305)</f>
        <v>0</v>
      </c>
      <c r="G305" s="57">
        <f t="array" ref="G305">SUM(IF(Implementación!$I$9:$I$2508=$D305,Implementación!N$9:N$2508,0))</f>
        <v>0</v>
      </c>
      <c r="H305" s="57">
        <f t="array" ref="H305">SUM(IF(Implementación!$I$9:$I$2508=$D305,Implementación!Q$9:Q$2508,0))</f>
        <v>0</v>
      </c>
      <c r="I305" s="57">
        <f t="array" ref="I305">SUM(IF(Implementación!$I$9:$I$2508=$D305,Implementación!T$9:T$2508,0))</f>
        <v>0</v>
      </c>
      <c r="J305" s="57">
        <f t="array" ref="J305">SUM(IF(Implementación!$I$9:$I$2508=$D305,Implementación!U$9:U$2508,0))</f>
        <v>0</v>
      </c>
      <c r="K305" s="57">
        <f t="array" ref="K305">SUM(IF(Implementación!$I$9:$I$2508=$D305,Implementación!V$9:V$2508,0))</f>
        <v>0</v>
      </c>
      <c r="L305" s="57">
        <f t="array" ref="L305">SUM(IF(Implementación!$I$9:$I$2508=$D305,Implementación!W$9:W$2508,0))</f>
        <v>0</v>
      </c>
      <c r="M305" s="57">
        <f t="array" ref="M305">SUM(IF(Implementación!$I$9:$I$2508=$D305,Implementación!X$9:X$2508,0))</f>
        <v>0</v>
      </c>
      <c r="N305" s="57">
        <f t="array" ref="N305">SUM(IF(Implementación!$I$9:$I$2508=$D305,Implementación!Y$9:Y$2508,0))</f>
        <v>0</v>
      </c>
      <c r="O305" s="57">
        <f t="array" ref="O305">SUM(IF(Implementación!$I$9:$I$2508=$D305,Implementación!AA$9:AA$2508,0))</f>
        <v>0</v>
      </c>
    </row>
    <row r="306" spans="1:15" ht="12.75" customHeight="1" x14ac:dyDescent="0.2">
      <c r="A306" s="60"/>
      <c r="B306" s="172"/>
      <c r="C306" s="179" t="s">
        <v>2031</v>
      </c>
      <c r="D306" s="439" t="s">
        <v>2032</v>
      </c>
      <c r="E306" s="348"/>
      <c r="F306" s="27"/>
      <c r="G306" s="57"/>
      <c r="H306" s="57"/>
      <c r="I306" s="57"/>
      <c r="J306" s="57"/>
      <c r="K306" s="57"/>
      <c r="L306" s="57"/>
      <c r="M306" s="57"/>
      <c r="N306" s="57"/>
      <c r="O306" s="57"/>
    </row>
    <row r="307" spans="1:15" ht="12.75" customHeight="1" x14ac:dyDescent="0.2">
      <c r="A307" s="60"/>
      <c r="B307" s="172"/>
      <c r="C307" s="187"/>
      <c r="D307" s="252" t="s">
        <v>416</v>
      </c>
      <c r="E307" s="188" t="s">
        <v>2032</v>
      </c>
      <c r="F307" s="27">
        <f>COUNTIF(Implementación!I$9:I$2507,$D307)</f>
        <v>0</v>
      </c>
      <c r="G307" s="57">
        <f t="array" ref="G307">SUM(IF(Implementación!$I$9:$I$2508=$D307,Implementación!N$9:N$2508,0))</f>
        <v>0</v>
      </c>
      <c r="H307" s="57">
        <f t="array" ref="H307">SUM(IF(Implementación!$I$9:$I$2508=$D307,Implementación!Q$9:Q$2508,0))</f>
        <v>0</v>
      </c>
      <c r="I307" s="57">
        <f t="array" ref="I307">SUM(IF(Implementación!$I$9:$I$2508=$D307,Implementación!T$9:T$2508,0))</f>
        <v>0</v>
      </c>
      <c r="J307" s="57">
        <f t="array" ref="J307">SUM(IF(Implementación!$I$9:$I$2508=$D307,Implementación!U$9:U$2508,0))</f>
        <v>0</v>
      </c>
      <c r="K307" s="57">
        <f t="array" ref="K307">SUM(IF(Implementación!$I$9:$I$2508=$D307,Implementación!V$9:V$2508,0))</f>
        <v>0</v>
      </c>
      <c r="L307" s="57">
        <f t="array" ref="L307">SUM(IF(Implementación!$I$9:$I$2508=$D307,Implementación!W$9:W$2508,0))</f>
        <v>0</v>
      </c>
      <c r="M307" s="57">
        <f t="array" ref="M307">SUM(IF(Implementación!$I$9:$I$2508=$D307,Implementación!X$9:X$2508,0))</f>
        <v>0</v>
      </c>
      <c r="N307" s="57">
        <f t="array" ref="N307">SUM(IF(Implementación!$I$9:$I$2508=$D307,Implementación!Y$9:Y$2508,0))</f>
        <v>0</v>
      </c>
      <c r="O307" s="57">
        <f t="array" ref="O307">SUM(IF(Implementación!$I$9:$I$2508=$D307,Implementación!AA$9:AA$2508,0))</f>
        <v>0</v>
      </c>
    </row>
    <row r="308" spans="1:15" ht="12.75" customHeight="1" x14ac:dyDescent="0.2">
      <c r="A308" s="60"/>
      <c r="B308" s="172"/>
      <c r="C308" s="179" t="s">
        <v>2033</v>
      </c>
      <c r="D308" s="439" t="s">
        <v>2034</v>
      </c>
      <c r="E308" s="348"/>
      <c r="F308" s="27"/>
      <c r="G308" s="57"/>
      <c r="H308" s="57"/>
      <c r="I308" s="57"/>
      <c r="J308" s="57"/>
      <c r="K308" s="57"/>
      <c r="L308" s="57"/>
      <c r="M308" s="57"/>
      <c r="N308" s="57"/>
      <c r="O308" s="57"/>
    </row>
    <row r="309" spans="1:15" ht="12.75" customHeight="1" x14ac:dyDescent="0.2">
      <c r="A309" s="60"/>
      <c r="B309" s="172"/>
      <c r="C309" s="187"/>
      <c r="D309" s="252" t="s">
        <v>418</v>
      </c>
      <c r="E309" s="188" t="s">
        <v>2034</v>
      </c>
      <c r="F309" s="27">
        <f>COUNTIF(Implementación!I$9:I$2507,$D309)</f>
        <v>0</v>
      </c>
      <c r="G309" s="57">
        <f t="array" ref="G309">SUM(IF(Implementación!$I$9:$I$2508=$D309,Implementación!N$9:N$2508,0))</f>
        <v>0</v>
      </c>
      <c r="H309" s="57">
        <f t="array" ref="H309">SUM(IF(Implementación!$I$9:$I$2508=$D309,Implementación!Q$9:Q$2508,0))</f>
        <v>0</v>
      </c>
      <c r="I309" s="57">
        <f t="array" ref="I309">SUM(IF(Implementación!$I$9:$I$2508=$D309,Implementación!T$9:T$2508,0))</f>
        <v>0</v>
      </c>
      <c r="J309" s="57">
        <f t="array" ref="J309">SUM(IF(Implementación!$I$9:$I$2508=$D309,Implementación!U$9:U$2508,0))</f>
        <v>0</v>
      </c>
      <c r="K309" s="57">
        <f t="array" ref="K309">SUM(IF(Implementación!$I$9:$I$2508=$D309,Implementación!V$9:V$2508,0))</f>
        <v>0</v>
      </c>
      <c r="L309" s="57">
        <f t="array" ref="L309">SUM(IF(Implementación!$I$9:$I$2508=$D309,Implementación!W$9:W$2508,0))</f>
        <v>0</v>
      </c>
      <c r="M309" s="57">
        <f t="array" ref="M309">SUM(IF(Implementación!$I$9:$I$2508=$D309,Implementación!X$9:X$2508,0))</f>
        <v>0</v>
      </c>
      <c r="N309" s="57">
        <f t="array" ref="N309">SUM(IF(Implementación!$I$9:$I$2508=$D309,Implementación!Y$9:Y$2508,0))</f>
        <v>0</v>
      </c>
      <c r="O309" s="57">
        <f t="array" ref="O309">SUM(IF(Implementación!$I$9:$I$2508=$D309,Implementación!AA$9:AA$2508,0))</f>
        <v>0</v>
      </c>
    </row>
    <row r="310" spans="1:15" ht="12.75" customHeight="1" x14ac:dyDescent="0.2">
      <c r="A310" s="60"/>
      <c r="B310" s="172"/>
      <c r="C310" s="179" t="s">
        <v>2035</v>
      </c>
      <c r="D310" s="439" t="s">
        <v>2036</v>
      </c>
      <c r="E310" s="348"/>
      <c r="F310" s="27"/>
      <c r="G310" s="57"/>
      <c r="H310" s="57"/>
      <c r="I310" s="57"/>
      <c r="J310" s="57"/>
      <c r="K310" s="57"/>
      <c r="L310" s="57"/>
      <c r="M310" s="57"/>
      <c r="N310" s="57"/>
      <c r="O310" s="57"/>
    </row>
    <row r="311" spans="1:15" ht="12.75" customHeight="1" x14ac:dyDescent="0.2">
      <c r="A311" s="60"/>
      <c r="B311" s="172"/>
      <c r="C311" s="187"/>
      <c r="D311" s="252" t="s">
        <v>420</v>
      </c>
      <c r="E311" s="188" t="s">
        <v>2036</v>
      </c>
      <c r="F311" s="27">
        <f>COUNTIF(Implementación!I$9:I$2507,$D311)</f>
        <v>1</v>
      </c>
      <c r="G311" s="57">
        <f t="array" ref="G311">SUM(IF(Implementación!$I$9:$I$2508=$D311,Implementación!N$9:N$2508,0))</f>
        <v>0</v>
      </c>
      <c r="H311" s="57">
        <f t="array" ref="H311">SUM(IF(Implementación!$I$9:$I$2508=$D311,Implementación!Q$9:Q$2508,0))</f>
        <v>0</v>
      </c>
      <c r="I311" s="57">
        <f t="array" ref="I311">SUM(IF(Implementación!$I$9:$I$2508=$D311,Implementación!T$9:T$2508,0))</f>
        <v>0</v>
      </c>
      <c r="J311" s="57">
        <f t="array" ref="J311">SUM(IF(Implementación!$I$9:$I$2508=$D311,Implementación!U$9:U$2508,0))</f>
        <v>0</v>
      </c>
      <c r="K311" s="57">
        <f t="array" ref="K311">SUM(IF(Implementación!$I$9:$I$2508=$D311,Implementación!V$9:V$2508,0))</f>
        <v>0</v>
      </c>
      <c r="L311" s="57">
        <f t="array" ref="L311">SUM(IF(Implementación!$I$9:$I$2508=$D311,Implementación!W$9:W$2508,0))</f>
        <v>0</v>
      </c>
      <c r="M311" s="57">
        <f t="array" ref="M311">SUM(IF(Implementación!$I$9:$I$2508=$D311,Implementación!X$9:X$2508,0))</f>
        <v>0</v>
      </c>
      <c r="N311" s="57">
        <f t="array" ref="N311">SUM(IF(Implementación!$I$9:$I$2508=$D311,Implementación!Y$9:Y$2508,0))</f>
        <v>0</v>
      </c>
      <c r="O311" s="57">
        <f t="array" ref="O311">SUM(IF(Implementación!$I$9:$I$2508=$D311,Implementación!AA$9:AA$2508,0))</f>
        <v>0</v>
      </c>
    </row>
    <row r="312" spans="1:15" ht="12.75" customHeight="1" x14ac:dyDescent="0.2">
      <c r="A312" s="60"/>
      <c r="B312" s="172"/>
      <c r="C312" s="187"/>
      <c r="D312" s="179"/>
      <c r="E312" s="188"/>
      <c r="F312" s="27"/>
      <c r="G312" s="57"/>
      <c r="H312" s="57"/>
      <c r="I312" s="57"/>
      <c r="J312" s="57"/>
      <c r="K312" s="57"/>
      <c r="L312" s="57"/>
      <c r="M312" s="57"/>
      <c r="N312" s="57"/>
      <c r="O312" s="57"/>
    </row>
    <row r="313" spans="1:15" ht="12.75" customHeight="1" x14ac:dyDescent="0.2">
      <c r="A313" s="60"/>
      <c r="B313" s="179" t="s">
        <v>2037</v>
      </c>
      <c r="C313" s="441" t="s">
        <v>2038</v>
      </c>
      <c r="D313" s="348"/>
      <c r="E313" s="348"/>
      <c r="F313" s="27"/>
      <c r="G313" s="57"/>
      <c r="H313" s="57"/>
      <c r="I313" s="57"/>
      <c r="J313" s="57"/>
      <c r="K313" s="57"/>
      <c r="L313" s="57"/>
      <c r="M313" s="57"/>
      <c r="N313" s="57"/>
      <c r="O313" s="57"/>
    </row>
    <row r="314" spans="1:15" ht="12.75" customHeight="1" x14ac:dyDescent="0.2">
      <c r="A314" s="60"/>
      <c r="B314" s="172"/>
      <c r="C314" s="179" t="s">
        <v>2039</v>
      </c>
      <c r="D314" s="439" t="s">
        <v>2040</v>
      </c>
      <c r="E314" s="348"/>
      <c r="F314" s="27"/>
      <c r="G314" s="57"/>
      <c r="H314" s="57"/>
      <c r="I314" s="57"/>
      <c r="J314" s="57"/>
      <c r="K314" s="57"/>
      <c r="L314" s="57"/>
      <c r="M314" s="57"/>
      <c r="N314" s="57"/>
      <c r="O314" s="57"/>
    </row>
    <row r="315" spans="1:15" ht="12.75" customHeight="1" x14ac:dyDescent="0.2">
      <c r="A315" s="60"/>
      <c r="B315" s="172"/>
      <c r="C315" s="187"/>
      <c r="D315" s="252" t="s">
        <v>422</v>
      </c>
      <c r="E315" s="188" t="s">
        <v>2040</v>
      </c>
      <c r="F315" s="27">
        <f>COUNTIF(Implementación!I$9:I$2507,$D315)</f>
        <v>0</v>
      </c>
      <c r="G315" s="57">
        <f t="array" ref="G315">SUM(IF(Implementación!$I$9:$I$2508=$D315,Implementación!N$9:N$2508,0))</f>
        <v>0</v>
      </c>
      <c r="H315" s="57">
        <f t="array" ref="H315">SUM(IF(Implementación!$I$9:$I$2508=$D315,Implementación!Q$9:Q$2508,0))</f>
        <v>0</v>
      </c>
      <c r="I315" s="57">
        <f t="array" ref="I315">SUM(IF(Implementación!$I$9:$I$2508=$D315,Implementación!T$9:T$2508,0))</f>
        <v>0</v>
      </c>
      <c r="J315" s="57">
        <f t="array" ref="J315">SUM(IF(Implementación!$I$9:$I$2508=$D315,Implementación!U$9:U$2508,0))</f>
        <v>0</v>
      </c>
      <c r="K315" s="57">
        <f t="array" ref="K315">SUM(IF(Implementación!$I$9:$I$2508=$D315,Implementación!V$9:V$2508,0))</f>
        <v>0</v>
      </c>
      <c r="L315" s="57">
        <f t="array" ref="L315">SUM(IF(Implementación!$I$9:$I$2508=$D315,Implementación!W$9:W$2508,0))</f>
        <v>0</v>
      </c>
      <c r="M315" s="57">
        <f t="array" ref="M315">SUM(IF(Implementación!$I$9:$I$2508=$D315,Implementación!X$9:X$2508,0))</f>
        <v>0</v>
      </c>
      <c r="N315" s="57">
        <f t="array" ref="N315">SUM(IF(Implementación!$I$9:$I$2508=$D315,Implementación!Y$9:Y$2508,0))</f>
        <v>0</v>
      </c>
      <c r="O315" s="57">
        <f t="array" ref="O315">SUM(IF(Implementación!$I$9:$I$2508=$D315,Implementación!AA$9:AA$2508,0))</f>
        <v>0</v>
      </c>
    </row>
    <row r="316" spans="1:15" ht="12.75" customHeight="1" x14ac:dyDescent="0.2">
      <c r="A316" s="60"/>
      <c r="B316" s="172"/>
      <c r="C316" s="179" t="s">
        <v>2041</v>
      </c>
      <c r="D316" s="439" t="s">
        <v>2042</v>
      </c>
      <c r="E316" s="348"/>
      <c r="F316" s="27"/>
      <c r="G316" s="57"/>
      <c r="H316" s="57"/>
      <c r="I316" s="57"/>
      <c r="J316" s="57"/>
      <c r="K316" s="57"/>
      <c r="L316" s="57"/>
      <c r="M316" s="57"/>
      <c r="N316" s="57"/>
      <c r="O316" s="57"/>
    </row>
    <row r="317" spans="1:15" ht="12.75" customHeight="1" x14ac:dyDescent="0.2">
      <c r="A317" s="60"/>
      <c r="B317" s="172"/>
      <c r="C317" s="187"/>
      <c r="D317" s="252" t="s">
        <v>424</v>
      </c>
      <c r="E317" s="188" t="s">
        <v>2042</v>
      </c>
      <c r="F317" s="27">
        <f>COUNTIF(Implementación!I$9:I$2507,$D317)</f>
        <v>0</v>
      </c>
      <c r="G317" s="57">
        <f t="array" ref="G317">SUM(IF(Implementación!$I$9:$I$2508=$D317,Implementación!N$9:N$2508,0))</f>
        <v>0</v>
      </c>
      <c r="H317" s="57">
        <f t="array" ref="H317">SUM(IF(Implementación!$I$9:$I$2508=$D317,Implementación!Q$9:Q$2508,0))</f>
        <v>0</v>
      </c>
      <c r="I317" s="57">
        <f t="array" ref="I317">SUM(IF(Implementación!$I$9:$I$2508=$D317,Implementación!T$9:T$2508,0))</f>
        <v>0</v>
      </c>
      <c r="J317" s="57">
        <f t="array" ref="J317">SUM(IF(Implementación!$I$9:$I$2508=$D317,Implementación!U$9:U$2508,0))</f>
        <v>0</v>
      </c>
      <c r="K317" s="57">
        <f t="array" ref="K317">SUM(IF(Implementación!$I$9:$I$2508=$D317,Implementación!V$9:V$2508,0))</f>
        <v>0</v>
      </c>
      <c r="L317" s="57">
        <f t="array" ref="L317">SUM(IF(Implementación!$I$9:$I$2508=$D317,Implementación!W$9:W$2508,0))</f>
        <v>0</v>
      </c>
      <c r="M317" s="57">
        <f t="array" ref="M317">SUM(IF(Implementación!$I$9:$I$2508=$D317,Implementación!X$9:X$2508,0))</f>
        <v>0</v>
      </c>
      <c r="N317" s="57">
        <f t="array" ref="N317">SUM(IF(Implementación!$I$9:$I$2508=$D317,Implementación!Y$9:Y$2508,0))</f>
        <v>0</v>
      </c>
      <c r="O317" s="57">
        <f t="array" ref="O317">SUM(IF(Implementación!$I$9:$I$2508=$D317,Implementación!AA$9:AA$2508,0))</f>
        <v>0</v>
      </c>
    </row>
    <row r="318" spans="1:15" ht="12.75" customHeight="1" x14ac:dyDescent="0.2">
      <c r="A318" s="60"/>
      <c r="B318" s="172"/>
      <c r="C318" s="179" t="s">
        <v>2043</v>
      </c>
      <c r="D318" s="439" t="s">
        <v>2044</v>
      </c>
      <c r="E318" s="348"/>
      <c r="F318" s="27"/>
      <c r="G318" s="57"/>
      <c r="H318" s="57"/>
      <c r="I318" s="57"/>
      <c r="J318" s="57"/>
      <c r="K318" s="57"/>
      <c r="L318" s="57"/>
      <c r="M318" s="57"/>
      <c r="N318" s="57"/>
      <c r="O318" s="57"/>
    </row>
    <row r="319" spans="1:15" ht="12.75" customHeight="1" x14ac:dyDescent="0.2">
      <c r="A319" s="60"/>
      <c r="B319" s="172"/>
      <c r="C319" s="179"/>
      <c r="D319" s="439" t="s">
        <v>2045</v>
      </c>
      <c r="E319" s="348"/>
      <c r="F319" s="27"/>
      <c r="G319" s="57"/>
      <c r="H319" s="57"/>
      <c r="I319" s="57"/>
      <c r="J319" s="57"/>
      <c r="K319" s="57"/>
      <c r="L319" s="57"/>
      <c r="M319" s="57"/>
      <c r="N319" s="57"/>
      <c r="O319" s="57"/>
    </row>
    <row r="320" spans="1:15" ht="12.75" customHeight="1" x14ac:dyDescent="0.2">
      <c r="A320" s="60"/>
      <c r="B320" s="172"/>
      <c r="C320" s="187"/>
      <c r="D320" s="252" t="s">
        <v>426</v>
      </c>
      <c r="E320" s="188" t="s">
        <v>2046</v>
      </c>
      <c r="F320" s="27">
        <f>COUNTIF(Implementación!I$9:I$2507,$D320)</f>
        <v>0</v>
      </c>
      <c r="G320" s="57">
        <f t="array" ref="G320">SUM(IF(Implementación!$I$9:$I$2508=$D320,Implementación!N$9:N$2508,0))</f>
        <v>0</v>
      </c>
      <c r="H320" s="57">
        <f t="array" ref="H320">SUM(IF(Implementación!$I$9:$I$2508=$D320,Implementación!Q$9:Q$2508,0))</f>
        <v>0</v>
      </c>
      <c r="I320" s="57">
        <f t="array" ref="I320">SUM(IF(Implementación!$I$9:$I$2508=$D320,Implementación!T$9:T$2508,0))</f>
        <v>0</v>
      </c>
      <c r="J320" s="57">
        <f t="array" ref="J320">SUM(IF(Implementación!$I$9:$I$2508=$D320,Implementación!U$9:U$2508,0))</f>
        <v>0</v>
      </c>
      <c r="K320" s="57">
        <f t="array" ref="K320">SUM(IF(Implementación!$I$9:$I$2508=$D320,Implementación!V$9:V$2508,0))</f>
        <v>0</v>
      </c>
      <c r="L320" s="57">
        <f t="array" ref="L320">SUM(IF(Implementación!$I$9:$I$2508=$D320,Implementación!W$9:W$2508,0))</f>
        <v>0</v>
      </c>
      <c r="M320" s="57">
        <f t="array" ref="M320">SUM(IF(Implementación!$I$9:$I$2508=$D320,Implementación!X$9:X$2508,0))</f>
        <v>0</v>
      </c>
      <c r="N320" s="57">
        <f t="array" ref="N320">SUM(IF(Implementación!$I$9:$I$2508=$D320,Implementación!Y$9:Y$2508,0))</f>
        <v>0</v>
      </c>
      <c r="O320" s="57">
        <f t="array" ref="O320">SUM(IF(Implementación!$I$9:$I$2508=$D320,Implementación!AA$9:AA$2508,0))</f>
        <v>0</v>
      </c>
    </row>
    <row r="321" spans="1:15" ht="12.75" customHeight="1" x14ac:dyDescent="0.2">
      <c r="A321" s="60"/>
      <c r="B321" s="172"/>
      <c r="C321" s="187"/>
      <c r="D321" s="179"/>
      <c r="E321" s="188" t="s">
        <v>2047</v>
      </c>
      <c r="F321" s="27"/>
      <c r="G321" s="57"/>
      <c r="H321" s="57"/>
      <c r="I321" s="57"/>
      <c r="J321" s="57"/>
      <c r="K321" s="57"/>
      <c r="L321" s="57"/>
      <c r="M321" s="57"/>
      <c r="N321" s="57"/>
      <c r="O321" s="57"/>
    </row>
    <row r="322" spans="1:15" ht="12.75" customHeight="1" x14ac:dyDescent="0.2">
      <c r="A322" s="60"/>
      <c r="B322" s="172"/>
      <c r="C322" s="187"/>
      <c r="D322" s="179"/>
      <c r="E322" s="188"/>
      <c r="F322" s="27"/>
      <c r="G322" s="57"/>
      <c r="H322" s="57"/>
      <c r="I322" s="57"/>
      <c r="J322" s="57"/>
      <c r="K322" s="57"/>
      <c r="L322" s="57"/>
      <c r="M322" s="57"/>
      <c r="N322" s="57"/>
      <c r="O322" s="57"/>
    </row>
    <row r="323" spans="1:15" ht="12.75" customHeight="1" x14ac:dyDescent="0.2">
      <c r="A323" s="60"/>
      <c r="B323" s="179" t="s">
        <v>2048</v>
      </c>
      <c r="C323" s="441" t="s">
        <v>2049</v>
      </c>
      <c r="D323" s="348"/>
      <c r="E323" s="348"/>
      <c r="F323" s="27"/>
      <c r="G323" s="57"/>
      <c r="H323" s="57"/>
      <c r="I323" s="57"/>
      <c r="J323" s="57"/>
      <c r="K323" s="57"/>
      <c r="L323" s="57"/>
      <c r="M323" s="57"/>
      <c r="N323" s="57"/>
      <c r="O323" s="57"/>
    </row>
    <row r="324" spans="1:15" ht="12.75" customHeight="1" x14ac:dyDescent="0.2">
      <c r="A324" s="60"/>
      <c r="B324" s="172"/>
      <c r="C324" s="179" t="s">
        <v>2050</v>
      </c>
      <c r="D324" s="439" t="s">
        <v>2051</v>
      </c>
      <c r="E324" s="348"/>
      <c r="F324" s="27"/>
      <c r="G324" s="57"/>
      <c r="H324" s="57"/>
      <c r="I324" s="57"/>
      <c r="J324" s="57"/>
      <c r="K324" s="57"/>
      <c r="L324" s="57"/>
      <c r="M324" s="57"/>
      <c r="N324" s="57"/>
      <c r="O324" s="57"/>
    </row>
    <row r="325" spans="1:15" ht="12.75" customHeight="1" x14ac:dyDescent="0.2">
      <c r="A325" s="60"/>
      <c r="B325" s="172"/>
      <c r="C325" s="179"/>
      <c r="D325" s="439" t="s">
        <v>2052</v>
      </c>
      <c r="E325" s="348"/>
      <c r="F325" s="27"/>
      <c r="G325" s="57"/>
      <c r="H325" s="57"/>
      <c r="I325" s="57"/>
      <c r="J325" s="57"/>
      <c r="K325" s="57"/>
      <c r="L325" s="57"/>
      <c r="M325" s="57"/>
      <c r="N325" s="57"/>
      <c r="O325" s="57"/>
    </row>
    <row r="326" spans="1:15" ht="12.75" customHeight="1" x14ac:dyDescent="0.2">
      <c r="A326" s="60"/>
      <c r="B326" s="172"/>
      <c r="C326" s="187"/>
      <c r="D326" s="252" t="s">
        <v>428</v>
      </c>
      <c r="E326" s="188" t="s">
        <v>2053</v>
      </c>
      <c r="F326" s="27">
        <f>COUNTIF(Implementación!I$9:I$2507,$D326)</f>
        <v>2</v>
      </c>
      <c r="G326" s="57">
        <f t="array" ref="G326">SUM(IF(Implementación!$I$9:$I$2508=$D326,Implementación!N$9:N$2508,0))</f>
        <v>31769.279999999999</v>
      </c>
      <c r="H326" s="57">
        <f t="array" ref="H326">SUM(IF(Implementación!$I$9:$I$2508=$D326,Implementación!Q$9:Q$2508,0))</f>
        <v>972.87022079999986</v>
      </c>
      <c r="I326" s="57">
        <f t="array" ref="I326">SUM(IF(Implementación!$I$9:$I$2508=$D326,Implementación!T$9:T$2508,0))</f>
        <v>505.96185599999995</v>
      </c>
      <c r="J326" s="57">
        <f t="array" ref="J326">SUM(IF(Implementación!$I$9:$I$2508=$D326,Implementación!U$9:U$2508,0))</f>
        <v>141327.12124799998</v>
      </c>
      <c r="K326" s="57">
        <f t="array" ref="K326">SUM(IF(Implementación!$I$9:$I$2508=$D326,Implementación!V$9:V$2508,0))</f>
        <v>48149.657625599997</v>
      </c>
      <c r="L326" s="57">
        <f t="array" ref="L326">SUM(IF(Implementación!$I$9:$I$2508=$D326,Implementación!W$9:W$2508,0))</f>
        <v>189476.77887359998</v>
      </c>
      <c r="M326" s="57">
        <f t="array" ref="M326">SUM(IF(Implementación!$I$9:$I$2508=$D326,Implementación!X$9:X$2508,0))</f>
        <v>191936</v>
      </c>
      <c r="N326" s="57">
        <f t="array" ref="N326">SUM(IF(Implementación!$I$9:$I$2508=$D326,Implementación!Y$9:Y$2508,0))</f>
        <v>0</v>
      </c>
      <c r="O326" s="57">
        <f t="array" ref="O326">SUM(IF(Implementación!$I$9:$I$2508=$D326,Implementación!AA$9:AA$2508,0))</f>
        <v>0</v>
      </c>
    </row>
    <row r="327" spans="1:15" ht="12.75" customHeight="1" x14ac:dyDescent="0.2">
      <c r="A327" s="60"/>
      <c r="B327" s="172"/>
      <c r="C327" s="187"/>
      <c r="D327" s="252" t="s">
        <v>430</v>
      </c>
      <c r="E327" s="188" t="s">
        <v>2054</v>
      </c>
      <c r="F327" s="27">
        <f>COUNTIF(Implementación!I$9:I$2507,$D327)</f>
        <v>0</v>
      </c>
      <c r="G327" s="57">
        <f t="array" ref="G327">SUM(IF(Implementación!$I$9:$I$2508=$D327,Implementación!N$9:N$2508,0))</f>
        <v>0</v>
      </c>
      <c r="H327" s="57">
        <f t="array" ref="H327">SUM(IF(Implementación!$I$9:$I$2508=$D327,Implementación!Q$9:Q$2508,0))</f>
        <v>0</v>
      </c>
      <c r="I327" s="57">
        <f t="array" ref="I327">SUM(IF(Implementación!$I$9:$I$2508=$D327,Implementación!T$9:T$2508,0))</f>
        <v>0</v>
      </c>
      <c r="J327" s="57">
        <f t="array" ref="J327">SUM(IF(Implementación!$I$9:$I$2508=$D327,Implementación!U$9:U$2508,0))</f>
        <v>0</v>
      </c>
      <c r="K327" s="57">
        <f t="array" ref="K327">SUM(IF(Implementación!$I$9:$I$2508=$D327,Implementación!V$9:V$2508,0))</f>
        <v>0</v>
      </c>
      <c r="L327" s="57">
        <f t="array" ref="L327">SUM(IF(Implementación!$I$9:$I$2508=$D327,Implementación!W$9:W$2508,0))</f>
        <v>0</v>
      </c>
      <c r="M327" s="57">
        <f t="array" ref="M327">SUM(IF(Implementación!$I$9:$I$2508=$D327,Implementación!X$9:X$2508,0))</f>
        <v>0</v>
      </c>
      <c r="N327" s="57">
        <f t="array" ref="N327">SUM(IF(Implementación!$I$9:$I$2508=$D327,Implementación!Y$9:Y$2508,0))</f>
        <v>0</v>
      </c>
      <c r="O327" s="57">
        <f t="array" ref="O327">SUM(IF(Implementación!$I$9:$I$2508=$D327,Implementación!AA$9:AA$2508,0))</f>
        <v>0</v>
      </c>
    </row>
    <row r="328" spans="1:15" ht="12.75" customHeight="1" x14ac:dyDescent="0.2">
      <c r="A328" s="60"/>
      <c r="B328" s="172"/>
      <c r="C328" s="187"/>
      <c r="D328" s="179"/>
      <c r="E328" s="188" t="s">
        <v>2055</v>
      </c>
      <c r="F328" s="27"/>
      <c r="G328" s="57"/>
      <c r="H328" s="57"/>
      <c r="I328" s="57"/>
      <c r="J328" s="57"/>
      <c r="K328" s="57"/>
      <c r="L328" s="57"/>
      <c r="M328" s="57"/>
      <c r="N328" s="57"/>
      <c r="O328" s="57"/>
    </row>
    <row r="329" spans="1:15" ht="12.75" customHeight="1" x14ac:dyDescent="0.2">
      <c r="A329" s="60"/>
      <c r="B329" s="172"/>
      <c r="C329" s="187"/>
      <c r="D329" s="252" t="s">
        <v>432</v>
      </c>
      <c r="E329" s="188" t="s">
        <v>2056</v>
      </c>
      <c r="F329" s="27">
        <f>COUNTIF(Implementación!I$9:I$2507,$D329)</f>
        <v>0</v>
      </c>
      <c r="G329" s="57">
        <f t="array" ref="G329">SUM(IF(Implementación!$I$9:$I$2508=$D329,Implementación!N$9:N$2508,0))</f>
        <v>0</v>
      </c>
      <c r="H329" s="57">
        <f t="array" ref="H329">SUM(IF(Implementación!$I$9:$I$2508=$D329,Implementación!Q$9:Q$2508,0))</f>
        <v>0</v>
      </c>
      <c r="I329" s="57">
        <f t="array" ref="I329">SUM(IF(Implementación!$I$9:$I$2508=$D329,Implementación!T$9:T$2508,0))</f>
        <v>0</v>
      </c>
      <c r="J329" s="57">
        <f t="array" ref="J329">SUM(IF(Implementación!$I$9:$I$2508=$D329,Implementación!U$9:U$2508,0))</f>
        <v>0</v>
      </c>
      <c r="K329" s="57">
        <f t="array" ref="K329">SUM(IF(Implementación!$I$9:$I$2508=$D329,Implementación!V$9:V$2508,0))</f>
        <v>0</v>
      </c>
      <c r="L329" s="57">
        <f t="array" ref="L329">SUM(IF(Implementación!$I$9:$I$2508=$D329,Implementación!W$9:W$2508,0))</f>
        <v>0</v>
      </c>
      <c r="M329" s="57">
        <f t="array" ref="M329">SUM(IF(Implementación!$I$9:$I$2508=$D329,Implementación!X$9:X$2508,0))</f>
        <v>0</v>
      </c>
      <c r="N329" s="57">
        <f t="array" ref="N329">SUM(IF(Implementación!$I$9:$I$2508=$D329,Implementación!Y$9:Y$2508,0))</f>
        <v>0</v>
      </c>
      <c r="O329" s="57">
        <f t="array" ref="O329">SUM(IF(Implementación!$I$9:$I$2508=$D329,Implementación!AA$9:AA$2508,0))</f>
        <v>0</v>
      </c>
    </row>
    <row r="330" spans="1:15" ht="12.75" customHeight="1" x14ac:dyDescent="0.2">
      <c r="A330" s="60"/>
      <c r="B330" s="172"/>
      <c r="C330" s="179" t="s">
        <v>2057</v>
      </c>
      <c r="D330" s="439" t="s">
        <v>2058</v>
      </c>
      <c r="E330" s="348"/>
      <c r="F330" s="27"/>
      <c r="G330" s="57"/>
      <c r="H330" s="57"/>
      <c r="I330" s="57"/>
      <c r="J330" s="57"/>
      <c r="K330" s="57"/>
      <c r="L330" s="57"/>
      <c r="M330" s="57"/>
      <c r="N330" s="57"/>
      <c r="O330" s="57"/>
    </row>
    <row r="331" spans="1:15" ht="12.75" customHeight="1" x14ac:dyDescent="0.2">
      <c r="A331" s="60"/>
      <c r="B331" s="172"/>
      <c r="C331" s="187"/>
      <c r="D331" s="252" t="s">
        <v>434</v>
      </c>
      <c r="E331" s="188" t="s">
        <v>2058</v>
      </c>
      <c r="F331" s="27">
        <f>COUNTIF(Implementación!I$9:I$2507,$D331)</f>
        <v>0</v>
      </c>
      <c r="G331" s="57">
        <f t="array" ref="G331">SUM(IF(Implementación!$I$9:$I$2508=$D331,Implementación!N$9:N$2508,0))</f>
        <v>0</v>
      </c>
      <c r="H331" s="57">
        <f t="array" ref="H331">SUM(IF(Implementación!$I$9:$I$2508=$D331,Implementación!Q$9:Q$2508,0))</f>
        <v>0</v>
      </c>
      <c r="I331" s="57">
        <f t="array" ref="I331">SUM(IF(Implementación!$I$9:$I$2508=$D331,Implementación!T$9:T$2508,0))</f>
        <v>0</v>
      </c>
      <c r="J331" s="57">
        <f t="array" ref="J331">SUM(IF(Implementación!$I$9:$I$2508=$D331,Implementación!U$9:U$2508,0))</f>
        <v>0</v>
      </c>
      <c r="K331" s="57">
        <f t="array" ref="K331">SUM(IF(Implementación!$I$9:$I$2508=$D331,Implementación!V$9:V$2508,0))</f>
        <v>0</v>
      </c>
      <c r="L331" s="57">
        <f t="array" ref="L331">SUM(IF(Implementación!$I$9:$I$2508=$D331,Implementación!W$9:W$2508,0))</f>
        <v>0</v>
      </c>
      <c r="M331" s="57">
        <f t="array" ref="M331">SUM(IF(Implementación!$I$9:$I$2508=$D331,Implementación!X$9:X$2508,0))</f>
        <v>0</v>
      </c>
      <c r="N331" s="57">
        <f t="array" ref="N331">SUM(IF(Implementación!$I$9:$I$2508=$D331,Implementación!Y$9:Y$2508,0))</f>
        <v>0</v>
      </c>
      <c r="O331" s="57">
        <f t="array" ref="O331">SUM(IF(Implementación!$I$9:$I$2508=$D331,Implementación!AA$9:AA$2508,0))</f>
        <v>0</v>
      </c>
    </row>
    <row r="332" spans="1:15" ht="12.75" customHeight="1" x14ac:dyDescent="0.2">
      <c r="A332" s="60"/>
      <c r="B332" s="172"/>
      <c r="C332" s="179" t="s">
        <v>2059</v>
      </c>
      <c r="D332" s="439" t="s">
        <v>2060</v>
      </c>
      <c r="E332" s="348"/>
      <c r="F332" s="27"/>
      <c r="G332" s="57"/>
      <c r="H332" s="57"/>
      <c r="I332" s="57"/>
      <c r="J332" s="57"/>
      <c r="K332" s="57"/>
      <c r="L332" s="57"/>
      <c r="M332" s="57"/>
      <c r="N332" s="57"/>
      <c r="O332" s="57"/>
    </row>
    <row r="333" spans="1:15" ht="12.75" customHeight="1" x14ac:dyDescent="0.2">
      <c r="A333" s="60"/>
      <c r="B333" s="172"/>
      <c r="C333" s="187"/>
      <c r="D333" s="252" t="s">
        <v>436</v>
      </c>
      <c r="E333" s="188" t="s">
        <v>2060</v>
      </c>
      <c r="F333" s="27">
        <f>COUNTIF(Implementación!I$9:I$2507,$D333)</f>
        <v>0</v>
      </c>
      <c r="G333" s="57">
        <f t="array" ref="G333">SUM(IF(Implementación!$I$9:$I$2508=$D333,Implementación!N$9:N$2508,0))</f>
        <v>0</v>
      </c>
      <c r="H333" s="57">
        <f t="array" ref="H333">SUM(IF(Implementación!$I$9:$I$2508=$D333,Implementación!Q$9:Q$2508,0))</f>
        <v>0</v>
      </c>
      <c r="I333" s="57">
        <f t="array" ref="I333">SUM(IF(Implementación!$I$9:$I$2508=$D333,Implementación!T$9:T$2508,0))</f>
        <v>0</v>
      </c>
      <c r="J333" s="57">
        <f t="array" ref="J333">SUM(IF(Implementación!$I$9:$I$2508=$D333,Implementación!U$9:U$2508,0))</f>
        <v>0</v>
      </c>
      <c r="K333" s="57">
        <f t="array" ref="K333">SUM(IF(Implementación!$I$9:$I$2508=$D333,Implementación!V$9:V$2508,0))</f>
        <v>0</v>
      </c>
      <c r="L333" s="57">
        <f t="array" ref="L333">SUM(IF(Implementación!$I$9:$I$2508=$D333,Implementación!W$9:W$2508,0))</f>
        <v>0</v>
      </c>
      <c r="M333" s="57">
        <f t="array" ref="M333">SUM(IF(Implementación!$I$9:$I$2508=$D333,Implementación!X$9:X$2508,0))</f>
        <v>0</v>
      </c>
      <c r="N333" s="57">
        <f t="array" ref="N333">SUM(IF(Implementación!$I$9:$I$2508=$D333,Implementación!Y$9:Y$2508,0))</f>
        <v>0</v>
      </c>
      <c r="O333" s="57">
        <f t="array" ref="O333">SUM(IF(Implementación!$I$9:$I$2508=$D333,Implementación!AA$9:AA$2508,0))</f>
        <v>0</v>
      </c>
    </row>
    <row r="334" spans="1:15" ht="12.75" customHeight="1" x14ac:dyDescent="0.2">
      <c r="A334" s="60"/>
      <c r="B334" s="172"/>
      <c r="C334" s="187"/>
      <c r="D334" s="179"/>
      <c r="E334" s="188"/>
      <c r="F334" s="27"/>
      <c r="G334" s="57"/>
      <c r="H334" s="57"/>
      <c r="I334" s="57"/>
      <c r="J334" s="57"/>
      <c r="K334" s="57"/>
      <c r="L334" s="57"/>
      <c r="M334" s="57"/>
      <c r="N334" s="57"/>
      <c r="O334" s="57"/>
    </row>
    <row r="335" spans="1:15" ht="12.75" customHeight="1" x14ac:dyDescent="0.2">
      <c r="A335" s="60"/>
      <c r="B335" s="179" t="s">
        <v>2061</v>
      </c>
      <c r="C335" s="441" t="s">
        <v>2062</v>
      </c>
      <c r="D335" s="348"/>
      <c r="E335" s="348"/>
      <c r="F335" s="27"/>
      <c r="G335" s="57"/>
      <c r="H335" s="57"/>
      <c r="I335" s="57"/>
      <c r="J335" s="57"/>
      <c r="K335" s="57"/>
      <c r="L335" s="57"/>
      <c r="M335" s="57"/>
      <c r="N335" s="57"/>
      <c r="O335" s="57"/>
    </row>
    <row r="336" spans="1:15" ht="12.75" customHeight="1" x14ac:dyDescent="0.2">
      <c r="A336" s="60"/>
      <c r="B336" s="172"/>
      <c r="C336" s="179" t="s">
        <v>2063</v>
      </c>
      <c r="D336" s="439" t="s">
        <v>2064</v>
      </c>
      <c r="E336" s="348"/>
      <c r="F336" s="27"/>
      <c r="G336" s="57"/>
      <c r="H336" s="57"/>
      <c r="I336" s="57"/>
      <c r="J336" s="57"/>
      <c r="K336" s="57"/>
      <c r="L336" s="57"/>
      <c r="M336" s="57"/>
      <c r="N336" s="57"/>
      <c r="O336" s="57"/>
    </row>
    <row r="337" spans="1:15" ht="12.75" customHeight="1" x14ac:dyDescent="0.2">
      <c r="A337" s="60"/>
      <c r="B337" s="172"/>
      <c r="C337" s="187"/>
      <c r="D337" s="252" t="s">
        <v>438</v>
      </c>
      <c r="E337" s="188" t="s">
        <v>2064</v>
      </c>
      <c r="F337" s="27">
        <f>COUNTIF(Implementación!I$9:I$2507,$D337)</f>
        <v>0</v>
      </c>
      <c r="G337" s="57">
        <f t="array" ref="G337">SUM(IF(Implementación!$I$9:$I$2508=$D337,Implementación!N$9:N$2508,0))</f>
        <v>0</v>
      </c>
      <c r="H337" s="57">
        <f t="array" ref="H337">SUM(IF(Implementación!$I$9:$I$2508=$D337,Implementación!Q$9:Q$2508,0))</f>
        <v>0</v>
      </c>
      <c r="I337" s="57">
        <f t="array" ref="I337">SUM(IF(Implementación!$I$9:$I$2508=$D337,Implementación!T$9:T$2508,0))</f>
        <v>0</v>
      </c>
      <c r="J337" s="57">
        <f t="array" ref="J337">SUM(IF(Implementación!$I$9:$I$2508=$D337,Implementación!U$9:U$2508,0))</f>
        <v>0</v>
      </c>
      <c r="K337" s="57">
        <f t="array" ref="K337">SUM(IF(Implementación!$I$9:$I$2508=$D337,Implementación!V$9:V$2508,0))</f>
        <v>0</v>
      </c>
      <c r="L337" s="57">
        <f t="array" ref="L337">SUM(IF(Implementación!$I$9:$I$2508=$D337,Implementación!W$9:W$2508,0))</f>
        <v>0</v>
      </c>
      <c r="M337" s="57">
        <f t="array" ref="M337">SUM(IF(Implementación!$I$9:$I$2508=$D337,Implementación!X$9:X$2508,0))</f>
        <v>0</v>
      </c>
      <c r="N337" s="57">
        <f t="array" ref="N337">SUM(IF(Implementación!$I$9:$I$2508=$D337,Implementación!Y$9:Y$2508,0))</f>
        <v>0</v>
      </c>
      <c r="O337" s="57">
        <f t="array" ref="O337">SUM(IF(Implementación!$I$9:$I$2508=$D337,Implementación!AA$9:AA$2508,0))</f>
        <v>0</v>
      </c>
    </row>
    <row r="338" spans="1:15" ht="12.75" customHeight="1" x14ac:dyDescent="0.2">
      <c r="A338" s="60"/>
      <c r="B338" s="172"/>
      <c r="C338" s="179" t="s">
        <v>2065</v>
      </c>
      <c r="D338" s="439" t="s">
        <v>2066</v>
      </c>
      <c r="E338" s="348"/>
      <c r="F338" s="27"/>
      <c r="G338" s="57"/>
      <c r="H338" s="57"/>
      <c r="I338" s="57"/>
      <c r="J338" s="57"/>
      <c r="K338" s="57"/>
      <c r="L338" s="57"/>
      <c r="M338" s="57"/>
      <c r="N338" s="57"/>
      <c r="O338" s="57"/>
    </row>
    <row r="339" spans="1:15" ht="12.75" customHeight="1" x14ac:dyDescent="0.2">
      <c r="A339" s="60"/>
      <c r="B339" s="172"/>
      <c r="C339" s="187"/>
      <c r="D339" s="252" t="s">
        <v>440</v>
      </c>
      <c r="E339" s="188" t="s">
        <v>2066</v>
      </c>
      <c r="F339" s="27">
        <f>COUNTIF(Implementación!I$9:I$2507,$D339)</f>
        <v>0</v>
      </c>
      <c r="G339" s="57">
        <f t="array" ref="G339">SUM(IF(Implementación!$I$9:$I$2508=$D339,Implementación!N$9:N$2508,0))</f>
        <v>0</v>
      </c>
      <c r="H339" s="57">
        <f t="array" ref="H339">SUM(IF(Implementación!$I$9:$I$2508=$D339,Implementación!Q$9:Q$2508,0))</f>
        <v>0</v>
      </c>
      <c r="I339" s="57">
        <f t="array" ref="I339">SUM(IF(Implementación!$I$9:$I$2508=$D339,Implementación!T$9:T$2508,0))</f>
        <v>0</v>
      </c>
      <c r="J339" s="57">
        <f t="array" ref="J339">SUM(IF(Implementación!$I$9:$I$2508=$D339,Implementación!U$9:U$2508,0))</f>
        <v>0</v>
      </c>
      <c r="K339" s="57">
        <f t="array" ref="K339">SUM(IF(Implementación!$I$9:$I$2508=$D339,Implementación!V$9:V$2508,0))</f>
        <v>0</v>
      </c>
      <c r="L339" s="57">
        <f t="array" ref="L339">SUM(IF(Implementación!$I$9:$I$2508=$D339,Implementación!W$9:W$2508,0))</f>
        <v>0</v>
      </c>
      <c r="M339" s="57">
        <f t="array" ref="M339">SUM(IF(Implementación!$I$9:$I$2508=$D339,Implementación!X$9:X$2508,0))</f>
        <v>0</v>
      </c>
      <c r="N339" s="57">
        <f t="array" ref="N339">SUM(IF(Implementación!$I$9:$I$2508=$D339,Implementación!Y$9:Y$2508,0))</f>
        <v>0</v>
      </c>
      <c r="O339" s="57">
        <f t="array" ref="O339">SUM(IF(Implementación!$I$9:$I$2508=$D339,Implementación!AA$9:AA$2508,0))</f>
        <v>0</v>
      </c>
    </row>
    <row r="340" spans="1:15" ht="12.75" customHeight="1" x14ac:dyDescent="0.2">
      <c r="A340" s="60"/>
      <c r="B340" s="172"/>
      <c r="C340" s="179" t="s">
        <v>2067</v>
      </c>
      <c r="D340" s="439" t="s">
        <v>2068</v>
      </c>
      <c r="E340" s="348"/>
      <c r="F340" s="27"/>
      <c r="G340" s="57"/>
      <c r="H340" s="57"/>
      <c r="I340" s="57"/>
      <c r="J340" s="57"/>
      <c r="K340" s="57"/>
      <c r="L340" s="57"/>
      <c r="M340" s="57"/>
      <c r="N340" s="57"/>
      <c r="O340" s="57"/>
    </row>
    <row r="341" spans="1:15" ht="12.75" customHeight="1" x14ac:dyDescent="0.2">
      <c r="A341" s="60"/>
      <c r="B341" s="172"/>
      <c r="C341" s="187"/>
      <c r="D341" s="252" t="s">
        <v>442</v>
      </c>
      <c r="E341" s="188" t="s">
        <v>2069</v>
      </c>
      <c r="F341" s="27">
        <f>COUNTIF(Implementación!I$9:I$2507,$D341)</f>
        <v>0</v>
      </c>
      <c r="G341" s="57">
        <f t="array" ref="G341">SUM(IF(Implementación!$I$9:$I$2508=$D341,Implementación!N$9:N$2508,0))</f>
        <v>0</v>
      </c>
      <c r="H341" s="57">
        <f t="array" ref="H341">SUM(IF(Implementación!$I$9:$I$2508=$D341,Implementación!Q$9:Q$2508,0))</f>
        <v>0</v>
      </c>
      <c r="I341" s="57">
        <f t="array" ref="I341">SUM(IF(Implementación!$I$9:$I$2508=$D341,Implementación!T$9:T$2508,0))</f>
        <v>0</v>
      </c>
      <c r="J341" s="57">
        <f t="array" ref="J341">SUM(IF(Implementación!$I$9:$I$2508=$D341,Implementación!U$9:U$2508,0))</f>
        <v>0</v>
      </c>
      <c r="K341" s="57">
        <f t="array" ref="K341">SUM(IF(Implementación!$I$9:$I$2508=$D341,Implementación!V$9:V$2508,0))</f>
        <v>0</v>
      </c>
      <c r="L341" s="57">
        <f t="array" ref="L341">SUM(IF(Implementación!$I$9:$I$2508=$D341,Implementación!W$9:W$2508,0))</f>
        <v>0</v>
      </c>
      <c r="M341" s="57">
        <f t="array" ref="M341">SUM(IF(Implementación!$I$9:$I$2508=$D341,Implementación!X$9:X$2508,0))</f>
        <v>0</v>
      </c>
      <c r="N341" s="57">
        <f t="array" ref="N341">SUM(IF(Implementación!$I$9:$I$2508=$D341,Implementación!Y$9:Y$2508,0))</f>
        <v>0</v>
      </c>
      <c r="O341" s="57">
        <f t="array" ref="O341">SUM(IF(Implementación!$I$9:$I$2508=$D341,Implementación!AA$9:AA$2508,0))</f>
        <v>0</v>
      </c>
    </row>
    <row r="342" spans="1:15" ht="12.75" customHeight="1" x14ac:dyDescent="0.2">
      <c r="A342" s="60"/>
      <c r="B342" s="172"/>
      <c r="C342" s="187"/>
      <c r="D342" s="179"/>
      <c r="E342" s="188"/>
      <c r="F342" s="27"/>
      <c r="G342" s="57"/>
      <c r="H342" s="57"/>
      <c r="I342" s="57"/>
      <c r="J342" s="57"/>
      <c r="K342" s="57"/>
      <c r="L342" s="57"/>
      <c r="M342" s="57"/>
      <c r="N342" s="57"/>
      <c r="O342" s="57"/>
    </row>
    <row r="343" spans="1:15" ht="12.75" customHeight="1" x14ac:dyDescent="0.2">
      <c r="A343" s="60"/>
      <c r="B343" s="179" t="s">
        <v>2070</v>
      </c>
      <c r="C343" s="441" t="s">
        <v>2071</v>
      </c>
      <c r="D343" s="348"/>
      <c r="E343" s="348"/>
      <c r="F343" s="27"/>
      <c r="G343" s="57"/>
      <c r="H343" s="57"/>
      <c r="I343" s="57"/>
      <c r="J343" s="57"/>
      <c r="K343" s="57"/>
      <c r="L343" s="57"/>
      <c r="M343" s="57"/>
      <c r="N343" s="57"/>
      <c r="O343" s="57"/>
    </row>
    <row r="344" spans="1:15" ht="12.75" customHeight="1" x14ac:dyDescent="0.2">
      <c r="A344" s="60"/>
      <c r="B344" s="172"/>
      <c r="C344" s="179" t="s">
        <v>2072</v>
      </c>
      <c r="D344" s="439" t="s">
        <v>2073</v>
      </c>
      <c r="E344" s="348"/>
      <c r="F344" s="27"/>
      <c r="G344" s="57"/>
      <c r="H344" s="57"/>
      <c r="I344" s="57"/>
      <c r="J344" s="57"/>
      <c r="K344" s="57"/>
      <c r="L344" s="57"/>
      <c r="M344" s="57"/>
      <c r="N344" s="57"/>
      <c r="O344" s="57"/>
    </row>
    <row r="345" spans="1:15" ht="12.75" customHeight="1" x14ac:dyDescent="0.2">
      <c r="A345" s="60"/>
      <c r="B345" s="172"/>
      <c r="C345" s="187"/>
      <c r="D345" s="252" t="s">
        <v>444</v>
      </c>
      <c r="E345" s="188" t="s">
        <v>2074</v>
      </c>
      <c r="F345" s="27">
        <f>COUNTIF(Implementación!I$9:I$2507,$D345)</f>
        <v>0</v>
      </c>
      <c r="G345" s="57">
        <f t="array" ref="G345">SUM(IF(Implementación!$I$9:$I$2508=$D345,Implementación!N$9:N$2508,0))</f>
        <v>0</v>
      </c>
      <c r="H345" s="57">
        <f t="array" ref="H345">SUM(IF(Implementación!$I$9:$I$2508=$D345,Implementación!Q$9:Q$2508,0))</f>
        <v>0</v>
      </c>
      <c r="I345" s="57">
        <f t="array" ref="I345">SUM(IF(Implementación!$I$9:$I$2508=$D345,Implementación!T$9:T$2508,0))</f>
        <v>0</v>
      </c>
      <c r="J345" s="57">
        <f t="array" ref="J345">SUM(IF(Implementación!$I$9:$I$2508=$D345,Implementación!U$9:U$2508,0))</f>
        <v>0</v>
      </c>
      <c r="K345" s="57">
        <f t="array" ref="K345">SUM(IF(Implementación!$I$9:$I$2508=$D345,Implementación!V$9:V$2508,0))</f>
        <v>0</v>
      </c>
      <c r="L345" s="57">
        <f t="array" ref="L345">SUM(IF(Implementación!$I$9:$I$2508=$D345,Implementación!W$9:W$2508,0))</f>
        <v>0</v>
      </c>
      <c r="M345" s="57">
        <f t="array" ref="M345">SUM(IF(Implementación!$I$9:$I$2508=$D345,Implementación!X$9:X$2508,0))</f>
        <v>0</v>
      </c>
      <c r="N345" s="57">
        <f t="array" ref="N345">SUM(IF(Implementación!$I$9:$I$2508=$D345,Implementación!Y$9:Y$2508,0))</f>
        <v>0</v>
      </c>
      <c r="O345" s="57">
        <f t="array" ref="O345">SUM(IF(Implementación!$I$9:$I$2508=$D345,Implementación!AA$9:AA$2508,0))</f>
        <v>0</v>
      </c>
    </row>
    <row r="346" spans="1:15" ht="12.75" customHeight="1" x14ac:dyDescent="0.2">
      <c r="A346" s="60"/>
      <c r="B346" s="172"/>
      <c r="C346" s="187"/>
      <c r="D346" s="252" t="s">
        <v>446</v>
      </c>
      <c r="E346" s="188" t="s">
        <v>2075</v>
      </c>
      <c r="F346" s="27">
        <f>COUNTIF(Implementación!I$9:I$2507,$D346)</f>
        <v>0</v>
      </c>
      <c r="G346" s="57">
        <f t="array" ref="G346">SUM(IF(Implementación!$I$9:$I$2508=$D346,Implementación!N$9:N$2508,0))</f>
        <v>0</v>
      </c>
      <c r="H346" s="57">
        <f t="array" ref="H346">SUM(IF(Implementación!$I$9:$I$2508=$D346,Implementación!Q$9:Q$2508,0))</f>
        <v>0</v>
      </c>
      <c r="I346" s="57">
        <f t="array" ref="I346">SUM(IF(Implementación!$I$9:$I$2508=$D346,Implementación!T$9:T$2508,0))</f>
        <v>0</v>
      </c>
      <c r="J346" s="57">
        <f t="array" ref="J346">SUM(IF(Implementación!$I$9:$I$2508=$D346,Implementación!U$9:U$2508,0))</f>
        <v>0</v>
      </c>
      <c r="K346" s="57">
        <f t="array" ref="K346">SUM(IF(Implementación!$I$9:$I$2508=$D346,Implementación!V$9:V$2508,0))</f>
        <v>0</v>
      </c>
      <c r="L346" s="57">
        <f t="array" ref="L346">SUM(IF(Implementación!$I$9:$I$2508=$D346,Implementación!W$9:W$2508,0))</f>
        <v>0</v>
      </c>
      <c r="M346" s="57">
        <f t="array" ref="M346">SUM(IF(Implementación!$I$9:$I$2508=$D346,Implementación!X$9:X$2508,0))</f>
        <v>0</v>
      </c>
      <c r="N346" s="57">
        <f t="array" ref="N346">SUM(IF(Implementación!$I$9:$I$2508=$D346,Implementación!Y$9:Y$2508,0))</f>
        <v>0</v>
      </c>
      <c r="O346" s="57">
        <f t="array" ref="O346">SUM(IF(Implementación!$I$9:$I$2508=$D346,Implementación!AA$9:AA$2508,0))</f>
        <v>0</v>
      </c>
    </row>
    <row r="347" spans="1:15" ht="12.75" customHeight="1" x14ac:dyDescent="0.2">
      <c r="A347" s="60"/>
      <c r="B347" s="172"/>
      <c r="C347" s="179" t="s">
        <v>2076</v>
      </c>
      <c r="D347" s="439" t="s">
        <v>2077</v>
      </c>
      <c r="E347" s="348"/>
      <c r="F347" s="27"/>
      <c r="G347" s="57"/>
      <c r="H347" s="57"/>
      <c r="I347" s="57"/>
      <c r="J347" s="57"/>
      <c r="K347" s="57"/>
      <c r="L347" s="57"/>
      <c r="M347" s="57"/>
      <c r="N347" s="57"/>
      <c r="O347" s="57"/>
    </row>
    <row r="348" spans="1:15" ht="12.75" customHeight="1" x14ac:dyDescent="0.2">
      <c r="A348" s="60"/>
      <c r="B348" s="172"/>
      <c r="C348" s="187"/>
      <c r="D348" s="252" t="s">
        <v>448</v>
      </c>
      <c r="E348" s="188" t="s">
        <v>2077</v>
      </c>
      <c r="F348" s="27">
        <f>COUNTIF(Implementación!I$9:I$2507,$D348)</f>
        <v>0</v>
      </c>
      <c r="G348" s="57">
        <f t="array" ref="G348">SUM(IF(Implementación!$I$9:$I$2508=$D348,Implementación!N$9:N$2508,0))</f>
        <v>0</v>
      </c>
      <c r="H348" s="57">
        <f t="array" ref="H348">SUM(IF(Implementación!$I$9:$I$2508=$D348,Implementación!Q$9:Q$2508,0))</f>
        <v>0</v>
      </c>
      <c r="I348" s="57">
        <f t="array" ref="I348">SUM(IF(Implementación!$I$9:$I$2508=$D348,Implementación!T$9:T$2508,0))</f>
        <v>0</v>
      </c>
      <c r="J348" s="57">
        <f t="array" ref="J348">SUM(IF(Implementación!$I$9:$I$2508=$D348,Implementación!U$9:U$2508,0))</f>
        <v>0</v>
      </c>
      <c r="K348" s="57">
        <f t="array" ref="K348">SUM(IF(Implementación!$I$9:$I$2508=$D348,Implementación!V$9:V$2508,0))</f>
        <v>0</v>
      </c>
      <c r="L348" s="57">
        <f t="array" ref="L348">SUM(IF(Implementación!$I$9:$I$2508=$D348,Implementación!W$9:W$2508,0))</f>
        <v>0</v>
      </c>
      <c r="M348" s="57">
        <f t="array" ref="M348">SUM(IF(Implementación!$I$9:$I$2508=$D348,Implementación!X$9:X$2508,0))</f>
        <v>0</v>
      </c>
      <c r="N348" s="57">
        <f t="array" ref="N348">SUM(IF(Implementación!$I$9:$I$2508=$D348,Implementación!Y$9:Y$2508,0))</f>
        <v>0</v>
      </c>
      <c r="O348" s="57">
        <f t="array" ref="O348">SUM(IF(Implementación!$I$9:$I$2508=$D348,Implementación!AA$9:AA$2508,0))</f>
        <v>0</v>
      </c>
    </row>
    <row r="349" spans="1:15" ht="12.75" customHeight="1" x14ac:dyDescent="0.2">
      <c r="A349" s="60"/>
      <c r="B349" s="172"/>
      <c r="C349" s="179" t="s">
        <v>2078</v>
      </c>
      <c r="D349" s="439" t="s">
        <v>2079</v>
      </c>
      <c r="E349" s="348"/>
      <c r="F349" s="27"/>
      <c r="G349" s="57"/>
      <c r="H349" s="57"/>
      <c r="I349" s="57"/>
      <c r="J349" s="57"/>
      <c r="K349" s="57"/>
      <c r="L349" s="57"/>
      <c r="M349" s="57"/>
      <c r="N349" s="57"/>
      <c r="O349" s="57"/>
    </row>
    <row r="350" spans="1:15" ht="12.75" customHeight="1" x14ac:dyDescent="0.2">
      <c r="A350" s="60"/>
      <c r="B350" s="172"/>
      <c r="C350" s="187"/>
      <c r="D350" s="252" t="s">
        <v>450</v>
      </c>
      <c r="E350" s="188" t="s">
        <v>2079</v>
      </c>
      <c r="F350" s="27">
        <f>COUNTIF(Implementación!I$9:I$2507,$D350)</f>
        <v>0</v>
      </c>
      <c r="G350" s="57">
        <f t="array" ref="G350">SUM(IF(Implementación!$I$9:$I$2508=$D350,Implementación!N$9:N$2508,0))</f>
        <v>0</v>
      </c>
      <c r="H350" s="57">
        <f t="array" ref="H350">SUM(IF(Implementación!$I$9:$I$2508=$D350,Implementación!Q$9:Q$2508,0))</f>
        <v>0</v>
      </c>
      <c r="I350" s="57">
        <f t="array" ref="I350">SUM(IF(Implementación!$I$9:$I$2508=$D350,Implementación!T$9:T$2508,0))</f>
        <v>0</v>
      </c>
      <c r="J350" s="57">
        <f t="array" ref="J350">SUM(IF(Implementación!$I$9:$I$2508=$D350,Implementación!U$9:U$2508,0))</f>
        <v>0</v>
      </c>
      <c r="K350" s="57">
        <f t="array" ref="K350">SUM(IF(Implementación!$I$9:$I$2508=$D350,Implementación!V$9:V$2508,0))</f>
        <v>0</v>
      </c>
      <c r="L350" s="57">
        <f t="array" ref="L350">SUM(IF(Implementación!$I$9:$I$2508=$D350,Implementación!W$9:W$2508,0))</f>
        <v>0</v>
      </c>
      <c r="M350" s="57">
        <f t="array" ref="M350">SUM(IF(Implementación!$I$9:$I$2508=$D350,Implementación!X$9:X$2508,0))</f>
        <v>0</v>
      </c>
      <c r="N350" s="57">
        <f t="array" ref="N350">SUM(IF(Implementación!$I$9:$I$2508=$D350,Implementación!Y$9:Y$2508,0))</f>
        <v>0</v>
      </c>
      <c r="O350" s="57">
        <f t="array" ref="O350">SUM(IF(Implementación!$I$9:$I$2508=$D350,Implementación!AA$9:AA$2508,0))</f>
        <v>0</v>
      </c>
    </row>
    <row r="351" spans="1:15" ht="12.75" customHeight="1" x14ac:dyDescent="0.2">
      <c r="A351" s="60"/>
      <c r="B351" s="172"/>
      <c r="C351" s="179" t="s">
        <v>2080</v>
      </c>
      <c r="D351" s="439" t="s">
        <v>2081</v>
      </c>
      <c r="E351" s="348"/>
      <c r="F351" s="27"/>
      <c r="G351" s="57"/>
      <c r="H351" s="57"/>
      <c r="I351" s="57"/>
      <c r="J351" s="57"/>
      <c r="K351" s="57"/>
      <c r="L351" s="57"/>
      <c r="M351" s="57"/>
      <c r="N351" s="57"/>
      <c r="O351" s="57"/>
    </row>
    <row r="352" spans="1:15" ht="12.75" customHeight="1" x14ac:dyDescent="0.2">
      <c r="A352" s="60"/>
      <c r="B352" s="172"/>
      <c r="C352" s="187"/>
      <c r="D352" s="252" t="s">
        <v>452</v>
      </c>
      <c r="E352" s="188" t="s">
        <v>2082</v>
      </c>
      <c r="F352" s="27">
        <f>COUNTIF(Implementación!I$9:I$2507,$D352)</f>
        <v>1</v>
      </c>
      <c r="G352" s="57">
        <f t="array" ref="G352">SUM(IF(Implementación!$I$9:$I$2508=$D352,Implementación!N$9:N$2508,0))</f>
        <v>14017.536000000002</v>
      </c>
      <c r="H352" s="57">
        <f t="array" ref="H352">SUM(IF(Implementación!$I$9:$I$2508=$D352,Implementación!Q$9:Q$2508,0))</f>
        <v>686.85926399999994</v>
      </c>
      <c r="I352" s="57">
        <f t="array" ref="I352">SUM(IF(Implementación!$I$9:$I$2508=$D352,Implementación!T$9:T$2508,0))</f>
        <v>337.8226176</v>
      </c>
      <c r="J352" s="57">
        <f t="array" ref="J352">SUM(IF(Implementación!$I$9:$I$2508=$D352,Implementación!U$9:U$2508,0))</f>
        <v>1247922.0558604798</v>
      </c>
      <c r="K352" s="57">
        <f t="array" ref="K352">SUM(IF(Implementación!$I$9:$I$2508=$D352,Implementación!V$9:V$2508,0))</f>
        <v>98163.208765439995</v>
      </c>
      <c r="L352" s="57">
        <f t="array" ref="L352">SUM(IF(Implementación!$I$9:$I$2508=$D352,Implementación!W$9:W$2508,0))</f>
        <v>1346085.2646259197</v>
      </c>
      <c r="M352" s="57">
        <f t="array" ref="M352">SUM(IF(Implementación!$I$9:$I$2508=$D352,Implementación!X$9:X$2508,0))</f>
        <v>1346085</v>
      </c>
      <c r="N352" s="57">
        <f t="array" ref="N352">SUM(IF(Implementación!$I$9:$I$2508=$D352,Implementación!Y$9:Y$2508,0))</f>
        <v>0</v>
      </c>
      <c r="O352" s="57">
        <f t="array" ref="O352">SUM(IF(Implementación!$I$9:$I$2508=$D352,Implementación!AA$9:AA$2508,0))</f>
        <v>0</v>
      </c>
    </row>
    <row r="353" spans="1:15" ht="12.75" customHeight="1" x14ac:dyDescent="0.2">
      <c r="A353" s="60"/>
      <c r="B353" s="172"/>
      <c r="C353" s="187"/>
      <c r="D353" s="252" t="s">
        <v>454</v>
      </c>
      <c r="E353" s="188" t="s">
        <v>2083</v>
      </c>
      <c r="F353" s="27">
        <f>COUNTIF(Implementación!I$9:I$2507,$D353)</f>
        <v>0</v>
      </c>
      <c r="G353" s="57">
        <f t="array" ref="G353">SUM(IF(Implementación!$I$9:$I$2508=$D353,Implementación!N$9:N$2508,0))</f>
        <v>0</v>
      </c>
      <c r="H353" s="57">
        <f t="array" ref="H353">SUM(IF(Implementación!$I$9:$I$2508=$D353,Implementación!Q$9:Q$2508,0))</f>
        <v>0</v>
      </c>
      <c r="I353" s="57">
        <f t="array" ref="I353">SUM(IF(Implementación!$I$9:$I$2508=$D353,Implementación!T$9:T$2508,0))</f>
        <v>0</v>
      </c>
      <c r="J353" s="57">
        <f t="array" ref="J353">SUM(IF(Implementación!$I$9:$I$2508=$D353,Implementación!U$9:U$2508,0))</f>
        <v>0</v>
      </c>
      <c r="K353" s="57">
        <f t="array" ref="K353">SUM(IF(Implementación!$I$9:$I$2508=$D353,Implementación!V$9:V$2508,0))</f>
        <v>0</v>
      </c>
      <c r="L353" s="57">
        <f t="array" ref="L353">SUM(IF(Implementación!$I$9:$I$2508=$D353,Implementación!W$9:W$2508,0))</f>
        <v>0</v>
      </c>
      <c r="M353" s="57">
        <f t="array" ref="M353">SUM(IF(Implementación!$I$9:$I$2508=$D353,Implementación!X$9:X$2508,0))</f>
        <v>0</v>
      </c>
      <c r="N353" s="57">
        <f t="array" ref="N353">SUM(IF(Implementación!$I$9:$I$2508=$D353,Implementación!Y$9:Y$2508,0))</f>
        <v>0</v>
      </c>
      <c r="O353" s="57">
        <f t="array" ref="O353">SUM(IF(Implementación!$I$9:$I$2508=$D353,Implementación!AA$9:AA$2508,0))</f>
        <v>0</v>
      </c>
    </row>
    <row r="354" spans="1:15" ht="12.75" customHeight="1" x14ac:dyDescent="0.2">
      <c r="A354" s="60"/>
      <c r="B354" s="172"/>
      <c r="C354" s="187"/>
      <c r="D354" s="252" t="s">
        <v>456</v>
      </c>
      <c r="E354" s="188" t="s">
        <v>2081</v>
      </c>
      <c r="F354" s="27">
        <f>COUNTIF(Implementación!I$9:I$2507,$D354)</f>
        <v>0</v>
      </c>
      <c r="G354" s="57">
        <f t="array" ref="G354">SUM(IF(Implementación!$I$9:$I$2508=$D354,Implementación!N$9:N$2508,0))</f>
        <v>0</v>
      </c>
      <c r="H354" s="57">
        <f t="array" ref="H354">SUM(IF(Implementación!$I$9:$I$2508=$D354,Implementación!Q$9:Q$2508,0))</f>
        <v>0</v>
      </c>
      <c r="I354" s="57">
        <f t="array" ref="I354">SUM(IF(Implementación!$I$9:$I$2508=$D354,Implementación!T$9:T$2508,0))</f>
        <v>0</v>
      </c>
      <c r="J354" s="57">
        <f t="array" ref="J354">SUM(IF(Implementación!$I$9:$I$2508=$D354,Implementación!U$9:U$2508,0))</f>
        <v>0</v>
      </c>
      <c r="K354" s="57">
        <f t="array" ref="K354">SUM(IF(Implementación!$I$9:$I$2508=$D354,Implementación!V$9:V$2508,0))</f>
        <v>0</v>
      </c>
      <c r="L354" s="57">
        <f t="array" ref="L354">SUM(IF(Implementación!$I$9:$I$2508=$D354,Implementación!W$9:W$2508,0))</f>
        <v>0</v>
      </c>
      <c r="M354" s="57">
        <f t="array" ref="M354">SUM(IF(Implementación!$I$9:$I$2508=$D354,Implementación!X$9:X$2508,0))</f>
        <v>0</v>
      </c>
      <c r="N354" s="57">
        <f t="array" ref="N354">SUM(IF(Implementación!$I$9:$I$2508=$D354,Implementación!Y$9:Y$2508,0))</f>
        <v>0</v>
      </c>
      <c r="O354" s="57">
        <f t="array" ref="O354">SUM(IF(Implementación!$I$9:$I$2508=$D354,Implementación!AA$9:AA$2508,0))</f>
        <v>0</v>
      </c>
    </row>
    <row r="355" spans="1:15" ht="12.75" customHeight="1" x14ac:dyDescent="0.2">
      <c r="A355" s="60"/>
      <c r="B355" s="172"/>
      <c r="C355" s="187"/>
      <c r="D355" s="179"/>
      <c r="E355" s="188"/>
      <c r="F355" s="27"/>
      <c r="G355" s="57"/>
      <c r="H355" s="57"/>
      <c r="I355" s="57"/>
      <c r="J355" s="57"/>
      <c r="K355" s="57"/>
      <c r="L355" s="57"/>
      <c r="M355" s="57"/>
      <c r="N355" s="57"/>
      <c r="O355" s="57"/>
    </row>
    <row r="356" spans="1:15" ht="12.75" customHeight="1" x14ac:dyDescent="0.2">
      <c r="A356" s="60"/>
      <c r="B356" s="179" t="s">
        <v>2084</v>
      </c>
      <c r="C356" s="441" t="s">
        <v>2085</v>
      </c>
      <c r="D356" s="348"/>
      <c r="E356" s="348"/>
      <c r="F356" s="27"/>
      <c r="G356" s="57"/>
      <c r="H356" s="57"/>
      <c r="I356" s="57"/>
      <c r="J356" s="57"/>
      <c r="K356" s="57"/>
      <c r="L356" s="57"/>
      <c r="M356" s="57"/>
      <c r="N356" s="57"/>
      <c r="O356" s="57"/>
    </row>
    <row r="357" spans="1:15" ht="12.75" customHeight="1" x14ac:dyDescent="0.2">
      <c r="A357" s="60"/>
      <c r="B357" s="172"/>
      <c r="C357" s="179" t="s">
        <v>2086</v>
      </c>
      <c r="D357" s="439" t="s">
        <v>2087</v>
      </c>
      <c r="E357" s="348"/>
      <c r="F357" s="27"/>
      <c r="G357" s="57"/>
      <c r="H357" s="57"/>
      <c r="I357" s="57"/>
      <c r="J357" s="57"/>
      <c r="K357" s="57"/>
      <c r="L357" s="57"/>
      <c r="M357" s="57"/>
      <c r="N357" s="57"/>
      <c r="O357" s="57"/>
    </row>
    <row r="358" spans="1:15" ht="12.75" customHeight="1" x14ac:dyDescent="0.2">
      <c r="A358" s="60"/>
      <c r="B358" s="172"/>
      <c r="C358" s="187"/>
      <c r="D358" s="252" t="s">
        <v>458</v>
      </c>
      <c r="E358" s="188" t="s">
        <v>2088</v>
      </c>
      <c r="F358" s="27">
        <f>COUNTIF(Implementación!I$9:I$2507,$D358)</f>
        <v>1</v>
      </c>
      <c r="G358" s="57">
        <f t="array" ref="G358">SUM(IF(Implementación!$I$9:$I$2508=$D358,Implementación!N$9:N$2508,0))</f>
        <v>9136.7999999999993</v>
      </c>
      <c r="H358" s="57">
        <f t="array" ref="H358">SUM(IF(Implementación!$I$9:$I$2508=$D358,Implementación!Q$9:Q$2508,0))</f>
        <v>45.68399999999999</v>
      </c>
      <c r="I358" s="57">
        <f t="array" ref="I358">SUM(IF(Implementación!$I$9:$I$2508=$D358,Implementación!T$9:T$2508,0))</f>
        <v>91.367999999999981</v>
      </c>
      <c r="J358" s="57">
        <f t="array" ref="J358">SUM(IF(Implementación!$I$9:$I$2508=$D358,Implementación!U$9:U$2508,0))</f>
        <v>8455.509</v>
      </c>
      <c r="K358" s="57">
        <f t="array" ref="K358">SUM(IF(Implementación!$I$9:$I$2508=$D358,Implementación!V$9:V$2508,0))</f>
        <v>8098.6977791999998</v>
      </c>
      <c r="L358" s="57">
        <f t="array" ref="L358">SUM(IF(Implementación!$I$9:$I$2508=$D358,Implementación!W$9:W$2508,0))</f>
        <v>16554.206779200002</v>
      </c>
      <c r="M358" s="57">
        <f t="array" ref="M358">SUM(IF(Implementación!$I$9:$I$2508=$D358,Implementación!X$9:X$2508,0))</f>
        <v>16554</v>
      </c>
      <c r="N358" s="57">
        <f t="array" ref="N358">SUM(IF(Implementación!$I$9:$I$2508=$D358,Implementación!Y$9:Y$2508,0))</f>
        <v>0</v>
      </c>
      <c r="O358" s="57">
        <f t="array" ref="O358">SUM(IF(Implementación!$I$9:$I$2508=$D358,Implementación!AA$9:AA$2508,0))</f>
        <v>0</v>
      </c>
    </row>
    <row r="359" spans="1:15" ht="12.75" customHeight="1" x14ac:dyDescent="0.2">
      <c r="A359" s="60"/>
      <c r="B359" s="172"/>
      <c r="C359" s="187"/>
      <c r="D359" s="252" t="s">
        <v>460</v>
      </c>
      <c r="E359" s="188" t="s">
        <v>2089</v>
      </c>
      <c r="F359" s="27">
        <f>COUNTIF(Implementación!I$9:I$2507,$D359)</f>
        <v>0</v>
      </c>
      <c r="G359" s="57">
        <f t="array" ref="G359">SUM(IF(Implementación!$I$9:$I$2508=$D359,Implementación!N$9:N$2508,0))</f>
        <v>0</v>
      </c>
      <c r="H359" s="57">
        <f t="array" ref="H359">SUM(IF(Implementación!$I$9:$I$2508=$D359,Implementación!Q$9:Q$2508,0))</f>
        <v>0</v>
      </c>
      <c r="I359" s="57">
        <f t="array" ref="I359">SUM(IF(Implementación!$I$9:$I$2508=$D359,Implementación!T$9:T$2508,0))</f>
        <v>0</v>
      </c>
      <c r="J359" s="57">
        <f t="array" ref="J359">SUM(IF(Implementación!$I$9:$I$2508=$D359,Implementación!U$9:U$2508,0))</f>
        <v>0</v>
      </c>
      <c r="K359" s="57">
        <f t="array" ref="K359">SUM(IF(Implementación!$I$9:$I$2508=$D359,Implementación!V$9:V$2508,0))</f>
        <v>0</v>
      </c>
      <c r="L359" s="57">
        <f t="array" ref="L359">SUM(IF(Implementación!$I$9:$I$2508=$D359,Implementación!W$9:W$2508,0))</f>
        <v>0</v>
      </c>
      <c r="M359" s="57">
        <f t="array" ref="M359">SUM(IF(Implementación!$I$9:$I$2508=$D359,Implementación!X$9:X$2508,0))</f>
        <v>0</v>
      </c>
      <c r="N359" s="57">
        <f t="array" ref="N359">SUM(IF(Implementación!$I$9:$I$2508=$D359,Implementación!Y$9:Y$2508,0))</f>
        <v>0</v>
      </c>
      <c r="O359" s="57">
        <f t="array" ref="O359">SUM(IF(Implementación!$I$9:$I$2508=$D359,Implementación!AA$9:AA$2508,0))</f>
        <v>0</v>
      </c>
    </row>
    <row r="360" spans="1:15" ht="12.75" customHeight="1" x14ac:dyDescent="0.2">
      <c r="A360" s="60"/>
      <c r="B360" s="172"/>
      <c r="C360" s="187"/>
      <c r="D360" s="252" t="s">
        <v>462</v>
      </c>
      <c r="E360" s="188" t="s">
        <v>2090</v>
      </c>
      <c r="F360" s="27">
        <f>COUNTIF(Implementación!I$9:I$2507,$D360)</f>
        <v>1</v>
      </c>
      <c r="G360" s="57">
        <f t="array" ref="G360">SUM(IF(Implementación!$I$9:$I$2508=$D360,Implementación!N$9:N$2508,0))</f>
        <v>0</v>
      </c>
      <c r="H360" s="57">
        <f t="array" ref="H360">SUM(IF(Implementación!$I$9:$I$2508=$D360,Implementación!Q$9:Q$2508,0))</f>
        <v>0</v>
      </c>
      <c r="I360" s="57">
        <f t="array" ref="I360">SUM(IF(Implementación!$I$9:$I$2508=$D360,Implementación!T$9:T$2508,0))</f>
        <v>0</v>
      </c>
      <c r="J360" s="57">
        <f t="array" ref="J360">SUM(IF(Implementación!$I$9:$I$2508=$D360,Implementación!U$9:U$2508,0))</f>
        <v>0</v>
      </c>
      <c r="K360" s="57">
        <f t="array" ref="K360">SUM(IF(Implementación!$I$9:$I$2508=$D360,Implementación!V$9:V$2508,0))</f>
        <v>0</v>
      </c>
      <c r="L360" s="57">
        <f t="array" ref="L360">SUM(IF(Implementación!$I$9:$I$2508=$D360,Implementación!W$9:W$2508,0))</f>
        <v>0</v>
      </c>
      <c r="M360" s="57">
        <f t="array" ref="M360">SUM(IF(Implementación!$I$9:$I$2508=$D360,Implementación!X$9:X$2508,0))</f>
        <v>0</v>
      </c>
      <c r="N360" s="57">
        <f t="array" ref="N360">SUM(IF(Implementación!$I$9:$I$2508=$D360,Implementación!Y$9:Y$2508,0))</f>
        <v>0</v>
      </c>
      <c r="O360" s="57">
        <f t="array" ref="O360">SUM(IF(Implementación!$I$9:$I$2508=$D360,Implementación!AA$9:AA$2508,0))</f>
        <v>0</v>
      </c>
    </row>
    <row r="361" spans="1:15" ht="12.75" customHeight="1" x14ac:dyDescent="0.2">
      <c r="A361" s="60"/>
      <c r="B361" s="172"/>
      <c r="C361" s="187"/>
      <c r="D361" s="252" t="s">
        <v>464</v>
      </c>
      <c r="E361" s="188" t="s">
        <v>2091</v>
      </c>
      <c r="F361" s="27">
        <f>COUNTIF(Implementación!I$9:I$2507,$D361)</f>
        <v>0</v>
      </c>
      <c r="G361" s="57">
        <f t="array" ref="G361">SUM(IF(Implementación!$I$9:$I$2508=$D361,Implementación!N$9:N$2508,0))</f>
        <v>0</v>
      </c>
      <c r="H361" s="57">
        <f t="array" ref="H361">SUM(IF(Implementación!$I$9:$I$2508=$D361,Implementación!Q$9:Q$2508,0))</f>
        <v>0</v>
      </c>
      <c r="I361" s="57">
        <f t="array" ref="I361">SUM(IF(Implementación!$I$9:$I$2508=$D361,Implementación!T$9:T$2508,0))</f>
        <v>0</v>
      </c>
      <c r="J361" s="57">
        <f t="array" ref="J361">SUM(IF(Implementación!$I$9:$I$2508=$D361,Implementación!U$9:U$2508,0))</f>
        <v>0</v>
      </c>
      <c r="K361" s="57">
        <f t="array" ref="K361">SUM(IF(Implementación!$I$9:$I$2508=$D361,Implementación!V$9:V$2508,0))</f>
        <v>0</v>
      </c>
      <c r="L361" s="57">
        <f t="array" ref="L361">SUM(IF(Implementación!$I$9:$I$2508=$D361,Implementación!W$9:W$2508,0))</f>
        <v>0</v>
      </c>
      <c r="M361" s="57">
        <f t="array" ref="M361">SUM(IF(Implementación!$I$9:$I$2508=$D361,Implementación!X$9:X$2508,0))</f>
        <v>0</v>
      </c>
      <c r="N361" s="57">
        <f t="array" ref="N361">SUM(IF(Implementación!$I$9:$I$2508=$D361,Implementación!Y$9:Y$2508,0))</f>
        <v>0</v>
      </c>
      <c r="O361" s="57">
        <f t="array" ref="O361">SUM(IF(Implementación!$I$9:$I$2508=$D361,Implementación!AA$9:AA$2508,0))</f>
        <v>0</v>
      </c>
    </row>
    <row r="362" spans="1:15" ht="12.75" customHeight="1" x14ac:dyDescent="0.2">
      <c r="A362" s="60"/>
      <c r="B362" s="172"/>
      <c r="C362" s="187"/>
      <c r="D362" s="252" t="s">
        <v>466</v>
      </c>
      <c r="E362" s="188" t="s">
        <v>2092</v>
      </c>
      <c r="F362" s="27">
        <f>COUNTIF(Implementación!I$9:I$2507,$D362)</f>
        <v>0</v>
      </c>
      <c r="G362" s="57">
        <f t="array" ref="G362">SUM(IF(Implementación!$I$9:$I$2508=$D362,Implementación!N$9:N$2508,0))</f>
        <v>0</v>
      </c>
      <c r="H362" s="57">
        <f t="array" ref="H362">SUM(IF(Implementación!$I$9:$I$2508=$D362,Implementación!Q$9:Q$2508,0))</f>
        <v>0</v>
      </c>
      <c r="I362" s="57">
        <f t="array" ref="I362">SUM(IF(Implementación!$I$9:$I$2508=$D362,Implementación!T$9:T$2508,0))</f>
        <v>0</v>
      </c>
      <c r="J362" s="57">
        <f t="array" ref="J362">SUM(IF(Implementación!$I$9:$I$2508=$D362,Implementación!U$9:U$2508,0))</f>
        <v>0</v>
      </c>
      <c r="K362" s="57">
        <f t="array" ref="K362">SUM(IF(Implementación!$I$9:$I$2508=$D362,Implementación!V$9:V$2508,0))</f>
        <v>0</v>
      </c>
      <c r="L362" s="57">
        <f t="array" ref="L362">SUM(IF(Implementación!$I$9:$I$2508=$D362,Implementación!W$9:W$2508,0))</f>
        <v>0</v>
      </c>
      <c r="M362" s="57">
        <f t="array" ref="M362">SUM(IF(Implementación!$I$9:$I$2508=$D362,Implementación!X$9:X$2508,0))</f>
        <v>0</v>
      </c>
      <c r="N362" s="57">
        <f t="array" ref="N362">SUM(IF(Implementación!$I$9:$I$2508=$D362,Implementación!Y$9:Y$2508,0))</f>
        <v>0</v>
      </c>
      <c r="O362" s="57">
        <f t="array" ref="O362">SUM(IF(Implementación!$I$9:$I$2508=$D362,Implementación!AA$9:AA$2508,0))</f>
        <v>0</v>
      </c>
    </row>
    <row r="363" spans="1:15" ht="12.75" customHeight="1" x14ac:dyDescent="0.2">
      <c r="A363" s="60"/>
      <c r="B363" s="172"/>
      <c r="C363" s="179" t="s">
        <v>2093</v>
      </c>
      <c r="D363" s="439" t="s">
        <v>2094</v>
      </c>
      <c r="E363" s="348"/>
      <c r="F363" s="27"/>
      <c r="G363" s="57"/>
      <c r="H363" s="57"/>
      <c r="I363" s="57"/>
      <c r="J363" s="57"/>
      <c r="K363" s="57"/>
      <c r="L363" s="57"/>
      <c r="M363" s="57"/>
      <c r="N363" s="57"/>
      <c r="O363" s="57"/>
    </row>
    <row r="364" spans="1:15" ht="12.75" customHeight="1" x14ac:dyDescent="0.2">
      <c r="A364" s="60"/>
      <c r="B364" s="172"/>
      <c r="C364" s="187"/>
      <c r="D364" s="252" t="s">
        <v>468</v>
      </c>
      <c r="E364" s="188" t="s">
        <v>2095</v>
      </c>
      <c r="F364" s="27">
        <f>COUNTIF(Implementación!I$9:I$2507,$D364)</f>
        <v>0</v>
      </c>
      <c r="G364" s="57">
        <f t="array" ref="G364">SUM(IF(Implementación!$I$9:$I$2508=$D364,Implementación!N$9:N$2508,0))</f>
        <v>0</v>
      </c>
      <c r="H364" s="57">
        <f t="array" ref="H364">SUM(IF(Implementación!$I$9:$I$2508=$D364,Implementación!Q$9:Q$2508,0))</f>
        <v>0</v>
      </c>
      <c r="I364" s="57">
        <f t="array" ref="I364">SUM(IF(Implementación!$I$9:$I$2508=$D364,Implementación!T$9:T$2508,0))</f>
        <v>0</v>
      </c>
      <c r="J364" s="57">
        <f t="array" ref="J364">SUM(IF(Implementación!$I$9:$I$2508=$D364,Implementación!U$9:U$2508,0))</f>
        <v>0</v>
      </c>
      <c r="K364" s="57">
        <f t="array" ref="K364">SUM(IF(Implementación!$I$9:$I$2508=$D364,Implementación!V$9:V$2508,0))</f>
        <v>0</v>
      </c>
      <c r="L364" s="57">
        <f t="array" ref="L364">SUM(IF(Implementación!$I$9:$I$2508=$D364,Implementación!W$9:W$2508,0))</f>
        <v>0</v>
      </c>
      <c r="M364" s="57">
        <f t="array" ref="M364">SUM(IF(Implementación!$I$9:$I$2508=$D364,Implementación!X$9:X$2508,0))</f>
        <v>0</v>
      </c>
      <c r="N364" s="57">
        <f t="array" ref="N364">SUM(IF(Implementación!$I$9:$I$2508=$D364,Implementación!Y$9:Y$2508,0))</f>
        <v>0</v>
      </c>
      <c r="O364" s="57">
        <f t="array" ref="O364">SUM(IF(Implementación!$I$9:$I$2508=$D364,Implementación!AA$9:AA$2508,0))</f>
        <v>0</v>
      </c>
    </row>
    <row r="365" spans="1:15" ht="12.75" customHeight="1" x14ac:dyDescent="0.2">
      <c r="A365" s="60"/>
      <c r="B365" s="172"/>
      <c r="C365" s="187"/>
      <c r="D365" s="252" t="s">
        <v>470</v>
      </c>
      <c r="E365" s="188" t="s">
        <v>2096</v>
      </c>
      <c r="F365" s="27">
        <f>COUNTIF(Implementación!I$9:I$2507,$D365)</f>
        <v>0</v>
      </c>
      <c r="G365" s="57">
        <f t="array" ref="G365">SUM(IF(Implementación!$I$9:$I$2508=$D365,Implementación!N$9:N$2508,0))</f>
        <v>0</v>
      </c>
      <c r="H365" s="57">
        <f t="array" ref="H365">SUM(IF(Implementación!$I$9:$I$2508=$D365,Implementación!Q$9:Q$2508,0))</f>
        <v>0</v>
      </c>
      <c r="I365" s="57">
        <f t="array" ref="I365">SUM(IF(Implementación!$I$9:$I$2508=$D365,Implementación!T$9:T$2508,0))</f>
        <v>0</v>
      </c>
      <c r="J365" s="57">
        <f t="array" ref="J365">SUM(IF(Implementación!$I$9:$I$2508=$D365,Implementación!U$9:U$2508,0))</f>
        <v>0</v>
      </c>
      <c r="K365" s="57">
        <f t="array" ref="K365">SUM(IF(Implementación!$I$9:$I$2508=$D365,Implementación!V$9:V$2508,0))</f>
        <v>0</v>
      </c>
      <c r="L365" s="57">
        <f t="array" ref="L365">SUM(IF(Implementación!$I$9:$I$2508=$D365,Implementación!W$9:W$2508,0))</f>
        <v>0</v>
      </c>
      <c r="M365" s="57">
        <f t="array" ref="M365">SUM(IF(Implementación!$I$9:$I$2508=$D365,Implementación!X$9:X$2508,0))</f>
        <v>0</v>
      </c>
      <c r="N365" s="57">
        <f t="array" ref="N365">SUM(IF(Implementación!$I$9:$I$2508=$D365,Implementación!Y$9:Y$2508,0))</f>
        <v>0</v>
      </c>
      <c r="O365" s="57">
        <f t="array" ref="O365">SUM(IF(Implementación!$I$9:$I$2508=$D365,Implementación!AA$9:AA$2508,0))</f>
        <v>0</v>
      </c>
    </row>
    <row r="366" spans="1:15" ht="12.75" customHeight="1" x14ac:dyDescent="0.2">
      <c r="A366" s="60"/>
      <c r="B366" s="172"/>
      <c r="C366" s="187"/>
      <c r="D366" s="252" t="s">
        <v>472</v>
      </c>
      <c r="E366" s="188" t="s">
        <v>2097</v>
      </c>
      <c r="F366" s="27">
        <f>COUNTIF(Implementación!I$9:I$2507,$D366)</f>
        <v>0</v>
      </c>
      <c r="G366" s="57">
        <f t="array" ref="G366">SUM(IF(Implementación!$I$9:$I$2508=$D366,Implementación!N$9:N$2508,0))</f>
        <v>0</v>
      </c>
      <c r="H366" s="57">
        <f t="array" ref="H366">SUM(IF(Implementación!$I$9:$I$2508=$D366,Implementación!Q$9:Q$2508,0))</f>
        <v>0</v>
      </c>
      <c r="I366" s="57">
        <f t="array" ref="I366">SUM(IF(Implementación!$I$9:$I$2508=$D366,Implementación!T$9:T$2508,0))</f>
        <v>0</v>
      </c>
      <c r="J366" s="57">
        <f t="array" ref="J366">SUM(IF(Implementación!$I$9:$I$2508=$D366,Implementación!U$9:U$2508,0))</f>
        <v>0</v>
      </c>
      <c r="K366" s="57">
        <f t="array" ref="K366">SUM(IF(Implementación!$I$9:$I$2508=$D366,Implementación!V$9:V$2508,0))</f>
        <v>0</v>
      </c>
      <c r="L366" s="57">
        <f t="array" ref="L366">SUM(IF(Implementación!$I$9:$I$2508=$D366,Implementación!W$9:W$2508,0))</f>
        <v>0</v>
      </c>
      <c r="M366" s="57">
        <f t="array" ref="M366">SUM(IF(Implementación!$I$9:$I$2508=$D366,Implementación!X$9:X$2508,0))</f>
        <v>0</v>
      </c>
      <c r="N366" s="57">
        <f t="array" ref="N366">SUM(IF(Implementación!$I$9:$I$2508=$D366,Implementación!Y$9:Y$2508,0))</f>
        <v>0</v>
      </c>
      <c r="O366" s="57">
        <f t="array" ref="O366">SUM(IF(Implementación!$I$9:$I$2508=$D366,Implementación!AA$9:AA$2508,0))</f>
        <v>0</v>
      </c>
    </row>
    <row r="367" spans="1:15" ht="12.75" customHeight="1" x14ac:dyDescent="0.2">
      <c r="A367" s="60"/>
      <c r="B367" s="172"/>
      <c r="C367" s="187"/>
      <c r="D367" s="252" t="s">
        <v>474</v>
      </c>
      <c r="E367" s="188" t="s">
        <v>2098</v>
      </c>
      <c r="F367" s="27">
        <f>COUNTIF(Implementación!I$9:I$2507,$D367)</f>
        <v>0</v>
      </c>
      <c r="G367" s="57">
        <f t="array" ref="G367">SUM(IF(Implementación!$I$9:$I$2508=$D367,Implementación!N$9:N$2508,0))</f>
        <v>0</v>
      </c>
      <c r="H367" s="57">
        <f t="array" ref="H367">SUM(IF(Implementación!$I$9:$I$2508=$D367,Implementación!Q$9:Q$2508,0))</f>
        <v>0</v>
      </c>
      <c r="I367" s="57">
        <f t="array" ref="I367">SUM(IF(Implementación!$I$9:$I$2508=$D367,Implementación!T$9:T$2508,0))</f>
        <v>0</v>
      </c>
      <c r="J367" s="57">
        <f t="array" ref="J367">SUM(IF(Implementación!$I$9:$I$2508=$D367,Implementación!U$9:U$2508,0))</f>
        <v>0</v>
      </c>
      <c r="K367" s="57">
        <f t="array" ref="K367">SUM(IF(Implementación!$I$9:$I$2508=$D367,Implementación!V$9:V$2508,0))</f>
        <v>0</v>
      </c>
      <c r="L367" s="57">
        <f t="array" ref="L367">SUM(IF(Implementación!$I$9:$I$2508=$D367,Implementación!W$9:W$2508,0))</f>
        <v>0</v>
      </c>
      <c r="M367" s="57">
        <f t="array" ref="M367">SUM(IF(Implementación!$I$9:$I$2508=$D367,Implementación!X$9:X$2508,0))</f>
        <v>0</v>
      </c>
      <c r="N367" s="57">
        <f t="array" ref="N367">SUM(IF(Implementación!$I$9:$I$2508=$D367,Implementación!Y$9:Y$2508,0))</f>
        <v>0</v>
      </c>
      <c r="O367" s="57">
        <f t="array" ref="O367">SUM(IF(Implementación!$I$9:$I$2508=$D367,Implementación!AA$9:AA$2508,0))</f>
        <v>0</v>
      </c>
    </row>
    <row r="368" spans="1:15" ht="12.75" customHeight="1" x14ac:dyDescent="0.2">
      <c r="A368" s="60"/>
      <c r="B368" s="172"/>
      <c r="C368" s="187"/>
      <c r="D368" s="252" t="s">
        <v>476</v>
      </c>
      <c r="E368" s="188" t="s">
        <v>2099</v>
      </c>
      <c r="F368" s="27">
        <f>COUNTIF(Implementación!I$9:I$2507,$D368)</f>
        <v>1</v>
      </c>
      <c r="G368" s="57">
        <f t="array" ref="G368">SUM(IF(Implementación!$I$9:$I$2508=$D368,Implementación!N$9:N$2508,0))</f>
        <v>0</v>
      </c>
      <c r="H368" s="57">
        <f t="array" ref="H368">SUM(IF(Implementación!$I$9:$I$2508=$D368,Implementación!Q$9:Q$2508,0))</f>
        <v>0</v>
      </c>
      <c r="I368" s="57">
        <f t="array" ref="I368">SUM(IF(Implementación!$I$9:$I$2508=$D368,Implementación!T$9:T$2508,0))</f>
        <v>0</v>
      </c>
      <c r="J368" s="57">
        <f t="array" ref="J368">SUM(IF(Implementación!$I$9:$I$2508=$D368,Implementación!U$9:U$2508,0))</f>
        <v>0</v>
      </c>
      <c r="K368" s="57">
        <f t="array" ref="K368">SUM(IF(Implementación!$I$9:$I$2508=$D368,Implementación!V$9:V$2508,0))</f>
        <v>0</v>
      </c>
      <c r="L368" s="57">
        <f t="array" ref="L368">SUM(IF(Implementación!$I$9:$I$2508=$D368,Implementación!W$9:W$2508,0))</f>
        <v>0</v>
      </c>
      <c r="M368" s="57">
        <f t="array" ref="M368">SUM(IF(Implementación!$I$9:$I$2508=$D368,Implementación!X$9:X$2508,0))</f>
        <v>0</v>
      </c>
      <c r="N368" s="57">
        <f t="array" ref="N368">SUM(IF(Implementación!$I$9:$I$2508=$D368,Implementación!Y$9:Y$2508,0))</f>
        <v>0</v>
      </c>
      <c r="O368" s="57">
        <f t="array" ref="O368">SUM(IF(Implementación!$I$9:$I$2508=$D368,Implementación!AA$9:AA$2508,0))</f>
        <v>0</v>
      </c>
    </row>
    <row r="369" spans="1:15" ht="12.75" customHeight="1" x14ac:dyDescent="0.2">
      <c r="A369" s="60"/>
      <c r="B369" s="172"/>
      <c r="C369" s="187"/>
      <c r="D369" s="179"/>
      <c r="E369" s="188"/>
      <c r="F369" s="27"/>
      <c r="G369" s="57"/>
      <c r="H369" s="57"/>
      <c r="I369" s="57"/>
      <c r="J369" s="57"/>
      <c r="K369" s="57"/>
      <c r="L369" s="57"/>
      <c r="M369" s="57"/>
      <c r="N369" s="57"/>
      <c r="O369" s="57"/>
    </row>
    <row r="370" spans="1:15" ht="12.75" customHeight="1" x14ac:dyDescent="0.2">
      <c r="A370" s="60"/>
      <c r="B370" s="179" t="s">
        <v>2100</v>
      </c>
      <c r="C370" s="441" t="s">
        <v>2101</v>
      </c>
      <c r="D370" s="348"/>
      <c r="E370" s="174"/>
      <c r="F370" s="27"/>
      <c r="G370" s="57"/>
      <c r="H370" s="57"/>
      <c r="I370" s="57"/>
      <c r="J370" s="57"/>
      <c r="K370" s="57"/>
      <c r="L370" s="57"/>
      <c r="M370" s="57"/>
      <c r="N370" s="57"/>
      <c r="O370" s="57"/>
    </row>
    <row r="371" spans="1:15" ht="12.75" customHeight="1" x14ac:dyDescent="0.2">
      <c r="A371" s="60"/>
      <c r="B371" s="172"/>
      <c r="C371" s="179" t="s">
        <v>2102</v>
      </c>
      <c r="D371" s="439" t="s">
        <v>2103</v>
      </c>
      <c r="E371" s="348"/>
      <c r="F371" s="27"/>
      <c r="G371" s="57"/>
      <c r="H371" s="57"/>
      <c r="I371" s="57"/>
      <c r="J371" s="57"/>
      <c r="K371" s="57"/>
      <c r="L371" s="57"/>
      <c r="M371" s="57"/>
      <c r="N371" s="57"/>
      <c r="O371" s="57"/>
    </row>
    <row r="372" spans="1:15" ht="12.75" customHeight="1" x14ac:dyDescent="0.2">
      <c r="A372" s="60"/>
      <c r="B372" s="172"/>
      <c r="C372" s="187"/>
      <c r="D372" s="252" t="s">
        <v>478</v>
      </c>
      <c r="E372" s="188" t="s">
        <v>2103</v>
      </c>
      <c r="F372" s="27">
        <f>COUNTIF(Implementación!I$9:I$2507,$D372)</f>
        <v>0</v>
      </c>
      <c r="G372" s="57">
        <f t="array" ref="G372">SUM(IF(Implementación!$I$9:$I$2508=$D372,Implementación!N$9:N$2508,0))</f>
        <v>0</v>
      </c>
      <c r="H372" s="57">
        <f t="array" ref="H372">SUM(IF(Implementación!$I$9:$I$2508=$D372,Implementación!Q$9:Q$2508,0))</f>
        <v>0</v>
      </c>
      <c r="I372" s="57">
        <f t="array" ref="I372">SUM(IF(Implementación!$I$9:$I$2508=$D372,Implementación!T$9:T$2508,0))</f>
        <v>0</v>
      </c>
      <c r="J372" s="57">
        <f t="array" ref="J372">SUM(IF(Implementación!$I$9:$I$2508=$D372,Implementación!U$9:U$2508,0))</f>
        <v>0</v>
      </c>
      <c r="K372" s="57">
        <f t="array" ref="K372">SUM(IF(Implementación!$I$9:$I$2508=$D372,Implementación!V$9:V$2508,0))</f>
        <v>0</v>
      </c>
      <c r="L372" s="57">
        <f t="array" ref="L372">SUM(IF(Implementación!$I$9:$I$2508=$D372,Implementación!W$9:W$2508,0))</f>
        <v>0</v>
      </c>
      <c r="M372" s="57">
        <f t="array" ref="M372">SUM(IF(Implementación!$I$9:$I$2508=$D372,Implementación!X$9:X$2508,0))</f>
        <v>0</v>
      </c>
      <c r="N372" s="57">
        <f t="array" ref="N372">SUM(IF(Implementación!$I$9:$I$2508=$D372,Implementación!Y$9:Y$2508,0))</f>
        <v>0</v>
      </c>
      <c r="O372" s="57">
        <f t="array" ref="O372">SUM(IF(Implementación!$I$9:$I$2508=$D372,Implementación!AA$9:AA$2508,0))</f>
        <v>0</v>
      </c>
    </row>
    <row r="373" spans="1:15" ht="12.75" customHeight="1" x14ac:dyDescent="0.2">
      <c r="A373" s="60"/>
      <c r="B373" s="172"/>
      <c r="C373" s="179" t="s">
        <v>2104</v>
      </c>
      <c r="D373" s="439" t="s">
        <v>2105</v>
      </c>
      <c r="E373" s="348"/>
      <c r="F373" s="27"/>
      <c r="G373" s="57"/>
      <c r="H373" s="57"/>
      <c r="I373" s="57"/>
      <c r="J373" s="57"/>
      <c r="K373" s="57"/>
      <c r="L373" s="57"/>
      <c r="M373" s="57"/>
      <c r="N373" s="57"/>
      <c r="O373" s="57"/>
    </row>
    <row r="374" spans="1:15" ht="12.75" customHeight="1" x14ac:dyDescent="0.2">
      <c r="A374" s="60"/>
      <c r="B374" s="172"/>
      <c r="C374" s="187"/>
      <c r="D374" s="252" t="s">
        <v>480</v>
      </c>
      <c r="E374" s="188" t="s">
        <v>2105</v>
      </c>
      <c r="F374" s="27">
        <f>COUNTIF(Implementación!I$9:I$2507,$D374)</f>
        <v>0</v>
      </c>
      <c r="G374" s="57">
        <f t="array" ref="G374">SUM(IF(Implementación!$I$9:$I$2508=$D374,Implementación!N$9:N$2508,0))</f>
        <v>0</v>
      </c>
      <c r="H374" s="57">
        <f t="array" ref="H374">SUM(IF(Implementación!$I$9:$I$2508=$D374,Implementación!Q$9:Q$2508,0))</f>
        <v>0</v>
      </c>
      <c r="I374" s="57">
        <f t="array" ref="I374">SUM(IF(Implementación!$I$9:$I$2508=$D374,Implementación!T$9:T$2508,0))</f>
        <v>0</v>
      </c>
      <c r="J374" s="57">
        <f t="array" ref="J374">SUM(IF(Implementación!$I$9:$I$2508=$D374,Implementación!U$9:U$2508,0))</f>
        <v>0</v>
      </c>
      <c r="K374" s="57">
        <f t="array" ref="K374">SUM(IF(Implementación!$I$9:$I$2508=$D374,Implementación!V$9:V$2508,0))</f>
        <v>0</v>
      </c>
      <c r="L374" s="57">
        <f t="array" ref="L374">SUM(IF(Implementación!$I$9:$I$2508=$D374,Implementación!W$9:W$2508,0))</f>
        <v>0</v>
      </c>
      <c r="M374" s="57">
        <f t="array" ref="M374">SUM(IF(Implementación!$I$9:$I$2508=$D374,Implementación!X$9:X$2508,0))</f>
        <v>0</v>
      </c>
      <c r="N374" s="57">
        <f t="array" ref="N374">SUM(IF(Implementación!$I$9:$I$2508=$D374,Implementación!Y$9:Y$2508,0))</f>
        <v>0</v>
      </c>
      <c r="O374" s="57">
        <f t="array" ref="O374">SUM(IF(Implementación!$I$9:$I$2508=$D374,Implementación!AA$9:AA$2508,0))</f>
        <v>0</v>
      </c>
    </row>
    <row r="375" spans="1:15" ht="12.75" customHeight="1" x14ac:dyDescent="0.2">
      <c r="A375" s="60"/>
      <c r="B375" s="172"/>
      <c r="C375" s="187"/>
      <c r="D375" s="179"/>
      <c r="E375" s="188"/>
      <c r="F375" s="27"/>
      <c r="G375" s="57"/>
      <c r="H375" s="57"/>
      <c r="I375" s="57"/>
      <c r="J375" s="57"/>
      <c r="K375" s="57"/>
      <c r="L375" s="57"/>
      <c r="M375" s="57"/>
      <c r="N375" s="57"/>
      <c r="O375" s="57"/>
    </row>
    <row r="376" spans="1:15" ht="12.75" customHeight="1" x14ac:dyDescent="0.25">
      <c r="A376" s="60" t="s">
        <v>1649</v>
      </c>
      <c r="B376" s="440" t="s">
        <v>65</v>
      </c>
      <c r="C376" s="348"/>
      <c r="D376" s="348"/>
      <c r="E376" s="348"/>
      <c r="F376" s="176">
        <f t="shared" ref="F376:O376" si="4">SUM(F377:F387)</f>
        <v>6</v>
      </c>
      <c r="G376" s="186">
        <f t="shared" si="4"/>
        <v>0</v>
      </c>
      <c r="H376" s="186">
        <f t="shared" si="4"/>
        <v>0</v>
      </c>
      <c r="I376" s="186">
        <f t="shared" si="4"/>
        <v>0</v>
      </c>
      <c r="J376" s="186">
        <f t="shared" si="4"/>
        <v>0</v>
      </c>
      <c r="K376" s="186">
        <f t="shared" si="4"/>
        <v>0</v>
      </c>
      <c r="L376" s="186">
        <f t="shared" si="4"/>
        <v>0</v>
      </c>
      <c r="M376" s="186">
        <f t="shared" si="4"/>
        <v>0</v>
      </c>
      <c r="N376" s="186">
        <f t="shared" si="4"/>
        <v>0</v>
      </c>
      <c r="O376" s="186">
        <f t="shared" si="4"/>
        <v>0</v>
      </c>
    </row>
    <row r="377" spans="1:15" ht="12.75" customHeight="1" x14ac:dyDescent="0.2">
      <c r="A377" s="60"/>
      <c r="B377" s="179" t="s">
        <v>2106</v>
      </c>
      <c r="C377" s="441" t="s">
        <v>2107</v>
      </c>
      <c r="D377" s="348"/>
      <c r="E377" s="348"/>
      <c r="F377" s="27"/>
      <c r="G377" s="57"/>
      <c r="H377" s="57"/>
      <c r="I377" s="57"/>
      <c r="J377" s="57"/>
      <c r="K377" s="57"/>
      <c r="L377" s="57"/>
      <c r="M377" s="57"/>
      <c r="N377" s="57"/>
      <c r="O377" s="57"/>
    </row>
    <row r="378" spans="1:15" ht="12.75" customHeight="1" x14ac:dyDescent="0.2">
      <c r="A378" s="60"/>
      <c r="B378" s="172"/>
      <c r="C378" s="179" t="s">
        <v>2108</v>
      </c>
      <c r="D378" s="439" t="s">
        <v>2109</v>
      </c>
      <c r="E378" s="348"/>
      <c r="F378" s="27"/>
      <c r="G378" s="57"/>
      <c r="H378" s="57"/>
      <c r="I378" s="57"/>
      <c r="J378" s="57"/>
      <c r="K378" s="57"/>
      <c r="L378" s="57"/>
      <c r="M378" s="57"/>
      <c r="N378" s="57"/>
      <c r="O378" s="57"/>
    </row>
    <row r="379" spans="1:15" ht="12.75" customHeight="1" x14ac:dyDescent="0.2">
      <c r="A379" s="60"/>
      <c r="B379" s="172"/>
      <c r="C379" s="187"/>
      <c r="D379" s="252" t="s">
        <v>481</v>
      </c>
      <c r="E379" s="188" t="s">
        <v>2109</v>
      </c>
      <c r="F379" s="27">
        <f>COUNTIF(Implementación!I$9:I$2507,$D379)</f>
        <v>6</v>
      </c>
      <c r="G379" s="57">
        <f t="array" ref="G379">SUM(IF(Implementación!$I$9:$I$2508=$D379,Implementación!N$9:N$2508,0))</f>
        <v>0</v>
      </c>
      <c r="H379" s="57">
        <f t="array" ref="H379">SUM(IF(Implementación!$I$9:$I$2508=$D379,Implementación!Q$9:Q$2508,0))</f>
        <v>0</v>
      </c>
      <c r="I379" s="57">
        <f t="array" ref="I379">SUM(IF(Implementación!$I$9:$I$2508=$D379,Implementación!T$9:T$2508,0))</f>
        <v>0</v>
      </c>
      <c r="J379" s="57">
        <f t="array" ref="J379">SUM(IF(Implementación!$I$9:$I$2508=$D379,Implementación!U$9:U$2508,0))</f>
        <v>0</v>
      </c>
      <c r="K379" s="57">
        <f t="array" ref="K379">SUM(IF(Implementación!$I$9:$I$2508=$D379,Implementación!V$9:V$2508,0))</f>
        <v>0</v>
      </c>
      <c r="L379" s="57">
        <f t="array" ref="L379">SUM(IF(Implementación!$I$9:$I$2508=$D379,Implementación!W$9:W$2508,0))</f>
        <v>0</v>
      </c>
      <c r="M379" s="57">
        <f t="array" ref="M379">SUM(IF(Implementación!$I$9:$I$2508=$D379,Implementación!X$9:X$2508,0))</f>
        <v>0</v>
      </c>
      <c r="N379" s="57">
        <f t="array" ref="N379">SUM(IF(Implementación!$I$9:$I$2508=$D379,Implementación!Y$9:Y$2508,0))</f>
        <v>0</v>
      </c>
      <c r="O379" s="57">
        <f t="array" ref="O379">SUM(IF(Implementación!$I$9:$I$2508=$D379,Implementación!AA$9:AA$2508,0))</f>
        <v>0</v>
      </c>
    </row>
    <row r="380" spans="1:15" ht="12.75" customHeight="1" x14ac:dyDescent="0.2">
      <c r="A380" s="60"/>
      <c r="B380" s="172"/>
      <c r="C380" s="179" t="s">
        <v>2110</v>
      </c>
      <c r="D380" s="439" t="s">
        <v>2111</v>
      </c>
      <c r="E380" s="348"/>
      <c r="F380" s="27"/>
      <c r="G380" s="57"/>
      <c r="H380" s="57"/>
      <c r="I380" s="57"/>
      <c r="J380" s="57"/>
      <c r="K380" s="57"/>
      <c r="L380" s="57"/>
      <c r="M380" s="57"/>
      <c r="N380" s="57"/>
      <c r="O380" s="57"/>
    </row>
    <row r="381" spans="1:15" ht="12.75" customHeight="1" x14ac:dyDescent="0.2">
      <c r="A381" s="60"/>
      <c r="B381" s="172"/>
      <c r="C381" s="187"/>
      <c r="D381" s="252" t="s">
        <v>483</v>
      </c>
      <c r="E381" s="188" t="s">
        <v>2111</v>
      </c>
      <c r="F381" s="27">
        <f>COUNTIF(Implementación!I$9:I$2507,$D381)</f>
        <v>0</v>
      </c>
      <c r="G381" s="57">
        <f t="array" ref="G381">SUM(IF(Implementación!$I$9:$I$2508=$D381,Implementación!N$9:N$2508,0))</f>
        <v>0</v>
      </c>
      <c r="H381" s="57">
        <f t="array" ref="H381">SUM(IF(Implementación!$I$9:$I$2508=$D381,Implementación!Q$9:Q$2508,0))</f>
        <v>0</v>
      </c>
      <c r="I381" s="57">
        <f t="array" ref="I381">SUM(IF(Implementación!$I$9:$I$2508=$D381,Implementación!T$9:T$2508,0))</f>
        <v>0</v>
      </c>
      <c r="J381" s="57">
        <f t="array" ref="J381">SUM(IF(Implementación!$I$9:$I$2508=$D381,Implementación!U$9:U$2508,0))</f>
        <v>0</v>
      </c>
      <c r="K381" s="57">
        <f t="array" ref="K381">SUM(IF(Implementación!$I$9:$I$2508=$D381,Implementación!V$9:V$2508,0))</f>
        <v>0</v>
      </c>
      <c r="L381" s="57">
        <f t="array" ref="L381">SUM(IF(Implementación!$I$9:$I$2508=$D381,Implementación!W$9:W$2508,0))</f>
        <v>0</v>
      </c>
      <c r="M381" s="57">
        <f t="array" ref="M381">SUM(IF(Implementación!$I$9:$I$2508=$D381,Implementación!X$9:X$2508,0))</f>
        <v>0</v>
      </c>
      <c r="N381" s="57">
        <f t="array" ref="N381">SUM(IF(Implementación!$I$9:$I$2508=$D381,Implementación!Y$9:Y$2508,0))</f>
        <v>0</v>
      </c>
      <c r="O381" s="57">
        <f t="array" ref="O381">SUM(IF(Implementación!$I$9:$I$2508=$D381,Implementación!AA$9:AA$2508,0))</f>
        <v>0</v>
      </c>
    </row>
    <row r="382" spans="1:15" ht="12.75" customHeight="1" x14ac:dyDescent="0.2">
      <c r="A382" s="60"/>
      <c r="B382" s="172"/>
      <c r="C382" s="179" t="s">
        <v>2112</v>
      </c>
      <c r="D382" s="439" t="s">
        <v>2113</v>
      </c>
      <c r="E382" s="348"/>
      <c r="F382" s="27"/>
      <c r="G382" s="57"/>
      <c r="H382" s="57"/>
      <c r="I382" s="57"/>
      <c r="J382" s="57"/>
      <c r="K382" s="57"/>
      <c r="L382" s="57"/>
      <c r="M382" s="57"/>
      <c r="N382" s="57"/>
      <c r="O382" s="57"/>
    </row>
    <row r="383" spans="1:15" ht="12.75" customHeight="1" x14ac:dyDescent="0.2">
      <c r="A383" s="60"/>
      <c r="B383" s="172"/>
      <c r="C383" s="187"/>
      <c r="D383" s="252" t="s">
        <v>485</v>
      </c>
      <c r="E383" s="188" t="s">
        <v>2113</v>
      </c>
      <c r="F383" s="27">
        <f>COUNTIF(Implementación!I$9:I$2507,$D383)</f>
        <v>0</v>
      </c>
      <c r="G383" s="57">
        <f t="array" ref="G383">SUM(IF(Implementación!$I$9:$I$2508=$D383,Implementación!N$9:N$2508,0))</f>
        <v>0</v>
      </c>
      <c r="H383" s="57">
        <f t="array" ref="H383">SUM(IF(Implementación!$I$9:$I$2508=$D383,Implementación!Q$9:Q$2508,0))</f>
        <v>0</v>
      </c>
      <c r="I383" s="57">
        <f t="array" ref="I383">SUM(IF(Implementación!$I$9:$I$2508=$D383,Implementación!T$9:T$2508,0))</f>
        <v>0</v>
      </c>
      <c r="J383" s="57">
        <f t="array" ref="J383">SUM(IF(Implementación!$I$9:$I$2508=$D383,Implementación!U$9:U$2508,0))</f>
        <v>0</v>
      </c>
      <c r="K383" s="57">
        <f t="array" ref="K383">SUM(IF(Implementación!$I$9:$I$2508=$D383,Implementación!V$9:V$2508,0))</f>
        <v>0</v>
      </c>
      <c r="L383" s="57">
        <f t="array" ref="L383">SUM(IF(Implementación!$I$9:$I$2508=$D383,Implementación!W$9:W$2508,0))</f>
        <v>0</v>
      </c>
      <c r="M383" s="57">
        <f t="array" ref="M383">SUM(IF(Implementación!$I$9:$I$2508=$D383,Implementación!X$9:X$2508,0))</f>
        <v>0</v>
      </c>
      <c r="N383" s="57">
        <f t="array" ref="N383">SUM(IF(Implementación!$I$9:$I$2508=$D383,Implementación!Y$9:Y$2508,0))</f>
        <v>0</v>
      </c>
      <c r="O383" s="57">
        <f t="array" ref="O383">SUM(IF(Implementación!$I$9:$I$2508=$D383,Implementación!AA$9:AA$2508,0))</f>
        <v>0</v>
      </c>
    </row>
    <row r="384" spans="1:15" ht="12.75" customHeight="1" x14ac:dyDescent="0.2">
      <c r="A384" s="60"/>
      <c r="B384" s="172"/>
      <c r="C384" s="187"/>
      <c r="D384" s="179"/>
      <c r="E384" s="188"/>
      <c r="F384" s="27"/>
      <c r="G384" s="57"/>
      <c r="H384" s="57"/>
      <c r="I384" s="57"/>
      <c r="J384" s="57"/>
      <c r="K384" s="57"/>
      <c r="L384" s="57"/>
      <c r="M384" s="57"/>
      <c r="N384" s="57"/>
      <c r="O384" s="57"/>
    </row>
    <row r="385" spans="1:15" ht="12.75" customHeight="1" x14ac:dyDescent="0.2">
      <c r="A385" s="60"/>
      <c r="B385" s="179" t="s">
        <v>2114</v>
      </c>
      <c r="C385" s="441" t="s">
        <v>2115</v>
      </c>
      <c r="D385" s="348"/>
      <c r="E385" s="348"/>
      <c r="F385" s="27"/>
      <c r="G385" s="57"/>
      <c r="H385" s="57"/>
      <c r="I385" s="57"/>
      <c r="J385" s="57"/>
      <c r="K385" s="57"/>
      <c r="L385" s="57"/>
      <c r="M385" s="57"/>
      <c r="N385" s="57"/>
      <c r="O385" s="57"/>
    </row>
    <row r="386" spans="1:15" ht="12.75" customHeight="1" x14ac:dyDescent="0.2">
      <c r="A386" s="60"/>
      <c r="B386" s="172"/>
      <c r="C386" s="179" t="s">
        <v>2116</v>
      </c>
      <c r="D386" s="439" t="s">
        <v>2115</v>
      </c>
      <c r="E386" s="348"/>
      <c r="F386" s="27"/>
      <c r="G386" s="57"/>
      <c r="H386" s="57"/>
      <c r="I386" s="57"/>
      <c r="J386" s="57"/>
      <c r="K386" s="57"/>
      <c r="L386" s="57"/>
      <c r="M386" s="57"/>
      <c r="N386" s="57"/>
      <c r="O386" s="57"/>
    </row>
    <row r="387" spans="1:15" ht="12.75" customHeight="1" x14ac:dyDescent="0.2">
      <c r="A387" s="60"/>
      <c r="B387" s="172"/>
      <c r="C387" s="187"/>
      <c r="D387" s="252" t="s">
        <v>487</v>
      </c>
      <c r="E387" s="188" t="s">
        <v>2115</v>
      </c>
      <c r="F387" s="27">
        <f>COUNTIF(Implementación!I$9:I$2507,$D387)</f>
        <v>0</v>
      </c>
      <c r="G387" s="57">
        <f t="array" ref="G387">SUM(IF(Implementación!$I$9:$I$2508=$D387,Implementación!N$9:N$2508,0))</f>
        <v>0</v>
      </c>
      <c r="H387" s="57">
        <f t="array" ref="H387">SUM(IF(Implementación!$I$9:$I$2508=$D387,Implementación!Q$9:Q$2508,0))</f>
        <v>0</v>
      </c>
      <c r="I387" s="57">
        <f t="array" ref="I387">SUM(IF(Implementación!$I$9:$I$2508=$D387,Implementación!T$9:T$2508,0))</f>
        <v>0</v>
      </c>
      <c r="J387" s="57">
        <f t="array" ref="J387">SUM(IF(Implementación!$I$9:$I$2508=$D387,Implementación!U$9:U$2508,0))</f>
        <v>0</v>
      </c>
      <c r="K387" s="57">
        <f t="array" ref="K387">SUM(IF(Implementación!$I$9:$I$2508=$D387,Implementación!V$9:V$2508,0))</f>
        <v>0</v>
      </c>
      <c r="L387" s="57">
        <f t="array" ref="L387">SUM(IF(Implementación!$I$9:$I$2508=$D387,Implementación!W$9:W$2508,0))</f>
        <v>0</v>
      </c>
      <c r="M387" s="57">
        <f t="array" ref="M387">SUM(IF(Implementación!$I$9:$I$2508=$D387,Implementación!X$9:X$2508,0))</f>
        <v>0</v>
      </c>
      <c r="N387" s="57">
        <f t="array" ref="N387">SUM(IF(Implementación!$I$9:$I$2508=$D387,Implementación!Y$9:Y$2508,0))</f>
        <v>0</v>
      </c>
      <c r="O387" s="57">
        <f t="array" ref="O387">SUM(IF(Implementación!$I$9:$I$2508=$D387,Implementación!AA$9:AA$2508,0))</f>
        <v>0</v>
      </c>
    </row>
    <row r="388" spans="1:15" ht="12.75" customHeight="1" x14ac:dyDescent="0.2">
      <c r="A388" s="60"/>
      <c r="B388" s="172"/>
      <c r="C388" s="187"/>
      <c r="D388" s="179"/>
      <c r="E388" s="188"/>
      <c r="F388" s="27"/>
      <c r="G388" s="57"/>
      <c r="H388" s="57"/>
      <c r="I388" s="57"/>
      <c r="J388" s="57"/>
      <c r="K388" s="57"/>
      <c r="L388" s="57"/>
      <c r="M388" s="57"/>
      <c r="N388" s="57"/>
      <c r="O388" s="57"/>
    </row>
    <row r="389" spans="1:15" ht="12.75" customHeight="1" x14ac:dyDescent="0.25">
      <c r="A389" s="60" t="s">
        <v>1651</v>
      </c>
      <c r="B389" s="440" t="s">
        <v>71</v>
      </c>
      <c r="C389" s="348"/>
      <c r="D389" s="348"/>
      <c r="E389" s="348"/>
      <c r="F389" s="176">
        <f t="shared" ref="F389:O389" si="5">SUM(F390:F409)</f>
        <v>51</v>
      </c>
      <c r="G389" s="186">
        <f t="shared" si="5"/>
        <v>666123.45480000007</v>
      </c>
      <c r="H389" s="186">
        <f t="shared" si="5"/>
        <v>35680.597297524007</v>
      </c>
      <c r="I389" s="186">
        <f t="shared" si="5"/>
        <v>29733.959086812003</v>
      </c>
      <c r="J389" s="186">
        <f t="shared" si="5"/>
        <v>11393508.964840127</v>
      </c>
      <c r="K389" s="186">
        <f t="shared" si="5"/>
        <v>1909955.2765479798</v>
      </c>
      <c r="L389" s="186">
        <f t="shared" si="5"/>
        <v>13303464.241388114</v>
      </c>
      <c r="M389" s="186">
        <f t="shared" si="5"/>
        <v>13786935</v>
      </c>
      <c r="N389" s="186">
        <f t="shared" si="5"/>
        <v>233067</v>
      </c>
      <c r="O389" s="186">
        <f t="shared" si="5"/>
        <v>0</v>
      </c>
    </row>
    <row r="390" spans="1:15" ht="12.75" customHeight="1" x14ac:dyDescent="0.2">
      <c r="A390" s="60"/>
      <c r="B390" s="179" t="s">
        <v>2117</v>
      </c>
      <c r="C390" s="441" t="s">
        <v>2118</v>
      </c>
      <c r="D390" s="348"/>
      <c r="E390" s="174"/>
      <c r="F390" s="27"/>
      <c r="G390" s="57"/>
      <c r="H390" s="57"/>
      <c r="I390" s="57"/>
      <c r="J390" s="57"/>
      <c r="K390" s="57"/>
      <c r="L390" s="57"/>
      <c r="M390" s="57"/>
      <c r="N390" s="57"/>
      <c r="O390" s="57"/>
    </row>
    <row r="391" spans="1:15" ht="12.75" customHeight="1" x14ac:dyDescent="0.2">
      <c r="A391" s="60"/>
      <c r="B391" s="172"/>
      <c r="C391" s="179" t="s">
        <v>2119</v>
      </c>
      <c r="D391" s="439" t="s">
        <v>2120</v>
      </c>
      <c r="E391" s="348"/>
      <c r="F391" s="27"/>
      <c r="G391" s="57"/>
      <c r="H391" s="57"/>
      <c r="I391" s="57"/>
      <c r="J391" s="57"/>
      <c r="K391" s="57"/>
      <c r="L391" s="57"/>
      <c r="M391" s="57"/>
      <c r="N391" s="57"/>
      <c r="O391" s="57"/>
    </row>
    <row r="392" spans="1:15" ht="12.75" customHeight="1" x14ac:dyDescent="0.2">
      <c r="A392" s="60"/>
      <c r="B392" s="172"/>
      <c r="C392" s="187"/>
      <c r="D392" s="252" t="s">
        <v>489</v>
      </c>
      <c r="E392" s="188" t="s">
        <v>2121</v>
      </c>
      <c r="F392" s="27">
        <f>COUNTIF(Implementación!I$9:I$2507,$D392)</f>
        <v>0</v>
      </c>
      <c r="G392" s="57">
        <f t="array" ref="G392">SUM(IF(Implementación!$I$9:$I$2508=$D392,Implementación!N$9:N$2508,0))</f>
        <v>0</v>
      </c>
      <c r="H392" s="57">
        <f t="array" ref="H392">SUM(IF(Implementación!$I$9:$I$2508=$D392,Implementación!Q$9:Q$2508,0))</f>
        <v>0</v>
      </c>
      <c r="I392" s="57">
        <f t="array" ref="I392">SUM(IF(Implementación!$I$9:$I$2508=$D392,Implementación!T$9:T$2508,0))</f>
        <v>0</v>
      </c>
      <c r="J392" s="57">
        <f t="array" ref="J392">SUM(IF(Implementación!$I$9:$I$2508=$D392,Implementación!U$9:U$2508,0))</f>
        <v>0</v>
      </c>
      <c r="K392" s="57">
        <f t="array" ref="K392">SUM(IF(Implementación!$I$9:$I$2508=$D392,Implementación!V$9:V$2508,0))</f>
        <v>0</v>
      </c>
      <c r="L392" s="57">
        <f t="array" ref="L392">SUM(IF(Implementación!$I$9:$I$2508=$D392,Implementación!W$9:W$2508,0))</f>
        <v>0</v>
      </c>
      <c r="M392" s="57">
        <f t="array" ref="M392">SUM(IF(Implementación!$I$9:$I$2508=$D392,Implementación!X$9:X$2508,0))</f>
        <v>0</v>
      </c>
      <c r="N392" s="57">
        <f t="array" ref="N392">SUM(IF(Implementación!$I$9:$I$2508=$D392,Implementación!Y$9:Y$2508,0))</f>
        <v>0</v>
      </c>
      <c r="O392" s="57">
        <f t="array" ref="O392">SUM(IF(Implementación!$I$9:$I$2508=$D392,Implementación!AA$9:AA$2508,0))</f>
        <v>0</v>
      </c>
    </row>
    <row r="393" spans="1:15" ht="12.75" customHeight="1" x14ac:dyDescent="0.2">
      <c r="A393" s="60"/>
      <c r="B393" s="172"/>
      <c r="C393" s="187"/>
      <c r="D393" s="252" t="s">
        <v>491</v>
      </c>
      <c r="E393" s="188" t="s">
        <v>2122</v>
      </c>
      <c r="F393" s="27">
        <f>COUNTIF(Implementación!I$9:I$2507,$D393)</f>
        <v>3</v>
      </c>
      <c r="G393" s="57">
        <f t="array" ref="G393">SUM(IF(Implementación!$I$9:$I$2508=$D393,Implementación!N$9:N$2508,0))</f>
        <v>4139.8560000000007</v>
      </c>
      <c r="H393" s="57">
        <f t="array" ref="H393">SUM(IF(Implementación!$I$9:$I$2508=$D393,Implementación!Q$9:Q$2508,0))</f>
        <v>54.386432639999995</v>
      </c>
      <c r="I393" s="57">
        <f t="array" ref="I393">SUM(IF(Implementación!$I$9:$I$2508=$D393,Implementación!T$9:T$2508,0))</f>
        <v>156.79919519999996</v>
      </c>
      <c r="J393" s="57">
        <f t="array" ref="J393">SUM(IF(Implementación!$I$9:$I$2508=$D393,Implementación!U$9:U$2508,0))</f>
        <v>24038.789040000003</v>
      </c>
      <c r="K393" s="57">
        <f t="array" ref="K393">SUM(IF(Implementación!$I$9:$I$2508=$D393,Implementación!V$9:V$2508,0))</f>
        <v>1772.1970560000002</v>
      </c>
      <c r="L393" s="57">
        <f t="array" ref="L393">SUM(IF(Implementación!$I$9:$I$2508=$D393,Implementación!W$9:W$2508,0))</f>
        <v>25810.986096000004</v>
      </c>
      <c r="M393" s="57">
        <f t="array" ref="M393">SUM(IF(Implementación!$I$9:$I$2508=$D393,Implementación!X$9:X$2508,0))</f>
        <v>25811</v>
      </c>
      <c r="N393" s="57">
        <f t="array" ref="N393">SUM(IF(Implementación!$I$9:$I$2508=$D393,Implementación!Y$9:Y$2508,0))</f>
        <v>0</v>
      </c>
      <c r="O393" s="57">
        <f t="array" ref="O393">SUM(IF(Implementación!$I$9:$I$2508=$D393,Implementación!AA$9:AA$2508,0))</f>
        <v>0</v>
      </c>
    </row>
    <row r="394" spans="1:15" ht="12.75" customHeight="1" x14ac:dyDescent="0.2">
      <c r="A394" s="60"/>
      <c r="B394" s="172"/>
      <c r="C394" s="179" t="s">
        <v>2123</v>
      </c>
      <c r="D394" s="439" t="s">
        <v>2124</v>
      </c>
      <c r="E394" s="348"/>
      <c r="F394" s="27"/>
      <c r="G394" s="57"/>
      <c r="H394" s="57"/>
      <c r="I394" s="57"/>
      <c r="J394" s="57"/>
      <c r="K394" s="57"/>
      <c r="L394" s="57"/>
      <c r="M394" s="57"/>
      <c r="N394" s="57"/>
      <c r="O394" s="57"/>
    </row>
    <row r="395" spans="1:15" ht="12.75" customHeight="1" x14ac:dyDescent="0.2">
      <c r="A395" s="60"/>
      <c r="B395" s="172"/>
      <c r="C395" s="187"/>
      <c r="D395" s="252" t="s">
        <v>493</v>
      </c>
      <c r="E395" s="188" t="s">
        <v>2125</v>
      </c>
      <c r="F395" s="27">
        <f>COUNTIF(Implementación!I$9:I$2507,$D395)</f>
        <v>48</v>
      </c>
      <c r="G395" s="57">
        <f t="array" ref="G395">SUM(IF(Implementación!$I$9:$I$2508=$D395,Implementación!N$9:N$2508,0))</f>
        <v>661983.59880000004</v>
      </c>
      <c r="H395" s="57">
        <f t="array" ref="H395">SUM(IF(Implementación!$I$9:$I$2508=$D395,Implementación!Q$9:Q$2508,0))</f>
        <v>35626.210864884008</v>
      </c>
      <c r="I395" s="57">
        <f t="array" ref="I395">SUM(IF(Implementación!$I$9:$I$2508=$D395,Implementación!T$9:T$2508,0))</f>
        <v>29577.159891612002</v>
      </c>
      <c r="J395" s="57">
        <f t="array" ref="J395">SUM(IF(Implementación!$I$9:$I$2508=$D395,Implementación!U$9:U$2508,0))</f>
        <v>11369470.175800128</v>
      </c>
      <c r="K395" s="57">
        <f t="array" ref="K395">SUM(IF(Implementación!$I$9:$I$2508=$D395,Implementación!V$9:V$2508,0))</f>
        <v>1908183.0794919799</v>
      </c>
      <c r="L395" s="57">
        <f t="array" ref="L395">SUM(IF(Implementación!$I$9:$I$2508=$D395,Implementación!W$9:W$2508,0))</f>
        <v>13277653.255292114</v>
      </c>
      <c r="M395" s="57">
        <f t="array" ref="M395">SUM(IF(Implementación!$I$9:$I$2508=$D395,Implementación!X$9:X$2508,0))</f>
        <v>13761124</v>
      </c>
      <c r="N395" s="57">
        <f t="array" ref="N395">SUM(IF(Implementación!$I$9:$I$2508=$D395,Implementación!Y$9:Y$2508,0))</f>
        <v>233067</v>
      </c>
      <c r="O395" s="57">
        <f t="array" ref="O395">SUM(IF(Implementación!$I$9:$I$2508=$D395,Implementación!AA$9:AA$2508,0))</f>
        <v>0</v>
      </c>
    </row>
    <row r="396" spans="1:15" ht="12.75" customHeight="1" x14ac:dyDescent="0.2">
      <c r="A396" s="60"/>
      <c r="B396" s="172"/>
      <c r="C396" s="187"/>
      <c r="D396" s="252" t="s">
        <v>495</v>
      </c>
      <c r="E396" s="188" t="s">
        <v>2126</v>
      </c>
      <c r="F396" s="27">
        <f>COUNTIF(Implementación!I$9:I$2507,$D396)</f>
        <v>0</v>
      </c>
      <c r="G396" s="57">
        <f t="array" ref="G396">SUM(IF(Implementación!$I$9:$I$2508=$D396,Implementación!N$9:N$2508,0))</f>
        <v>0</v>
      </c>
      <c r="H396" s="57">
        <f t="array" ref="H396">SUM(IF(Implementación!$I$9:$I$2508=$D396,Implementación!Q$9:Q$2508,0))</f>
        <v>0</v>
      </c>
      <c r="I396" s="57">
        <f t="array" ref="I396">SUM(IF(Implementación!$I$9:$I$2508=$D396,Implementación!T$9:T$2508,0))</f>
        <v>0</v>
      </c>
      <c r="J396" s="57">
        <f t="array" ref="J396">SUM(IF(Implementación!$I$9:$I$2508=$D396,Implementación!U$9:U$2508,0))</f>
        <v>0</v>
      </c>
      <c r="K396" s="57">
        <f t="array" ref="K396">SUM(IF(Implementación!$I$9:$I$2508=$D396,Implementación!V$9:V$2508,0))</f>
        <v>0</v>
      </c>
      <c r="L396" s="57">
        <f t="array" ref="L396">SUM(IF(Implementación!$I$9:$I$2508=$D396,Implementación!W$9:W$2508,0))</f>
        <v>0</v>
      </c>
      <c r="M396" s="57">
        <f t="array" ref="M396">SUM(IF(Implementación!$I$9:$I$2508=$D396,Implementación!X$9:X$2508,0))</f>
        <v>0</v>
      </c>
      <c r="N396" s="57">
        <f t="array" ref="N396">SUM(IF(Implementación!$I$9:$I$2508=$D396,Implementación!Y$9:Y$2508,0))</f>
        <v>0</v>
      </c>
      <c r="O396" s="57">
        <f t="array" ref="O396">SUM(IF(Implementación!$I$9:$I$2508=$D396,Implementación!AA$9:AA$2508,0))</f>
        <v>0</v>
      </c>
    </row>
    <row r="397" spans="1:15" ht="12.75" customHeight="1" x14ac:dyDescent="0.2">
      <c r="A397" s="60"/>
      <c r="B397" s="172"/>
      <c r="C397" s="179" t="s">
        <v>2127</v>
      </c>
      <c r="D397" s="439" t="s">
        <v>2128</v>
      </c>
      <c r="E397" s="348"/>
      <c r="F397" s="27"/>
      <c r="G397" s="57"/>
      <c r="H397" s="57"/>
      <c r="I397" s="57"/>
      <c r="J397" s="57"/>
      <c r="K397" s="57"/>
      <c r="L397" s="57"/>
      <c r="M397" s="57"/>
      <c r="N397" s="57"/>
      <c r="O397" s="57"/>
    </row>
    <row r="398" spans="1:15" ht="12.75" customHeight="1" x14ac:dyDescent="0.2">
      <c r="A398" s="60"/>
      <c r="B398" s="172"/>
      <c r="C398" s="187"/>
      <c r="D398" s="252" t="s">
        <v>497</v>
      </c>
      <c r="E398" s="188" t="s">
        <v>2128</v>
      </c>
      <c r="F398" s="27">
        <f>COUNTIF(Implementación!I$9:I$2507,$D398)</f>
        <v>0</v>
      </c>
      <c r="G398" s="57">
        <f t="array" ref="G398">SUM(IF(Implementación!$I$9:$I$2508=$D398,Implementación!N$9:N$2508,0))</f>
        <v>0</v>
      </c>
      <c r="H398" s="57">
        <f t="array" ref="H398">SUM(IF(Implementación!$I$9:$I$2508=$D398,Implementación!Q$9:Q$2508,0))</f>
        <v>0</v>
      </c>
      <c r="I398" s="57">
        <f t="array" ref="I398">SUM(IF(Implementación!$I$9:$I$2508=$D398,Implementación!T$9:T$2508,0))</f>
        <v>0</v>
      </c>
      <c r="J398" s="57">
        <f t="array" ref="J398">SUM(IF(Implementación!$I$9:$I$2508=$D398,Implementación!U$9:U$2508,0))</f>
        <v>0</v>
      </c>
      <c r="K398" s="57">
        <f t="array" ref="K398">SUM(IF(Implementación!$I$9:$I$2508=$D398,Implementación!V$9:V$2508,0))</f>
        <v>0</v>
      </c>
      <c r="L398" s="57">
        <f t="array" ref="L398">SUM(IF(Implementación!$I$9:$I$2508=$D398,Implementación!W$9:W$2508,0))</f>
        <v>0</v>
      </c>
      <c r="M398" s="57">
        <f t="array" ref="M398">SUM(IF(Implementación!$I$9:$I$2508=$D398,Implementación!X$9:X$2508,0))</f>
        <v>0</v>
      </c>
      <c r="N398" s="57">
        <f t="array" ref="N398">SUM(IF(Implementación!$I$9:$I$2508=$D398,Implementación!Y$9:Y$2508,0))</f>
        <v>0</v>
      </c>
      <c r="O398" s="57">
        <f t="array" ref="O398">SUM(IF(Implementación!$I$9:$I$2508=$D398,Implementación!AA$9:AA$2508,0))</f>
        <v>0</v>
      </c>
    </row>
    <row r="399" spans="1:15" ht="12.75" customHeight="1" x14ac:dyDescent="0.2">
      <c r="A399" s="60"/>
      <c r="B399" s="172"/>
      <c r="C399" s="179" t="s">
        <v>2129</v>
      </c>
      <c r="D399" s="439" t="s">
        <v>2130</v>
      </c>
      <c r="E399" s="348"/>
      <c r="F399" s="27"/>
      <c r="G399" s="57"/>
      <c r="H399" s="57"/>
      <c r="I399" s="57"/>
      <c r="J399" s="57"/>
      <c r="K399" s="57"/>
      <c r="L399" s="57"/>
      <c r="M399" s="57"/>
      <c r="N399" s="57"/>
      <c r="O399" s="57"/>
    </row>
    <row r="400" spans="1:15" ht="12.75" customHeight="1" x14ac:dyDescent="0.2">
      <c r="A400" s="60"/>
      <c r="B400" s="172"/>
      <c r="C400" s="187"/>
      <c r="D400" s="252" t="s">
        <v>499</v>
      </c>
      <c r="E400" s="188" t="s">
        <v>2131</v>
      </c>
      <c r="F400" s="27">
        <f>COUNTIF(Implementación!I$9:I$2507,$D400)</f>
        <v>0</v>
      </c>
      <c r="G400" s="57">
        <f t="array" ref="G400">SUM(IF(Implementación!$I$9:$I$2508=$D400,Implementación!N$9:N$2508,0))</f>
        <v>0</v>
      </c>
      <c r="H400" s="57">
        <f t="array" ref="H400">SUM(IF(Implementación!$I$9:$I$2508=$D400,Implementación!Q$9:Q$2508,0))</f>
        <v>0</v>
      </c>
      <c r="I400" s="57">
        <f t="array" ref="I400">SUM(IF(Implementación!$I$9:$I$2508=$D400,Implementación!T$9:T$2508,0))</f>
        <v>0</v>
      </c>
      <c r="J400" s="57">
        <f t="array" ref="J400">SUM(IF(Implementación!$I$9:$I$2508=$D400,Implementación!U$9:U$2508,0))</f>
        <v>0</v>
      </c>
      <c r="K400" s="57">
        <f t="array" ref="K400">SUM(IF(Implementación!$I$9:$I$2508=$D400,Implementación!V$9:V$2508,0))</f>
        <v>0</v>
      </c>
      <c r="L400" s="57">
        <f t="array" ref="L400">SUM(IF(Implementación!$I$9:$I$2508=$D400,Implementación!W$9:W$2508,0))</f>
        <v>0</v>
      </c>
      <c r="M400" s="57">
        <f t="array" ref="M400">SUM(IF(Implementación!$I$9:$I$2508=$D400,Implementación!X$9:X$2508,0))</f>
        <v>0</v>
      </c>
      <c r="N400" s="57">
        <f t="array" ref="N400">SUM(IF(Implementación!$I$9:$I$2508=$D400,Implementación!Y$9:Y$2508,0))</f>
        <v>0</v>
      </c>
      <c r="O400" s="57">
        <f t="array" ref="O400">SUM(IF(Implementación!$I$9:$I$2508=$D400,Implementación!AA$9:AA$2508,0))</f>
        <v>0</v>
      </c>
    </row>
    <row r="401" spans="1:15" ht="12.75" customHeight="1" x14ac:dyDescent="0.2">
      <c r="A401" s="60"/>
      <c r="B401" s="172"/>
      <c r="C401" s="187"/>
      <c r="D401" s="252" t="s">
        <v>501</v>
      </c>
      <c r="E401" s="188" t="s">
        <v>2132</v>
      </c>
      <c r="F401" s="27">
        <f>COUNTIF(Implementación!I$9:I$2507,$D401)</f>
        <v>0</v>
      </c>
      <c r="G401" s="57">
        <f t="array" ref="G401">SUM(IF(Implementación!$I$9:$I$2508=$D401,Implementación!N$9:N$2508,0))</f>
        <v>0</v>
      </c>
      <c r="H401" s="57">
        <f t="array" ref="H401">SUM(IF(Implementación!$I$9:$I$2508=$D401,Implementación!Q$9:Q$2508,0))</f>
        <v>0</v>
      </c>
      <c r="I401" s="57">
        <f t="array" ref="I401">SUM(IF(Implementación!$I$9:$I$2508=$D401,Implementación!T$9:T$2508,0))</f>
        <v>0</v>
      </c>
      <c r="J401" s="57">
        <f t="array" ref="J401">SUM(IF(Implementación!$I$9:$I$2508=$D401,Implementación!U$9:U$2508,0))</f>
        <v>0</v>
      </c>
      <c r="K401" s="57">
        <f t="array" ref="K401">SUM(IF(Implementación!$I$9:$I$2508=$D401,Implementación!V$9:V$2508,0))</f>
        <v>0</v>
      </c>
      <c r="L401" s="57">
        <f t="array" ref="L401">SUM(IF(Implementación!$I$9:$I$2508=$D401,Implementación!W$9:W$2508,0))</f>
        <v>0</v>
      </c>
      <c r="M401" s="57">
        <f t="array" ref="M401">SUM(IF(Implementación!$I$9:$I$2508=$D401,Implementación!X$9:X$2508,0))</f>
        <v>0</v>
      </c>
      <c r="N401" s="57">
        <f t="array" ref="N401">SUM(IF(Implementación!$I$9:$I$2508=$D401,Implementación!Y$9:Y$2508,0))</f>
        <v>0</v>
      </c>
      <c r="O401" s="57">
        <f t="array" ref="O401">SUM(IF(Implementación!$I$9:$I$2508=$D401,Implementación!AA$9:AA$2508,0))</f>
        <v>0</v>
      </c>
    </row>
    <row r="402" spans="1:15" ht="12.75" customHeight="1" x14ac:dyDescent="0.2">
      <c r="A402" s="60"/>
      <c r="B402" s="172"/>
      <c r="C402" s="187"/>
      <c r="D402" s="252" t="s">
        <v>503</v>
      </c>
      <c r="E402" s="188" t="s">
        <v>2133</v>
      </c>
      <c r="F402" s="27">
        <f>COUNTIF(Implementación!I$9:I$2507,$D402)</f>
        <v>0</v>
      </c>
      <c r="G402" s="57">
        <f t="array" ref="G402">SUM(IF(Implementación!$I$9:$I$2508=$D402,Implementación!N$9:N$2508,0))</f>
        <v>0</v>
      </c>
      <c r="H402" s="57">
        <f t="array" ref="H402">SUM(IF(Implementación!$I$9:$I$2508=$D402,Implementación!Q$9:Q$2508,0))</f>
        <v>0</v>
      </c>
      <c r="I402" s="57">
        <f t="array" ref="I402">SUM(IF(Implementación!$I$9:$I$2508=$D402,Implementación!T$9:T$2508,0))</f>
        <v>0</v>
      </c>
      <c r="J402" s="57">
        <f t="array" ref="J402">SUM(IF(Implementación!$I$9:$I$2508=$D402,Implementación!U$9:U$2508,0))</f>
        <v>0</v>
      </c>
      <c r="K402" s="57">
        <f t="array" ref="K402">SUM(IF(Implementación!$I$9:$I$2508=$D402,Implementación!V$9:V$2508,0))</f>
        <v>0</v>
      </c>
      <c r="L402" s="57">
        <f t="array" ref="L402">SUM(IF(Implementación!$I$9:$I$2508=$D402,Implementación!W$9:W$2508,0))</f>
        <v>0</v>
      </c>
      <c r="M402" s="57">
        <f t="array" ref="M402">SUM(IF(Implementación!$I$9:$I$2508=$D402,Implementación!X$9:X$2508,0))</f>
        <v>0</v>
      </c>
      <c r="N402" s="57">
        <f t="array" ref="N402">SUM(IF(Implementación!$I$9:$I$2508=$D402,Implementación!Y$9:Y$2508,0))</f>
        <v>0</v>
      </c>
      <c r="O402" s="57">
        <f t="array" ref="O402">SUM(IF(Implementación!$I$9:$I$2508=$D402,Implementación!AA$9:AA$2508,0))</f>
        <v>0</v>
      </c>
    </row>
    <row r="403" spans="1:15" ht="12.75" customHeight="1" x14ac:dyDescent="0.2">
      <c r="A403" s="60"/>
      <c r="B403" s="172"/>
      <c r="C403" s="187"/>
      <c r="D403" s="252" t="s">
        <v>505</v>
      </c>
      <c r="E403" s="188" t="s">
        <v>2134</v>
      </c>
      <c r="F403" s="27">
        <f>COUNTIF(Implementación!I$9:I$2507,$D403)</f>
        <v>0</v>
      </c>
      <c r="G403" s="57">
        <f t="array" ref="G403">SUM(IF(Implementación!$I$9:$I$2508=$D403,Implementación!N$9:N$2508,0))</f>
        <v>0</v>
      </c>
      <c r="H403" s="57">
        <f t="array" ref="H403">SUM(IF(Implementación!$I$9:$I$2508=$D403,Implementación!Q$9:Q$2508,0))</f>
        <v>0</v>
      </c>
      <c r="I403" s="57">
        <f t="array" ref="I403">SUM(IF(Implementación!$I$9:$I$2508=$D403,Implementación!T$9:T$2508,0))</f>
        <v>0</v>
      </c>
      <c r="J403" s="57">
        <f t="array" ref="J403">SUM(IF(Implementación!$I$9:$I$2508=$D403,Implementación!U$9:U$2508,0))</f>
        <v>0</v>
      </c>
      <c r="K403" s="57">
        <f t="array" ref="K403">SUM(IF(Implementación!$I$9:$I$2508=$D403,Implementación!V$9:V$2508,0))</f>
        <v>0</v>
      </c>
      <c r="L403" s="57">
        <f t="array" ref="L403">SUM(IF(Implementación!$I$9:$I$2508=$D403,Implementación!W$9:W$2508,0))</f>
        <v>0</v>
      </c>
      <c r="M403" s="57">
        <f t="array" ref="M403">SUM(IF(Implementación!$I$9:$I$2508=$D403,Implementación!X$9:X$2508,0))</f>
        <v>0</v>
      </c>
      <c r="N403" s="57">
        <f t="array" ref="N403">SUM(IF(Implementación!$I$9:$I$2508=$D403,Implementación!Y$9:Y$2508,0))</f>
        <v>0</v>
      </c>
      <c r="O403" s="57">
        <f t="array" ref="O403">SUM(IF(Implementación!$I$9:$I$2508=$D403,Implementación!AA$9:AA$2508,0))</f>
        <v>0</v>
      </c>
    </row>
    <row r="404" spans="1:15" ht="12.75" customHeight="1" x14ac:dyDescent="0.2">
      <c r="A404" s="60"/>
      <c r="B404" s="172"/>
      <c r="C404" s="179" t="s">
        <v>2135</v>
      </c>
      <c r="D404" s="439" t="s">
        <v>2136</v>
      </c>
      <c r="E404" s="348"/>
      <c r="F404" s="27"/>
      <c r="G404" s="57"/>
      <c r="H404" s="57"/>
      <c r="I404" s="57"/>
      <c r="J404" s="57"/>
      <c r="K404" s="57"/>
      <c r="L404" s="57"/>
      <c r="M404" s="57"/>
      <c r="N404" s="57"/>
      <c r="O404" s="57"/>
    </row>
    <row r="405" spans="1:15" ht="12.75" customHeight="1" x14ac:dyDescent="0.2">
      <c r="A405" s="60"/>
      <c r="B405" s="172"/>
      <c r="C405" s="187"/>
      <c r="D405" s="252" t="s">
        <v>507</v>
      </c>
      <c r="E405" s="188" t="s">
        <v>2137</v>
      </c>
      <c r="F405" s="27">
        <f>COUNTIF(Implementación!I$9:I$2507,$D405)</f>
        <v>0</v>
      </c>
      <c r="G405" s="57">
        <f t="array" ref="G405">SUM(IF(Implementación!$I$9:$I$2508=$D405,Implementación!N$9:N$2508,0))</f>
        <v>0</v>
      </c>
      <c r="H405" s="57">
        <f t="array" ref="H405">SUM(IF(Implementación!$I$9:$I$2508=$D405,Implementación!Q$9:Q$2508,0))</f>
        <v>0</v>
      </c>
      <c r="I405" s="57">
        <f t="array" ref="I405">SUM(IF(Implementación!$I$9:$I$2508=$D405,Implementación!T$9:T$2508,0))</f>
        <v>0</v>
      </c>
      <c r="J405" s="57">
        <f t="array" ref="J405">SUM(IF(Implementación!$I$9:$I$2508=$D405,Implementación!U$9:U$2508,0))</f>
        <v>0</v>
      </c>
      <c r="K405" s="57">
        <f t="array" ref="K405">SUM(IF(Implementación!$I$9:$I$2508=$D405,Implementación!V$9:V$2508,0))</f>
        <v>0</v>
      </c>
      <c r="L405" s="57">
        <f t="array" ref="L405">SUM(IF(Implementación!$I$9:$I$2508=$D405,Implementación!W$9:W$2508,0))</f>
        <v>0</v>
      </c>
      <c r="M405" s="57">
        <f t="array" ref="M405">SUM(IF(Implementación!$I$9:$I$2508=$D405,Implementación!X$9:X$2508,0))</f>
        <v>0</v>
      </c>
      <c r="N405" s="57">
        <f t="array" ref="N405">SUM(IF(Implementación!$I$9:$I$2508=$D405,Implementación!Y$9:Y$2508,0))</f>
        <v>0</v>
      </c>
      <c r="O405" s="57">
        <f t="array" ref="O405">SUM(IF(Implementación!$I$9:$I$2508=$D405,Implementación!AA$9:AA$2508,0))</f>
        <v>0</v>
      </c>
    </row>
    <row r="406" spans="1:15" ht="12.75" customHeight="1" x14ac:dyDescent="0.2">
      <c r="A406" s="60"/>
      <c r="B406" s="172"/>
      <c r="C406" s="187"/>
      <c r="D406" s="252" t="s">
        <v>509</v>
      </c>
      <c r="E406" s="188" t="s">
        <v>2138</v>
      </c>
      <c r="F406" s="27">
        <f>COUNTIF(Implementación!I$9:I$2507,$D406)</f>
        <v>0</v>
      </c>
      <c r="G406" s="57">
        <f t="array" ref="G406">SUM(IF(Implementación!$I$9:$I$2508=$D406,Implementación!N$9:N$2508,0))</f>
        <v>0</v>
      </c>
      <c r="H406" s="57">
        <f t="array" ref="H406">SUM(IF(Implementación!$I$9:$I$2508=$D406,Implementación!Q$9:Q$2508,0))</f>
        <v>0</v>
      </c>
      <c r="I406" s="57">
        <f t="array" ref="I406">SUM(IF(Implementación!$I$9:$I$2508=$D406,Implementación!T$9:T$2508,0))</f>
        <v>0</v>
      </c>
      <c r="J406" s="57">
        <f t="array" ref="J406">SUM(IF(Implementación!$I$9:$I$2508=$D406,Implementación!U$9:U$2508,0))</f>
        <v>0</v>
      </c>
      <c r="K406" s="57">
        <f t="array" ref="K406">SUM(IF(Implementación!$I$9:$I$2508=$D406,Implementación!V$9:V$2508,0))</f>
        <v>0</v>
      </c>
      <c r="L406" s="57">
        <f t="array" ref="L406">SUM(IF(Implementación!$I$9:$I$2508=$D406,Implementación!W$9:W$2508,0))</f>
        <v>0</v>
      </c>
      <c r="M406" s="57">
        <f t="array" ref="M406">SUM(IF(Implementación!$I$9:$I$2508=$D406,Implementación!X$9:X$2508,0))</f>
        <v>0</v>
      </c>
      <c r="N406" s="57">
        <f t="array" ref="N406">SUM(IF(Implementación!$I$9:$I$2508=$D406,Implementación!Y$9:Y$2508,0))</f>
        <v>0</v>
      </c>
      <c r="O406" s="57">
        <f t="array" ref="O406">SUM(IF(Implementación!$I$9:$I$2508=$D406,Implementación!AA$9:AA$2508,0))</f>
        <v>0</v>
      </c>
    </row>
    <row r="407" spans="1:15" ht="12.75" customHeight="1" x14ac:dyDescent="0.2">
      <c r="A407" s="60"/>
      <c r="B407" s="172"/>
      <c r="C407" s="187"/>
      <c r="D407" s="252" t="s">
        <v>511</v>
      </c>
      <c r="E407" s="188" t="s">
        <v>2139</v>
      </c>
      <c r="F407" s="27">
        <f>COUNTIF(Implementación!I$9:I$2507,$D407)</f>
        <v>0</v>
      </c>
      <c r="G407" s="57">
        <f t="array" ref="G407">SUM(IF(Implementación!$I$9:$I$2508=$D407,Implementación!N$9:N$2508,0))</f>
        <v>0</v>
      </c>
      <c r="H407" s="57">
        <f t="array" ref="H407">SUM(IF(Implementación!$I$9:$I$2508=$D407,Implementación!Q$9:Q$2508,0))</f>
        <v>0</v>
      </c>
      <c r="I407" s="57">
        <f t="array" ref="I407">SUM(IF(Implementación!$I$9:$I$2508=$D407,Implementación!T$9:T$2508,0))</f>
        <v>0</v>
      </c>
      <c r="J407" s="57">
        <f t="array" ref="J407">SUM(IF(Implementación!$I$9:$I$2508=$D407,Implementación!U$9:U$2508,0))</f>
        <v>0</v>
      </c>
      <c r="K407" s="57">
        <f t="array" ref="K407">SUM(IF(Implementación!$I$9:$I$2508=$D407,Implementación!V$9:V$2508,0))</f>
        <v>0</v>
      </c>
      <c r="L407" s="57">
        <f t="array" ref="L407">SUM(IF(Implementación!$I$9:$I$2508=$D407,Implementación!W$9:W$2508,0))</f>
        <v>0</v>
      </c>
      <c r="M407" s="57">
        <f t="array" ref="M407">SUM(IF(Implementación!$I$9:$I$2508=$D407,Implementación!X$9:X$2508,0))</f>
        <v>0</v>
      </c>
      <c r="N407" s="57">
        <f t="array" ref="N407">SUM(IF(Implementación!$I$9:$I$2508=$D407,Implementación!Y$9:Y$2508,0))</f>
        <v>0</v>
      </c>
      <c r="O407" s="57">
        <f t="array" ref="O407">SUM(IF(Implementación!$I$9:$I$2508=$D407,Implementación!AA$9:AA$2508,0))</f>
        <v>0</v>
      </c>
    </row>
    <row r="408" spans="1:15" ht="12.75" customHeight="1" x14ac:dyDescent="0.2">
      <c r="A408" s="60"/>
      <c r="B408" s="172"/>
      <c r="C408" s="179" t="s">
        <v>2140</v>
      </c>
      <c r="D408" s="439" t="s">
        <v>2141</v>
      </c>
      <c r="E408" s="348"/>
      <c r="F408" s="27"/>
      <c r="G408" s="57"/>
      <c r="H408" s="57"/>
      <c r="I408" s="57"/>
      <c r="J408" s="57"/>
      <c r="K408" s="57"/>
      <c r="L408" s="57"/>
      <c r="M408" s="57"/>
      <c r="N408" s="57"/>
      <c r="O408" s="57"/>
    </row>
    <row r="409" spans="1:15" ht="12.75" customHeight="1" x14ac:dyDescent="0.2">
      <c r="A409" s="60"/>
      <c r="B409" s="172"/>
      <c r="C409" s="187"/>
      <c r="D409" s="252" t="s">
        <v>513</v>
      </c>
      <c r="E409" s="188" t="s">
        <v>2141</v>
      </c>
      <c r="F409" s="27">
        <f>COUNTIF(Implementación!I$9:I$2507,$D409)</f>
        <v>0</v>
      </c>
      <c r="G409" s="57">
        <f t="array" ref="G409">SUM(IF(Implementación!$I$9:$I$2508=$D409,Implementación!N$9:N$2508,0))</f>
        <v>0</v>
      </c>
      <c r="H409" s="57">
        <f t="array" ref="H409">SUM(IF(Implementación!$I$9:$I$2508=$D409,Implementación!Q$9:Q$2508,0))</f>
        <v>0</v>
      </c>
      <c r="I409" s="57">
        <f t="array" ref="I409">SUM(IF(Implementación!$I$9:$I$2508=$D409,Implementación!T$9:T$2508,0))</f>
        <v>0</v>
      </c>
      <c r="J409" s="57">
        <f t="array" ref="J409">SUM(IF(Implementación!$I$9:$I$2508=$D409,Implementación!U$9:U$2508,0))</f>
        <v>0</v>
      </c>
      <c r="K409" s="57">
        <f t="array" ref="K409">SUM(IF(Implementación!$I$9:$I$2508=$D409,Implementación!V$9:V$2508,0))</f>
        <v>0</v>
      </c>
      <c r="L409" s="57">
        <f t="array" ref="L409">SUM(IF(Implementación!$I$9:$I$2508=$D409,Implementación!W$9:W$2508,0))</f>
        <v>0</v>
      </c>
      <c r="M409" s="57">
        <f t="array" ref="M409">SUM(IF(Implementación!$I$9:$I$2508=$D409,Implementación!X$9:X$2508,0))</f>
        <v>0</v>
      </c>
      <c r="N409" s="57">
        <f t="array" ref="N409">SUM(IF(Implementación!$I$9:$I$2508=$D409,Implementación!Y$9:Y$2508,0))</f>
        <v>0</v>
      </c>
      <c r="O409" s="57">
        <f t="array" ref="O409">SUM(IF(Implementación!$I$9:$I$2508=$D409,Implementación!AA$9:AA$2508,0))</f>
        <v>0</v>
      </c>
    </row>
    <row r="410" spans="1:15" ht="12.75" customHeight="1" x14ac:dyDescent="0.2">
      <c r="A410" s="60"/>
      <c r="B410" s="172"/>
      <c r="C410" s="187"/>
      <c r="D410" s="179"/>
      <c r="E410" s="188"/>
      <c r="F410" s="27"/>
      <c r="G410" s="57"/>
      <c r="H410" s="57"/>
      <c r="I410" s="57"/>
      <c r="J410" s="57"/>
      <c r="K410" s="57"/>
      <c r="L410" s="57"/>
      <c r="M410" s="57"/>
      <c r="N410" s="57"/>
      <c r="O410" s="57"/>
    </row>
    <row r="411" spans="1:15" ht="12.75" customHeight="1" x14ac:dyDescent="0.25">
      <c r="A411" s="60" t="s">
        <v>1653</v>
      </c>
      <c r="B411" s="440" t="s">
        <v>2142</v>
      </c>
      <c r="C411" s="348"/>
      <c r="D411" s="348"/>
      <c r="E411" s="348"/>
      <c r="F411" s="176">
        <f t="shared" ref="F411:O411" si="6">SUM(F412:F517)</f>
        <v>33</v>
      </c>
      <c r="G411" s="186">
        <f t="shared" si="6"/>
        <v>13245.096959999999</v>
      </c>
      <c r="H411" s="186">
        <f t="shared" si="6"/>
        <v>376.50107844000001</v>
      </c>
      <c r="I411" s="186">
        <f t="shared" si="6"/>
        <v>309.91740912</v>
      </c>
      <c r="J411" s="186">
        <f t="shared" si="6"/>
        <v>783415.12341334845</v>
      </c>
      <c r="K411" s="186">
        <f t="shared" si="6"/>
        <v>37875.095565670068</v>
      </c>
      <c r="L411" s="186">
        <f t="shared" si="6"/>
        <v>821290.21897901851</v>
      </c>
      <c r="M411" s="186">
        <f t="shared" si="6"/>
        <v>970993.38</v>
      </c>
      <c r="N411" s="186">
        <f t="shared" si="6"/>
        <v>0</v>
      </c>
      <c r="O411" s="186">
        <f t="shared" si="6"/>
        <v>0</v>
      </c>
    </row>
    <row r="412" spans="1:15" ht="12.75" customHeight="1" x14ac:dyDescent="0.25">
      <c r="A412" s="60"/>
      <c r="B412" s="440" t="s">
        <v>2143</v>
      </c>
      <c r="C412" s="348"/>
      <c r="D412" s="348"/>
      <c r="E412" s="348"/>
      <c r="F412" s="27"/>
      <c r="G412" s="57"/>
      <c r="H412" s="57"/>
      <c r="I412" s="57"/>
      <c r="J412" s="57"/>
      <c r="K412" s="57"/>
      <c r="L412" s="57"/>
      <c r="M412" s="57"/>
      <c r="N412" s="57"/>
      <c r="O412" s="57"/>
    </row>
    <row r="413" spans="1:15" ht="12.75" customHeight="1" x14ac:dyDescent="0.2">
      <c r="A413" s="60"/>
      <c r="B413" s="179" t="s">
        <v>2144</v>
      </c>
      <c r="C413" s="441" t="s">
        <v>2145</v>
      </c>
      <c r="D413" s="348"/>
      <c r="E413" s="348"/>
      <c r="F413" s="27"/>
      <c r="G413" s="57"/>
      <c r="H413" s="57"/>
      <c r="I413" s="57"/>
      <c r="J413" s="57"/>
      <c r="K413" s="57"/>
      <c r="L413" s="57"/>
      <c r="M413" s="57"/>
      <c r="N413" s="57"/>
      <c r="O413" s="57"/>
    </row>
    <row r="414" spans="1:15" ht="12.75" customHeight="1" x14ac:dyDescent="0.2">
      <c r="A414" s="60"/>
      <c r="B414" s="179"/>
      <c r="C414" s="441" t="s">
        <v>2146</v>
      </c>
      <c r="D414" s="348"/>
      <c r="E414" s="348"/>
      <c r="F414" s="27"/>
      <c r="G414" s="57"/>
      <c r="H414" s="57"/>
      <c r="I414" s="57"/>
      <c r="J414" s="57"/>
      <c r="K414" s="57"/>
      <c r="L414" s="57"/>
      <c r="M414" s="57"/>
      <c r="N414" s="57"/>
      <c r="O414" s="57"/>
    </row>
    <row r="415" spans="1:15" ht="12.75" customHeight="1" x14ac:dyDescent="0.2">
      <c r="A415" s="60"/>
      <c r="B415" s="172"/>
      <c r="C415" s="179" t="s">
        <v>2147</v>
      </c>
      <c r="D415" s="439" t="s">
        <v>2148</v>
      </c>
      <c r="E415" s="348"/>
      <c r="F415" s="27"/>
      <c r="G415" s="57"/>
      <c r="H415" s="57"/>
      <c r="I415" s="57"/>
      <c r="J415" s="57"/>
      <c r="K415" s="57"/>
      <c r="L415" s="57"/>
      <c r="M415" s="57"/>
      <c r="N415" s="57"/>
      <c r="O415" s="57"/>
    </row>
    <row r="416" spans="1:15" ht="12.75" customHeight="1" x14ac:dyDescent="0.2">
      <c r="A416" s="60"/>
      <c r="B416" s="172"/>
      <c r="C416" s="187"/>
      <c r="D416" s="252" t="s">
        <v>515</v>
      </c>
      <c r="E416" s="188" t="s">
        <v>2149</v>
      </c>
      <c r="F416" s="27">
        <f>COUNTIF(Implementación!I$9:I$2507,$D416)</f>
        <v>0</v>
      </c>
      <c r="G416" s="57">
        <f t="array" ref="G416">SUM(IF(Implementación!$I$9:$I$2508=$D416,Implementación!N$9:N$2508,0))</f>
        <v>0</v>
      </c>
      <c r="H416" s="57">
        <f t="array" ref="H416">SUM(IF(Implementación!$I$9:$I$2508=$D416,Implementación!Q$9:Q$2508,0))</f>
        <v>0</v>
      </c>
      <c r="I416" s="57">
        <f t="array" ref="I416">SUM(IF(Implementación!$I$9:$I$2508=$D416,Implementación!T$9:T$2508,0))</f>
        <v>0</v>
      </c>
      <c r="J416" s="57">
        <f t="array" ref="J416">SUM(IF(Implementación!$I$9:$I$2508=$D416,Implementación!U$9:U$2508,0))</f>
        <v>0</v>
      </c>
      <c r="K416" s="57">
        <f t="array" ref="K416">SUM(IF(Implementación!$I$9:$I$2508=$D416,Implementación!V$9:V$2508,0))</f>
        <v>0</v>
      </c>
      <c r="L416" s="57">
        <f t="array" ref="L416">SUM(IF(Implementación!$I$9:$I$2508=$D416,Implementación!W$9:W$2508,0))</f>
        <v>0</v>
      </c>
      <c r="M416" s="57">
        <f t="array" ref="M416">SUM(IF(Implementación!$I$9:$I$2508=$D416,Implementación!X$9:X$2508,0))</f>
        <v>0</v>
      </c>
      <c r="N416" s="57">
        <f t="array" ref="N416">SUM(IF(Implementación!$I$9:$I$2508=$D416,Implementación!Y$9:Y$2508,0))</f>
        <v>0</v>
      </c>
      <c r="O416" s="57">
        <f t="array" ref="O416">SUM(IF(Implementación!$I$9:$I$2508=$D416,Implementación!AA$9:AA$2508,0))</f>
        <v>0</v>
      </c>
    </row>
    <row r="417" spans="1:15" ht="12.75" customHeight="1" x14ac:dyDescent="0.2">
      <c r="A417" s="60"/>
      <c r="B417" s="172"/>
      <c r="C417" s="187"/>
      <c r="D417" s="252" t="s">
        <v>517</v>
      </c>
      <c r="E417" s="188" t="s">
        <v>2150</v>
      </c>
      <c r="F417" s="27">
        <f>COUNTIF(Implementación!I$9:I$2507,$D417)</f>
        <v>0</v>
      </c>
      <c r="G417" s="57">
        <f t="array" ref="G417">SUM(IF(Implementación!$I$9:$I$2508=$D417,Implementación!N$9:N$2508,0))</f>
        <v>0</v>
      </c>
      <c r="H417" s="57">
        <f t="array" ref="H417">SUM(IF(Implementación!$I$9:$I$2508=$D417,Implementación!Q$9:Q$2508,0))</f>
        <v>0</v>
      </c>
      <c r="I417" s="57">
        <f t="array" ref="I417">SUM(IF(Implementación!$I$9:$I$2508=$D417,Implementación!T$9:T$2508,0))</f>
        <v>0</v>
      </c>
      <c r="J417" s="57">
        <f t="array" ref="J417">SUM(IF(Implementación!$I$9:$I$2508=$D417,Implementación!U$9:U$2508,0))</f>
        <v>0</v>
      </c>
      <c r="K417" s="57">
        <f t="array" ref="K417">SUM(IF(Implementación!$I$9:$I$2508=$D417,Implementación!V$9:V$2508,0))</f>
        <v>0</v>
      </c>
      <c r="L417" s="57">
        <f t="array" ref="L417">SUM(IF(Implementación!$I$9:$I$2508=$D417,Implementación!W$9:W$2508,0))</f>
        <v>0</v>
      </c>
      <c r="M417" s="57">
        <f t="array" ref="M417">SUM(IF(Implementación!$I$9:$I$2508=$D417,Implementación!X$9:X$2508,0))</f>
        <v>0</v>
      </c>
      <c r="N417" s="57">
        <f t="array" ref="N417">SUM(IF(Implementación!$I$9:$I$2508=$D417,Implementación!Y$9:Y$2508,0))</f>
        <v>0</v>
      </c>
      <c r="O417" s="57">
        <f t="array" ref="O417">SUM(IF(Implementación!$I$9:$I$2508=$D417,Implementación!AA$9:AA$2508,0))</f>
        <v>0</v>
      </c>
    </row>
    <row r="418" spans="1:15" ht="12.75" customHeight="1" x14ac:dyDescent="0.2">
      <c r="A418" s="60"/>
      <c r="B418" s="172"/>
      <c r="C418" s="179" t="s">
        <v>2151</v>
      </c>
      <c r="D418" s="439" t="s">
        <v>2152</v>
      </c>
      <c r="E418" s="348"/>
      <c r="F418" s="27"/>
      <c r="G418" s="57"/>
      <c r="H418" s="57"/>
      <c r="I418" s="57"/>
      <c r="J418" s="57"/>
      <c r="K418" s="57"/>
      <c r="L418" s="57"/>
      <c r="M418" s="57"/>
      <c r="N418" s="57"/>
      <c r="O418" s="57"/>
    </row>
    <row r="419" spans="1:15" ht="12.75" customHeight="1" x14ac:dyDescent="0.2">
      <c r="A419" s="60"/>
      <c r="B419" s="172"/>
      <c r="C419" s="187"/>
      <c r="D419" s="252" t="s">
        <v>519</v>
      </c>
      <c r="E419" s="188" t="s">
        <v>2152</v>
      </c>
      <c r="F419" s="27">
        <f>COUNTIF(Implementación!I$9:I$2507,$D419)</f>
        <v>0</v>
      </c>
      <c r="G419" s="57">
        <f t="array" ref="G419">SUM(IF(Implementación!$I$9:$I$2508=$D419,Implementación!N$9:N$2508,0))</f>
        <v>0</v>
      </c>
      <c r="H419" s="57">
        <f t="array" ref="H419">SUM(IF(Implementación!$I$9:$I$2508=$D419,Implementación!Q$9:Q$2508,0))</f>
        <v>0</v>
      </c>
      <c r="I419" s="57">
        <f t="array" ref="I419">SUM(IF(Implementación!$I$9:$I$2508=$D419,Implementación!T$9:T$2508,0))</f>
        <v>0</v>
      </c>
      <c r="J419" s="57">
        <f t="array" ref="J419">SUM(IF(Implementación!$I$9:$I$2508=$D419,Implementación!U$9:U$2508,0))</f>
        <v>0</v>
      </c>
      <c r="K419" s="57">
        <f t="array" ref="K419">SUM(IF(Implementación!$I$9:$I$2508=$D419,Implementación!V$9:V$2508,0))</f>
        <v>0</v>
      </c>
      <c r="L419" s="57">
        <f t="array" ref="L419">SUM(IF(Implementación!$I$9:$I$2508=$D419,Implementación!W$9:W$2508,0))</f>
        <v>0</v>
      </c>
      <c r="M419" s="57">
        <f t="array" ref="M419">SUM(IF(Implementación!$I$9:$I$2508=$D419,Implementación!X$9:X$2508,0))</f>
        <v>0</v>
      </c>
      <c r="N419" s="57">
        <f t="array" ref="N419">SUM(IF(Implementación!$I$9:$I$2508=$D419,Implementación!Y$9:Y$2508,0))</f>
        <v>0</v>
      </c>
      <c r="O419" s="57">
        <f t="array" ref="O419">SUM(IF(Implementación!$I$9:$I$2508=$D419,Implementación!AA$9:AA$2508,0))</f>
        <v>0</v>
      </c>
    </row>
    <row r="420" spans="1:15" ht="12.75" customHeight="1" x14ac:dyDescent="0.2">
      <c r="A420" s="60"/>
      <c r="B420" s="172"/>
      <c r="C420" s="179" t="s">
        <v>2153</v>
      </c>
      <c r="D420" s="439" t="s">
        <v>2154</v>
      </c>
      <c r="E420" s="348"/>
      <c r="F420" s="27"/>
      <c r="G420" s="57"/>
      <c r="H420" s="57"/>
      <c r="I420" s="57"/>
      <c r="J420" s="57"/>
      <c r="K420" s="57"/>
      <c r="L420" s="57"/>
      <c r="M420" s="57"/>
      <c r="N420" s="57"/>
      <c r="O420" s="57"/>
    </row>
    <row r="421" spans="1:15" ht="12.75" customHeight="1" x14ac:dyDescent="0.2">
      <c r="A421" s="60"/>
      <c r="B421" s="172"/>
      <c r="C421" s="187"/>
      <c r="D421" s="252" t="s">
        <v>521</v>
      </c>
      <c r="E421" s="188" t="s">
        <v>2154</v>
      </c>
      <c r="F421" s="27">
        <f>COUNTIF(Implementación!I$9:I$2507,$D421)</f>
        <v>0</v>
      </c>
      <c r="G421" s="57">
        <f t="array" ref="G421">SUM(IF(Implementación!$I$9:$I$2508=$D421,Implementación!N$9:N$2508,0))</f>
        <v>0</v>
      </c>
      <c r="H421" s="57">
        <f t="array" ref="H421">SUM(IF(Implementación!$I$9:$I$2508=$D421,Implementación!Q$9:Q$2508,0))</f>
        <v>0</v>
      </c>
      <c r="I421" s="57">
        <f t="array" ref="I421">SUM(IF(Implementación!$I$9:$I$2508=$D421,Implementación!T$9:T$2508,0))</f>
        <v>0</v>
      </c>
      <c r="J421" s="57">
        <f t="array" ref="J421">SUM(IF(Implementación!$I$9:$I$2508=$D421,Implementación!U$9:U$2508,0))</f>
        <v>0</v>
      </c>
      <c r="K421" s="57">
        <f t="array" ref="K421">SUM(IF(Implementación!$I$9:$I$2508=$D421,Implementación!V$9:V$2508,0))</f>
        <v>0</v>
      </c>
      <c r="L421" s="57">
        <f t="array" ref="L421">SUM(IF(Implementación!$I$9:$I$2508=$D421,Implementación!W$9:W$2508,0))</f>
        <v>0</v>
      </c>
      <c r="M421" s="57">
        <f t="array" ref="M421">SUM(IF(Implementación!$I$9:$I$2508=$D421,Implementación!X$9:X$2508,0))</f>
        <v>0</v>
      </c>
      <c r="N421" s="57">
        <f t="array" ref="N421">SUM(IF(Implementación!$I$9:$I$2508=$D421,Implementación!Y$9:Y$2508,0))</f>
        <v>0</v>
      </c>
      <c r="O421" s="57">
        <f t="array" ref="O421">SUM(IF(Implementación!$I$9:$I$2508=$D421,Implementación!AA$9:AA$2508,0))</f>
        <v>0</v>
      </c>
    </row>
    <row r="422" spans="1:15" ht="12.75" customHeight="1" x14ac:dyDescent="0.2">
      <c r="A422" s="60"/>
      <c r="B422" s="172"/>
      <c r="C422" s="179" t="s">
        <v>2155</v>
      </c>
      <c r="D422" s="439" t="s">
        <v>2156</v>
      </c>
      <c r="E422" s="348"/>
      <c r="F422" s="27"/>
      <c r="G422" s="57"/>
      <c r="H422" s="57"/>
      <c r="I422" s="57"/>
      <c r="J422" s="57"/>
      <c r="K422" s="57"/>
      <c r="L422" s="57"/>
      <c r="M422" s="57"/>
      <c r="N422" s="57"/>
      <c r="O422" s="57"/>
    </row>
    <row r="423" spans="1:15" ht="12.75" customHeight="1" x14ac:dyDescent="0.2">
      <c r="A423" s="60"/>
      <c r="B423" s="172"/>
      <c r="C423" s="187"/>
      <c r="D423" s="252" t="s">
        <v>523</v>
      </c>
      <c r="E423" s="188" t="s">
        <v>2156</v>
      </c>
      <c r="F423" s="27">
        <f>COUNTIF(Implementación!I$9:I$2507,$D423)</f>
        <v>0</v>
      </c>
      <c r="G423" s="57">
        <f t="array" ref="G423">SUM(IF(Implementación!$I$9:$I$2508=$D423,Implementación!N$9:N$2508,0))</f>
        <v>0</v>
      </c>
      <c r="H423" s="57">
        <f t="array" ref="H423">SUM(IF(Implementación!$I$9:$I$2508=$D423,Implementación!Q$9:Q$2508,0))</f>
        <v>0</v>
      </c>
      <c r="I423" s="57">
        <f t="array" ref="I423">SUM(IF(Implementación!$I$9:$I$2508=$D423,Implementación!T$9:T$2508,0))</f>
        <v>0</v>
      </c>
      <c r="J423" s="57">
        <f t="array" ref="J423">SUM(IF(Implementación!$I$9:$I$2508=$D423,Implementación!U$9:U$2508,0))</f>
        <v>0</v>
      </c>
      <c r="K423" s="57">
        <f t="array" ref="K423">SUM(IF(Implementación!$I$9:$I$2508=$D423,Implementación!V$9:V$2508,0))</f>
        <v>0</v>
      </c>
      <c r="L423" s="57">
        <f t="array" ref="L423">SUM(IF(Implementación!$I$9:$I$2508=$D423,Implementación!W$9:W$2508,0))</f>
        <v>0</v>
      </c>
      <c r="M423" s="57">
        <f t="array" ref="M423">SUM(IF(Implementación!$I$9:$I$2508=$D423,Implementación!X$9:X$2508,0))</f>
        <v>0</v>
      </c>
      <c r="N423" s="57">
        <f t="array" ref="N423">SUM(IF(Implementación!$I$9:$I$2508=$D423,Implementación!Y$9:Y$2508,0))</f>
        <v>0</v>
      </c>
      <c r="O423" s="57">
        <f t="array" ref="O423">SUM(IF(Implementación!$I$9:$I$2508=$D423,Implementación!AA$9:AA$2508,0))</f>
        <v>0</v>
      </c>
    </row>
    <row r="424" spans="1:15" ht="12.75" customHeight="1" x14ac:dyDescent="0.2">
      <c r="A424" s="60"/>
      <c r="B424" s="172"/>
      <c r="C424" s="179" t="s">
        <v>2157</v>
      </c>
      <c r="D424" s="439" t="s">
        <v>2158</v>
      </c>
      <c r="E424" s="348"/>
      <c r="F424" s="27"/>
      <c r="G424" s="57"/>
      <c r="H424" s="57"/>
      <c r="I424" s="57"/>
      <c r="J424" s="57"/>
      <c r="K424" s="57"/>
      <c r="L424" s="57"/>
      <c r="M424" s="57"/>
      <c r="N424" s="57"/>
      <c r="O424" s="57"/>
    </row>
    <row r="425" spans="1:15" ht="12.75" customHeight="1" x14ac:dyDescent="0.2">
      <c r="A425" s="60"/>
      <c r="B425" s="172"/>
      <c r="C425" s="187"/>
      <c r="D425" s="252" t="s">
        <v>525</v>
      </c>
      <c r="E425" s="188" t="s">
        <v>2159</v>
      </c>
      <c r="F425" s="27">
        <f>COUNTIF(Implementación!I$9:I$2507,$D425)</f>
        <v>20</v>
      </c>
      <c r="G425" s="57">
        <f t="array" ref="G425">SUM(IF(Implementación!$I$9:$I$2508=$D425,Implementación!N$9:N$2508,0))</f>
        <v>2577.3321599999999</v>
      </c>
      <c r="H425" s="57">
        <f t="array" ref="H425">SUM(IF(Implementación!$I$9:$I$2508=$D425,Implementación!Q$9:Q$2508,0))</f>
        <v>182.24509860000001</v>
      </c>
      <c r="I425" s="57">
        <f t="array" ref="I425">SUM(IF(Implementación!$I$9:$I$2508=$D425,Implementación!T$9:T$2508,0))</f>
        <v>115.62516719999999</v>
      </c>
      <c r="J425" s="57">
        <f t="array" ref="J425">SUM(IF(Implementación!$I$9:$I$2508=$D425,Implementación!U$9:U$2508,0))</f>
        <v>132096.31986203097</v>
      </c>
      <c r="K425" s="57">
        <f t="array" ref="K425">SUM(IF(Implementación!$I$9:$I$2508=$D425,Implementación!V$9:V$2508,0))</f>
        <v>11629.106869222078</v>
      </c>
      <c r="L425" s="57">
        <f t="array" ref="L425">SUM(IF(Implementación!$I$9:$I$2508=$D425,Implementación!W$9:W$2508,0))</f>
        <v>143725.42673125304</v>
      </c>
      <c r="M425" s="57">
        <f t="array" ref="M425">SUM(IF(Implementación!$I$9:$I$2508=$D425,Implementación!X$9:X$2508,0))</f>
        <v>291222</v>
      </c>
      <c r="N425" s="57">
        <f t="array" ref="N425">SUM(IF(Implementación!$I$9:$I$2508=$D425,Implementación!Y$9:Y$2508,0))</f>
        <v>0</v>
      </c>
      <c r="O425" s="57">
        <f t="array" ref="O425">SUM(IF(Implementación!$I$9:$I$2508=$D425,Implementación!AA$9:AA$2508,0))</f>
        <v>0</v>
      </c>
    </row>
    <row r="426" spans="1:15" ht="12.75" customHeight="1" x14ac:dyDescent="0.2">
      <c r="A426" s="60"/>
      <c r="B426" s="172"/>
      <c r="C426" s="187"/>
      <c r="D426" s="252" t="s">
        <v>527</v>
      </c>
      <c r="E426" s="188" t="s">
        <v>2160</v>
      </c>
      <c r="F426" s="27">
        <f>COUNTIF(Implementación!I$9:I$2507,$D426)</f>
        <v>0</v>
      </c>
      <c r="G426" s="57">
        <f t="array" ref="G426">SUM(IF(Implementación!$I$9:$I$2508=$D426,Implementación!N$9:N$2508,0))</f>
        <v>0</v>
      </c>
      <c r="H426" s="57">
        <f t="array" ref="H426">SUM(IF(Implementación!$I$9:$I$2508=$D426,Implementación!Q$9:Q$2508,0))</f>
        <v>0</v>
      </c>
      <c r="I426" s="57">
        <f t="array" ref="I426">SUM(IF(Implementación!$I$9:$I$2508=$D426,Implementación!T$9:T$2508,0))</f>
        <v>0</v>
      </c>
      <c r="J426" s="57">
        <f t="array" ref="J426">SUM(IF(Implementación!$I$9:$I$2508=$D426,Implementación!U$9:U$2508,0))</f>
        <v>0</v>
      </c>
      <c r="K426" s="57">
        <f t="array" ref="K426">SUM(IF(Implementación!$I$9:$I$2508=$D426,Implementación!V$9:V$2508,0))</f>
        <v>0</v>
      </c>
      <c r="L426" s="57">
        <f t="array" ref="L426">SUM(IF(Implementación!$I$9:$I$2508=$D426,Implementación!W$9:W$2508,0))</f>
        <v>0</v>
      </c>
      <c r="M426" s="57">
        <f t="array" ref="M426">SUM(IF(Implementación!$I$9:$I$2508=$D426,Implementación!X$9:X$2508,0))</f>
        <v>0</v>
      </c>
      <c r="N426" s="57">
        <f t="array" ref="N426">SUM(IF(Implementación!$I$9:$I$2508=$D426,Implementación!Y$9:Y$2508,0))</f>
        <v>0</v>
      </c>
      <c r="O426" s="57">
        <f t="array" ref="O426">SUM(IF(Implementación!$I$9:$I$2508=$D426,Implementación!AA$9:AA$2508,0))</f>
        <v>0</v>
      </c>
    </row>
    <row r="427" spans="1:15" ht="12.75" customHeight="1" x14ac:dyDescent="0.2">
      <c r="A427" s="60"/>
      <c r="B427" s="172"/>
      <c r="C427" s="187"/>
      <c r="D427" s="179"/>
      <c r="E427" s="188" t="s">
        <v>2161</v>
      </c>
      <c r="F427" s="27"/>
      <c r="G427" s="57"/>
      <c r="H427" s="57"/>
      <c r="I427" s="57"/>
      <c r="J427" s="57"/>
      <c r="K427" s="57"/>
      <c r="L427" s="57"/>
      <c r="M427" s="57"/>
      <c r="N427" s="57"/>
      <c r="O427" s="57"/>
    </row>
    <row r="428" spans="1:15" ht="12.75" customHeight="1" x14ac:dyDescent="0.2">
      <c r="A428" s="60"/>
      <c r="B428" s="172"/>
      <c r="C428" s="187"/>
      <c r="D428" s="179"/>
      <c r="E428" s="188"/>
      <c r="F428" s="27"/>
      <c r="G428" s="57"/>
      <c r="H428" s="57"/>
      <c r="I428" s="57"/>
      <c r="J428" s="57"/>
      <c r="K428" s="57"/>
      <c r="L428" s="57"/>
      <c r="M428" s="57"/>
      <c r="N428" s="57"/>
      <c r="O428" s="57"/>
    </row>
    <row r="429" spans="1:15" ht="12.75" customHeight="1" x14ac:dyDescent="0.2">
      <c r="A429" s="60"/>
      <c r="B429" s="179" t="s">
        <v>2162</v>
      </c>
      <c r="C429" s="441" t="s">
        <v>2163</v>
      </c>
      <c r="D429" s="348"/>
      <c r="E429" s="348"/>
      <c r="F429" s="27"/>
      <c r="G429" s="57"/>
      <c r="H429" s="57"/>
      <c r="I429" s="57"/>
      <c r="J429" s="57"/>
      <c r="K429" s="57"/>
      <c r="L429" s="57"/>
      <c r="M429" s="57"/>
      <c r="N429" s="57"/>
      <c r="O429" s="57"/>
    </row>
    <row r="430" spans="1:15" ht="12.75" customHeight="1" x14ac:dyDescent="0.2">
      <c r="A430" s="60"/>
      <c r="B430" s="179"/>
      <c r="C430" s="441" t="s">
        <v>2164</v>
      </c>
      <c r="D430" s="348"/>
      <c r="E430" s="348"/>
      <c r="F430" s="27"/>
      <c r="G430" s="57"/>
      <c r="H430" s="57"/>
      <c r="I430" s="57"/>
      <c r="J430" s="57"/>
      <c r="K430" s="57"/>
      <c r="L430" s="57"/>
      <c r="M430" s="57"/>
      <c r="N430" s="57"/>
      <c r="O430" s="57"/>
    </row>
    <row r="431" spans="1:15" ht="12.75" customHeight="1" x14ac:dyDescent="0.2">
      <c r="A431" s="60"/>
      <c r="B431" s="172"/>
      <c r="C431" s="179" t="s">
        <v>2165</v>
      </c>
      <c r="D431" s="439" t="s">
        <v>2166</v>
      </c>
      <c r="E431" s="348"/>
      <c r="F431" s="27"/>
      <c r="G431" s="57"/>
      <c r="H431" s="57"/>
      <c r="I431" s="57"/>
      <c r="J431" s="57"/>
      <c r="K431" s="57"/>
      <c r="L431" s="57"/>
      <c r="M431" s="57"/>
      <c r="N431" s="57"/>
      <c r="O431" s="57"/>
    </row>
    <row r="432" spans="1:15" ht="12.75" customHeight="1" x14ac:dyDescent="0.2">
      <c r="A432" s="60"/>
      <c r="B432" s="172"/>
      <c r="C432" s="187"/>
      <c r="D432" s="252" t="s">
        <v>529</v>
      </c>
      <c r="E432" s="188" t="s">
        <v>2167</v>
      </c>
      <c r="F432" s="27">
        <f>COUNTIF(Implementación!I$9:I$2507,$D432)</f>
        <v>0</v>
      </c>
      <c r="G432" s="57">
        <f t="array" ref="G432">SUM(IF(Implementación!$I$9:$I$2508=$D432,Implementación!N$9:N$2508,0))</f>
        <v>0</v>
      </c>
      <c r="H432" s="57">
        <f t="array" ref="H432">SUM(IF(Implementación!$I$9:$I$2508=$D432,Implementación!Q$9:Q$2508,0))</f>
        <v>0</v>
      </c>
      <c r="I432" s="57">
        <f t="array" ref="I432">SUM(IF(Implementación!$I$9:$I$2508=$D432,Implementación!T$9:T$2508,0))</f>
        <v>0</v>
      </c>
      <c r="J432" s="57">
        <f t="array" ref="J432">SUM(IF(Implementación!$I$9:$I$2508=$D432,Implementación!U$9:U$2508,0))</f>
        <v>0</v>
      </c>
      <c r="K432" s="57">
        <f t="array" ref="K432">SUM(IF(Implementación!$I$9:$I$2508=$D432,Implementación!V$9:V$2508,0))</f>
        <v>0</v>
      </c>
      <c r="L432" s="57">
        <f t="array" ref="L432">SUM(IF(Implementación!$I$9:$I$2508=$D432,Implementación!W$9:W$2508,0))</f>
        <v>0</v>
      </c>
      <c r="M432" s="57">
        <f t="array" ref="M432">SUM(IF(Implementación!$I$9:$I$2508=$D432,Implementación!X$9:X$2508,0))</f>
        <v>0</v>
      </c>
      <c r="N432" s="57">
        <f t="array" ref="N432">SUM(IF(Implementación!$I$9:$I$2508=$D432,Implementación!Y$9:Y$2508,0))</f>
        <v>0</v>
      </c>
      <c r="O432" s="57">
        <f t="array" ref="O432">SUM(IF(Implementación!$I$9:$I$2508=$D432,Implementación!AA$9:AA$2508,0))</f>
        <v>0</v>
      </c>
    </row>
    <row r="433" spans="1:15" ht="12.75" customHeight="1" x14ac:dyDescent="0.2">
      <c r="A433" s="60"/>
      <c r="B433" s="172"/>
      <c r="C433" s="187"/>
      <c r="D433" s="179"/>
      <c r="E433" s="188" t="s">
        <v>2168</v>
      </c>
      <c r="F433" s="27"/>
      <c r="G433" s="57"/>
      <c r="H433" s="57"/>
      <c r="I433" s="57"/>
      <c r="J433" s="57"/>
      <c r="K433" s="57"/>
      <c r="L433" s="57"/>
      <c r="M433" s="57"/>
      <c r="N433" s="57"/>
      <c r="O433" s="57"/>
    </row>
    <row r="434" spans="1:15" ht="12.75" customHeight="1" x14ac:dyDescent="0.2">
      <c r="A434" s="60"/>
      <c r="B434" s="172"/>
      <c r="C434" s="187"/>
      <c r="D434" s="252" t="s">
        <v>531</v>
      </c>
      <c r="E434" s="188" t="s">
        <v>2169</v>
      </c>
      <c r="F434" s="27">
        <f>COUNTIF(Implementación!I$9:I$2507,$D434)</f>
        <v>0</v>
      </c>
      <c r="G434" s="57">
        <f t="array" ref="G434">SUM(IF(Implementación!$I$9:$I$2508=$D434,Implementación!N$9:N$2508,0))</f>
        <v>0</v>
      </c>
      <c r="H434" s="57">
        <f t="array" ref="H434">SUM(IF(Implementación!$I$9:$I$2508=$D434,Implementación!Q$9:Q$2508,0))</f>
        <v>0</v>
      </c>
      <c r="I434" s="57">
        <f t="array" ref="I434">SUM(IF(Implementación!$I$9:$I$2508=$D434,Implementación!T$9:T$2508,0))</f>
        <v>0</v>
      </c>
      <c r="J434" s="57">
        <f t="array" ref="J434">SUM(IF(Implementación!$I$9:$I$2508=$D434,Implementación!U$9:U$2508,0))</f>
        <v>0</v>
      </c>
      <c r="K434" s="57">
        <f t="array" ref="K434">SUM(IF(Implementación!$I$9:$I$2508=$D434,Implementación!V$9:V$2508,0))</f>
        <v>0</v>
      </c>
      <c r="L434" s="57">
        <f t="array" ref="L434">SUM(IF(Implementación!$I$9:$I$2508=$D434,Implementación!W$9:W$2508,0))</f>
        <v>0</v>
      </c>
      <c r="M434" s="57">
        <f t="array" ref="M434">SUM(IF(Implementación!$I$9:$I$2508=$D434,Implementación!X$9:X$2508,0))</f>
        <v>0</v>
      </c>
      <c r="N434" s="57">
        <f t="array" ref="N434">SUM(IF(Implementación!$I$9:$I$2508=$D434,Implementación!Y$9:Y$2508,0))</f>
        <v>0</v>
      </c>
      <c r="O434" s="57">
        <f t="array" ref="O434">SUM(IF(Implementación!$I$9:$I$2508=$D434,Implementación!AA$9:AA$2508,0))</f>
        <v>0</v>
      </c>
    </row>
    <row r="435" spans="1:15" ht="12.75" customHeight="1" x14ac:dyDescent="0.2">
      <c r="A435" s="60"/>
      <c r="B435" s="172"/>
      <c r="C435" s="187"/>
      <c r="D435" s="252" t="s">
        <v>533</v>
      </c>
      <c r="E435" s="188" t="s">
        <v>2170</v>
      </c>
      <c r="F435" s="27">
        <f>COUNTIF(Implementación!I$9:I$2507,$D435)</f>
        <v>0</v>
      </c>
      <c r="G435" s="57">
        <f t="array" ref="G435">SUM(IF(Implementación!$I$9:$I$2508=$D435,Implementación!N$9:N$2508,0))</f>
        <v>0</v>
      </c>
      <c r="H435" s="57">
        <f t="array" ref="H435">SUM(IF(Implementación!$I$9:$I$2508=$D435,Implementación!Q$9:Q$2508,0))</f>
        <v>0</v>
      </c>
      <c r="I435" s="57">
        <f t="array" ref="I435">SUM(IF(Implementación!$I$9:$I$2508=$D435,Implementación!T$9:T$2508,0))</f>
        <v>0</v>
      </c>
      <c r="J435" s="57">
        <f t="array" ref="J435">SUM(IF(Implementación!$I$9:$I$2508=$D435,Implementación!U$9:U$2508,0))</f>
        <v>0</v>
      </c>
      <c r="K435" s="57">
        <f t="array" ref="K435">SUM(IF(Implementación!$I$9:$I$2508=$D435,Implementación!V$9:V$2508,0))</f>
        <v>0</v>
      </c>
      <c r="L435" s="57">
        <f t="array" ref="L435">SUM(IF(Implementación!$I$9:$I$2508=$D435,Implementación!W$9:W$2508,0))</f>
        <v>0</v>
      </c>
      <c r="M435" s="57">
        <f t="array" ref="M435">SUM(IF(Implementación!$I$9:$I$2508=$D435,Implementación!X$9:X$2508,0))</f>
        <v>0</v>
      </c>
      <c r="N435" s="57">
        <f t="array" ref="N435">SUM(IF(Implementación!$I$9:$I$2508=$D435,Implementación!Y$9:Y$2508,0))</f>
        <v>0</v>
      </c>
      <c r="O435" s="57">
        <f t="array" ref="O435">SUM(IF(Implementación!$I$9:$I$2508=$D435,Implementación!AA$9:AA$2508,0))</f>
        <v>0</v>
      </c>
    </row>
    <row r="436" spans="1:15" ht="12.75" customHeight="1" x14ac:dyDescent="0.2">
      <c r="A436" s="60"/>
      <c r="B436" s="172"/>
      <c r="C436" s="187"/>
      <c r="D436" s="252" t="s">
        <v>535</v>
      </c>
      <c r="E436" s="188" t="s">
        <v>2171</v>
      </c>
      <c r="F436" s="27">
        <f>COUNTIF(Implementación!I$9:I$2507,$D436)</f>
        <v>0</v>
      </c>
      <c r="G436" s="57">
        <f t="array" ref="G436">SUM(IF(Implementación!$I$9:$I$2508=$D436,Implementación!N$9:N$2508,0))</f>
        <v>0</v>
      </c>
      <c r="H436" s="57">
        <f t="array" ref="H436">SUM(IF(Implementación!$I$9:$I$2508=$D436,Implementación!Q$9:Q$2508,0))</f>
        <v>0</v>
      </c>
      <c r="I436" s="57">
        <f t="array" ref="I436">SUM(IF(Implementación!$I$9:$I$2508=$D436,Implementación!T$9:T$2508,0))</f>
        <v>0</v>
      </c>
      <c r="J436" s="57">
        <f t="array" ref="J436">SUM(IF(Implementación!$I$9:$I$2508=$D436,Implementación!U$9:U$2508,0))</f>
        <v>0</v>
      </c>
      <c r="K436" s="57">
        <f t="array" ref="K436">SUM(IF(Implementación!$I$9:$I$2508=$D436,Implementación!V$9:V$2508,0))</f>
        <v>0</v>
      </c>
      <c r="L436" s="57">
        <f t="array" ref="L436">SUM(IF(Implementación!$I$9:$I$2508=$D436,Implementación!W$9:W$2508,0))</f>
        <v>0</v>
      </c>
      <c r="M436" s="57">
        <f t="array" ref="M436">SUM(IF(Implementación!$I$9:$I$2508=$D436,Implementación!X$9:X$2508,0))</f>
        <v>0</v>
      </c>
      <c r="N436" s="57">
        <f t="array" ref="N436">SUM(IF(Implementación!$I$9:$I$2508=$D436,Implementación!Y$9:Y$2508,0))</f>
        <v>0</v>
      </c>
      <c r="O436" s="57">
        <f t="array" ref="O436">SUM(IF(Implementación!$I$9:$I$2508=$D436,Implementación!AA$9:AA$2508,0))</f>
        <v>0</v>
      </c>
    </row>
    <row r="437" spans="1:15" ht="12.75" customHeight="1" x14ac:dyDescent="0.2">
      <c r="A437" s="60"/>
      <c r="B437" s="172"/>
      <c r="C437" s="179" t="s">
        <v>2172</v>
      </c>
      <c r="D437" s="439" t="s">
        <v>2173</v>
      </c>
      <c r="E437" s="348"/>
      <c r="F437" s="27"/>
      <c r="G437" s="57"/>
      <c r="H437" s="57"/>
      <c r="I437" s="57"/>
      <c r="J437" s="57"/>
      <c r="K437" s="57"/>
      <c r="L437" s="57"/>
      <c r="M437" s="57"/>
      <c r="N437" s="57"/>
      <c r="O437" s="57"/>
    </row>
    <row r="438" spans="1:15" ht="12.75" customHeight="1" x14ac:dyDescent="0.2">
      <c r="A438" s="60"/>
      <c r="B438" s="172"/>
      <c r="C438" s="187"/>
      <c r="D438" s="252" t="s">
        <v>537</v>
      </c>
      <c r="E438" s="188" t="s">
        <v>2174</v>
      </c>
      <c r="F438" s="27">
        <f>COUNTIF(Implementación!I$9:I$2507,$D438)</f>
        <v>0</v>
      </c>
      <c r="G438" s="57">
        <f t="array" ref="G438">SUM(IF(Implementación!$I$9:$I$2508=$D438,Implementación!N$9:N$2508,0))</f>
        <v>0</v>
      </c>
      <c r="H438" s="57">
        <f t="array" ref="H438">SUM(IF(Implementación!$I$9:$I$2508=$D438,Implementación!Q$9:Q$2508,0))</f>
        <v>0</v>
      </c>
      <c r="I438" s="57">
        <f t="array" ref="I438">SUM(IF(Implementación!$I$9:$I$2508=$D438,Implementación!T$9:T$2508,0))</f>
        <v>0</v>
      </c>
      <c r="J438" s="57">
        <f t="array" ref="J438">SUM(IF(Implementación!$I$9:$I$2508=$D438,Implementación!U$9:U$2508,0))</f>
        <v>0</v>
      </c>
      <c r="K438" s="57">
        <f t="array" ref="K438">SUM(IF(Implementación!$I$9:$I$2508=$D438,Implementación!V$9:V$2508,0))</f>
        <v>0</v>
      </c>
      <c r="L438" s="57">
        <f t="array" ref="L438">SUM(IF(Implementación!$I$9:$I$2508=$D438,Implementación!W$9:W$2508,0))</f>
        <v>0</v>
      </c>
      <c r="M438" s="57">
        <f t="array" ref="M438">SUM(IF(Implementación!$I$9:$I$2508=$D438,Implementación!X$9:X$2508,0))</f>
        <v>0</v>
      </c>
      <c r="N438" s="57">
        <f t="array" ref="N438">SUM(IF(Implementación!$I$9:$I$2508=$D438,Implementación!Y$9:Y$2508,0))</f>
        <v>0</v>
      </c>
      <c r="O438" s="57">
        <f t="array" ref="O438">SUM(IF(Implementación!$I$9:$I$2508=$D438,Implementación!AA$9:AA$2508,0))</f>
        <v>0</v>
      </c>
    </row>
    <row r="439" spans="1:15" ht="12.75" customHeight="1" x14ac:dyDescent="0.2">
      <c r="A439" s="60"/>
      <c r="B439" s="172"/>
      <c r="C439" s="187"/>
      <c r="D439" s="252" t="s">
        <v>539</v>
      </c>
      <c r="E439" s="188" t="s">
        <v>2175</v>
      </c>
      <c r="F439" s="27">
        <f>COUNTIF(Implementación!I$9:I$2507,$D439)</f>
        <v>0</v>
      </c>
      <c r="G439" s="57">
        <f t="array" ref="G439">SUM(IF(Implementación!$I$9:$I$2508=$D439,Implementación!N$9:N$2508,0))</f>
        <v>0</v>
      </c>
      <c r="H439" s="57">
        <f t="array" ref="H439">SUM(IF(Implementación!$I$9:$I$2508=$D439,Implementación!Q$9:Q$2508,0))</f>
        <v>0</v>
      </c>
      <c r="I439" s="57">
        <f t="array" ref="I439">SUM(IF(Implementación!$I$9:$I$2508=$D439,Implementación!T$9:T$2508,0))</f>
        <v>0</v>
      </c>
      <c r="J439" s="57">
        <f t="array" ref="J439">SUM(IF(Implementación!$I$9:$I$2508=$D439,Implementación!U$9:U$2508,0))</f>
        <v>0</v>
      </c>
      <c r="K439" s="57">
        <f t="array" ref="K439">SUM(IF(Implementación!$I$9:$I$2508=$D439,Implementación!V$9:V$2508,0))</f>
        <v>0</v>
      </c>
      <c r="L439" s="57">
        <f t="array" ref="L439">SUM(IF(Implementación!$I$9:$I$2508=$D439,Implementación!W$9:W$2508,0))</f>
        <v>0</v>
      </c>
      <c r="M439" s="57">
        <f t="array" ref="M439">SUM(IF(Implementación!$I$9:$I$2508=$D439,Implementación!X$9:X$2508,0))</f>
        <v>0</v>
      </c>
      <c r="N439" s="57">
        <f t="array" ref="N439">SUM(IF(Implementación!$I$9:$I$2508=$D439,Implementación!Y$9:Y$2508,0))</f>
        <v>0</v>
      </c>
      <c r="O439" s="57">
        <f t="array" ref="O439">SUM(IF(Implementación!$I$9:$I$2508=$D439,Implementación!AA$9:AA$2508,0))</f>
        <v>0</v>
      </c>
    </row>
    <row r="440" spans="1:15" ht="12.75" customHeight="1" x14ac:dyDescent="0.2">
      <c r="A440" s="60"/>
      <c r="B440" s="172"/>
      <c r="C440" s="187"/>
      <c r="D440" s="252" t="s">
        <v>541</v>
      </c>
      <c r="E440" s="188" t="s">
        <v>2176</v>
      </c>
      <c r="F440" s="27">
        <f>COUNTIF(Implementación!I$9:I$2507,$D440)</f>
        <v>1</v>
      </c>
      <c r="G440" s="57">
        <f t="array" ref="G440">SUM(IF(Implementación!$I$9:$I$2508=$D440,Implementación!N$9:N$2508,0))</f>
        <v>124.11360000000001</v>
      </c>
      <c r="H440" s="57">
        <f t="array" ref="H440">SUM(IF(Implementación!$I$9:$I$2508=$D440,Implementación!Q$9:Q$2508,0))</f>
        <v>8.4964464</v>
      </c>
      <c r="I440" s="57">
        <f t="array" ref="I440">SUM(IF(Implementación!$I$9:$I$2508=$D440,Implementación!T$9:T$2508,0))</f>
        <v>1.7724096</v>
      </c>
      <c r="J440" s="57">
        <f t="array" ref="J440">SUM(IF(Implementación!$I$9:$I$2508=$D440,Implementación!U$9:U$2508,0))</f>
        <v>1595.2078116</v>
      </c>
      <c r="K440" s="57">
        <f t="array" ref="K440">SUM(IF(Implementación!$I$9:$I$2508=$D440,Implementación!V$9:V$2508,0))</f>
        <v>142.28904268799999</v>
      </c>
      <c r="L440" s="57">
        <f t="array" ref="L440">SUM(IF(Implementación!$I$9:$I$2508=$D440,Implementación!W$9:W$2508,0))</f>
        <v>1737.4968542880001</v>
      </c>
      <c r="M440" s="57">
        <f t="array" ref="M440">SUM(IF(Implementación!$I$9:$I$2508=$D440,Implementación!X$9:X$2508,0))</f>
        <v>3944</v>
      </c>
      <c r="N440" s="57">
        <f t="array" ref="N440">SUM(IF(Implementación!$I$9:$I$2508=$D440,Implementación!Y$9:Y$2508,0))</f>
        <v>0</v>
      </c>
      <c r="O440" s="57">
        <f t="array" ref="O440">SUM(IF(Implementación!$I$9:$I$2508=$D440,Implementación!AA$9:AA$2508,0))</f>
        <v>0</v>
      </c>
    </row>
    <row r="441" spans="1:15" ht="12.75" customHeight="1" x14ac:dyDescent="0.2">
      <c r="A441" s="60"/>
      <c r="B441" s="172"/>
      <c r="C441" s="187"/>
      <c r="D441" s="252" t="s">
        <v>543</v>
      </c>
      <c r="E441" s="188" t="s">
        <v>2177</v>
      </c>
      <c r="F441" s="27">
        <f>COUNTIF(Implementación!I$9:I$2507,$D441)</f>
        <v>1</v>
      </c>
      <c r="G441" s="57">
        <f t="array" ref="G441">SUM(IF(Implementación!$I$9:$I$2508=$D441,Implementación!N$9:N$2508,0))</f>
        <v>0</v>
      </c>
      <c r="H441" s="57">
        <f t="array" ref="H441">SUM(IF(Implementación!$I$9:$I$2508=$D441,Implementación!Q$9:Q$2508,0))</f>
        <v>0</v>
      </c>
      <c r="I441" s="57">
        <f t="array" ref="I441">SUM(IF(Implementación!$I$9:$I$2508=$D441,Implementación!T$9:T$2508,0))</f>
        <v>0</v>
      </c>
      <c r="J441" s="57">
        <f t="array" ref="J441">SUM(IF(Implementación!$I$9:$I$2508=$D441,Implementación!U$9:U$2508,0))</f>
        <v>0</v>
      </c>
      <c r="K441" s="57">
        <f t="array" ref="K441">SUM(IF(Implementación!$I$9:$I$2508=$D441,Implementación!V$9:V$2508,0))</f>
        <v>0</v>
      </c>
      <c r="L441" s="57">
        <f t="array" ref="L441">SUM(IF(Implementación!$I$9:$I$2508=$D441,Implementación!W$9:W$2508,0))</f>
        <v>0</v>
      </c>
      <c r="M441" s="57">
        <f t="array" ref="M441">SUM(IF(Implementación!$I$9:$I$2508=$D441,Implementación!X$9:X$2508,0))</f>
        <v>0</v>
      </c>
      <c r="N441" s="57">
        <f t="array" ref="N441">SUM(IF(Implementación!$I$9:$I$2508=$D441,Implementación!Y$9:Y$2508,0))</f>
        <v>0</v>
      </c>
      <c r="O441" s="57">
        <f t="array" ref="O441">SUM(IF(Implementación!$I$9:$I$2508=$D441,Implementación!AA$9:AA$2508,0))</f>
        <v>0</v>
      </c>
    </row>
    <row r="442" spans="1:15" ht="12.75" customHeight="1" x14ac:dyDescent="0.2">
      <c r="A442" s="60"/>
      <c r="B442" s="172"/>
      <c r="C442" s="187"/>
      <c r="D442" s="252" t="s">
        <v>545</v>
      </c>
      <c r="E442" s="188" t="s">
        <v>2178</v>
      </c>
      <c r="F442" s="27">
        <f>COUNTIF(Implementación!I$9:I$2507,$D442)</f>
        <v>1</v>
      </c>
      <c r="G442" s="57">
        <f t="array" ref="G442">SUM(IF(Implementación!$I$9:$I$2508=$D442,Implementación!N$9:N$2508,0))</f>
        <v>943.48800000000017</v>
      </c>
      <c r="H442" s="57">
        <f t="array" ref="H442">SUM(IF(Implementación!$I$9:$I$2508=$D442,Implementación!Q$9:Q$2508,0))</f>
        <v>24.653341439999998</v>
      </c>
      <c r="I442" s="57">
        <f t="array" ref="I442">SUM(IF(Implementación!$I$9:$I$2508=$D442,Implementación!T$9:T$2508,0))</f>
        <v>4.4343935999999999</v>
      </c>
      <c r="J442" s="57">
        <f t="array" ref="J442">SUM(IF(Implementación!$I$9:$I$2508=$D442,Implementación!U$9:U$2508,0))</f>
        <v>179680.31082143998</v>
      </c>
      <c r="K442" s="57">
        <f t="array" ref="K442">SUM(IF(Implementación!$I$9:$I$2508=$D442,Implementación!V$9:V$2508,0))</f>
        <v>7725.8080972799999</v>
      </c>
      <c r="L442" s="57">
        <f t="array" ref="L442">SUM(IF(Implementación!$I$9:$I$2508=$D442,Implementación!W$9:W$2508,0))</f>
        <v>187406.11891871999</v>
      </c>
      <c r="M442" s="57">
        <f t="array" ref="M442">SUM(IF(Implementación!$I$9:$I$2508=$D442,Implementación!X$9:X$2508,0))</f>
        <v>187406</v>
      </c>
      <c r="N442" s="57">
        <f t="array" ref="N442">SUM(IF(Implementación!$I$9:$I$2508=$D442,Implementación!Y$9:Y$2508,0))</f>
        <v>0</v>
      </c>
      <c r="O442" s="57">
        <f t="array" ref="O442">SUM(IF(Implementación!$I$9:$I$2508=$D442,Implementación!AA$9:AA$2508,0))</f>
        <v>0</v>
      </c>
    </row>
    <row r="443" spans="1:15" ht="12.75" customHeight="1" x14ac:dyDescent="0.2">
      <c r="A443" s="60"/>
      <c r="B443" s="172"/>
      <c r="C443" s="187"/>
      <c r="D443" s="252" t="s">
        <v>546</v>
      </c>
      <c r="E443" s="188" t="s">
        <v>2179</v>
      </c>
      <c r="F443" s="27">
        <f>COUNTIF(Implementación!I$9:I$2507,$D443)</f>
        <v>0</v>
      </c>
      <c r="G443" s="57">
        <f t="array" ref="G443">SUM(IF(Implementación!$I$9:$I$2508=$D443,Implementación!N$9:N$2508,0))</f>
        <v>0</v>
      </c>
      <c r="H443" s="57">
        <f t="array" ref="H443">SUM(IF(Implementación!$I$9:$I$2508=$D443,Implementación!Q$9:Q$2508,0))</f>
        <v>0</v>
      </c>
      <c r="I443" s="57">
        <f t="array" ref="I443">SUM(IF(Implementación!$I$9:$I$2508=$D443,Implementación!T$9:T$2508,0))</f>
        <v>0</v>
      </c>
      <c r="J443" s="57">
        <f t="array" ref="J443">SUM(IF(Implementación!$I$9:$I$2508=$D443,Implementación!U$9:U$2508,0))</f>
        <v>0</v>
      </c>
      <c r="K443" s="57">
        <f t="array" ref="K443">SUM(IF(Implementación!$I$9:$I$2508=$D443,Implementación!V$9:V$2508,0))</f>
        <v>0</v>
      </c>
      <c r="L443" s="57">
        <f t="array" ref="L443">SUM(IF(Implementación!$I$9:$I$2508=$D443,Implementación!W$9:W$2508,0))</f>
        <v>0</v>
      </c>
      <c r="M443" s="57">
        <f t="array" ref="M443">SUM(IF(Implementación!$I$9:$I$2508=$D443,Implementación!X$9:X$2508,0))</f>
        <v>0</v>
      </c>
      <c r="N443" s="57">
        <f t="array" ref="N443">SUM(IF(Implementación!$I$9:$I$2508=$D443,Implementación!Y$9:Y$2508,0))</f>
        <v>0</v>
      </c>
      <c r="O443" s="57">
        <f t="array" ref="O443">SUM(IF(Implementación!$I$9:$I$2508=$D443,Implementación!AA$9:AA$2508,0))</f>
        <v>0</v>
      </c>
    </row>
    <row r="444" spans="1:15" ht="12.75" customHeight="1" x14ac:dyDescent="0.2">
      <c r="A444" s="60"/>
      <c r="B444" s="172"/>
      <c r="C444" s="187"/>
      <c r="D444" s="252" t="s">
        <v>548</v>
      </c>
      <c r="E444" s="188" t="s">
        <v>2180</v>
      </c>
      <c r="F444" s="27">
        <f>COUNTIF(Implementación!I$9:I$2507,$D444)</f>
        <v>0</v>
      </c>
      <c r="G444" s="57">
        <f t="array" ref="G444">SUM(IF(Implementación!$I$9:$I$2508=$D444,Implementación!N$9:N$2508,0))</f>
        <v>0</v>
      </c>
      <c r="H444" s="57">
        <f t="array" ref="H444">SUM(IF(Implementación!$I$9:$I$2508=$D444,Implementación!Q$9:Q$2508,0))</f>
        <v>0</v>
      </c>
      <c r="I444" s="57">
        <f t="array" ref="I444">SUM(IF(Implementación!$I$9:$I$2508=$D444,Implementación!T$9:T$2508,0))</f>
        <v>0</v>
      </c>
      <c r="J444" s="57">
        <f t="array" ref="J444">SUM(IF(Implementación!$I$9:$I$2508=$D444,Implementación!U$9:U$2508,0))</f>
        <v>0</v>
      </c>
      <c r="K444" s="57">
        <f t="array" ref="K444">SUM(IF(Implementación!$I$9:$I$2508=$D444,Implementación!V$9:V$2508,0))</f>
        <v>0</v>
      </c>
      <c r="L444" s="57">
        <f t="array" ref="L444">SUM(IF(Implementación!$I$9:$I$2508=$D444,Implementación!W$9:W$2508,0))</f>
        <v>0</v>
      </c>
      <c r="M444" s="57">
        <f t="array" ref="M444">SUM(IF(Implementación!$I$9:$I$2508=$D444,Implementación!X$9:X$2508,0))</f>
        <v>0</v>
      </c>
      <c r="N444" s="57">
        <f t="array" ref="N444">SUM(IF(Implementación!$I$9:$I$2508=$D444,Implementación!Y$9:Y$2508,0))</f>
        <v>0</v>
      </c>
      <c r="O444" s="57">
        <f t="array" ref="O444">SUM(IF(Implementación!$I$9:$I$2508=$D444,Implementación!AA$9:AA$2508,0))</f>
        <v>0</v>
      </c>
    </row>
    <row r="445" spans="1:15" ht="12.75" customHeight="1" x14ac:dyDescent="0.2">
      <c r="A445" s="60"/>
      <c r="B445" s="172"/>
      <c r="C445" s="179" t="s">
        <v>2181</v>
      </c>
      <c r="D445" s="439" t="s">
        <v>2182</v>
      </c>
      <c r="E445" s="348"/>
      <c r="F445" s="27"/>
      <c r="G445" s="57"/>
      <c r="H445" s="57"/>
      <c r="I445" s="57"/>
      <c r="J445" s="57"/>
      <c r="K445" s="57"/>
      <c r="L445" s="57"/>
      <c r="M445" s="57"/>
      <c r="N445" s="57"/>
      <c r="O445" s="57"/>
    </row>
    <row r="446" spans="1:15" ht="12.75" customHeight="1" x14ac:dyDescent="0.2">
      <c r="A446" s="60"/>
      <c r="B446" s="172"/>
      <c r="C446" s="187"/>
      <c r="D446" s="252" t="s">
        <v>550</v>
      </c>
      <c r="E446" s="188" t="s">
        <v>2183</v>
      </c>
      <c r="F446" s="27">
        <f>COUNTIF(Implementación!I$9:I$2507,$D446)</f>
        <v>0</v>
      </c>
      <c r="G446" s="57">
        <f t="array" ref="G446">SUM(IF(Implementación!$I$9:$I$2508=$D446,Implementación!N$9:N$2508,0))</f>
        <v>0</v>
      </c>
      <c r="H446" s="57">
        <f t="array" ref="H446">SUM(IF(Implementación!$I$9:$I$2508=$D446,Implementación!Q$9:Q$2508,0))</f>
        <v>0</v>
      </c>
      <c r="I446" s="57">
        <f t="array" ref="I446">SUM(IF(Implementación!$I$9:$I$2508=$D446,Implementación!T$9:T$2508,0))</f>
        <v>0</v>
      </c>
      <c r="J446" s="57">
        <f t="array" ref="J446">SUM(IF(Implementación!$I$9:$I$2508=$D446,Implementación!U$9:U$2508,0))</f>
        <v>0</v>
      </c>
      <c r="K446" s="57">
        <f t="array" ref="K446">SUM(IF(Implementación!$I$9:$I$2508=$D446,Implementación!V$9:V$2508,0))</f>
        <v>0</v>
      </c>
      <c r="L446" s="57">
        <f t="array" ref="L446">SUM(IF(Implementación!$I$9:$I$2508=$D446,Implementación!W$9:W$2508,0))</f>
        <v>0</v>
      </c>
      <c r="M446" s="57">
        <f t="array" ref="M446">SUM(IF(Implementación!$I$9:$I$2508=$D446,Implementación!X$9:X$2508,0))</f>
        <v>0</v>
      </c>
      <c r="N446" s="57">
        <f t="array" ref="N446">SUM(IF(Implementación!$I$9:$I$2508=$D446,Implementación!Y$9:Y$2508,0))</f>
        <v>0</v>
      </c>
      <c r="O446" s="57">
        <f t="array" ref="O446">SUM(IF(Implementación!$I$9:$I$2508=$D446,Implementación!AA$9:AA$2508,0))</f>
        <v>0</v>
      </c>
    </row>
    <row r="447" spans="1:15" ht="12.75" customHeight="1" x14ac:dyDescent="0.2">
      <c r="A447" s="60"/>
      <c r="B447" s="172"/>
      <c r="C447" s="187"/>
      <c r="D447" s="252" t="s">
        <v>552</v>
      </c>
      <c r="E447" s="188" t="s">
        <v>2184</v>
      </c>
      <c r="F447" s="27">
        <f>COUNTIF(Implementación!I$9:I$2507,$D447)</f>
        <v>0</v>
      </c>
      <c r="G447" s="57">
        <f t="array" ref="G447">SUM(IF(Implementación!$I$9:$I$2508=$D447,Implementación!N$9:N$2508,0))</f>
        <v>0</v>
      </c>
      <c r="H447" s="57">
        <f t="array" ref="H447">SUM(IF(Implementación!$I$9:$I$2508=$D447,Implementación!Q$9:Q$2508,0))</f>
        <v>0</v>
      </c>
      <c r="I447" s="57">
        <f t="array" ref="I447">SUM(IF(Implementación!$I$9:$I$2508=$D447,Implementación!T$9:T$2508,0))</f>
        <v>0</v>
      </c>
      <c r="J447" s="57">
        <f t="array" ref="J447">SUM(IF(Implementación!$I$9:$I$2508=$D447,Implementación!U$9:U$2508,0))</f>
        <v>0</v>
      </c>
      <c r="K447" s="57">
        <f t="array" ref="K447">SUM(IF(Implementación!$I$9:$I$2508=$D447,Implementación!V$9:V$2508,0))</f>
        <v>0</v>
      </c>
      <c r="L447" s="57">
        <f t="array" ref="L447">SUM(IF(Implementación!$I$9:$I$2508=$D447,Implementación!W$9:W$2508,0))</f>
        <v>0</v>
      </c>
      <c r="M447" s="57">
        <f t="array" ref="M447">SUM(IF(Implementación!$I$9:$I$2508=$D447,Implementación!X$9:X$2508,0))</f>
        <v>0</v>
      </c>
      <c r="N447" s="57">
        <f t="array" ref="N447">SUM(IF(Implementación!$I$9:$I$2508=$D447,Implementación!Y$9:Y$2508,0))</f>
        <v>0</v>
      </c>
      <c r="O447" s="57">
        <f t="array" ref="O447">SUM(IF(Implementación!$I$9:$I$2508=$D447,Implementación!AA$9:AA$2508,0))</f>
        <v>0</v>
      </c>
    </row>
    <row r="448" spans="1:15" ht="12.75" customHeight="1" x14ac:dyDescent="0.2">
      <c r="A448" s="60"/>
      <c r="B448" s="172"/>
      <c r="C448" s="187"/>
      <c r="D448" s="252" t="s">
        <v>553</v>
      </c>
      <c r="E448" s="188" t="s">
        <v>2185</v>
      </c>
      <c r="F448" s="27">
        <f>COUNTIF(Implementación!I$9:I$2507,$D448)</f>
        <v>0</v>
      </c>
      <c r="G448" s="57">
        <f t="array" ref="G448">SUM(IF(Implementación!$I$9:$I$2508=$D448,Implementación!N$9:N$2508,0))</f>
        <v>0</v>
      </c>
      <c r="H448" s="57">
        <f t="array" ref="H448">SUM(IF(Implementación!$I$9:$I$2508=$D448,Implementación!Q$9:Q$2508,0))</f>
        <v>0</v>
      </c>
      <c r="I448" s="57">
        <f t="array" ref="I448">SUM(IF(Implementación!$I$9:$I$2508=$D448,Implementación!T$9:T$2508,0))</f>
        <v>0</v>
      </c>
      <c r="J448" s="57">
        <f t="array" ref="J448">SUM(IF(Implementación!$I$9:$I$2508=$D448,Implementación!U$9:U$2508,0))</f>
        <v>0</v>
      </c>
      <c r="K448" s="57">
        <f t="array" ref="K448">SUM(IF(Implementación!$I$9:$I$2508=$D448,Implementación!V$9:V$2508,0))</f>
        <v>0</v>
      </c>
      <c r="L448" s="57">
        <f t="array" ref="L448">SUM(IF(Implementación!$I$9:$I$2508=$D448,Implementación!W$9:W$2508,0))</f>
        <v>0</v>
      </c>
      <c r="M448" s="57">
        <f t="array" ref="M448">SUM(IF(Implementación!$I$9:$I$2508=$D448,Implementación!X$9:X$2508,0))</f>
        <v>0</v>
      </c>
      <c r="N448" s="57">
        <f t="array" ref="N448">SUM(IF(Implementación!$I$9:$I$2508=$D448,Implementación!Y$9:Y$2508,0))</f>
        <v>0</v>
      </c>
      <c r="O448" s="57">
        <f t="array" ref="O448">SUM(IF(Implementación!$I$9:$I$2508=$D448,Implementación!AA$9:AA$2508,0))</f>
        <v>0</v>
      </c>
    </row>
    <row r="449" spans="1:15" ht="12.75" customHeight="1" x14ac:dyDescent="0.2">
      <c r="A449" s="60"/>
      <c r="B449" s="172"/>
      <c r="C449" s="187"/>
      <c r="D449" s="252" t="s">
        <v>555</v>
      </c>
      <c r="E449" s="188" t="s">
        <v>2186</v>
      </c>
      <c r="F449" s="27">
        <f>COUNTIF(Implementación!I$9:I$2507,$D449)</f>
        <v>0</v>
      </c>
      <c r="G449" s="57">
        <f t="array" ref="G449">SUM(IF(Implementación!$I$9:$I$2508=$D449,Implementación!N$9:N$2508,0))</f>
        <v>0</v>
      </c>
      <c r="H449" s="57">
        <f t="array" ref="H449">SUM(IF(Implementación!$I$9:$I$2508=$D449,Implementación!Q$9:Q$2508,0))</f>
        <v>0</v>
      </c>
      <c r="I449" s="57">
        <f t="array" ref="I449">SUM(IF(Implementación!$I$9:$I$2508=$D449,Implementación!T$9:T$2508,0))</f>
        <v>0</v>
      </c>
      <c r="J449" s="57">
        <f t="array" ref="J449">SUM(IF(Implementación!$I$9:$I$2508=$D449,Implementación!U$9:U$2508,0))</f>
        <v>0</v>
      </c>
      <c r="K449" s="57">
        <f t="array" ref="K449">SUM(IF(Implementación!$I$9:$I$2508=$D449,Implementación!V$9:V$2508,0))</f>
        <v>0</v>
      </c>
      <c r="L449" s="57">
        <f t="array" ref="L449">SUM(IF(Implementación!$I$9:$I$2508=$D449,Implementación!W$9:W$2508,0))</f>
        <v>0</v>
      </c>
      <c r="M449" s="57">
        <f t="array" ref="M449">SUM(IF(Implementación!$I$9:$I$2508=$D449,Implementación!X$9:X$2508,0))</f>
        <v>0</v>
      </c>
      <c r="N449" s="57">
        <f t="array" ref="N449">SUM(IF(Implementación!$I$9:$I$2508=$D449,Implementación!Y$9:Y$2508,0))</f>
        <v>0</v>
      </c>
      <c r="O449" s="57">
        <f t="array" ref="O449">SUM(IF(Implementación!$I$9:$I$2508=$D449,Implementación!AA$9:AA$2508,0))</f>
        <v>0</v>
      </c>
    </row>
    <row r="450" spans="1:15" ht="12.75" customHeight="1" x14ac:dyDescent="0.2">
      <c r="A450" s="60"/>
      <c r="B450" s="172"/>
      <c r="C450" s="187"/>
      <c r="D450" s="252" t="s">
        <v>556</v>
      </c>
      <c r="E450" s="188" t="s">
        <v>2187</v>
      </c>
      <c r="F450" s="27">
        <f>COUNTIF(Implementación!I$9:I$2507,$D450)</f>
        <v>0</v>
      </c>
      <c r="G450" s="57">
        <f t="array" ref="G450">SUM(IF(Implementación!$I$9:$I$2508=$D450,Implementación!N$9:N$2508,0))</f>
        <v>0</v>
      </c>
      <c r="H450" s="57">
        <f t="array" ref="H450">SUM(IF(Implementación!$I$9:$I$2508=$D450,Implementación!Q$9:Q$2508,0))</f>
        <v>0</v>
      </c>
      <c r="I450" s="57">
        <f t="array" ref="I450">SUM(IF(Implementación!$I$9:$I$2508=$D450,Implementación!T$9:T$2508,0))</f>
        <v>0</v>
      </c>
      <c r="J450" s="57">
        <f t="array" ref="J450">SUM(IF(Implementación!$I$9:$I$2508=$D450,Implementación!U$9:U$2508,0))</f>
        <v>0</v>
      </c>
      <c r="K450" s="57">
        <f t="array" ref="K450">SUM(IF(Implementación!$I$9:$I$2508=$D450,Implementación!V$9:V$2508,0))</f>
        <v>0</v>
      </c>
      <c r="L450" s="57">
        <f t="array" ref="L450">SUM(IF(Implementación!$I$9:$I$2508=$D450,Implementación!W$9:W$2508,0))</f>
        <v>0</v>
      </c>
      <c r="M450" s="57">
        <f t="array" ref="M450">SUM(IF(Implementación!$I$9:$I$2508=$D450,Implementación!X$9:X$2508,0))</f>
        <v>0</v>
      </c>
      <c r="N450" s="57">
        <f t="array" ref="N450">SUM(IF(Implementación!$I$9:$I$2508=$D450,Implementación!Y$9:Y$2508,0))</f>
        <v>0</v>
      </c>
      <c r="O450" s="57">
        <f t="array" ref="O450">SUM(IF(Implementación!$I$9:$I$2508=$D450,Implementación!AA$9:AA$2508,0))</f>
        <v>0</v>
      </c>
    </row>
    <row r="451" spans="1:15" ht="12.75" customHeight="1" x14ac:dyDescent="0.2">
      <c r="A451" s="60"/>
      <c r="B451" s="172"/>
      <c r="C451" s="187"/>
      <c r="D451" s="252" t="s">
        <v>558</v>
      </c>
      <c r="E451" s="188" t="s">
        <v>2188</v>
      </c>
      <c r="F451" s="27">
        <f>COUNTIF(Implementación!I$9:I$2507,$D451)</f>
        <v>0</v>
      </c>
      <c r="G451" s="57">
        <f t="array" ref="G451">SUM(IF(Implementación!$I$9:$I$2508=$D451,Implementación!N$9:N$2508,0))</f>
        <v>0</v>
      </c>
      <c r="H451" s="57">
        <f t="array" ref="H451">SUM(IF(Implementación!$I$9:$I$2508=$D451,Implementación!Q$9:Q$2508,0))</f>
        <v>0</v>
      </c>
      <c r="I451" s="57">
        <f t="array" ref="I451">SUM(IF(Implementación!$I$9:$I$2508=$D451,Implementación!T$9:T$2508,0))</f>
        <v>0</v>
      </c>
      <c r="J451" s="57">
        <f t="array" ref="J451">SUM(IF(Implementación!$I$9:$I$2508=$D451,Implementación!U$9:U$2508,0))</f>
        <v>0</v>
      </c>
      <c r="K451" s="57">
        <f t="array" ref="K451">SUM(IF(Implementación!$I$9:$I$2508=$D451,Implementación!V$9:V$2508,0))</f>
        <v>0</v>
      </c>
      <c r="L451" s="57">
        <f t="array" ref="L451">SUM(IF(Implementación!$I$9:$I$2508=$D451,Implementación!W$9:W$2508,0))</f>
        <v>0</v>
      </c>
      <c r="M451" s="57">
        <f t="array" ref="M451">SUM(IF(Implementación!$I$9:$I$2508=$D451,Implementación!X$9:X$2508,0))</f>
        <v>0</v>
      </c>
      <c r="N451" s="57">
        <f t="array" ref="N451">SUM(IF(Implementación!$I$9:$I$2508=$D451,Implementación!Y$9:Y$2508,0))</f>
        <v>0</v>
      </c>
      <c r="O451" s="57">
        <f t="array" ref="O451">SUM(IF(Implementación!$I$9:$I$2508=$D451,Implementación!AA$9:AA$2508,0))</f>
        <v>0</v>
      </c>
    </row>
    <row r="452" spans="1:15" ht="12.75" customHeight="1" x14ac:dyDescent="0.2">
      <c r="A452" s="60"/>
      <c r="B452" s="172"/>
      <c r="C452" s="187"/>
      <c r="D452" s="252" t="s">
        <v>560</v>
      </c>
      <c r="E452" s="188" t="s">
        <v>2189</v>
      </c>
      <c r="F452" s="27">
        <f>COUNTIF(Implementación!I$9:I$2507,$D452)</f>
        <v>0</v>
      </c>
      <c r="G452" s="57">
        <f t="array" ref="G452">SUM(IF(Implementación!$I$9:$I$2508=$D452,Implementación!N$9:N$2508,0))</f>
        <v>0</v>
      </c>
      <c r="H452" s="57">
        <f t="array" ref="H452">SUM(IF(Implementación!$I$9:$I$2508=$D452,Implementación!Q$9:Q$2508,0))</f>
        <v>0</v>
      </c>
      <c r="I452" s="57">
        <f t="array" ref="I452">SUM(IF(Implementación!$I$9:$I$2508=$D452,Implementación!T$9:T$2508,0))</f>
        <v>0</v>
      </c>
      <c r="J452" s="57">
        <f t="array" ref="J452">SUM(IF(Implementación!$I$9:$I$2508=$D452,Implementación!U$9:U$2508,0))</f>
        <v>0</v>
      </c>
      <c r="K452" s="57">
        <f t="array" ref="K452">SUM(IF(Implementación!$I$9:$I$2508=$D452,Implementación!V$9:V$2508,0))</f>
        <v>0</v>
      </c>
      <c r="L452" s="57">
        <f t="array" ref="L452">SUM(IF(Implementación!$I$9:$I$2508=$D452,Implementación!W$9:W$2508,0))</f>
        <v>0</v>
      </c>
      <c r="M452" s="57">
        <f t="array" ref="M452">SUM(IF(Implementación!$I$9:$I$2508=$D452,Implementación!X$9:X$2508,0))</f>
        <v>0</v>
      </c>
      <c r="N452" s="57">
        <f t="array" ref="N452">SUM(IF(Implementación!$I$9:$I$2508=$D452,Implementación!Y$9:Y$2508,0))</f>
        <v>0</v>
      </c>
      <c r="O452" s="57">
        <f t="array" ref="O452">SUM(IF(Implementación!$I$9:$I$2508=$D452,Implementación!AA$9:AA$2508,0))</f>
        <v>0</v>
      </c>
    </row>
    <row r="453" spans="1:15" ht="12.75" customHeight="1" x14ac:dyDescent="0.2">
      <c r="A453" s="60"/>
      <c r="B453" s="172"/>
      <c r="C453" s="187"/>
      <c r="D453" s="252" t="s">
        <v>562</v>
      </c>
      <c r="E453" s="188" t="s">
        <v>2190</v>
      </c>
      <c r="F453" s="27">
        <f>COUNTIF(Implementación!I$9:I$2507,$D453)</f>
        <v>0</v>
      </c>
      <c r="G453" s="57">
        <f t="array" ref="G453">SUM(IF(Implementación!$I$9:$I$2508=$D453,Implementación!N$9:N$2508,0))</f>
        <v>0</v>
      </c>
      <c r="H453" s="57">
        <f t="array" ref="H453">SUM(IF(Implementación!$I$9:$I$2508=$D453,Implementación!Q$9:Q$2508,0))</f>
        <v>0</v>
      </c>
      <c r="I453" s="57">
        <f t="array" ref="I453">SUM(IF(Implementación!$I$9:$I$2508=$D453,Implementación!T$9:T$2508,0))</f>
        <v>0</v>
      </c>
      <c r="J453" s="57">
        <f t="array" ref="J453">SUM(IF(Implementación!$I$9:$I$2508=$D453,Implementación!U$9:U$2508,0))</f>
        <v>0</v>
      </c>
      <c r="K453" s="57">
        <f t="array" ref="K453">SUM(IF(Implementación!$I$9:$I$2508=$D453,Implementación!V$9:V$2508,0))</f>
        <v>0</v>
      </c>
      <c r="L453" s="57">
        <f t="array" ref="L453">SUM(IF(Implementación!$I$9:$I$2508=$D453,Implementación!W$9:W$2508,0))</f>
        <v>0</v>
      </c>
      <c r="M453" s="57">
        <f t="array" ref="M453">SUM(IF(Implementación!$I$9:$I$2508=$D453,Implementación!X$9:X$2508,0))</f>
        <v>0</v>
      </c>
      <c r="N453" s="57">
        <f t="array" ref="N453">SUM(IF(Implementación!$I$9:$I$2508=$D453,Implementación!Y$9:Y$2508,0))</f>
        <v>0</v>
      </c>
      <c r="O453" s="57">
        <f t="array" ref="O453">SUM(IF(Implementación!$I$9:$I$2508=$D453,Implementación!AA$9:AA$2508,0))</f>
        <v>0</v>
      </c>
    </row>
    <row r="454" spans="1:15" ht="12.75" customHeight="1" x14ac:dyDescent="0.2">
      <c r="A454" s="60"/>
      <c r="B454" s="172"/>
      <c r="C454" s="179" t="s">
        <v>2191</v>
      </c>
      <c r="D454" s="439" t="s">
        <v>2192</v>
      </c>
      <c r="E454" s="348"/>
      <c r="F454" s="27"/>
      <c r="G454" s="57"/>
      <c r="H454" s="57"/>
      <c r="I454" s="57"/>
      <c r="J454" s="57"/>
      <c r="K454" s="57"/>
      <c r="L454" s="57"/>
      <c r="M454" s="57"/>
      <c r="N454" s="57"/>
      <c r="O454" s="57"/>
    </row>
    <row r="455" spans="1:15" ht="12.75" customHeight="1" x14ac:dyDescent="0.2">
      <c r="A455" s="60"/>
      <c r="B455" s="172"/>
      <c r="C455" s="187"/>
      <c r="D455" s="252" t="s">
        <v>564</v>
      </c>
      <c r="E455" s="188" t="s">
        <v>2193</v>
      </c>
      <c r="F455" s="27">
        <f>COUNTIF(Implementación!I$9:I$2507,$D455)</f>
        <v>1</v>
      </c>
      <c r="G455" s="57">
        <f t="array" ref="G455">SUM(IF(Implementación!$I$9:$I$2508=$D455,Implementación!N$9:N$2508,0))</f>
        <v>2875.3920000000003</v>
      </c>
      <c r="H455" s="57">
        <f t="array" ref="H455">SUM(IF(Implementación!$I$9:$I$2508=$D455,Implementación!Q$9:Q$2508,0))</f>
        <v>43.130879999999998</v>
      </c>
      <c r="I455" s="57">
        <f t="array" ref="I455">SUM(IF(Implementación!$I$9:$I$2508=$D455,Implementación!T$9:T$2508,0))</f>
        <v>23.003136000000001</v>
      </c>
      <c r="J455" s="57">
        <f t="array" ref="J455">SUM(IF(Implementación!$I$9:$I$2508=$D455,Implementación!U$9:U$2508,0))</f>
        <v>33679.097749440007</v>
      </c>
      <c r="K455" s="57">
        <f t="array" ref="K455">SUM(IF(Implementación!$I$9:$I$2508=$D455,Implementación!V$9:V$2508,0))</f>
        <v>2402.14201344</v>
      </c>
      <c r="L455" s="57">
        <f t="array" ref="L455">SUM(IF(Implementación!$I$9:$I$2508=$D455,Implementación!W$9:W$2508,0))</f>
        <v>36081.23976288001</v>
      </c>
      <c r="M455" s="57">
        <f t="array" ref="M455">SUM(IF(Implementación!$I$9:$I$2508=$D455,Implementación!X$9:X$2508,0))</f>
        <v>36081</v>
      </c>
      <c r="N455" s="57">
        <f t="array" ref="N455">SUM(IF(Implementación!$I$9:$I$2508=$D455,Implementación!Y$9:Y$2508,0))</f>
        <v>0</v>
      </c>
      <c r="O455" s="57">
        <f t="array" ref="O455">SUM(IF(Implementación!$I$9:$I$2508=$D455,Implementación!AA$9:AA$2508,0))</f>
        <v>0</v>
      </c>
    </row>
    <row r="456" spans="1:15" ht="12.75" customHeight="1" x14ac:dyDescent="0.2">
      <c r="A456" s="60"/>
      <c r="B456" s="172"/>
      <c r="C456" s="187"/>
      <c r="D456" s="252" t="s">
        <v>566</v>
      </c>
      <c r="E456" s="188" t="s">
        <v>2194</v>
      </c>
      <c r="F456" s="27">
        <f>COUNTIF(Implementación!I$9:I$2507,$D456)</f>
        <v>0</v>
      </c>
      <c r="G456" s="57">
        <f t="array" ref="G456">SUM(IF(Implementación!$I$9:$I$2508=$D456,Implementación!N$9:N$2508,0))</f>
        <v>0</v>
      </c>
      <c r="H456" s="57">
        <f t="array" ref="H456">SUM(IF(Implementación!$I$9:$I$2508=$D456,Implementación!Q$9:Q$2508,0))</f>
        <v>0</v>
      </c>
      <c r="I456" s="57">
        <f t="array" ref="I456">SUM(IF(Implementación!$I$9:$I$2508=$D456,Implementación!T$9:T$2508,0))</f>
        <v>0</v>
      </c>
      <c r="J456" s="57">
        <f t="array" ref="J456">SUM(IF(Implementación!$I$9:$I$2508=$D456,Implementación!U$9:U$2508,0))</f>
        <v>0</v>
      </c>
      <c r="K456" s="57">
        <f t="array" ref="K456">SUM(IF(Implementación!$I$9:$I$2508=$D456,Implementación!V$9:V$2508,0))</f>
        <v>0</v>
      </c>
      <c r="L456" s="57">
        <f t="array" ref="L456">SUM(IF(Implementación!$I$9:$I$2508=$D456,Implementación!W$9:W$2508,0))</f>
        <v>0</v>
      </c>
      <c r="M456" s="57">
        <f t="array" ref="M456">SUM(IF(Implementación!$I$9:$I$2508=$D456,Implementación!X$9:X$2508,0))</f>
        <v>0</v>
      </c>
      <c r="N456" s="57">
        <f t="array" ref="N456">SUM(IF(Implementación!$I$9:$I$2508=$D456,Implementación!Y$9:Y$2508,0))</f>
        <v>0</v>
      </c>
      <c r="O456" s="57">
        <f t="array" ref="O456">SUM(IF(Implementación!$I$9:$I$2508=$D456,Implementación!AA$9:AA$2508,0))</f>
        <v>0</v>
      </c>
    </row>
    <row r="457" spans="1:15" ht="12.75" customHeight="1" x14ac:dyDescent="0.2">
      <c r="A457" s="60"/>
      <c r="B457" s="172"/>
      <c r="C457" s="179" t="s">
        <v>2195</v>
      </c>
      <c r="D457" s="439" t="s">
        <v>2196</v>
      </c>
      <c r="E457" s="348"/>
      <c r="F457" s="27"/>
      <c r="G457" s="57"/>
      <c r="H457" s="57"/>
      <c r="I457" s="57"/>
      <c r="J457" s="57"/>
      <c r="K457" s="57"/>
      <c r="L457" s="57"/>
      <c r="M457" s="57"/>
      <c r="N457" s="57"/>
      <c r="O457" s="57"/>
    </row>
    <row r="458" spans="1:15" ht="12.75" customHeight="1" x14ac:dyDescent="0.2">
      <c r="A458" s="60"/>
      <c r="B458" s="172"/>
      <c r="C458" s="187"/>
      <c r="D458" s="252" t="s">
        <v>568</v>
      </c>
      <c r="E458" s="188" t="s">
        <v>2197</v>
      </c>
      <c r="F458" s="27">
        <f>COUNTIF(Implementación!I$9:I$2507,$D458)</f>
        <v>2</v>
      </c>
      <c r="G458" s="57">
        <f t="array" ref="G458">SUM(IF(Implementación!$I$9:$I$2508=$D458,Implementación!N$9:N$2508,0))</f>
        <v>512.17920000000004</v>
      </c>
      <c r="H458" s="57">
        <f t="array" ref="H458">SUM(IF(Implementación!$I$9:$I$2508=$D458,Implementación!Q$9:Q$2508,0))</f>
        <v>4.9061375999999992</v>
      </c>
      <c r="I458" s="57">
        <f t="array" ref="I458">SUM(IF(Implementación!$I$9:$I$2508=$D458,Implementación!T$9:T$2508,0))</f>
        <v>2.5608959999999996</v>
      </c>
      <c r="J458" s="57">
        <f t="array" ref="J458">SUM(IF(Implementación!$I$9:$I$2508=$D458,Implementación!U$9:U$2508,0))</f>
        <v>166.65319157759998</v>
      </c>
      <c r="K458" s="57">
        <f t="array" ref="K458">SUM(IF(Implementación!$I$9:$I$2508=$D458,Implementación!V$9:V$2508,0))</f>
        <v>91.901769523199988</v>
      </c>
      <c r="L458" s="57">
        <f t="array" ref="L458">SUM(IF(Implementación!$I$9:$I$2508=$D458,Implementación!W$9:W$2508,0))</f>
        <v>258.55496110079997</v>
      </c>
      <c r="M458" s="57">
        <f t="array" ref="M458">SUM(IF(Implementación!$I$9:$I$2508=$D458,Implementación!X$9:X$2508,0))</f>
        <v>259</v>
      </c>
      <c r="N458" s="57">
        <f t="array" ref="N458">SUM(IF(Implementación!$I$9:$I$2508=$D458,Implementación!Y$9:Y$2508,0))</f>
        <v>0</v>
      </c>
      <c r="O458" s="57">
        <f t="array" ref="O458">SUM(IF(Implementación!$I$9:$I$2508=$D458,Implementación!AA$9:AA$2508,0))</f>
        <v>0</v>
      </c>
    </row>
    <row r="459" spans="1:15" ht="12.75" customHeight="1" x14ac:dyDescent="0.2">
      <c r="A459" s="60"/>
      <c r="B459" s="172"/>
      <c r="C459" s="187"/>
      <c r="D459" s="252" t="s">
        <v>570</v>
      </c>
      <c r="E459" s="188" t="s">
        <v>2198</v>
      </c>
      <c r="F459" s="27">
        <f>COUNTIF(Implementación!I$9:I$2507,$D459)</f>
        <v>0</v>
      </c>
      <c r="G459" s="57">
        <f t="array" ref="G459">SUM(IF(Implementación!$I$9:$I$2508=$D459,Implementación!N$9:N$2508,0))</f>
        <v>0</v>
      </c>
      <c r="H459" s="57">
        <f t="array" ref="H459">SUM(IF(Implementación!$I$9:$I$2508=$D459,Implementación!Q$9:Q$2508,0))</f>
        <v>0</v>
      </c>
      <c r="I459" s="57">
        <f t="array" ref="I459">SUM(IF(Implementación!$I$9:$I$2508=$D459,Implementación!T$9:T$2508,0))</f>
        <v>0</v>
      </c>
      <c r="J459" s="57">
        <f t="array" ref="J459">SUM(IF(Implementación!$I$9:$I$2508=$D459,Implementación!U$9:U$2508,0))</f>
        <v>0</v>
      </c>
      <c r="K459" s="57">
        <f t="array" ref="K459">SUM(IF(Implementación!$I$9:$I$2508=$D459,Implementación!V$9:V$2508,0))</f>
        <v>0</v>
      </c>
      <c r="L459" s="57">
        <f t="array" ref="L459">SUM(IF(Implementación!$I$9:$I$2508=$D459,Implementación!W$9:W$2508,0))</f>
        <v>0</v>
      </c>
      <c r="M459" s="57">
        <f t="array" ref="M459">SUM(IF(Implementación!$I$9:$I$2508=$D459,Implementación!X$9:X$2508,0))</f>
        <v>0</v>
      </c>
      <c r="N459" s="57">
        <f t="array" ref="N459">SUM(IF(Implementación!$I$9:$I$2508=$D459,Implementación!Y$9:Y$2508,0))</f>
        <v>0</v>
      </c>
      <c r="O459" s="57">
        <f t="array" ref="O459">SUM(IF(Implementación!$I$9:$I$2508=$D459,Implementación!AA$9:AA$2508,0))</f>
        <v>0</v>
      </c>
    </row>
    <row r="460" spans="1:15" ht="12.75" customHeight="1" x14ac:dyDescent="0.2">
      <c r="A460" s="60"/>
      <c r="B460" s="172"/>
      <c r="C460" s="187"/>
      <c r="D460" s="252" t="s">
        <v>572</v>
      </c>
      <c r="E460" s="188" t="s">
        <v>2199</v>
      </c>
      <c r="F460" s="27">
        <f>COUNTIF(Implementación!I$9:I$2507,$D460)</f>
        <v>0</v>
      </c>
      <c r="G460" s="57">
        <f t="array" ref="G460">SUM(IF(Implementación!$I$9:$I$2508=$D460,Implementación!N$9:N$2508,0))</f>
        <v>0</v>
      </c>
      <c r="H460" s="57">
        <f t="array" ref="H460">SUM(IF(Implementación!$I$9:$I$2508=$D460,Implementación!Q$9:Q$2508,0))</f>
        <v>0</v>
      </c>
      <c r="I460" s="57">
        <f t="array" ref="I460">SUM(IF(Implementación!$I$9:$I$2508=$D460,Implementación!T$9:T$2508,0))</f>
        <v>0</v>
      </c>
      <c r="J460" s="57">
        <f t="array" ref="J460">SUM(IF(Implementación!$I$9:$I$2508=$D460,Implementación!U$9:U$2508,0))</f>
        <v>0</v>
      </c>
      <c r="K460" s="57">
        <f t="array" ref="K460">SUM(IF(Implementación!$I$9:$I$2508=$D460,Implementación!V$9:V$2508,0))</f>
        <v>0</v>
      </c>
      <c r="L460" s="57">
        <f t="array" ref="L460">SUM(IF(Implementación!$I$9:$I$2508=$D460,Implementación!W$9:W$2508,0))</f>
        <v>0</v>
      </c>
      <c r="M460" s="57">
        <f t="array" ref="M460">SUM(IF(Implementación!$I$9:$I$2508=$D460,Implementación!X$9:X$2508,0))</f>
        <v>0</v>
      </c>
      <c r="N460" s="57">
        <f t="array" ref="N460">SUM(IF(Implementación!$I$9:$I$2508=$D460,Implementación!Y$9:Y$2508,0))</f>
        <v>0</v>
      </c>
      <c r="O460" s="57">
        <f t="array" ref="O460">SUM(IF(Implementación!$I$9:$I$2508=$D460,Implementación!AA$9:AA$2508,0))</f>
        <v>0</v>
      </c>
    </row>
    <row r="461" spans="1:15" ht="12.75" customHeight="1" x14ac:dyDescent="0.2">
      <c r="A461" s="60"/>
      <c r="B461" s="172"/>
      <c r="C461" s="187"/>
      <c r="D461" s="179"/>
      <c r="E461" s="188" t="s">
        <v>2200</v>
      </c>
      <c r="F461" s="27"/>
      <c r="G461" s="57"/>
      <c r="H461" s="57"/>
      <c r="I461" s="57"/>
      <c r="J461" s="57"/>
      <c r="K461" s="57"/>
      <c r="L461" s="57"/>
      <c r="M461" s="57"/>
      <c r="N461" s="57"/>
      <c r="O461" s="57"/>
    </row>
    <row r="462" spans="1:15" ht="12.75" customHeight="1" x14ac:dyDescent="0.2">
      <c r="A462" s="60"/>
      <c r="B462" s="172"/>
      <c r="C462" s="187"/>
      <c r="D462" s="252" t="s">
        <v>574</v>
      </c>
      <c r="E462" s="188" t="s">
        <v>2201</v>
      </c>
      <c r="F462" s="27">
        <f>COUNTIF(Implementación!I$9:I$2507,$D462)</f>
        <v>0</v>
      </c>
      <c r="G462" s="57">
        <f t="array" ref="G462">SUM(IF(Implementación!$I$9:$I$2508=$D462,Implementación!N$9:N$2508,0))</f>
        <v>0</v>
      </c>
      <c r="H462" s="57">
        <f t="array" ref="H462">SUM(IF(Implementación!$I$9:$I$2508=$D462,Implementación!Q$9:Q$2508,0))</f>
        <v>0</v>
      </c>
      <c r="I462" s="57">
        <f t="array" ref="I462">SUM(IF(Implementación!$I$9:$I$2508=$D462,Implementación!T$9:T$2508,0))</f>
        <v>0</v>
      </c>
      <c r="J462" s="57">
        <f t="array" ref="J462">SUM(IF(Implementación!$I$9:$I$2508=$D462,Implementación!U$9:U$2508,0))</f>
        <v>0</v>
      </c>
      <c r="K462" s="57">
        <f t="array" ref="K462">SUM(IF(Implementación!$I$9:$I$2508=$D462,Implementación!V$9:V$2508,0))</f>
        <v>0</v>
      </c>
      <c r="L462" s="57">
        <f t="array" ref="L462">SUM(IF(Implementación!$I$9:$I$2508=$D462,Implementación!W$9:W$2508,0))</f>
        <v>0</v>
      </c>
      <c r="M462" s="57">
        <f t="array" ref="M462">SUM(IF(Implementación!$I$9:$I$2508=$D462,Implementación!X$9:X$2508,0))</f>
        <v>0</v>
      </c>
      <c r="N462" s="57">
        <f t="array" ref="N462">SUM(IF(Implementación!$I$9:$I$2508=$D462,Implementación!Y$9:Y$2508,0))</f>
        <v>0</v>
      </c>
      <c r="O462" s="57">
        <f t="array" ref="O462">SUM(IF(Implementación!$I$9:$I$2508=$D462,Implementación!AA$9:AA$2508,0))</f>
        <v>0</v>
      </c>
    </row>
    <row r="463" spans="1:15" ht="12.75" customHeight="1" x14ac:dyDescent="0.2">
      <c r="A463" s="60"/>
      <c r="B463" s="172"/>
      <c r="C463" s="187"/>
      <c r="D463" s="252" t="s">
        <v>575</v>
      </c>
      <c r="E463" s="188" t="s">
        <v>2202</v>
      </c>
      <c r="F463" s="27">
        <f>COUNTIF(Implementación!I$9:I$2507,$D463)</f>
        <v>0</v>
      </c>
      <c r="G463" s="57">
        <f t="array" ref="G463">SUM(IF(Implementación!$I$9:$I$2508=$D463,Implementación!N$9:N$2508,0))</f>
        <v>0</v>
      </c>
      <c r="H463" s="57">
        <f t="array" ref="H463">SUM(IF(Implementación!$I$9:$I$2508=$D463,Implementación!Q$9:Q$2508,0))</f>
        <v>0</v>
      </c>
      <c r="I463" s="57">
        <f t="array" ref="I463">SUM(IF(Implementación!$I$9:$I$2508=$D463,Implementación!T$9:T$2508,0))</f>
        <v>0</v>
      </c>
      <c r="J463" s="57">
        <f t="array" ref="J463">SUM(IF(Implementación!$I$9:$I$2508=$D463,Implementación!U$9:U$2508,0))</f>
        <v>0</v>
      </c>
      <c r="K463" s="57">
        <f t="array" ref="K463">SUM(IF(Implementación!$I$9:$I$2508=$D463,Implementación!V$9:V$2508,0))</f>
        <v>0</v>
      </c>
      <c r="L463" s="57">
        <f t="array" ref="L463">SUM(IF(Implementación!$I$9:$I$2508=$D463,Implementación!W$9:W$2508,0))</f>
        <v>0</v>
      </c>
      <c r="M463" s="57">
        <f t="array" ref="M463">SUM(IF(Implementación!$I$9:$I$2508=$D463,Implementación!X$9:X$2508,0))</f>
        <v>0</v>
      </c>
      <c r="N463" s="57">
        <f t="array" ref="N463">SUM(IF(Implementación!$I$9:$I$2508=$D463,Implementación!Y$9:Y$2508,0))</f>
        <v>0</v>
      </c>
      <c r="O463" s="57">
        <f t="array" ref="O463">SUM(IF(Implementación!$I$9:$I$2508=$D463,Implementación!AA$9:AA$2508,0))</f>
        <v>0</v>
      </c>
    </row>
    <row r="464" spans="1:15" ht="12.75" customHeight="1" x14ac:dyDescent="0.2">
      <c r="A464" s="60"/>
      <c r="B464" s="172"/>
      <c r="C464" s="187"/>
      <c r="D464" s="252" t="s">
        <v>576</v>
      </c>
      <c r="E464" s="188" t="s">
        <v>2203</v>
      </c>
      <c r="F464" s="27">
        <f>COUNTIF(Implementación!I$9:I$2507,$D464)</f>
        <v>0</v>
      </c>
      <c r="G464" s="57">
        <f t="array" ref="G464">SUM(IF(Implementación!$I$9:$I$2508=$D464,Implementación!N$9:N$2508,0))</f>
        <v>0</v>
      </c>
      <c r="H464" s="57">
        <f t="array" ref="H464">SUM(IF(Implementación!$I$9:$I$2508=$D464,Implementación!Q$9:Q$2508,0))</f>
        <v>0</v>
      </c>
      <c r="I464" s="57">
        <f t="array" ref="I464">SUM(IF(Implementación!$I$9:$I$2508=$D464,Implementación!T$9:T$2508,0))</f>
        <v>0</v>
      </c>
      <c r="J464" s="57">
        <f t="array" ref="J464">SUM(IF(Implementación!$I$9:$I$2508=$D464,Implementación!U$9:U$2508,0))</f>
        <v>0</v>
      </c>
      <c r="K464" s="57">
        <f t="array" ref="K464">SUM(IF(Implementación!$I$9:$I$2508=$D464,Implementación!V$9:V$2508,0))</f>
        <v>0</v>
      </c>
      <c r="L464" s="57">
        <f t="array" ref="L464">SUM(IF(Implementación!$I$9:$I$2508=$D464,Implementación!W$9:W$2508,0))</f>
        <v>0</v>
      </c>
      <c r="M464" s="57">
        <f t="array" ref="M464">SUM(IF(Implementación!$I$9:$I$2508=$D464,Implementación!X$9:X$2508,0))</f>
        <v>0</v>
      </c>
      <c r="N464" s="57">
        <f t="array" ref="N464">SUM(IF(Implementación!$I$9:$I$2508=$D464,Implementación!Y$9:Y$2508,0))</f>
        <v>0</v>
      </c>
      <c r="O464" s="57">
        <f t="array" ref="O464">SUM(IF(Implementación!$I$9:$I$2508=$D464,Implementación!AA$9:AA$2508,0))</f>
        <v>0</v>
      </c>
    </row>
    <row r="465" spans="1:15" ht="12.75" customHeight="1" x14ac:dyDescent="0.2">
      <c r="A465" s="60"/>
      <c r="B465" s="172"/>
      <c r="C465" s="179" t="s">
        <v>2204</v>
      </c>
      <c r="D465" s="439" t="s">
        <v>2205</v>
      </c>
      <c r="E465" s="348"/>
      <c r="F465" s="27"/>
      <c r="G465" s="57"/>
      <c r="H465" s="57"/>
      <c r="I465" s="57"/>
      <c r="J465" s="57"/>
      <c r="K465" s="57"/>
      <c r="L465" s="57"/>
      <c r="M465" s="57"/>
      <c r="N465" s="57"/>
      <c r="O465" s="57"/>
    </row>
    <row r="466" spans="1:15" ht="12.75" customHeight="1" x14ac:dyDescent="0.2">
      <c r="A466" s="60"/>
      <c r="B466" s="172"/>
      <c r="C466" s="187"/>
      <c r="D466" s="252" t="s">
        <v>578</v>
      </c>
      <c r="E466" s="188" t="s">
        <v>2206</v>
      </c>
      <c r="F466" s="27">
        <f>COUNTIF(Implementación!I$9:I$2507,$D466)</f>
        <v>0</v>
      </c>
      <c r="G466" s="57">
        <f t="array" ref="G466">SUM(IF(Implementación!$I$9:$I$2508=$D466,Implementación!N$9:N$2508,0))</f>
        <v>0</v>
      </c>
      <c r="H466" s="57">
        <f t="array" ref="H466">SUM(IF(Implementación!$I$9:$I$2508=$D466,Implementación!Q$9:Q$2508,0))</f>
        <v>0</v>
      </c>
      <c r="I466" s="57">
        <f t="array" ref="I466">SUM(IF(Implementación!$I$9:$I$2508=$D466,Implementación!T$9:T$2508,0))</f>
        <v>0</v>
      </c>
      <c r="J466" s="57">
        <f t="array" ref="J466">SUM(IF(Implementación!$I$9:$I$2508=$D466,Implementación!U$9:U$2508,0))</f>
        <v>0</v>
      </c>
      <c r="K466" s="57">
        <f t="array" ref="K466">SUM(IF(Implementación!$I$9:$I$2508=$D466,Implementación!V$9:V$2508,0))</f>
        <v>0</v>
      </c>
      <c r="L466" s="57">
        <f t="array" ref="L466">SUM(IF(Implementación!$I$9:$I$2508=$D466,Implementación!W$9:W$2508,0))</f>
        <v>0</v>
      </c>
      <c r="M466" s="57">
        <f t="array" ref="M466">SUM(IF(Implementación!$I$9:$I$2508=$D466,Implementación!X$9:X$2508,0))</f>
        <v>0</v>
      </c>
      <c r="N466" s="57">
        <f t="array" ref="N466">SUM(IF(Implementación!$I$9:$I$2508=$D466,Implementación!Y$9:Y$2508,0))</f>
        <v>0</v>
      </c>
      <c r="O466" s="57">
        <f t="array" ref="O466">SUM(IF(Implementación!$I$9:$I$2508=$D466,Implementación!AA$9:AA$2508,0))</f>
        <v>0</v>
      </c>
    </row>
    <row r="467" spans="1:15" ht="12.75" customHeight="1" x14ac:dyDescent="0.2">
      <c r="A467" s="60"/>
      <c r="B467" s="172"/>
      <c r="C467" s="187"/>
      <c r="D467" s="252" t="s">
        <v>580</v>
      </c>
      <c r="E467" s="188" t="s">
        <v>2207</v>
      </c>
      <c r="F467" s="27">
        <f>COUNTIF(Implementación!I$9:I$2507,$D467)</f>
        <v>0</v>
      </c>
      <c r="G467" s="57">
        <f t="array" ref="G467">SUM(IF(Implementación!$I$9:$I$2508=$D467,Implementación!N$9:N$2508,0))</f>
        <v>0</v>
      </c>
      <c r="H467" s="57">
        <f t="array" ref="H467">SUM(IF(Implementación!$I$9:$I$2508=$D467,Implementación!Q$9:Q$2508,0))</f>
        <v>0</v>
      </c>
      <c r="I467" s="57">
        <f t="array" ref="I467">SUM(IF(Implementación!$I$9:$I$2508=$D467,Implementación!T$9:T$2508,0))</f>
        <v>0</v>
      </c>
      <c r="J467" s="57">
        <f t="array" ref="J467">SUM(IF(Implementación!$I$9:$I$2508=$D467,Implementación!U$9:U$2508,0))</f>
        <v>0</v>
      </c>
      <c r="K467" s="57">
        <f t="array" ref="K467">SUM(IF(Implementación!$I$9:$I$2508=$D467,Implementación!V$9:V$2508,0))</f>
        <v>0</v>
      </c>
      <c r="L467" s="57">
        <f t="array" ref="L467">SUM(IF(Implementación!$I$9:$I$2508=$D467,Implementación!W$9:W$2508,0))</f>
        <v>0</v>
      </c>
      <c r="M467" s="57">
        <f t="array" ref="M467">SUM(IF(Implementación!$I$9:$I$2508=$D467,Implementación!X$9:X$2508,0))</f>
        <v>0</v>
      </c>
      <c r="N467" s="57">
        <f t="array" ref="N467">SUM(IF(Implementación!$I$9:$I$2508=$D467,Implementación!Y$9:Y$2508,0))</f>
        <v>0</v>
      </c>
      <c r="O467" s="57">
        <f t="array" ref="O467">SUM(IF(Implementación!$I$9:$I$2508=$D467,Implementación!AA$9:AA$2508,0))</f>
        <v>0</v>
      </c>
    </row>
    <row r="468" spans="1:15" ht="12.75" customHeight="1" x14ac:dyDescent="0.2">
      <c r="A468" s="60"/>
      <c r="B468" s="172"/>
      <c r="C468" s="187"/>
      <c r="D468" s="252" t="s">
        <v>582</v>
      </c>
      <c r="E468" s="188" t="s">
        <v>2208</v>
      </c>
      <c r="F468" s="27">
        <f>COUNTIF(Implementación!I$9:I$2507,$D468)</f>
        <v>0</v>
      </c>
      <c r="G468" s="57">
        <f t="array" ref="G468">SUM(IF(Implementación!$I$9:$I$2508=$D468,Implementación!N$9:N$2508,0))</f>
        <v>0</v>
      </c>
      <c r="H468" s="57">
        <f t="array" ref="H468">SUM(IF(Implementación!$I$9:$I$2508=$D468,Implementación!Q$9:Q$2508,0))</f>
        <v>0</v>
      </c>
      <c r="I468" s="57">
        <f t="array" ref="I468">SUM(IF(Implementación!$I$9:$I$2508=$D468,Implementación!T$9:T$2508,0))</f>
        <v>0</v>
      </c>
      <c r="J468" s="57">
        <f t="array" ref="J468">SUM(IF(Implementación!$I$9:$I$2508=$D468,Implementación!U$9:U$2508,0))</f>
        <v>0</v>
      </c>
      <c r="K468" s="57">
        <f t="array" ref="K468">SUM(IF(Implementación!$I$9:$I$2508=$D468,Implementación!V$9:V$2508,0))</f>
        <v>0</v>
      </c>
      <c r="L468" s="57">
        <f t="array" ref="L468">SUM(IF(Implementación!$I$9:$I$2508=$D468,Implementación!W$9:W$2508,0))</f>
        <v>0</v>
      </c>
      <c r="M468" s="57">
        <f t="array" ref="M468">SUM(IF(Implementación!$I$9:$I$2508=$D468,Implementación!X$9:X$2508,0))</f>
        <v>0</v>
      </c>
      <c r="N468" s="57">
        <f t="array" ref="N468">SUM(IF(Implementación!$I$9:$I$2508=$D468,Implementación!Y$9:Y$2508,0))</f>
        <v>0</v>
      </c>
      <c r="O468" s="57">
        <f t="array" ref="O468">SUM(IF(Implementación!$I$9:$I$2508=$D468,Implementación!AA$9:AA$2508,0))</f>
        <v>0</v>
      </c>
    </row>
    <row r="469" spans="1:15" ht="12.75" customHeight="1" x14ac:dyDescent="0.2">
      <c r="A469" s="60"/>
      <c r="B469" s="172"/>
      <c r="C469" s="187"/>
      <c r="D469" s="252" t="s">
        <v>584</v>
      </c>
      <c r="E469" s="188" t="s">
        <v>2209</v>
      </c>
      <c r="F469" s="27">
        <f>COUNTIF(Implementación!I$9:I$2507,$D469)</f>
        <v>0</v>
      </c>
      <c r="G469" s="57">
        <f t="array" ref="G469">SUM(IF(Implementación!$I$9:$I$2508=$D469,Implementación!N$9:N$2508,0))</f>
        <v>0</v>
      </c>
      <c r="H469" s="57">
        <f t="array" ref="H469">SUM(IF(Implementación!$I$9:$I$2508=$D469,Implementación!Q$9:Q$2508,0))</f>
        <v>0</v>
      </c>
      <c r="I469" s="57">
        <f t="array" ref="I469">SUM(IF(Implementación!$I$9:$I$2508=$D469,Implementación!T$9:T$2508,0))</f>
        <v>0</v>
      </c>
      <c r="J469" s="57">
        <f t="array" ref="J469">SUM(IF(Implementación!$I$9:$I$2508=$D469,Implementación!U$9:U$2508,0))</f>
        <v>0</v>
      </c>
      <c r="K469" s="57">
        <f t="array" ref="K469">SUM(IF(Implementación!$I$9:$I$2508=$D469,Implementación!V$9:V$2508,0))</f>
        <v>0</v>
      </c>
      <c r="L469" s="57">
        <f t="array" ref="L469">SUM(IF(Implementación!$I$9:$I$2508=$D469,Implementación!W$9:W$2508,0))</f>
        <v>0</v>
      </c>
      <c r="M469" s="57">
        <f t="array" ref="M469">SUM(IF(Implementación!$I$9:$I$2508=$D469,Implementación!X$9:X$2508,0))</f>
        <v>0</v>
      </c>
      <c r="N469" s="57">
        <f t="array" ref="N469">SUM(IF(Implementación!$I$9:$I$2508=$D469,Implementación!Y$9:Y$2508,0))</f>
        <v>0</v>
      </c>
      <c r="O469" s="57">
        <f t="array" ref="O469">SUM(IF(Implementación!$I$9:$I$2508=$D469,Implementación!AA$9:AA$2508,0))</f>
        <v>0</v>
      </c>
    </row>
    <row r="470" spans="1:15" ht="12.75" customHeight="1" x14ac:dyDescent="0.2">
      <c r="A470" s="60"/>
      <c r="B470" s="172"/>
      <c r="C470" s="179" t="s">
        <v>2210</v>
      </c>
      <c r="D470" s="439" t="s">
        <v>2211</v>
      </c>
      <c r="E470" s="348"/>
      <c r="F470" s="27"/>
      <c r="G470" s="57"/>
      <c r="H470" s="57"/>
      <c r="I470" s="57"/>
      <c r="J470" s="57"/>
      <c r="K470" s="57"/>
      <c r="L470" s="57"/>
      <c r="M470" s="57"/>
      <c r="N470" s="57"/>
      <c r="O470" s="57"/>
    </row>
    <row r="471" spans="1:15" ht="12.75" customHeight="1" x14ac:dyDescent="0.2">
      <c r="A471" s="60"/>
      <c r="B471" s="172"/>
      <c r="C471" s="187"/>
      <c r="D471" s="252" t="s">
        <v>586</v>
      </c>
      <c r="E471" s="188" t="s">
        <v>2212</v>
      </c>
      <c r="F471" s="27">
        <f>COUNTIF(Implementación!I$9:I$2507,$D471)</f>
        <v>0</v>
      </c>
      <c r="G471" s="57">
        <f t="array" ref="G471">SUM(IF(Implementación!$I$9:$I$2508=$D471,Implementación!N$9:N$2508,0))</f>
        <v>0</v>
      </c>
      <c r="H471" s="57">
        <f t="array" ref="H471">SUM(IF(Implementación!$I$9:$I$2508=$D471,Implementación!Q$9:Q$2508,0))</f>
        <v>0</v>
      </c>
      <c r="I471" s="57">
        <f t="array" ref="I471">SUM(IF(Implementación!$I$9:$I$2508=$D471,Implementación!T$9:T$2508,0))</f>
        <v>0</v>
      </c>
      <c r="J471" s="57">
        <f t="array" ref="J471">SUM(IF(Implementación!$I$9:$I$2508=$D471,Implementación!U$9:U$2508,0))</f>
        <v>0</v>
      </c>
      <c r="K471" s="57">
        <f t="array" ref="K471">SUM(IF(Implementación!$I$9:$I$2508=$D471,Implementación!V$9:V$2508,0))</f>
        <v>0</v>
      </c>
      <c r="L471" s="57">
        <f t="array" ref="L471">SUM(IF(Implementación!$I$9:$I$2508=$D471,Implementación!W$9:W$2508,0))</f>
        <v>0</v>
      </c>
      <c r="M471" s="57">
        <f t="array" ref="M471">SUM(IF(Implementación!$I$9:$I$2508=$D471,Implementación!X$9:X$2508,0))</f>
        <v>0</v>
      </c>
      <c r="N471" s="57">
        <f t="array" ref="N471">SUM(IF(Implementación!$I$9:$I$2508=$D471,Implementación!Y$9:Y$2508,0))</f>
        <v>0</v>
      </c>
      <c r="O471" s="57">
        <f t="array" ref="O471">SUM(IF(Implementación!$I$9:$I$2508=$D471,Implementación!AA$9:AA$2508,0))</f>
        <v>0</v>
      </c>
    </row>
    <row r="472" spans="1:15" ht="12.75" customHeight="1" x14ac:dyDescent="0.2">
      <c r="A472" s="60"/>
      <c r="B472" s="172"/>
      <c r="C472" s="179" t="s">
        <v>2213</v>
      </c>
      <c r="D472" s="439" t="s">
        <v>2214</v>
      </c>
      <c r="E472" s="348"/>
      <c r="F472" s="27"/>
      <c r="G472" s="57"/>
      <c r="H472" s="57"/>
      <c r="I472" s="57"/>
      <c r="J472" s="57"/>
      <c r="K472" s="57"/>
      <c r="L472" s="57"/>
      <c r="M472" s="57"/>
      <c r="N472" s="57"/>
      <c r="O472" s="57"/>
    </row>
    <row r="473" spans="1:15" ht="12.75" customHeight="1" x14ac:dyDescent="0.2">
      <c r="A473" s="60"/>
      <c r="B473" s="172"/>
      <c r="C473" s="187"/>
      <c r="D473" s="252" t="s">
        <v>588</v>
      </c>
      <c r="E473" s="188" t="s">
        <v>2214</v>
      </c>
      <c r="F473" s="27">
        <f>COUNTIF(Implementación!I$9:I$2507,$D473)</f>
        <v>0</v>
      </c>
      <c r="G473" s="57">
        <f t="array" ref="G473">SUM(IF(Implementación!$I$9:$I$2508=$D473,Implementación!N$9:N$2508,0))</f>
        <v>0</v>
      </c>
      <c r="H473" s="57">
        <f t="array" ref="H473">SUM(IF(Implementación!$I$9:$I$2508=$D473,Implementación!Q$9:Q$2508,0))</f>
        <v>0</v>
      </c>
      <c r="I473" s="57">
        <f t="array" ref="I473">SUM(IF(Implementación!$I$9:$I$2508=$D473,Implementación!T$9:T$2508,0))</f>
        <v>0</v>
      </c>
      <c r="J473" s="57">
        <f t="array" ref="J473">SUM(IF(Implementación!$I$9:$I$2508=$D473,Implementación!U$9:U$2508,0))</f>
        <v>0</v>
      </c>
      <c r="K473" s="57">
        <f t="array" ref="K473">SUM(IF(Implementación!$I$9:$I$2508=$D473,Implementación!V$9:V$2508,0))</f>
        <v>0</v>
      </c>
      <c r="L473" s="57">
        <f t="array" ref="L473">SUM(IF(Implementación!$I$9:$I$2508=$D473,Implementación!W$9:W$2508,0))</f>
        <v>0</v>
      </c>
      <c r="M473" s="57">
        <f t="array" ref="M473">SUM(IF(Implementación!$I$9:$I$2508=$D473,Implementación!X$9:X$2508,0))</f>
        <v>0</v>
      </c>
      <c r="N473" s="57">
        <f t="array" ref="N473">SUM(IF(Implementación!$I$9:$I$2508=$D473,Implementación!Y$9:Y$2508,0))</f>
        <v>0</v>
      </c>
      <c r="O473" s="57">
        <f t="array" ref="O473">SUM(IF(Implementación!$I$9:$I$2508=$D473,Implementación!AA$9:AA$2508,0))</f>
        <v>0</v>
      </c>
    </row>
    <row r="474" spans="1:15" ht="12.75" customHeight="1" x14ac:dyDescent="0.2">
      <c r="A474" s="60"/>
      <c r="B474" s="172"/>
      <c r="C474" s="187"/>
      <c r="D474" s="179"/>
      <c r="E474" s="188"/>
      <c r="F474" s="27"/>
      <c r="G474" s="57"/>
      <c r="H474" s="57"/>
      <c r="I474" s="57"/>
      <c r="J474" s="57"/>
      <c r="K474" s="57"/>
      <c r="L474" s="57"/>
      <c r="M474" s="57"/>
      <c r="N474" s="57"/>
      <c r="O474" s="57"/>
    </row>
    <row r="475" spans="1:15" ht="12.75" customHeight="1" x14ac:dyDescent="0.2">
      <c r="A475" s="60"/>
      <c r="B475" s="179" t="s">
        <v>2215</v>
      </c>
      <c r="C475" s="441" t="s">
        <v>2216</v>
      </c>
      <c r="D475" s="348"/>
      <c r="E475" s="348"/>
      <c r="F475" s="27"/>
      <c r="G475" s="57"/>
      <c r="H475" s="57"/>
      <c r="I475" s="57"/>
      <c r="J475" s="57"/>
      <c r="K475" s="57"/>
      <c r="L475" s="57"/>
      <c r="M475" s="57"/>
      <c r="N475" s="57"/>
      <c r="O475" s="57"/>
    </row>
    <row r="476" spans="1:15" ht="12.75" customHeight="1" x14ac:dyDescent="0.2">
      <c r="A476" s="60"/>
      <c r="B476" s="179"/>
      <c r="C476" s="441" t="s">
        <v>2217</v>
      </c>
      <c r="D476" s="348"/>
      <c r="E476" s="348"/>
      <c r="F476" s="27"/>
      <c r="G476" s="57"/>
      <c r="H476" s="57"/>
      <c r="I476" s="57"/>
      <c r="J476" s="57"/>
      <c r="K476" s="57"/>
      <c r="L476" s="57"/>
      <c r="M476" s="57"/>
      <c r="N476" s="57"/>
      <c r="O476" s="57"/>
    </row>
    <row r="477" spans="1:15" ht="12.75" customHeight="1" x14ac:dyDescent="0.2">
      <c r="A477" s="60"/>
      <c r="B477" s="172"/>
      <c r="C477" s="179" t="s">
        <v>2218</v>
      </c>
      <c r="D477" s="439" t="s">
        <v>2219</v>
      </c>
      <c r="E477" s="348"/>
      <c r="F477" s="27"/>
      <c r="G477" s="57"/>
      <c r="H477" s="57"/>
      <c r="I477" s="57"/>
      <c r="J477" s="57"/>
      <c r="K477" s="57"/>
      <c r="L477" s="57"/>
      <c r="M477" s="57"/>
      <c r="N477" s="57"/>
      <c r="O477" s="57"/>
    </row>
    <row r="478" spans="1:15" ht="12.75" customHeight="1" x14ac:dyDescent="0.2">
      <c r="A478" s="60"/>
      <c r="B478" s="172"/>
      <c r="C478" s="187"/>
      <c r="D478" s="252" t="s">
        <v>590</v>
      </c>
      <c r="E478" s="188" t="s">
        <v>2220</v>
      </c>
      <c r="F478" s="27">
        <f>COUNTIF(Implementación!I$9:I$2507,$D478)</f>
        <v>6</v>
      </c>
      <c r="G478" s="57">
        <f t="array" ref="G478">SUM(IF(Implementación!$I$9:$I$2508=$D478,Implementación!N$9:N$2508,0))</f>
        <v>0</v>
      </c>
      <c r="H478" s="57">
        <f t="array" ref="H478">SUM(IF(Implementación!$I$9:$I$2508=$D478,Implementación!Q$9:Q$2508,0))</f>
        <v>0</v>
      </c>
      <c r="I478" s="57">
        <f t="array" ref="I478">SUM(IF(Implementación!$I$9:$I$2508=$D478,Implementación!T$9:T$2508,0))</f>
        <v>0</v>
      </c>
      <c r="J478" s="57">
        <f t="array" ref="J478">SUM(IF(Implementación!$I$9:$I$2508=$D478,Implementación!U$9:U$2508,0))</f>
        <v>0</v>
      </c>
      <c r="K478" s="57">
        <f t="array" ref="K478">SUM(IF(Implementación!$I$9:$I$2508=$D478,Implementación!V$9:V$2508,0))</f>
        <v>0</v>
      </c>
      <c r="L478" s="57">
        <f t="array" ref="L478">SUM(IF(Implementación!$I$9:$I$2508=$D478,Implementación!W$9:W$2508,0))</f>
        <v>0</v>
      </c>
      <c r="M478" s="57">
        <f t="array" ref="M478">SUM(IF(Implementación!$I$9:$I$2508=$D478,Implementación!X$9:X$2508,0))</f>
        <v>0</v>
      </c>
      <c r="N478" s="57">
        <f t="array" ref="N478">SUM(IF(Implementación!$I$9:$I$2508=$D478,Implementación!Y$9:Y$2508,0))</f>
        <v>0</v>
      </c>
      <c r="O478" s="57">
        <f t="array" ref="O478">SUM(IF(Implementación!$I$9:$I$2508=$D478,Implementación!AA$9:AA$2508,0))</f>
        <v>0</v>
      </c>
    </row>
    <row r="479" spans="1:15" ht="12.75" customHeight="1" x14ac:dyDescent="0.2">
      <c r="A479" s="60"/>
      <c r="B479" s="172"/>
      <c r="C479" s="187"/>
      <c r="D479" s="179"/>
      <c r="E479" s="188" t="s">
        <v>2221</v>
      </c>
      <c r="F479" s="27"/>
      <c r="G479" s="57"/>
      <c r="H479" s="57"/>
      <c r="I479" s="57"/>
      <c r="J479" s="57"/>
      <c r="K479" s="57"/>
      <c r="L479" s="57"/>
      <c r="M479" s="57"/>
      <c r="N479" s="57"/>
      <c r="O479" s="57"/>
    </row>
    <row r="480" spans="1:15" ht="12.75" customHeight="1" x14ac:dyDescent="0.2">
      <c r="A480" s="60"/>
      <c r="B480" s="172"/>
      <c r="C480" s="187"/>
      <c r="D480" s="252" t="s">
        <v>592</v>
      </c>
      <c r="E480" s="188" t="s">
        <v>2222</v>
      </c>
      <c r="F480" s="27">
        <f>COUNTIF(Implementación!I$9:I$2507,$D480)</f>
        <v>0</v>
      </c>
      <c r="G480" s="57">
        <f t="array" ref="G480">SUM(IF(Implementación!$I$9:$I$2508=$D480,Implementación!N$9:N$2508,0))</f>
        <v>0</v>
      </c>
      <c r="H480" s="57">
        <f t="array" ref="H480">SUM(IF(Implementación!$I$9:$I$2508=$D480,Implementación!Q$9:Q$2508,0))</f>
        <v>0</v>
      </c>
      <c r="I480" s="57">
        <f t="array" ref="I480">SUM(IF(Implementación!$I$9:$I$2508=$D480,Implementación!T$9:T$2508,0))</f>
        <v>0</v>
      </c>
      <c r="J480" s="57">
        <f t="array" ref="J480">SUM(IF(Implementación!$I$9:$I$2508=$D480,Implementación!U$9:U$2508,0))</f>
        <v>0</v>
      </c>
      <c r="K480" s="57">
        <f t="array" ref="K480">SUM(IF(Implementación!$I$9:$I$2508=$D480,Implementación!V$9:V$2508,0))</f>
        <v>0</v>
      </c>
      <c r="L480" s="57">
        <f t="array" ref="L480">SUM(IF(Implementación!$I$9:$I$2508=$D480,Implementación!W$9:W$2508,0))</f>
        <v>0</v>
      </c>
      <c r="M480" s="57">
        <f t="array" ref="M480">SUM(IF(Implementación!$I$9:$I$2508=$D480,Implementación!X$9:X$2508,0))</f>
        <v>0</v>
      </c>
      <c r="N480" s="57">
        <f t="array" ref="N480">SUM(IF(Implementación!$I$9:$I$2508=$D480,Implementación!Y$9:Y$2508,0))</f>
        <v>0</v>
      </c>
      <c r="O480" s="57">
        <f t="array" ref="O480">SUM(IF(Implementación!$I$9:$I$2508=$D480,Implementación!AA$9:AA$2508,0))</f>
        <v>0</v>
      </c>
    </row>
    <row r="481" spans="1:15" ht="12.75" customHeight="1" x14ac:dyDescent="0.2">
      <c r="A481" s="60"/>
      <c r="B481" s="172"/>
      <c r="C481" s="187"/>
      <c r="D481" s="179"/>
      <c r="E481" s="188" t="s">
        <v>2223</v>
      </c>
      <c r="F481" s="27"/>
      <c r="G481" s="57"/>
      <c r="H481" s="57"/>
      <c r="I481" s="57"/>
      <c r="J481" s="57"/>
      <c r="K481" s="57"/>
      <c r="L481" s="57"/>
      <c r="M481" s="57"/>
      <c r="N481" s="57"/>
      <c r="O481" s="57"/>
    </row>
    <row r="482" spans="1:15" ht="12.75" customHeight="1" x14ac:dyDescent="0.2">
      <c r="A482" s="60"/>
      <c r="B482" s="172"/>
      <c r="C482" s="179" t="s">
        <v>2224</v>
      </c>
      <c r="D482" s="439" t="s">
        <v>2225</v>
      </c>
      <c r="E482" s="348"/>
      <c r="F482" s="27"/>
      <c r="G482" s="57"/>
      <c r="H482" s="57"/>
      <c r="I482" s="57"/>
      <c r="J482" s="57"/>
      <c r="K482" s="57"/>
      <c r="L482" s="57"/>
      <c r="M482" s="57"/>
      <c r="N482" s="57"/>
      <c r="O482" s="57"/>
    </row>
    <row r="483" spans="1:15" ht="12.75" customHeight="1" x14ac:dyDescent="0.2">
      <c r="A483" s="60"/>
      <c r="B483" s="172"/>
      <c r="C483" s="187"/>
      <c r="D483" s="252" t="s">
        <v>594</v>
      </c>
      <c r="E483" s="188" t="s">
        <v>2226</v>
      </c>
      <c r="F483" s="27">
        <f>COUNTIF(Implementación!I$9:I$2507,$D483)</f>
        <v>0</v>
      </c>
      <c r="G483" s="57">
        <f t="array" ref="G483">SUM(IF(Implementación!$I$9:$I$2508=$D483,Implementación!N$9:N$2508,0))</f>
        <v>0</v>
      </c>
      <c r="H483" s="57">
        <f t="array" ref="H483">SUM(IF(Implementación!$I$9:$I$2508=$D483,Implementación!Q$9:Q$2508,0))</f>
        <v>0</v>
      </c>
      <c r="I483" s="57">
        <f t="array" ref="I483">SUM(IF(Implementación!$I$9:$I$2508=$D483,Implementación!T$9:T$2508,0))</f>
        <v>0</v>
      </c>
      <c r="J483" s="57">
        <f t="array" ref="J483">SUM(IF(Implementación!$I$9:$I$2508=$D483,Implementación!U$9:U$2508,0))</f>
        <v>0</v>
      </c>
      <c r="K483" s="57">
        <f t="array" ref="K483">SUM(IF(Implementación!$I$9:$I$2508=$D483,Implementación!V$9:V$2508,0))</f>
        <v>0</v>
      </c>
      <c r="L483" s="57">
        <f t="array" ref="L483">SUM(IF(Implementación!$I$9:$I$2508=$D483,Implementación!W$9:W$2508,0))</f>
        <v>0</v>
      </c>
      <c r="M483" s="57">
        <f t="array" ref="M483">SUM(IF(Implementación!$I$9:$I$2508=$D483,Implementación!X$9:X$2508,0))</f>
        <v>0</v>
      </c>
      <c r="N483" s="57">
        <f t="array" ref="N483">SUM(IF(Implementación!$I$9:$I$2508=$D483,Implementación!Y$9:Y$2508,0))</f>
        <v>0</v>
      </c>
      <c r="O483" s="57">
        <f t="array" ref="O483">SUM(IF(Implementación!$I$9:$I$2508=$D483,Implementación!AA$9:AA$2508,0))</f>
        <v>0</v>
      </c>
    </row>
    <row r="484" spans="1:15" ht="12.75" customHeight="1" x14ac:dyDescent="0.2">
      <c r="A484" s="60"/>
      <c r="B484" s="172"/>
      <c r="C484" s="187"/>
      <c r="D484" s="252" t="s">
        <v>596</v>
      </c>
      <c r="E484" s="188" t="s">
        <v>2227</v>
      </c>
      <c r="F484" s="27">
        <f>COUNTIF(Implementación!I$9:I$2507,$D484)</f>
        <v>0</v>
      </c>
      <c r="G484" s="57">
        <f t="array" ref="G484">SUM(IF(Implementación!$I$9:$I$2508=$D484,Implementación!N$9:N$2508,0))</f>
        <v>0</v>
      </c>
      <c r="H484" s="57">
        <f t="array" ref="H484">SUM(IF(Implementación!$I$9:$I$2508=$D484,Implementación!Q$9:Q$2508,0))</f>
        <v>0</v>
      </c>
      <c r="I484" s="57">
        <f t="array" ref="I484">SUM(IF(Implementación!$I$9:$I$2508=$D484,Implementación!T$9:T$2508,0))</f>
        <v>0</v>
      </c>
      <c r="J484" s="57">
        <f t="array" ref="J484">SUM(IF(Implementación!$I$9:$I$2508=$D484,Implementación!U$9:U$2508,0))</f>
        <v>0</v>
      </c>
      <c r="K484" s="57">
        <f t="array" ref="K484">SUM(IF(Implementación!$I$9:$I$2508=$D484,Implementación!V$9:V$2508,0))</f>
        <v>0</v>
      </c>
      <c r="L484" s="57">
        <f t="array" ref="L484">SUM(IF(Implementación!$I$9:$I$2508=$D484,Implementación!W$9:W$2508,0))</f>
        <v>0</v>
      </c>
      <c r="M484" s="57">
        <f t="array" ref="M484">SUM(IF(Implementación!$I$9:$I$2508=$D484,Implementación!X$9:X$2508,0))</f>
        <v>0</v>
      </c>
      <c r="N484" s="57">
        <f t="array" ref="N484">SUM(IF(Implementación!$I$9:$I$2508=$D484,Implementación!Y$9:Y$2508,0))</f>
        <v>0</v>
      </c>
      <c r="O484" s="57">
        <f t="array" ref="O484">SUM(IF(Implementación!$I$9:$I$2508=$D484,Implementación!AA$9:AA$2508,0))</f>
        <v>0</v>
      </c>
    </row>
    <row r="485" spans="1:15" ht="12.75" customHeight="1" x14ac:dyDescent="0.2">
      <c r="A485" s="60"/>
      <c r="B485" s="172"/>
      <c r="C485" s="187"/>
      <c r="D485" s="252" t="s">
        <v>598</v>
      </c>
      <c r="E485" s="188" t="s">
        <v>2228</v>
      </c>
      <c r="F485" s="27">
        <f>COUNTIF(Implementación!I$9:I$2507,$D485)</f>
        <v>0</v>
      </c>
      <c r="G485" s="57">
        <f t="array" ref="G485">SUM(IF(Implementación!$I$9:$I$2508=$D485,Implementación!N$9:N$2508,0))</f>
        <v>0</v>
      </c>
      <c r="H485" s="57">
        <f t="array" ref="H485">SUM(IF(Implementación!$I$9:$I$2508=$D485,Implementación!Q$9:Q$2508,0))</f>
        <v>0</v>
      </c>
      <c r="I485" s="57">
        <f t="array" ref="I485">SUM(IF(Implementación!$I$9:$I$2508=$D485,Implementación!T$9:T$2508,0))</f>
        <v>0</v>
      </c>
      <c r="J485" s="57">
        <f t="array" ref="J485">SUM(IF(Implementación!$I$9:$I$2508=$D485,Implementación!U$9:U$2508,0))</f>
        <v>0</v>
      </c>
      <c r="K485" s="57">
        <f t="array" ref="K485">SUM(IF(Implementación!$I$9:$I$2508=$D485,Implementación!V$9:V$2508,0))</f>
        <v>0</v>
      </c>
      <c r="L485" s="57">
        <f t="array" ref="L485">SUM(IF(Implementación!$I$9:$I$2508=$D485,Implementación!W$9:W$2508,0))</f>
        <v>0</v>
      </c>
      <c r="M485" s="57">
        <f t="array" ref="M485">SUM(IF(Implementación!$I$9:$I$2508=$D485,Implementación!X$9:X$2508,0))</f>
        <v>0</v>
      </c>
      <c r="N485" s="57">
        <f t="array" ref="N485">SUM(IF(Implementación!$I$9:$I$2508=$D485,Implementación!Y$9:Y$2508,0))</f>
        <v>0</v>
      </c>
      <c r="O485" s="57">
        <f t="array" ref="O485">SUM(IF(Implementación!$I$9:$I$2508=$D485,Implementación!AA$9:AA$2508,0))</f>
        <v>0</v>
      </c>
    </row>
    <row r="486" spans="1:15" ht="12.75" customHeight="1" x14ac:dyDescent="0.2">
      <c r="A486" s="60"/>
      <c r="B486" s="172"/>
      <c r="C486" s="187"/>
      <c r="D486" s="179"/>
      <c r="E486" s="188" t="s">
        <v>2229</v>
      </c>
      <c r="F486" s="27"/>
      <c r="G486" s="57"/>
      <c r="H486" s="57"/>
      <c r="I486" s="57"/>
      <c r="J486" s="57"/>
      <c r="K486" s="57"/>
      <c r="L486" s="57"/>
      <c r="M486" s="57"/>
      <c r="N486" s="57"/>
      <c r="O486" s="57"/>
    </row>
    <row r="487" spans="1:15" ht="12.75" customHeight="1" x14ac:dyDescent="0.2">
      <c r="A487" s="60"/>
      <c r="B487" s="172"/>
      <c r="C487" s="187"/>
      <c r="D487" s="252" t="s">
        <v>600</v>
      </c>
      <c r="E487" s="188" t="s">
        <v>2230</v>
      </c>
      <c r="F487" s="27">
        <f>COUNTIF(Implementación!I$9:I$2507,$D487)</f>
        <v>0</v>
      </c>
      <c r="G487" s="57">
        <f t="array" ref="G487">SUM(IF(Implementación!$I$9:$I$2508=$D487,Implementación!N$9:N$2508,0))</f>
        <v>0</v>
      </c>
      <c r="H487" s="57">
        <f t="array" ref="H487">SUM(IF(Implementación!$I$9:$I$2508=$D487,Implementación!Q$9:Q$2508,0))</f>
        <v>0</v>
      </c>
      <c r="I487" s="57">
        <f t="array" ref="I487">SUM(IF(Implementación!$I$9:$I$2508=$D487,Implementación!T$9:T$2508,0))</f>
        <v>0</v>
      </c>
      <c r="J487" s="57">
        <f t="array" ref="J487">SUM(IF(Implementación!$I$9:$I$2508=$D487,Implementación!U$9:U$2508,0))</f>
        <v>0</v>
      </c>
      <c r="K487" s="57">
        <f t="array" ref="K487">SUM(IF(Implementación!$I$9:$I$2508=$D487,Implementación!V$9:V$2508,0))</f>
        <v>0</v>
      </c>
      <c r="L487" s="57">
        <f t="array" ref="L487">SUM(IF(Implementación!$I$9:$I$2508=$D487,Implementación!W$9:W$2508,0))</f>
        <v>0</v>
      </c>
      <c r="M487" s="57">
        <f t="array" ref="M487">SUM(IF(Implementación!$I$9:$I$2508=$D487,Implementación!X$9:X$2508,0))</f>
        <v>0</v>
      </c>
      <c r="N487" s="57">
        <f t="array" ref="N487">SUM(IF(Implementación!$I$9:$I$2508=$D487,Implementación!Y$9:Y$2508,0))</f>
        <v>0</v>
      </c>
      <c r="O487" s="57">
        <f t="array" ref="O487">SUM(IF(Implementación!$I$9:$I$2508=$D487,Implementación!AA$9:AA$2508,0))</f>
        <v>0</v>
      </c>
    </row>
    <row r="488" spans="1:15" ht="12.75" customHeight="1" x14ac:dyDescent="0.2">
      <c r="A488" s="60"/>
      <c r="B488" s="172"/>
      <c r="C488" s="187"/>
      <c r="D488" s="252" t="s">
        <v>602</v>
      </c>
      <c r="E488" s="188" t="s">
        <v>2231</v>
      </c>
      <c r="F488" s="27">
        <f>COUNTIF(Implementación!I$9:I$2507,$D488)</f>
        <v>0</v>
      </c>
      <c r="G488" s="57">
        <f t="array" ref="G488">SUM(IF(Implementación!$I$9:$I$2508=$D488,Implementación!N$9:N$2508,0))</f>
        <v>0</v>
      </c>
      <c r="H488" s="57">
        <f t="array" ref="H488">SUM(IF(Implementación!$I$9:$I$2508=$D488,Implementación!Q$9:Q$2508,0))</f>
        <v>0</v>
      </c>
      <c r="I488" s="57">
        <f t="array" ref="I488">SUM(IF(Implementación!$I$9:$I$2508=$D488,Implementación!T$9:T$2508,0))</f>
        <v>0</v>
      </c>
      <c r="J488" s="57">
        <f t="array" ref="J488">SUM(IF(Implementación!$I$9:$I$2508=$D488,Implementación!U$9:U$2508,0))</f>
        <v>0</v>
      </c>
      <c r="K488" s="57">
        <f t="array" ref="K488">SUM(IF(Implementación!$I$9:$I$2508=$D488,Implementación!V$9:V$2508,0))</f>
        <v>0</v>
      </c>
      <c r="L488" s="57">
        <f t="array" ref="L488">SUM(IF(Implementación!$I$9:$I$2508=$D488,Implementación!W$9:W$2508,0))</f>
        <v>0</v>
      </c>
      <c r="M488" s="57">
        <f t="array" ref="M488">SUM(IF(Implementación!$I$9:$I$2508=$D488,Implementación!X$9:X$2508,0))</f>
        <v>0</v>
      </c>
      <c r="N488" s="57">
        <f t="array" ref="N488">SUM(IF(Implementación!$I$9:$I$2508=$D488,Implementación!Y$9:Y$2508,0))</f>
        <v>0</v>
      </c>
      <c r="O488" s="57">
        <f t="array" ref="O488">SUM(IF(Implementación!$I$9:$I$2508=$D488,Implementación!AA$9:AA$2508,0))</f>
        <v>0</v>
      </c>
    </row>
    <row r="489" spans="1:15" ht="12.75" customHeight="1" x14ac:dyDescent="0.2">
      <c r="A489" s="60"/>
      <c r="B489" s="172"/>
      <c r="C489" s="187"/>
      <c r="D489" s="252" t="s">
        <v>604</v>
      </c>
      <c r="E489" s="188" t="s">
        <v>2232</v>
      </c>
      <c r="F489" s="27">
        <f>COUNTIF(Implementación!I$9:I$2507,$D489)</f>
        <v>0</v>
      </c>
      <c r="G489" s="57">
        <f t="array" ref="G489">SUM(IF(Implementación!$I$9:$I$2508=$D489,Implementación!N$9:N$2508,0))</f>
        <v>0</v>
      </c>
      <c r="H489" s="57">
        <f t="array" ref="H489">SUM(IF(Implementación!$I$9:$I$2508=$D489,Implementación!Q$9:Q$2508,0))</f>
        <v>0</v>
      </c>
      <c r="I489" s="57">
        <f t="array" ref="I489">SUM(IF(Implementación!$I$9:$I$2508=$D489,Implementación!T$9:T$2508,0))</f>
        <v>0</v>
      </c>
      <c r="J489" s="57">
        <f t="array" ref="J489">SUM(IF(Implementación!$I$9:$I$2508=$D489,Implementación!U$9:U$2508,0))</f>
        <v>0</v>
      </c>
      <c r="K489" s="57">
        <f t="array" ref="K489">SUM(IF(Implementación!$I$9:$I$2508=$D489,Implementación!V$9:V$2508,0))</f>
        <v>0</v>
      </c>
      <c r="L489" s="57">
        <f t="array" ref="L489">SUM(IF(Implementación!$I$9:$I$2508=$D489,Implementación!W$9:W$2508,0))</f>
        <v>0</v>
      </c>
      <c r="M489" s="57">
        <f t="array" ref="M489">SUM(IF(Implementación!$I$9:$I$2508=$D489,Implementación!X$9:X$2508,0))</f>
        <v>0</v>
      </c>
      <c r="N489" s="57">
        <f t="array" ref="N489">SUM(IF(Implementación!$I$9:$I$2508=$D489,Implementación!Y$9:Y$2508,0))</f>
        <v>0</v>
      </c>
      <c r="O489" s="57">
        <f t="array" ref="O489">SUM(IF(Implementación!$I$9:$I$2508=$D489,Implementación!AA$9:AA$2508,0))</f>
        <v>0</v>
      </c>
    </row>
    <row r="490" spans="1:15" ht="12.75" customHeight="1" x14ac:dyDescent="0.2">
      <c r="A490" s="60"/>
      <c r="B490" s="172"/>
      <c r="C490" s="179" t="s">
        <v>2233</v>
      </c>
      <c r="D490" s="439" t="s">
        <v>2234</v>
      </c>
      <c r="E490" s="348"/>
      <c r="F490" s="27"/>
      <c r="G490" s="57"/>
      <c r="H490" s="57"/>
      <c r="I490" s="57"/>
      <c r="J490" s="57"/>
      <c r="K490" s="57"/>
      <c r="L490" s="57"/>
      <c r="M490" s="57"/>
      <c r="N490" s="57"/>
      <c r="O490" s="57"/>
    </row>
    <row r="491" spans="1:15" ht="12.75" customHeight="1" x14ac:dyDescent="0.2">
      <c r="A491" s="60"/>
      <c r="B491" s="172"/>
      <c r="C491" s="187"/>
      <c r="D491" s="252" t="s">
        <v>606</v>
      </c>
      <c r="E491" s="188" t="s">
        <v>2235</v>
      </c>
      <c r="F491" s="27">
        <f>COUNTIF(Implementación!I$9:I$2507,$D491)</f>
        <v>0</v>
      </c>
      <c r="G491" s="57">
        <f t="array" ref="G491">SUM(IF(Implementación!$I$9:$I$2508=$D491,Implementación!N$9:N$2508,0))</f>
        <v>0</v>
      </c>
      <c r="H491" s="57">
        <f t="array" ref="H491">SUM(IF(Implementación!$I$9:$I$2508=$D491,Implementación!Q$9:Q$2508,0))</f>
        <v>0</v>
      </c>
      <c r="I491" s="57">
        <f t="array" ref="I491">SUM(IF(Implementación!$I$9:$I$2508=$D491,Implementación!T$9:T$2508,0))</f>
        <v>0</v>
      </c>
      <c r="J491" s="57">
        <f t="array" ref="J491">SUM(IF(Implementación!$I$9:$I$2508=$D491,Implementación!U$9:U$2508,0))</f>
        <v>0</v>
      </c>
      <c r="K491" s="57">
        <f t="array" ref="K491">SUM(IF(Implementación!$I$9:$I$2508=$D491,Implementación!V$9:V$2508,0))</f>
        <v>0</v>
      </c>
      <c r="L491" s="57">
        <f t="array" ref="L491">SUM(IF(Implementación!$I$9:$I$2508=$D491,Implementación!W$9:W$2508,0))</f>
        <v>0</v>
      </c>
      <c r="M491" s="57">
        <f t="array" ref="M491">SUM(IF(Implementación!$I$9:$I$2508=$D491,Implementación!X$9:X$2508,0))</f>
        <v>0</v>
      </c>
      <c r="N491" s="57">
        <f t="array" ref="N491">SUM(IF(Implementación!$I$9:$I$2508=$D491,Implementación!Y$9:Y$2508,0))</f>
        <v>0</v>
      </c>
      <c r="O491" s="57">
        <f t="array" ref="O491">SUM(IF(Implementación!$I$9:$I$2508=$D491,Implementación!AA$9:AA$2508,0))</f>
        <v>0</v>
      </c>
    </row>
    <row r="492" spans="1:15" ht="12.75" customHeight="1" x14ac:dyDescent="0.2">
      <c r="A492" s="60"/>
      <c r="B492" s="172"/>
      <c r="C492" s="187"/>
      <c r="D492" s="179"/>
      <c r="E492" s="188" t="s">
        <v>2236</v>
      </c>
      <c r="F492" s="27"/>
      <c r="G492" s="57"/>
      <c r="H492" s="57"/>
      <c r="I492" s="57"/>
      <c r="J492" s="57"/>
      <c r="K492" s="57"/>
      <c r="L492" s="57"/>
      <c r="M492" s="57"/>
      <c r="N492" s="57"/>
      <c r="O492" s="57"/>
    </row>
    <row r="493" spans="1:15" ht="12.75" customHeight="1" x14ac:dyDescent="0.2">
      <c r="A493" s="60"/>
      <c r="B493" s="172"/>
      <c r="C493" s="187"/>
      <c r="D493" s="252" t="s">
        <v>608</v>
      </c>
      <c r="E493" s="188" t="s">
        <v>2237</v>
      </c>
      <c r="F493" s="27">
        <f>COUNTIF(Implementación!I$9:I$2507,$D493)</f>
        <v>0</v>
      </c>
      <c r="G493" s="57">
        <f t="array" ref="G493">SUM(IF(Implementación!$I$9:$I$2508=$D493,Implementación!N$9:N$2508,0))</f>
        <v>0</v>
      </c>
      <c r="H493" s="57">
        <f t="array" ref="H493">SUM(IF(Implementación!$I$9:$I$2508=$D493,Implementación!Q$9:Q$2508,0))</f>
        <v>0</v>
      </c>
      <c r="I493" s="57">
        <f t="array" ref="I493">SUM(IF(Implementación!$I$9:$I$2508=$D493,Implementación!T$9:T$2508,0))</f>
        <v>0</v>
      </c>
      <c r="J493" s="57">
        <f t="array" ref="J493">SUM(IF(Implementación!$I$9:$I$2508=$D493,Implementación!U$9:U$2508,0))</f>
        <v>0</v>
      </c>
      <c r="K493" s="57">
        <f t="array" ref="K493">SUM(IF(Implementación!$I$9:$I$2508=$D493,Implementación!V$9:V$2508,0))</f>
        <v>0</v>
      </c>
      <c r="L493" s="57">
        <f t="array" ref="L493">SUM(IF(Implementación!$I$9:$I$2508=$D493,Implementación!W$9:W$2508,0))</f>
        <v>0</v>
      </c>
      <c r="M493" s="57">
        <f t="array" ref="M493">SUM(IF(Implementación!$I$9:$I$2508=$D493,Implementación!X$9:X$2508,0))</f>
        <v>0</v>
      </c>
      <c r="N493" s="57">
        <f t="array" ref="N493">SUM(IF(Implementación!$I$9:$I$2508=$D493,Implementación!Y$9:Y$2508,0))</f>
        <v>0</v>
      </c>
      <c r="O493" s="57">
        <f t="array" ref="O493">SUM(IF(Implementación!$I$9:$I$2508=$D493,Implementación!AA$9:AA$2508,0))</f>
        <v>0</v>
      </c>
    </row>
    <row r="494" spans="1:15" ht="12.75" customHeight="1" x14ac:dyDescent="0.2">
      <c r="A494" s="60"/>
      <c r="B494" s="172"/>
      <c r="C494" s="187"/>
      <c r="D494" s="252" t="s">
        <v>610</v>
      </c>
      <c r="E494" s="188" t="s">
        <v>2238</v>
      </c>
      <c r="F494" s="27">
        <f>COUNTIF(Implementación!I$9:I$2507,$D494)</f>
        <v>0</v>
      </c>
      <c r="G494" s="57">
        <f t="array" ref="G494">SUM(IF(Implementación!$I$9:$I$2508=$D494,Implementación!N$9:N$2508,0))</f>
        <v>0</v>
      </c>
      <c r="H494" s="57">
        <f t="array" ref="H494">SUM(IF(Implementación!$I$9:$I$2508=$D494,Implementación!Q$9:Q$2508,0))</f>
        <v>0</v>
      </c>
      <c r="I494" s="57">
        <f t="array" ref="I494">SUM(IF(Implementación!$I$9:$I$2508=$D494,Implementación!T$9:T$2508,0))</f>
        <v>0</v>
      </c>
      <c r="J494" s="57">
        <f t="array" ref="J494">SUM(IF(Implementación!$I$9:$I$2508=$D494,Implementación!U$9:U$2508,0))</f>
        <v>0</v>
      </c>
      <c r="K494" s="57">
        <f t="array" ref="K494">SUM(IF(Implementación!$I$9:$I$2508=$D494,Implementación!V$9:V$2508,0))</f>
        <v>0</v>
      </c>
      <c r="L494" s="57">
        <f t="array" ref="L494">SUM(IF(Implementación!$I$9:$I$2508=$D494,Implementación!W$9:W$2508,0))</f>
        <v>0</v>
      </c>
      <c r="M494" s="57">
        <f t="array" ref="M494">SUM(IF(Implementación!$I$9:$I$2508=$D494,Implementación!X$9:X$2508,0))</f>
        <v>0</v>
      </c>
      <c r="N494" s="57">
        <f t="array" ref="N494">SUM(IF(Implementación!$I$9:$I$2508=$D494,Implementación!Y$9:Y$2508,0))</f>
        <v>0</v>
      </c>
      <c r="O494" s="57">
        <f t="array" ref="O494">SUM(IF(Implementación!$I$9:$I$2508=$D494,Implementación!AA$9:AA$2508,0))</f>
        <v>0</v>
      </c>
    </row>
    <row r="495" spans="1:15" ht="12.75" customHeight="1" x14ac:dyDescent="0.2">
      <c r="A495" s="60"/>
      <c r="B495" s="172"/>
      <c r="C495" s="187"/>
      <c r="D495" s="253" t="s">
        <v>612</v>
      </c>
      <c r="E495" s="189" t="s">
        <v>2239</v>
      </c>
      <c r="F495" s="27">
        <f>COUNTIF(Implementación!I$9:I$2507,$D495)</f>
        <v>0</v>
      </c>
      <c r="G495" s="57">
        <f t="array" ref="G495">SUM(IF(Implementación!$I$9:$I$2508=$D495,Implementación!N$9:N$2508,0))</f>
        <v>0</v>
      </c>
      <c r="H495" s="57">
        <f t="array" ref="H495">SUM(IF(Implementación!$I$9:$I$2508=$D495,Implementación!Q$9:Q$2508,0))</f>
        <v>0</v>
      </c>
      <c r="I495" s="57">
        <f t="array" ref="I495">SUM(IF(Implementación!$I$9:$I$2508=$D495,Implementación!T$9:T$2508,0))</f>
        <v>0</v>
      </c>
      <c r="J495" s="57">
        <f t="array" ref="J495">SUM(IF(Implementación!$I$9:$I$2508=$D495,Implementación!U$9:U$2508,0))</f>
        <v>0</v>
      </c>
      <c r="K495" s="57">
        <f t="array" ref="K495">SUM(IF(Implementación!$I$9:$I$2508=$D495,Implementación!V$9:V$2508,0))</f>
        <v>0</v>
      </c>
      <c r="L495" s="57">
        <f t="array" ref="L495">SUM(IF(Implementación!$I$9:$I$2508=$D495,Implementación!W$9:W$2508,0))</f>
        <v>0</v>
      </c>
      <c r="M495" s="57">
        <f t="array" ref="M495">SUM(IF(Implementación!$I$9:$I$2508=$D495,Implementación!X$9:X$2508,0))</f>
        <v>0</v>
      </c>
      <c r="N495" s="57">
        <f t="array" ref="N495">SUM(IF(Implementación!$I$9:$I$2508=$D495,Implementación!Y$9:Y$2508,0))</f>
        <v>0</v>
      </c>
      <c r="O495" s="57">
        <f t="array" ref="O495">SUM(IF(Implementación!$I$9:$I$2508=$D495,Implementación!AA$9:AA$2508,0))</f>
        <v>0</v>
      </c>
    </row>
    <row r="496" spans="1:15" ht="12.75" customHeight="1" x14ac:dyDescent="0.2">
      <c r="A496" s="60"/>
      <c r="B496" s="172"/>
      <c r="C496" s="187"/>
      <c r="D496" s="252" t="s">
        <v>614</v>
      </c>
      <c r="E496" s="188" t="s">
        <v>2240</v>
      </c>
      <c r="F496" s="27">
        <f>COUNTIF(Implementación!I$9:I$2507,$D496)</f>
        <v>0</v>
      </c>
      <c r="G496" s="57">
        <f t="array" ref="G496">SUM(IF(Implementación!$I$9:$I$2508=$D496,Implementación!N$9:N$2508,0))</f>
        <v>0</v>
      </c>
      <c r="H496" s="57">
        <f t="array" ref="H496">SUM(IF(Implementación!$I$9:$I$2508=$D496,Implementación!Q$9:Q$2508,0))</f>
        <v>0</v>
      </c>
      <c r="I496" s="57">
        <f t="array" ref="I496">SUM(IF(Implementación!$I$9:$I$2508=$D496,Implementación!T$9:T$2508,0))</f>
        <v>0</v>
      </c>
      <c r="J496" s="57">
        <f t="array" ref="J496">SUM(IF(Implementación!$I$9:$I$2508=$D496,Implementación!U$9:U$2508,0))</f>
        <v>0</v>
      </c>
      <c r="K496" s="57">
        <f t="array" ref="K496">SUM(IF(Implementación!$I$9:$I$2508=$D496,Implementación!V$9:V$2508,0))</f>
        <v>0</v>
      </c>
      <c r="L496" s="57">
        <f t="array" ref="L496">SUM(IF(Implementación!$I$9:$I$2508=$D496,Implementación!W$9:W$2508,0))</f>
        <v>0</v>
      </c>
      <c r="M496" s="57">
        <f t="array" ref="M496">SUM(IF(Implementación!$I$9:$I$2508=$D496,Implementación!X$9:X$2508,0))</f>
        <v>0</v>
      </c>
      <c r="N496" s="57">
        <f t="array" ref="N496">SUM(IF(Implementación!$I$9:$I$2508=$D496,Implementación!Y$9:Y$2508,0))</f>
        <v>0</v>
      </c>
      <c r="O496" s="57">
        <f t="array" ref="O496">SUM(IF(Implementación!$I$9:$I$2508=$D496,Implementación!AA$9:AA$2508,0))</f>
        <v>0</v>
      </c>
    </row>
    <row r="497" spans="1:15" ht="12.75" customHeight="1" x14ac:dyDescent="0.2">
      <c r="A497" s="60"/>
      <c r="B497" s="172"/>
      <c r="C497" s="187"/>
      <c r="D497" s="252" t="s">
        <v>616</v>
      </c>
      <c r="E497" s="188" t="s">
        <v>2241</v>
      </c>
      <c r="F497" s="27">
        <f>COUNTIF(Implementación!I$9:I$2507,$D497)</f>
        <v>0</v>
      </c>
      <c r="G497" s="57">
        <f t="array" ref="G497">SUM(IF(Implementación!$I$9:$I$2508=$D497,Implementación!N$9:N$2508,0))</f>
        <v>0</v>
      </c>
      <c r="H497" s="57">
        <f t="array" ref="H497">SUM(IF(Implementación!$I$9:$I$2508=$D497,Implementación!Q$9:Q$2508,0))</f>
        <v>0</v>
      </c>
      <c r="I497" s="57">
        <f t="array" ref="I497">SUM(IF(Implementación!$I$9:$I$2508=$D497,Implementación!T$9:T$2508,0))</f>
        <v>0</v>
      </c>
      <c r="J497" s="57">
        <f t="array" ref="J497">SUM(IF(Implementación!$I$9:$I$2508=$D497,Implementación!U$9:U$2508,0))</f>
        <v>0</v>
      </c>
      <c r="K497" s="57">
        <f t="array" ref="K497">SUM(IF(Implementación!$I$9:$I$2508=$D497,Implementación!V$9:V$2508,0))</f>
        <v>0</v>
      </c>
      <c r="L497" s="57">
        <f t="array" ref="L497">SUM(IF(Implementación!$I$9:$I$2508=$D497,Implementación!W$9:W$2508,0))</f>
        <v>0</v>
      </c>
      <c r="M497" s="57">
        <f t="array" ref="M497">SUM(IF(Implementación!$I$9:$I$2508=$D497,Implementación!X$9:X$2508,0))</f>
        <v>0</v>
      </c>
      <c r="N497" s="57">
        <f t="array" ref="N497">SUM(IF(Implementación!$I$9:$I$2508=$D497,Implementación!Y$9:Y$2508,0))</f>
        <v>0</v>
      </c>
      <c r="O497" s="57">
        <f t="array" ref="O497">SUM(IF(Implementación!$I$9:$I$2508=$D497,Implementación!AA$9:AA$2508,0))</f>
        <v>0</v>
      </c>
    </row>
    <row r="498" spans="1:15" ht="12.75" customHeight="1" x14ac:dyDescent="0.2">
      <c r="A498" s="60"/>
      <c r="B498" s="172"/>
      <c r="C498" s="187"/>
      <c r="D498" s="252" t="s">
        <v>618</v>
      </c>
      <c r="E498" s="189" t="s">
        <v>2242</v>
      </c>
      <c r="F498" s="27">
        <f>COUNTIF(Implementación!I$9:I$2507,$D498)</f>
        <v>0</v>
      </c>
      <c r="G498" s="57">
        <f t="array" ref="G498">SUM(IF(Implementación!$I$9:$I$2508=$D498,Implementación!N$9:N$2508,0))</f>
        <v>0</v>
      </c>
      <c r="H498" s="57">
        <f t="array" ref="H498">SUM(IF(Implementación!$I$9:$I$2508=$D498,Implementación!Q$9:Q$2508,0))</f>
        <v>0</v>
      </c>
      <c r="I498" s="57">
        <f t="array" ref="I498">SUM(IF(Implementación!$I$9:$I$2508=$D498,Implementación!T$9:T$2508,0))</f>
        <v>0</v>
      </c>
      <c r="J498" s="57">
        <f t="array" ref="J498">SUM(IF(Implementación!$I$9:$I$2508=$D498,Implementación!U$9:U$2508,0))</f>
        <v>0</v>
      </c>
      <c r="K498" s="57">
        <f t="array" ref="K498">SUM(IF(Implementación!$I$9:$I$2508=$D498,Implementación!V$9:V$2508,0))</f>
        <v>0</v>
      </c>
      <c r="L498" s="57">
        <f t="array" ref="L498">SUM(IF(Implementación!$I$9:$I$2508=$D498,Implementación!W$9:W$2508,0))</f>
        <v>0</v>
      </c>
      <c r="M498" s="57">
        <f t="array" ref="M498">SUM(IF(Implementación!$I$9:$I$2508=$D498,Implementación!X$9:X$2508,0))</f>
        <v>0</v>
      </c>
      <c r="N498" s="57">
        <f t="array" ref="N498">SUM(IF(Implementación!$I$9:$I$2508=$D498,Implementación!Y$9:Y$2508,0))</f>
        <v>0</v>
      </c>
      <c r="O498" s="57">
        <f t="array" ref="O498">SUM(IF(Implementación!$I$9:$I$2508=$D498,Implementación!AA$9:AA$2508,0))</f>
        <v>0</v>
      </c>
    </row>
    <row r="499" spans="1:15" ht="12.75" customHeight="1" x14ac:dyDescent="0.2">
      <c r="A499" s="60"/>
      <c r="B499" s="172"/>
      <c r="C499" s="187"/>
      <c r="D499" s="252" t="s">
        <v>620</v>
      </c>
      <c r="E499" s="189" t="s">
        <v>2243</v>
      </c>
      <c r="F499" s="27">
        <f>COUNTIF(Implementación!I$9:I$2507,$D499)</f>
        <v>1</v>
      </c>
      <c r="G499" s="57">
        <f t="array" ref="G499">SUM(IF(Implementación!$I$9:$I$2508=$D499,Implementación!N$9:N$2508,0))</f>
        <v>6212.5919999999996</v>
      </c>
      <c r="H499" s="57">
        <f t="array" ref="H499">SUM(IF(Implementación!$I$9:$I$2508=$D499,Implementación!Q$9:Q$2508,0))</f>
        <v>113.06917439999999</v>
      </c>
      <c r="I499" s="57">
        <f t="array" ref="I499">SUM(IF(Implementación!$I$9:$I$2508=$D499,Implementación!T$9:T$2508,0))</f>
        <v>162.52140671999999</v>
      </c>
      <c r="J499" s="57">
        <f t="array" ref="J499">SUM(IF(Implementación!$I$9:$I$2508=$D499,Implementación!U$9:U$2508,0))</f>
        <v>436197.53397725994</v>
      </c>
      <c r="K499" s="57">
        <f t="array" ref="K499">SUM(IF(Implementación!$I$9:$I$2508=$D499,Implementación!V$9:V$2508,0))</f>
        <v>15883.847773516794</v>
      </c>
      <c r="L499" s="57">
        <f t="array" ref="L499">SUM(IF(Implementación!$I$9:$I$2508=$D499,Implementación!W$9:W$2508,0))</f>
        <v>452081.38175077672</v>
      </c>
      <c r="M499" s="57">
        <f t="array" ref="M499">SUM(IF(Implementación!$I$9:$I$2508=$D499,Implementación!X$9:X$2508,0))</f>
        <v>452081.38</v>
      </c>
      <c r="N499" s="57">
        <f t="array" ref="N499">SUM(IF(Implementación!$I$9:$I$2508=$D499,Implementación!Y$9:Y$2508,0))</f>
        <v>0</v>
      </c>
      <c r="O499" s="57">
        <f t="array" ref="O499">SUM(IF(Implementación!$I$9:$I$2508=$D499,Implementación!AA$9:AA$2508,0))</f>
        <v>0</v>
      </c>
    </row>
    <row r="500" spans="1:15" ht="12.75" customHeight="1" x14ac:dyDescent="0.2">
      <c r="A500" s="60"/>
      <c r="B500" s="172"/>
      <c r="C500" s="179" t="s">
        <v>2244</v>
      </c>
      <c r="D500" s="439" t="s">
        <v>2245</v>
      </c>
      <c r="E500" s="348"/>
      <c r="F500" s="27"/>
      <c r="G500" s="57"/>
      <c r="H500" s="57"/>
      <c r="I500" s="57"/>
      <c r="J500" s="57"/>
      <c r="K500" s="57"/>
      <c r="L500" s="57"/>
      <c r="M500" s="57"/>
      <c r="N500" s="57"/>
      <c r="O500" s="57"/>
    </row>
    <row r="501" spans="1:15" ht="12.75" customHeight="1" x14ac:dyDescent="0.2">
      <c r="A501" s="60"/>
      <c r="B501" s="172"/>
      <c r="C501" s="187"/>
      <c r="D501" s="252" t="s">
        <v>622</v>
      </c>
      <c r="E501" s="189" t="s">
        <v>2246</v>
      </c>
      <c r="F501" s="27">
        <f>COUNTIF(Implementación!I$9:I$2507,$D501)</f>
        <v>0</v>
      </c>
      <c r="G501" s="57">
        <f t="array" ref="G501">SUM(IF(Implementación!$I$9:$I$2508=$D501,Implementación!N$9:N$2508,0))</f>
        <v>0</v>
      </c>
      <c r="H501" s="57">
        <f t="array" ref="H501">SUM(IF(Implementación!$I$9:$I$2508=$D501,Implementación!Q$9:Q$2508,0))</f>
        <v>0</v>
      </c>
      <c r="I501" s="57">
        <f t="array" ref="I501">SUM(IF(Implementación!$I$9:$I$2508=$D501,Implementación!T$9:T$2508,0))</f>
        <v>0</v>
      </c>
      <c r="J501" s="57">
        <f t="array" ref="J501">SUM(IF(Implementación!$I$9:$I$2508=$D501,Implementación!U$9:U$2508,0))</f>
        <v>0</v>
      </c>
      <c r="K501" s="57">
        <f t="array" ref="K501">SUM(IF(Implementación!$I$9:$I$2508=$D501,Implementación!V$9:V$2508,0))</f>
        <v>0</v>
      </c>
      <c r="L501" s="57">
        <f t="array" ref="L501">SUM(IF(Implementación!$I$9:$I$2508=$D501,Implementación!W$9:W$2508,0))</f>
        <v>0</v>
      </c>
      <c r="M501" s="57">
        <f t="array" ref="M501">SUM(IF(Implementación!$I$9:$I$2508=$D501,Implementación!X$9:X$2508,0))</f>
        <v>0</v>
      </c>
      <c r="N501" s="57">
        <f t="array" ref="N501">SUM(IF(Implementación!$I$9:$I$2508=$D501,Implementación!Y$9:Y$2508,0))</f>
        <v>0</v>
      </c>
      <c r="O501" s="57">
        <f t="array" ref="O501">SUM(IF(Implementación!$I$9:$I$2508=$D501,Implementación!AA$9:AA$2508,0))</f>
        <v>0</v>
      </c>
    </row>
    <row r="502" spans="1:15" ht="12.75" customHeight="1" x14ac:dyDescent="0.2">
      <c r="A502" s="60"/>
      <c r="B502" s="172"/>
      <c r="C502" s="187"/>
      <c r="D502" s="252" t="s">
        <v>624</v>
      </c>
      <c r="E502" s="189" t="s">
        <v>2247</v>
      </c>
      <c r="F502" s="27">
        <f>COUNTIF(Implementación!I$9:I$2507,$D502)</f>
        <v>0</v>
      </c>
      <c r="G502" s="57">
        <f t="array" ref="G502">SUM(IF(Implementación!$I$9:$I$2508=$D502,Implementación!N$9:N$2508,0))</f>
        <v>0</v>
      </c>
      <c r="H502" s="57">
        <f t="array" ref="H502">SUM(IF(Implementación!$I$9:$I$2508=$D502,Implementación!Q$9:Q$2508,0))</f>
        <v>0</v>
      </c>
      <c r="I502" s="57">
        <f t="array" ref="I502">SUM(IF(Implementación!$I$9:$I$2508=$D502,Implementación!T$9:T$2508,0))</f>
        <v>0</v>
      </c>
      <c r="J502" s="57">
        <f t="array" ref="J502">SUM(IF(Implementación!$I$9:$I$2508=$D502,Implementación!U$9:U$2508,0))</f>
        <v>0</v>
      </c>
      <c r="K502" s="57">
        <f t="array" ref="K502">SUM(IF(Implementación!$I$9:$I$2508=$D502,Implementación!V$9:V$2508,0))</f>
        <v>0</v>
      </c>
      <c r="L502" s="57">
        <f t="array" ref="L502">SUM(IF(Implementación!$I$9:$I$2508=$D502,Implementación!W$9:W$2508,0))</f>
        <v>0</v>
      </c>
      <c r="M502" s="57">
        <f t="array" ref="M502">SUM(IF(Implementación!$I$9:$I$2508=$D502,Implementación!X$9:X$2508,0))</f>
        <v>0</v>
      </c>
      <c r="N502" s="57">
        <f t="array" ref="N502">SUM(IF(Implementación!$I$9:$I$2508=$D502,Implementación!Y$9:Y$2508,0))</f>
        <v>0</v>
      </c>
      <c r="O502" s="57">
        <f t="array" ref="O502">SUM(IF(Implementación!$I$9:$I$2508=$D502,Implementación!AA$9:AA$2508,0))</f>
        <v>0</v>
      </c>
    </row>
    <row r="503" spans="1:15" ht="12.75" customHeight="1" x14ac:dyDescent="0.2">
      <c r="A503" s="60"/>
      <c r="B503" s="172"/>
      <c r="C503" s="187"/>
      <c r="D503" s="252" t="s">
        <v>626</v>
      </c>
      <c r="E503" s="189" t="s">
        <v>2248</v>
      </c>
      <c r="F503" s="27">
        <f>COUNTIF(Implementación!I$9:I$2507,$D503)</f>
        <v>0</v>
      </c>
      <c r="G503" s="57">
        <f t="array" ref="G503">SUM(IF(Implementación!$I$9:$I$2508=$D503,Implementación!N$9:N$2508,0))</f>
        <v>0</v>
      </c>
      <c r="H503" s="57">
        <f t="array" ref="H503">SUM(IF(Implementación!$I$9:$I$2508=$D503,Implementación!Q$9:Q$2508,0))</f>
        <v>0</v>
      </c>
      <c r="I503" s="57">
        <f t="array" ref="I503">SUM(IF(Implementación!$I$9:$I$2508=$D503,Implementación!T$9:T$2508,0))</f>
        <v>0</v>
      </c>
      <c r="J503" s="57">
        <f t="array" ref="J503">SUM(IF(Implementación!$I$9:$I$2508=$D503,Implementación!U$9:U$2508,0))</f>
        <v>0</v>
      </c>
      <c r="K503" s="57">
        <f t="array" ref="K503">SUM(IF(Implementación!$I$9:$I$2508=$D503,Implementación!V$9:V$2508,0))</f>
        <v>0</v>
      </c>
      <c r="L503" s="57">
        <f t="array" ref="L503">SUM(IF(Implementación!$I$9:$I$2508=$D503,Implementación!W$9:W$2508,0))</f>
        <v>0</v>
      </c>
      <c r="M503" s="57">
        <f t="array" ref="M503">SUM(IF(Implementación!$I$9:$I$2508=$D503,Implementación!X$9:X$2508,0))</f>
        <v>0</v>
      </c>
      <c r="N503" s="57">
        <f t="array" ref="N503">SUM(IF(Implementación!$I$9:$I$2508=$D503,Implementación!Y$9:Y$2508,0))</f>
        <v>0</v>
      </c>
      <c r="O503" s="57">
        <f t="array" ref="O503">SUM(IF(Implementación!$I$9:$I$2508=$D503,Implementación!AA$9:AA$2508,0))</f>
        <v>0</v>
      </c>
    </row>
    <row r="504" spans="1:15" ht="12.75" customHeight="1" x14ac:dyDescent="0.2">
      <c r="A504" s="60"/>
      <c r="B504" s="172"/>
      <c r="C504" s="187"/>
      <c r="D504" s="252" t="s">
        <v>628</v>
      </c>
      <c r="E504" s="189" t="s">
        <v>2249</v>
      </c>
      <c r="F504" s="27">
        <f>COUNTIF(Implementación!I$9:I$2507,$D504)</f>
        <v>0</v>
      </c>
      <c r="G504" s="57">
        <f t="array" ref="G504">SUM(IF(Implementación!$I$9:$I$2508=$D504,Implementación!N$9:N$2508,0))</f>
        <v>0</v>
      </c>
      <c r="H504" s="57">
        <f t="array" ref="H504">SUM(IF(Implementación!$I$9:$I$2508=$D504,Implementación!Q$9:Q$2508,0))</f>
        <v>0</v>
      </c>
      <c r="I504" s="57">
        <f t="array" ref="I504">SUM(IF(Implementación!$I$9:$I$2508=$D504,Implementación!T$9:T$2508,0))</f>
        <v>0</v>
      </c>
      <c r="J504" s="57">
        <f t="array" ref="J504">SUM(IF(Implementación!$I$9:$I$2508=$D504,Implementación!U$9:U$2508,0))</f>
        <v>0</v>
      </c>
      <c r="K504" s="57">
        <f t="array" ref="K504">SUM(IF(Implementación!$I$9:$I$2508=$D504,Implementación!V$9:V$2508,0))</f>
        <v>0</v>
      </c>
      <c r="L504" s="57">
        <f t="array" ref="L504">SUM(IF(Implementación!$I$9:$I$2508=$D504,Implementación!W$9:W$2508,0))</f>
        <v>0</v>
      </c>
      <c r="M504" s="57">
        <f t="array" ref="M504">SUM(IF(Implementación!$I$9:$I$2508=$D504,Implementación!X$9:X$2508,0))</f>
        <v>0</v>
      </c>
      <c r="N504" s="57">
        <f t="array" ref="N504">SUM(IF(Implementación!$I$9:$I$2508=$D504,Implementación!Y$9:Y$2508,0))</f>
        <v>0</v>
      </c>
      <c r="O504" s="57">
        <f t="array" ref="O504">SUM(IF(Implementación!$I$9:$I$2508=$D504,Implementación!AA$9:AA$2508,0))</f>
        <v>0</v>
      </c>
    </row>
    <row r="505" spans="1:15" ht="12.75" customHeight="1" x14ac:dyDescent="0.2">
      <c r="A505" s="60"/>
      <c r="B505" s="172"/>
      <c r="C505" s="187"/>
      <c r="D505" s="252" t="s">
        <v>630</v>
      </c>
      <c r="E505" s="188" t="s">
        <v>2250</v>
      </c>
      <c r="F505" s="27">
        <f>COUNTIF(Implementación!I$9:I$2507,$D505)</f>
        <v>0</v>
      </c>
      <c r="G505" s="57">
        <f t="array" ref="G505">SUM(IF(Implementación!$I$9:$I$2508=$D505,Implementación!N$9:N$2508,0))</f>
        <v>0</v>
      </c>
      <c r="H505" s="57">
        <f t="array" ref="H505">SUM(IF(Implementación!$I$9:$I$2508=$D505,Implementación!Q$9:Q$2508,0))</f>
        <v>0</v>
      </c>
      <c r="I505" s="57">
        <f t="array" ref="I505">SUM(IF(Implementación!$I$9:$I$2508=$D505,Implementación!T$9:T$2508,0))</f>
        <v>0</v>
      </c>
      <c r="J505" s="57">
        <f t="array" ref="J505">SUM(IF(Implementación!$I$9:$I$2508=$D505,Implementación!U$9:U$2508,0))</f>
        <v>0</v>
      </c>
      <c r="K505" s="57">
        <f t="array" ref="K505">SUM(IF(Implementación!$I$9:$I$2508=$D505,Implementación!V$9:V$2508,0))</f>
        <v>0</v>
      </c>
      <c r="L505" s="57">
        <f t="array" ref="L505">SUM(IF(Implementación!$I$9:$I$2508=$D505,Implementación!W$9:W$2508,0))</f>
        <v>0</v>
      </c>
      <c r="M505" s="57">
        <f t="array" ref="M505">SUM(IF(Implementación!$I$9:$I$2508=$D505,Implementación!X$9:X$2508,0))</f>
        <v>0</v>
      </c>
      <c r="N505" s="57">
        <f t="array" ref="N505">SUM(IF(Implementación!$I$9:$I$2508=$D505,Implementación!Y$9:Y$2508,0))</f>
        <v>0</v>
      </c>
      <c r="O505" s="57">
        <f t="array" ref="O505">SUM(IF(Implementación!$I$9:$I$2508=$D505,Implementación!AA$9:AA$2508,0))</f>
        <v>0</v>
      </c>
    </row>
    <row r="506" spans="1:15" ht="12.75" customHeight="1" x14ac:dyDescent="0.2">
      <c r="A506" s="60"/>
      <c r="B506" s="172"/>
      <c r="C506" s="187"/>
      <c r="D506" s="252" t="s">
        <v>632</v>
      </c>
      <c r="E506" s="188" t="s">
        <v>2251</v>
      </c>
      <c r="F506" s="27">
        <f>COUNTIF(Implementación!I$9:I$2507,$D506)</f>
        <v>0</v>
      </c>
      <c r="G506" s="57">
        <f t="array" ref="G506">SUM(IF(Implementación!$I$9:$I$2508=$D506,Implementación!N$9:N$2508,0))</f>
        <v>0</v>
      </c>
      <c r="H506" s="57">
        <f t="array" ref="H506">SUM(IF(Implementación!$I$9:$I$2508=$D506,Implementación!Q$9:Q$2508,0))</f>
        <v>0</v>
      </c>
      <c r="I506" s="57">
        <f t="array" ref="I506">SUM(IF(Implementación!$I$9:$I$2508=$D506,Implementación!T$9:T$2508,0))</f>
        <v>0</v>
      </c>
      <c r="J506" s="57">
        <f t="array" ref="J506">SUM(IF(Implementación!$I$9:$I$2508=$D506,Implementación!U$9:U$2508,0))</f>
        <v>0</v>
      </c>
      <c r="K506" s="57">
        <f t="array" ref="K506">SUM(IF(Implementación!$I$9:$I$2508=$D506,Implementación!V$9:V$2508,0))</f>
        <v>0</v>
      </c>
      <c r="L506" s="57">
        <f t="array" ref="L506">SUM(IF(Implementación!$I$9:$I$2508=$D506,Implementación!W$9:W$2508,0))</f>
        <v>0</v>
      </c>
      <c r="M506" s="57">
        <f t="array" ref="M506">SUM(IF(Implementación!$I$9:$I$2508=$D506,Implementación!X$9:X$2508,0))</f>
        <v>0</v>
      </c>
      <c r="N506" s="57">
        <f t="array" ref="N506">SUM(IF(Implementación!$I$9:$I$2508=$D506,Implementación!Y$9:Y$2508,0))</f>
        <v>0</v>
      </c>
      <c r="O506" s="57">
        <f t="array" ref="O506">SUM(IF(Implementación!$I$9:$I$2508=$D506,Implementación!AA$9:AA$2508,0))</f>
        <v>0</v>
      </c>
    </row>
    <row r="507" spans="1:15" ht="12.75" customHeight="1" x14ac:dyDescent="0.2">
      <c r="A507" s="60"/>
      <c r="B507" s="172"/>
      <c r="C507" s="187"/>
      <c r="D507" s="252" t="s">
        <v>634</v>
      </c>
      <c r="E507" s="188" t="s">
        <v>2252</v>
      </c>
      <c r="F507" s="27">
        <f>COUNTIF(Implementación!I$9:I$2507,$D507)</f>
        <v>0</v>
      </c>
      <c r="G507" s="57">
        <f t="array" ref="G507">SUM(IF(Implementación!$I$9:$I$2508=$D507,Implementación!N$9:N$2508,0))</f>
        <v>0</v>
      </c>
      <c r="H507" s="57">
        <f t="array" ref="H507">SUM(IF(Implementación!$I$9:$I$2508=$D507,Implementación!Q$9:Q$2508,0))</f>
        <v>0</v>
      </c>
      <c r="I507" s="57">
        <f t="array" ref="I507">SUM(IF(Implementación!$I$9:$I$2508=$D507,Implementación!T$9:T$2508,0))</f>
        <v>0</v>
      </c>
      <c r="J507" s="57">
        <f t="array" ref="J507">SUM(IF(Implementación!$I$9:$I$2508=$D507,Implementación!U$9:U$2508,0))</f>
        <v>0</v>
      </c>
      <c r="K507" s="57">
        <f t="array" ref="K507">SUM(IF(Implementación!$I$9:$I$2508=$D507,Implementación!V$9:V$2508,0))</f>
        <v>0</v>
      </c>
      <c r="L507" s="57">
        <f t="array" ref="L507">SUM(IF(Implementación!$I$9:$I$2508=$D507,Implementación!W$9:W$2508,0))</f>
        <v>0</v>
      </c>
      <c r="M507" s="57">
        <f t="array" ref="M507">SUM(IF(Implementación!$I$9:$I$2508=$D507,Implementación!X$9:X$2508,0))</f>
        <v>0</v>
      </c>
      <c r="N507" s="57">
        <f t="array" ref="N507">SUM(IF(Implementación!$I$9:$I$2508=$D507,Implementación!Y$9:Y$2508,0))</f>
        <v>0</v>
      </c>
      <c r="O507" s="57">
        <f t="array" ref="O507">SUM(IF(Implementación!$I$9:$I$2508=$D507,Implementación!AA$9:AA$2508,0))</f>
        <v>0</v>
      </c>
    </row>
    <row r="508" spans="1:15" ht="12.75" customHeight="1" x14ac:dyDescent="0.2">
      <c r="A508" s="60"/>
      <c r="B508" s="172"/>
      <c r="C508" s="179" t="s">
        <v>2253</v>
      </c>
      <c r="D508" s="439" t="s">
        <v>2254</v>
      </c>
      <c r="E508" s="348"/>
      <c r="F508" s="27"/>
      <c r="G508" s="57"/>
      <c r="H508" s="57"/>
      <c r="I508" s="57"/>
      <c r="J508" s="57"/>
      <c r="K508" s="57"/>
      <c r="L508" s="57"/>
      <c r="M508" s="57"/>
      <c r="N508" s="57"/>
      <c r="O508" s="57"/>
    </row>
    <row r="509" spans="1:15" ht="12.75" customHeight="1" x14ac:dyDescent="0.2">
      <c r="A509" s="60"/>
      <c r="B509" s="172"/>
      <c r="C509" s="187"/>
      <c r="D509" s="252" t="s">
        <v>636</v>
      </c>
      <c r="E509" s="188" t="s">
        <v>2255</v>
      </c>
      <c r="F509" s="27">
        <f>COUNTIF(Implementación!I$9:I$2507,$D509)</f>
        <v>0</v>
      </c>
      <c r="G509" s="57">
        <f t="array" ref="G509">SUM(IF(Implementación!$I$9:$I$2508=$D509,Implementación!N$9:N$2508,0))</f>
        <v>0</v>
      </c>
      <c r="H509" s="57">
        <f t="array" ref="H509">SUM(IF(Implementación!$I$9:$I$2508=$D509,Implementación!Q$9:Q$2508,0))</f>
        <v>0</v>
      </c>
      <c r="I509" s="57">
        <f t="array" ref="I509">SUM(IF(Implementación!$I$9:$I$2508=$D509,Implementación!T$9:T$2508,0))</f>
        <v>0</v>
      </c>
      <c r="J509" s="57">
        <f t="array" ref="J509">SUM(IF(Implementación!$I$9:$I$2508=$D509,Implementación!U$9:U$2508,0))</f>
        <v>0</v>
      </c>
      <c r="K509" s="57">
        <f t="array" ref="K509">SUM(IF(Implementación!$I$9:$I$2508=$D509,Implementación!V$9:V$2508,0))</f>
        <v>0</v>
      </c>
      <c r="L509" s="57">
        <f t="array" ref="L509">SUM(IF(Implementación!$I$9:$I$2508=$D509,Implementación!W$9:W$2508,0))</f>
        <v>0</v>
      </c>
      <c r="M509" s="57">
        <f t="array" ref="M509">SUM(IF(Implementación!$I$9:$I$2508=$D509,Implementación!X$9:X$2508,0))</f>
        <v>0</v>
      </c>
      <c r="N509" s="57">
        <f t="array" ref="N509">SUM(IF(Implementación!$I$9:$I$2508=$D509,Implementación!Y$9:Y$2508,0))</f>
        <v>0</v>
      </c>
      <c r="O509" s="57">
        <f t="array" ref="O509">SUM(IF(Implementación!$I$9:$I$2508=$D509,Implementación!AA$9:AA$2508,0))</f>
        <v>0</v>
      </c>
    </row>
    <row r="510" spans="1:15" ht="12.75" customHeight="1" x14ac:dyDescent="0.2">
      <c r="A510" s="60"/>
      <c r="B510" s="172"/>
      <c r="C510" s="187"/>
      <c r="D510" s="252" t="s">
        <v>638</v>
      </c>
      <c r="E510" s="188" t="s">
        <v>2256</v>
      </c>
      <c r="F510" s="27">
        <f>COUNTIF(Implementación!I$9:I$2507,$D510)</f>
        <v>0</v>
      </c>
      <c r="G510" s="57">
        <f t="array" ref="G510">SUM(IF(Implementación!$I$9:$I$2508=$D510,Implementación!N$9:N$2508,0))</f>
        <v>0</v>
      </c>
      <c r="H510" s="57">
        <f t="array" ref="H510">SUM(IF(Implementación!$I$9:$I$2508=$D510,Implementación!Q$9:Q$2508,0))</f>
        <v>0</v>
      </c>
      <c r="I510" s="57">
        <f t="array" ref="I510">SUM(IF(Implementación!$I$9:$I$2508=$D510,Implementación!T$9:T$2508,0))</f>
        <v>0</v>
      </c>
      <c r="J510" s="57">
        <f t="array" ref="J510">SUM(IF(Implementación!$I$9:$I$2508=$D510,Implementación!U$9:U$2508,0))</f>
        <v>0</v>
      </c>
      <c r="K510" s="57">
        <f t="array" ref="K510">SUM(IF(Implementación!$I$9:$I$2508=$D510,Implementación!V$9:V$2508,0))</f>
        <v>0</v>
      </c>
      <c r="L510" s="57">
        <f t="array" ref="L510">SUM(IF(Implementación!$I$9:$I$2508=$D510,Implementación!W$9:W$2508,0))</f>
        <v>0</v>
      </c>
      <c r="M510" s="57">
        <f t="array" ref="M510">SUM(IF(Implementación!$I$9:$I$2508=$D510,Implementación!X$9:X$2508,0))</f>
        <v>0</v>
      </c>
      <c r="N510" s="57">
        <f t="array" ref="N510">SUM(IF(Implementación!$I$9:$I$2508=$D510,Implementación!Y$9:Y$2508,0))</f>
        <v>0</v>
      </c>
      <c r="O510" s="57">
        <f t="array" ref="O510">SUM(IF(Implementación!$I$9:$I$2508=$D510,Implementación!AA$9:AA$2508,0))</f>
        <v>0</v>
      </c>
    </row>
    <row r="511" spans="1:15" ht="12.75" customHeight="1" x14ac:dyDescent="0.2">
      <c r="A511" s="60"/>
      <c r="B511" s="172"/>
      <c r="C511" s="179" t="s">
        <v>2257</v>
      </c>
      <c r="D511" s="439" t="s">
        <v>2258</v>
      </c>
      <c r="E511" s="348"/>
      <c r="F511" s="27"/>
      <c r="G511" s="57"/>
      <c r="H511" s="57"/>
      <c r="I511" s="57"/>
      <c r="J511" s="57"/>
      <c r="K511" s="57"/>
      <c r="L511" s="57"/>
      <c r="M511" s="57"/>
      <c r="N511" s="57"/>
      <c r="O511" s="57"/>
    </row>
    <row r="512" spans="1:15" ht="12.75" customHeight="1" x14ac:dyDescent="0.2">
      <c r="A512" s="60"/>
      <c r="B512" s="172"/>
      <c r="C512" s="187"/>
      <c r="D512" s="252" t="s">
        <v>640</v>
      </c>
      <c r="E512" s="188" t="s">
        <v>2259</v>
      </c>
      <c r="F512" s="27">
        <f>COUNTIF(Implementación!I$9:I$2507,$D512)</f>
        <v>0</v>
      </c>
      <c r="G512" s="57">
        <f t="array" ref="G512">SUM(IF(Implementación!$I$9:$I$2508=$D512,Implementación!N$9:N$2508,0))</f>
        <v>0</v>
      </c>
      <c r="H512" s="57">
        <f t="array" ref="H512">SUM(IF(Implementación!$I$9:$I$2508=$D512,Implementación!Q$9:Q$2508,0))</f>
        <v>0</v>
      </c>
      <c r="I512" s="57">
        <f t="array" ref="I512">SUM(IF(Implementación!$I$9:$I$2508=$D512,Implementación!T$9:T$2508,0))</f>
        <v>0</v>
      </c>
      <c r="J512" s="57">
        <f t="array" ref="J512">SUM(IF(Implementación!$I$9:$I$2508=$D512,Implementación!U$9:U$2508,0))</f>
        <v>0</v>
      </c>
      <c r="K512" s="57">
        <f t="array" ref="K512">SUM(IF(Implementación!$I$9:$I$2508=$D512,Implementación!V$9:V$2508,0))</f>
        <v>0</v>
      </c>
      <c r="L512" s="57">
        <f t="array" ref="L512">SUM(IF(Implementación!$I$9:$I$2508=$D512,Implementación!W$9:W$2508,0))</f>
        <v>0</v>
      </c>
      <c r="M512" s="57">
        <f t="array" ref="M512">SUM(IF(Implementación!$I$9:$I$2508=$D512,Implementación!X$9:X$2508,0))</f>
        <v>0</v>
      </c>
      <c r="N512" s="57">
        <f t="array" ref="N512">SUM(IF(Implementación!$I$9:$I$2508=$D512,Implementación!Y$9:Y$2508,0))</f>
        <v>0</v>
      </c>
      <c r="O512" s="57">
        <f t="array" ref="O512">SUM(IF(Implementación!$I$9:$I$2508=$D512,Implementación!AA$9:AA$2508,0))</f>
        <v>0</v>
      </c>
    </row>
    <row r="513" spans="1:15" ht="12.75" customHeight="1" x14ac:dyDescent="0.2">
      <c r="A513" s="60"/>
      <c r="B513" s="172"/>
      <c r="C513" s="187"/>
      <c r="D513" s="252" t="s">
        <v>642</v>
      </c>
      <c r="E513" s="188" t="s">
        <v>2260</v>
      </c>
      <c r="F513" s="27">
        <f>COUNTIF(Implementación!I$9:I$2507,$D513)</f>
        <v>0</v>
      </c>
      <c r="G513" s="57">
        <f t="array" ref="G513">SUM(IF(Implementación!$I$9:$I$2508=$D513,Implementación!N$9:N$2508,0))</f>
        <v>0</v>
      </c>
      <c r="H513" s="57">
        <f t="array" ref="H513">SUM(IF(Implementación!$I$9:$I$2508=$D513,Implementación!Q$9:Q$2508,0))</f>
        <v>0</v>
      </c>
      <c r="I513" s="57">
        <f t="array" ref="I513">SUM(IF(Implementación!$I$9:$I$2508=$D513,Implementación!T$9:T$2508,0))</f>
        <v>0</v>
      </c>
      <c r="J513" s="57">
        <f t="array" ref="J513">SUM(IF(Implementación!$I$9:$I$2508=$D513,Implementación!U$9:U$2508,0))</f>
        <v>0</v>
      </c>
      <c r="K513" s="57">
        <f t="array" ref="K513">SUM(IF(Implementación!$I$9:$I$2508=$D513,Implementación!V$9:V$2508,0))</f>
        <v>0</v>
      </c>
      <c r="L513" s="57">
        <f t="array" ref="L513">SUM(IF(Implementación!$I$9:$I$2508=$D513,Implementación!W$9:W$2508,0))</f>
        <v>0</v>
      </c>
      <c r="M513" s="57">
        <f t="array" ref="M513">SUM(IF(Implementación!$I$9:$I$2508=$D513,Implementación!X$9:X$2508,0))</f>
        <v>0</v>
      </c>
      <c r="N513" s="57">
        <f t="array" ref="N513">SUM(IF(Implementación!$I$9:$I$2508=$D513,Implementación!Y$9:Y$2508,0))</f>
        <v>0</v>
      </c>
      <c r="O513" s="57">
        <f t="array" ref="O513">SUM(IF(Implementación!$I$9:$I$2508=$D513,Implementación!AA$9:AA$2508,0))</f>
        <v>0</v>
      </c>
    </row>
    <row r="514" spans="1:15" ht="12.75" customHeight="1" x14ac:dyDescent="0.2">
      <c r="A514" s="60"/>
      <c r="B514" s="172"/>
      <c r="C514" s="187"/>
      <c r="D514" s="252" t="s">
        <v>644</v>
      </c>
      <c r="E514" s="188" t="s">
        <v>2261</v>
      </c>
      <c r="F514" s="27">
        <f>COUNTIF(Implementación!I$9:I$2507,$D514)</f>
        <v>0</v>
      </c>
      <c r="G514" s="57">
        <f t="array" ref="G514">SUM(IF(Implementación!$I$9:$I$2508=$D514,Implementación!N$9:N$2508,0))</f>
        <v>0</v>
      </c>
      <c r="H514" s="57">
        <f t="array" ref="H514">SUM(IF(Implementación!$I$9:$I$2508=$D514,Implementación!Q$9:Q$2508,0))</f>
        <v>0</v>
      </c>
      <c r="I514" s="57">
        <f t="array" ref="I514">SUM(IF(Implementación!$I$9:$I$2508=$D514,Implementación!T$9:T$2508,0))</f>
        <v>0</v>
      </c>
      <c r="J514" s="57">
        <f t="array" ref="J514">SUM(IF(Implementación!$I$9:$I$2508=$D514,Implementación!U$9:U$2508,0))</f>
        <v>0</v>
      </c>
      <c r="K514" s="57">
        <f t="array" ref="K514">SUM(IF(Implementación!$I$9:$I$2508=$D514,Implementación!V$9:V$2508,0))</f>
        <v>0</v>
      </c>
      <c r="L514" s="57">
        <f t="array" ref="L514">SUM(IF(Implementación!$I$9:$I$2508=$D514,Implementación!W$9:W$2508,0))</f>
        <v>0</v>
      </c>
      <c r="M514" s="57">
        <f t="array" ref="M514">SUM(IF(Implementación!$I$9:$I$2508=$D514,Implementación!X$9:X$2508,0))</f>
        <v>0</v>
      </c>
      <c r="N514" s="57">
        <f t="array" ref="N514">SUM(IF(Implementación!$I$9:$I$2508=$D514,Implementación!Y$9:Y$2508,0))</f>
        <v>0</v>
      </c>
      <c r="O514" s="57">
        <f t="array" ref="O514">SUM(IF(Implementación!$I$9:$I$2508=$D514,Implementación!AA$9:AA$2508,0))</f>
        <v>0</v>
      </c>
    </row>
    <row r="515" spans="1:15" ht="12.75" customHeight="1" x14ac:dyDescent="0.2">
      <c r="A515" s="60"/>
      <c r="B515" s="172"/>
      <c r="C515" s="179" t="s">
        <v>2262</v>
      </c>
      <c r="D515" s="439" t="s">
        <v>2263</v>
      </c>
      <c r="E515" s="348"/>
      <c r="F515" s="27"/>
      <c r="G515" s="57"/>
      <c r="H515" s="57"/>
      <c r="I515" s="57"/>
      <c r="J515" s="57"/>
      <c r="K515" s="57"/>
      <c r="L515" s="57"/>
      <c r="M515" s="57"/>
      <c r="N515" s="57"/>
      <c r="O515" s="57"/>
    </row>
    <row r="516" spans="1:15" ht="12.75" customHeight="1" x14ac:dyDescent="0.2">
      <c r="A516" s="60"/>
      <c r="B516" s="172"/>
      <c r="C516" s="187"/>
      <c r="D516" s="252" t="s">
        <v>646</v>
      </c>
      <c r="E516" s="188" t="s">
        <v>2264</v>
      </c>
      <c r="F516" s="27">
        <f>COUNTIF(Implementación!I$9:I$2507,$D516)</f>
        <v>0</v>
      </c>
      <c r="G516" s="57">
        <f t="array" ref="G516">SUM(IF(Implementación!$I$9:$I$2508=$D516,Implementación!N$9:N$2508,0))</f>
        <v>0</v>
      </c>
      <c r="H516" s="57">
        <f t="array" ref="H516">SUM(IF(Implementación!$I$9:$I$2508=$D516,Implementación!Q$9:Q$2508,0))</f>
        <v>0</v>
      </c>
      <c r="I516" s="57">
        <f t="array" ref="I516">SUM(IF(Implementación!$I$9:$I$2508=$D516,Implementación!T$9:T$2508,0))</f>
        <v>0</v>
      </c>
      <c r="J516" s="57">
        <f t="array" ref="J516">SUM(IF(Implementación!$I$9:$I$2508=$D516,Implementación!U$9:U$2508,0))</f>
        <v>0</v>
      </c>
      <c r="K516" s="57">
        <f t="array" ref="K516">SUM(IF(Implementación!$I$9:$I$2508=$D516,Implementación!V$9:V$2508,0))</f>
        <v>0</v>
      </c>
      <c r="L516" s="57">
        <f t="array" ref="L516">SUM(IF(Implementación!$I$9:$I$2508=$D516,Implementación!W$9:W$2508,0))</f>
        <v>0</v>
      </c>
      <c r="M516" s="57">
        <f t="array" ref="M516">SUM(IF(Implementación!$I$9:$I$2508=$D516,Implementación!X$9:X$2508,0))</f>
        <v>0</v>
      </c>
      <c r="N516" s="57">
        <f t="array" ref="N516">SUM(IF(Implementación!$I$9:$I$2508=$D516,Implementación!Y$9:Y$2508,0))</f>
        <v>0</v>
      </c>
      <c r="O516" s="57">
        <f t="array" ref="O516">SUM(IF(Implementación!$I$9:$I$2508=$D516,Implementación!AA$9:AA$2508,0))</f>
        <v>0</v>
      </c>
    </row>
    <row r="517" spans="1:15" ht="12.75" customHeight="1" x14ac:dyDescent="0.2">
      <c r="A517" s="60"/>
      <c r="B517" s="172"/>
      <c r="C517" s="187"/>
      <c r="D517" s="252" t="s">
        <v>648</v>
      </c>
      <c r="E517" s="188" t="s">
        <v>2265</v>
      </c>
      <c r="F517" s="27">
        <f>COUNTIF(Implementación!I$9:I$2507,$D517)</f>
        <v>0</v>
      </c>
      <c r="G517" s="57">
        <f t="array" ref="G517">SUM(IF(Implementación!$I$9:$I$2508=$D517,Implementación!N$9:N$2508,0))</f>
        <v>0</v>
      </c>
      <c r="H517" s="57">
        <f t="array" ref="H517">SUM(IF(Implementación!$I$9:$I$2508=$D517,Implementación!Q$9:Q$2508,0))</f>
        <v>0</v>
      </c>
      <c r="I517" s="57">
        <f t="array" ref="I517">SUM(IF(Implementación!$I$9:$I$2508=$D517,Implementación!T$9:T$2508,0))</f>
        <v>0</v>
      </c>
      <c r="J517" s="57">
        <f t="array" ref="J517">SUM(IF(Implementación!$I$9:$I$2508=$D517,Implementación!U$9:U$2508,0))</f>
        <v>0</v>
      </c>
      <c r="K517" s="57">
        <f t="array" ref="K517">SUM(IF(Implementación!$I$9:$I$2508=$D517,Implementación!V$9:V$2508,0))</f>
        <v>0</v>
      </c>
      <c r="L517" s="57">
        <f t="array" ref="L517">SUM(IF(Implementación!$I$9:$I$2508=$D517,Implementación!W$9:W$2508,0))</f>
        <v>0</v>
      </c>
      <c r="M517" s="57">
        <f t="array" ref="M517">SUM(IF(Implementación!$I$9:$I$2508=$D517,Implementación!X$9:X$2508,0))</f>
        <v>0</v>
      </c>
      <c r="N517" s="57">
        <f t="array" ref="N517">SUM(IF(Implementación!$I$9:$I$2508=$D517,Implementación!Y$9:Y$2508,0))</f>
        <v>0</v>
      </c>
      <c r="O517" s="57">
        <f t="array" ref="O517">SUM(IF(Implementación!$I$9:$I$2508=$D517,Implementación!AA$9:AA$2508,0))</f>
        <v>0</v>
      </c>
    </row>
    <row r="518" spans="1:15" ht="12.75" customHeight="1" x14ac:dyDescent="0.2">
      <c r="A518" s="60"/>
      <c r="B518" s="172"/>
      <c r="C518" s="187"/>
      <c r="D518" s="179"/>
      <c r="E518" s="188"/>
      <c r="F518" s="27"/>
      <c r="G518" s="57"/>
      <c r="H518" s="57"/>
      <c r="I518" s="57"/>
      <c r="J518" s="57"/>
      <c r="K518" s="57"/>
      <c r="L518" s="57"/>
      <c r="M518" s="57"/>
      <c r="N518" s="57"/>
      <c r="O518" s="57"/>
    </row>
    <row r="519" spans="1:15" ht="12.75" customHeight="1" x14ac:dyDescent="0.25">
      <c r="A519" s="60" t="s">
        <v>1655</v>
      </c>
      <c r="B519" s="440" t="s">
        <v>82</v>
      </c>
      <c r="C519" s="348"/>
      <c r="D519" s="348"/>
      <c r="E519" s="348"/>
      <c r="F519" s="176">
        <f t="shared" ref="F519:O519" si="7">SUM(F520:F533)</f>
        <v>26</v>
      </c>
      <c r="G519" s="186">
        <f t="shared" si="7"/>
        <v>36098.207999999999</v>
      </c>
      <c r="H519" s="186">
        <f t="shared" si="7"/>
        <v>7764.1891120799992</v>
      </c>
      <c r="I519" s="186">
        <f t="shared" si="7"/>
        <v>2289.6350135999996</v>
      </c>
      <c r="J519" s="186">
        <f t="shared" si="7"/>
        <v>2548503.5099739116</v>
      </c>
      <c r="K519" s="186">
        <f t="shared" si="7"/>
        <v>107141.71741459201</v>
      </c>
      <c r="L519" s="186">
        <f t="shared" si="7"/>
        <v>2655645.2273885044</v>
      </c>
      <c r="M519" s="186">
        <f t="shared" si="7"/>
        <v>2320919</v>
      </c>
      <c r="N519" s="186">
        <f t="shared" si="7"/>
        <v>0</v>
      </c>
      <c r="O519" s="186">
        <f t="shared" si="7"/>
        <v>0</v>
      </c>
    </row>
    <row r="520" spans="1:15" ht="12.75" customHeight="1" x14ac:dyDescent="0.2">
      <c r="A520" s="60"/>
      <c r="B520" s="179" t="s">
        <v>2266</v>
      </c>
      <c r="C520" s="441" t="s">
        <v>2267</v>
      </c>
      <c r="D520" s="348"/>
      <c r="E520" s="348"/>
      <c r="F520" s="27"/>
      <c r="G520" s="57"/>
      <c r="H520" s="57"/>
      <c r="I520" s="57"/>
      <c r="J520" s="57"/>
      <c r="K520" s="57"/>
      <c r="L520" s="57"/>
      <c r="M520" s="57"/>
      <c r="N520" s="57"/>
      <c r="O520" s="57"/>
    </row>
    <row r="521" spans="1:15" ht="12.75" customHeight="1" x14ac:dyDescent="0.2">
      <c r="A521" s="60"/>
      <c r="B521" s="172"/>
      <c r="C521" s="179" t="s">
        <v>2268</v>
      </c>
      <c r="D521" s="439" t="s">
        <v>2269</v>
      </c>
      <c r="E521" s="348"/>
      <c r="F521" s="27"/>
      <c r="G521" s="57"/>
      <c r="H521" s="57"/>
      <c r="I521" s="57"/>
      <c r="J521" s="57"/>
      <c r="K521" s="57"/>
      <c r="L521" s="57"/>
      <c r="M521" s="57"/>
      <c r="N521" s="57"/>
      <c r="O521" s="57"/>
    </row>
    <row r="522" spans="1:15" ht="12.75" customHeight="1" x14ac:dyDescent="0.2">
      <c r="A522" s="60"/>
      <c r="B522" s="172"/>
      <c r="C522" s="187"/>
      <c r="D522" s="252" t="s">
        <v>650</v>
      </c>
      <c r="E522" s="188" t="s">
        <v>2270</v>
      </c>
      <c r="F522" s="27">
        <f>COUNTIF(Implementación!I$9:I$2507,$D522)</f>
        <v>18</v>
      </c>
      <c r="G522" s="57">
        <f t="array" ref="G522">SUM(IF(Implementación!$I$9:$I$2508=$D522,Implementación!N$9:N$2508,0))</f>
        <v>6212.5920000000006</v>
      </c>
      <c r="H522" s="57">
        <f t="array" ref="H522">SUM(IF(Implementación!$I$9:$I$2508=$D522,Implementación!Q$9:Q$2508,0))</f>
        <v>370.87912800000004</v>
      </c>
      <c r="I522" s="57">
        <f t="array" ref="I522">SUM(IF(Implementación!$I$9:$I$2508=$D522,Implementación!T$9:T$2508,0))</f>
        <v>216.6270912</v>
      </c>
      <c r="J522" s="57">
        <f t="array" ref="J522">SUM(IF(Implementación!$I$9:$I$2508=$D522,Implementación!U$9:U$2508,0))</f>
        <v>171859.62635107199</v>
      </c>
      <c r="K522" s="57">
        <f t="array" ref="K522">SUM(IF(Implementación!$I$9:$I$2508=$D522,Implementación!V$9:V$2508,0))</f>
        <v>20931.672599423997</v>
      </c>
      <c r="L522" s="57">
        <f t="array" ref="L522">SUM(IF(Implementación!$I$9:$I$2508=$D522,Implementación!W$9:W$2508,0))</f>
        <v>192791.29895049598</v>
      </c>
      <c r="M522" s="57">
        <f t="array" ref="M522">SUM(IF(Implementación!$I$9:$I$2508=$D522,Implementación!X$9:X$2508,0))</f>
        <v>192792</v>
      </c>
      <c r="N522" s="57">
        <f t="array" ref="N522">SUM(IF(Implementación!$I$9:$I$2508=$D522,Implementación!Y$9:Y$2508,0))</f>
        <v>0</v>
      </c>
      <c r="O522" s="57">
        <f t="array" ref="O522">SUM(IF(Implementación!$I$9:$I$2508=$D522,Implementación!AA$9:AA$2508,0))</f>
        <v>0</v>
      </c>
    </row>
    <row r="523" spans="1:15" ht="12.75" customHeight="1" x14ac:dyDescent="0.2">
      <c r="A523" s="60"/>
      <c r="B523" s="172"/>
      <c r="C523" s="187"/>
      <c r="D523" s="252" t="s">
        <v>652</v>
      </c>
      <c r="E523" s="188" t="s">
        <v>2271</v>
      </c>
      <c r="F523" s="27">
        <f>COUNTIF(Implementación!I$9:I$2507,$D523)</f>
        <v>0</v>
      </c>
      <c r="G523" s="57">
        <f t="array" ref="G523">SUM(IF(Implementación!$I$9:$I$2508=$D523,Implementación!N$9:N$2508,0))</f>
        <v>0</v>
      </c>
      <c r="H523" s="57">
        <f t="array" ref="H523">SUM(IF(Implementación!$I$9:$I$2508=$D523,Implementación!Q$9:Q$2508,0))</f>
        <v>0</v>
      </c>
      <c r="I523" s="57">
        <f t="array" ref="I523">SUM(IF(Implementación!$I$9:$I$2508=$D523,Implementación!T$9:T$2508,0))</f>
        <v>0</v>
      </c>
      <c r="J523" s="57">
        <f t="array" ref="J523">SUM(IF(Implementación!$I$9:$I$2508=$D523,Implementación!U$9:U$2508,0))</f>
        <v>0</v>
      </c>
      <c r="K523" s="57">
        <f t="array" ref="K523">SUM(IF(Implementación!$I$9:$I$2508=$D523,Implementación!V$9:V$2508,0))</f>
        <v>0</v>
      </c>
      <c r="L523" s="57">
        <f t="array" ref="L523">SUM(IF(Implementación!$I$9:$I$2508=$D523,Implementación!W$9:W$2508,0))</f>
        <v>0</v>
      </c>
      <c r="M523" s="57">
        <f t="array" ref="M523">SUM(IF(Implementación!$I$9:$I$2508=$D523,Implementación!X$9:X$2508,0))</f>
        <v>0</v>
      </c>
      <c r="N523" s="57">
        <f t="array" ref="N523">SUM(IF(Implementación!$I$9:$I$2508=$D523,Implementación!Y$9:Y$2508,0))</f>
        <v>0</v>
      </c>
      <c r="O523" s="57">
        <f t="array" ref="O523">SUM(IF(Implementación!$I$9:$I$2508=$D523,Implementación!AA$9:AA$2508,0))</f>
        <v>0</v>
      </c>
    </row>
    <row r="524" spans="1:15" ht="12.75" customHeight="1" x14ac:dyDescent="0.2">
      <c r="A524" s="60"/>
      <c r="B524" s="172"/>
      <c r="C524" s="187"/>
      <c r="D524" s="252" t="s">
        <v>654</v>
      </c>
      <c r="E524" s="188" t="s">
        <v>2272</v>
      </c>
      <c r="F524" s="27">
        <f>COUNTIF(Implementación!I$9:I$2507,$D524)</f>
        <v>3</v>
      </c>
      <c r="G524" s="57">
        <f t="array" ref="G524">SUM(IF(Implementación!$I$9:$I$2508=$D524,Implementación!N$9:N$2508,0))</f>
        <v>27814.752</v>
      </c>
      <c r="H524" s="57">
        <f t="array" ref="H524">SUM(IF(Implementación!$I$9:$I$2508=$D524,Implementación!Q$9:Q$2508,0))</f>
        <v>7360.1491967999991</v>
      </c>
      <c r="I524" s="57">
        <f t="array" ref="I524">SUM(IF(Implementación!$I$9:$I$2508=$D524,Implementación!T$9:T$2508,0))</f>
        <v>2036.8787039999997</v>
      </c>
      <c r="J524" s="57">
        <f t="array" ref="J524">SUM(IF(Implementación!$I$9:$I$2508=$D524,Implementación!U$9:U$2508,0))</f>
        <v>2369888.2931327997</v>
      </c>
      <c r="K524" s="57">
        <f t="array" ref="K524">SUM(IF(Implementación!$I$9:$I$2508=$D524,Implementación!V$9:V$2508,0))</f>
        <v>83267.185018176024</v>
      </c>
      <c r="L524" s="57">
        <f t="array" ref="L524">SUM(IF(Implementación!$I$9:$I$2508=$D524,Implementación!W$9:W$2508,0))</f>
        <v>2453155.4781509764</v>
      </c>
      <c r="M524" s="57">
        <f t="array" ref="M524">SUM(IF(Implementación!$I$9:$I$2508=$D524,Implementación!X$9:X$2508,0))</f>
        <v>2005475</v>
      </c>
      <c r="N524" s="57">
        <f t="array" ref="N524">SUM(IF(Implementación!$I$9:$I$2508=$D524,Implementación!Y$9:Y$2508,0))</f>
        <v>0</v>
      </c>
      <c r="O524" s="57">
        <f t="array" ref="O524">SUM(IF(Implementación!$I$9:$I$2508=$D524,Implementación!AA$9:AA$2508,0))</f>
        <v>0</v>
      </c>
    </row>
    <row r="525" spans="1:15" ht="12.75" customHeight="1" x14ac:dyDescent="0.2">
      <c r="A525" s="60"/>
      <c r="B525" s="172"/>
      <c r="C525" s="187"/>
      <c r="D525" s="252" t="s">
        <v>656</v>
      </c>
      <c r="E525" s="188" t="s">
        <v>2273</v>
      </c>
      <c r="F525" s="27">
        <f>COUNTIF(Implementación!I$9:I$2507,$D525)</f>
        <v>0</v>
      </c>
      <c r="G525" s="57">
        <f t="array" ref="G525">SUM(IF(Implementación!$I$9:$I$2508=$D525,Implementación!N$9:N$2508,0))</f>
        <v>0</v>
      </c>
      <c r="H525" s="57">
        <f t="array" ref="H525">SUM(IF(Implementación!$I$9:$I$2508=$D525,Implementación!Q$9:Q$2508,0))</f>
        <v>0</v>
      </c>
      <c r="I525" s="57">
        <f t="array" ref="I525">SUM(IF(Implementación!$I$9:$I$2508=$D525,Implementación!T$9:T$2508,0))</f>
        <v>0</v>
      </c>
      <c r="J525" s="57">
        <f t="array" ref="J525">SUM(IF(Implementación!$I$9:$I$2508=$D525,Implementación!U$9:U$2508,0))</f>
        <v>0</v>
      </c>
      <c r="K525" s="57">
        <f t="array" ref="K525">SUM(IF(Implementación!$I$9:$I$2508=$D525,Implementación!V$9:V$2508,0))</f>
        <v>0</v>
      </c>
      <c r="L525" s="57">
        <f t="array" ref="L525">SUM(IF(Implementación!$I$9:$I$2508=$D525,Implementación!W$9:W$2508,0))</f>
        <v>0</v>
      </c>
      <c r="M525" s="57">
        <f t="array" ref="M525">SUM(IF(Implementación!$I$9:$I$2508=$D525,Implementación!X$9:X$2508,0))</f>
        <v>0</v>
      </c>
      <c r="N525" s="57">
        <f t="array" ref="N525">SUM(IF(Implementación!$I$9:$I$2508=$D525,Implementación!Y$9:Y$2508,0))</f>
        <v>0</v>
      </c>
      <c r="O525" s="57">
        <f t="array" ref="O525">SUM(IF(Implementación!$I$9:$I$2508=$D525,Implementación!AA$9:AA$2508,0))</f>
        <v>0</v>
      </c>
    </row>
    <row r="526" spans="1:15" ht="12.75" customHeight="1" x14ac:dyDescent="0.2">
      <c r="A526" s="60"/>
      <c r="B526" s="172"/>
      <c r="C526" s="179" t="s">
        <v>2274</v>
      </c>
      <c r="D526" s="439" t="s">
        <v>2275</v>
      </c>
      <c r="E526" s="348"/>
      <c r="F526" s="27"/>
      <c r="G526" s="57"/>
      <c r="H526" s="57"/>
      <c r="I526" s="57"/>
      <c r="J526" s="57"/>
      <c r="K526" s="57"/>
      <c r="L526" s="57"/>
      <c r="M526" s="57"/>
      <c r="N526" s="57"/>
      <c r="O526" s="57"/>
    </row>
    <row r="527" spans="1:15" ht="12.75" customHeight="1" x14ac:dyDescent="0.2">
      <c r="A527" s="60"/>
      <c r="B527" s="172"/>
      <c r="C527" s="187"/>
      <c r="D527" s="252" t="s">
        <v>658</v>
      </c>
      <c r="E527" s="188" t="s">
        <v>2276</v>
      </c>
      <c r="F527" s="27">
        <f>COUNTIF(Implementación!I$9:I$2507,$D527)</f>
        <v>5</v>
      </c>
      <c r="G527" s="57">
        <f t="array" ref="G527">SUM(IF(Implementación!$I$9:$I$2508=$D527,Implementación!N$9:N$2508,0))</f>
        <v>2070.864</v>
      </c>
      <c r="H527" s="57">
        <f t="array" ref="H527">SUM(IF(Implementación!$I$9:$I$2508=$D527,Implementación!Q$9:Q$2508,0))</f>
        <v>33.160787280000001</v>
      </c>
      <c r="I527" s="57">
        <f t="array" ref="I527">SUM(IF(Implementación!$I$9:$I$2508=$D527,Implementación!T$9:T$2508,0))</f>
        <v>36.129218399999999</v>
      </c>
      <c r="J527" s="57">
        <f t="array" ref="J527">SUM(IF(Implementación!$I$9:$I$2508=$D527,Implementación!U$9:U$2508,0))</f>
        <v>6755.5904900400001</v>
      </c>
      <c r="K527" s="57">
        <f t="array" ref="K527">SUM(IF(Implementación!$I$9:$I$2508=$D527,Implementación!V$9:V$2508,0))</f>
        <v>2942.8597969920002</v>
      </c>
      <c r="L527" s="57">
        <f t="array" ref="L527">SUM(IF(Implementación!$I$9:$I$2508=$D527,Implementación!W$9:W$2508,0))</f>
        <v>9698.4502870319993</v>
      </c>
      <c r="M527" s="57">
        <f t="array" ref="M527">SUM(IF(Implementación!$I$9:$I$2508=$D527,Implementación!X$9:X$2508,0))</f>
        <v>122652</v>
      </c>
      <c r="N527" s="57">
        <f t="array" ref="N527">SUM(IF(Implementación!$I$9:$I$2508=$D527,Implementación!Y$9:Y$2508,0))</f>
        <v>0</v>
      </c>
      <c r="O527" s="57">
        <f t="array" ref="O527">SUM(IF(Implementación!$I$9:$I$2508=$D527,Implementación!AA$9:AA$2508,0))</f>
        <v>0</v>
      </c>
    </row>
    <row r="528" spans="1:15" ht="12.75" customHeight="1" x14ac:dyDescent="0.2">
      <c r="A528" s="60"/>
      <c r="B528" s="172"/>
      <c r="C528" s="187"/>
      <c r="D528" s="252" t="s">
        <v>659</v>
      </c>
      <c r="E528" s="188" t="s">
        <v>2277</v>
      </c>
      <c r="F528" s="27">
        <f>COUNTIF(Implementación!I$9:I$2507,$D528)</f>
        <v>0</v>
      </c>
      <c r="G528" s="57">
        <f t="array" ref="G528">SUM(IF(Implementación!$I$9:$I$2508=$D528,Implementación!N$9:N$2508,0))</f>
        <v>0</v>
      </c>
      <c r="H528" s="57">
        <f t="array" ref="H528">SUM(IF(Implementación!$I$9:$I$2508=$D528,Implementación!Q$9:Q$2508,0))</f>
        <v>0</v>
      </c>
      <c r="I528" s="57">
        <f t="array" ref="I528">SUM(IF(Implementación!$I$9:$I$2508=$D528,Implementación!T$9:T$2508,0))</f>
        <v>0</v>
      </c>
      <c r="J528" s="57">
        <f t="array" ref="J528">SUM(IF(Implementación!$I$9:$I$2508=$D528,Implementación!U$9:U$2508,0))</f>
        <v>0</v>
      </c>
      <c r="K528" s="57">
        <f t="array" ref="K528">SUM(IF(Implementación!$I$9:$I$2508=$D528,Implementación!V$9:V$2508,0))</f>
        <v>0</v>
      </c>
      <c r="L528" s="57">
        <f t="array" ref="L528">SUM(IF(Implementación!$I$9:$I$2508=$D528,Implementación!W$9:W$2508,0))</f>
        <v>0</v>
      </c>
      <c r="M528" s="57">
        <f t="array" ref="M528">SUM(IF(Implementación!$I$9:$I$2508=$D528,Implementación!X$9:X$2508,0))</f>
        <v>0</v>
      </c>
      <c r="N528" s="57">
        <f t="array" ref="N528">SUM(IF(Implementación!$I$9:$I$2508=$D528,Implementación!Y$9:Y$2508,0))</f>
        <v>0</v>
      </c>
      <c r="O528" s="57">
        <f t="array" ref="O528">SUM(IF(Implementación!$I$9:$I$2508=$D528,Implementación!AA$9:AA$2508,0))</f>
        <v>0</v>
      </c>
    </row>
    <row r="529" spans="1:15" ht="12.75" customHeight="1" x14ac:dyDescent="0.2">
      <c r="A529" s="60"/>
      <c r="B529" s="172"/>
      <c r="C529" s="187"/>
      <c r="D529" s="252" t="s">
        <v>660</v>
      </c>
      <c r="E529" s="188" t="s">
        <v>2278</v>
      </c>
      <c r="F529" s="27">
        <f>COUNTIF(Implementación!I$9:I$2507,$D529)</f>
        <v>0</v>
      </c>
      <c r="G529" s="57">
        <f t="array" ref="G529">SUM(IF(Implementación!$I$9:$I$2508=$D529,Implementación!N$9:N$2508,0))</f>
        <v>0</v>
      </c>
      <c r="H529" s="57">
        <f t="array" ref="H529">SUM(IF(Implementación!$I$9:$I$2508=$D529,Implementación!Q$9:Q$2508,0))</f>
        <v>0</v>
      </c>
      <c r="I529" s="57">
        <f t="array" ref="I529">SUM(IF(Implementación!$I$9:$I$2508=$D529,Implementación!T$9:T$2508,0))</f>
        <v>0</v>
      </c>
      <c r="J529" s="57">
        <f t="array" ref="J529">SUM(IF(Implementación!$I$9:$I$2508=$D529,Implementación!U$9:U$2508,0))</f>
        <v>0</v>
      </c>
      <c r="K529" s="57">
        <f t="array" ref="K529">SUM(IF(Implementación!$I$9:$I$2508=$D529,Implementación!V$9:V$2508,0))</f>
        <v>0</v>
      </c>
      <c r="L529" s="57">
        <f t="array" ref="L529">SUM(IF(Implementación!$I$9:$I$2508=$D529,Implementación!W$9:W$2508,0))</f>
        <v>0</v>
      </c>
      <c r="M529" s="57">
        <f t="array" ref="M529">SUM(IF(Implementación!$I$9:$I$2508=$D529,Implementación!X$9:X$2508,0))</f>
        <v>0</v>
      </c>
      <c r="N529" s="57">
        <f t="array" ref="N529">SUM(IF(Implementación!$I$9:$I$2508=$D529,Implementación!Y$9:Y$2508,0))</f>
        <v>0</v>
      </c>
      <c r="O529" s="57">
        <f t="array" ref="O529">SUM(IF(Implementación!$I$9:$I$2508=$D529,Implementación!AA$9:AA$2508,0))</f>
        <v>0</v>
      </c>
    </row>
    <row r="530" spans="1:15" ht="12.75" customHeight="1" x14ac:dyDescent="0.2">
      <c r="A530" s="60"/>
      <c r="B530" s="172"/>
      <c r="C530" s="187"/>
      <c r="D530" s="252" t="s">
        <v>662</v>
      </c>
      <c r="E530" s="188" t="s">
        <v>2279</v>
      </c>
      <c r="F530" s="27">
        <f>COUNTIF(Implementación!I$9:I$2507,$D530)</f>
        <v>0</v>
      </c>
      <c r="G530" s="57">
        <f t="array" ref="G530">SUM(IF(Implementación!$I$9:$I$2508=$D530,Implementación!N$9:N$2508,0))</f>
        <v>0</v>
      </c>
      <c r="H530" s="57">
        <f t="array" ref="H530">SUM(IF(Implementación!$I$9:$I$2508=$D530,Implementación!Q$9:Q$2508,0))</f>
        <v>0</v>
      </c>
      <c r="I530" s="57">
        <f t="array" ref="I530">SUM(IF(Implementación!$I$9:$I$2508=$D530,Implementación!T$9:T$2508,0))</f>
        <v>0</v>
      </c>
      <c r="J530" s="57">
        <f t="array" ref="J530">SUM(IF(Implementación!$I$9:$I$2508=$D530,Implementación!U$9:U$2508,0))</f>
        <v>0</v>
      </c>
      <c r="K530" s="57">
        <f t="array" ref="K530">SUM(IF(Implementación!$I$9:$I$2508=$D530,Implementación!V$9:V$2508,0))</f>
        <v>0</v>
      </c>
      <c r="L530" s="57">
        <f t="array" ref="L530">SUM(IF(Implementación!$I$9:$I$2508=$D530,Implementación!W$9:W$2508,0))</f>
        <v>0</v>
      </c>
      <c r="M530" s="57">
        <f t="array" ref="M530">SUM(IF(Implementación!$I$9:$I$2508=$D530,Implementación!X$9:X$2508,0))</f>
        <v>0</v>
      </c>
      <c r="N530" s="57">
        <f t="array" ref="N530">SUM(IF(Implementación!$I$9:$I$2508=$D530,Implementación!Y$9:Y$2508,0))</f>
        <v>0</v>
      </c>
      <c r="O530" s="57">
        <f t="array" ref="O530">SUM(IF(Implementación!$I$9:$I$2508=$D530,Implementación!AA$9:AA$2508,0))</f>
        <v>0</v>
      </c>
    </row>
    <row r="531" spans="1:15" ht="12.75" customHeight="1" x14ac:dyDescent="0.2">
      <c r="A531" s="60"/>
      <c r="B531" s="172"/>
      <c r="C531" s="187"/>
      <c r="D531" s="252" t="s">
        <v>664</v>
      </c>
      <c r="E531" s="188" t="s">
        <v>2280</v>
      </c>
      <c r="F531" s="27">
        <f>COUNTIF(Implementación!I$9:I$2507,$D531)</f>
        <v>0</v>
      </c>
      <c r="G531" s="57">
        <f t="array" ref="G531">SUM(IF(Implementación!$I$9:$I$2508=$D531,Implementación!N$9:N$2508,0))</f>
        <v>0</v>
      </c>
      <c r="H531" s="57">
        <f t="array" ref="H531">SUM(IF(Implementación!$I$9:$I$2508=$D531,Implementación!Q$9:Q$2508,0))</f>
        <v>0</v>
      </c>
      <c r="I531" s="57">
        <f t="array" ref="I531">SUM(IF(Implementación!$I$9:$I$2508=$D531,Implementación!T$9:T$2508,0))</f>
        <v>0</v>
      </c>
      <c r="J531" s="57">
        <f t="array" ref="J531">SUM(IF(Implementación!$I$9:$I$2508=$D531,Implementación!U$9:U$2508,0))</f>
        <v>0</v>
      </c>
      <c r="K531" s="57">
        <f t="array" ref="K531">SUM(IF(Implementación!$I$9:$I$2508=$D531,Implementación!V$9:V$2508,0))</f>
        <v>0</v>
      </c>
      <c r="L531" s="57">
        <f t="array" ref="L531">SUM(IF(Implementación!$I$9:$I$2508=$D531,Implementación!W$9:W$2508,0))</f>
        <v>0</v>
      </c>
      <c r="M531" s="57">
        <f t="array" ref="M531">SUM(IF(Implementación!$I$9:$I$2508=$D531,Implementación!X$9:X$2508,0))</f>
        <v>0</v>
      </c>
      <c r="N531" s="57">
        <f t="array" ref="N531">SUM(IF(Implementación!$I$9:$I$2508=$D531,Implementación!Y$9:Y$2508,0))</f>
        <v>0</v>
      </c>
      <c r="O531" s="57">
        <f t="array" ref="O531">SUM(IF(Implementación!$I$9:$I$2508=$D531,Implementación!AA$9:AA$2508,0))</f>
        <v>0</v>
      </c>
    </row>
    <row r="532" spans="1:15" ht="12.75" customHeight="1" x14ac:dyDescent="0.2">
      <c r="A532" s="60"/>
      <c r="B532" s="172"/>
      <c r="C532" s="179" t="s">
        <v>2281</v>
      </c>
      <c r="D532" s="439" t="s">
        <v>2282</v>
      </c>
      <c r="E532" s="348"/>
      <c r="F532" s="27"/>
      <c r="G532" s="57"/>
      <c r="H532" s="57"/>
      <c r="I532" s="57"/>
      <c r="J532" s="57"/>
      <c r="K532" s="57"/>
      <c r="L532" s="57"/>
      <c r="M532" s="57"/>
      <c r="N532" s="57"/>
      <c r="O532" s="57"/>
    </row>
    <row r="533" spans="1:15" ht="12.75" customHeight="1" x14ac:dyDescent="0.2">
      <c r="A533" s="60"/>
      <c r="B533" s="172"/>
      <c r="C533" s="187"/>
      <c r="D533" s="252" t="s">
        <v>666</v>
      </c>
      <c r="E533" s="188" t="s">
        <v>2282</v>
      </c>
      <c r="F533" s="27">
        <f>COUNTIF(Implementación!I$9:I$2507,$D533)</f>
        <v>0</v>
      </c>
      <c r="G533" s="57">
        <f t="array" ref="G533">SUM(IF(Implementación!$I$9:$I$2508=$D533,Implementación!N$9:N$2508,0))</f>
        <v>0</v>
      </c>
      <c r="H533" s="57">
        <f t="array" ref="H533">SUM(IF(Implementación!$I$9:$I$2508=$D533,Implementación!Q$9:Q$2508,0))</f>
        <v>0</v>
      </c>
      <c r="I533" s="57">
        <f t="array" ref="I533">SUM(IF(Implementación!$I$9:$I$2508=$D533,Implementación!T$9:T$2508,0))</f>
        <v>0</v>
      </c>
      <c r="J533" s="57">
        <f t="array" ref="J533">SUM(IF(Implementación!$I$9:$I$2508=$D533,Implementación!U$9:U$2508,0))</f>
        <v>0</v>
      </c>
      <c r="K533" s="57">
        <f t="array" ref="K533">SUM(IF(Implementación!$I$9:$I$2508=$D533,Implementación!V$9:V$2508,0))</f>
        <v>0</v>
      </c>
      <c r="L533" s="57">
        <f t="array" ref="L533">SUM(IF(Implementación!$I$9:$I$2508=$D533,Implementación!W$9:W$2508,0))</f>
        <v>0</v>
      </c>
      <c r="M533" s="57">
        <f t="array" ref="M533">SUM(IF(Implementación!$I$9:$I$2508=$D533,Implementación!X$9:X$2508,0))</f>
        <v>0</v>
      </c>
      <c r="N533" s="57">
        <f t="array" ref="N533">SUM(IF(Implementación!$I$9:$I$2508=$D533,Implementación!Y$9:Y$2508,0))</f>
        <v>0</v>
      </c>
      <c r="O533" s="57">
        <f t="array" ref="O533">SUM(IF(Implementación!$I$9:$I$2508=$D533,Implementación!AA$9:AA$2508,0))</f>
        <v>0</v>
      </c>
    </row>
    <row r="534" spans="1:15" ht="12.75" customHeight="1" x14ac:dyDescent="0.2">
      <c r="A534" s="60"/>
      <c r="B534" s="172"/>
      <c r="C534" s="187"/>
      <c r="D534" s="179"/>
      <c r="E534" s="188"/>
      <c r="F534" s="27"/>
      <c r="G534" s="57"/>
      <c r="H534" s="57"/>
      <c r="I534" s="57"/>
      <c r="J534" s="57"/>
      <c r="K534" s="57"/>
      <c r="L534" s="57"/>
      <c r="M534" s="57"/>
      <c r="N534" s="57"/>
      <c r="O534" s="57"/>
    </row>
    <row r="535" spans="1:15" ht="12.75" customHeight="1" x14ac:dyDescent="0.25">
      <c r="A535" s="60" t="s">
        <v>1657</v>
      </c>
      <c r="B535" s="440" t="s">
        <v>87</v>
      </c>
      <c r="C535" s="348"/>
      <c r="D535" s="348"/>
      <c r="E535" s="348"/>
      <c r="F535" s="176">
        <f t="shared" ref="F535:O535" si="8">SUM(F536:F597)</f>
        <v>6</v>
      </c>
      <c r="G535" s="186">
        <f t="shared" si="8"/>
        <v>0</v>
      </c>
      <c r="H535" s="186">
        <f t="shared" si="8"/>
        <v>0</v>
      </c>
      <c r="I535" s="186">
        <f t="shared" si="8"/>
        <v>0</v>
      </c>
      <c r="J535" s="186">
        <f t="shared" si="8"/>
        <v>0</v>
      </c>
      <c r="K535" s="186">
        <f t="shared" si="8"/>
        <v>0</v>
      </c>
      <c r="L535" s="186">
        <f t="shared" si="8"/>
        <v>0</v>
      </c>
      <c r="M535" s="186">
        <f t="shared" si="8"/>
        <v>0</v>
      </c>
      <c r="N535" s="186">
        <f t="shared" si="8"/>
        <v>0</v>
      </c>
      <c r="O535" s="186">
        <f t="shared" si="8"/>
        <v>0</v>
      </c>
    </row>
    <row r="536" spans="1:15" ht="12.75" customHeight="1" x14ac:dyDescent="0.2">
      <c r="A536" s="60"/>
      <c r="B536" s="179" t="s">
        <v>2283</v>
      </c>
      <c r="C536" s="441" t="s">
        <v>2284</v>
      </c>
      <c r="D536" s="348"/>
      <c r="E536" s="348"/>
      <c r="F536" s="27"/>
      <c r="G536" s="57"/>
      <c r="H536" s="57"/>
      <c r="I536" s="57"/>
      <c r="J536" s="57"/>
      <c r="K536" s="57"/>
      <c r="L536" s="57"/>
      <c r="M536" s="57"/>
      <c r="N536" s="57"/>
      <c r="O536" s="57"/>
    </row>
    <row r="537" spans="1:15" ht="12.75" customHeight="1" x14ac:dyDescent="0.2">
      <c r="A537" s="60"/>
      <c r="B537" s="172"/>
      <c r="C537" s="179" t="s">
        <v>2285</v>
      </c>
      <c r="D537" s="439" t="s">
        <v>2286</v>
      </c>
      <c r="E537" s="348"/>
      <c r="F537" s="27"/>
      <c r="G537" s="57"/>
      <c r="H537" s="57"/>
      <c r="I537" s="57"/>
      <c r="J537" s="57"/>
      <c r="K537" s="57"/>
      <c r="L537" s="57"/>
      <c r="M537" s="57"/>
      <c r="N537" s="57"/>
      <c r="O537" s="57"/>
    </row>
    <row r="538" spans="1:15" ht="12.75" customHeight="1" x14ac:dyDescent="0.2">
      <c r="A538" s="60"/>
      <c r="B538" s="172"/>
      <c r="C538" s="187"/>
      <c r="D538" s="252" t="s">
        <v>668</v>
      </c>
      <c r="E538" s="188" t="s">
        <v>2286</v>
      </c>
      <c r="F538" s="27">
        <f>COUNTIF(Implementación!I$9:I$2507,$D538)</f>
        <v>0</v>
      </c>
      <c r="G538" s="57">
        <f t="array" ref="G538">SUM(IF(Implementación!$I$9:$I$2508=$D538,Implementación!N$9:N$2508,0))</f>
        <v>0</v>
      </c>
      <c r="H538" s="57">
        <f t="array" ref="H538">SUM(IF(Implementación!$I$9:$I$2508=$D538,Implementación!Q$9:Q$2508,0))</f>
        <v>0</v>
      </c>
      <c r="I538" s="57">
        <f t="array" ref="I538">SUM(IF(Implementación!$I$9:$I$2508=$D538,Implementación!T$9:T$2508,0))</f>
        <v>0</v>
      </c>
      <c r="J538" s="57">
        <f t="array" ref="J538">SUM(IF(Implementación!$I$9:$I$2508=$D538,Implementación!U$9:U$2508,0))</f>
        <v>0</v>
      </c>
      <c r="K538" s="57">
        <f t="array" ref="K538">SUM(IF(Implementación!$I$9:$I$2508=$D538,Implementación!V$9:V$2508,0))</f>
        <v>0</v>
      </c>
      <c r="L538" s="57">
        <f t="array" ref="L538">SUM(IF(Implementación!$I$9:$I$2508=$D538,Implementación!W$9:W$2508,0))</f>
        <v>0</v>
      </c>
      <c r="M538" s="57">
        <f t="array" ref="M538">SUM(IF(Implementación!$I$9:$I$2508=$D538,Implementación!X$9:X$2508,0))</f>
        <v>0</v>
      </c>
      <c r="N538" s="57">
        <f t="array" ref="N538">SUM(IF(Implementación!$I$9:$I$2508=$D538,Implementación!Y$9:Y$2508,0))</f>
        <v>0</v>
      </c>
      <c r="O538" s="57">
        <f t="array" ref="O538">SUM(IF(Implementación!$I$9:$I$2508=$D538,Implementación!AA$9:AA$2508,0))</f>
        <v>0</v>
      </c>
    </row>
    <row r="539" spans="1:15" ht="12.75" customHeight="1" x14ac:dyDescent="0.2">
      <c r="A539" s="60"/>
      <c r="B539" s="172"/>
      <c r="C539" s="179" t="s">
        <v>2287</v>
      </c>
      <c r="D539" s="439" t="s">
        <v>2288</v>
      </c>
      <c r="E539" s="348"/>
      <c r="F539" s="27"/>
      <c r="G539" s="57"/>
      <c r="H539" s="57"/>
      <c r="I539" s="57"/>
      <c r="J539" s="57"/>
      <c r="K539" s="57"/>
      <c r="L539" s="57"/>
      <c r="M539" s="57"/>
      <c r="N539" s="57"/>
      <c r="O539" s="57"/>
    </row>
    <row r="540" spans="1:15" ht="12.75" customHeight="1" x14ac:dyDescent="0.2">
      <c r="A540" s="60"/>
      <c r="B540" s="172"/>
      <c r="C540" s="187"/>
      <c r="D540" s="252" t="s">
        <v>670</v>
      </c>
      <c r="E540" s="188" t="s">
        <v>2289</v>
      </c>
      <c r="F540" s="27">
        <f>COUNTIF(Implementación!I$9:I$2507,$D540)</f>
        <v>0</v>
      </c>
      <c r="G540" s="57">
        <f t="array" ref="G540">SUM(IF(Implementación!$I$9:$I$2508=$D540,Implementación!N$9:N$2508,0))</f>
        <v>0</v>
      </c>
      <c r="H540" s="57">
        <f t="array" ref="H540">SUM(IF(Implementación!$I$9:$I$2508=$D540,Implementación!Q$9:Q$2508,0))</f>
        <v>0</v>
      </c>
      <c r="I540" s="57">
        <f t="array" ref="I540">SUM(IF(Implementación!$I$9:$I$2508=$D540,Implementación!T$9:T$2508,0))</f>
        <v>0</v>
      </c>
      <c r="J540" s="57">
        <f t="array" ref="J540">SUM(IF(Implementación!$I$9:$I$2508=$D540,Implementación!U$9:U$2508,0))</f>
        <v>0</v>
      </c>
      <c r="K540" s="57">
        <f t="array" ref="K540">SUM(IF(Implementación!$I$9:$I$2508=$D540,Implementación!V$9:V$2508,0))</f>
        <v>0</v>
      </c>
      <c r="L540" s="57">
        <f t="array" ref="L540">SUM(IF(Implementación!$I$9:$I$2508=$D540,Implementación!W$9:W$2508,0))</f>
        <v>0</v>
      </c>
      <c r="M540" s="57">
        <f t="array" ref="M540">SUM(IF(Implementación!$I$9:$I$2508=$D540,Implementación!X$9:X$2508,0))</f>
        <v>0</v>
      </c>
      <c r="N540" s="57">
        <f t="array" ref="N540">SUM(IF(Implementación!$I$9:$I$2508=$D540,Implementación!Y$9:Y$2508,0))</f>
        <v>0</v>
      </c>
      <c r="O540" s="57">
        <f t="array" ref="O540">SUM(IF(Implementación!$I$9:$I$2508=$D540,Implementación!AA$9:AA$2508,0))</f>
        <v>0</v>
      </c>
    </row>
    <row r="541" spans="1:15" ht="12.75" customHeight="1" x14ac:dyDescent="0.2">
      <c r="A541" s="60"/>
      <c r="B541" s="172"/>
      <c r="C541" s="187"/>
      <c r="D541" s="252" t="s">
        <v>672</v>
      </c>
      <c r="E541" s="188" t="s">
        <v>2290</v>
      </c>
      <c r="F541" s="27">
        <f>COUNTIF(Implementación!I$9:I$2507,$D541)</f>
        <v>1</v>
      </c>
      <c r="G541" s="57">
        <f t="array" ref="G541">SUM(IF(Implementación!$I$9:$I$2508=$D541,Implementación!N$9:N$2508,0))</f>
        <v>0</v>
      </c>
      <c r="H541" s="57">
        <f t="array" ref="H541">SUM(IF(Implementación!$I$9:$I$2508=$D541,Implementación!Q$9:Q$2508,0))</f>
        <v>0</v>
      </c>
      <c r="I541" s="57">
        <f t="array" ref="I541">SUM(IF(Implementación!$I$9:$I$2508=$D541,Implementación!T$9:T$2508,0))</f>
        <v>0</v>
      </c>
      <c r="J541" s="57">
        <f t="array" ref="J541">SUM(IF(Implementación!$I$9:$I$2508=$D541,Implementación!U$9:U$2508,0))</f>
        <v>0</v>
      </c>
      <c r="K541" s="57">
        <f t="array" ref="K541">SUM(IF(Implementación!$I$9:$I$2508=$D541,Implementación!V$9:V$2508,0))</f>
        <v>0</v>
      </c>
      <c r="L541" s="57">
        <f t="array" ref="L541">SUM(IF(Implementación!$I$9:$I$2508=$D541,Implementación!W$9:W$2508,0))</f>
        <v>0</v>
      </c>
      <c r="M541" s="57">
        <f t="array" ref="M541">SUM(IF(Implementación!$I$9:$I$2508=$D541,Implementación!X$9:X$2508,0))</f>
        <v>0</v>
      </c>
      <c r="N541" s="57">
        <f t="array" ref="N541">SUM(IF(Implementación!$I$9:$I$2508=$D541,Implementación!Y$9:Y$2508,0))</f>
        <v>0</v>
      </c>
      <c r="O541" s="57">
        <f t="array" ref="O541">SUM(IF(Implementación!$I$9:$I$2508=$D541,Implementación!AA$9:AA$2508,0))</f>
        <v>0</v>
      </c>
    </row>
    <row r="542" spans="1:15" ht="12.75" customHeight="1" x14ac:dyDescent="0.2">
      <c r="A542" s="60"/>
      <c r="B542" s="172"/>
      <c r="C542" s="187"/>
      <c r="D542" s="252" t="s">
        <v>674</v>
      </c>
      <c r="E542" s="188" t="s">
        <v>2291</v>
      </c>
      <c r="F542" s="27">
        <f>COUNTIF(Implementación!I$9:I$2507,$D542)</f>
        <v>0</v>
      </c>
      <c r="G542" s="57">
        <f t="array" ref="G542">SUM(IF(Implementación!$I$9:$I$2508=$D542,Implementación!N$9:N$2508,0))</f>
        <v>0</v>
      </c>
      <c r="H542" s="57">
        <f t="array" ref="H542">SUM(IF(Implementación!$I$9:$I$2508=$D542,Implementación!Q$9:Q$2508,0))</f>
        <v>0</v>
      </c>
      <c r="I542" s="57">
        <f t="array" ref="I542">SUM(IF(Implementación!$I$9:$I$2508=$D542,Implementación!T$9:T$2508,0))</f>
        <v>0</v>
      </c>
      <c r="J542" s="57">
        <f t="array" ref="J542">SUM(IF(Implementación!$I$9:$I$2508=$D542,Implementación!U$9:U$2508,0))</f>
        <v>0</v>
      </c>
      <c r="K542" s="57">
        <f t="array" ref="K542">SUM(IF(Implementación!$I$9:$I$2508=$D542,Implementación!V$9:V$2508,0))</f>
        <v>0</v>
      </c>
      <c r="L542" s="57">
        <f t="array" ref="L542">SUM(IF(Implementación!$I$9:$I$2508=$D542,Implementación!W$9:W$2508,0))</f>
        <v>0</v>
      </c>
      <c r="M542" s="57">
        <f t="array" ref="M542">SUM(IF(Implementación!$I$9:$I$2508=$D542,Implementación!X$9:X$2508,0))</f>
        <v>0</v>
      </c>
      <c r="N542" s="57">
        <f t="array" ref="N542">SUM(IF(Implementación!$I$9:$I$2508=$D542,Implementación!Y$9:Y$2508,0))</f>
        <v>0</v>
      </c>
      <c r="O542" s="57">
        <f t="array" ref="O542">SUM(IF(Implementación!$I$9:$I$2508=$D542,Implementación!AA$9:AA$2508,0))</f>
        <v>0</v>
      </c>
    </row>
    <row r="543" spans="1:15" ht="12.75" customHeight="1" x14ac:dyDescent="0.2">
      <c r="A543" s="60"/>
      <c r="B543" s="172"/>
      <c r="C543" s="179" t="s">
        <v>2292</v>
      </c>
      <c r="D543" s="439" t="s">
        <v>2293</v>
      </c>
      <c r="E543" s="348"/>
      <c r="F543" s="27"/>
      <c r="G543" s="57"/>
      <c r="H543" s="57"/>
      <c r="I543" s="57"/>
      <c r="J543" s="57"/>
      <c r="K543" s="57"/>
      <c r="L543" s="57"/>
      <c r="M543" s="57"/>
      <c r="N543" s="57"/>
      <c r="O543" s="57"/>
    </row>
    <row r="544" spans="1:15" ht="12.75" customHeight="1" x14ac:dyDescent="0.2">
      <c r="A544" s="60"/>
      <c r="B544" s="172"/>
      <c r="C544" s="187"/>
      <c r="D544" s="252" t="s">
        <v>676</v>
      </c>
      <c r="E544" s="188" t="s">
        <v>2294</v>
      </c>
      <c r="F544" s="27">
        <f>COUNTIF(Implementación!I$9:I$2507,$D544)</f>
        <v>0</v>
      </c>
      <c r="G544" s="57">
        <f t="array" ref="G544">SUM(IF(Implementación!$I$9:$I$2508=$D544,Implementación!N$9:N$2508,0))</f>
        <v>0</v>
      </c>
      <c r="H544" s="57">
        <f t="array" ref="H544">SUM(IF(Implementación!$I$9:$I$2508=$D544,Implementación!Q$9:Q$2508,0))</f>
        <v>0</v>
      </c>
      <c r="I544" s="57">
        <f t="array" ref="I544">SUM(IF(Implementación!$I$9:$I$2508=$D544,Implementación!T$9:T$2508,0))</f>
        <v>0</v>
      </c>
      <c r="J544" s="57">
        <f t="array" ref="J544">SUM(IF(Implementación!$I$9:$I$2508=$D544,Implementación!U$9:U$2508,0))</f>
        <v>0</v>
      </c>
      <c r="K544" s="57">
        <f t="array" ref="K544">SUM(IF(Implementación!$I$9:$I$2508=$D544,Implementación!V$9:V$2508,0))</f>
        <v>0</v>
      </c>
      <c r="L544" s="57">
        <f t="array" ref="L544">SUM(IF(Implementación!$I$9:$I$2508=$D544,Implementación!W$9:W$2508,0))</f>
        <v>0</v>
      </c>
      <c r="M544" s="57">
        <f t="array" ref="M544">SUM(IF(Implementación!$I$9:$I$2508=$D544,Implementación!X$9:X$2508,0))</f>
        <v>0</v>
      </c>
      <c r="N544" s="57">
        <f t="array" ref="N544">SUM(IF(Implementación!$I$9:$I$2508=$D544,Implementación!Y$9:Y$2508,0))</f>
        <v>0</v>
      </c>
      <c r="O544" s="57">
        <f t="array" ref="O544">SUM(IF(Implementación!$I$9:$I$2508=$D544,Implementación!AA$9:AA$2508,0))</f>
        <v>0</v>
      </c>
    </row>
    <row r="545" spans="1:15" ht="12.75" customHeight="1" x14ac:dyDescent="0.2">
      <c r="A545" s="60"/>
      <c r="B545" s="172"/>
      <c r="C545" s="187"/>
      <c r="D545" s="252" t="s">
        <v>678</v>
      </c>
      <c r="E545" s="188" t="s">
        <v>2295</v>
      </c>
      <c r="F545" s="27">
        <f>COUNTIF(Implementación!I$9:I$2507,$D545)</f>
        <v>0</v>
      </c>
      <c r="G545" s="57">
        <f t="array" ref="G545">SUM(IF(Implementación!$I$9:$I$2508=$D545,Implementación!N$9:N$2508,0))</f>
        <v>0</v>
      </c>
      <c r="H545" s="57">
        <f t="array" ref="H545">SUM(IF(Implementación!$I$9:$I$2508=$D545,Implementación!Q$9:Q$2508,0))</f>
        <v>0</v>
      </c>
      <c r="I545" s="57">
        <f t="array" ref="I545">SUM(IF(Implementación!$I$9:$I$2508=$D545,Implementación!T$9:T$2508,0))</f>
        <v>0</v>
      </c>
      <c r="J545" s="57">
        <f t="array" ref="J545">SUM(IF(Implementación!$I$9:$I$2508=$D545,Implementación!U$9:U$2508,0))</f>
        <v>0</v>
      </c>
      <c r="K545" s="57">
        <f t="array" ref="K545">SUM(IF(Implementación!$I$9:$I$2508=$D545,Implementación!V$9:V$2508,0))</f>
        <v>0</v>
      </c>
      <c r="L545" s="57">
        <f t="array" ref="L545">SUM(IF(Implementación!$I$9:$I$2508=$D545,Implementación!W$9:W$2508,0))</f>
        <v>0</v>
      </c>
      <c r="M545" s="57">
        <f t="array" ref="M545">SUM(IF(Implementación!$I$9:$I$2508=$D545,Implementación!X$9:X$2508,0))</f>
        <v>0</v>
      </c>
      <c r="N545" s="57">
        <f t="array" ref="N545">SUM(IF(Implementación!$I$9:$I$2508=$D545,Implementación!Y$9:Y$2508,0))</f>
        <v>0</v>
      </c>
      <c r="O545" s="57">
        <f t="array" ref="O545">SUM(IF(Implementación!$I$9:$I$2508=$D545,Implementación!AA$9:AA$2508,0))</f>
        <v>0</v>
      </c>
    </row>
    <row r="546" spans="1:15" ht="12.75" customHeight="1" x14ac:dyDescent="0.2">
      <c r="A546" s="60"/>
      <c r="B546" s="172"/>
      <c r="C546" s="187"/>
      <c r="D546" s="252" t="s">
        <v>680</v>
      </c>
      <c r="E546" s="188" t="s">
        <v>2296</v>
      </c>
      <c r="F546" s="27">
        <f>COUNTIF(Implementación!I$9:I$2507,$D546)</f>
        <v>0</v>
      </c>
      <c r="G546" s="57">
        <f t="array" ref="G546">SUM(IF(Implementación!$I$9:$I$2508=$D546,Implementación!N$9:N$2508,0))</f>
        <v>0</v>
      </c>
      <c r="H546" s="57">
        <f t="array" ref="H546">SUM(IF(Implementación!$I$9:$I$2508=$D546,Implementación!Q$9:Q$2508,0))</f>
        <v>0</v>
      </c>
      <c r="I546" s="57">
        <f t="array" ref="I546">SUM(IF(Implementación!$I$9:$I$2508=$D546,Implementación!T$9:T$2508,0))</f>
        <v>0</v>
      </c>
      <c r="J546" s="57">
        <f t="array" ref="J546">SUM(IF(Implementación!$I$9:$I$2508=$D546,Implementación!U$9:U$2508,0))</f>
        <v>0</v>
      </c>
      <c r="K546" s="57">
        <f t="array" ref="K546">SUM(IF(Implementación!$I$9:$I$2508=$D546,Implementación!V$9:V$2508,0))</f>
        <v>0</v>
      </c>
      <c r="L546" s="57">
        <f t="array" ref="L546">SUM(IF(Implementación!$I$9:$I$2508=$D546,Implementación!W$9:W$2508,0))</f>
        <v>0</v>
      </c>
      <c r="M546" s="57">
        <f t="array" ref="M546">SUM(IF(Implementación!$I$9:$I$2508=$D546,Implementación!X$9:X$2508,0))</f>
        <v>0</v>
      </c>
      <c r="N546" s="57">
        <f t="array" ref="N546">SUM(IF(Implementación!$I$9:$I$2508=$D546,Implementación!Y$9:Y$2508,0))</f>
        <v>0</v>
      </c>
      <c r="O546" s="57">
        <f t="array" ref="O546">SUM(IF(Implementación!$I$9:$I$2508=$D546,Implementación!AA$9:AA$2508,0))</f>
        <v>0</v>
      </c>
    </row>
    <row r="547" spans="1:15" ht="12.75" customHeight="1" x14ac:dyDescent="0.2">
      <c r="A547" s="60"/>
      <c r="B547" s="172"/>
      <c r="C547" s="179" t="s">
        <v>2297</v>
      </c>
      <c r="D547" s="439" t="s">
        <v>2298</v>
      </c>
      <c r="E547" s="348"/>
      <c r="F547" s="27"/>
      <c r="G547" s="57"/>
      <c r="H547" s="57"/>
      <c r="I547" s="57"/>
      <c r="J547" s="57"/>
      <c r="K547" s="57"/>
      <c r="L547" s="57"/>
      <c r="M547" s="57"/>
      <c r="N547" s="57"/>
      <c r="O547" s="57"/>
    </row>
    <row r="548" spans="1:15" ht="12.75" customHeight="1" x14ac:dyDescent="0.2">
      <c r="A548" s="60"/>
      <c r="B548" s="172"/>
      <c r="C548" s="187"/>
      <c r="D548" s="252" t="s">
        <v>682</v>
      </c>
      <c r="E548" s="188" t="s">
        <v>2299</v>
      </c>
      <c r="F548" s="27">
        <f>COUNTIF(Implementación!I$9:I$2507,$D548)</f>
        <v>0</v>
      </c>
      <c r="G548" s="57">
        <f t="array" ref="G548">SUM(IF(Implementación!$I$9:$I$2508=$D548,Implementación!N$9:N$2508,0))</f>
        <v>0</v>
      </c>
      <c r="H548" s="57">
        <f t="array" ref="H548">SUM(IF(Implementación!$I$9:$I$2508=$D548,Implementación!Q$9:Q$2508,0))</f>
        <v>0</v>
      </c>
      <c r="I548" s="57">
        <f t="array" ref="I548">SUM(IF(Implementación!$I$9:$I$2508=$D548,Implementación!T$9:T$2508,0))</f>
        <v>0</v>
      </c>
      <c r="J548" s="57">
        <f t="array" ref="J548">SUM(IF(Implementación!$I$9:$I$2508=$D548,Implementación!U$9:U$2508,0))</f>
        <v>0</v>
      </c>
      <c r="K548" s="57">
        <f t="array" ref="K548">SUM(IF(Implementación!$I$9:$I$2508=$D548,Implementación!V$9:V$2508,0))</f>
        <v>0</v>
      </c>
      <c r="L548" s="57">
        <f t="array" ref="L548">SUM(IF(Implementación!$I$9:$I$2508=$D548,Implementación!W$9:W$2508,0))</f>
        <v>0</v>
      </c>
      <c r="M548" s="57">
        <f t="array" ref="M548">SUM(IF(Implementación!$I$9:$I$2508=$D548,Implementación!X$9:X$2508,0))</f>
        <v>0</v>
      </c>
      <c r="N548" s="57">
        <f t="array" ref="N548">SUM(IF(Implementación!$I$9:$I$2508=$D548,Implementación!Y$9:Y$2508,0))</f>
        <v>0</v>
      </c>
      <c r="O548" s="57">
        <f t="array" ref="O548">SUM(IF(Implementación!$I$9:$I$2508=$D548,Implementación!AA$9:AA$2508,0))</f>
        <v>0</v>
      </c>
    </row>
    <row r="549" spans="1:15" ht="12.75" customHeight="1" x14ac:dyDescent="0.2">
      <c r="A549" s="60"/>
      <c r="B549" s="172"/>
      <c r="C549" s="187"/>
      <c r="D549" s="252" t="s">
        <v>684</v>
      </c>
      <c r="E549" s="188" t="s">
        <v>2300</v>
      </c>
      <c r="F549" s="27">
        <f>COUNTIF(Implementación!I$9:I$2507,$D549)</f>
        <v>0</v>
      </c>
      <c r="G549" s="57">
        <f t="array" ref="G549">SUM(IF(Implementación!$I$9:$I$2508=$D549,Implementación!N$9:N$2508,0))</f>
        <v>0</v>
      </c>
      <c r="H549" s="57">
        <f t="array" ref="H549">SUM(IF(Implementación!$I$9:$I$2508=$D549,Implementación!Q$9:Q$2508,0))</f>
        <v>0</v>
      </c>
      <c r="I549" s="57">
        <f t="array" ref="I549">SUM(IF(Implementación!$I$9:$I$2508=$D549,Implementación!T$9:T$2508,0))</f>
        <v>0</v>
      </c>
      <c r="J549" s="57">
        <f t="array" ref="J549">SUM(IF(Implementación!$I$9:$I$2508=$D549,Implementación!U$9:U$2508,0))</f>
        <v>0</v>
      </c>
      <c r="K549" s="57">
        <f t="array" ref="K549">SUM(IF(Implementación!$I$9:$I$2508=$D549,Implementación!V$9:V$2508,0))</f>
        <v>0</v>
      </c>
      <c r="L549" s="57">
        <f t="array" ref="L549">SUM(IF(Implementación!$I$9:$I$2508=$D549,Implementación!W$9:W$2508,0))</f>
        <v>0</v>
      </c>
      <c r="M549" s="57">
        <f t="array" ref="M549">SUM(IF(Implementación!$I$9:$I$2508=$D549,Implementación!X$9:X$2508,0))</f>
        <v>0</v>
      </c>
      <c r="N549" s="57">
        <f t="array" ref="N549">SUM(IF(Implementación!$I$9:$I$2508=$D549,Implementación!Y$9:Y$2508,0))</f>
        <v>0</v>
      </c>
      <c r="O549" s="57">
        <f t="array" ref="O549">SUM(IF(Implementación!$I$9:$I$2508=$D549,Implementación!AA$9:AA$2508,0))</f>
        <v>0</v>
      </c>
    </row>
    <row r="550" spans="1:15" ht="12.75" customHeight="1" x14ac:dyDescent="0.2">
      <c r="A550" s="60"/>
      <c r="B550" s="172"/>
      <c r="C550" s="187"/>
      <c r="D550" s="252" t="s">
        <v>686</v>
      </c>
      <c r="E550" s="188" t="s">
        <v>2301</v>
      </c>
      <c r="F550" s="27">
        <f>COUNTIF(Implementación!I$9:I$2507,$D550)</f>
        <v>0</v>
      </c>
      <c r="G550" s="57">
        <f t="array" ref="G550">SUM(IF(Implementación!$I$9:$I$2508=$D550,Implementación!N$9:N$2508,0))</f>
        <v>0</v>
      </c>
      <c r="H550" s="57">
        <f t="array" ref="H550">SUM(IF(Implementación!$I$9:$I$2508=$D550,Implementación!Q$9:Q$2508,0))</f>
        <v>0</v>
      </c>
      <c r="I550" s="57">
        <f t="array" ref="I550">SUM(IF(Implementación!$I$9:$I$2508=$D550,Implementación!T$9:T$2508,0))</f>
        <v>0</v>
      </c>
      <c r="J550" s="57">
        <f t="array" ref="J550">SUM(IF(Implementación!$I$9:$I$2508=$D550,Implementación!U$9:U$2508,0))</f>
        <v>0</v>
      </c>
      <c r="K550" s="57">
        <f t="array" ref="K550">SUM(IF(Implementación!$I$9:$I$2508=$D550,Implementación!V$9:V$2508,0))</f>
        <v>0</v>
      </c>
      <c r="L550" s="57">
        <f t="array" ref="L550">SUM(IF(Implementación!$I$9:$I$2508=$D550,Implementación!W$9:W$2508,0))</f>
        <v>0</v>
      </c>
      <c r="M550" s="57">
        <f t="array" ref="M550">SUM(IF(Implementación!$I$9:$I$2508=$D550,Implementación!X$9:X$2508,0))</f>
        <v>0</v>
      </c>
      <c r="N550" s="57">
        <f t="array" ref="N550">SUM(IF(Implementación!$I$9:$I$2508=$D550,Implementación!Y$9:Y$2508,0))</f>
        <v>0</v>
      </c>
      <c r="O550" s="57">
        <f t="array" ref="O550">SUM(IF(Implementación!$I$9:$I$2508=$D550,Implementación!AA$9:AA$2508,0))</f>
        <v>0</v>
      </c>
    </row>
    <row r="551" spans="1:15" ht="12.75" customHeight="1" x14ac:dyDescent="0.2">
      <c r="A551" s="60"/>
      <c r="B551" s="172"/>
      <c r="C551" s="187"/>
      <c r="D551" s="252" t="s">
        <v>688</v>
      </c>
      <c r="E551" s="188" t="s">
        <v>2302</v>
      </c>
      <c r="F551" s="27">
        <f>COUNTIF(Implementación!I$9:I$2507,$D551)</f>
        <v>0</v>
      </c>
      <c r="G551" s="57">
        <f t="array" ref="G551">SUM(IF(Implementación!$I$9:$I$2508=$D551,Implementación!N$9:N$2508,0))</f>
        <v>0</v>
      </c>
      <c r="H551" s="57">
        <f t="array" ref="H551">SUM(IF(Implementación!$I$9:$I$2508=$D551,Implementación!Q$9:Q$2508,0))</f>
        <v>0</v>
      </c>
      <c r="I551" s="57">
        <f t="array" ref="I551">SUM(IF(Implementación!$I$9:$I$2508=$D551,Implementación!T$9:T$2508,0))</f>
        <v>0</v>
      </c>
      <c r="J551" s="57">
        <f t="array" ref="J551">SUM(IF(Implementación!$I$9:$I$2508=$D551,Implementación!U$9:U$2508,0))</f>
        <v>0</v>
      </c>
      <c r="K551" s="57">
        <f t="array" ref="K551">SUM(IF(Implementación!$I$9:$I$2508=$D551,Implementación!V$9:V$2508,0))</f>
        <v>0</v>
      </c>
      <c r="L551" s="57">
        <f t="array" ref="L551">SUM(IF(Implementación!$I$9:$I$2508=$D551,Implementación!W$9:W$2508,0))</f>
        <v>0</v>
      </c>
      <c r="M551" s="57">
        <f t="array" ref="M551">SUM(IF(Implementación!$I$9:$I$2508=$D551,Implementación!X$9:X$2508,0))</f>
        <v>0</v>
      </c>
      <c r="N551" s="57">
        <f t="array" ref="N551">SUM(IF(Implementación!$I$9:$I$2508=$D551,Implementación!Y$9:Y$2508,0))</f>
        <v>0</v>
      </c>
      <c r="O551" s="57">
        <f t="array" ref="O551">SUM(IF(Implementación!$I$9:$I$2508=$D551,Implementación!AA$9:AA$2508,0))</f>
        <v>0</v>
      </c>
    </row>
    <row r="552" spans="1:15" ht="12.75" customHeight="1" x14ac:dyDescent="0.2">
      <c r="A552" s="60"/>
      <c r="B552" s="172"/>
      <c r="C552" s="179" t="s">
        <v>2303</v>
      </c>
      <c r="D552" s="439" t="s">
        <v>2304</v>
      </c>
      <c r="E552" s="348"/>
      <c r="F552" s="27"/>
      <c r="G552" s="57"/>
      <c r="H552" s="57"/>
      <c r="I552" s="57"/>
      <c r="J552" s="57"/>
      <c r="K552" s="57"/>
      <c r="L552" s="57"/>
      <c r="M552" s="57"/>
      <c r="N552" s="57"/>
      <c r="O552" s="57"/>
    </row>
    <row r="553" spans="1:15" ht="12.75" customHeight="1" x14ac:dyDescent="0.2">
      <c r="A553" s="60"/>
      <c r="B553" s="172"/>
      <c r="C553" s="187"/>
      <c r="D553" s="252" t="s">
        <v>690</v>
      </c>
      <c r="E553" s="188" t="s">
        <v>2304</v>
      </c>
      <c r="F553" s="27">
        <f>COUNTIF(Implementación!I$9:I$2507,$D553)</f>
        <v>0</v>
      </c>
      <c r="G553" s="57">
        <f t="array" ref="G553">SUM(IF(Implementación!$I$9:$I$2508=$D553,Implementación!N$9:N$2508,0))</f>
        <v>0</v>
      </c>
      <c r="H553" s="57">
        <f t="array" ref="H553">SUM(IF(Implementación!$I$9:$I$2508=$D553,Implementación!Q$9:Q$2508,0))</f>
        <v>0</v>
      </c>
      <c r="I553" s="57">
        <f t="array" ref="I553">SUM(IF(Implementación!$I$9:$I$2508=$D553,Implementación!T$9:T$2508,0))</f>
        <v>0</v>
      </c>
      <c r="J553" s="57">
        <f t="array" ref="J553">SUM(IF(Implementación!$I$9:$I$2508=$D553,Implementación!U$9:U$2508,0))</f>
        <v>0</v>
      </c>
      <c r="K553" s="57">
        <f t="array" ref="K553">SUM(IF(Implementación!$I$9:$I$2508=$D553,Implementación!V$9:V$2508,0))</f>
        <v>0</v>
      </c>
      <c r="L553" s="57">
        <f t="array" ref="L553">SUM(IF(Implementación!$I$9:$I$2508=$D553,Implementación!W$9:W$2508,0))</f>
        <v>0</v>
      </c>
      <c r="M553" s="57">
        <f t="array" ref="M553">SUM(IF(Implementación!$I$9:$I$2508=$D553,Implementación!X$9:X$2508,0))</f>
        <v>0</v>
      </c>
      <c r="N553" s="57">
        <f t="array" ref="N553">SUM(IF(Implementación!$I$9:$I$2508=$D553,Implementación!Y$9:Y$2508,0))</f>
        <v>0</v>
      </c>
      <c r="O553" s="57">
        <f t="array" ref="O553">SUM(IF(Implementación!$I$9:$I$2508=$D553,Implementación!AA$9:AA$2508,0))</f>
        <v>0</v>
      </c>
    </row>
    <row r="554" spans="1:15" ht="12.75" customHeight="1" x14ac:dyDescent="0.2">
      <c r="A554" s="60"/>
      <c r="B554" s="172"/>
      <c r="C554" s="187"/>
      <c r="D554" s="179"/>
      <c r="E554" s="188"/>
      <c r="F554" s="27"/>
      <c r="G554" s="57"/>
      <c r="H554" s="57"/>
      <c r="I554" s="57"/>
      <c r="J554" s="57"/>
      <c r="K554" s="57"/>
      <c r="L554" s="57"/>
      <c r="M554" s="57"/>
      <c r="N554" s="57"/>
      <c r="O554" s="57"/>
    </row>
    <row r="555" spans="1:15" ht="12.75" customHeight="1" x14ac:dyDescent="0.2">
      <c r="A555" s="60"/>
      <c r="B555" s="179" t="s">
        <v>2305</v>
      </c>
      <c r="C555" s="441" t="s">
        <v>2306</v>
      </c>
      <c r="D555" s="348"/>
      <c r="E555" s="348"/>
      <c r="F555" s="27"/>
      <c r="G555" s="57"/>
      <c r="H555" s="57"/>
      <c r="I555" s="57"/>
      <c r="J555" s="57"/>
      <c r="K555" s="57"/>
      <c r="L555" s="57"/>
      <c r="M555" s="57"/>
      <c r="N555" s="57"/>
      <c r="O555" s="57"/>
    </row>
    <row r="556" spans="1:15" ht="12.75" customHeight="1" x14ac:dyDescent="0.2">
      <c r="A556" s="60"/>
      <c r="B556" s="172"/>
      <c r="C556" s="179" t="s">
        <v>2307</v>
      </c>
      <c r="D556" s="439" t="s">
        <v>2308</v>
      </c>
      <c r="E556" s="348"/>
      <c r="F556" s="27"/>
      <c r="G556" s="57"/>
      <c r="H556" s="57"/>
      <c r="I556" s="57"/>
      <c r="J556" s="57"/>
      <c r="K556" s="57"/>
      <c r="L556" s="57"/>
      <c r="M556" s="57"/>
      <c r="N556" s="57"/>
      <c r="O556" s="57"/>
    </row>
    <row r="557" spans="1:15" ht="12.75" customHeight="1" x14ac:dyDescent="0.2">
      <c r="A557" s="60"/>
      <c r="B557" s="172"/>
      <c r="C557" s="187"/>
      <c r="D557" s="252" t="s">
        <v>692</v>
      </c>
      <c r="E557" s="188" t="s">
        <v>2309</v>
      </c>
      <c r="F557" s="27">
        <f>COUNTIF(Implementación!I$9:I$2507,$D557)</f>
        <v>0</v>
      </c>
      <c r="G557" s="57">
        <f t="array" ref="G557">SUM(IF(Implementación!$I$9:$I$2508=$D557,Implementación!N$9:N$2508,0))</f>
        <v>0</v>
      </c>
      <c r="H557" s="57">
        <f t="array" ref="H557">SUM(IF(Implementación!$I$9:$I$2508=$D557,Implementación!Q$9:Q$2508,0))</f>
        <v>0</v>
      </c>
      <c r="I557" s="57">
        <f t="array" ref="I557">SUM(IF(Implementación!$I$9:$I$2508=$D557,Implementación!T$9:T$2508,0))</f>
        <v>0</v>
      </c>
      <c r="J557" s="57">
        <f t="array" ref="J557">SUM(IF(Implementación!$I$9:$I$2508=$D557,Implementación!U$9:U$2508,0))</f>
        <v>0</v>
      </c>
      <c r="K557" s="57">
        <f t="array" ref="K557">SUM(IF(Implementación!$I$9:$I$2508=$D557,Implementación!V$9:V$2508,0))</f>
        <v>0</v>
      </c>
      <c r="L557" s="57">
        <f t="array" ref="L557">SUM(IF(Implementación!$I$9:$I$2508=$D557,Implementación!W$9:W$2508,0))</f>
        <v>0</v>
      </c>
      <c r="M557" s="57">
        <f t="array" ref="M557">SUM(IF(Implementación!$I$9:$I$2508=$D557,Implementación!X$9:X$2508,0))</f>
        <v>0</v>
      </c>
      <c r="N557" s="57">
        <f t="array" ref="N557">SUM(IF(Implementación!$I$9:$I$2508=$D557,Implementación!Y$9:Y$2508,0))</f>
        <v>0</v>
      </c>
      <c r="O557" s="57">
        <f t="array" ref="O557">SUM(IF(Implementación!$I$9:$I$2508=$D557,Implementación!AA$9:AA$2508,0))</f>
        <v>0</v>
      </c>
    </row>
    <row r="558" spans="1:15" ht="12.75" customHeight="1" x14ac:dyDescent="0.2">
      <c r="A558" s="60"/>
      <c r="B558" s="172"/>
      <c r="C558" s="187"/>
      <c r="D558" s="252" t="s">
        <v>694</v>
      </c>
      <c r="E558" s="188" t="s">
        <v>2310</v>
      </c>
      <c r="F558" s="27">
        <f>COUNTIF(Implementación!I$9:I$2507,$D558)</f>
        <v>0</v>
      </c>
      <c r="G558" s="57">
        <f t="array" ref="G558">SUM(IF(Implementación!$I$9:$I$2508=$D558,Implementación!N$9:N$2508,0))</f>
        <v>0</v>
      </c>
      <c r="H558" s="57">
        <f t="array" ref="H558">SUM(IF(Implementación!$I$9:$I$2508=$D558,Implementación!Q$9:Q$2508,0))</f>
        <v>0</v>
      </c>
      <c r="I558" s="57">
        <f t="array" ref="I558">SUM(IF(Implementación!$I$9:$I$2508=$D558,Implementación!T$9:T$2508,0))</f>
        <v>0</v>
      </c>
      <c r="J558" s="57">
        <f t="array" ref="J558">SUM(IF(Implementación!$I$9:$I$2508=$D558,Implementación!U$9:U$2508,0))</f>
        <v>0</v>
      </c>
      <c r="K558" s="57">
        <f t="array" ref="K558">SUM(IF(Implementación!$I$9:$I$2508=$D558,Implementación!V$9:V$2508,0))</f>
        <v>0</v>
      </c>
      <c r="L558" s="57">
        <f t="array" ref="L558">SUM(IF(Implementación!$I$9:$I$2508=$D558,Implementación!W$9:W$2508,0))</f>
        <v>0</v>
      </c>
      <c r="M558" s="57">
        <f t="array" ref="M558">SUM(IF(Implementación!$I$9:$I$2508=$D558,Implementación!X$9:X$2508,0))</f>
        <v>0</v>
      </c>
      <c r="N558" s="57">
        <f t="array" ref="N558">SUM(IF(Implementación!$I$9:$I$2508=$D558,Implementación!Y$9:Y$2508,0))</f>
        <v>0</v>
      </c>
      <c r="O558" s="57">
        <f t="array" ref="O558">SUM(IF(Implementación!$I$9:$I$2508=$D558,Implementación!AA$9:AA$2508,0))</f>
        <v>0</v>
      </c>
    </row>
    <row r="559" spans="1:15" ht="12.75" customHeight="1" x14ac:dyDescent="0.2">
      <c r="A559" s="60"/>
      <c r="B559" s="172"/>
      <c r="C559" s="179" t="s">
        <v>2311</v>
      </c>
      <c r="D559" s="439" t="s">
        <v>2312</v>
      </c>
      <c r="E559" s="348"/>
      <c r="F559" s="27"/>
      <c r="G559" s="57"/>
      <c r="H559" s="57"/>
      <c r="I559" s="57"/>
      <c r="J559" s="57"/>
      <c r="K559" s="57"/>
      <c r="L559" s="57"/>
      <c r="M559" s="57"/>
      <c r="N559" s="57"/>
      <c r="O559" s="57"/>
    </row>
    <row r="560" spans="1:15" ht="12.75" customHeight="1" x14ac:dyDescent="0.2">
      <c r="A560" s="60"/>
      <c r="B560" s="172"/>
      <c r="C560" s="187"/>
      <c r="D560" s="252" t="s">
        <v>696</v>
      </c>
      <c r="E560" s="188" t="s">
        <v>2312</v>
      </c>
      <c r="F560" s="27">
        <f>COUNTIF(Implementación!I$9:I$2507,$D560)</f>
        <v>0</v>
      </c>
      <c r="G560" s="57">
        <f t="array" ref="G560">SUM(IF(Implementación!$I$9:$I$2508=$D560,Implementación!N$9:N$2508,0))</f>
        <v>0</v>
      </c>
      <c r="H560" s="57">
        <f t="array" ref="H560">SUM(IF(Implementación!$I$9:$I$2508=$D560,Implementación!Q$9:Q$2508,0))</f>
        <v>0</v>
      </c>
      <c r="I560" s="57">
        <f t="array" ref="I560">SUM(IF(Implementación!$I$9:$I$2508=$D560,Implementación!T$9:T$2508,0))</f>
        <v>0</v>
      </c>
      <c r="J560" s="57">
        <f t="array" ref="J560">SUM(IF(Implementación!$I$9:$I$2508=$D560,Implementación!U$9:U$2508,0))</f>
        <v>0</v>
      </c>
      <c r="K560" s="57">
        <f t="array" ref="K560">SUM(IF(Implementación!$I$9:$I$2508=$D560,Implementación!V$9:V$2508,0))</f>
        <v>0</v>
      </c>
      <c r="L560" s="57">
        <f t="array" ref="L560">SUM(IF(Implementación!$I$9:$I$2508=$D560,Implementación!W$9:W$2508,0))</f>
        <v>0</v>
      </c>
      <c r="M560" s="57">
        <f t="array" ref="M560">SUM(IF(Implementación!$I$9:$I$2508=$D560,Implementación!X$9:X$2508,0))</f>
        <v>0</v>
      </c>
      <c r="N560" s="57">
        <f t="array" ref="N560">SUM(IF(Implementación!$I$9:$I$2508=$D560,Implementación!Y$9:Y$2508,0))</f>
        <v>0</v>
      </c>
      <c r="O560" s="57">
        <f t="array" ref="O560">SUM(IF(Implementación!$I$9:$I$2508=$D560,Implementación!AA$9:AA$2508,0))</f>
        <v>0</v>
      </c>
    </row>
    <row r="561" spans="1:15" ht="12.75" customHeight="1" x14ac:dyDescent="0.2">
      <c r="A561" s="60"/>
      <c r="B561" s="172"/>
      <c r="C561" s="187"/>
      <c r="D561" s="179"/>
      <c r="E561" s="188"/>
      <c r="F561" s="27"/>
      <c r="G561" s="57"/>
      <c r="H561" s="57"/>
      <c r="I561" s="57"/>
      <c r="J561" s="57"/>
      <c r="K561" s="57"/>
      <c r="L561" s="57"/>
      <c r="M561" s="57"/>
      <c r="N561" s="57"/>
      <c r="O561" s="57"/>
    </row>
    <row r="562" spans="1:15" ht="12.75" customHeight="1" x14ac:dyDescent="0.2">
      <c r="A562" s="60"/>
      <c r="B562" s="179" t="s">
        <v>2313</v>
      </c>
      <c r="C562" s="441" t="s">
        <v>2314</v>
      </c>
      <c r="D562" s="348"/>
      <c r="E562" s="348"/>
      <c r="F562" s="27"/>
      <c r="G562" s="57"/>
      <c r="H562" s="57"/>
      <c r="I562" s="57"/>
      <c r="J562" s="57"/>
      <c r="K562" s="57"/>
      <c r="L562" s="57"/>
      <c r="M562" s="57"/>
      <c r="N562" s="57"/>
      <c r="O562" s="57"/>
    </row>
    <row r="563" spans="1:15" ht="12.75" customHeight="1" x14ac:dyDescent="0.2">
      <c r="A563" s="60"/>
      <c r="B563" s="172"/>
      <c r="C563" s="179" t="s">
        <v>2315</v>
      </c>
      <c r="D563" s="439" t="s">
        <v>2316</v>
      </c>
      <c r="E563" s="348"/>
      <c r="F563" s="27">
        <f>COUNTIF(Implementación!I$9:I$2507,$D563)</f>
        <v>0</v>
      </c>
      <c r="G563" s="57">
        <f t="array" ref="G563">SUM(IF(Implementación!$I$9:$I$2508=$D563,Implementación!N$9:N$2508,0))</f>
        <v>0</v>
      </c>
      <c r="H563" s="57">
        <f t="array" ref="H563">SUM(IF(Implementación!$I$9:$I$2508=$D563,Implementación!Q$9:Q$2508,0))</f>
        <v>0</v>
      </c>
      <c r="I563" s="57">
        <f t="array" ref="I563">SUM(IF(Implementación!$I$9:$I$2508=$D563,Implementación!T$9:T$2508,0))</f>
        <v>0</v>
      </c>
      <c r="J563" s="57">
        <f t="array" ref="J563">SUM(IF(Implementación!$I$9:$I$2508=$D563,Implementación!U$9:U$2508,0))</f>
        <v>0</v>
      </c>
      <c r="K563" s="57">
        <f t="array" ref="K563">SUM(IF(Implementación!$I$9:$I$2508=$D563,Implementación!V$9:V$2508,0))</f>
        <v>0</v>
      </c>
      <c r="L563" s="57">
        <f t="array" ref="L563">SUM(IF(Implementación!$I$9:$I$2508=$D563,Implementación!W$9:W$2508,0))</f>
        <v>0</v>
      </c>
      <c r="M563" s="57">
        <f t="array" ref="M563">SUM(IF(Implementación!$I$9:$I$2508=$D563,Implementación!X$9:X$2508,0))</f>
        <v>0</v>
      </c>
      <c r="N563" s="57">
        <f t="array" ref="N563">SUM(IF(Implementación!$I$9:$I$2508=$D563,Implementación!Y$9:Y$2508,0))</f>
        <v>0</v>
      </c>
      <c r="O563" s="57">
        <f t="array" ref="O563">SUM(IF(Implementación!$I$9:$I$2508=$D563,Implementación!AA$9:AA$2508,0))</f>
        <v>0</v>
      </c>
    </row>
    <row r="564" spans="1:15" ht="12.75" customHeight="1" x14ac:dyDescent="0.2">
      <c r="A564" s="60"/>
      <c r="B564" s="172"/>
      <c r="C564" s="187"/>
      <c r="D564" s="252" t="s">
        <v>697</v>
      </c>
      <c r="E564" s="188" t="s">
        <v>2317</v>
      </c>
      <c r="F564" s="27">
        <f>COUNTIF(Implementación!I$9:I$2507,$D564)</f>
        <v>0</v>
      </c>
      <c r="G564" s="57">
        <f t="array" ref="G564">SUM(IF(Implementación!$I$9:$I$2508=$D564,Implementación!N$9:N$2508,0))</f>
        <v>0</v>
      </c>
      <c r="H564" s="57">
        <f t="array" ref="H564">SUM(IF(Implementación!$I$9:$I$2508=$D564,Implementación!Q$9:Q$2508,0))</f>
        <v>0</v>
      </c>
      <c r="I564" s="57">
        <f t="array" ref="I564">SUM(IF(Implementación!$I$9:$I$2508=$D564,Implementación!T$9:T$2508,0))</f>
        <v>0</v>
      </c>
      <c r="J564" s="57">
        <f t="array" ref="J564">SUM(IF(Implementación!$I$9:$I$2508=$D564,Implementación!U$9:U$2508,0))</f>
        <v>0</v>
      </c>
      <c r="K564" s="57">
        <f t="array" ref="K564">SUM(IF(Implementación!$I$9:$I$2508=$D564,Implementación!V$9:V$2508,0))</f>
        <v>0</v>
      </c>
      <c r="L564" s="57">
        <f t="array" ref="L564">SUM(IF(Implementación!$I$9:$I$2508=$D564,Implementación!W$9:W$2508,0))</f>
        <v>0</v>
      </c>
      <c r="M564" s="57">
        <f t="array" ref="M564">SUM(IF(Implementación!$I$9:$I$2508=$D564,Implementación!X$9:X$2508,0))</f>
        <v>0</v>
      </c>
      <c r="N564" s="57">
        <f t="array" ref="N564">SUM(IF(Implementación!$I$9:$I$2508=$D564,Implementación!Y$9:Y$2508,0))</f>
        <v>0</v>
      </c>
      <c r="O564" s="57">
        <f t="array" ref="O564">SUM(IF(Implementación!$I$9:$I$2508=$D564,Implementación!AA$9:AA$2508,0))</f>
        <v>0</v>
      </c>
    </row>
    <row r="565" spans="1:15" ht="12.75" customHeight="1" x14ac:dyDescent="0.2">
      <c r="A565" s="60"/>
      <c r="B565" s="172"/>
      <c r="C565" s="187"/>
      <c r="D565" s="252" t="s">
        <v>698</v>
      </c>
      <c r="E565" s="188" t="s">
        <v>2318</v>
      </c>
      <c r="F565" s="27">
        <f>COUNTIF(Implementación!I$9:I$2507,$D565)</f>
        <v>0</v>
      </c>
      <c r="G565" s="57">
        <f t="array" ref="G565">SUM(IF(Implementación!$I$9:$I$2508=$D565,Implementación!N$9:N$2508,0))</f>
        <v>0</v>
      </c>
      <c r="H565" s="57">
        <f t="array" ref="H565">SUM(IF(Implementación!$I$9:$I$2508=$D565,Implementación!Q$9:Q$2508,0))</f>
        <v>0</v>
      </c>
      <c r="I565" s="57">
        <f t="array" ref="I565">SUM(IF(Implementación!$I$9:$I$2508=$D565,Implementación!T$9:T$2508,0))</f>
        <v>0</v>
      </c>
      <c r="J565" s="57">
        <f t="array" ref="J565">SUM(IF(Implementación!$I$9:$I$2508=$D565,Implementación!U$9:U$2508,0))</f>
        <v>0</v>
      </c>
      <c r="K565" s="57">
        <f t="array" ref="K565">SUM(IF(Implementación!$I$9:$I$2508=$D565,Implementación!V$9:V$2508,0))</f>
        <v>0</v>
      </c>
      <c r="L565" s="57">
        <f t="array" ref="L565">SUM(IF(Implementación!$I$9:$I$2508=$D565,Implementación!W$9:W$2508,0))</f>
        <v>0</v>
      </c>
      <c r="M565" s="57">
        <f t="array" ref="M565">SUM(IF(Implementación!$I$9:$I$2508=$D565,Implementación!X$9:X$2508,0))</f>
        <v>0</v>
      </c>
      <c r="N565" s="57">
        <f t="array" ref="N565">SUM(IF(Implementación!$I$9:$I$2508=$D565,Implementación!Y$9:Y$2508,0))</f>
        <v>0</v>
      </c>
      <c r="O565" s="57">
        <f t="array" ref="O565">SUM(IF(Implementación!$I$9:$I$2508=$D565,Implementación!AA$9:AA$2508,0))</f>
        <v>0</v>
      </c>
    </row>
    <row r="566" spans="1:15" ht="12.75" customHeight="1" x14ac:dyDescent="0.2">
      <c r="A566" s="60"/>
      <c r="B566" s="172"/>
      <c r="C566" s="187"/>
      <c r="D566" s="252" t="s">
        <v>700</v>
      </c>
      <c r="E566" s="188" t="s">
        <v>2319</v>
      </c>
      <c r="F566" s="27">
        <f>COUNTIF(Implementación!I$9:I$2507,$D566)</f>
        <v>1</v>
      </c>
      <c r="G566" s="57">
        <f t="array" ref="G566">SUM(IF(Implementación!$I$9:$I$2508=$D566,Implementación!N$9:N$2508,0))</f>
        <v>0</v>
      </c>
      <c r="H566" s="57">
        <f t="array" ref="H566">SUM(IF(Implementación!$I$9:$I$2508=$D566,Implementación!Q$9:Q$2508,0))</f>
        <v>0</v>
      </c>
      <c r="I566" s="57">
        <f t="array" ref="I566">SUM(IF(Implementación!$I$9:$I$2508=$D566,Implementación!T$9:T$2508,0))</f>
        <v>0</v>
      </c>
      <c r="J566" s="57">
        <f t="array" ref="J566">SUM(IF(Implementación!$I$9:$I$2508=$D566,Implementación!U$9:U$2508,0))</f>
        <v>0</v>
      </c>
      <c r="K566" s="57">
        <f t="array" ref="K566">SUM(IF(Implementación!$I$9:$I$2508=$D566,Implementación!V$9:V$2508,0))</f>
        <v>0</v>
      </c>
      <c r="L566" s="57">
        <f t="array" ref="L566">SUM(IF(Implementación!$I$9:$I$2508=$D566,Implementación!W$9:W$2508,0))</f>
        <v>0</v>
      </c>
      <c r="M566" s="57">
        <f t="array" ref="M566">SUM(IF(Implementación!$I$9:$I$2508=$D566,Implementación!X$9:X$2508,0))</f>
        <v>0</v>
      </c>
      <c r="N566" s="57">
        <f t="array" ref="N566">SUM(IF(Implementación!$I$9:$I$2508=$D566,Implementación!Y$9:Y$2508,0))</f>
        <v>0</v>
      </c>
      <c r="O566" s="57">
        <f t="array" ref="O566">SUM(IF(Implementación!$I$9:$I$2508=$D566,Implementación!AA$9:AA$2508,0))</f>
        <v>0</v>
      </c>
    </row>
    <row r="567" spans="1:15" ht="12.75" customHeight="1" x14ac:dyDescent="0.2">
      <c r="A567" s="60"/>
      <c r="B567" s="172"/>
      <c r="C567" s="187"/>
      <c r="D567" s="252" t="s">
        <v>702</v>
      </c>
      <c r="E567" s="188" t="s">
        <v>2320</v>
      </c>
      <c r="F567" s="27">
        <f>COUNTIF(Implementación!I$9:I$2507,$D567)</f>
        <v>0</v>
      </c>
      <c r="G567" s="57">
        <f t="array" ref="G567">SUM(IF(Implementación!$I$9:$I$2508=$D567,Implementación!N$9:N$2508,0))</f>
        <v>0</v>
      </c>
      <c r="H567" s="57">
        <f t="array" ref="H567">SUM(IF(Implementación!$I$9:$I$2508=$D567,Implementación!Q$9:Q$2508,0))</f>
        <v>0</v>
      </c>
      <c r="I567" s="57">
        <f t="array" ref="I567">SUM(IF(Implementación!$I$9:$I$2508=$D567,Implementación!T$9:T$2508,0))</f>
        <v>0</v>
      </c>
      <c r="J567" s="57">
        <f t="array" ref="J567">SUM(IF(Implementación!$I$9:$I$2508=$D567,Implementación!U$9:U$2508,0))</f>
        <v>0</v>
      </c>
      <c r="K567" s="57">
        <f t="array" ref="K567">SUM(IF(Implementación!$I$9:$I$2508=$D567,Implementación!V$9:V$2508,0))</f>
        <v>0</v>
      </c>
      <c r="L567" s="57">
        <f t="array" ref="L567">SUM(IF(Implementación!$I$9:$I$2508=$D567,Implementación!W$9:W$2508,0))</f>
        <v>0</v>
      </c>
      <c r="M567" s="57">
        <f t="array" ref="M567">SUM(IF(Implementación!$I$9:$I$2508=$D567,Implementación!X$9:X$2508,0))</f>
        <v>0</v>
      </c>
      <c r="N567" s="57">
        <f t="array" ref="N567">SUM(IF(Implementación!$I$9:$I$2508=$D567,Implementación!Y$9:Y$2508,0))</f>
        <v>0</v>
      </c>
      <c r="O567" s="57">
        <f t="array" ref="O567">SUM(IF(Implementación!$I$9:$I$2508=$D567,Implementación!AA$9:AA$2508,0))</f>
        <v>0</v>
      </c>
    </row>
    <row r="568" spans="1:15" ht="12.75" customHeight="1" x14ac:dyDescent="0.2">
      <c r="A568" s="60"/>
      <c r="B568" s="172"/>
      <c r="C568" s="179" t="s">
        <v>2321</v>
      </c>
      <c r="D568" s="439" t="s">
        <v>2322</v>
      </c>
      <c r="E568" s="348"/>
      <c r="F568" s="27"/>
      <c r="G568" s="57"/>
      <c r="H568" s="57"/>
      <c r="I568" s="57"/>
      <c r="J568" s="57"/>
      <c r="K568" s="57"/>
      <c r="L568" s="57"/>
      <c r="M568" s="57"/>
      <c r="N568" s="57"/>
      <c r="O568" s="57"/>
    </row>
    <row r="569" spans="1:15" ht="12.75" customHeight="1" x14ac:dyDescent="0.2">
      <c r="A569" s="60"/>
      <c r="B569" s="172"/>
      <c r="C569" s="187"/>
      <c r="D569" s="252" t="s">
        <v>704</v>
      </c>
      <c r="E569" s="188" t="s">
        <v>2322</v>
      </c>
      <c r="F569" s="27">
        <f>COUNTIF(Implementación!I$9:I$2507,$D569)</f>
        <v>0</v>
      </c>
      <c r="G569" s="57">
        <f t="array" ref="G569">SUM(IF(Implementación!$I$9:$I$2508=$D569,Implementación!N$9:N$2508,0))</f>
        <v>0</v>
      </c>
      <c r="H569" s="57">
        <f t="array" ref="H569">SUM(IF(Implementación!$I$9:$I$2508=$D569,Implementación!Q$9:Q$2508,0))</f>
        <v>0</v>
      </c>
      <c r="I569" s="57">
        <f t="array" ref="I569">SUM(IF(Implementación!$I$9:$I$2508=$D569,Implementación!T$9:T$2508,0))</f>
        <v>0</v>
      </c>
      <c r="J569" s="57">
        <f t="array" ref="J569">SUM(IF(Implementación!$I$9:$I$2508=$D569,Implementación!U$9:U$2508,0))</f>
        <v>0</v>
      </c>
      <c r="K569" s="57">
        <f t="array" ref="K569">SUM(IF(Implementación!$I$9:$I$2508=$D569,Implementación!V$9:V$2508,0))</f>
        <v>0</v>
      </c>
      <c r="L569" s="57">
        <f t="array" ref="L569">SUM(IF(Implementación!$I$9:$I$2508=$D569,Implementación!W$9:W$2508,0))</f>
        <v>0</v>
      </c>
      <c r="M569" s="57">
        <f t="array" ref="M569">SUM(IF(Implementación!$I$9:$I$2508=$D569,Implementación!X$9:X$2508,0))</f>
        <v>0</v>
      </c>
      <c r="N569" s="57">
        <f t="array" ref="N569">SUM(IF(Implementación!$I$9:$I$2508=$D569,Implementación!Y$9:Y$2508,0))</f>
        <v>0</v>
      </c>
      <c r="O569" s="57">
        <f t="array" ref="O569">SUM(IF(Implementación!$I$9:$I$2508=$D569,Implementación!AA$9:AA$2508,0))</f>
        <v>0</v>
      </c>
    </row>
    <row r="570" spans="1:15" ht="12.75" customHeight="1" x14ac:dyDescent="0.2">
      <c r="A570" s="60"/>
      <c r="B570" s="172"/>
      <c r="C570" s="187"/>
      <c r="D570" s="179"/>
      <c r="E570" s="188"/>
      <c r="F570" s="27"/>
      <c r="G570" s="57"/>
      <c r="H570" s="57"/>
      <c r="I570" s="57"/>
      <c r="J570" s="57"/>
      <c r="K570" s="57"/>
      <c r="L570" s="57"/>
      <c r="M570" s="57"/>
      <c r="N570" s="57"/>
      <c r="O570" s="57"/>
    </row>
    <row r="571" spans="1:15" ht="12.75" customHeight="1" x14ac:dyDescent="0.2">
      <c r="A571" s="60"/>
      <c r="B571" s="179" t="s">
        <v>2323</v>
      </c>
      <c r="C571" s="441" t="s">
        <v>2324</v>
      </c>
      <c r="D571" s="348"/>
      <c r="E571" s="348"/>
      <c r="F571" s="27"/>
      <c r="G571" s="57"/>
      <c r="H571" s="57"/>
      <c r="I571" s="57"/>
      <c r="J571" s="57"/>
      <c r="K571" s="57"/>
      <c r="L571" s="57"/>
      <c r="M571" s="57"/>
      <c r="N571" s="57"/>
      <c r="O571" s="57"/>
    </row>
    <row r="572" spans="1:15" ht="12.75" customHeight="1" x14ac:dyDescent="0.2">
      <c r="A572" s="60"/>
      <c r="B572" s="172"/>
      <c r="C572" s="179" t="s">
        <v>2325</v>
      </c>
      <c r="D572" s="439" t="s">
        <v>2326</v>
      </c>
      <c r="E572" s="348"/>
      <c r="F572" s="27"/>
      <c r="G572" s="57"/>
      <c r="H572" s="57"/>
      <c r="I572" s="57"/>
      <c r="J572" s="57"/>
      <c r="K572" s="57"/>
      <c r="L572" s="57"/>
      <c r="M572" s="57"/>
      <c r="N572" s="57"/>
      <c r="O572" s="57"/>
    </row>
    <row r="573" spans="1:15" ht="12.75" customHeight="1" x14ac:dyDescent="0.2">
      <c r="A573" s="60"/>
      <c r="B573" s="172"/>
      <c r="C573" s="187"/>
      <c r="D573" s="252" t="s">
        <v>706</v>
      </c>
      <c r="E573" s="188" t="s">
        <v>2326</v>
      </c>
      <c r="F573" s="27">
        <f>COUNTIF(Implementación!I$9:I$2507,$D573)</f>
        <v>0</v>
      </c>
      <c r="G573" s="57">
        <f t="array" ref="G573">SUM(IF(Implementación!$I$9:$I$2508=$D573,Implementación!N$9:N$2508,0))</f>
        <v>0</v>
      </c>
      <c r="H573" s="57">
        <f t="array" ref="H573">SUM(IF(Implementación!$I$9:$I$2508=$D573,Implementación!Q$9:Q$2508,0))</f>
        <v>0</v>
      </c>
      <c r="I573" s="57">
        <f t="array" ref="I573">SUM(IF(Implementación!$I$9:$I$2508=$D573,Implementación!T$9:T$2508,0))</f>
        <v>0</v>
      </c>
      <c r="J573" s="57">
        <f t="array" ref="J573">SUM(IF(Implementación!$I$9:$I$2508=$D573,Implementación!U$9:U$2508,0))</f>
        <v>0</v>
      </c>
      <c r="K573" s="57">
        <f t="array" ref="K573">SUM(IF(Implementación!$I$9:$I$2508=$D573,Implementación!V$9:V$2508,0))</f>
        <v>0</v>
      </c>
      <c r="L573" s="57">
        <f t="array" ref="L573">SUM(IF(Implementación!$I$9:$I$2508=$D573,Implementación!W$9:W$2508,0))</f>
        <v>0</v>
      </c>
      <c r="M573" s="57">
        <f t="array" ref="M573">SUM(IF(Implementación!$I$9:$I$2508=$D573,Implementación!X$9:X$2508,0))</f>
        <v>0</v>
      </c>
      <c r="N573" s="57">
        <f t="array" ref="N573">SUM(IF(Implementación!$I$9:$I$2508=$D573,Implementación!Y$9:Y$2508,0))</f>
        <v>0</v>
      </c>
      <c r="O573" s="57">
        <f t="array" ref="O573">SUM(IF(Implementación!$I$9:$I$2508=$D573,Implementación!AA$9:AA$2508,0))</f>
        <v>0</v>
      </c>
    </row>
    <row r="574" spans="1:15" ht="12.75" customHeight="1" x14ac:dyDescent="0.2">
      <c r="A574" s="60"/>
      <c r="B574" s="172"/>
      <c r="C574" s="179" t="s">
        <v>2327</v>
      </c>
      <c r="D574" s="439" t="s">
        <v>2328</v>
      </c>
      <c r="E574" s="348"/>
      <c r="F574" s="27"/>
      <c r="G574" s="57"/>
      <c r="H574" s="57"/>
      <c r="I574" s="57"/>
      <c r="J574" s="57"/>
      <c r="K574" s="57"/>
      <c r="L574" s="57"/>
      <c r="M574" s="57"/>
      <c r="N574" s="57"/>
      <c r="O574" s="57"/>
    </row>
    <row r="575" spans="1:15" ht="12.75" customHeight="1" x14ac:dyDescent="0.2">
      <c r="A575" s="60"/>
      <c r="B575" s="172"/>
      <c r="C575" s="187"/>
      <c r="D575" s="252" t="s">
        <v>708</v>
      </c>
      <c r="E575" s="188" t="s">
        <v>2328</v>
      </c>
      <c r="F575" s="27">
        <f>COUNTIF(Implementación!I$9:I$2507,$D575)</f>
        <v>1</v>
      </c>
      <c r="G575" s="57">
        <f t="array" ref="G575">SUM(IF(Implementación!$I$9:$I$2508=$D575,Implementación!N$9:N$2508,0))</f>
        <v>0</v>
      </c>
      <c r="H575" s="57">
        <f t="array" ref="H575">SUM(IF(Implementación!$I$9:$I$2508=$D575,Implementación!Q$9:Q$2508,0))</f>
        <v>0</v>
      </c>
      <c r="I575" s="57">
        <f t="array" ref="I575">SUM(IF(Implementación!$I$9:$I$2508=$D575,Implementación!T$9:T$2508,0))</f>
        <v>0</v>
      </c>
      <c r="J575" s="57">
        <f t="array" ref="J575">SUM(IF(Implementación!$I$9:$I$2508=$D575,Implementación!U$9:U$2508,0))</f>
        <v>0</v>
      </c>
      <c r="K575" s="57">
        <f t="array" ref="K575">SUM(IF(Implementación!$I$9:$I$2508=$D575,Implementación!V$9:V$2508,0))</f>
        <v>0</v>
      </c>
      <c r="L575" s="57">
        <f t="array" ref="L575">SUM(IF(Implementación!$I$9:$I$2508=$D575,Implementación!W$9:W$2508,0))</f>
        <v>0</v>
      </c>
      <c r="M575" s="57">
        <f t="array" ref="M575">SUM(IF(Implementación!$I$9:$I$2508=$D575,Implementación!X$9:X$2508,0))</f>
        <v>0</v>
      </c>
      <c r="N575" s="57">
        <f t="array" ref="N575">SUM(IF(Implementación!$I$9:$I$2508=$D575,Implementación!Y$9:Y$2508,0))</f>
        <v>0</v>
      </c>
      <c r="O575" s="57">
        <f t="array" ref="O575">SUM(IF(Implementación!$I$9:$I$2508=$D575,Implementación!AA$9:AA$2508,0))</f>
        <v>0</v>
      </c>
    </row>
    <row r="576" spans="1:15" ht="12.75" customHeight="1" x14ac:dyDescent="0.2">
      <c r="A576" s="60"/>
      <c r="B576" s="172"/>
      <c r="C576" s="179" t="s">
        <v>2329</v>
      </c>
      <c r="D576" s="439" t="s">
        <v>2330</v>
      </c>
      <c r="E576" s="348"/>
      <c r="F576" s="27"/>
      <c r="G576" s="57"/>
      <c r="H576" s="57"/>
      <c r="I576" s="57"/>
      <c r="J576" s="57"/>
      <c r="K576" s="57"/>
      <c r="L576" s="57"/>
      <c r="M576" s="57"/>
      <c r="N576" s="57"/>
      <c r="O576" s="57"/>
    </row>
    <row r="577" spans="1:15" ht="12.75" customHeight="1" x14ac:dyDescent="0.2">
      <c r="A577" s="60"/>
      <c r="B577" s="172"/>
      <c r="C577" s="187"/>
      <c r="D577" s="252" t="s">
        <v>710</v>
      </c>
      <c r="E577" s="188" t="s">
        <v>2331</v>
      </c>
      <c r="F577" s="27">
        <f>COUNTIF(Implementación!I$9:I$2507,$D577)</f>
        <v>0</v>
      </c>
      <c r="G577" s="57">
        <f t="array" ref="G577">SUM(IF(Implementación!$I$9:$I$2508=$D577,Implementación!N$9:N$2508,0))</f>
        <v>0</v>
      </c>
      <c r="H577" s="57">
        <f t="array" ref="H577">SUM(IF(Implementación!$I$9:$I$2508=$D577,Implementación!Q$9:Q$2508,0))</f>
        <v>0</v>
      </c>
      <c r="I577" s="57">
        <f t="array" ref="I577">SUM(IF(Implementación!$I$9:$I$2508=$D577,Implementación!T$9:T$2508,0))</f>
        <v>0</v>
      </c>
      <c r="J577" s="57">
        <f t="array" ref="J577">SUM(IF(Implementación!$I$9:$I$2508=$D577,Implementación!U$9:U$2508,0))</f>
        <v>0</v>
      </c>
      <c r="K577" s="57">
        <f t="array" ref="K577">SUM(IF(Implementación!$I$9:$I$2508=$D577,Implementación!V$9:V$2508,0))</f>
        <v>0</v>
      </c>
      <c r="L577" s="57">
        <f t="array" ref="L577">SUM(IF(Implementación!$I$9:$I$2508=$D577,Implementación!W$9:W$2508,0))</f>
        <v>0</v>
      </c>
      <c r="M577" s="57">
        <f t="array" ref="M577">SUM(IF(Implementación!$I$9:$I$2508=$D577,Implementación!X$9:X$2508,0))</f>
        <v>0</v>
      </c>
      <c r="N577" s="57">
        <f t="array" ref="N577">SUM(IF(Implementación!$I$9:$I$2508=$D577,Implementación!Y$9:Y$2508,0))</f>
        <v>0</v>
      </c>
      <c r="O577" s="57">
        <f t="array" ref="O577">SUM(IF(Implementación!$I$9:$I$2508=$D577,Implementación!AA$9:AA$2508,0))</f>
        <v>0</v>
      </c>
    </row>
    <row r="578" spans="1:15" ht="12.75" customHeight="1" x14ac:dyDescent="0.2">
      <c r="A578" s="60"/>
      <c r="B578" s="172"/>
      <c r="C578" s="187"/>
      <c r="D578" s="252" t="s">
        <v>712</v>
      </c>
      <c r="E578" s="188" t="s">
        <v>2332</v>
      </c>
      <c r="F578" s="27">
        <f>COUNTIF(Implementación!I$9:I$2507,$D578)</f>
        <v>0</v>
      </c>
      <c r="G578" s="57">
        <f t="array" ref="G578">SUM(IF(Implementación!$I$9:$I$2508=$D578,Implementación!N$9:N$2508,0))</f>
        <v>0</v>
      </c>
      <c r="H578" s="57">
        <f t="array" ref="H578">SUM(IF(Implementación!$I$9:$I$2508=$D578,Implementación!Q$9:Q$2508,0))</f>
        <v>0</v>
      </c>
      <c r="I578" s="57">
        <f t="array" ref="I578">SUM(IF(Implementación!$I$9:$I$2508=$D578,Implementación!T$9:T$2508,0))</f>
        <v>0</v>
      </c>
      <c r="J578" s="57">
        <f t="array" ref="J578">SUM(IF(Implementación!$I$9:$I$2508=$D578,Implementación!U$9:U$2508,0))</f>
        <v>0</v>
      </c>
      <c r="K578" s="57">
        <f t="array" ref="K578">SUM(IF(Implementación!$I$9:$I$2508=$D578,Implementación!V$9:V$2508,0))</f>
        <v>0</v>
      </c>
      <c r="L578" s="57">
        <f t="array" ref="L578">SUM(IF(Implementación!$I$9:$I$2508=$D578,Implementación!W$9:W$2508,0))</f>
        <v>0</v>
      </c>
      <c r="M578" s="57">
        <f t="array" ref="M578">SUM(IF(Implementación!$I$9:$I$2508=$D578,Implementación!X$9:X$2508,0))</f>
        <v>0</v>
      </c>
      <c r="N578" s="57">
        <f t="array" ref="N578">SUM(IF(Implementación!$I$9:$I$2508=$D578,Implementación!Y$9:Y$2508,0))</f>
        <v>0</v>
      </c>
      <c r="O578" s="57">
        <f t="array" ref="O578">SUM(IF(Implementación!$I$9:$I$2508=$D578,Implementación!AA$9:AA$2508,0))</f>
        <v>0</v>
      </c>
    </row>
    <row r="579" spans="1:15" ht="12.75" customHeight="1" x14ac:dyDescent="0.2">
      <c r="A579" s="60"/>
      <c r="C579" s="179"/>
      <c r="E579" s="174"/>
      <c r="F579" s="27"/>
      <c r="G579" s="57"/>
      <c r="H579" s="57"/>
      <c r="I579" s="57"/>
      <c r="J579" s="57"/>
      <c r="K579" s="57"/>
      <c r="L579" s="57"/>
      <c r="M579" s="57"/>
      <c r="N579" s="57"/>
      <c r="O579" s="57"/>
    </row>
    <row r="580" spans="1:15" ht="12.75" customHeight="1" x14ac:dyDescent="0.2">
      <c r="A580" s="60"/>
      <c r="C580" s="179"/>
      <c r="D580" s="254">
        <v>6333</v>
      </c>
      <c r="E580" s="188" t="s">
        <v>2333</v>
      </c>
      <c r="F580" s="27">
        <f>COUNTIF(Implementación!I$9:I$2507,$D580)</f>
        <v>0</v>
      </c>
      <c r="G580" s="57">
        <f t="array" ref="G580">SUM(IF(Implementación!$I$9:$I$2508=$D580,Implementación!N$9:N$2508,0))</f>
        <v>0</v>
      </c>
      <c r="H580" s="57">
        <f t="array" ref="H580">SUM(IF(Implementación!$I$9:$I$2508=$D580,Implementación!Q$9:Q$2508,0))</f>
        <v>0</v>
      </c>
      <c r="I580" s="57">
        <f t="array" ref="I580">SUM(IF(Implementación!$I$9:$I$2508=$D580,Implementación!T$9:T$2508,0))</f>
        <v>0</v>
      </c>
      <c r="J580" s="57">
        <f t="array" ref="J580">SUM(IF(Implementación!$I$9:$I$2508=$D580,Implementación!U$9:U$2508,0))</f>
        <v>0</v>
      </c>
      <c r="K580" s="57">
        <f t="array" ref="K580">SUM(IF(Implementación!$I$9:$I$2508=$D580,Implementación!V$9:V$2508,0))</f>
        <v>0</v>
      </c>
      <c r="L580" s="57">
        <f t="array" ref="L580">SUM(IF(Implementación!$I$9:$I$2508=$D580,Implementación!W$9:W$2508,0))</f>
        <v>0</v>
      </c>
      <c r="M580" s="57">
        <f t="array" ref="M580">SUM(IF(Implementación!$I$9:$I$2508=$D580,Implementación!X$9:X$2508,0))</f>
        <v>0</v>
      </c>
      <c r="N580" s="57">
        <f t="array" ref="N580">SUM(IF(Implementación!$I$9:$I$2508=$D580,Implementación!Y$9:Y$2508,0))</f>
        <v>0</v>
      </c>
      <c r="O580" s="57">
        <f t="array" ref="O580">SUM(IF(Implementación!$I$9:$I$2508=$D580,Implementación!AA$9:AA$2508,0))</f>
        <v>0</v>
      </c>
    </row>
    <row r="581" spans="1:15" ht="12.75" customHeight="1" x14ac:dyDescent="0.2">
      <c r="A581" s="60"/>
      <c r="C581" s="179"/>
      <c r="D581" s="254">
        <v>6339</v>
      </c>
      <c r="E581" s="188" t="s">
        <v>2334</v>
      </c>
      <c r="F581" s="27">
        <f>COUNTIF(Implementación!I$9:I$2507,$D581)</f>
        <v>3</v>
      </c>
      <c r="G581" s="57">
        <f t="array" ref="G581">SUM(IF(Implementación!$I$9:$I$2508=$D581,Implementación!N$9:N$2508,0))</f>
        <v>0</v>
      </c>
      <c r="H581" s="57">
        <f t="array" ref="H581">SUM(IF(Implementación!$I$9:$I$2508=$D581,Implementación!Q$9:Q$2508,0))</f>
        <v>0</v>
      </c>
      <c r="I581" s="57">
        <f t="array" ref="I581">SUM(IF(Implementación!$I$9:$I$2508=$D581,Implementación!T$9:T$2508,0))</f>
        <v>0</v>
      </c>
      <c r="J581" s="57">
        <f t="array" ref="J581">SUM(IF(Implementación!$I$9:$I$2508=$D581,Implementación!U$9:U$2508,0))</f>
        <v>0</v>
      </c>
      <c r="K581" s="57">
        <f t="array" ref="K581">SUM(IF(Implementación!$I$9:$I$2508=$D581,Implementación!V$9:V$2508,0))</f>
        <v>0</v>
      </c>
      <c r="L581" s="57">
        <f t="array" ref="L581">SUM(IF(Implementación!$I$9:$I$2508=$D581,Implementación!W$9:W$2508,0))</f>
        <v>0</v>
      </c>
      <c r="M581" s="57">
        <f t="array" ref="M581">SUM(IF(Implementación!$I$9:$I$2508=$D581,Implementación!X$9:X$2508,0))</f>
        <v>0</v>
      </c>
      <c r="N581" s="57">
        <f t="array" ref="N581">SUM(IF(Implementación!$I$9:$I$2508=$D581,Implementación!Y$9:Y$2508,0))</f>
        <v>0</v>
      </c>
      <c r="O581" s="57">
        <f t="array" ref="O581">SUM(IF(Implementación!$I$9:$I$2508=$D581,Implementación!AA$9:AA$2508,0))</f>
        <v>0</v>
      </c>
    </row>
    <row r="582" spans="1:15" ht="12.75" customHeight="1" x14ac:dyDescent="0.2">
      <c r="A582" s="60"/>
      <c r="C582" s="179">
        <v>634</v>
      </c>
      <c r="D582" s="182" t="s">
        <v>2335</v>
      </c>
      <c r="E582" s="174"/>
      <c r="F582" s="27"/>
      <c r="G582" s="57"/>
      <c r="H582" s="57"/>
      <c r="I582" s="57"/>
      <c r="J582" s="57"/>
      <c r="K582" s="57"/>
      <c r="L582" s="57"/>
      <c r="M582" s="57"/>
      <c r="N582" s="57"/>
      <c r="O582" s="57"/>
    </row>
    <row r="583" spans="1:15" ht="12.75" customHeight="1" x14ac:dyDescent="0.2">
      <c r="A583" s="60"/>
      <c r="C583" s="179"/>
      <c r="D583" s="254">
        <v>6340</v>
      </c>
      <c r="E583" s="188" t="s">
        <v>2336</v>
      </c>
      <c r="F583" s="27">
        <f>COUNTIF(Implementación!I$9:I$2507,$D583)</f>
        <v>0</v>
      </c>
      <c r="G583" s="57">
        <f t="array" ref="G583">SUM(IF(Implementación!$I$9:$I$2508=$D583,Implementación!N$9:N$2508,0))</f>
        <v>0</v>
      </c>
      <c r="H583" s="57">
        <f t="array" ref="H583">SUM(IF(Implementación!$I$9:$I$2508=$D583,Implementación!Q$9:Q$2508,0))</f>
        <v>0</v>
      </c>
      <c r="I583" s="57">
        <f t="array" ref="I583">SUM(IF(Implementación!$I$9:$I$2508=$D583,Implementación!T$9:T$2508,0))</f>
        <v>0</v>
      </c>
      <c r="J583" s="57">
        <f t="array" ref="J583">SUM(IF(Implementación!$I$9:$I$2508=$D583,Implementación!U$9:U$2508,0))</f>
        <v>0</v>
      </c>
      <c r="K583" s="57">
        <f t="array" ref="K583">SUM(IF(Implementación!$I$9:$I$2508=$D583,Implementación!V$9:V$2508,0))</f>
        <v>0</v>
      </c>
      <c r="L583" s="57">
        <f t="array" ref="L583">SUM(IF(Implementación!$I$9:$I$2508=$D583,Implementación!W$9:W$2508,0))</f>
        <v>0</v>
      </c>
      <c r="M583" s="57">
        <f t="array" ref="M583">SUM(IF(Implementación!$I$9:$I$2508=$D583,Implementación!X$9:X$2508,0))</f>
        <v>0</v>
      </c>
      <c r="N583" s="57">
        <f t="array" ref="N583">SUM(IF(Implementación!$I$9:$I$2508=$D583,Implementación!Y$9:Y$2508,0))</f>
        <v>0</v>
      </c>
      <c r="O583" s="57">
        <f t="array" ref="O583">SUM(IF(Implementación!$I$9:$I$2508=$D583,Implementación!AA$9:AA$2508,0))</f>
        <v>0</v>
      </c>
    </row>
    <row r="584" spans="1:15" ht="12.75" customHeight="1" x14ac:dyDescent="0.2">
      <c r="A584" s="60"/>
      <c r="C584" s="179">
        <v>639</v>
      </c>
      <c r="D584" s="182" t="s">
        <v>2337</v>
      </c>
      <c r="E584" s="174"/>
      <c r="F584" s="27"/>
      <c r="G584" s="57"/>
      <c r="H584" s="57"/>
      <c r="I584" s="57"/>
      <c r="J584" s="57"/>
      <c r="K584" s="57"/>
      <c r="L584" s="57"/>
      <c r="M584" s="57"/>
      <c r="N584" s="57"/>
      <c r="O584" s="57"/>
    </row>
    <row r="585" spans="1:15" ht="12.75" customHeight="1" x14ac:dyDescent="0.2">
      <c r="A585" s="60"/>
      <c r="B585" s="179"/>
      <c r="C585" s="179"/>
      <c r="D585" s="254">
        <v>6390</v>
      </c>
      <c r="E585" s="188" t="s">
        <v>2337</v>
      </c>
      <c r="F585" s="27">
        <f>COUNTIF(Implementación!I$9:I$2507,$D585)</f>
        <v>0</v>
      </c>
      <c r="G585" s="57">
        <f t="array" ref="G585">SUM(IF(Implementación!$I$9:$I$2508=$D585,Implementación!N$9:N$2508,0))</f>
        <v>0</v>
      </c>
      <c r="H585" s="57">
        <f t="array" ref="H585">SUM(IF(Implementación!$I$9:$I$2508=$D585,Implementación!Q$9:Q$2508,0))</f>
        <v>0</v>
      </c>
      <c r="I585" s="57">
        <f t="array" ref="I585">SUM(IF(Implementación!$I$9:$I$2508=$D585,Implementación!T$9:T$2508,0))</f>
        <v>0</v>
      </c>
      <c r="J585" s="57">
        <f t="array" ref="J585">SUM(IF(Implementación!$I$9:$I$2508=$D585,Implementación!U$9:U$2508,0))</f>
        <v>0</v>
      </c>
      <c r="K585" s="57">
        <f t="array" ref="K585">SUM(IF(Implementación!$I$9:$I$2508=$D585,Implementación!V$9:V$2508,0))</f>
        <v>0</v>
      </c>
      <c r="L585" s="57">
        <f t="array" ref="L585">SUM(IF(Implementación!$I$9:$I$2508=$D585,Implementación!W$9:W$2508,0))</f>
        <v>0</v>
      </c>
      <c r="M585" s="57">
        <f t="array" ref="M585">SUM(IF(Implementación!$I$9:$I$2508=$D585,Implementación!X$9:X$2508,0))</f>
        <v>0</v>
      </c>
      <c r="N585" s="57">
        <f t="array" ref="N585">SUM(IF(Implementación!$I$9:$I$2508=$D585,Implementación!Y$9:Y$2508,0))</f>
        <v>0</v>
      </c>
      <c r="O585" s="57">
        <f t="array" ref="O585">SUM(IF(Implementación!$I$9:$I$2508=$D585,Implementación!AA$9:AA$2508,0))</f>
        <v>0</v>
      </c>
    </row>
    <row r="586" spans="1:15" ht="12.75" customHeight="1" x14ac:dyDescent="0.2">
      <c r="A586" s="60"/>
      <c r="B586" s="179"/>
      <c r="C586" s="179"/>
      <c r="E586" s="188" t="s">
        <v>2338</v>
      </c>
      <c r="F586" s="27"/>
      <c r="G586" s="57"/>
      <c r="H586" s="57"/>
      <c r="I586" s="57"/>
      <c r="J586" s="57"/>
      <c r="K586" s="57"/>
      <c r="L586" s="57"/>
      <c r="M586" s="57"/>
      <c r="N586" s="57"/>
      <c r="O586" s="57"/>
    </row>
    <row r="587" spans="1:15" ht="12.75" customHeight="1" x14ac:dyDescent="0.2">
      <c r="A587" s="60"/>
      <c r="B587" s="179">
        <v>64</v>
      </c>
      <c r="C587" s="179" t="s">
        <v>2339</v>
      </c>
      <c r="E587" s="174"/>
      <c r="F587" s="27"/>
      <c r="G587" s="57"/>
      <c r="H587" s="57"/>
      <c r="I587" s="57"/>
      <c r="J587" s="57"/>
      <c r="K587" s="57"/>
      <c r="L587" s="57"/>
      <c r="M587" s="57"/>
      <c r="N587" s="57"/>
      <c r="O587" s="57"/>
    </row>
    <row r="588" spans="1:15" ht="12.75" customHeight="1" x14ac:dyDescent="0.2">
      <c r="A588" s="60"/>
      <c r="B588" s="179"/>
      <c r="C588" s="179">
        <v>641</v>
      </c>
      <c r="D588" s="182" t="s">
        <v>2340</v>
      </c>
      <c r="E588" s="174"/>
      <c r="F588" s="27"/>
      <c r="G588" s="57"/>
      <c r="H588" s="57"/>
      <c r="I588" s="57"/>
      <c r="J588" s="57"/>
      <c r="K588" s="57"/>
      <c r="L588" s="57"/>
      <c r="M588" s="57"/>
      <c r="N588" s="57"/>
      <c r="O588" s="57"/>
    </row>
    <row r="589" spans="1:15" ht="12.75" customHeight="1" x14ac:dyDescent="0.2">
      <c r="A589" s="60"/>
      <c r="B589" s="179"/>
      <c r="C589" s="179"/>
      <c r="D589" s="254">
        <v>6411</v>
      </c>
      <c r="E589" s="188" t="s">
        <v>2341</v>
      </c>
      <c r="F589" s="27">
        <f>COUNTIF(Implementación!I$9:I$2507,$D589)</f>
        <v>0</v>
      </c>
      <c r="G589" s="57">
        <f t="array" ref="G589">SUM(IF(Implementación!$I$9:$I$2508=$D589,Implementación!N$9:N$2508,0))</f>
        <v>0</v>
      </c>
      <c r="H589" s="57">
        <f t="array" ref="H589">SUM(IF(Implementación!$I$9:$I$2508=$D589,Implementación!Q$9:Q$2508,0))</f>
        <v>0</v>
      </c>
      <c r="I589" s="57">
        <f t="array" ref="I589">SUM(IF(Implementación!$I$9:$I$2508=$D589,Implementación!T$9:T$2508,0))</f>
        <v>0</v>
      </c>
      <c r="J589" s="57">
        <f t="array" ref="J589">SUM(IF(Implementación!$I$9:$I$2508=$D589,Implementación!U$9:U$2508,0))</f>
        <v>0</v>
      </c>
      <c r="K589" s="57">
        <f t="array" ref="K589">SUM(IF(Implementación!$I$9:$I$2508=$D589,Implementación!V$9:V$2508,0))</f>
        <v>0</v>
      </c>
      <c r="L589" s="57">
        <f t="array" ref="L589">SUM(IF(Implementación!$I$9:$I$2508=$D589,Implementación!W$9:W$2508,0))</f>
        <v>0</v>
      </c>
      <c r="M589" s="57">
        <f t="array" ref="M589">SUM(IF(Implementación!$I$9:$I$2508=$D589,Implementación!X$9:X$2508,0))</f>
        <v>0</v>
      </c>
      <c r="N589" s="57">
        <f t="array" ref="N589">SUM(IF(Implementación!$I$9:$I$2508=$D589,Implementación!Y$9:Y$2508,0))</f>
        <v>0</v>
      </c>
      <c r="O589" s="57">
        <f t="array" ref="O589">SUM(IF(Implementación!$I$9:$I$2508=$D589,Implementación!AA$9:AA$2508,0))</f>
        <v>0</v>
      </c>
    </row>
    <row r="590" spans="1:15" ht="12.75" customHeight="1" x14ac:dyDescent="0.2">
      <c r="A590" s="60"/>
      <c r="B590" s="179"/>
      <c r="C590" s="179"/>
      <c r="D590" s="254">
        <v>6412</v>
      </c>
      <c r="E590" s="188" t="s">
        <v>2342</v>
      </c>
      <c r="F590" s="27">
        <f>COUNTIF(Implementación!I$9:I$2507,$D590)</f>
        <v>0</v>
      </c>
      <c r="G590" s="57">
        <f t="array" ref="G590">SUM(IF(Implementación!$I$9:$I$2508=$D590,Implementación!N$9:N$2508,0))</f>
        <v>0</v>
      </c>
      <c r="H590" s="57">
        <f t="array" ref="H590">SUM(IF(Implementación!$I$9:$I$2508=$D590,Implementación!Q$9:Q$2508,0))</f>
        <v>0</v>
      </c>
      <c r="I590" s="57">
        <f t="array" ref="I590">SUM(IF(Implementación!$I$9:$I$2508=$D590,Implementación!T$9:T$2508,0))</f>
        <v>0</v>
      </c>
      <c r="J590" s="57">
        <f t="array" ref="J590">SUM(IF(Implementación!$I$9:$I$2508=$D590,Implementación!U$9:U$2508,0))</f>
        <v>0</v>
      </c>
      <c r="K590" s="57">
        <f t="array" ref="K590">SUM(IF(Implementación!$I$9:$I$2508=$D590,Implementación!V$9:V$2508,0))</f>
        <v>0</v>
      </c>
      <c r="L590" s="57">
        <f t="array" ref="L590">SUM(IF(Implementación!$I$9:$I$2508=$D590,Implementación!W$9:W$2508,0))</f>
        <v>0</v>
      </c>
      <c r="M590" s="57">
        <f t="array" ref="M590">SUM(IF(Implementación!$I$9:$I$2508=$D590,Implementación!X$9:X$2508,0))</f>
        <v>0</v>
      </c>
      <c r="N590" s="57">
        <f t="array" ref="N590">SUM(IF(Implementación!$I$9:$I$2508=$D590,Implementación!Y$9:Y$2508,0))</f>
        <v>0</v>
      </c>
      <c r="O590" s="57">
        <f t="array" ref="O590">SUM(IF(Implementación!$I$9:$I$2508=$D590,Implementación!AA$9:AA$2508,0))</f>
        <v>0</v>
      </c>
    </row>
    <row r="591" spans="1:15" ht="12.75" customHeight="1" x14ac:dyDescent="0.2">
      <c r="A591" s="60"/>
      <c r="B591" s="179"/>
      <c r="C591" s="179">
        <v>642</v>
      </c>
      <c r="D591" s="182" t="s">
        <v>2343</v>
      </c>
      <c r="E591" s="174"/>
      <c r="F591" s="27"/>
      <c r="G591" s="57"/>
      <c r="H591" s="57"/>
      <c r="I591" s="57"/>
      <c r="J591" s="57"/>
      <c r="K591" s="57"/>
      <c r="L591" s="57"/>
      <c r="M591" s="57"/>
      <c r="N591" s="57"/>
      <c r="O591" s="57"/>
    </row>
    <row r="592" spans="1:15" ht="12.75" customHeight="1" x14ac:dyDescent="0.2">
      <c r="A592" s="60"/>
      <c r="B592" s="179"/>
      <c r="C592" s="179"/>
      <c r="D592" s="254">
        <v>6421</v>
      </c>
      <c r="E592" s="188" t="s">
        <v>2344</v>
      </c>
      <c r="F592" s="27">
        <f>COUNTIF(Implementación!I$9:I$2507,$D592)</f>
        <v>0</v>
      </c>
      <c r="G592" s="57">
        <f t="array" ref="G592">SUM(IF(Implementación!$I$9:$I$2508=$D592,Implementación!N$9:N$2508,0))</f>
        <v>0</v>
      </c>
      <c r="H592" s="57">
        <f t="array" ref="H592">SUM(IF(Implementación!$I$9:$I$2508=$D592,Implementación!Q$9:Q$2508,0))</f>
        <v>0</v>
      </c>
      <c r="I592" s="57">
        <f t="array" ref="I592">SUM(IF(Implementación!$I$9:$I$2508=$D592,Implementación!T$9:T$2508,0))</f>
        <v>0</v>
      </c>
      <c r="J592" s="57">
        <f t="array" ref="J592">SUM(IF(Implementación!$I$9:$I$2508=$D592,Implementación!U$9:U$2508,0))</f>
        <v>0</v>
      </c>
      <c r="K592" s="57">
        <f t="array" ref="K592">SUM(IF(Implementación!$I$9:$I$2508=$D592,Implementación!V$9:V$2508,0))</f>
        <v>0</v>
      </c>
      <c r="L592" s="57">
        <f t="array" ref="L592">SUM(IF(Implementación!$I$9:$I$2508=$D592,Implementación!W$9:W$2508,0))</f>
        <v>0</v>
      </c>
      <c r="M592" s="57">
        <f t="array" ref="M592">SUM(IF(Implementación!$I$9:$I$2508=$D592,Implementación!X$9:X$2508,0))</f>
        <v>0</v>
      </c>
      <c r="N592" s="57">
        <f t="array" ref="N592">SUM(IF(Implementación!$I$9:$I$2508=$D592,Implementación!Y$9:Y$2508,0))</f>
        <v>0</v>
      </c>
      <c r="O592" s="57">
        <f t="array" ref="O592">SUM(IF(Implementación!$I$9:$I$2508=$D592,Implementación!AA$9:AA$2508,0))</f>
        <v>0</v>
      </c>
    </row>
    <row r="593" spans="1:15" ht="12.75" customHeight="1" x14ac:dyDescent="0.2">
      <c r="A593" s="60"/>
      <c r="B593" s="179"/>
      <c r="C593" s="179"/>
      <c r="D593" s="254">
        <v>6422</v>
      </c>
      <c r="E593" s="188" t="s">
        <v>2345</v>
      </c>
      <c r="F593" s="27">
        <f>COUNTIF(Implementación!I$9:I$2507,$D593)</f>
        <v>0</v>
      </c>
      <c r="G593" s="57">
        <f t="array" ref="G593">SUM(IF(Implementación!$I$9:$I$2508=$D593,Implementación!N$9:N$2508,0))</f>
        <v>0</v>
      </c>
      <c r="H593" s="57">
        <f t="array" ref="H593">SUM(IF(Implementación!$I$9:$I$2508=$D593,Implementación!Q$9:Q$2508,0))</f>
        <v>0</v>
      </c>
      <c r="I593" s="57">
        <f t="array" ref="I593">SUM(IF(Implementación!$I$9:$I$2508=$D593,Implementación!T$9:T$2508,0))</f>
        <v>0</v>
      </c>
      <c r="J593" s="57">
        <f t="array" ref="J593">SUM(IF(Implementación!$I$9:$I$2508=$D593,Implementación!U$9:U$2508,0))</f>
        <v>0</v>
      </c>
      <c r="K593" s="57">
        <f t="array" ref="K593">SUM(IF(Implementación!$I$9:$I$2508=$D593,Implementación!V$9:V$2508,0))</f>
        <v>0</v>
      </c>
      <c r="L593" s="57">
        <f t="array" ref="L593">SUM(IF(Implementación!$I$9:$I$2508=$D593,Implementación!W$9:W$2508,0))</f>
        <v>0</v>
      </c>
      <c r="M593" s="57">
        <f t="array" ref="M593">SUM(IF(Implementación!$I$9:$I$2508=$D593,Implementación!X$9:X$2508,0))</f>
        <v>0</v>
      </c>
      <c r="N593" s="57">
        <f t="array" ref="N593">SUM(IF(Implementación!$I$9:$I$2508=$D593,Implementación!Y$9:Y$2508,0))</f>
        <v>0</v>
      </c>
      <c r="O593" s="57">
        <f t="array" ref="O593">SUM(IF(Implementación!$I$9:$I$2508=$D593,Implementación!AA$9:AA$2508,0))</f>
        <v>0</v>
      </c>
    </row>
    <row r="594" spans="1:15" ht="12.75" customHeight="1" x14ac:dyDescent="0.2">
      <c r="A594" s="60"/>
      <c r="B594" s="179"/>
      <c r="C594" s="179"/>
      <c r="D594" s="254">
        <v>6423</v>
      </c>
      <c r="E594" s="188" t="s">
        <v>2346</v>
      </c>
      <c r="F594" s="27">
        <f>COUNTIF(Implementación!I$9:I$2507,$D594)</f>
        <v>0</v>
      </c>
      <c r="G594" s="57">
        <f t="array" ref="G594">SUM(IF(Implementación!$I$9:$I$2508=$D594,Implementación!N$9:N$2508,0))</f>
        <v>0</v>
      </c>
      <c r="H594" s="57">
        <f t="array" ref="H594">SUM(IF(Implementación!$I$9:$I$2508=$D594,Implementación!Q$9:Q$2508,0))</f>
        <v>0</v>
      </c>
      <c r="I594" s="57">
        <f t="array" ref="I594">SUM(IF(Implementación!$I$9:$I$2508=$D594,Implementación!T$9:T$2508,0))</f>
        <v>0</v>
      </c>
      <c r="J594" s="57">
        <f t="array" ref="J594">SUM(IF(Implementación!$I$9:$I$2508=$D594,Implementación!U$9:U$2508,0))</f>
        <v>0</v>
      </c>
      <c r="K594" s="57">
        <f t="array" ref="K594">SUM(IF(Implementación!$I$9:$I$2508=$D594,Implementación!V$9:V$2508,0))</f>
        <v>0</v>
      </c>
      <c r="L594" s="57">
        <f t="array" ref="L594">SUM(IF(Implementación!$I$9:$I$2508=$D594,Implementación!W$9:W$2508,0))</f>
        <v>0</v>
      </c>
      <c r="M594" s="57">
        <f t="array" ref="M594">SUM(IF(Implementación!$I$9:$I$2508=$D594,Implementación!X$9:X$2508,0))</f>
        <v>0</v>
      </c>
      <c r="N594" s="57">
        <f t="array" ref="N594">SUM(IF(Implementación!$I$9:$I$2508=$D594,Implementación!Y$9:Y$2508,0))</f>
        <v>0</v>
      </c>
      <c r="O594" s="57">
        <f t="array" ref="O594">SUM(IF(Implementación!$I$9:$I$2508=$D594,Implementación!AA$9:AA$2508,0))</f>
        <v>0</v>
      </c>
    </row>
    <row r="595" spans="1:15" ht="12.75" customHeight="1" x14ac:dyDescent="0.2">
      <c r="A595" s="60"/>
      <c r="B595" s="179"/>
      <c r="C595" s="179"/>
      <c r="D595" s="254">
        <v>6424</v>
      </c>
      <c r="E595" s="188" t="s">
        <v>2347</v>
      </c>
      <c r="F595" s="27">
        <f>COUNTIF(Implementación!I$9:I$2507,$D595)</f>
        <v>0</v>
      </c>
      <c r="G595" s="57">
        <f t="array" ref="G595">SUM(IF(Implementación!$I$9:$I$2508=$D595,Implementación!N$9:N$2508,0))</f>
        <v>0</v>
      </c>
      <c r="H595" s="57">
        <f t="array" ref="H595">SUM(IF(Implementación!$I$9:$I$2508=$D595,Implementación!Q$9:Q$2508,0))</f>
        <v>0</v>
      </c>
      <c r="I595" s="57">
        <f t="array" ref="I595">SUM(IF(Implementación!$I$9:$I$2508=$D595,Implementación!T$9:T$2508,0))</f>
        <v>0</v>
      </c>
      <c r="J595" s="57">
        <f t="array" ref="J595">SUM(IF(Implementación!$I$9:$I$2508=$D595,Implementación!U$9:U$2508,0))</f>
        <v>0</v>
      </c>
      <c r="K595" s="57">
        <f t="array" ref="K595">SUM(IF(Implementación!$I$9:$I$2508=$D595,Implementación!V$9:V$2508,0))</f>
        <v>0</v>
      </c>
      <c r="L595" s="57">
        <f t="array" ref="L595">SUM(IF(Implementación!$I$9:$I$2508=$D595,Implementación!W$9:W$2508,0))</f>
        <v>0</v>
      </c>
      <c r="M595" s="57">
        <f t="array" ref="M595">SUM(IF(Implementación!$I$9:$I$2508=$D595,Implementación!X$9:X$2508,0))</f>
        <v>0</v>
      </c>
      <c r="N595" s="57">
        <f t="array" ref="N595">SUM(IF(Implementación!$I$9:$I$2508=$D595,Implementación!Y$9:Y$2508,0))</f>
        <v>0</v>
      </c>
      <c r="O595" s="57">
        <f t="array" ref="O595">SUM(IF(Implementación!$I$9:$I$2508=$D595,Implementación!AA$9:AA$2508,0))</f>
        <v>0</v>
      </c>
    </row>
    <row r="596" spans="1:15" ht="12.75" customHeight="1" x14ac:dyDescent="0.2">
      <c r="A596" s="60"/>
      <c r="B596" s="179"/>
      <c r="C596" s="179"/>
      <c r="D596" s="254">
        <v>6425</v>
      </c>
      <c r="E596" s="188" t="s">
        <v>2348</v>
      </c>
      <c r="F596" s="27">
        <f>COUNTIF(Implementación!I$9:I$2507,$D596)</f>
        <v>0</v>
      </c>
      <c r="G596" s="57">
        <f t="array" ref="G596">SUM(IF(Implementación!$I$9:$I$2508=$D596,Implementación!N$9:N$2508,0))</f>
        <v>0</v>
      </c>
      <c r="H596" s="57">
        <f t="array" ref="H596">SUM(IF(Implementación!$I$9:$I$2508=$D596,Implementación!Q$9:Q$2508,0))</f>
        <v>0</v>
      </c>
      <c r="I596" s="57">
        <f t="array" ref="I596">SUM(IF(Implementación!$I$9:$I$2508=$D596,Implementación!T$9:T$2508,0))</f>
        <v>0</v>
      </c>
      <c r="J596" s="57">
        <f t="array" ref="J596">SUM(IF(Implementación!$I$9:$I$2508=$D596,Implementación!U$9:U$2508,0))</f>
        <v>0</v>
      </c>
      <c r="K596" s="57">
        <f t="array" ref="K596">SUM(IF(Implementación!$I$9:$I$2508=$D596,Implementación!V$9:V$2508,0))</f>
        <v>0</v>
      </c>
      <c r="L596" s="57">
        <f t="array" ref="L596">SUM(IF(Implementación!$I$9:$I$2508=$D596,Implementación!W$9:W$2508,0))</f>
        <v>0</v>
      </c>
      <c r="M596" s="57">
        <f t="array" ref="M596">SUM(IF(Implementación!$I$9:$I$2508=$D596,Implementación!X$9:X$2508,0))</f>
        <v>0</v>
      </c>
      <c r="N596" s="57">
        <f t="array" ref="N596">SUM(IF(Implementación!$I$9:$I$2508=$D596,Implementación!Y$9:Y$2508,0))</f>
        <v>0</v>
      </c>
      <c r="O596" s="57">
        <f t="array" ref="O596">SUM(IF(Implementación!$I$9:$I$2508=$D596,Implementación!AA$9:AA$2508,0))</f>
        <v>0</v>
      </c>
    </row>
    <row r="597" spans="1:15" ht="12.75" customHeight="1" x14ac:dyDescent="0.2">
      <c r="A597" s="60"/>
      <c r="B597" s="179"/>
      <c r="C597" s="179"/>
      <c r="D597" s="254">
        <v>6426</v>
      </c>
      <c r="E597" s="188" t="s">
        <v>2349</v>
      </c>
      <c r="F597" s="27">
        <f>COUNTIF(Implementación!I$9:I$2507,$D597)</f>
        <v>0</v>
      </c>
      <c r="G597" s="57">
        <f t="array" ref="G597">SUM(IF(Implementación!$I$9:$I$2508=$D597,Implementación!N$9:N$2508,0))</f>
        <v>0</v>
      </c>
      <c r="H597" s="57">
        <f t="array" ref="H597">SUM(IF(Implementación!$I$9:$I$2508=$D597,Implementación!Q$9:Q$2508,0))</f>
        <v>0</v>
      </c>
      <c r="I597" s="57">
        <f t="array" ref="I597">SUM(IF(Implementación!$I$9:$I$2508=$D597,Implementación!T$9:T$2508,0))</f>
        <v>0</v>
      </c>
      <c r="J597" s="57">
        <f t="array" ref="J597">SUM(IF(Implementación!$I$9:$I$2508=$D597,Implementación!U$9:U$2508,0))</f>
        <v>0</v>
      </c>
      <c r="K597" s="57">
        <f t="array" ref="K597">SUM(IF(Implementación!$I$9:$I$2508=$D597,Implementación!V$9:V$2508,0))</f>
        <v>0</v>
      </c>
      <c r="L597" s="57">
        <f t="array" ref="L597">SUM(IF(Implementación!$I$9:$I$2508=$D597,Implementación!W$9:W$2508,0))</f>
        <v>0</v>
      </c>
      <c r="M597" s="57">
        <f t="array" ref="M597">SUM(IF(Implementación!$I$9:$I$2508=$D597,Implementación!X$9:X$2508,0))</f>
        <v>0</v>
      </c>
      <c r="N597" s="57">
        <f t="array" ref="N597">SUM(IF(Implementación!$I$9:$I$2508=$D597,Implementación!Y$9:Y$2508,0))</f>
        <v>0</v>
      </c>
      <c r="O597" s="57">
        <f t="array" ref="O597">SUM(IF(Implementación!$I$9:$I$2508=$D597,Implementación!AA$9:AA$2508,0))</f>
        <v>0</v>
      </c>
    </row>
    <row r="598" spans="1:15" ht="12.75" customHeight="1" x14ac:dyDescent="0.2">
      <c r="A598" s="60"/>
      <c r="B598" s="179"/>
      <c r="C598" s="179"/>
      <c r="E598" s="188" t="s">
        <v>2338</v>
      </c>
      <c r="F598" s="27"/>
      <c r="G598" s="57"/>
      <c r="H598" s="57"/>
      <c r="I598" s="57"/>
      <c r="J598" s="57"/>
      <c r="K598" s="57"/>
      <c r="L598" s="57"/>
      <c r="M598" s="57"/>
      <c r="N598" s="57"/>
      <c r="O598" s="57"/>
    </row>
    <row r="599" spans="1:15" ht="12.75" customHeight="1" x14ac:dyDescent="0.25">
      <c r="A599" s="112" t="s">
        <v>1659</v>
      </c>
      <c r="B599" s="185" t="s">
        <v>1660</v>
      </c>
      <c r="C599" s="179"/>
      <c r="E599" s="174"/>
      <c r="F599" s="176">
        <f t="shared" ref="F599:O599" si="9">SUM(F600:F636)</f>
        <v>1</v>
      </c>
      <c r="G599" s="186">
        <f t="shared" si="9"/>
        <v>293.76000000000005</v>
      </c>
      <c r="H599" s="186">
        <f t="shared" si="9"/>
        <v>4.993920000000001</v>
      </c>
      <c r="I599" s="186">
        <f t="shared" si="9"/>
        <v>11.750400000000001</v>
      </c>
      <c r="J599" s="186">
        <f t="shared" si="9"/>
        <v>50801.18471999999</v>
      </c>
      <c r="K599" s="186">
        <f t="shared" si="9"/>
        <v>4607.7123455999999</v>
      </c>
      <c r="L599" s="186">
        <f t="shared" si="9"/>
        <v>55408.897065599987</v>
      </c>
      <c r="M599" s="186">
        <f t="shared" si="9"/>
        <v>55409</v>
      </c>
      <c r="N599" s="186">
        <f t="shared" si="9"/>
        <v>0</v>
      </c>
      <c r="O599" s="186">
        <f t="shared" si="9"/>
        <v>0</v>
      </c>
    </row>
    <row r="600" spans="1:15" ht="12.75" customHeight="1" x14ac:dyDescent="0.2">
      <c r="A600" s="60"/>
      <c r="B600" s="179">
        <v>65</v>
      </c>
      <c r="C600" s="179" t="s">
        <v>2350</v>
      </c>
      <c r="E600" s="174"/>
      <c r="F600" s="27"/>
      <c r="G600" s="57"/>
      <c r="H600" s="57"/>
      <c r="I600" s="57"/>
      <c r="J600" s="57"/>
      <c r="K600" s="57"/>
      <c r="L600" s="57"/>
      <c r="M600" s="57"/>
      <c r="N600" s="57"/>
      <c r="O600" s="57"/>
    </row>
    <row r="601" spans="1:15" ht="12.75" customHeight="1" x14ac:dyDescent="0.2">
      <c r="A601" s="60"/>
      <c r="B601" s="179"/>
      <c r="C601" s="179">
        <v>651</v>
      </c>
      <c r="D601" s="182" t="s">
        <v>2351</v>
      </c>
      <c r="E601" s="174"/>
      <c r="F601" s="27"/>
      <c r="G601" s="57"/>
      <c r="H601" s="57"/>
      <c r="I601" s="57"/>
      <c r="J601" s="57"/>
      <c r="K601" s="57"/>
      <c r="L601" s="57"/>
      <c r="M601" s="57"/>
      <c r="N601" s="57"/>
      <c r="O601" s="57"/>
    </row>
    <row r="602" spans="1:15" ht="12.75" customHeight="1" x14ac:dyDescent="0.2">
      <c r="A602" s="60"/>
      <c r="B602" s="179"/>
      <c r="C602" s="179"/>
      <c r="D602" s="254">
        <v>6511</v>
      </c>
      <c r="E602" s="188" t="s">
        <v>2352</v>
      </c>
      <c r="F602" s="27">
        <f>COUNTIF(Implementación!I$9:I$2507,$D602)</f>
        <v>0</v>
      </c>
      <c r="G602" s="57">
        <f t="array" ref="G602">SUM(IF(Implementación!$I$9:$I$2508=$D602,Implementación!N$9:N$2508,0))</f>
        <v>0</v>
      </c>
      <c r="H602" s="57">
        <f t="array" ref="H602">SUM(IF(Implementación!$I$9:$I$2508=$D602,Implementación!Q$9:Q$2508,0))</f>
        <v>0</v>
      </c>
      <c r="I602" s="57">
        <f t="array" ref="I602">SUM(IF(Implementación!$I$9:$I$2508=$D602,Implementación!T$9:T$2508,0))</f>
        <v>0</v>
      </c>
      <c r="J602" s="57">
        <f t="array" ref="J602">SUM(IF(Implementación!$I$9:$I$2508=$D602,Implementación!U$9:U$2508,0))</f>
        <v>0</v>
      </c>
      <c r="K602" s="57">
        <f t="array" ref="K602">SUM(IF(Implementación!$I$9:$I$2508=$D602,Implementación!V$9:V$2508,0))</f>
        <v>0</v>
      </c>
      <c r="L602" s="57">
        <f t="array" ref="L602">SUM(IF(Implementación!$I$9:$I$2508=$D602,Implementación!W$9:W$2508,0))</f>
        <v>0</v>
      </c>
      <c r="M602" s="57">
        <f t="array" ref="M602">SUM(IF(Implementación!$I$9:$I$2508=$D602,Implementación!X$9:X$2508,0))</f>
        <v>0</v>
      </c>
      <c r="N602" s="57">
        <f t="array" ref="N602">SUM(IF(Implementación!$I$9:$I$2508=$D602,Implementación!Y$9:Y$2508,0))</f>
        <v>0</v>
      </c>
      <c r="O602" s="57">
        <f t="array" ref="O602">SUM(IF(Implementación!$I$9:$I$2508=$D602,Implementación!AA$9:AA$2508,0))</f>
        <v>0</v>
      </c>
    </row>
    <row r="603" spans="1:15" ht="12.75" customHeight="1" x14ac:dyDescent="0.2">
      <c r="A603" s="60"/>
      <c r="B603" s="179"/>
      <c r="C603" s="179"/>
      <c r="D603" s="254">
        <v>6512</v>
      </c>
      <c r="E603" s="188" t="s">
        <v>2353</v>
      </c>
      <c r="F603" s="27">
        <f>COUNTIF(Implementación!I$9:I$2507,$D603)</f>
        <v>0</v>
      </c>
      <c r="G603" s="57">
        <f t="array" ref="G603">SUM(IF(Implementación!$I$9:$I$2508=$D603,Implementación!N$9:N$2508,0))</f>
        <v>0</v>
      </c>
      <c r="H603" s="57">
        <f t="array" ref="H603">SUM(IF(Implementación!$I$9:$I$2508=$D603,Implementación!Q$9:Q$2508,0))</f>
        <v>0</v>
      </c>
      <c r="I603" s="57">
        <f t="array" ref="I603">SUM(IF(Implementación!$I$9:$I$2508=$D603,Implementación!T$9:T$2508,0))</f>
        <v>0</v>
      </c>
      <c r="J603" s="57">
        <f t="array" ref="J603">SUM(IF(Implementación!$I$9:$I$2508=$D603,Implementación!U$9:U$2508,0))</f>
        <v>0</v>
      </c>
      <c r="K603" s="57">
        <f t="array" ref="K603">SUM(IF(Implementación!$I$9:$I$2508=$D603,Implementación!V$9:V$2508,0))</f>
        <v>0</v>
      </c>
      <c r="L603" s="57">
        <f t="array" ref="L603">SUM(IF(Implementación!$I$9:$I$2508=$D603,Implementación!W$9:W$2508,0))</f>
        <v>0</v>
      </c>
      <c r="M603" s="57">
        <f t="array" ref="M603">SUM(IF(Implementación!$I$9:$I$2508=$D603,Implementación!X$9:X$2508,0))</f>
        <v>0</v>
      </c>
      <c r="N603" s="57">
        <f t="array" ref="N603">SUM(IF(Implementación!$I$9:$I$2508=$D603,Implementación!Y$9:Y$2508,0))</f>
        <v>0</v>
      </c>
      <c r="O603" s="57">
        <f t="array" ref="O603">SUM(IF(Implementación!$I$9:$I$2508=$D603,Implementación!AA$9:AA$2508,0))</f>
        <v>0</v>
      </c>
    </row>
    <row r="604" spans="1:15" ht="12.75" customHeight="1" x14ac:dyDescent="0.2">
      <c r="A604" s="60"/>
      <c r="B604" s="179"/>
      <c r="C604" s="179"/>
      <c r="D604" s="254">
        <v>6513</v>
      </c>
      <c r="E604" s="188" t="s">
        <v>2354</v>
      </c>
      <c r="F604" s="27">
        <f>COUNTIF(Implementación!I$9:I$2507,$D604)</f>
        <v>0</v>
      </c>
      <c r="G604" s="57">
        <f t="array" ref="G604">SUM(IF(Implementación!$I$9:$I$2508=$D604,Implementación!N$9:N$2508,0))</f>
        <v>0</v>
      </c>
      <c r="H604" s="57">
        <f t="array" ref="H604">SUM(IF(Implementación!$I$9:$I$2508=$D604,Implementación!Q$9:Q$2508,0))</f>
        <v>0</v>
      </c>
      <c r="I604" s="57">
        <f t="array" ref="I604">SUM(IF(Implementación!$I$9:$I$2508=$D604,Implementación!T$9:T$2508,0))</f>
        <v>0</v>
      </c>
      <c r="J604" s="57">
        <f t="array" ref="J604">SUM(IF(Implementación!$I$9:$I$2508=$D604,Implementación!U$9:U$2508,0))</f>
        <v>0</v>
      </c>
      <c r="K604" s="57">
        <f t="array" ref="K604">SUM(IF(Implementación!$I$9:$I$2508=$D604,Implementación!V$9:V$2508,0))</f>
        <v>0</v>
      </c>
      <c r="L604" s="57">
        <f t="array" ref="L604">SUM(IF(Implementación!$I$9:$I$2508=$D604,Implementación!W$9:W$2508,0))</f>
        <v>0</v>
      </c>
      <c r="M604" s="57">
        <f t="array" ref="M604">SUM(IF(Implementación!$I$9:$I$2508=$D604,Implementación!X$9:X$2508,0))</f>
        <v>0</v>
      </c>
      <c r="N604" s="57">
        <f t="array" ref="N604">SUM(IF(Implementación!$I$9:$I$2508=$D604,Implementación!Y$9:Y$2508,0))</f>
        <v>0</v>
      </c>
      <c r="O604" s="57">
        <f t="array" ref="O604">SUM(IF(Implementación!$I$9:$I$2508=$D604,Implementación!AA$9:AA$2508,0))</f>
        <v>0</v>
      </c>
    </row>
    <row r="605" spans="1:15" ht="12.75" customHeight="1" x14ac:dyDescent="0.2">
      <c r="A605" s="60"/>
      <c r="B605" s="179"/>
      <c r="C605" s="179"/>
      <c r="D605" s="254">
        <v>6514</v>
      </c>
      <c r="E605" s="188" t="s">
        <v>2355</v>
      </c>
      <c r="F605" s="27">
        <f>COUNTIF(Implementación!I$9:I$2507,$D605)</f>
        <v>0</v>
      </c>
      <c r="G605" s="57">
        <f t="array" ref="G605">SUM(IF(Implementación!$I$9:$I$2508=$D605,Implementación!N$9:N$2508,0))</f>
        <v>0</v>
      </c>
      <c r="H605" s="57">
        <f t="array" ref="H605">SUM(IF(Implementación!$I$9:$I$2508=$D605,Implementación!Q$9:Q$2508,0))</f>
        <v>0</v>
      </c>
      <c r="I605" s="57">
        <f t="array" ref="I605">SUM(IF(Implementación!$I$9:$I$2508=$D605,Implementación!T$9:T$2508,0))</f>
        <v>0</v>
      </c>
      <c r="J605" s="57">
        <f t="array" ref="J605">SUM(IF(Implementación!$I$9:$I$2508=$D605,Implementación!U$9:U$2508,0))</f>
        <v>0</v>
      </c>
      <c r="K605" s="57">
        <f t="array" ref="K605">SUM(IF(Implementación!$I$9:$I$2508=$D605,Implementación!V$9:V$2508,0))</f>
        <v>0</v>
      </c>
      <c r="L605" s="57">
        <f t="array" ref="L605">SUM(IF(Implementación!$I$9:$I$2508=$D605,Implementación!W$9:W$2508,0))</f>
        <v>0</v>
      </c>
      <c r="M605" s="57">
        <f t="array" ref="M605">SUM(IF(Implementación!$I$9:$I$2508=$D605,Implementación!X$9:X$2508,0))</f>
        <v>0</v>
      </c>
      <c r="N605" s="57">
        <f t="array" ref="N605">SUM(IF(Implementación!$I$9:$I$2508=$D605,Implementación!Y$9:Y$2508,0))</f>
        <v>0</v>
      </c>
      <c r="O605" s="57">
        <f t="array" ref="O605">SUM(IF(Implementación!$I$9:$I$2508=$D605,Implementación!AA$9:AA$2508,0))</f>
        <v>0</v>
      </c>
    </row>
    <row r="606" spans="1:15" ht="12.75" customHeight="1" x14ac:dyDescent="0.2">
      <c r="A606" s="60"/>
      <c r="B606" s="179"/>
      <c r="C606" s="179"/>
      <c r="D606" s="254">
        <v>6515</v>
      </c>
      <c r="E606" s="188" t="s">
        <v>2356</v>
      </c>
      <c r="F606" s="27">
        <f>COUNTIF(Implementación!I$9:I$2507,$D606)</f>
        <v>0</v>
      </c>
      <c r="G606" s="57">
        <f t="array" ref="G606">SUM(IF(Implementación!$I$9:$I$2508=$D606,Implementación!N$9:N$2508,0))</f>
        <v>0</v>
      </c>
      <c r="H606" s="57">
        <f t="array" ref="H606">SUM(IF(Implementación!$I$9:$I$2508=$D606,Implementación!Q$9:Q$2508,0))</f>
        <v>0</v>
      </c>
      <c r="I606" s="57">
        <f t="array" ref="I606">SUM(IF(Implementación!$I$9:$I$2508=$D606,Implementación!T$9:T$2508,0))</f>
        <v>0</v>
      </c>
      <c r="J606" s="57">
        <f t="array" ref="J606">SUM(IF(Implementación!$I$9:$I$2508=$D606,Implementación!U$9:U$2508,0))</f>
        <v>0</v>
      </c>
      <c r="K606" s="57">
        <f t="array" ref="K606">SUM(IF(Implementación!$I$9:$I$2508=$D606,Implementación!V$9:V$2508,0))</f>
        <v>0</v>
      </c>
      <c r="L606" s="57">
        <f t="array" ref="L606">SUM(IF(Implementación!$I$9:$I$2508=$D606,Implementación!W$9:W$2508,0))</f>
        <v>0</v>
      </c>
      <c r="M606" s="57">
        <f t="array" ref="M606">SUM(IF(Implementación!$I$9:$I$2508=$D606,Implementación!X$9:X$2508,0))</f>
        <v>0</v>
      </c>
      <c r="N606" s="57">
        <f t="array" ref="N606">SUM(IF(Implementación!$I$9:$I$2508=$D606,Implementación!Y$9:Y$2508,0))</f>
        <v>0</v>
      </c>
      <c r="O606" s="57">
        <f t="array" ref="O606">SUM(IF(Implementación!$I$9:$I$2508=$D606,Implementación!AA$9:AA$2508,0))</f>
        <v>0</v>
      </c>
    </row>
    <row r="607" spans="1:15" ht="12.75" customHeight="1" x14ac:dyDescent="0.2">
      <c r="A607" s="60"/>
      <c r="B607" s="179"/>
      <c r="C607" s="179"/>
      <c r="D607" s="254">
        <v>6516</v>
      </c>
      <c r="E607" s="188" t="s">
        <v>2357</v>
      </c>
      <c r="F607" s="27">
        <f>COUNTIF(Implementación!I$9:I$2507,$D607)</f>
        <v>0</v>
      </c>
      <c r="G607" s="57">
        <f t="array" ref="G607">SUM(IF(Implementación!$I$9:$I$2508=$D607,Implementación!N$9:N$2508,0))</f>
        <v>0</v>
      </c>
      <c r="H607" s="57">
        <f t="array" ref="H607">SUM(IF(Implementación!$I$9:$I$2508=$D607,Implementación!Q$9:Q$2508,0))</f>
        <v>0</v>
      </c>
      <c r="I607" s="57">
        <f t="array" ref="I607">SUM(IF(Implementación!$I$9:$I$2508=$D607,Implementación!T$9:T$2508,0))</f>
        <v>0</v>
      </c>
      <c r="J607" s="57">
        <f t="array" ref="J607">SUM(IF(Implementación!$I$9:$I$2508=$D607,Implementación!U$9:U$2508,0))</f>
        <v>0</v>
      </c>
      <c r="K607" s="57">
        <f t="array" ref="K607">SUM(IF(Implementación!$I$9:$I$2508=$D607,Implementación!V$9:V$2508,0))</f>
        <v>0</v>
      </c>
      <c r="L607" s="57">
        <f t="array" ref="L607">SUM(IF(Implementación!$I$9:$I$2508=$D607,Implementación!W$9:W$2508,0))</f>
        <v>0</v>
      </c>
      <c r="M607" s="57">
        <f t="array" ref="M607">SUM(IF(Implementación!$I$9:$I$2508=$D607,Implementación!X$9:X$2508,0))</f>
        <v>0</v>
      </c>
      <c r="N607" s="57">
        <f t="array" ref="N607">SUM(IF(Implementación!$I$9:$I$2508=$D607,Implementación!Y$9:Y$2508,0))</f>
        <v>0</v>
      </c>
      <c r="O607" s="57">
        <f t="array" ref="O607">SUM(IF(Implementación!$I$9:$I$2508=$D607,Implementación!AA$9:AA$2508,0))</f>
        <v>0</v>
      </c>
    </row>
    <row r="608" spans="1:15" ht="12.75" customHeight="1" x14ac:dyDescent="0.2">
      <c r="A608" s="60"/>
      <c r="B608" s="179"/>
      <c r="C608" s="179"/>
      <c r="D608" s="254">
        <v>6519</v>
      </c>
      <c r="E608" s="188" t="s">
        <v>2358</v>
      </c>
      <c r="F608" s="27">
        <f>COUNTIF(Implementación!I$9:I$2507,$D608)</f>
        <v>0</v>
      </c>
      <c r="G608" s="57">
        <f t="array" ref="G608">SUM(IF(Implementación!$I$9:$I$2508=$D608,Implementación!N$9:N$2508,0))</f>
        <v>0</v>
      </c>
      <c r="H608" s="57">
        <f t="array" ref="H608">SUM(IF(Implementación!$I$9:$I$2508=$D608,Implementación!Q$9:Q$2508,0))</f>
        <v>0</v>
      </c>
      <c r="I608" s="57">
        <f t="array" ref="I608">SUM(IF(Implementación!$I$9:$I$2508=$D608,Implementación!T$9:T$2508,0))</f>
        <v>0</v>
      </c>
      <c r="J608" s="57">
        <f t="array" ref="J608">SUM(IF(Implementación!$I$9:$I$2508=$D608,Implementación!U$9:U$2508,0))</f>
        <v>0</v>
      </c>
      <c r="K608" s="57">
        <f t="array" ref="K608">SUM(IF(Implementación!$I$9:$I$2508=$D608,Implementación!V$9:V$2508,0))</f>
        <v>0</v>
      </c>
      <c r="L608" s="57">
        <f t="array" ref="L608">SUM(IF(Implementación!$I$9:$I$2508=$D608,Implementación!W$9:W$2508,0))</f>
        <v>0</v>
      </c>
      <c r="M608" s="57">
        <f t="array" ref="M608">SUM(IF(Implementación!$I$9:$I$2508=$D608,Implementación!X$9:X$2508,0))</f>
        <v>0</v>
      </c>
      <c r="N608" s="57">
        <f t="array" ref="N608">SUM(IF(Implementación!$I$9:$I$2508=$D608,Implementación!Y$9:Y$2508,0))</f>
        <v>0</v>
      </c>
      <c r="O608" s="57">
        <f t="array" ref="O608">SUM(IF(Implementación!$I$9:$I$2508=$D608,Implementación!AA$9:AA$2508,0))</f>
        <v>0</v>
      </c>
    </row>
    <row r="609" spans="1:15" ht="12.75" customHeight="1" x14ac:dyDescent="0.2">
      <c r="A609" s="60"/>
      <c r="B609" s="179"/>
      <c r="C609" s="179">
        <v>659</v>
      </c>
      <c r="D609" s="182" t="s">
        <v>2359</v>
      </c>
      <c r="E609" s="174"/>
      <c r="F609" s="27"/>
      <c r="G609" s="57"/>
      <c r="H609" s="57"/>
      <c r="I609" s="57"/>
      <c r="J609" s="57"/>
      <c r="K609" s="57"/>
      <c r="L609" s="57"/>
      <c r="M609" s="57"/>
      <c r="N609" s="57"/>
      <c r="O609" s="57"/>
    </row>
    <row r="610" spans="1:15" ht="12.75" customHeight="1" x14ac:dyDescent="0.2">
      <c r="A610" s="60"/>
      <c r="B610" s="179"/>
      <c r="C610" s="179"/>
      <c r="D610" s="254">
        <v>6591</v>
      </c>
      <c r="E610" s="188" t="s">
        <v>2360</v>
      </c>
      <c r="F610" s="27">
        <f>COUNTIF(Implementación!I$9:I$2507,$D610)</f>
        <v>0</v>
      </c>
      <c r="G610" s="57">
        <f t="array" ref="G610">SUM(IF(Implementación!$I$9:$I$2508=$D610,Implementación!N$9:N$2508,0))</f>
        <v>0</v>
      </c>
      <c r="H610" s="57">
        <f t="array" ref="H610">SUM(IF(Implementación!$I$9:$I$2508=$D610,Implementación!Q$9:Q$2508,0))</f>
        <v>0</v>
      </c>
      <c r="I610" s="57">
        <f t="array" ref="I610">SUM(IF(Implementación!$I$9:$I$2508=$D610,Implementación!T$9:T$2508,0))</f>
        <v>0</v>
      </c>
      <c r="J610" s="57">
        <f t="array" ref="J610">SUM(IF(Implementación!$I$9:$I$2508=$D610,Implementación!U$9:U$2508,0))</f>
        <v>0</v>
      </c>
      <c r="K610" s="57">
        <f t="array" ref="K610">SUM(IF(Implementación!$I$9:$I$2508=$D610,Implementación!V$9:V$2508,0))</f>
        <v>0</v>
      </c>
      <c r="L610" s="57">
        <f t="array" ref="L610">SUM(IF(Implementación!$I$9:$I$2508=$D610,Implementación!W$9:W$2508,0))</f>
        <v>0</v>
      </c>
      <c r="M610" s="57">
        <f t="array" ref="M610">SUM(IF(Implementación!$I$9:$I$2508=$D610,Implementación!X$9:X$2508,0))</f>
        <v>0</v>
      </c>
      <c r="N610" s="57">
        <f t="array" ref="N610">SUM(IF(Implementación!$I$9:$I$2508=$D610,Implementación!Y$9:Y$2508,0))</f>
        <v>0</v>
      </c>
      <c r="O610" s="57">
        <f t="array" ref="O610">SUM(IF(Implementación!$I$9:$I$2508=$D610,Implementación!AA$9:AA$2508,0))</f>
        <v>0</v>
      </c>
    </row>
    <row r="611" spans="1:15" ht="12.75" customHeight="1" x14ac:dyDescent="0.2">
      <c r="A611" s="60"/>
      <c r="B611" s="179"/>
      <c r="C611" s="179"/>
      <c r="D611" s="254">
        <v>6592</v>
      </c>
      <c r="E611" s="188" t="s">
        <v>2361</v>
      </c>
      <c r="F611" s="27">
        <f>COUNTIF(Implementación!I$9:I$2507,$D611)</f>
        <v>0</v>
      </c>
      <c r="G611" s="57">
        <f t="array" ref="G611">SUM(IF(Implementación!$I$9:$I$2508=$D611,Implementación!N$9:N$2508,0))</f>
        <v>0</v>
      </c>
      <c r="H611" s="57">
        <f t="array" ref="H611">SUM(IF(Implementación!$I$9:$I$2508=$D611,Implementación!Q$9:Q$2508,0))</f>
        <v>0</v>
      </c>
      <c r="I611" s="57">
        <f t="array" ref="I611">SUM(IF(Implementación!$I$9:$I$2508=$D611,Implementación!T$9:T$2508,0))</f>
        <v>0</v>
      </c>
      <c r="J611" s="57">
        <f t="array" ref="J611">SUM(IF(Implementación!$I$9:$I$2508=$D611,Implementación!U$9:U$2508,0))</f>
        <v>0</v>
      </c>
      <c r="K611" s="57">
        <f t="array" ref="K611">SUM(IF(Implementación!$I$9:$I$2508=$D611,Implementación!V$9:V$2508,0))</f>
        <v>0</v>
      </c>
      <c r="L611" s="57">
        <f t="array" ref="L611">SUM(IF(Implementación!$I$9:$I$2508=$D611,Implementación!W$9:W$2508,0))</f>
        <v>0</v>
      </c>
      <c r="M611" s="57">
        <f t="array" ref="M611">SUM(IF(Implementación!$I$9:$I$2508=$D611,Implementación!X$9:X$2508,0))</f>
        <v>0</v>
      </c>
      <c r="N611" s="57">
        <f t="array" ref="N611">SUM(IF(Implementación!$I$9:$I$2508=$D611,Implementación!Y$9:Y$2508,0))</f>
        <v>0</v>
      </c>
      <c r="O611" s="57">
        <f t="array" ref="O611">SUM(IF(Implementación!$I$9:$I$2508=$D611,Implementación!AA$9:AA$2508,0))</f>
        <v>0</v>
      </c>
    </row>
    <row r="612" spans="1:15" ht="12.75" customHeight="1" x14ac:dyDescent="0.2">
      <c r="A612" s="60"/>
      <c r="B612" s="179"/>
      <c r="C612" s="179"/>
      <c r="D612" s="254">
        <v>6593</v>
      </c>
      <c r="E612" s="188" t="s">
        <v>2362</v>
      </c>
      <c r="F612" s="27">
        <f>COUNTIF(Implementación!I$9:I$2507,$D612)</f>
        <v>0</v>
      </c>
      <c r="G612" s="57">
        <f t="array" ref="G612">SUM(IF(Implementación!$I$9:$I$2508=$D612,Implementación!N$9:N$2508,0))</f>
        <v>0</v>
      </c>
      <c r="H612" s="57">
        <f t="array" ref="H612">SUM(IF(Implementación!$I$9:$I$2508=$D612,Implementación!Q$9:Q$2508,0))</f>
        <v>0</v>
      </c>
      <c r="I612" s="57">
        <f t="array" ref="I612">SUM(IF(Implementación!$I$9:$I$2508=$D612,Implementación!T$9:T$2508,0))</f>
        <v>0</v>
      </c>
      <c r="J612" s="57">
        <f t="array" ref="J612">SUM(IF(Implementación!$I$9:$I$2508=$D612,Implementación!U$9:U$2508,0))</f>
        <v>0</v>
      </c>
      <c r="K612" s="57">
        <f t="array" ref="K612">SUM(IF(Implementación!$I$9:$I$2508=$D612,Implementación!V$9:V$2508,0))</f>
        <v>0</v>
      </c>
      <c r="L612" s="57">
        <f t="array" ref="L612">SUM(IF(Implementación!$I$9:$I$2508=$D612,Implementación!W$9:W$2508,0))</f>
        <v>0</v>
      </c>
      <c r="M612" s="57">
        <f t="array" ref="M612">SUM(IF(Implementación!$I$9:$I$2508=$D612,Implementación!X$9:X$2508,0))</f>
        <v>0</v>
      </c>
      <c r="N612" s="57">
        <f t="array" ref="N612">SUM(IF(Implementación!$I$9:$I$2508=$D612,Implementación!Y$9:Y$2508,0))</f>
        <v>0</v>
      </c>
      <c r="O612" s="57">
        <f t="array" ref="O612">SUM(IF(Implementación!$I$9:$I$2508=$D612,Implementación!AA$9:AA$2508,0))</f>
        <v>0</v>
      </c>
    </row>
    <row r="613" spans="1:15" ht="12.75" customHeight="1" x14ac:dyDescent="0.2">
      <c r="A613" s="60"/>
      <c r="B613" s="179"/>
      <c r="C613" s="179"/>
      <c r="D613" s="254">
        <v>6594</v>
      </c>
      <c r="E613" s="188" t="s">
        <v>2363</v>
      </c>
      <c r="F613" s="27">
        <f>COUNTIF(Implementación!I$9:I$2507,$D613)</f>
        <v>0</v>
      </c>
      <c r="G613" s="57">
        <f t="array" ref="G613">SUM(IF(Implementación!$I$9:$I$2508=$D613,Implementación!N$9:N$2508,0))</f>
        <v>0</v>
      </c>
      <c r="H613" s="57">
        <f t="array" ref="H613">SUM(IF(Implementación!$I$9:$I$2508=$D613,Implementación!Q$9:Q$2508,0))</f>
        <v>0</v>
      </c>
      <c r="I613" s="57">
        <f t="array" ref="I613">SUM(IF(Implementación!$I$9:$I$2508=$D613,Implementación!T$9:T$2508,0))</f>
        <v>0</v>
      </c>
      <c r="J613" s="57">
        <f t="array" ref="J613">SUM(IF(Implementación!$I$9:$I$2508=$D613,Implementación!U$9:U$2508,0))</f>
        <v>0</v>
      </c>
      <c r="K613" s="57">
        <f t="array" ref="K613">SUM(IF(Implementación!$I$9:$I$2508=$D613,Implementación!V$9:V$2508,0))</f>
        <v>0</v>
      </c>
      <c r="L613" s="57">
        <f t="array" ref="L613">SUM(IF(Implementación!$I$9:$I$2508=$D613,Implementación!W$9:W$2508,0))</f>
        <v>0</v>
      </c>
      <c r="M613" s="57">
        <f t="array" ref="M613">SUM(IF(Implementación!$I$9:$I$2508=$D613,Implementación!X$9:X$2508,0))</f>
        <v>0</v>
      </c>
      <c r="N613" s="57">
        <f t="array" ref="N613">SUM(IF(Implementación!$I$9:$I$2508=$D613,Implementación!Y$9:Y$2508,0))</f>
        <v>0</v>
      </c>
      <c r="O613" s="57">
        <f t="array" ref="O613">SUM(IF(Implementación!$I$9:$I$2508=$D613,Implementación!AA$9:AA$2508,0))</f>
        <v>0</v>
      </c>
    </row>
    <row r="614" spans="1:15" ht="12.75" customHeight="1" x14ac:dyDescent="0.2">
      <c r="A614" s="60"/>
      <c r="B614" s="179"/>
      <c r="C614" s="179"/>
      <c r="D614" s="254">
        <v>6595</v>
      </c>
      <c r="E614" s="188" t="s">
        <v>2364</v>
      </c>
      <c r="F614" s="27">
        <f>COUNTIF(Implementación!I$9:I$2507,$D614)</f>
        <v>0</v>
      </c>
      <c r="G614" s="57">
        <f t="array" ref="G614">SUM(IF(Implementación!$I$9:$I$2508=$D614,Implementación!N$9:N$2508,0))</f>
        <v>0</v>
      </c>
      <c r="H614" s="57">
        <f t="array" ref="H614">SUM(IF(Implementación!$I$9:$I$2508=$D614,Implementación!Q$9:Q$2508,0))</f>
        <v>0</v>
      </c>
      <c r="I614" s="57">
        <f t="array" ref="I614">SUM(IF(Implementación!$I$9:$I$2508=$D614,Implementación!T$9:T$2508,0))</f>
        <v>0</v>
      </c>
      <c r="J614" s="57">
        <f t="array" ref="J614">SUM(IF(Implementación!$I$9:$I$2508=$D614,Implementación!U$9:U$2508,0))</f>
        <v>0</v>
      </c>
      <c r="K614" s="57">
        <f t="array" ref="K614">SUM(IF(Implementación!$I$9:$I$2508=$D614,Implementación!V$9:V$2508,0))</f>
        <v>0</v>
      </c>
      <c r="L614" s="57">
        <f t="array" ref="L614">SUM(IF(Implementación!$I$9:$I$2508=$D614,Implementación!W$9:W$2508,0))</f>
        <v>0</v>
      </c>
      <c r="M614" s="57">
        <f t="array" ref="M614">SUM(IF(Implementación!$I$9:$I$2508=$D614,Implementación!X$9:X$2508,0))</f>
        <v>0</v>
      </c>
      <c r="N614" s="57">
        <f t="array" ref="N614">SUM(IF(Implementación!$I$9:$I$2508=$D614,Implementación!Y$9:Y$2508,0))</f>
        <v>0</v>
      </c>
      <c r="O614" s="57">
        <f t="array" ref="O614">SUM(IF(Implementación!$I$9:$I$2508=$D614,Implementación!AA$9:AA$2508,0))</f>
        <v>0</v>
      </c>
    </row>
    <row r="615" spans="1:15" ht="12.75" customHeight="1" x14ac:dyDescent="0.2">
      <c r="A615" s="60"/>
      <c r="B615" s="179"/>
      <c r="C615" s="179"/>
      <c r="D615" s="254">
        <v>6596</v>
      </c>
      <c r="E615" s="188" t="s">
        <v>2365</v>
      </c>
      <c r="F615" s="27">
        <f>COUNTIF(Implementación!I$9:I$2507,$D615)</f>
        <v>0</v>
      </c>
      <c r="G615" s="57">
        <f t="array" ref="G615">SUM(IF(Implementación!$I$9:$I$2508=$D615,Implementación!N$9:N$2508,0))</f>
        <v>0</v>
      </c>
      <c r="H615" s="57">
        <f t="array" ref="H615">SUM(IF(Implementación!$I$9:$I$2508=$D615,Implementación!Q$9:Q$2508,0))</f>
        <v>0</v>
      </c>
      <c r="I615" s="57">
        <f t="array" ref="I615">SUM(IF(Implementación!$I$9:$I$2508=$D615,Implementación!T$9:T$2508,0))</f>
        <v>0</v>
      </c>
      <c r="J615" s="57">
        <f t="array" ref="J615">SUM(IF(Implementación!$I$9:$I$2508=$D615,Implementación!U$9:U$2508,0))</f>
        <v>0</v>
      </c>
      <c r="K615" s="57">
        <f t="array" ref="K615">SUM(IF(Implementación!$I$9:$I$2508=$D615,Implementación!V$9:V$2508,0))</f>
        <v>0</v>
      </c>
      <c r="L615" s="57">
        <f t="array" ref="L615">SUM(IF(Implementación!$I$9:$I$2508=$D615,Implementación!W$9:W$2508,0))</f>
        <v>0</v>
      </c>
      <c r="M615" s="57">
        <f t="array" ref="M615">SUM(IF(Implementación!$I$9:$I$2508=$D615,Implementación!X$9:X$2508,0))</f>
        <v>0</v>
      </c>
      <c r="N615" s="57">
        <f t="array" ref="N615">SUM(IF(Implementación!$I$9:$I$2508=$D615,Implementación!Y$9:Y$2508,0))</f>
        <v>0</v>
      </c>
      <c r="O615" s="57">
        <f t="array" ref="O615">SUM(IF(Implementación!$I$9:$I$2508=$D615,Implementación!AA$9:AA$2508,0))</f>
        <v>0</v>
      </c>
    </row>
    <row r="616" spans="1:15" ht="12.75" customHeight="1" x14ac:dyDescent="0.2">
      <c r="A616" s="60"/>
      <c r="B616" s="179"/>
      <c r="C616" s="179"/>
      <c r="D616" s="254">
        <v>6599</v>
      </c>
      <c r="E616" s="188" t="s">
        <v>2366</v>
      </c>
      <c r="F616" s="27">
        <f>COUNTIF(Implementación!I$9:I$2507,$D616)</f>
        <v>0</v>
      </c>
      <c r="G616" s="57">
        <f t="array" ref="G616">SUM(IF(Implementación!$I$9:$I$2508=$D616,Implementación!N$9:N$2508,0))</f>
        <v>0</v>
      </c>
      <c r="H616" s="57">
        <f t="array" ref="H616">SUM(IF(Implementación!$I$9:$I$2508=$D616,Implementación!Q$9:Q$2508,0))</f>
        <v>0</v>
      </c>
      <c r="I616" s="57">
        <f t="array" ref="I616">SUM(IF(Implementación!$I$9:$I$2508=$D616,Implementación!T$9:T$2508,0))</f>
        <v>0</v>
      </c>
      <c r="J616" s="57">
        <f t="array" ref="J616">SUM(IF(Implementación!$I$9:$I$2508=$D616,Implementación!U$9:U$2508,0))</f>
        <v>0</v>
      </c>
      <c r="K616" s="57">
        <f t="array" ref="K616">SUM(IF(Implementación!$I$9:$I$2508=$D616,Implementación!V$9:V$2508,0))</f>
        <v>0</v>
      </c>
      <c r="L616" s="57">
        <f t="array" ref="L616">SUM(IF(Implementación!$I$9:$I$2508=$D616,Implementación!W$9:W$2508,0))</f>
        <v>0</v>
      </c>
      <c r="M616" s="57">
        <f t="array" ref="M616">SUM(IF(Implementación!$I$9:$I$2508=$D616,Implementación!X$9:X$2508,0))</f>
        <v>0</v>
      </c>
      <c r="N616" s="57">
        <f t="array" ref="N616">SUM(IF(Implementación!$I$9:$I$2508=$D616,Implementación!Y$9:Y$2508,0))</f>
        <v>0</v>
      </c>
      <c r="O616" s="57">
        <f t="array" ref="O616">SUM(IF(Implementación!$I$9:$I$2508=$D616,Implementación!AA$9:AA$2508,0))</f>
        <v>0</v>
      </c>
    </row>
    <row r="617" spans="1:15" ht="12.75" customHeight="1" x14ac:dyDescent="0.2">
      <c r="A617" s="60"/>
      <c r="B617" s="179"/>
      <c r="C617" s="179"/>
      <c r="E617" s="188" t="s">
        <v>2338</v>
      </c>
      <c r="F617" s="27"/>
      <c r="G617" s="57"/>
      <c r="H617" s="57"/>
      <c r="I617" s="57"/>
      <c r="J617" s="57"/>
      <c r="K617" s="57"/>
      <c r="L617" s="57"/>
      <c r="M617" s="57"/>
      <c r="N617" s="57"/>
      <c r="O617" s="57"/>
    </row>
    <row r="618" spans="1:15" ht="12.75" customHeight="1" x14ac:dyDescent="0.2">
      <c r="A618" s="60"/>
      <c r="B618" s="179">
        <v>66</v>
      </c>
      <c r="C618" s="179" t="s">
        <v>2367</v>
      </c>
      <c r="E618" s="174"/>
      <c r="F618" s="27"/>
      <c r="G618" s="57"/>
      <c r="H618" s="57"/>
      <c r="I618" s="57"/>
      <c r="J618" s="57"/>
      <c r="K618" s="57"/>
      <c r="L618" s="57"/>
      <c r="M618" s="57"/>
      <c r="N618" s="57"/>
      <c r="O618" s="57"/>
    </row>
    <row r="619" spans="1:15" ht="12.75" customHeight="1" x14ac:dyDescent="0.2">
      <c r="A619" s="60"/>
      <c r="B619" s="179"/>
      <c r="C619" s="179">
        <v>660</v>
      </c>
      <c r="D619" s="182" t="s">
        <v>2368</v>
      </c>
      <c r="E619" s="174"/>
      <c r="F619" s="27"/>
      <c r="G619" s="57"/>
      <c r="H619" s="57"/>
      <c r="I619" s="57"/>
      <c r="J619" s="57"/>
      <c r="K619" s="57"/>
      <c r="L619" s="57"/>
      <c r="M619" s="57"/>
      <c r="N619" s="57"/>
      <c r="O619" s="57"/>
    </row>
    <row r="620" spans="1:15" ht="12.75" customHeight="1" x14ac:dyDescent="0.2">
      <c r="A620" s="60"/>
      <c r="B620" s="179"/>
      <c r="C620" s="179"/>
      <c r="D620" s="254">
        <v>6601</v>
      </c>
      <c r="E620" s="188" t="s">
        <v>2369</v>
      </c>
      <c r="F620" s="27">
        <f>COUNTIF(Implementación!I$9:I$2507,$D620)</f>
        <v>0</v>
      </c>
      <c r="G620" s="57">
        <f t="array" ref="G620">SUM(IF(Implementación!$I$9:$I$2508=$D620,Implementación!N$9:N$2508,0))</f>
        <v>0</v>
      </c>
      <c r="H620" s="57">
        <f t="array" ref="H620">SUM(IF(Implementación!$I$9:$I$2508=$D620,Implementación!Q$9:Q$2508,0))</f>
        <v>0</v>
      </c>
      <c r="I620" s="57">
        <f t="array" ref="I620">SUM(IF(Implementación!$I$9:$I$2508=$D620,Implementación!T$9:T$2508,0))</f>
        <v>0</v>
      </c>
      <c r="J620" s="57">
        <f t="array" ref="J620">SUM(IF(Implementación!$I$9:$I$2508=$D620,Implementación!U$9:U$2508,0))</f>
        <v>0</v>
      </c>
      <c r="K620" s="57">
        <f t="array" ref="K620">SUM(IF(Implementación!$I$9:$I$2508=$D620,Implementación!V$9:V$2508,0))</f>
        <v>0</v>
      </c>
      <c r="L620" s="57">
        <f t="array" ref="L620">SUM(IF(Implementación!$I$9:$I$2508=$D620,Implementación!W$9:W$2508,0))</f>
        <v>0</v>
      </c>
      <c r="M620" s="57">
        <f t="array" ref="M620">SUM(IF(Implementación!$I$9:$I$2508=$D620,Implementación!X$9:X$2508,0))</f>
        <v>0</v>
      </c>
      <c r="N620" s="57">
        <f t="array" ref="N620">SUM(IF(Implementación!$I$9:$I$2508=$D620,Implementación!Y$9:Y$2508,0))</f>
        <v>0</v>
      </c>
      <c r="O620" s="57">
        <f t="array" ref="O620">SUM(IF(Implementación!$I$9:$I$2508=$D620,Implementación!AA$9:AA$2508,0))</f>
        <v>0</v>
      </c>
    </row>
    <row r="621" spans="1:15" ht="12.75" customHeight="1" x14ac:dyDescent="0.2">
      <c r="A621" s="60"/>
      <c r="B621" s="179"/>
      <c r="C621" s="179"/>
      <c r="D621" s="254">
        <v>6602</v>
      </c>
      <c r="E621" s="188" t="s">
        <v>2370</v>
      </c>
      <c r="F621" s="27">
        <f>COUNTIF(Implementación!I$9:I$2507,$D621)</f>
        <v>0</v>
      </c>
      <c r="G621" s="57">
        <f t="array" ref="G621">SUM(IF(Implementación!$I$9:$I$2508=$D621,Implementación!N$9:N$2508,0))</f>
        <v>0</v>
      </c>
      <c r="H621" s="57">
        <f t="array" ref="H621">SUM(IF(Implementación!$I$9:$I$2508=$D621,Implementación!Q$9:Q$2508,0))</f>
        <v>0</v>
      </c>
      <c r="I621" s="57">
        <f t="array" ref="I621">SUM(IF(Implementación!$I$9:$I$2508=$D621,Implementación!T$9:T$2508,0))</f>
        <v>0</v>
      </c>
      <c r="J621" s="57">
        <f t="array" ref="J621">SUM(IF(Implementación!$I$9:$I$2508=$D621,Implementación!U$9:U$2508,0))</f>
        <v>0</v>
      </c>
      <c r="K621" s="57">
        <f t="array" ref="K621">SUM(IF(Implementación!$I$9:$I$2508=$D621,Implementación!V$9:V$2508,0))</f>
        <v>0</v>
      </c>
      <c r="L621" s="57">
        <f t="array" ref="L621">SUM(IF(Implementación!$I$9:$I$2508=$D621,Implementación!W$9:W$2508,0))</f>
        <v>0</v>
      </c>
      <c r="M621" s="57">
        <f t="array" ref="M621">SUM(IF(Implementación!$I$9:$I$2508=$D621,Implementación!X$9:X$2508,0))</f>
        <v>0</v>
      </c>
      <c r="N621" s="57">
        <f t="array" ref="N621">SUM(IF(Implementación!$I$9:$I$2508=$D621,Implementación!Y$9:Y$2508,0))</f>
        <v>0</v>
      </c>
      <c r="O621" s="57">
        <f t="array" ref="O621">SUM(IF(Implementación!$I$9:$I$2508=$D621,Implementación!AA$9:AA$2508,0))</f>
        <v>0</v>
      </c>
    </row>
    <row r="622" spans="1:15" ht="12.75" customHeight="1" x14ac:dyDescent="0.2">
      <c r="A622" s="60"/>
      <c r="B622" s="179"/>
      <c r="C622" s="179"/>
      <c r="D622" s="254">
        <v>6603</v>
      </c>
      <c r="E622" s="188" t="s">
        <v>2371</v>
      </c>
      <c r="F622" s="27">
        <f>COUNTIF(Implementación!I$9:I$2507,$D622)</f>
        <v>0</v>
      </c>
      <c r="G622" s="57">
        <f t="array" ref="G622">SUM(IF(Implementación!$I$9:$I$2508=$D622,Implementación!N$9:N$2508,0))</f>
        <v>0</v>
      </c>
      <c r="H622" s="57">
        <f t="array" ref="H622">SUM(IF(Implementación!$I$9:$I$2508=$D622,Implementación!Q$9:Q$2508,0))</f>
        <v>0</v>
      </c>
      <c r="I622" s="57">
        <f t="array" ref="I622">SUM(IF(Implementación!$I$9:$I$2508=$D622,Implementación!T$9:T$2508,0))</f>
        <v>0</v>
      </c>
      <c r="J622" s="57">
        <f t="array" ref="J622">SUM(IF(Implementación!$I$9:$I$2508=$D622,Implementación!U$9:U$2508,0))</f>
        <v>0</v>
      </c>
      <c r="K622" s="57">
        <f t="array" ref="K622">SUM(IF(Implementación!$I$9:$I$2508=$D622,Implementación!V$9:V$2508,0))</f>
        <v>0</v>
      </c>
      <c r="L622" s="57">
        <f t="array" ref="L622">SUM(IF(Implementación!$I$9:$I$2508=$D622,Implementación!W$9:W$2508,0))</f>
        <v>0</v>
      </c>
      <c r="M622" s="57">
        <f t="array" ref="M622">SUM(IF(Implementación!$I$9:$I$2508=$D622,Implementación!X$9:X$2508,0))</f>
        <v>0</v>
      </c>
      <c r="N622" s="57">
        <f t="array" ref="N622">SUM(IF(Implementación!$I$9:$I$2508=$D622,Implementación!Y$9:Y$2508,0))</f>
        <v>0</v>
      </c>
      <c r="O622" s="57">
        <f t="array" ref="O622">SUM(IF(Implementación!$I$9:$I$2508=$D622,Implementación!AA$9:AA$2508,0))</f>
        <v>0</v>
      </c>
    </row>
    <row r="623" spans="1:15" ht="12.75" customHeight="1" x14ac:dyDescent="0.2">
      <c r="A623" s="60"/>
      <c r="B623" s="179"/>
      <c r="C623" s="179"/>
      <c r="D623" s="254">
        <v>6604</v>
      </c>
      <c r="E623" s="188" t="s">
        <v>2372</v>
      </c>
      <c r="F623" s="27">
        <f>COUNTIF(Implementación!I$9:I$2507,$D623)</f>
        <v>0</v>
      </c>
      <c r="G623" s="57">
        <f t="array" ref="G623">SUM(IF(Implementación!$I$9:$I$2508=$D623,Implementación!N$9:N$2508,0))</f>
        <v>0</v>
      </c>
      <c r="H623" s="57">
        <f t="array" ref="H623">SUM(IF(Implementación!$I$9:$I$2508=$D623,Implementación!Q$9:Q$2508,0))</f>
        <v>0</v>
      </c>
      <c r="I623" s="57">
        <f t="array" ref="I623">SUM(IF(Implementación!$I$9:$I$2508=$D623,Implementación!T$9:T$2508,0))</f>
        <v>0</v>
      </c>
      <c r="J623" s="57">
        <f t="array" ref="J623">SUM(IF(Implementación!$I$9:$I$2508=$D623,Implementación!U$9:U$2508,0))</f>
        <v>0</v>
      </c>
      <c r="K623" s="57">
        <f t="array" ref="K623">SUM(IF(Implementación!$I$9:$I$2508=$D623,Implementación!V$9:V$2508,0))</f>
        <v>0</v>
      </c>
      <c r="L623" s="57">
        <f t="array" ref="L623">SUM(IF(Implementación!$I$9:$I$2508=$D623,Implementación!W$9:W$2508,0))</f>
        <v>0</v>
      </c>
      <c r="M623" s="57">
        <f t="array" ref="M623">SUM(IF(Implementación!$I$9:$I$2508=$D623,Implementación!X$9:X$2508,0))</f>
        <v>0</v>
      </c>
      <c r="N623" s="57">
        <f t="array" ref="N623">SUM(IF(Implementación!$I$9:$I$2508=$D623,Implementación!Y$9:Y$2508,0))</f>
        <v>0</v>
      </c>
      <c r="O623" s="57">
        <f t="array" ref="O623">SUM(IF(Implementación!$I$9:$I$2508=$D623,Implementación!AA$9:AA$2508,0))</f>
        <v>0</v>
      </c>
    </row>
    <row r="624" spans="1:15" ht="12.75" customHeight="1" x14ac:dyDescent="0.2">
      <c r="A624" s="60"/>
      <c r="B624" s="179"/>
      <c r="C624" s="179"/>
      <c r="E624" s="188" t="s">
        <v>2338</v>
      </c>
      <c r="F624" s="27"/>
      <c r="G624" s="57"/>
      <c r="H624" s="57"/>
      <c r="I624" s="57"/>
      <c r="J624" s="57"/>
      <c r="K624" s="57"/>
      <c r="L624" s="57"/>
      <c r="M624" s="57"/>
      <c r="N624" s="57"/>
      <c r="O624" s="57"/>
    </row>
    <row r="625" spans="1:15" ht="12.75" customHeight="1" x14ac:dyDescent="0.2">
      <c r="A625" s="60"/>
      <c r="B625" s="179">
        <v>67</v>
      </c>
      <c r="C625" s="179" t="s">
        <v>2373</v>
      </c>
      <c r="E625" s="174"/>
      <c r="F625" s="27"/>
      <c r="G625" s="57"/>
      <c r="H625" s="57"/>
      <c r="I625" s="57"/>
      <c r="J625" s="57"/>
      <c r="K625" s="57"/>
      <c r="L625" s="57"/>
      <c r="M625" s="57"/>
      <c r="N625" s="57"/>
      <c r="O625" s="57"/>
    </row>
    <row r="626" spans="1:15" ht="12.75" customHeight="1" x14ac:dyDescent="0.2">
      <c r="A626" s="60"/>
      <c r="B626" s="179"/>
      <c r="C626" s="179">
        <v>671</v>
      </c>
      <c r="D626" s="182" t="s">
        <v>2374</v>
      </c>
      <c r="E626" s="174"/>
      <c r="F626" s="27"/>
      <c r="G626" s="57"/>
      <c r="H626" s="57"/>
      <c r="I626" s="57"/>
      <c r="J626" s="57"/>
      <c r="K626" s="57"/>
      <c r="L626" s="57"/>
      <c r="M626" s="57"/>
      <c r="N626" s="57"/>
      <c r="O626" s="57"/>
    </row>
    <row r="627" spans="1:15" ht="12.75" customHeight="1" x14ac:dyDescent="0.2">
      <c r="A627" s="60"/>
      <c r="B627" s="179"/>
      <c r="C627" s="179"/>
      <c r="D627" s="254">
        <v>6711</v>
      </c>
      <c r="E627" s="188" t="s">
        <v>2375</v>
      </c>
      <c r="F627" s="27">
        <f>COUNTIF(Implementación!I$9:I$2507,$D627)</f>
        <v>0</v>
      </c>
      <c r="G627" s="57">
        <f t="array" ref="G627">SUM(IF(Implementación!$I$9:$I$2508=$D627,Implementación!N$9:N$2508,0))</f>
        <v>0</v>
      </c>
      <c r="H627" s="57">
        <f t="array" ref="H627">SUM(IF(Implementación!$I$9:$I$2508=$D627,Implementación!Q$9:Q$2508,0))</f>
        <v>0</v>
      </c>
      <c r="I627" s="57">
        <f t="array" ref="I627">SUM(IF(Implementación!$I$9:$I$2508=$D627,Implementación!T$9:T$2508,0))</f>
        <v>0</v>
      </c>
      <c r="J627" s="57">
        <f t="array" ref="J627">SUM(IF(Implementación!$I$9:$I$2508=$D627,Implementación!U$9:U$2508,0))</f>
        <v>0</v>
      </c>
      <c r="K627" s="57">
        <f t="array" ref="K627">SUM(IF(Implementación!$I$9:$I$2508=$D627,Implementación!V$9:V$2508,0))</f>
        <v>0</v>
      </c>
      <c r="L627" s="57">
        <f t="array" ref="L627">SUM(IF(Implementación!$I$9:$I$2508=$D627,Implementación!W$9:W$2508,0))</f>
        <v>0</v>
      </c>
      <c r="M627" s="57">
        <f t="array" ref="M627">SUM(IF(Implementación!$I$9:$I$2508=$D627,Implementación!X$9:X$2508,0))</f>
        <v>0</v>
      </c>
      <c r="N627" s="57">
        <f t="array" ref="N627">SUM(IF(Implementación!$I$9:$I$2508=$D627,Implementación!Y$9:Y$2508,0))</f>
        <v>0</v>
      </c>
      <c r="O627" s="57">
        <f t="array" ref="O627">SUM(IF(Implementación!$I$9:$I$2508=$D627,Implementación!AA$9:AA$2508,0))</f>
        <v>0</v>
      </c>
    </row>
    <row r="628" spans="1:15" ht="12.75" customHeight="1" x14ac:dyDescent="0.2">
      <c r="A628" s="60"/>
      <c r="B628" s="179"/>
      <c r="C628" s="179"/>
      <c r="D628" s="254">
        <v>6712</v>
      </c>
      <c r="E628" s="188" t="s">
        <v>2376</v>
      </c>
      <c r="F628" s="27">
        <f>COUNTIF(Implementación!I$9:I$2507,$D628)</f>
        <v>0</v>
      </c>
      <c r="G628" s="57">
        <f t="array" ref="G628">SUM(IF(Implementación!$I$9:$I$2508=$D628,Implementación!N$9:N$2508,0))</f>
        <v>0</v>
      </c>
      <c r="H628" s="57">
        <f t="array" ref="H628">SUM(IF(Implementación!$I$9:$I$2508=$D628,Implementación!Q$9:Q$2508,0))</f>
        <v>0</v>
      </c>
      <c r="I628" s="57">
        <f t="array" ref="I628">SUM(IF(Implementación!$I$9:$I$2508=$D628,Implementación!T$9:T$2508,0))</f>
        <v>0</v>
      </c>
      <c r="J628" s="57">
        <f t="array" ref="J628">SUM(IF(Implementación!$I$9:$I$2508=$D628,Implementación!U$9:U$2508,0))</f>
        <v>0</v>
      </c>
      <c r="K628" s="57">
        <f t="array" ref="K628">SUM(IF(Implementación!$I$9:$I$2508=$D628,Implementación!V$9:V$2508,0))</f>
        <v>0</v>
      </c>
      <c r="L628" s="57">
        <f t="array" ref="L628">SUM(IF(Implementación!$I$9:$I$2508=$D628,Implementación!W$9:W$2508,0))</f>
        <v>0</v>
      </c>
      <c r="M628" s="57">
        <f t="array" ref="M628">SUM(IF(Implementación!$I$9:$I$2508=$D628,Implementación!X$9:X$2508,0))</f>
        <v>0</v>
      </c>
      <c r="N628" s="57">
        <f t="array" ref="N628">SUM(IF(Implementación!$I$9:$I$2508=$D628,Implementación!Y$9:Y$2508,0))</f>
        <v>0</v>
      </c>
      <c r="O628" s="57">
        <f t="array" ref="O628">SUM(IF(Implementación!$I$9:$I$2508=$D628,Implementación!AA$9:AA$2508,0))</f>
        <v>0</v>
      </c>
    </row>
    <row r="629" spans="1:15" ht="12.75" customHeight="1" x14ac:dyDescent="0.2">
      <c r="A629" s="60"/>
      <c r="B629" s="179"/>
      <c r="C629" s="179"/>
      <c r="D629" s="254">
        <v>6713</v>
      </c>
      <c r="E629" s="188" t="s">
        <v>2377</v>
      </c>
      <c r="F629" s="27">
        <f>COUNTIF(Implementación!I$9:I$2507,$D629)</f>
        <v>0</v>
      </c>
      <c r="G629" s="57">
        <f t="array" ref="G629">SUM(IF(Implementación!$I$9:$I$2508=$D629,Implementación!N$9:N$2508,0))</f>
        <v>0</v>
      </c>
      <c r="H629" s="57">
        <f t="array" ref="H629">SUM(IF(Implementación!$I$9:$I$2508=$D629,Implementación!Q$9:Q$2508,0))</f>
        <v>0</v>
      </c>
      <c r="I629" s="57">
        <f t="array" ref="I629">SUM(IF(Implementación!$I$9:$I$2508=$D629,Implementación!T$9:T$2508,0))</f>
        <v>0</v>
      </c>
      <c r="J629" s="57">
        <f t="array" ref="J629">SUM(IF(Implementación!$I$9:$I$2508=$D629,Implementación!U$9:U$2508,0))</f>
        <v>0</v>
      </c>
      <c r="K629" s="57">
        <f t="array" ref="K629">SUM(IF(Implementación!$I$9:$I$2508=$D629,Implementación!V$9:V$2508,0))</f>
        <v>0</v>
      </c>
      <c r="L629" s="57">
        <f t="array" ref="L629">SUM(IF(Implementación!$I$9:$I$2508=$D629,Implementación!W$9:W$2508,0))</f>
        <v>0</v>
      </c>
      <c r="M629" s="57">
        <f t="array" ref="M629">SUM(IF(Implementación!$I$9:$I$2508=$D629,Implementación!X$9:X$2508,0))</f>
        <v>0</v>
      </c>
      <c r="N629" s="57">
        <f t="array" ref="N629">SUM(IF(Implementación!$I$9:$I$2508=$D629,Implementación!Y$9:Y$2508,0))</f>
        <v>0</v>
      </c>
      <c r="O629" s="57">
        <f t="array" ref="O629">SUM(IF(Implementación!$I$9:$I$2508=$D629,Implementación!AA$9:AA$2508,0))</f>
        <v>0</v>
      </c>
    </row>
    <row r="630" spans="1:15" ht="12.75" customHeight="1" x14ac:dyDescent="0.2">
      <c r="A630" s="60"/>
      <c r="B630" s="179"/>
      <c r="C630" s="179"/>
      <c r="D630" s="254">
        <v>6714</v>
      </c>
      <c r="E630" s="188" t="s">
        <v>2378</v>
      </c>
      <c r="F630" s="27">
        <f>COUNTIF(Implementación!I$9:I$2507,$D630)</f>
        <v>0</v>
      </c>
      <c r="G630" s="57">
        <f t="array" ref="G630">SUM(IF(Implementación!$I$9:$I$2508=$D630,Implementación!N$9:N$2508,0))</f>
        <v>0</v>
      </c>
      <c r="H630" s="57">
        <f t="array" ref="H630">SUM(IF(Implementación!$I$9:$I$2508=$D630,Implementación!Q$9:Q$2508,0))</f>
        <v>0</v>
      </c>
      <c r="I630" s="57">
        <f t="array" ref="I630">SUM(IF(Implementación!$I$9:$I$2508=$D630,Implementación!T$9:T$2508,0))</f>
        <v>0</v>
      </c>
      <c r="J630" s="57">
        <f t="array" ref="J630">SUM(IF(Implementación!$I$9:$I$2508=$D630,Implementación!U$9:U$2508,0))</f>
        <v>0</v>
      </c>
      <c r="K630" s="57">
        <f t="array" ref="K630">SUM(IF(Implementación!$I$9:$I$2508=$D630,Implementación!V$9:V$2508,0))</f>
        <v>0</v>
      </c>
      <c r="L630" s="57">
        <f t="array" ref="L630">SUM(IF(Implementación!$I$9:$I$2508=$D630,Implementación!W$9:W$2508,0))</f>
        <v>0</v>
      </c>
      <c r="M630" s="57">
        <f t="array" ref="M630">SUM(IF(Implementación!$I$9:$I$2508=$D630,Implementación!X$9:X$2508,0))</f>
        <v>0</v>
      </c>
      <c r="N630" s="57">
        <f t="array" ref="N630">SUM(IF(Implementación!$I$9:$I$2508=$D630,Implementación!Y$9:Y$2508,0))</f>
        <v>0</v>
      </c>
      <c r="O630" s="57">
        <f t="array" ref="O630">SUM(IF(Implementación!$I$9:$I$2508=$D630,Implementación!AA$9:AA$2508,0))</f>
        <v>0</v>
      </c>
    </row>
    <row r="631" spans="1:15" ht="12.75" customHeight="1" x14ac:dyDescent="0.2">
      <c r="A631" s="60"/>
      <c r="B631" s="179"/>
      <c r="C631" s="179"/>
      <c r="D631" s="254">
        <v>6715</v>
      </c>
      <c r="E631" s="188" t="s">
        <v>2379</v>
      </c>
      <c r="F631" s="27">
        <f>COUNTIF(Implementación!I$9:I$2507,$D631)</f>
        <v>0</v>
      </c>
      <c r="G631" s="57">
        <f t="array" ref="G631">SUM(IF(Implementación!$I$9:$I$2508=$D631,Implementación!N$9:N$2508,0))</f>
        <v>0</v>
      </c>
      <c r="H631" s="57">
        <f t="array" ref="H631">SUM(IF(Implementación!$I$9:$I$2508=$D631,Implementación!Q$9:Q$2508,0))</f>
        <v>0</v>
      </c>
      <c r="I631" s="57">
        <f t="array" ref="I631">SUM(IF(Implementación!$I$9:$I$2508=$D631,Implementación!T$9:T$2508,0))</f>
        <v>0</v>
      </c>
      <c r="J631" s="57">
        <f t="array" ref="J631">SUM(IF(Implementación!$I$9:$I$2508=$D631,Implementación!U$9:U$2508,0))</f>
        <v>0</v>
      </c>
      <c r="K631" s="57">
        <f t="array" ref="K631">SUM(IF(Implementación!$I$9:$I$2508=$D631,Implementación!V$9:V$2508,0))</f>
        <v>0</v>
      </c>
      <c r="L631" s="57">
        <f t="array" ref="L631">SUM(IF(Implementación!$I$9:$I$2508=$D631,Implementación!W$9:W$2508,0))</f>
        <v>0</v>
      </c>
      <c r="M631" s="57">
        <f t="array" ref="M631">SUM(IF(Implementación!$I$9:$I$2508=$D631,Implementación!X$9:X$2508,0))</f>
        <v>0</v>
      </c>
      <c r="N631" s="57">
        <f t="array" ref="N631">SUM(IF(Implementación!$I$9:$I$2508=$D631,Implementación!Y$9:Y$2508,0))</f>
        <v>0</v>
      </c>
      <c r="O631" s="57">
        <f t="array" ref="O631">SUM(IF(Implementación!$I$9:$I$2508=$D631,Implementación!AA$9:AA$2508,0))</f>
        <v>0</v>
      </c>
    </row>
    <row r="632" spans="1:15" ht="12.75" customHeight="1" x14ac:dyDescent="0.2">
      <c r="A632" s="60"/>
      <c r="B632" s="179"/>
      <c r="C632" s="179"/>
      <c r="D632" s="254">
        <v>6719</v>
      </c>
      <c r="E632" s="188" t="s">
        <v>2380</v>
      </c>
      <c r="F632" s="27">
        <f>COUNTIF(Implementación!I$9:I$2507,$D632)</f>
        <v>0</v>
      </c>
      <c r="G632" s="57">
        <f t="array" ref="G632">SUM(IF(Implementación!$I$9:$I$2508=$D632,Implementación!N$9:N$2508,0))</f>
        <v>0</v>
      </c>
      <c r="H632" s="57">
        <f t="array" ref="H632">SUM(IF(Implementación!$I$9:$I$2508=$D632,Implementación!Q$9:Q$2508,0))</f>
        <v>0</v>
      </c>
      <c r="I632" s="57">
        <f t="array" ref="I632">SUM(IF(Implementación!$I$9:$I$2508=$D632,Implementación!T$9:T$2508,0))</f>
        <v>0</v>
      </c>
      <c r="J632" s="57">
        <f t="array" ref="J632">SUM(IF(Implementación!$I$9:$I$2508=$D632,Implementación!U$9:U$2508,0))</f>
        <v>0</v>
      </c>
      <c r="K632" s="57">
        <f t="array" ref="K632">SUM(IF(Implementación!$I$9:$I$2508=$D632,Implementación!V$9:V$2508,0))</f>
        <v>0</v>
      </c>
      <c r="L632" s="57">
        <f t="array" ref="L632">SUM(IF(Implementación!$I$9:$I$2508=$D632,Implementación!W$9:W$2508,0))</f>
        <v>0</v>
      </c>
      <c r="M632" s="57">
        <f t="array" ref="M632">SUM(IF(Implementación!$I$9:$I$2508=$D632,Implementación!X$9:X$2508,0))</f>
        <v>0</v>
      </c>
      <c r="N632" s="57">
        <f t="array" ref="N632">SUM(IF(Implementación!$I$9:$I$2508=$D632,Implementación!Y$9:Y$2508,0))</f>
        <v>0</v>
      </c>
      <c r="O632" s="57">
        <f t="array" ref="O632">SUM(IF(Implementación!$I$9:$I$2508=$D632,Implementación!AA$9:AA$2508,0))</f>
        <v>0</v>
      </c>
    </row>
    <row r="633" spans="1:15" ht="12.75" customHeight="1" x14ac:dyDescent="0.2">
      <c r="A633" s="60"/>
      <c r="B633" s="179"/>
      <c r="C633" s="179">
        <v>672</v>
      </c>
      <c r="D633" s="182" t="s">
        <v>2381</v>
      </c>
      <c r="E633" s="174"/>
      <c r="F633" s="27"/>
      <c r="G633" s="57"/>
      <c r="H633" s="57"/>
      <c r="I633" s="57"/>
      <c r="J633" s="57"/>
      <c r="K633" s="57"/>
      <c r="L633" s="57"/>
      <c r="M633" s="57"/>
      <c r="N633" s="57"/>
      <c r="O633" s="57"/>
    </row>
    <row r="634" spans="1:15" ht="12.75" customHeight="1" x14ac:dyDescent="0.2">
      <c r="A634" s="60"/>
      <c r="B634" s="179"/>
      <c r="C634" s="179"/>
      <c r="D634" s="254">
        <v>6721</v>
      </c>
      <c r="E634" s="188" t="s">
        <v>2382</v>
      </c>
      <c r="F634" s="27">
        <f>COUNTIF(Implementación!I$9:I$2507,$D634)</f>
        <v>1</v>
      </c>
      <c r="G634" s="57">
        <f t="array" ref="G634">SUM(IF(Implementación!$I$9:$I$2508=$D634,Implementación!N$9:N$2508,0))</f>
        <v>293.76000000000005</v>
      </c>
      <c r="H634" s="57">
        <f t="array" ref="H634">SUM(IF(Implementación!$I$9:$I$2508=$D634,Implementación!Q$9:Q$2508,0))</f>
        <v>4.993920000000001</v>
      </c>
      <c r="I634" s="57">
        <f t="array" ref="I634">SUM(IF(Implementación!$I$9:$I$2508=$D634,Implementación!T$9:T$2508,0))</f>
        <v>11.750400000000001</v>
      </c>
      <c r="J634" s="57">
        <f t="array" ref="J634">SUM(IF(Implementación!$I$9:$I$2508=$D634,Implementación!U$9:U$2508,0))</f>
        <v>50801.18471999999</v>
      </c>
      <c r="K634" s="57">
        <f t="array" ref="K634">SUM(IF(Implementación!$I$9:$I$2508=$D634,Implementación!V$9:V$2508,0))</f>
        <v>4607.7123455999999</v>
      </c>
      <c r="L634" s="57">
        <f t="array" ref="L634">SUM(IF(Implementación!$I$9:$I$2508=$D634,Implementación!W$9:W$2508,0))</f>
        <v>55408.897065599987</v>
      </c>
      <c r="M634" s="57">
        <f t="array" ref="M634">SUM(IF(Implementación!$I$9:$I$2508=$D634,Implementación!X$9:X$2508,0))</f>
        <v>55409</v>
      </c>
      <c r="N634" s="57">
        <f t="array" ref="N634">SUM(IF(Implementación!$I$9:$I$2508=$D634,Implementación!Y$9:Y$2508,0))</f>
        <v>0</v>
      </c>
      <c r="O634" s="57">
        <f t="array" ref="O634">SUM(IF(Implementación!$I$9:$I$2508=$D634,Implementación!AA$9:AA$2508,0))</f>
        <v>0</v>
      </c>
    </row>
    <row r="635" spans="1:15" ht="12.75" customHeight="1" x14ac:dyDescent="0.2">
      <c r="A635" s="60"/>
      <c r="B635" s="179"/>
      <c r="C635" s="179"/>
      <c r="D635" s="254">
        <v>6722</v>
      </c>
      <c r="E635" s="188" t="s">
        <v>2383</v>
      </c>
      <c r="F635" s="27">
        <f>COUNTIF(Implementación!I$9:I$2507,$D635)</f>
        <v>0</v>
      </c>
      <c r="G635" s="57">
        <f t="array" ref="G635">SUM(IF(Implementación!$I$9:$I$2508=$D635,Implementación!N$9:N$2508,0))</f>
        <v>0</v>
      </c>
      <c r="H635" s="57">
        <f t="array" ref="H635">SUM(IF(Implementación!$I$9:$I$2508=$D635,Implementación!Q$9:Q$2508,0))</f>
        <v>0</v>
      </c>
      <c r="I635" s="57">
        <f t="array" ref="I635">SUM(IF(Implementación!$I$9:$I$2508=$D635,Implementación!T$9:T$2508,0))</f>
        <v>0</v>
      </c>
      <c r="J635" s="57">
        <f t="array" ref="J635">SUM(IF(Implementación!$I$9:$I$2508=$D635,Implementación!U$9:U$2508,0))</f>
        <v>0</v>
      </c>
      <c r="K635" s="57">
        <f t="array" ref="K635">SUM(IF(Implementación!$I$9:$I$2508=$D635,Implementación!V$9:V$2508,0))</f>
        <v>0</v>
      </c>
      <c r="L635" s="57">
        <f t="array" ref="L635">SUM(IF(Implementación!$I$9:$I$2508=$D635,Implementación!W$9:W$2508,0))</f>
        <v>0</v>
      </c>
      <c r="M635" s="57">
        <f t="array" ref="M635">SUM(IF(Implementación!$I$9:$I$2508=$D635,Implementación!X$9:X$2508,0))</f>
        <v>0</v>
      </c>
      <c r="N635" s="57">
        <f t="array" ref="N635">SUM(IF(Implementación!$I$9:$I$2508=$D635,Implementación!Y$9:Y$2508,0))</f>
        <v>0</v>
      </c>
      <c r="O635" s="57">
        <f t="array" ref="O635">SUM(IF(Implementación!$I$9:$I$2508=$D635,Implementación!AA$9:AA$2508,0))</f>
        <v>0</v>
      </c>
    </row>
    <row r="636" spans="1:15" ht="12.75" customHeight="1" x14ac:dyDescent="0.2">
      <c r="A636" s="60"/>
      <c r="B636" s="179"/>
      <c r="C636" s="179"/>
      <c r="E636" s="188" t="s">
        <v>2338</v>
      </c>
      <c r="F636" s="27"/>
      <c r="G636" s="57"/>
      <c r="H636" s="57"/>
      <c r="I636" s="57"/>
      <c r="J636" s="57"/>
      <c r="K636" s="57"/>
      <c r="L636" s="57"/>
      <c r="M636" s="57"/>
      <c r="N636" s="57"/>
      <c r="O636" s="57"/>
    </row>
    <row r="637" spans="1:15" ht="12.75" customHeight="1" x14ac:dyDescent="0.25">
      <c r="A637" s="112" t="s">
        <v>1661</v>
      </c>
      <c r="B637" s="185" t="s">
        <v>1662</v>
      </c>
      <c r="C637" s="179"/>
      <c r="E637" s="174"/>
      <c r="F637" s="176">
        <f t="shared" ref="F637:O637" si="10">SUM(F638:F696)</f>
        <v>12</v>
      </c>
      <c r="G637" s="186">
        <f t="shared" si="10"/>
        <v>238616.51011666667</v>
      </c>
      <c r="H637" s="186">
        <f t="shared" si="10"/>
        <v>7363.4808465866654</v>
      </c>
      <c r="I637" s="186">
        <f t="shared" si="10"/>
        <v>4494.5010259199989</v>
      </c>
      <c r="J637" s="186">
        <f t="shared" si="10"/>
        <v>2045676.729752928</v>
      </c>
      <c r="K637" s="186">
        <f t="shared" si="10"/>
        <v>323953.9879658111</v>
      </c>
      <c r="L637" s="186">
        <f t="shared" si="10"/>
        <v>2369630.7177187391</v>
      </c>
      <c r="M637" s="186">
        <f t="shared" si="10"/>
        <v>2511396</v>
      </c>
      <c r="N637" s="186">
        <f t="shared" si="10"/>
        <v>0</v>
      </c>
      <c r="O637" s="186">
        <f t="shared" si="10"/>
        <v>0</v>
      </c>
    </row>
    <row r="638" spans="1:15" ht="12.75" customHeight="1" x14ac:dyDescent="0.2">
      <c r="A638" s="60"/>
      <c r="B638" s="179">
        <v>70</v>
      </c>
      <c r="C638" s="179" t="s">
        <v>2384</v>
      </c>
      <c r="E638" s="174"/>
      <c r="F638" s="27"/>
      <c r="G638" s="57"/>
      <c r="H638" s="57"/>
      <c r="I638" s="57"/>
      <c r="J638" s="57"/>
      <c r="K638" s="57"/>
      <c r="L638" s="57"/>
      <c r="M638" s="57"/>
      <c r="N638" s="57"/>
      <c r="O638" s="57"/>
    </row>
    <row r="639" spans="1:15" ht="12.75" customHeight="1" x14ac:dyDescent="0.2">
      <c r="A639" s="60"/>
      <c r="B639" s="179"/>
      <c r="C639" s="179">
        <v>701</v>
      </c>
      <c r="D639" s="182" t="s">
        <v>2385</v>
      </c>
      <c r="E639" s="174"/>
      <c r="F639" s="27"/>
      <c r="G639" s="57"/>
      <c r="H639" s="57"/>
      <c r="I639" s="57"/>
      <c r="J639" s="57"/>
      <c r="K639" s="57"/>
      <c r="L639" s="57"/>
      <c r="M639" s="57"/>
      <c r="N639" s="57"/>
      <c r="O639" s="57"/>
    </row>
    <row r="640" spans="1:15" ht="12.75" customHeight="1" x14ac:dyDescent="0.2">
      <c r="A640" s="60"/>
      <c r="B640" s="179"/>
      <c r="C640" s="179"/>
      <c r="D640" s="254">
        <v>7010</v>
      </c>
      <c r="E640" s="188" t="s">
        <v>2385</v>
      </c>
      <c r="F640" s="27">
        <f>COUNTIF(Implementación!I$9:I$2507,$D640)</f>
        <v>2</v>
      </c>
      <c r="G640" s="57">
        <f t="array" ref="G640">SUM(IF(Implementación!$I$9:$I$2508=$D640,Implementación!N$9:N$2508,0))</f>
        <v>47114.784</v>
      </c>
      <c r="H640" s="57">
        <f t="array" ref="H640">SUM(IF(Implementación!$I$9:$I$2508=$D640,Implementación!Q$9:Q$2508,0))</f>
        <v>3877.9062335999993</v>
      </c>
      <c r="I640" s="57">
        <f t="array" ref="I640">SUM(IF(Implementación!$I$9:$I$2508=$D640,Implementación!T$9:T$2508,0))</f>
        <v>3348.4041791999994</v>
      </c>
      <c r="J640" s="57">
        <f t="array" ref="J640">SUM(IF(Implementación!$I$9:$I$2508=$D640,Implementación!U$9:U$2508,0))</f>
        <v>758642.86691999983</v>
      </c>
      <c r="K640" s="57">
        <f t="array" ref="K640">SUM(IF(Implementación!$I$9:$I$2508=$D640,Implementación!V$9:V$2508,0))</f>
        <v>270067.64107391989</v>
      </c>
      <c r="L640" s="57">
        <f t="array" ref="L640">SUM(IF(Implementación!$I$9:$I$2508=$D640,Implementación!W$9:W$2508,0))</f>
        <v>1028710.5079939198</v>
      </c>
      <c r="M640" s="57">
        <f t="array" ref="M640">SUM(IF(Implementación!$I$9:$I$2508=$D640,Implementación!X$9:X$2508,0))</f>
        <v>1138577</v>
      </c>
      <c r="N640" s="57">
        <f t="array" ref="N640">SUM(IF(Implementación!$I$9:$I$2508=$D640,Implementación!Y$9:Y$2508,0))</f>
        <v>0</v>
      </c>
      <c r="O640" s="57">
        <f t="array" ref="O640">SUM(IF(Implementación!$I$9:$I$2508=$D640,Implementación!AA$9:AA$2508,0))</f>
        <v>0</v>
      </c>
    </row>
    <row r="641" spans="1:15" ht="12.75" customHeight="1" x14ac:dyDescent="0.2">
      <c r="A641" s="60"/>
      <c r="B641" s="179"/>
      <c r="C641" s="179">
        <v>702</v>
      </c>
      <c r="D641" s="182" t="s">
        <v>2386</v>
      </c>
      <c r="E641" s="174"/>
      <c r="F641" s="27"/>
      <c r="G641" s="57"/>
      <c r="H641" s="57"/>
      <c r="I641" s="57"/>
      <c r="J641" s="57"/>
      <c r="K641" s="57"/>
      <c r="L641" s="57"/>
      <c r="M641" s="57"/>
      <c r="N641" s="57"/>
      <c r="O641" s="57"/>
    </row>
    <row r="642" spans="1:15" ht="12.75" customHeight="1" x14ac:dyDescent="0.2">
      <c r="A642" s="60"/>
      <c r="B642" s="179"/>
      <c r="C642" s="179"/>
      <c r="D642" s="254">
        <v>7020</v>
      </c>
      <c r="E642" s="188" t="s">
        <v>2386</v>
      </c>
      <c r="F642" s="27">
        <f>COUNTIF(Implementación!I$9:I$2507,$D642)</f>
        <v>0</v>
      </c>
      <c r="G642" s="57">
        <f t="array" ref="G642">SUM(IF(Implementación!$I$9:$I$2508=$D642,Implementación!N$9:N$2508,0))</f>
        <v>0</v>
      </c>
      <c r="H642" s="57">
        <f t="array" ref="H642">SUM(IF(Implementación!$I$9:$I$2508=$D642,Implementación!Q$9:Q$2508,0))</f>
        <v>0</v>
      </c>
      <c r="I642" s="57">
        <f t="array" ref="I642">SUM(IF(Implementación!$I$9:$I$2508=$D642,Implementación!T$9:T$2508,0))</f>
        <v>0</v>
      </c>
      <c r="J642" s="57">
        <f t="array" ref="J642">SUM(IF(Implementación!$I$9:$I$2508=$D642,Implementación!U$9:U$2508,0))</f>
        <v>0</v>
      </c>
      <c r="K642" s="57">
        <f t="array" ref="K642">SUM(IF(Implementación!$I$9:$I$2508=$D642,Implementación!V$9:V$2508,0))</f>
        <v>0</v>
      </c>
      <c r="L642" s="57">
        <f t="array" ref="L642">SUM(IF(Implementación!$I$9:$I$2508=$D642,Implementación!W$9:W$2508,0))</f>
        <v>0</v>
      </c>
      <c r="M642" s="57">
        <f t="array" ref="M642">SUM(IF(Implementación!$I$9:$I$2508=$D642,Implementación!X$9:X$2508,0))</f>
        <v>0</v>
      </c>
      <c r="N642" s="57">
        <f t="array" ref="N642">SUM(IF(Implementación!$I$9:$I$2508=$D642,Implementación!Y$9:Y$2508,0))</f>
        <v>0</v>
      </c>
      <c r="O642" s="57">
        <f t="array" ref="O642">SUM(IF(Implementación!$I$9:$I$2508=$D642,Implementación!AA$9:AA$2508,0))</f>
        <v>0</v>
      </c>
    </row>
    <row r="643" spans="1:15" ht="12.75" customHeight="1" x14ac:dyDescent="0.2">
      <c r="A643" s="60"/>
      <c r="B643" s="179"/>
      <c r="C643" s="179"/>
      <c r="E643" s="188" t="s">
        <v>2338</v>
      </c>
      <c r="F643" s="27"/>
      <c r="G643" s="57"/>
      <c r="H643" s="57"/>
      <c r="I643" s="57"/>
      <c r="J643" s="57"/>
      <c r="K643" s="57"/>
      <c r="L643" s="57"/>
      <c r="M643" s="57"/>
      <c r="N643" s="57"/>
      <c r="O643" s="57"/>
    </row>
    <row r="644" spans="1:15" ht="12.75" customHeight="1" x14ac:dyDescent="0.2">
      <c r="A644" s="60"/>
      <c r="B644" s="179">
        <v>71</v>
      </c>
      <c r="C644" s="179" t="s">
        <v>2387</v>
      </c>
      <c r="E644" s="174"/>
      <c r="F644" s="27"/>
      <c r="G644" s="57"/>
      <c r="H644" s="57"/>
      <c r="I644" s="57"/>
      <c r="J644" s="57"/>
      <c r="K644" s="57"/>
      <c r="L644" s="57"/>
      <c r="M644" s="57"/>
      <c r="N644" s="57"/>
      <c r="O644" s="57"/>
    </row>
    <row r="645" spans="1:15" ht="12.75" customHeight="1" x14ac:dyDescent="0.2">
      <c r="A645" s="60"/>
      <c r="B645" s="179"/>
      <c r="C645" s="179">
        <v>711</v>
      </c>
      <c r="D645" s="182" t="s">
        <v>2388</v>
      </c>
      <c r="E645" s="174"/>
      <c r="F645" s="27"/>
      <c r="G645" s="57"/>
      <c r="H645" s="57"/>
      <c r="I645" s="57"/>
      <c r="J645" s="57"/>
      <c r="K645" s="57"/>
      <c r="L645" s="57"/>
      <c r="M645" s="57"/>
      <c r="N645" s="57"/>
      <c r="O645" s="57"/>
    </row>
    <row r="646" spans="1:15" ht="12.75" customHeight="1" x14ac:dyDescent="0.2">
      <c r="A646" s="60"/>
      <c r="B646" s="179"/>
      <c r="C646" s="179"/>
      <c r="D646" s="254">
        <v>7111</v>
      </c>
      <c r="E646" s="188" t="s">
        <v>2389</v>
      </c>
      <c r="F646" s="27">
        <f>COUNTIF(Implementación!I$9:I$2507,$D646)</f>
        <v>0</v>
      </c>
      <c r="G646" s="57">
        <f t="array" ref="G646">SUM(IF(Implementación!$I$9:$I$2508=$D646,Implementación!N$9:N$2508,0))</f>
        <v>0</v>
      </c>
      <c r="H646" s="57">
        <f t="array" ref="H646">SUM(IF(Implementación!$I$9:$I$2508=$D646,Implementación!Q$9:Q$2508,0))</f>
        <v>0</v>
      </c>
      <c r="I646" s="57">
        <f t="array" ref="I646">SUM(IF(Implementación!$I$9:$I$2508=$D646,Implementación!T$9:T$2508,0))</f>
        <v>0</v>
      </c>
      <c r="J646" s="57">
        <f t="array" ref="J646">SUM(IF(Implementación!$I$9:$I$2508=$D646,Implementación!U$9:U$2508,0))</f>
        <v>0</v>
      </c>
      <c r="K646" s="57">
        <f t="array" ref="K646">SUM(IF(Implementación!$I$9:$I$2508=$D646,Implementación!V$9:V$2508,0))</f>
        <v>0</v>
      </c>
      <c r="L646" s="57">
        <f t="array" ref="L646">SUM(IF(Implementación!$I$9:$I$2508=$D646,Implementación!W$9:W$2508,0))</f>
        <v>0</v>
      </c>
      <c r="M646" s="57">
        <f t="array" ref="M646">SUM(IF(Implementación!$I$9:$I$2508=$D646,Implementación!X$9:X$2508,0))</f>
        <v>0</v>
      </c>
      <c r="N646" s="57">
        <f t="array" ref="N646">SUM(IF(Implementación!$I$9:$I$2508=$D646,Implementación!Y$9:Y$2508,0))</f>
        <v>0</v>
      </c>
      <c r="O646" s="57">
        <f t="array" ref="O646">SUM(IF(Implementación!$I$9:$I$2508=$D646,Implementación!AA$9:AA$2508,0))</f>
        <v>0</v>
      </c>
    </row>
    <row r="647" spans="1:15" ht="12.75" customHeight="1" x14ac:dyDescent="0.2">
      <c r="A647" s="60"/>
      <c r="B647" s="179"/>
      <c r="C647" s="179"/>
      <c r="D647" s="254">
        <v>7112</v>
      </c>
      <c r="E647" s="188" t="s">
        <v>2390</v>
      </c>
      <c r="F647" s="27">
        <f>COUNTIF(Implementación!I$9:I$2507,$D647)</f>
        <v>0</v>
      </c>
      <c r="G647" s="57">
        <f t="array" ref="G647">SUM(IF(Implementación!$I$9:$I$2508=$D647,Implementación!N$9:N$2508,0))</f>
        <v>0</v>
      </c>
      <c r="H647" s="57">
        <f t="array" ref="H647">SUM(IF(Implementación!$I$9:$I$2508=$D647,Implementación!Q$9:Q$2508,0))</f>
        <v>0</v>
      </c>
      <c r="I647" s="57">
        <f t="array" ref="I647">SUM(IF(Implementación!$I$9:$I$2508=$D647,Implementación!T$9:T$2508,0))</f>
        <v>0</v>
      </c>
      <c r="J647" s="57">
        <f t="array" ref="J647">SUM(IF(Implementación!$I$9:$I$2508=$D647,Implementación!U$9:U$2508,0))</f>
        <v>0</v>
      </c>
      <c r="K647" s="57">
        <f t="array" ref="K647">SUM(IF(Implementación!$I$9:$I$2508=$D647,Implementación!V$9:V$2508,0))</f>
        <v>0</v>
      </c>
      <c r="L647" s="57">
        <f t="array" ref="L647">SUM(IF(Implementación!$I$9:$I$2508=$D647,Implementación!W$9:W$2508,0))</f>
        <v>0</v>
      </c>
      <c r="M647" s="57">
        <f t="array" ref="M647">SUM(IF(Implementación!$I$9:$I$2508=$D647,Implementación!X$9:X$2508,0))</f>
        <v>0</v>
      </c>
      <c r="N647" s="57">
        <f t="array" ref="N647">SUM(IF(Implementación!$I$9:$I$2508=$D647,Implementación!Y$9:Y$2508,0))</f>
        <v>0</v>
      </c>
      <c r="O647" s="57">
        <f t="array" ref="O647">SUM(IF(Implementación!$I$9:$I$2508=$D647,Implementación!AA$9:AA$2508,0))</f>
        <v>0</v>
      </c>
    </row>
    <row r="648" spans="1:15" ht="12.75" customHeight="1" x14ac:dyDescent="0.2">
      <c r="A648" s="60"/>
      <c r="B648" s="179"/>
      <c r="C648" s="179"/>
      <c r="D648" s="254">
        <v>7113</v>
      </c>
      <c r="E648" s="188" t="s">
        <v>2391</v>
      </c>
      <c r="F648" s="27">
        <f>COUNTIF(Implementación!I$9:I$2507,$D648)</f>
        <v>0</v>
      </c>
      <c r="G648" s="57">
        <f t="array" ref="G648">SUM(IF(Implementación!$I$9:$I$2508=$D648,Implementación!N$9:N$2508,0))</f>
        <v>0</v>
      </c>
      <c r="H648" s="57">
        <f t="array" ref="H648">SUM(IF(Implementación!$I$9:$I$2508=$D648,Implementación!Q$9:Q$2508,0))</f>
        <v>0</v>
      </c>
      <c r="I648" s="57">
        <f t="array" ref="I648">SUM(IF(Implementación!$I$9:$I$2508=$D648,Implementación!T$9:T$2508,0))</f>
        <v>0</v>
      </c>
      <c r="J648" s="57">
        <f t="array" ref="J648">SUM(IF(Implementación!$I$9:$I$2508=$D648,Implementación!U$9:U$2508,0))</f>
        <v>0</v>
      </c>
      <c r="K648" s="57">
        <f t="array" ref="K648">SUM(IF(Implementación!$I$9:$I$2508=$D648,Implementación!V$9:V$2508,0))</f>
        <v>0</v>
      </c>
      <c r="L648" s="57">
        <f t="array" ref="L648">SUM(IF(Implementación!$I$9:$I$2508=$D648,Implementación!W$9:W$2508,0))</f>
        <v>0</v>
      </c>
      <c r="M648" s="57">
        <f t="array" ref="M648">SUM(IF(Implementación!$I$9:$I$2508=$D648,Implementación!X$9:X$2508,0))</f>
        <v>0</v>
      </c>
      <c r="N648" s="57">
        <f t="array" ref="N648">SUM(IF(Implementación!$I$9:$I$2508=$D648,Implementación!Y$9:Y$2508,0))</f>
        <v>0</v>
      </c>
      <c r="O648" s="57">
        <f t="array" ref="O648">SUM(IF(Implementación!$I$9:$I$2508=$D648,Implementación!AA$9:AA$2508,0))</f>
        <v>0</v>
      </c>
    </row>
    <row r="649" spans="1:15" ht="12.75" customHeight="1" x14ac:dyDescent="0.2">
      <c r="A649" s="60"/>
      <c r="B649" s="179"/>
      <c r="C649" s="179">
        <v>712</v>
      </c>
      <c r="D649" s="182" t="s">
        <v>2392</v>
      </c>
      <c r="E649" s="174"/>
      <c r="F649" s="27"/>
      <c r="G649" s="57"/>
      <c r="H649" s="57"/>
      <c r="I649" s="57"/>
      <c r="J649" s="57"/>
      <c r="K649" s="57"/>
      <c r="L649" s="57"/>
      <c r="M649" s="57"/>
      <c r="N649" s="57"/>
      <c r="O649" s="57"/>
    </row>
    <row r="650" spans="1:15" ht="12.75" customHeight="1" x14ac:dyDescent="0.2">
      <c r="A650" s="60"/>
      <c r="B650" s="179"/>
      <c r="C650" s="179"/>
      <c r="D650" s="254">
        <v>7121</v>
      </c>
      <c r="E650" s="188" t="s">
        <v>2393</v>
      </c>
      <c r="F650" s="27">
        <f>COUNTIF(Implementación!I$9:I$2507,$D650)</f>
        <v>0</v>
      </c>
      <c r="G650" s="57">
        <f t="array" ref="G650">SUM(IF(Implementación!$I$9:$I$2508=$D650,Implementación!N$9:N$2508,0))</f>
        <v>0</v>
      </c>
      <c r="H650" s="57">
        <f t="array" ref="H650">SUM(IF(Implementación!$I$9:$I$2508=$D650,Implementación!Q$9:Q$2508,0))</f>
        <v>0</v>
      </c>
      <c r="I650" s="57">
        <f t="array" ref="I650">SUM(IF(Implementación!$I$9:$I$2508=$D650,Implementación!T$9:T$2508,0))</f>
        <v>0</v>
      </c>
      <c r="J650" s="57">
        <f t="array" ref="J650">SUM(IF(Implementación!$I$9:$I$2508=$D650,Implementación!U$9:U$2508,0))</f>
        <v>0</v>
      </c>
      <c r="K650" s="57">
        <f t="array" ref="K650">SUM(IF(Implementación!$I$9:$I$2508=$D650,Implementación!V$9:V$2508,0))</f>
        <v>0</v>
      </c>
      <c r="L650" s="57">
        <f t="array" ref="L650">SUM(IF(Implementación!$I$9:$I$2508=$D650,Implementación!W$9:W$2508,0))</f>
        <v>0</v>
      </c>
      <c r="M650" s="57">
        <f t="array" ref="M650">SUM(IF(Implementación!$I$9:$I$2508=$D650,Implementación!X$9:X$2508,0))</f>
        <v>0</v>
      </c>
      <c r="N650" s="57">
        <f t="array" ref="N650">SUM(IF(Implementación!$I$9:$I$2508=$D650,Implementación!Y$9:Y$2508,0))</f>
        <v>0</v>
      </c>
      <c r="O650" s="57">
        <f t="array" ref="O650">SUM(IF(Implementación!$I$9:$I$2508=$D650,Implementación!AA$9:AA$2508,0))</f>
        <v>0</v>
      </c>
    </row>
    <row r="651" spans="1:15" ht="12.75" customHeight="1" x14ac:dyDescent="0.2">
      <c r="A651" s="60"/>
      <c r="B651" s="179"/>
      <c r="C651" s="179"/>
      <c r="D651" s="254">
        <v>7122</v>
      </c>
      <c r="E651" s="188" t="s">
        <v>2394</v>
      </c>
      <c r="F651" s="27">
        <f>COUNTIF(Implementación!I$9:I$2507,$D651)</f>
        <v>0</v>
      </c>
      <c r="G651" s="57">
        <f t="array" ref="G651">SUM(IF(Implementación!$I$9:$I$2508=$D651,Implementación!N$9:N$2508,0))</f>
        <v>0</v>
      </c>
      <c r="H651" s="57">
        <f t="array" ref="H651">SUM(IF(Implementación!$I$9:$I$2508=$D651,Implementación!Q$9:Q$2508,0))</f>
        <v>0</v>
      </c>
      <c r="I651" s="57">
        <f t="array" ref="I651">SUM(IF(Implementación!$I$9:$I$2508=$D651,Implementación!T$9:T$2508,0))</f>
        <v>0</v>
      </c>
      <c r="J651" s="57">
        <f t="array" ref="J651">SUM(IF(Implementación!$I$9:$I$2508=$D651,Implementación!U$9:U$2508,0))</f>
        <v>0</v>
      </c>
      <c r="K651" s="57">
        <f t="array" ref="K651">SUM(IF(Implementación!$I$9:$I$2508=$D651,Implementación!V$9:V$2508,0))</f>
        <v>0</v>
      </c>
      <c r="L651" s="57">
        <f t="array" ref="L651">SUM(IF(Implementación!$I$9:$I$2508=$D651,Implementación!W$9:W$2508,0))</f>
        <v>0</v>
      </c>
      <c r="M651" s="57">
        <f t="array" ref="M651">SUM(IF(Implementación!$I$9:$I$2508=$D651,Implementación!X$9:X$2508,0))</f>
        <v>0</v>
      </c>
      <c r="N651" s="57">
        <f t="array" ref="N651">SUM(IF(Implementación!$I$9:$I$2508=$D651,Implementación!Y$9:Y$2508,0))</f>
        <v>0</v>
      </c>
      <c r="O651" s="57">
        <f t="array" ref="O651">SUM(IF(Implementación!$I$9:$I$2508=$D651,Implementación!AA$9:AA$2508,0))</f>
        <v>0</v>
      </c>
    </row>
    <row r="652" spans="1:15" ht="12.75" customHeight="1" x14ac:dyDescent="0.2">
      <c r="A652" s="60"/>
      <c r="B652" s="179"/>
      <c r="C652" s="179"/>
      <c r="D652" s="254">
        <v>7123</v>
      </c>
      <c r="E652" s="188" t="s">
        <v>2395</v>
      </c>
      <c r="F652" s="27">
        <f>COUNTIF(Implementación!I$9:I$2507,$D652)</f>
        <v>0</v>
      </c>
      <c r="G652" s="57">
        <f t="array" ref="G652">SUM(IF(Implementación!$I$9:$I$2508=$D652,Implementación!N$9:N$2508,0))</f>
        <v>0</v>
      </c>
      <c r="H652" s="57">
        <f t="array" ref="H652">SUM(IF(Implementación!$I$9:$I$2508=$D652,Implementación!Q$9:Q$2508,0))</f>
        <v>0</v>
      </c>
      <c r="I652" s="57">
        <f t="array" ref="I652">SUM(IF(Implementación!$I$9:$I$2508=$D652,Implementación!T$9:T$2508,0))</f>
        <v>0</v>
      </c>
      <c r="J652" s="57">
        <f t="array" ref="J652">SUM(IF(Implementación!$I$9:$I$2508=$D652,Implementación!U$9:U$2508,0))</f>
        <v>0</v>
      </c>
      <c r="K652" s="57">
        <f t="array" ref="K652">SUM(IF(Implementación!$I$9:$I$2508=$D652,Implementación!V$9:V$2508,0))</f>
        <v>0</v>
      </c>
      <c r="L652" s="57">
        <f t="array" ref="L652">SUM(IF(Implementación!$I$9:$I$2508=$D652,Implementación!W$9:W$2508,0))</f>
        <v>0</v>
      </c>
      <c r="M652" s="57">
        <f t="array" ref="M652">SUM(IF(Implementación!$I$9:$I$2508=$D652,Implementación!X$9:X$2508,0))</f>
        <v>0</v>
      </c>
      <c r="N652" s="57">
        <f t="array" ref="N652">SUM(IF(Implementación!$I$9:$I$2508=$D652,Implementación!Y$9:Y$2508,0))</f>
        <v>0</v>
      </c>
      <c r="O652" s="57">
        <f t="array" ref="O652">SUM(IF(Implementación!$I$9:$I$2508=$D652,Implementación!AA$9:AA$2508,0))</f>
        <v>0</v>
      </c>
    </row>
    <row r="653" spans="1:15" ht="12.75" customHeight="1" x14ac:dyDescent="0.2">
      <c r="A653" s="60"/>
      <c r="B653" s="179"/>
      <c r="C653" s="179"/>
      <c r="D653" s="254">
        <v>7129</v>
      </c>
      <c r="E653" s="188" t="s">
        <v>2396</v>
      </c>
      <c r="F653" s="27">
        <f>COUNTIF(Implementación!I$9:I$2507,$D653)</f>
        <v>0</v>
      </c>
      <c r="G653" s="57">
        <f t="array" ref="G653">SUM(IF(Implementación!$I$9:$I$2508=$D653,Implementación!N$9:N$2508,0))</f>
        <v>0</v>
      </c>
      <c r="H653" s="57">
        <f t="array" ref="H653">SUM(IF(Implementación!$I$9:$I$2508=$D653,Implementación!Q$9:Q$2508,0))</f>
        <v>0</v>
      </c>
      <c r="I653" s="57">
        <f t="array" ref="I653">SUM(IF(Implementación!$I$9:$I$2508=$D653,Implementación!T$9:T$2508,0))</f>
        <v>0</v>
      </c>
      <c r="J653" s="57">
        <f t="array" ref="J653">SUM(IF(Implementación!$I$9:$I$2508=$D653,Implementación!U$9:U$2508,0))</f>
        <v>0</v>
      </c>
      <c r="K653" s="57">
        <f t="array" ref="K653">SUM(IF(Implementación!$I$9:$I$2508=$D653,Implementación!V$9:V$2508,0))</f>
        <v>0</v>
      </c>
      <c r="L653" s="57">
        <f t="array" ref="L653">SUM(IF(Implementación!$I$9:$I$2508=$D653,Implementación!W$9:W$2508,0))</f>
        <v>0</v>
      </c>
      <c r="M653" s="57">
        <f t="array" ref="M653">SUM(IF(Implementación!$I$9:$I$2508=$D653,Implementación!X$9:X$2508,0))</f>
        <v>0</v>
      </c>
      <c r="N653" s="57">
        <f t="array" ref="N653">SUM(IF(Implementación!$I$9:$I$2508=$D653,Implementación!Y$9:Y$2508,0))</f>
        <v>0</v>
      </c>
      <c r="O653" s="57">
        <f t="array" ref="O653">SUM(IF(Implementación!$I$9:$I$2508=$D653,Implementación!AA$9:AA$2508,0))</f>
        <v>0</v>
      </c>
    </row>
    <row r="654" spans="1:15" ht="12.75" customHeight="1" x14ac:dyDescent="0.2">
      <c r="A654" s="60"/>
      <c r="B654" s="179"/>
      <c r="C654" s="179">
        <v>713</v>
      </c>
      <c r="D654" s="182" t="s">
        <v>2397</v>
      </c>
      <c r="E654" s="174"/>
      <c r="F654" s="27"/>
      <c r="G654" s="57"/>
      <c r="H654" s="57"/>
      <c r="I654" s="57"/>
      <c r="J654" s="57"/>
      <c r="K654" s="57"/>
      <c r="L654" s="57"/>
      <c r="M654" s="57"/>
      <c r="N654" s="57"/>
      <c r="O654" s="57"/>
    </row>
    <row r="655" spans="1:15" ht="12.75" customHeight="1" x14ac:dyDescent="0.2">
      <c r="A655" s="60"/>
      <c r="B655" s="179"/>
      <c r="C655" s="179"/>
      <c r="D655" s="254">
        <v>7130</v>
      </c>
      <c r="E655" s="188" t="s">
        <v>2397</v>
      </c>
      <c r="F655" s="27">
        <f>COUNTIF(Implementación!I$9:I$2507,$D655)</f>
        <v>0</v>
      </c>
      <c r="G655" s="57">
        <f t="array" ref="G655">SUM(IF(Implementación!$I$9:$I$2508=$D655,Implementación!N$9:N$2508,0))</f>
        <v>0</v>
      </c>
      <c r="H655" s="57">
        <f t="array" ref="H655">SUM(IF(Implementación!$I$9:$I$2508=$D655,Implementación!Q$9:Q$2508,0))</f>
        <v>0</v>
      </c>
      <c r="I655" s="57">
        <f t="array" ref="I655">SUM(IF(Implementación!$I$9:$I$2508=$D655,Implementación!T$9:T$2508,0))</f>
        <v>0</v>
      </c>
      <c r="J655" s="57">
        <f t="array" ref="J655">SUM(IF(Implementación!$I$9:$I$2508=$D655,Implementación!U$9:U$2508,0))</f>
        <v>0</v>
      </c>
      <c r="K655" s="57">
        <f t="array" ref="K655">SUM(IF(Implementación!$I$9:$I$2508=$D655,Implementación!V$9:V$2508,0))</f>
        <v>0</v>
      </c>
      <c r="L655" s="57">
        <f t="array" ref="L655">SUM(IF(Implementación!$I$9:$I$2508=$D655,Implementación!W$9:W$2508,0))</f>
        <v>0</v>
      </c>
      <c r="M655" s="57">
        <f t="array" ref="M655">SUM(IF(Implementación!$I$9:$I$2508=$D655,Implementación!X$9:X$2508,0))</f>
        <v>0</v>
      </c>
      <c r="N655" s="57">
        <f t="array" ref="N655">SUM(IF(Implementación!$I$9:$I$2508=$D655,Implementación!Y$9:Y$2508,0))</f>
        <v>0</v>
      </c>
      <c r="O655" s="57">
        <f t="array" ref="O655">SUM(IF(Implementación!$I$9:$I$2508=$D655,Implementación!AA$9:AA$2508,0))</f>
        <v>0</v>
      </c>
    </row>
    <row r="656" spans="1:15" ht="12.75" customHeight="1" x14ac:dyDescent="0.2">
      <c r="A656" s="60"/>
      <c r="B656" s="179"/>
      <c r="C656" s="179"/>
      <c r="E656" s="188" t="s">
        <v>2338</v>
      </c>
      <c r="F656" s="27"/>
      <c r="G656" s="57"/>
      <c r="H656" s="57"/>
      <c r="I656" s="57"/>
      <c r="J656" s="57"/>
      <c r="K656" s="57"/>
      <c r="L656" s="57"/>
      <c r="M656" s="57"/>
      <c r="N656" s="57"/>
      <c r="O656" s="57"/>
    </row>
    <row r="657" spans="1:15" ht="12.75" customHeight="1" x14ac:dyDescent="0.2">
      <c r="A657" s="60"/>
      <c r="B657" s="179">
        <v>72</v>
      </c>
      <c r="C657" s="179" t="s">
        <v>2398</v>
      </c>
      <c r="E657" s="174"/>
      <c r="F657" s="27"/>
      <c r="G657" s="57"/>
      <c r="H657" s="57"/>
      <c r="I657" s="57"/>
      <c r="J657" s="57"/>
      <c r="K657" s="57"/>
      <c r="L657" s="57"/>
      <c r="M657" s="57"/>
      <c r="N657" s="57"/>
      <c r="O657" s="57"/>
    </row>
    <row r="658" spans="1:15" ht="12.75" customHeight="1" x14ac:dyDescent="0.2">
      <c r="A658" s="60"/>
      <c r="B658" s="179"/>
      <c r="C658" s="179">
        <v>721</v>
      </c>
      <c r="D658" s="182" t="s">
        <v>2399</v>
      </c>
      <c r="E658" s="174"/>
      <c r="F658" s="27"/>
      <c r="G658" s="57"/>
      <c r="H658" s="57"/>
      <c r="I658" s="57"/>
      <c r="J658" s="57"/>
      <c r="K658" s="57"/>
      <c r="L658" s="57"/>
      <c r="M658" s="57"/>
      <c r="N658" s="57"/>
      <c r="O658" s="57"/>
    </row>
    <row r="659" spans="1:15" ht="12.75" customHeight="1" x14ac:dyDescent="0.2">
      <c r="A659" s="60"/>
      <c r="B659" s="179"/>
      <c r="C659" s="179"/>
      <c r="D659" s="254">
        <v>7210</v>
      </c>
      <c r="E659" s="188" t="s">
        <v>2399</v>
      </c>
      <c r="F659" s="27">
        <f>COUNTIF(Implementación!I$9:I$2507,$D659)</f>
        <v>0</v>
      </c>
      <c r="G659" s="57">
        <f t="array" ref="G659">SUM(IF(Implementación!$I$9:$I$2508=$D659,Implementación!N$9:N$2508,0))</f>
        <v>0</v>
      </c>
      <c r="H659" s="57">
        <f t="array" ref="H659">SUM(IF(Implementación!$I$9:$I$2508=$D659,Implementación!Q$9:Q$2508,0))</f>
        <v>0</v>
      </c>
      <c r="I659" s="57">
        <f t="array" ref="I659">SUM(IF(Implementación!$I$9:$I$2508=$D659,Implementación!T$9:T$2508,0))</f>
        <v>0</v>
      </c>
      <c r="J659" s="57">
        <f t="array" ref="J659">SUM(IF(Implementación!$I$9:$I$2508=$D659,Implementación!U$9:U$2508,0))</f>
        <v>0</v>
      </c>
      <c r="K659" s="57">
        <f t="array" ref="K659">SUM(IF(Implementación!$I$9:$I$2508=$D659,Implementación!V$9:V$2508,0))</f>
        <v>0</v>
      </c>
      <c r="L659" s="57">
        <f t="array" ref="L659">SUM(IF(Implementación!$I$9:$I$2508=$D659,Implementación!W$9:W$2508,0))</f>
        <v>0</v>
      </c>
      <c r="M659" s="57">
        <f t="array" ref="M659">SUM(IF(Implementación!$I$9:$I$2508=$D659,Implementación!X$9:X$2508,0))</f>
        <v>0</v>
      </c>
      <c r="N659" s="57">
        <f t="array" ref="N659">SUM(IF(Implementación!$I$9:$I$2508=$D659,Implementación!Y$9:Y$2508,0))</f>
        <v>0</v>
      </c>
      <c r="O659" s="57">
        <f t="array" ref="O659">SUM(IF(Implementación!$I$9:$I$2508=$D659,Implementación!AA$9:AA$2508,0))</f>
        <v>0</v>
      </c>
    </row>
    <row r="660" spans="1:15" ht="12.75" customHeight="1" x14ac:dyDescent="0.2">
      <c r="A660" s="60"/>
      <c r="B660" s="179"/>
      <c r="C660" s="179">
        <v>722</v>
      </c>
      <c r="D660" s="182" t="s">
        <v>2400</v>
      </c>
      <c r="E660" s="174"/>
      <c r="F660" s="27"/>
      <c r="G660" s="57"/>
      <c r="H660" s="57"/>
      <c r="I660" s="57"/>
      <c r="J660" s="57"/>
      <c r="K660" s="57"/>
      <c r="L660" s="57"/>
      <c r="M660" s="57"/>
      <c r="N660" s="57"/>
      <c r="O660" s="57"/>
    </row>
    <row r="661" spans="1:15" ht="12.75" customHeight="1" x14ac:dyDescent="0.2">
      <c r="A661" s="60"/>
      <c r="B661" s="179"/>
      <c r="C661" s="179"/>
      <c r="D661" s="254">
        <v>7220</v>
      </c>
      <c r="E661" s="188" t="s">
        <v>2400</v>
      </c>
      <c r="F661" s="27">
        <f>COUNTIF(Implementación!I$9:I$2507,$D661)</f>
        <v>0</v>
      </c>
      <c r="G661" s="57">
        <f t="array" ref="G661">SUM(IF(Implementación!$I$9:$I$2508=$D661,Implementación!N$9:N$2508,0))</f>
        <v>0</v>
      </c>
      <c r="H661" s="57">
        <f t="array" ref="H661">SUM(IF(Implementación!$I$9:$I$2508=$D661,Implementación!Q$9:Q$2508,0))</f>
        <v>0</v>
      </c>
      <c r="I661" s="57">
        <f t="array" ref="I661">SUM(IF(Implementación!$I$9:$I$2508=$D661,Implementación!T$9:T$2508,0))</f>
        <v>0</v>
      </c>
      <c r="J661" s="57">
        <f t="array" ref="J661">SUM(IF(Implementación!$I$9:$I$2508=$D661,Implementación!U$9:U$2508,0))</f>
        <v>0</v>
      </c>
      <c r="K661" s="57">
        <f t="array" ref="K661">SUM(IF(Implementación!$I$9:$I$2508=$D661,Implementación!V$9:V$2508,0))</f>
        <v>0</v>
      </c>
      <c r="L661" s="57">
        <f t="array" ref="L661">SUM(IF(Implementación!$I$9:$I$2508=$D661,Implementación!W$9:W$2508,0))</f>
        <v>0</v>
      </c>
      <c r="M661" s="57">
        <f t="array" ref="M661">SUM(IF(Implementación!$I$9:$I$2508=$D661,Implementación!X$9:X$2508,0))</f>
        <v>0</v>
      </c>
      <c r="N661" s="57">
        <f t="array" ref="N661">SUM(IF(Implementación!$I$9:$I$2508=$D661,Implementación!Y$9:Y$2508,0))</f>
        <v>0</v>
      </c>
      <c r="O661" s="57">
        <f t="array" ref="O661">SUM(IF(Implementación!$I$9:$I$2508=$D661,Implementación!AA$9:AA$2508,0))</f>
        <v>0</v>
      </c>
    </row>
    <row r="662" spans="1:15" ht="12.75" customHeight="1" x14ac:dyDescent="0.2">
      <c r="A662" s="60"/>
      <c r="B662" s="179"/>
      <c r="C662" s="179">
        <v>723</v>
      </c>
      <c r="D662" s="178" t="s">
        <v>2401</v>
      </c>
      <c r="E662" s="174"/>
      <c r="F662" s="27"/>
      <c r="G662" s="57"/>
      <c r="H662" s="57"/>
      <c r="I662" s="57"/>
      <c r="J662" s="57"/>
      <c r="K662" s="57"/>
      <c r="L662" s="57"/>
      <c r="M662" s="57"/>
      <c r="N662" s="57"/>
      <c r="O662" s="57"/>
    </row>
    <row r="663" spans="1:15" ht="12.75" customHeight="1" x14ac:dyDescent="0.2">
      <c r="A663" s="60"/>
      <c r="B663" s="179"/>
      <c r="C663" s="179"/>
      <c r="D663" s="254">
        <v>7230</v>
      </c>
      <c r="E663" s="188" t="s">
        <v>2401</v>
      </c>
      <c r="F663" s="27">
        <f>COUNTIF(Implementación!I$9:I$2507,$D663)</f>
        <v>0</v>
      </c>
      <c r="G663" s="57">
        <f t="array" ref="G663">SUM(IF(Implementación!$I$9:$I$2508=$D663,Implementación!N$9:N$2508,0))</f>
        <v>0</v>
      </c>
      <c r="H663" s="57">
        <f t="array" ref="H663">SUM(IF(Implementación!$I$9:$I$2508=$D663,Implementación!Q$9:Q$2508,0))</f>
        <v>0</v>
      </c>
      <c r="I663" s="57">
        <f t="array" ref="I663">SUM(IF(Implementación!$I$9:$I$2508=$D663,Implementación!T$9:T$2508,0))</f>
        <v>0</v>
      </c>
      <c r="J663" s="57">
        <f t="array" ref="J663">SUM(IF(Implementación!$I$9:$I$2508=$D663,Implementación!U$9:U$2508,0))</f>
        <v>0</v>
      </c>
      <c r="K663" s="57">
        <f t="array" ref="K663">SUM(IF(Implementación!$I$9:$I$2508=$D663,Implementación!V$9:V$2508,0))</f>
        <v>0</v>
      </c>
      <c r="L663" s="57">
        <f t="array" ref="L663">SUM(IF(Implementación!$I$9:$I$2508=$D663,Implementación!W$9:W$2508,0))</f>
        <v>0</v>
      </c>
      <c r="M663" s="57">
        <f t="array" ref="M663">SUM(IF(Implementación!$I$9:$I$2508=$D663,Implementación!X$9:X$2508,0))</f>
        <v>0</v>
      </c>
      <c r="N663" s="57">
        <f t="array" ref="N663">SUM(IF(Implementación!$I$9:$I$2508=$D663,Implementación!Y$9:Y$2508,0))</f>
        <v>0</v>
      </c>
      <c r="O663" s="57">
        <f t="array" ref="O663">SUM(IF(Implementación!$I$9:$I$2508=$D663,Implementación!AA$9:AA$2508,0))</f>
        <v>0</v>
      </c>
    </row>
    <row r="664" spans="1:15" ht="12.75" customHeight="1" x14ac:dyDescent="0.2">
      <c r="A664" s="60"/>
      <c r="B664" s="179"/>
      <c r="C664" s="179">
        <v>724</v>
      </c>
      <c r="D664" s="182" t="s">
        <v>2402</v>
      </c>
      <c r="E664" s="174"/>
      <c r="F664" s="27"/>
      <c r="G664" s="57"/>
      <c r="H664" s="57"/>
      <c r="I664" s="57"/>
      <c r="J664" s="57"/>
      <c r="K664" s="57"/>
      <c r="L664" s="57"/>
      <c r="M664" s="57"/>
      <c r="N664" s="57"/>
      <c r="O664" s="57"/>
    </row>
    <row r="665" spans="1:15" ht="12.75" customHeight="1" x14ac:dyDescent="0.2">
      <c r="A665" s="60"/>
      <c r="B665" s="179"/>
      <c r="C665" s="179"/>
      <c r="D665" s="254">
        <v>7240</v>
      </c>
      <c r="E665" s="188" t="s">
        <v>2402</v>
      </c>
      <c r="F665" s="27">
        <f>COUNTIF(Implementación!I$9:I$2507,$D665)</f>
        <v>0</v>
      </c>
      <c r="G665" s="57">
        <f t="array" ref="G665">SUM(IF(Implementación!$I$9:$I$2508=$D665,Implementación!N$9:N$2508,0))</f>
        <v>0</v>
      </c>
      <c r="H665" s="57">
        <f t="array" ref="H665">SUM(IF(Implementación!$I$9:$I$2508=$D665,Implementación!Q$9:Q$2508,0))</f>
        <v>0</v>
      </c>
      <c r="I665" s="57">
        <f t="array" ref="I665">SUM(IF(Implementación!$I$9:$I$2508=$D665,Implementación!T$9:T$2508,0))</f>
        <v>0</v>
      </c>
      <c r="J665" s="57">
        <f t="array" ref="J665">SUM(IF(Implementación!$I$9:$I$2508=$D665,Implementación!U$9:U$2508,0))</f>
        <v>0</v>
      </c>
      <c r="K665" s="57">
        <f t="array" ref="K665">SUM(IF(Implementación!$I$9:$I$2508=$D665,Implementación!V$9:V$2508,0))</f>
        <v>0</v>
      </c>
      <c r="L665" s="57">
        <f t="array" ref="L665">SUM(IF(Implementación!$I$9:$I$2508=$D665,Implementación!W$9:W$2508,0))</f>
        <v>0</v>
      </c>
      <c r="M665" s="57">
        <f t="array" ref="M665">SUM(IF(Implementación!$I$9:$I$2508=$D665,Implementación!X$9:X$2508,0))</f>
        <v>0</v>
      </c>
      <c r="N665" s="57">
        <f t="array" ref="N665">SUM(IF(Implementación!$I$9:$I$2508=$D665,Implementación!Y$9:Y$2508,0))</f>
        <v>0</v>
      </c>
      <c r="O665" s="57">
        <f t="array" ref="O665">SUM(IF(Implementación!$I$9:$I$2508=$D665,Implementación!AA$9:AA$2508,0))</f>
        <v>0</v>
      </c>
    </row>
    <row r="666" spans="1:15" ht="12.75" customHeight="1" x14ac:dyDescent="0.2">
      <c r="A666" s="60"/>
      <c r="B666" s="179"/>
      <c r="C666" s="179">
        <v>725</v>
      </c>
      <c r="D666" s="182" t="s">
        <v>2403</v>
      </c>
      <c r="E666" s="174"/>
      <c r="F666" s="27"/>
      <c r="G666" s="57"/>
      <c r="H666" s="57"/>
      <c r="I666" s="57"/>
      <c r="J666" s="57"/>
      <c r="K666" s="57"/>
      <c r="L666" s="57"/>
      <c r="M666" s="57"/>
      <c r="N666" s="57"/>
      <c r="O666" s="57"/>
    </row>
    <row r="667" spans="1:15" ht="12.75" customHeight="1" x14ac:dyDescent="0.2">
      <c r="A667" s="60"/>
      <c r="B667" s="179"/>
      <c r="C667" s="179"/>
      <c r="D667" s="254">
        <v>7250</v>
      </c>
      <c r="E667" s="188" t="s">
        <v>2403</v>
      </c>
      <c r="F667" s="27">
        <f>COUNTIF(Implementación!I$9:I$2507,$D667)</f>
        <v>0</v>
      </c>
      <c r="G667" s="57">
        <f t="array" ref="G667">SUM(IF(Implementación!$I$9:$I$2508=$D667,Implementación!N$9:N$2508,0))</f>
        <v>0</v>
      </c>
      <c r="H667" s="57">
        <f t="array" ref="H667">SUM(IF(Implementación!$I$9:$I$2508=$D667,Implementación!Q$9:Q$2508,0))</f>
        <v>0</v>
      </c>
      <c r="I667" s="57">
        <f t="array" ref="I667">SUM(IF(Implementación!$I$9:$I$2508=$D667,Implementación!T$9:T$2508,0))</f>
        <v>0</v>
      </c>
      <c r="J667" s="57">
        <f t="array" ref="J667">SUM(IF(Implementación!$I$9:$I$2508=$D667,Implementación!U$9:U$2508,0))</f>
        <v>0</v>
      </c>
      <c r="K667" s="57">
        <f t="array" ref="K667">SUM(IF(Implementación!$I$9:$I$2508=$D667,Implementación!V$9:V$2508,0))</f>
        <v>0</v>
      </c>
      <c r="L667" s="57">
        <f t="array" ref="L667">SUM(IF(Implementación!$I$9:$I$2508=$D667,Implementación!W$9:W$2508,0))</f>
        <v>0</v>
      </c>
      <c r="M667" s="57">
        <f t="array" ref="M667">SUM(IF(Implementación!$I$9:$I$2508=$D667,Implementación!X$9:X$2508,0))</f>
        <v>0</v>
      </c>
      <c r="N667" s="57">
        <f t="array" ref="N667">SUM(IF(Implementación!$I$9:$I$2508=$D667,Implementación!Y$9:Y$2508,0))</f>
        <v>0</v>
      </c>
      <c r="O667" s="57">
        <f t="array" ref="O667">SUM(IF(Implementación!$I$9:$I$2508=$D667,Implementación!AA$9:AA$2508,0))</f>
        <v>0</v>
      </c>
    </row>
    <row r="668" spans="1:15" ht="12.75" customHeight="1" x14ac:dyDescent="0.2">
      <c r="A668" s="60"/>
      <c r="B668" s="179"/>
      <c r="C668" s="179">
        <v>729</v>
      </c>
      <c r="D668" s="182" t="s">
        <v>2404</v>
      </c>
      <c r="E668" s="174"/>
      <c r="F668" s="27"/>
      <c r="G668" s="57"/>
      <c r="H668" s="57"/>
      <c r="I668" s="57"/>
      <c r="J668" s="57"/>
      <c r="K668" s="57"/>
      <c r="L668" s="57"/>
      <c r="M668" s="57"/>
      <c r="N668" s="57"/>
      <c r="O668" s="57"/>
    </row>
    <row r="669" spans="1:15" ht="12.75" customHeight="1" x14ac:dyDescent="0.2">
      <c r="A669" s="60"/>
      <c r="B669" s="179"/>
      <c r="C669" s="179"/>
      <c r="D669" s="254">
        <v>7290</v>
      </c>
      <c r="E669" s="188" t="s">
        <v>2404</v>
      </c>
      <c r="F669" s="27">
        <f>COUNTIF(Implementación!I$9:I$2507,$D669)</f>
        <v>0</v>
      </c>
      <c r="G669" s="57">
        <f t="array" ref="G669">SUM(IF(Implementación!$I$9:$I$2508=$D669,Implementación!N$9:N$2508,0))</f>
        <v>0</v>
      </c>
      <c r="H669" s="57">
        <f t="array" ref="H669">SUM(IF(Implementación!$I$9:$I$2508=$D669,Implementación!Q$9:Q$2508,0))</f>
        <v>0</v>
      </c>
      <c r="I669" s="57">
        <f t="array" ref="I669">SUM(IF(Implementación!$I$9:$I$2508=$D669,Implementación!T$9:T$2508,0))</f>
        <v>0</v>
      </c>
      <c r="J669" s="57">
        <f t="array" ref="J669">SUM(IF(Implementación!$I$9:$I$2508=$D669,Implementación!U$9:U$2508,0))</f>
        <v>0</v>
      </c>
      <c r="K669" s="57">
        <f t="array" ref="K669">SUM(IF(Implementación!$I$9:$I$2508=$D669,Implementación!V$9:V$2508,0))</f>
        <v>0</v>
      </c>
      <c r="L669" s="57">
        <f t="array" ref="L669">SUM(IF(Implementación!$I$9:$I$2508=$D669,Implementación!W$9:W$2508,0))</f>
        <v>0</v>
      </c>
      <c r="M669" s="57">
        <f t="array" ref="M669">SUM(IF(Implementación!$I$9:$I$2508=$D669,Implementación!X$9:X$2508,0))</f>
        <v>0</v>
      </c>
      <c r="N669" s="57">
        <f t="array" ref="N669">SUM(IF(Implementación!$I$9:$I$2508=$D669,Implementación!Y$9:Y$2508,0))</f>
        <v>0</v>
      </c>
      <c r="O669" s="57">
        <f t="array" ref="O669">SUM(IF(Implementación!$I$9:$I$2508=$D669,Implementación!AA$9:AA$2508,0))</f>
        <v>0</v>
      </c>
    </row>
    <row r="670" spans="1:15" ht="12.75" customHeight="1" x14ac:dyDescent="0.2">
      <c r="A670" s="60"/>
      <c r="B670" s="179"/>
      <c r="C670" s="179"/>
      <c r="E670" s="188" t="s">
        <v>2338</v>
      </c>
      <c r="F670" s="27"/>
      <c r="G670" s="57"/>
      <c r="H670" s="57"/>
      <c r="I670" s="57"/>
      <c r="J670" s="57"/>
      <c r="K670" s="57"/>
      <c r="L670" s="57"/>
      <c r="M670" s="57"/>
      <c r="N670" s="57"/>
      <c r="O670" s="57"/>
    </row>
    <row r="671" spans="1:15" ht="12.75" customHeight="1" x14ac:dyDescent="0.2">
      <c r="A671" s="60"/>
      <c r="B671" s="179">
        <v>73</v>
      </c>
      <c r="C671" s="179" t="s">
        <v>2405</v>
      </c>
      <c r="E671" s="174"/>
      <c r="F671" s="27"/>
      <c r="G671" s="57"/>
      <c r="H671" s="57"/>
      <c r="I671" s="57"/>
      <c r="J671" s="57"/>
      <c r="K671" s="57"/>
      <c r="L671" s="57"/>
      <c r="M671" s="57"/>
      <c r="N671" s="57"/>
      <c r="O671" s="57"/>
    </row>
    <row r="672" spans="1:15" ht="12.75" customHeight="1" x14ac:dyDescent="0.2">
      <c r="A672" s="60"/>
      <c r="B672" s="179"/>
      <c r="C672" s="179">
        <v>731</v>
      </c>
      <c r="D672" s="182" t="s">
        <v>2406</v>
      </c>
      <c r="E672" s="174"/>
      <c r="F672" s="27"/>
      <c r="G672" s="57"/>
      <c r="H672" s="57"/>
      <c r="I672" s="57"/>
      <c r="J672" s="57"/>
      <c r="K672" s="57"/>
      <c r="L672" s="57"/>
      <c r="M672" s="57"/>
      <c r="N672" s="57"/>
      <c r="O672" s="57"/>
    </row>
    <row r="673" spans="1:15" ht="12.75" customHeight="1" x14ac:dyDescent="0.2">
      <c r="A673" s="60"/>
      <c r="B673" s="179"/>
      <c r="C673" s="179"/>
      <c r="D673" s="254">
        <v>7310</v>
      </c>
      <c r="E673" s="188" t="s">
        <v>2406</v>
      </c>
      <c r="F673" s="27">
        <f>COUNTIF(Implementación!I$9:I$2507,$D673)</f>
        <v>2</v>
      </c>
      <c r="G673" s="57">
        <f t="array" ref="G673">SUM(IF(Implementación!$I$9:$I$2508=$D673,Implementación!N$9:N$2508,0))</f>
        <v>0</v>
      </c>
      <c r="H673" s="57">
        <f t="array" ref="H673">SUM(IF(Implementación!$I$9:$I$2508=$D673,Implementación!Q$9:Q$2508,0))</f>
        <v>0</v>
      </c>
      <c r="I673" s="57">
        <f t="array" ref="I673">SUM(IF(Implementación!$I$9:$I$2508=$D673,Implementación!T$9:T$2508,0))</f>
        <v>0</v>
      </c>
      <c r="J673" s="57">
        <f t="array" ref="J673">SUM(IF(Implementación!$I$9:$I$2508=$D673,Implementación!U$9:U$2508,0))</f>
        <v>0</v>
      </c>
      <c r="K673" s="57">
        <f t="array" ref="K673">SUM(IF(Implementación!$I$9:$I$2508=$D673,Implementación!V$9:V$2508,0))</f>
        <v>0</v>
      </c>
      <c r="L673" s="57">
        <f t="array" ref="L673">SUM(IF(Implementación!$I$9:$I$2508=$D673,Implementación!W$9:W$2508,0))</f>
        <v>0</v>
      </c>
      <c r="M673" s="57">
        <f t="array" ref="M673">SUM(IF(Implementación!$I$9:$I$2508=$D673,Implementación!X$9:X$2508,0))</f>
        <v>0</v>
      </c>
      <c r="N673" s="57">
        <f t="array" ref="N673">SUM(IF(Implementación!$I$9:$I$2508=$D673,Implementación!Y$9:Y$2508,0))</f>
        <v>0</v>
      </c>
      <c r="O673" s="57">
        <f t="array" ref="O673">SUM(IF(Implementación!$I$9:$I$2508=$D673,Implementación!AA$9:AA$2508,0))</f>
        <v>0</v>
      </c>
    </row>
    <row r="674" spans="1:15" ht="12.75" customHeight="1" x14ac:dyDescent="0.2">
      <c r="A674" s="60"/>
      <c r="B674" s="179"/>
      <c r="C674" s="179">
        <v>732</v>
      </c>
      <c r="D674" s="182" t="s">
        <v>2407</v>
      </c>
      <c r="E674" s="174"/>
      <c r="F674" s="27"/>
      <c r="G674" s="57"/>
      <c r="H674" s="57"/>
      <c r="I674" s="57"/>
      <c r="J674" s="57"/>
      <c r="K674" s="57"/>
      <c r="L674" s="57"/>
      <c r="M674" s="57"/>
      <c r="N674" s="57"/>
      <c r="O674" s="57"/>
    </row>
    <row r="675" spans="1:15" ht="12.75" customHeight="1" x14ac:dyDescent="0.2">
      <c r="A675" s="60"/>
      <c r="B675" s="179"/>
      <c r="C675" s="179"/>
      <c r="D675" s="254">
        <v>7320</v>
      </c>
      <c r="E675" s="188" t="s">
        <v>2407</v>
      </c>
      <c r="F675" s="27">
        <f>COUNTIF(Implementación!I$9:I$2507,$D675)</f>
        <v>0</v>
      </c>
      <c r="G675" s="57">
        <f t="array" ref="G675">SUM(IF(Implementación!$I$9:$I$2508=$D675,Implementación!N$9:N$2508,0))</f>
        <v>0</v>
      </c>
      <c r="H675" s="57">
        <f t="array" ref="H675">SUM(IF(Implementación!$I$9:$I$2508=$D675,Implementación!Q$9:Q$2508,0))</f>
        <v>0</v>
      </c>
      <c r="I675" s="57">
        <f t="array" ref="I675">SUM(IF(Implementación!$I$9:$I$2508=$D675,Implementación!T$9:T$2508,0))</f>
        <v>0</v>
      </c>
      <c r="J675" s="57">
        <f t="array" ref="J675">SUM(IF(Implementación!$I$9:$I$2508=$D675,Implementación!U$9:U$2508,0))</f>
        <v>0</v>
      </c>
      <c r="K675" s="57">
        <f t="array" ref="K675">SUM(IF(Implementación!$I$9:$I$2508=$D675,Implementación!V$9:V$2508,0))</f>
        <v>0</v>
      </c>
      <c r="L675" s="57">
        <f t="array" ref="L675">SUM(IF(Implementación!$I$9:$I$2508=$D675,Implementación!W$9:W$2508,0))</f>
        <v>0</v>
      </c>
      <c r="M675" s="57">
        <f t="array" ref="M675">SUM(IF(Implementación!$I$9:$I$2508=$D675,Implementación!X$9:X$2508,0))</f>
        <v>0</v>
      </c>
      <c r="N675" s="57">
        <f t="array" ref="N675">SUM(IF(Implementación!$I$9:$I$2508=$D675,Implementación!Y$9:Y$2508,0))</f>
        <v>0</v>
      </c>
      <c r="O675" s="57">
        <f t="array" ref="O675">SUM(IF(Implementación!$I$9:$I$2508=$D675,Implementación!AA$9:AA$2508,0))</f>
        <v>0</v>
      </c>
    </row>
    <row r="676" spans="1:15" ht="12.75" customHeight="1" x14ac:dyDescent="0.2">
      <c r="A676" s="60"/>
      <c r="B676" s="179"/>
      <c r="C676" s="179"/>
      <c r="E676" s="188" t="s">
        <v>2338</v>
      </c>
      <c r="F676" s="27"/>
      <c r="G676" s="57"/>
      <c r="H676" s="57"/>
      <c r="I676" s="57"/>
      <c r="J676" s="57"/>
      <c r="K676" s="57"/>
      <c r="L676" s="57"/>
      <c r="M676" s="57"/>
      <c r="N676" s="57"/>
      <c r="O676" s="57"/>
    </row>
    <row r="677" spans="1:15" ht="12.75" customHeight="1" x14ac:dyDescent="0.2">
      <c r="A677" s="60"/>
      <c r="B677" s="179">
        <v>74</v>
      </c>
      <c r="C677" s="179" t="s">
        <v>2408</v>
      </c>
      <c r="E677" s="174"/>
      <c r="F677" s="27"/>
      <c r="G677" s="57"/>
      <c r="H677" s="57"/>
      <c r="I677" s="57"/>
      <c r="J677" s="57"/>
      <c r="K677" s="57"/>
      <c r="L677" s="57"/>
      <c r="M677" s="57"/>
      <c r="N677" s="57"/>
      <c r="O677" s="57"/>
    </row>
    <row r="678" spans="1:15" ht="12.75" customHeight="1" x14ac:dyDescent="0.2">
      <c r="A678" s="60"/>
      <c r="B678" s="179"/>
      <c r="C678" s="179">
        <v>741</v>
      </c>
      <c r="D678" s="182" t="s">
        <v>2409</v>
      </c>
      <c r="E678" s="174"/>
      <c r="F678" s="27"/>
      <c r="G678" s="57"/>
      <c r="H678" s="57"/>
      <c r="I678" s="57"/>
      <c r="J678" s="57"/>
      <c r="K678" s="57"/>
      <c r="L678" s="57"/>
      <c r="M678" s="57"/>
      <c r="N678" s="57"/>
      <c r="O678" s="57"/>
    </row>
    <row r="679" spans="1:15" ht="12.75" customHeight="1" x14ac:dyDescent="0.2">
      <c r="A679" s="60"/>
      <c r="B679" s="179"/>
      <c r="C679" s="179"/>
      <c r="D679" s="182" t="s">
        <v>2410</v>
      </c>
      <c r="E679" s="174"/>
      <c r="F679" s="27"/>
      <c r="G679" s="57"/>
      <c r="H679" s="57"/>
      <c r="I679" s="57"/>
      <c r="J679" s="57"/>
      <c r="K679" s="57"/>
      <c r="L679" s="57"/>
      <c r="M679" s="57"/>
      <c r="N679" s="57"/>
      <c r="O679" s="57"/>
    </row>
    <row r="680" spans="1:15" ht="12.75" customHeight="1" x14ac:dyDescent="0.2">
      <c r="A680" s="60"/>
      <c r="B680" s="179"/>
      <c r="C680" s="179"/>
      <c r="D680" s="254">
        <v>7411</v>
      </c>
      <c r="E680" s="188" t="s">
        <v>2411</v>
      </c>
      <c r="F680" s="27">
        <f>COUNTIF(Implementación!I$9:I$2507,$D680)</f>
        <v>0</v>
      </c>
      <c r="G680" s="57">
        <f t="array" ref="G680">SUM(IF(Implementación!$I$9:$I$2508=$D680,Implementación!N$9:N$2508,0))</f>
        <v>0</v>
      </c>
      <c r="H680" s="57">
        <f t="array" ref="H680">SUM(IF(Implementación!$I$9:$I$2508=$D680,Implementación!Q$9:Q$2508,0))</f>
        <v>0</v>
      </c>
      <c r="I680" s="57">
        <f t="array" ref="I680">SUM(IF(Implementación!$I$9:$I$2508=$D680,Implementación!T$9:T$2508,0))</f>
        <v>0</v>
      </c>
      <c r="J680" s="57">
        <f t="array" ref="J680">SUM(IF(Implementación!$I$9:$I$2508=$D680,Implementación!U$9:U$2508,0))</f>
        <v>0</v>
      </c>
      <c r="K680" s="57">
        <f t="array" ref="K680">SUM(IF(Implementación!$I$9:$I$2508=$D680,Implementación!V$9:V$2508,0))</f>
        <v>0</v>
      </c>
      <c r="L680" s="57">
        <f t="array" ref="L680">SUM(IF(Implementación!$I$9:$I$2508=$D680,Implementación!W$9:W$2508,0))</f>
        <v>0</v>
      </c>
      <c r="M680" s="57">
        <f t="array" ref="M680">SUM(IF(Implementación!$I$9:$I$2508=$D680,Implementación!X$9:X$2508,0))</f>
        <v>0</v>
      </c>
      <c r="N680" s="57">
        <f t="array" ref="N680">SUM(IF(Implementación!$I$9:$I$2508=$D680,Implementación!Y$9:Y$2508,0))</f>
        <v>0</v>
      </c>
      <c r="O680" s="57">
        <f t="array" ref="O680">SUM(IF(Implementación!$I$9:$I$2508=$D680,Implementación!AA$9:AA$2508,0))</f>
        <v>0</v>
      </c>
    </row>
    <row r="681" spans="1:15" ht="12.75" customHeight="1" x14ac:dyDescent="0.2">
      <c r="A681" s="60"/>
      <c r="B681" s="179"/>
      <c r="C681" s="179"/>
      <c r="D681" s="254">
        <v>7412</v>
      </c>
      <c r="E681" s="188" t="s">
        <v>2412</v>
      </c>
      <c r="F681" s="27">
        <f>COUNTIF(Implementación!I$9:I$2507,$D681)</f>
        <v>0</v>
      </c>
      <c r="G681" s="57">
        <f t="array" ref="G681">SUM(IF(Implementación!$I$9:$I$2508=$D681,Implementación!N$9:N$2508,0))</f>
        <v>0</v>
      </c>
      <c r="H681" s="57">
        <f t="array" ref="H681">SUM(IF(Implementación!$I$9:$I$2508=$D681,Implementación!Q$9:Q$2508,0))</f>
        <v>0</v>
      </c>
      <c r="I681" s="57">
        <f t="array" ref="I681">SUM(IF(Implementación!$I$9:$I$2508=$D681,Implementación!T$9:T$2508,0))</f>
        <v>0</v>
      </c>
      <c r="J681" s="57">
        <f t="array" ref="J681">SUM(IF(Implementación!$I$9:$I$2508=$D681,Implementación!U$9:U$2508,0))</f>
        <v>0</v>
      </c>
      <c r="K681" s="57">
        <f t="array" ref="K681">SUM(IF(Implementación!$I$9:$I$2508=$D681,Implementación!V$9:V$2508,0))</f>
        <v>0</v>
      </c>
      <c r="L681" s="57">
        <f t="array" ref="L681">SUM(IF(Implementación!$I$9:$I$2508=$D681,Implementación!W$9:W$2508,0))</f>
        <v>0</v>
      </c>
      <c r="M681" s="57">
        <f t="array" ref="M681">SUM(IF(Implementación!$I$9:$I$2508=$D681,Implementación!X$9:X$2508,0))</f>
        <v>0</v>
      </c>
      <c r="N681" s="57">
        <f t="array" ref="N681">SUM(IF(Implementación!$I$9:$I$2508=$D681,Implementación!Y$9:Y$2508,0))</f>
        <v>0</v>
      </c>
      <c r="O681" s="57">
        <f t="array" ref="O681">SUM(IF(Implementación!$I$9:$I$2508=$D681,Implementación!AA$9:AA$2508,0))</f>
        <v>0</v>
      </c>
    </row>
    <row r="682" spans="1:15" ht="12.75" customHeight="1" x14ac:dyDescent="0.2">
      <c r="A682" s="60"/>
      <c r="B682" s="179"/>
      <c r="C682" s="179"/>
      <c r="D682" s="254">
        <v>7413</v>
      </c>
      <c r="E682" s="188" t="s">
        <v>2413</v>
      </c>
      <c r="F682" s="27">
        <f>COUNTIF(Implementación!I$9:I$2507,$D682)</f>
        <v>0</v>
      </c>
      <c r="G682" s="57">
        <f t="array" ref="G682">SUM(IF(Implementación!$I$9:$I$2508=$D682,Implementación!N$9:N$2508,0))</f>
        <v>0</v>
      </c>
      <c r="H682" s="57">
        <f t="array" ref="H682">SUM(IF(Implementación!$I$9:$I$2508=$D682,Implementación!Q$9:Q$2508,0))</f>
        <v>0</v>
      </c>
      <c r="I682" s="57">
        <f t="array" ref="I682">SUM(IF(Implementación!$I$9:$I$2508=$D682,Implementación!T$9:T$2508,0))</f>
        <v>0</v>
      </c>
      <c r="J682" s="57">
        <f t="array" ref="J682">SUM(IF(Implementación!$I$9:$I$2508=$D682,Implementación!U$9:U$2508,0))</f>
        <v>0</v>
      </c>
      <c r="K682" s="57">
        <f t="array" ref="K682">SUM(IF(Implementación!$I$9:$I$2508=$D682,Implementación!V$9:V$2508,0))</f>
        <v>0</v>
      </c>
      <c r="L682" s="57">
        <f t="array" ref="L682">SUM(IF(Implementación!$I$9:$I$2508=$D682,Implementación!W$9:W$2508,0))</f>
        <v>0</v>
      </c>
      <c r="M682" s="57">
        <f t="array" ref="M682">SUM(IF(Implementación!$I$9:$I$2508=$D682,Implementación!X$9:X$2508,0))</f>
        <v>0</v>
      </c>
      <c r="N682" s="57">
        <f t="array" ref="N682">SUM(IF(Implementación!$I$9:$I$2508=$D682,Implementación!Y$9:Y$2508,0))</f>
        <v>0</v>
      </c>
      <c r="O682" s="57">
        <f t="array" ref="O682">SUM(IF(Implementación!$I$9:$I$2508=$D682,Implementación!AA$9:AA$2508,0))</f>
        <v>0</v>
      </c>
    </row>
    <row r="683" spans="1:15" ht="12.75" customHeight="1" x14ac:dyDescent="0.2">
      <c r="A683" s="60"/>
      <c r="B683" s="179"/>
      <c r="C683" s="179"/>
      <c r="D683" s="254">
        <v>7414</v>
      </c>
      <c r="E683" s="188" t="s">
        <v>2414</v>
      </c>
      <c r="F683" s="27">
        <f>COUNTIF(Implementación!I$9:I$2507,$D683)</f>
        <v>0</v>
      </c>
      <c r="G683" s="57">
        <f t="array" ref="G683">SUM(IF(Implementación!$I$9:$I$2508=$D683,Implementación!N$9:N$2508,0))</f>
        <v>0</v>
      </c>
      <c r="H683" s="57">
        <f t="array" ref="H683">SUM(IF(Implementación!$I$9:$I$2508=$D683,Implementación!Q$9:Q$2508,0))</f>
        <v>0</v>
      </c>
      <c r="I683" s="57">
        <f t="array" ref="I683">SUM(IF(Implementación!$I$9:$I$2508=$D683,Implementación!T$9:T$2508,0))</f>
        <v>0</v>
      </c>
      <c r="J683" s="57">
        <f t="array" ref="J683">SUM(IF(Implementación!$I$9:$I$2508=$D683,Implementación!U$9:U$2508,0))</f>
        <v>0</v>
      </c>
      <c r="K683" s="57">
        <f t="array" ref="K683">SUM(IF(Implementación!$I$9:$I$2508=$D683,Implementación!V$9:V$2508,0))</f>
        <v>0</v>
      </c>
      <c r="L683" s="57">
        <f t="array" ref="L683">SUM(IF(Implementación!$I$9:$I$2508=$D683,Implementación!W$9:W$2508,0))</f>
        <v>0</v>
      </c>
      <c r="M683" s="57">
        <f t="array" ref="M683">SUM(IF(Implementación!$I$9:$I$2508=$D683,Implementación!X$9:X$2508,0))</f>
        <v>0</v>
      </c>
      <c r="N683" s="57">
        <f t="array" ref="N683">SUM(IF(Implementación!$I$9:$I$2508=$D683,Implementación!Y$9:Y$2508,0))</f>
        <v>0</v>
      </c>
      <c r="O683" s="57">
        <f t="array" ref="O683">SUM(IF(Implementación!$I$9:$I$2508=$D683,Implementación!AA$9:AA$2508,0))</f>
        <v>0</v>
      </c>
    </row>
    <row r="684" spans="1:15" ht="12.75" customHeight="1" x14ac:dyDescent="0.2">
      <c r="A684" s="60"/>
      <c r="B684" s="179"/>
      <c r="C684" s="179">
        <v>742</v>
      </c>
      <c r="D684" s="182" t="s">
        <v>2415</v>
      </c>
      <c r="E684" s="174"/>
      <c r="F684" s="27"/>
      <c r="G684" s="57"/>
      <c r="H684" s="57"/>
      <c r="I684" s="57"/>
      <c r="J684" s="57"/>
      <c r="K684" s="57"/>
      <c r="L684" s="57"/>
      <c r="M684" s="57"/>
      <c r="N684" s="57"/>
      <c r="O684" s="57"/>
    </row>
    <row r="685" spans="1:15" ht="12.75" customHeight="1" x14ac:dyDescent="0.2">
      <c r="A685" s="60"/>
      <c r="B685" s="179"/>
      <c r="C685" s="179"/>
      <c r="D685" s="254">
        <v>7421</v>
      </c>
      <c r="E685" s="188" t="s">
        <v>2416</v>
      </c>
      <c r="F685" s="27">
        <f>COUNTIF(Implementación!I$9:I$2507,$D685)</f>
        <v>0</v>
      </c>
      <c r="G685" s="57">
        <f t="array" ref="G685">SUM(IF(Implementación!$I$9:$I$2508=$D685,Implementación!N$9:N$2508,0))</f>
        <v>0</v>
      </c>
      <c r="H685" s="57">
        <f t="array" ref="H685">SUM(IF(Implementación!$I$9:$I$2508=$D685,Implementación!Q$9:Q$2508,0))</f>
        <v>0</v>
      </c>
      <c r="I685" s="57">
        <f t="array" ref="I685">SUM(IF(Implementación!$I$9:$I$2508=$D685,Implementación!T$9:T$2508,0))</f>
        <v>0</v>
      </c>
      <c r="J685" s="57">
        <f t="array" ref="J685">SUM(IF(Implementación!$I$9:$I$2508=$D685,Implementación!U$9:U$2508,0))</f>
        <v>0</v>
      </c>
      <c r="K685" s="57">
        <f t="array" ref="K685">SUM(IF(Implementación!$I$9:$I$2508=$D685,Implementación!V$9:V$2508,0))</f>
        <v>0</v>
      </c>
      <c r="L685" s="57">
        <f t="array" ref="L685">SUM(IF(Implementación!$I$9:$I$2508=$D685,Implementación!W$9:W$2508,0))</f>
        <v>0</v>
      </c>
      <c r="M685" s="57">
        <f t="array" ref="M685">SUM(IF(Implementación!$I$9:$I$2508=$D685,Implementación!X$9:X$2508,0))</f>
        <v>0</v>
      </c>
      <c r="N685" s="57">
        <f t="array" ref="N685">SUM(IF(Implementación!$I$9:$I$2508=$D685,Implementación!Y$9:Y$2508,0))</f>
        <v>0</v>
      </c>
      <c r="O685" s="57">
        <f t="array" ref="O685">SUM(IF(Implementación!$I$9:$I$2508=$D685,Implementación!AA$9:AA$2508,0))</f>
        <v>0</v>
      </c>
    </row>
    <row r="686" spans="1:15" ht="12.75" customHeight="1" x14ac:dyDescent="0.2">
      <c r="A686" s="60"/>
      <c r="B686" s="179"/>
      <c r="C686" s="179"/>
      <c r="D686" s="254">
        <v>7422</v>
      </c>
      <c r="E686" s="188" t="s">
        <v>2417</v>
      </c>
      <c r="F686" s="27">
        <f>COUNTIF(Implementación!I$9:I$2507,$D686)</f>
        <v>0</v>
      </c>
      <c r="G686" s="57">
        <f t="array" ref="G686">SUM(IF(Implementación!$I$9:$I$2508=$D686,Implementación!N$9:N$2508,0))</f>
        <v>0</v>
      </c>
      <c r="H686" s="57">
        <f t="array" ref="H686">SUM(IF(Implementación!$I$9:$I$2508=$D686,Implementación!Q$9:Q$2508,0))</f>
        <v>0</v>
      </c>
      <c r="I686" s="57">
        <f t="array" ref="I686">SUM(IF(Implementación!$I$9:$I$2508=$D686,Implementación!T$9:T$2508,0))</f>
        <v>0</v>
      </c>
      <c r="J686" s="57">
        <f t="array" ref="J686">SUM(IF(Implementación!$I$9:$I$2508=$D686,Implementación!U$9:U$2508,0))</f>
        <v>0</v>
      </c>
      <c r="K686" s="57">
        <f t="array" ref="K686">SUM(IF(Implementación!$I$9:$I$2508=$D686,Implementación!V$9:V$2508,0))</f>
        <v>0</v>
      </c>
      <c r="L686" s="57">
        <f t="array" ref="L686">SUM(IF(Implementación!$I$9:$I$2508=$D686,Implementación!W$9:W$2508,0))</f>
        <v>0</v>
      </c>
      <c r="M686" s="57">
        <f t="array" ref="M686">SUM(IF(Implementación!$I$9:$I$2508=$D686,Implementación!X$9:X$2508,0))</f>
        <v>0</v>
      </c>
      <c r="N686" s="57">
        <f t="array" ref="N686">SUM(IF(Implementación!$I$9:$I$2508=$D686,Implementación!Y$9:Y$2508,0))</f>
        <v>0</v>
      </c>
      <c r="O686" s="57">
        <f t="array" ref="O686">SUM(IF(Implementación!$I$9:$I$2508=$D686,Implementación!AA$9:AA$2508,0))</f>
        <v>0</v>
      </c>
    </row>
    <row r="687" spans="1:15" ht="12.75" customHeight="1" x14ac:dyDescent="0.2">
      <c r="A687" s="60"/>
      <c r="B687" s="179"/>
      <c r="C687" s="179">
        <v>743</v>
      </c>
      <c r="D687" s="182" t="s">
        <v>2418</v>
      </c>
      <c r="E687" s="174"/>
      <c r="F687" s="27"/>
      <c r="G687" s="57"/>
      <c r="H687" s="57"/>
      <c r="I687" s="57"/>
      <c r="J687" s="57"/>
      <c r="K687" s="57"/>
      <c r="L687" s="57"/>
      <c r="M687" s="57"/>
      <c r="N687" s="57"/>
      <c r="O687" s="57"/>
    </row>
    <row r="688" spans="1:15" ht="12.75" customHeight="1" x14ac:dyDescent="0.2">
      <c r="A688" s="60"/>
      <c r="B688" s="179"/>
      <c r="C688" s="179"/>
      <c r="D688" s="254">
        <v>7430</v>
      </c>
      <c r="E688" s="188" t="s">
        <v>2418</v>
      </c>
      <c r="F688" s="27">
        <f>COUNTIF(Implementación!I$9:I$2507,$D688)</f>
        <v>0</v>
      </c>
      <c r="G688" s="57">
        <f t="array" ref="G688">SUM(IF(Implementación!$I$9:$I$2508=$D688,Implementación!N$9:N$2508,0))</f>
        <v>0</v>
      </c>
      <c r="H688" s="57">
        <f t="array" ref="H688">SUM(IF(Implementación!$I$9:$I$2508=$D688,Implementación!Q$9:Q$2508,0))</f>
        <v>0</v>
      </c>
      <c r="I688" s="57">
        <f t="array" ref="I688">SUM(IF(Implementación!$I$9:$I$2508=$D688,Implementación!T$9:T$2508,0))</f>
        <v>0</v>
      </c>
      <c r="J688" s="57">
        <f t="array" ref="J688">SUM(IF(Implementación!$I$9:$I$2508=$D688,Implementación!U$9:U$2508,0))</f>
        <v>0</v>
      </c>
      <c r="K688" s="57">
        <f t="array" ref="K688">SUM(IF(Implementación!$I$9:$I$2508=$D688,Implementación!V$9:V$2508,0))</f>
        <v>0</v>
      </c>
      <c r="L688" s="57">
        <f t="array" ref="L688">SUM(IF(Implementación!$I$9:$I$2508=$D688,Implementación!W$9:W$2508,0))</f>
        <v>0</v>
      </c>
      <c r="M688" s="57">
        <f t="array" ref="M688">SUM(IF(Implementación!$I$9:$I$2508=$D688,Implementación!X$9:X$2508,0))</f>
        <v>0</v>
      </c>
      <c r="N688" s="57">
        <f t="array" ref="N688">SUM(IF(Implementación!$I$9:$I$2508=$D688,Implementación!Y$9:Y$2508,0))</f>
        <v>0</v>
      </c>
      <c r="O688" s="57">
        <f t="array" ref="O688">SUM(IF(Implementación!$I$9:$I$2508=$D688,Implementación!AA$9:AA$2508,0))</f>
        <v>0</v>
      </c>
    </row>
    <row r="689" spans="1:15" ht="12.75" customHeight="1" x14ac:dyDescent="0.2">
      <c r="A689" s="60"/>
      <c r="B689" s="179"/>
      <c r="C689" s="179">
        <v>749</v>
      </c>
      <c r="D689" s="182" t="s">
        <v>2419</v>
      </c>
      <c r="E689" s="174"/>
      <c r="F689" s="27"/>
      <c r="G689" s="57"/>
      <c r="H689" s="57" t="s">
        <v>2420</v>
      </c>
      <c r="I689" s="57"/>
      <c r="J689" s="57"/>
      <c r="K689" s="57"/>
      <c r="L689" s="57"/>
      <c r="M689" s="57"/>
      <c r="N689" s="57"/>
      <c r="O689" s="57"/>
    </row>
    <row r="690" spans="1:15" ht="12.75" customHeight="1" x14ac:dyDescent="0.2">
      <c r="A690" s="60"/>
      <c r="B690" s="179"/>
      <c r="C690" s="179"/>
      <c r="D690" s="254">
        <v>7491</v>
      </c>
      <c r="E690" s="188" t="s">
        <v>2421</v>
      </c>
      <c r="F690" s="27">
        <f>COUNTIF(Implementación!I$9:I$2507,$D690)</f>
        <v>0</v>
      </c>
      <c r="G690" s="57">
        <f t="array" ref="G690">SUM(IF(Implementación!$I$9:$I$2508=$D690,Implementación!N$9:N$2508,0))</f>
        <v>0</v>
      </c>
      <c r="H690" s="57">
        <f t="array" ref="H690">SUM(IF(Implementación!$I$9:$I$2508=$D690,Implementación!Q$9:Q$2508,0))</f>
        <v>0</v>
      </c>
      <c r="I690" s="57">
        <f t="array" ref="I690">SUM(IF(Implementación!$I$9:$I$2508=$D690,Implementación!T$9:T$2508,0))</f>
        <v>0</v>
      </c>
      <c r="J690" s="57">
        <f t="array" ref="J690">SUM(IF(Implementación!$I$9:$I$2508=$D690,Implementación!U$9:U$2508,0))</f>
        <v>0</v>
      </c>
      <c r="K690" s="57">
        <f t="array" ref="K690">SUM(IF(Implementación!$I$9:$I$2508=$D690,Implementación!V$9:V$2508,0))</f>
        <v>0</v>
      </c>
      <c r="L690" s="57">
        <f t="array" ref="L690">SUM(IF(Implementación!$I$9:$I$2508=$D690,Implementación!W$9:W$2508,0))</f>
        <v>0</v>
      </c>
      <c r="M690" s="57">
        <f t="array" ref="M690">SUM(IF(Implementación!$I$9:$I$2508=$D690,Implementación!X$9:X$2508,0))</f>
        <v>0</v>
      </c>
      <c r="N690" s="57">
        <f t="array" ref="N690">SUM(IF(Implementación!$I$9:$I$2508=$D690,Implementación!Y$9:Y$2508,0))</f>
        <v>0</v>
      </c>
      <c r="O690" s="57">
        <f t="array" ref="O690">SUM(IF(Implementación!$I$9:$I$2508=$D690,Implementación!AA$9:AA$2508,0))</f>
        <v>0</v>
      </c>
    </row>
    <row r="691" spans="1:15" ht="12.75" customHeight="1" x14ac:dyDescent="0.2">
      <c r="A691" s="60"/>
      <c r="B691" s="179"/>
      <c r="C691" s="179"/>
      <c r="D691" s="254">
        <v>7492</v>
      </c>
      <c r="E691" s="188" t="s">
        <v>2422</v>
      </c>
      <c r="F691" s="27">
        <f>COUNTIF(Implementación!I$9:I$2507,$D691)</f>
        <v>0</v>
      </c>
      <c r="G691" s="57">
        <f t="array" ref="G691">SUM(IF(Implementación!$I$9:$I$2508=$D691,Implementación!N$9:N$2508,0))</f>
        <v>0</v>
      </c>
      <c r="H691" s="57">
        <f t="array" ref="H691">SUM(IF(Implementación!$I$9:$I$2508=$D691,Implementación!Q$9:Q$2508,0))</f>
        <v>0</v>
      </c>
      <c r="I691" s="57">
        <f t="array" ref="I691">SUM(IF(Implementación!$I$9:$I$2508=$D691,Implementación!T$9:T$2508,0))</f>
        <v>0</v>
      </c>
      <c r="J691" s="57">
        <f t="array" ref="J691">SUM(IF(Implementación!$I$9:$I$2508=$D691,Implementación!U$9:U$2508,0))</f>
        <v>0</v>
      </c>
      <c r="K691" s="57">
        <f t="array" ref="K691">SUM(IF(Implementación!$I$9:$I$2508=$D691,Implementación!V$9:V$2508,0))</f>
        <v>0</v>
      </c>
      <c r="L691" s="57">
        <f t="array" ref="L691">SUM(IF(Implementación!$I$9:$I$2508=$D691,Implementación!W$9:W$2508,0))</f>
        <v>0</v>
      </c>
      <c r="M691" s="57">
        <f t="array" ref="M691">SUM(IF(Implementación!$I$9:$I$2508=$D691,Implementación!X$9:X$2508,0))</f>
        <v>0</v>
      </c>
      <c r="N691" s="57">
        <f t="array" ref="N691">SUM(IF(Implementación!$I$9:$I$2508=$D691,Implementación!Y$9:Y$2508,0))</f>
        <v>0</v>
      </c>
      <c r="O691" s="57">
        <f t="array" ref="O691">SUM(IF(Implementación!$I$9:$I$2508=$D691,Implementación!AA$9:AA$2508,0))</f>
        <v>0</v>
      </c>
    </row>
    <row r="692" spans="1:15" ht="12.75" customHeight="1" x14ac:dyDescent="0.2">
      <c r="A692" s="60"/>
      <c r="B692" s="179"/>
      <c r="C692" s="179"/>
      <c r="D692" s="254">
        <v>7493</v>
      </c>
      <c r="E692" s="188" t="s">
        <v>2423</v>
      </c>
      <c r="F692" s="27">
        <f>COUNTIF(Implementación!I$9:I$2507,$D692)</f>
        <v>0</v>
      </c>
      <c r="G692" s="57">
        <f t="array" ref="G692">SUM(IF(Implementación!$I$9:$I$2508=$D692,Implementación!N$9:N$2508,0))</f>
        <v>0</v>
      </c>
      <c r="H692" s="57">
        <f t="array" ref="H692">SUM(IF(Implementación!$I$9:$I$2508=$D692,Implementación!Q$9:Q$2508,0))</f>
        <v>0</v>
      </c>
      <c r="I692" s="57">
        <f t="array" ref="I692">SUM(IF(Implementación!$I$9:$I$2508=$D692,Implementación!T$9:T$2508,0))</f>
        <v>0</v>
      </c>
      <c r="J692" s="57">
        <f t="array" ref="J692">SUM(IF(Implementación!$I$9:$I$2508=$D692,Implementación!U$9:U$2508,0))</f>
        <v>0</v>
      </c>
      <c r="K692" s="57">
        <f t="array" ref="K692">SUM(IF(Implementación!$I$9:$I$2508=$D692,Implementación!V$9:V$2508,0))</f>
        <v>0</v>
      </c>
      <c r="L692" s="57">
        <f t="array" ref="L692">SUM(IF(Implementación!$I$9:$I$2508=$D692,Implementación!W$9:W$2508,0))</f>
        <v>0</v>
      </c>
      <c r="M692" s="57">
        <f t="array" ref="M692">SUM(IF(Implementación!$I$9:$I$2508=$D692,Implementación!X$9:X$2508,0))</f>
        <v>0</v>
      </c>
      <c r="N692" s="57">
        <f t="array" ref="N692">SUM(IF(Implementación!$I$9:$I$2508=$D692,Implementación!Y$9:Y$2508,0))</f>
        <v>0</v>
      </c>
      <c r="O692" s="57">
        <f t="array" ref="O692">SUM(IF(Implementación!$I$9:$I$2508=$D692,Implementación!AA$9:AA$2508,0))</f>
        <v>0</v>
      </c>
    </row>
    <row r="693" spans="1:15" ht="12.75" customHeight="1" x14ac:dyDescent="0.2">
      <c r="A693" s="60"/>
      <c r="B693" s="179"/>
      <c r="C693" s="179"/>
      <c r="D693" s="254">
        <v>7494</v>
      </c>
      <c r="E693" s="188" t="s">
        <v>2424</v>
      </c>
      <c r="F693" s="27">
        <f>COUNTIF(Implementación!I$9:I$2507,$D693)</f>
        <v>0</v>
      </c>
      <c r="G693" s="57">
        <f t="array" ref="G693">SUM(IF(Implementación!$I$9:$I$2508=$D693,Implementación!N$9:N$2508,0))</f>
        <v>0</v>
      </c>
      <c r="H693" s="57">
        <f t="array" ref="H693">SUM(IF(Implementación!$I$9:$I$2508=$D693,Implementación!Q$9:Q$2508,0))</f>
        <v>0</v>
      </c>
      <c r="I693" s="57">
        <f t="array" ref="I693">SUM(IF(Implementación!$I$9:$I$2508=$D693,Implementación!T$9:T$2508,0))</f>
        <v>0</v>
      </c>
      <c r="J693" s="57">
        <f t="array" ref="J693">SUM(IF(Implementación!$I$9:$I$2508=$D693,Implementación!U$9:U$2508,0))</f>
        <v>0</v>
      </c>
      <c r="K693" s="57">
        <f t="array" ref="K693">SUM(IF(Implementación!$I$9:$I$2508=$D693,Implementación!V$9:V$2508,0))</f>
        <v>0</v>
      </c>
      <c r="L693" s="57">
        <f t="array" ref="L693">SUM(IF(Implementación!$I$9:$I$2508=$D693,Implementación!W$9:W$2508,0))</f>
        <v>0</v>
      </c>
      <c r="M693" s="57">
        <f t="array" ref="M693">SUM(IF(Implementación!$I$9:$I$2508=$D693,Implementación!X$9:X$2508,0))</f>
        <v>0</v>
      </c>
      <c r="N693" s="57">
        <f t="array" ref="N693">SUM(IF(Implementación!$I$9:$I$2508=$D693,Implementación!Y$9:Y$2508,0))</f>
        <v>0</v>
      </c>
      <c r="O693" s="57">
        <f t="array" ref="O693">SUM(IF(Implementación!$I$9:$I$2508=$D693,Implementación!AA$9:AA$2508,0))</f>
        <v>0</v>
      </c>
    </row>
    <row r="694" spans="1:15" ht="12.75" customHeight="1" x14ac:dyDescent="0.2">
      <c r="A694" s="60"/>
      <c r="B694" s="179"/>
      <c r="C694" s="179"/>
      <c r="D694" s="254">
        <v>7495</v>
      </c>
      <c r="E694" s="188" t="s">
        <v>2425</v>
      </c>
      <c r="F694" s="27">
        <f>COUNTIF(Implementación!I$9:I$2507,$D694)</f>
        <v>0</v>
      </c>
      <c r="G694" s="57">
        <f t="array" ref="G694">SUM(IF(Implementación!$I$9:$I$2508=$D694,Implementación!N$9:N$2508,0))</f>
        <v>0</v>
      </c>
      <c r="H694" s="57">
        <f t="array" ref="H694">SUM(IF(Implementación!$I$9:$I$2508=$D694,Implementación!Q$9:Q$2508,0))</f>
        <v>0</v>
      </c>
      <c r="I694" s="57">
        <f t="array" ref="I694">SUM(IF(Implementación!$I$9:$I$2508=$D694,Implementación!T$9:T$2508,0))</f>
        <v>0</v>
      </c>
      <c r="J694" s="57">
        <f t="array" ref="J694">SUM(IF(Implementación!$I$9:$I$2508=$D694,Implementación!U$9:U$2508,0))</f>
        <v>0</v>
      </c>
      <c r="K694" s="57">
        <f t="array" ref="K694">SUM(IF(Implementación!$I$9:$I$2508=$D694,Implementación!V$9:V$2508,0))</f>
        <v>0</v>
      </c>
      <c r="L694" s="57">
        <f t="array" ref="L694">SUM(IF(Implementación!$I$9:$I$2508=$D694,Implementación!W$9:W$2508,0))</f>
        <v>0</v>
      </c>
      <c r="M694" s="57">
        <f t="array" ref="M694">SUM(IF(Implementación!$I$9:$I$2508=$D694,Implementación!X$9:X$2508,0))</f>
        <v>0</v>
      </c>
      <c r="N694" s="57">
        <f t="array" ref="N694">SUM(IF(Implementación!$I$9:$I$2508=$D694,Implementación!Y$9:Y$2508,0))</f>
        <v>0</v>
      </c>
      <c r="O694" s="57">
        <f t="array" ref="O694">SUM(IF(Implementación!$I$9:$I$2508=$D694,Implementación!AA$9:AA$2508,0))</f>
        <v>0</v>
      </c>
    </row>
    <row r="695" spans="1:15" ht="12.75" customHeight="1" x14ac:dyDescent="0.2">
      <c r="A695" s="60"/>
      <c r="B695" s="179"/>
      <c r="C695" s="179"/>
      <c r="D695" s="254">
        <v>7499</v>
      </c>
      <c r="E695" s="188" t="s">
        <v>2426</v>
      </c>
      <c r="F695" s="27">
        <f>COUNTIF(Implementación!I$9:I$2507,$D695)</f>
        <v>8</v>
      </c>
      <c r="G695" s="57">
        <f t="array" ref="G695">SUM(IF(Implementación!$I$9:$I$2508=$D695,Implementación!N$9:N$2508,0))</f>
        <v>191501.72611666666</v>
      </c>
      <c r="H695" s="57">
        <f t="array" ref="H695">SUM(IF(Implementación!$I$9:$I$2508=$D695,Implementación!Q$9:Q$2508,0))</f>
        <v>3485.5746129866661</v>
      </c>
      <c r="I695" s="57">
        <f t="array" ref="I695">SUM(IF(Implementación!$I$9:$I$2508=$D695,Implementación!T$9:T$2508,0))</f>
        <v>1146.0968467199998</v>
      </c>
      <c r="J695" s="57">
        <f t="array" ref="J695">SUM(IF(Implementación!$I$9:$I$2508=$D695,Implementación!U$9:U$2508,0))</f>
        <v>1287033.8628329281</v>
      </c>
      <c r="K695" s="57">
        <f t="array" ref="K695">SUM(IF(Implementación!$I$9:$I$2508=$D695,Implementación!V$9:V$2508,0))</f>
        <v>53886.346891891204</v>
      </c>
      <c r="L695" s="57">
        <f t="array" ref="L695">SUM(IF(Implementación!$I$9:$I$2508=$D695,Implementación!W$9:W$2508,0))</f>
        <v>1340920.2097248193</v>
      </c>
      <c r="M695" s="57">
        <f t="array" ref="M695">SUM(IF(Implementación!$I$9:$I$2508=$D695,Implementación!X$9:X$2508,0))</f>
        <v>1372819</v>
      </c>
      <c r="N695" s="57">
        <f t="array" ref="N695">SUM(IF(Implementación!$I$9:$I$2508=$D695,Implementación!Y$9:Y$2508,0))</f>
        <v>0</v>
      </c>
      <c r="O695" s="57">
        <f t="array" ref="O695">SUM(IF(Implementación!$I$9:$I$2508=$D695,Implementación!AA$9:AA$2508,0))</f>
        <v>0</v>
      </c>
    </row>
    <row r="696" spans="1:15" ht="12.75" customHeight="1" x14ac:dyDescent="0.2">
      <c r="A696" s="60"/>
      <c r="B696" s="179"/>
      <c r="C696" s="179"/>
      <c r="E696" s="188" t="s">
        <v>2338</v>
      </c>
      <c r="F696" s="27"/>
      <c r="G696" s="57"/>
      <c r="H696" s="57"/>
      <c r="I696" s="57"/>
      <c r="J696" s="57"/>
      <c r="K696" s="57"/>
      <c r="L696" s="57"/>
      <c r="M696" s="57"/>
      <c r="N696" s="57"/>
      <c r="O696" s="57"/>
    </row>
    <row r="697" spans="1:15" ht="12.75" customHeight="1" x14ac:dyDescent="0.25">
      <c r="A697" s="112" t="s">
        <v>1663</v>
      </c>
      <c r="B697" s="185" t="s">
        <v>1664</v>
      </c>
      <c r="C697" s="179"/>
      <c r="E697" s="174"/>
      <c r="F697" s="176">
        <f t="shared" ref="F697:O697" si="11">SUM(F698:F712)</f>
        <v>4</v>
      </c>
      <c r="G697" s="186">
        <f t="shared" si="11"/>
        <v>228668.40000000002</v>
      </c>
      <c r="H697" s="186">
        <f t="shared" si="11"/>
        <v>11205.03456</v>
      </c>
      <c r="I697" s="186">
        <f t="shared" si="11"/>
        <v>7031.3529600000002</v>
      </c>
      <c r="J697" s="186">
        <f t="shared" si="11"/>
        <v>2481107.8022305057</v>
      </c>
      <c r="K697" s="186">
        <f t="shared" si="11"/>
        <v>433714.50923503685</v>
      </c>
      <c r="L697" s="186">
        <f t="shared" si="11"/>
        <v>2914822.3114655423</v>
      </c>
      <c r="M697" s="186">
        <f t="shared" si="11"/>
        <v>2932531</v>
      </c>
      <c r="N697" s="186">
        <f t="shared" si="11"/>
        <v>0</v>
      </c>
      <c r="O697" s="186">
        <f t="shared" si="11"/>
        <v>0</v>
      </c>
    </row>
    <row r="698" spans="1:15" ht="12.75" customHeight="1" x14ac:dyDescent="0.2">
      <c r="A698" s="60"/>
      <c r="B698" s="179">
        <v>75</v>
      </c>
      <c r="C698" s="179" t="s">
        <v>2427</v>
      </c>
      <c r="E698" s="174"/>
      <c r="F698" s="27"/>
      <c r="G698" s="57"/>
      <c r="H698" s="57"/>
      <c r="I698" s="57"/>
      <c r="J698" s="57"/>
      <c r="K698" s="57"/>
      <c r="L698" s="57"/>
      <c r="M698" s="57"/>
      <c r="N698" s="57"/>
      <c r="O698" s="57"/>
    </row>
    <row r="699" spans="1:15" ht="12.75" customHeight="1" x14ac:dyDescent="0.2">
      <c r="A699" s="60"/>
      <c r="B699" s="179"/>
      <c r="C699" s="179">
        <v>751</v>
      </c>
      <c r="D699" s="182" t="s">
        <v>2428</v>
      </c>
      <c r="E699" s="174"/>
      <c r="F699" s="27"/>
      <c r="G699" s="57"/>
      <c r="H699" s="57"/>
      <c r="I699" s="57"/>
      <c r="J699" s="57"/>
      <c r="K699" s="57"/>
      <c r="L699" s="57"/>
      <c r="M699" s="57"/>
      <c r="N699" s="57"/>
      <c r="O699" s="57"/>
    </row>
    <row r="700" spans="1:15" ht="12.75" customHeight="1" x14ac:dyDescent="0.2">
      <c r="A700" s="60"/>
      <c r="B700" s="179"/>
      <c r="C700" s="179"/>
      <c r="D700" s="254">
        <v>7511</v>
      </c>
      <c r="E700" s="188" t="s">
        <v>2429</v>
      </c>
      <c r="F700" s="27">
        <f>COUNTIF(Implementación!I$9:I$2507,$D700)</f>
        <v>0</v>
      </c>
      <c r="G700" s="57">
        <f t="array" ref="G700">SUM(IF(Implementación!$I$9:$I$2508=$D700,Implementación!N$9:N$2508,0))</f>
        <v>0</v>
      </c>
      <c r="H700" s="57">
        <f t="array" ref="H700">SUM(IF(Implementación!$I$9:$I$2508=$D700,Implementación!Q$9:Q$2508,0))</f>
        <v>0</v>
      </c>
      <c r="I700" s="57">
        <f t="array" ref="I700">SUM(IF(Implementación!$I$9:$I$2508=$D700,Implementación!T$9:T$2508,0))</f>
        <v>0</v>
      </c>
      <c r="J700" s="57">
        <f t="array" ref="J700">SUM(IF(Implementación!$I$9:$I$2508=$D700,Implementación!U$9:U$2508,0))</f>
        <v>0</v>
      </c>
      <c r="K700" s="57">
        <f t="array" ref="K700">SUM(IF(Implementación!$I$9:$I$2508=$D700,Implementación!V$9:V$2508,0))</f>
        <v>0</v>
      </c>
      <c r="L700" s="57">
        <f t="array" ref="L700">SUM(IF(Implementación!$I$9:$I$2508=$D700,Implementación!W$9:W$2508,0))</f>
        <v>0</v>
      </c>
      <c r="M700" s="57">
        <f t="array" ref="M700">SUM(IF(Implementación!$I$9:$I$2508=$D700,Implementación!X$9:X$2508,0))</f>
        <v>0</v>
      </c>
      <c r="N700" s="57">
        <f t="array" ref="N700">SUM(IF(Implementación!$I$9:$I$2508=$D700,Implementación!Y$9:Y$2508,0))</f>
        <v>0</v>
      </c>
      <c r="O700" s="57">
        <f t="array" ref="O700">SUM(IF(Implementación!$I$9:$I$2508=$D700,Implementación!AA$9:AA$2508,0))</f>
        <v>0</v>
      </c>
    </row>
    <row r="701" spans="1:15" ht="12.75" customHeight="1" x14ac:dyDescent="0.2">
      <c r="A701" s="60"/>
      <c r="B701" s="179"/>
      <c r="C701" s="179"/>
      <c r="D701" s="254">
        <v>7512</v>
      </c>
      <c r="E701" s="188" t="s">
        <v>2430</v>
      </c>
      <c r="F701" s="27">
        <f>COUNTIF(Implementación!I$9:I$2507,$D701)</f>
        <v>0</v>
      </c>
      <c r="G701" s="57">
        <f t="array" ref="G701">SUM(IF(Implementación!$I$9:$I$2508=$D701,Implementación!N$9:N$2508,0))</f>
        <v>0</v>
      </c>
      <c r="H701" s="57">
        <f t="array" ref="H701">SUM(IF(Implementación!$I$9:$I$2508=$D701,Implementación!Q$9:Q$2508,0))</f>
        <v>0</v>
      </c>
      <c r="I701" s="57">
        <f t="array" ref="I701">SUM(IF(Implementación!$I$9:$I$2508=$D701,Implementación!T$9:T$2508,0))</f>
        <v>0</v>
      </c>
      <c r="J701" s="57">
        <f t="array" ref="J701">SUM(IF(Implementación!$I$9:$I$2508=$D701,Implementación!U$9:U$2508,0))</f>
        <v>0</v>
      </c>
      <c r="K701" s="57">
        <f t="array" ref="K701">SUM(IF(Implementación!$I$9:$I$2508=$D701,Implementación!V$9:V$2508,0))</f>
        <v>0</v>
      </c>
      <c r="L701" s="57">
        <f t="array" ref="L701">SUM(IF(Implementación!$I$9:$I$2508=$D701,Implementación!W$9:W$2508,0))</f>
        <v>0</v>
      </c>
      <c r="M701" s="57">
        <f t="array" ref="M701">SUM(IF(Implementación!$I$9:$I$2508=$D701,Implementación!X$9:X$2508,0))</f>
        <v>0</v>
      </c>
      <c r="N701" s="57">
        <f t="array" ref="N701">SUM(IF(Implementación!$I$9:$I$2508=$D701,Implementación!Y$9:Y$2508,0))</f>
        <v>0</v>
      </c>
      <c r="O701" s="57">
        <f t="array" ref="O701">SUM(IF(Implementación!$I$9:$I$2508=$D701,Implementación!AA$9:AA$2508,0))</f>
        <v>0</v>
      </c>
    </row>
    <row r="702" spans="1:15" ht="12.75" customHeight="1" x14ac:dyDescent="0.2">
      <c r="A702" s="60"/>
      <c r="B702" s="179"/>
      <c r="C702" s="179"/>
      <c r="D702" s="254">
        <v>7513</v>
      </c>
      <c r="E702" s="188" t="s">
        <v>2431</v>
      </c>
      <c r="F702" s="27">
        <f>COUNTIF(Implementación!I$9:I$2507,$D702)</f>
        <v>0</v>
      </c>
      <c r="G702" s="57">
        <f t="array" ref="G702">SUM(IF(Implementación!$I$9:$I$2508=$D702,Implementación!N$9:N$2508,0))</f>
        <v>0</v>
      </c>
      <c r="H702" s="57">
        <f t="array" ref="H702">SUM(IF(Implementación!$I$9:$I$2508=$D702,Implementación!Q$9:Q$2508,0))</f>
        <v>0</v>
      </c>
      <c r="I702" s="57">
        <f t="array" ref="I702">SUM(IF(Implementación!$I$9:$I$2508=$D702,Implementación!T$9:T$2508,0))</f>
        <v>0</v>
      </c>
      <c r="J702" s="57">
        <f t="array" ref="J702">SUM(IF(Implementación!$I$9:$I$2508=$D702,Implementación!U$9:U$2508,0))</f>
        <v>0</v>
      </c>
      <c r="K702" s="57">
        <f t="array" ref="K702">SUM(IF(Implementación!$I$9:$I$2508=$D702,Implementación!V$9:V$2508,0))</f>
        <v>0</v>
      </c>
      <c r="L702" s="57">
        <f t="array" ref="L702">SUM(IF(Implementación!$I$9:$I$2508=$D702,Implementación!W$9:W$2508,0))</f>
        <v>0</v>
      </c>
      <c r="M702" s="57">
        <f t="array" ref="M702">SUM(IF(Implementación!$I$9:$I$2508=$D702,Implementación!X$9:X$2508,0))</f>
        <v>0</v>
      </c>
      <c r="N702" s="57">
        <f t="array" ref="N702">SUM(IF(Implementación!$I$9:$I$2508=$D702,Implementación!Y$9:Y$2508,0))</f>
        <v>0</v>
      </c>
      <c r="O702" s="57">
        <f t="array" ref="O702">SUM(IF(Implementación!$I$9:$I$2508=$D702,Implementación!AA$9:AA$2508,0))</f>
        <v>0</v>
      </c>
    </row>
    <row r="703" spans="1:15" ht="12.75" customHeight="1" x14ac:dyDescent="0.2">
      <c r="A703" s="60"/>
      <c r="B703" s="179"/>
      <c r="C703" s="179"/>
      <c r="D703" s="254">
        <v>7514</v>
      </c>
      <c r="E703" s="188" t="s">
        <v>2432</v>
      </c>
      <c r="F703" s="27">
        <f>COUNTIF(Implementación!I$9:I$2507,$D703)</f>
        <v>0</v>
      </c>
      <c r="G703" s="57">
        <f t="array" ref="G703">SUM(IF(Implementación!$I$9:$I$2508=$D703,Implementación!N$9:N$2508,0))</f>
        <v>0</v>
      </c>
      <c r="H703" s="57">
        <f t="array" ref="H703">SUM(IF(Implementación!$I$9:$I$2508=$D703,Implementación!Q$9:Q$2508,0))</f>
        <v>0</v>
      </c>
      <c r="I703" s="57">
        <f t="array" ref="I703">SUM(IF(Implementación!$I$9:$I$2508=$D703,Implementación!T$9:T$2508,0))</f>
        <v>0</v>
      </c>
      <c r="J703" s="57">
        <f t="array" ref="J703">SUM(IF(Implementación!$I$9:$I$2508=$D703,Implementación!U$9:U$2508,0))</f>
        <v>0</v>
      </c>
      <c r="K703" s="57">
        <f t="array" ref="K703">SUM(IF(Implementación!$I$9:$I$2508=$D703,Implementación!V$9:V$2508,0))</f>
        <v>0</v>
      </c>
      <c r="L703" s="57">
        <f t="array" ref="L703">SUM(IF(Implementación!$I$9:$I$2508=$D703,Implementación!W$9:W$2508,0))</f>
        <v>0</v>
      </c>
      <c r="M703" s="57">
        <f t="array" ref="M703">SUM(IF(Implementación!$I$9:$I$2508=$D703,Implementación!X$9:X$2508,0))</f>
        <v>0</v>
      </c>
      <c r="N703" s="57">
        <f t="array" ref="N703">SUM(IF(Implementación!$I$9:$I$2508=$D703,Implementación!Y$9:Y$2508,0))</f>
        <v>0</v>
      </c>
      <c r="O703" s="57">
        <f t="array" ref="O703">SUM(IF(Implementación!$I$9:$I$2508=$D703,Implementación!AA$9:AA$2508,0))</f>
        <v>0</v>
      </c>
    </row>
    <row r="704" spans="1:15" ht="12.75" customHeight="1" x14ac:dyDescent="0.2">
      <c r="A704" s="60"/>
      <c r="B704" s="179"/>
      <c r="C704" s="179"/>
      <c r="D704" s="254">
        <v>7515</v>
      </c>
      <c r="E704" s="188" t="s">
        <v>2433</v>
      </c>
      <c r="F704" s="27">
        <f>COUNTIF(Implementación!I$9:I$2507,$D704)</f>
        <v>0</v>
      </c>
      <c r="G704" s="57">
        <f t="array" ref="G704">SUM(IF(Implementación!$I$9:$I$2508=$D704,Implementación!N$9:N$2508,0))</f>
        <v>0</v>
      </c>
      <c r="H704" s="57">
        <f t="array" ref="H704">SUM(IF(Implementación!$I$9:$I$2508=$D704,Implementación!Q$9:Q$2508,0))</f>
        <v>0</v>
      </c>
      <c r="I704" s="57">
        <f t="array" ref="I704">SUM(IF(Implementación!$I$9:$I$2508=$D704,Implementación!T$9:T$2508,0))</f>
        <v>0</v>
      </c>
      <c r="J704" s="57">
        <f t="array" ref="J704">SUM(IF(Implementación!$I$9:$I$2508=$D704,Implementación!U$9:U$2508,0))</f>
        <v>0</v>
      </c>
      <c r="K704" s="57">
        <f t="array" ref="K704">SUM(IF(Implementación!$I$9:$I$2508=$D704,Implementación!V$9:V$2508,0))</f>
        <v>0</v>
      </c>
      <c r="L704" s="57">
        <f t="array" ref="L704">SUM(IF(Implementación!$I$9:$I$2508=$D704,Implementación!W$9:W$2508,0))</f>
        <v>0</v>
      </c>
      <c r="M704" s="57">
        <f t="array" ref="M704">SUM(IF(Implementación!$I$9:$I$2508=$D704,Implementación!X$9:X$2508,0))</f>
        <v>0</v>
      </c>
      <c r="N704" s="57">
        <f t="array" ref="N704">SUM(IF(Implementación!$I$9:$I$2508=$D704,Implementación!Y$9:Y$2508,0))</f>
        <v>0</v>
      </c>
      <c r="O704" s="57">
        <f t="array" ref="O704">SUM(IF(Implementación!$I$9:$I$2508=$D704,Implementación!AA$9:AA$2508,0))</f>
        <v>0</v>
      </c>
    </row>
    <row r="705" spans="1:15" ht="12.75" customHeight="1" x14ac:dyDescent="0.2">
      <c r="A705" s="60"/>
      <c r="B705" s="179"/>
      <c r="C705" s="179">
        <v>752</v>
      </c>
      <c r="D705" s="182" t="s">
        <v>2434</v>
      </c>
      <c r="E705" s="174"/>
      <c r="F705" s="27"/>
      <c r="G705" s="57"/>
      <c r="H705" s="57"/>
      <c r="I705" s="57"/>
      <c r="J705" s="57"/>
      <c r="K705" s="57"/>
      <c r="L705" s="57"/>
      <c r="M705" s="57"/>
      <c r="N705" s="57"/>
      <c r="O705" s="57"/>
    </row>
    <row r="706" spans="1:15" ht="12.75" customHeight="1" x14ac:dyDescent="0.2">
      <c r="A706" s="60"/>
      <c r="B706" s="179"/>
      <c r="C706" s="179"/>
      <c r="D706" s="254">
        <v>7521</v>
      </c>
      <c r="E706" s="188" t="s">
        <v>2435</v>
      </c>
      <c r="F706" s="27">
        <f>COUNTIF(Implementación!I$9:I$2507,$D706)</f>
        <v>0</v>
      </c>
      <c r="G706" s="57">
        <f t="array" ref="G706">SUM(IF(Implementación!$I$9:$I$2508=$D706,Implementación!N$9:N$2508,0))</f>
        <v>0</v>
      </c>
      <c r="H706" s="57">
        <f t="array" ref="H706">SUM(IF(Implementación!$I$9:$I$2508=$D706,Implementación!Q$9:Q$2508,0))</f>
        <v>0</v>
      </c>
      <c r="I706" s="57">
        <f t="array" ref="I706">SUM(IF(Implementación!$I$9:$I$2508=$D706,Implementación!T$9:T$2508,0))</f>
        <v>0</v>
      </c>
      <c r="J706" s="57">
        <f t="array" ref="J706">SUM(IF(Implementación!$I$9:$I$2508=$D706,Implementación!U$9:U$2508,0))</f>
        <v>0</v>
      </c>
      <c r="K706" s="57">
        <f t="array" ref="K706">SUM(IF(Implementación!$I$9:$I$2508=$D706,Implementación!V$9:V$2508,0))</f>
        <v>0</v>
      </c>
      <c r="L706" s="57">
        <f t="array" ref="L706">SUM(IF(Implementación!$I$9:$I$2508=$D706,Implementación!W$9:W$2508,0))</f>
        <v>0</v>
      </c>
      <c r="M706" s="57">
        <f t="array" ref="M706">SUM(IF(Implementación!$I$9:$I$2508=$D706,Implementación!X$9:X$2508,0))</f>
        <v>0</v>
      </c>
      <c r="N706" s="57">
        <f t="array" ref="N706">SUM(IF(Implementación!$I$9:$I$2508=$D706,Implementación!Y$9:Y$2508,0))</f>
        <v>0</v>
      </c>
      <c r="O706" s="57">
        <f t="array" ref="O706">SUM(IF(Implementación!$I$9:$I$2508=$D706,Implementación!AA$9:AA$2508,0))</f>
        <v>0</v>
      </c>
    </row>
    <row r="707" spans="1:15" ht="12.75" customHeight="1" x14ac:dyDescent="0.2">
      <c r="A707" s="60"/>
      <c r="B707" s="179"/>
      <c r="C707" s="179"/>
      <c r="D707" s="254">
        <v>7522</v>
      </c>
      <c r="E707" s="188" t="s">
        <v>2436</v>
      </c>
      <c r="F707" s="27">
        <f>COUNTIF(Implementación!I$9:I$2507,$D707)</f>
        <v>3</v>
      </c>
      <c r="G707" s="57">
        <f t="array" ref="G707">SUM(IF(Implementación!$I$9:$I$2508=$D707,Implementación!N$9:N$2508,0))</f>
        <v>60896.880000000005</v>
      </c>
      <c r="H707" s="57">
        <f t="array" ref="H707">SUM(IF(Implementación!$I$9:$I$2508=$D707,Implementación!Q$9:Q$2508,0))</f>
        <v>1325.6887680000002</v>
      </c>
      <c r="I707" s="57">
        <f t="array" ref="I707">SUM(IF(Implementación!$I$9:$I$2508=$D707,Implementación!T$9:T$2508,0))</f>
        <v>730.33401600000013</v>
      </c>
      <c r="J707" s="57">
        <f t="array" ref="J707">SUM(IF(Implementación!$I$9:$I$2508=$D707,Implementación!U$9:U$2508,0))</f>
        <v>224572.53360636003</v>
      </c>
      <c r="K707" s="57">
        <f t="array" ref="K707">SUM(IF(Implementación!$I$9:$I$2508=$D707,Implementación!V$9:V$2508,0))</f>
        <v>41968.881614390404</v>
      </c>
      <c r="L707" s="57">
        <f t="array" ref="L707">SUM(IF(Implementación!$I$9:$I$2508=$D707,Implementación!W$9:W$2508,0))</f>
        <v>266541.41522075038</v>
      </c>
      <c r="M707" s="57">
        <f t="array" ref="M707">SUM(IF(Implementación!$I$9:$I$2508=$D707,Implementación!X$9:X$2508,0))</f>
        <v>284250</v>
      </c>
      <c r="N707" s="57">
        <f t="array" ref="N707">SUM(IF(Implementación!$I$9:$I$2508=$D707,Implementación!Y$9:Y$2508,0))</f>
        <v>0</v>
      </c>
      <c r="O707" s="57">
        <f t="array" ref="O707">SUM(IF(Implementación!$I$9:$I$2508=$D707,Implementación!AA$9:AA$2508,0))</f>
        <v>0</v>
      </c>
    </row>
    <row r="708" spans="1:15" ht="12.75" customHeight="1" x14ac:dyDescent="0.2">
      <c r="A708" s="60"/>
      <c r="B708" s="179"/>
      <c r="C708" s="179"/>
      <c r="D708" s="254">
        <v>7523</v>
      </c>
      <c r="E708" s="188" t="s">
        <v>2437</v>
      </c>
      <c r="F708" s="27">
        <f>COUNTIF(Implementación!I$9:I$2507,$D708)</f>
        <v>1</v>
      </c>
      <c r="G708" s="57">
        <f t="array" ref="G708">SUM(IF(Implementación!$I$9:$I$2508=$D708,Implementación!N$9:N$2508,0))</f>
        <v>167771.52000000002</v>
      </c>
      <c r="H708" s="57">
        <f t="array" ref="H708">SUM(IF(Implementación!$I$9:$I$2508=$D708,Implementación!Q$9:Q$2508,0))</f>
        <v>9879.3457920000001</v>
      </c>
      <c r="I708" s="57">
        <f t="array" ref="I708">SUM(IF(Implementación!$I$9:$I$2508=$D708,Implementación!T$9:T$2508,0))</f>
        <v>6301.0189440000004</v>
      </c>
      <c r="J708" s="57">
        <f t="array" ref="J708">SUM(IF(Implementación!$I$9:$I$2508=$D708,Implementación!U$9:U$2508,0))</f>
        <v>2256535.2686241455</v>
      </c>
      <c r="K708" s="57">
        <f t="array" ref="K708">SUM(IF(Implementación!$I$9:$I$2508=$D708,Implementación!V$9:V$2508,0))</f>
        <v>391745.62762064644</v>
      </c>
      <c r="L708" s="57">
        <f t="array" ref="L708">SUM(IF(Implementación!$I$9:$I$2508=$D708,Implementación!W$9:W$2508,0))</f>
        <v>2648280.8962447918</v>
      </c>
      <c r="M708" s="57">
        <f t="array" ref="M708">SUM(IF(Implementación!$I$9:$I$2508=$D708,Implementación!X$9:X$2508,0))</f>
        <v>2648281</v>
      </c>
      <c r="N708" s="57">
        <f t="array" ref="N708">SUM(IF(Implementación!$I$9:$I$2508=$D708,Implementación!Y$9:Y$2508,0))</f>
        <v>0</v>
      </c>
      <c r="O708" s="57">
        <f t="array" ref="O708">SUM(IF(Implementación!$I$9:$I$2508=$D708,Implementación!AA$9:AA$2508,0))</f>
        <v>0</v>
      </c>
    </row>
    <row r="709" spans="1:15" ht="12.75" customHeight="1" x14ac:dyDescent="0.2">
      <c r="A709" s="60"/>
      <c r="B709" s="179"/>
      <c r="C709" s="179"/>
      <c r="D709" s="254">
        <v>7524</v>
      </c>
      <c r="E709" s="188" t="s">
        <v>2438</v>
      </c>
      <c r="F709" s="27">
        <f>COUNTIF(Implementación!I$9:I$2507,$D709)</f>
        <v>0</v>
      </c>
      <c r="G709" s="57">
        <f t="array" ref="G709">SUM(IF(Implementación!$I$9:$I$2508=$D709,Implementación!N$9:N$2508,0))</f>
        <v>0</v>
      </c>
      <c r="H709" s="57">
        <f t="array" ref="H709">SUM(IF(Implementación!$I$9:$I$2508=$D709,Implementación!Q$9:Q$2508,0))</f>
        <v>0</v>
      </c>
      <c r="I709" s="57">
        <f t="array" ref="I709">SUM(IF(Implementación!$I$9:$I$2508=$D709,Implementación!T$9:T$2508,0))</f>
        <v>0</v>
      </c>
      <c r="J709" s="57">
        <f t="array" ref="J709">SUM(IF(Implementación!$I$9:$I$2508=$D709,Implementación!U$9:U$2508,0))</f>
        <v>0</v>
      </c>
      <c r="K709" s="57">
        <f t="array" ref="K709">SUM(IF(Implementación!$I$9:$I$2508=$D709,Implementación!V$9:V$2508,0))</f>
        <v>0</v>
      </c>
      <c r="L709" s="57">
        <f t="array" ref="L709">SUM(IF(Implementación!$I$9:$I$2508=$D709,Implementación!W$9:W$2508,0))</f>
        <v>0</v>
      </c>
      <c r="M709" s="57">
        <f t="array" ref="M709">SUM(IF(Implementación!$I$9:$I$2508=$D709,Implementación!X$9:X$2508,0))</f>
        <v>0</v>
      </c>
      <c r="N709" s="57">
        <f t="array" ref="N709">SUM(IF(Implementación!$I$9:$I$2508=$D709,Implementación!Y$9:Y$2508,0))</f>
        <v>0</v>
      </c>
      <c r="O709" s="57">
        <f t="array" ref="O709">SUM(IF(Implementación!$I$9:$I$2508=$D709,Implementación!AA$9:AA$2508,0))</f>
        <v>0</v>
      </c>
    </row>
    <row r="710" spans="1:15" ht="12.75" customHeight="1" x14ac:dyDescent="0.2">
      <c r="A710" s="60"/>
      <c r="B710" s="179"/>
      <c r="C710" s="179">
        <v>753</v>
      </c>
      <c r="D710" s="182" t="s">
        <v>2439</v>
      </c>
      <c r="E710" s="174"/>
      <c r="F710" s="27"/>
      <c r="G710" s="57"/>
      <c r="H710" s="57"/>
      <c r="I710" s="57"/>
      <c r="J710" s="57"/>
      <c r="K710" s="57"/>
      <c r="L710" s="57"/>
      <c r="M710" s="57"/>
      <c r="N710" s="57"/>
      <c r="O710" s="57"/>
    </row>
    <row r="711" spans="1:15" ht="12.75" customHeight="1" x14ac:dyDescent="0.2">
      <c r="A711" s="60"/>
      <c r="B711" s="179"/>
      <c r="C711" s="179"/>
      <c r="D711" s="254">
        <v>7530</v>
      </c>
      <c r="E711" s="188" t="s">
        <v>2439</v>
      </c>
      <c r="F711" s="27">
        <f>COUNTIF(Implementación!I$9:I$2507,$D711)</f>
        <v>0</v>
      </c>
      <c r="G711" s="57">
        <f t="array" ref="G711">SUM(IF(Implementación!$I$9:$I$2508=$D711,Implementación!N$9:N$2508,0))</f>
        <v>0</v>
      </c>
      <c r="H711" s="57">
        <f t="array" ref="H711">SUM(IF(Implementación!$I$9:$I$2508=$D711,Implementación!Q$9:Q$2508,0))</f>
        <v>0</v>
      </c>
      <c r="I711" s="57">
        <f t="array" ref="I711">SUM(IF(Implementación!$I$9:$I$2508=$D711,Implementación!T$9:T$2508,0))</f>
        <v>0</v>
      </c>
      <c r="J711" s="57">
        <f t="array" ref="J711">SUM(IF(Implementación!$I$9:$I$2508=$D711,Implementación!U$9:U$2508,0))</f>
        <v>0</v>
      </c>
      <c r="K711" s="57">
        <f t="array" ref="K711">SUM(IF(Implementación!$I$9:$I$2508=$D711,Implementación!V$9:V$2508,0))</f>
        <v>0</v>
      </c>
      <c r="L711" s="57">
        <f t="array" ref="L711">SUM(IF(Implementación!$I$9:$I$2508=$D711,Implementación!W$9:W$2508,0))</f>
        <v>0</v>
      </c>
      <c r="M711" s="57">
        <f t="array" ref="M711">SUM(IF(Implementación!$I$9:$I$2508=$D711,Implementación!X$9:X$2508,0))</f>
        <v>0</v>
      </c>
      <c r="N711" s="57">
        <f t="array" ref="N711">SUM(IF(Implementación!$I$9:$I$2508=$D711,Implementación!Y$9:Y$2508,0))</f>
        <v>0</v>
      </c>
      <c r="O711" s="57">
        <f t="array" ref="O711">SUM(IF(Implementación!$I$9:$I$2508=$D711,Implementación!AA$9:AA$2508,0))</f>
        <v>0</v>
      </c>
    </row>
    <row r="712" spans="1:15" ht="12.75" customHeight="1" x14ac:dyDescent="0.2">
      <c r="A712" s="60"/>
      <c r="B712" s="179"/>
      <c r="C712" s="179"/>
      <c r="E712" s="188" t="s">
        <v>2338</v>
      </c>
      <c r="F712" s="27"/>
      <c r="G712" s="57"/>
      <c r="H712" s="57"/>
      <c r="I712" s="57"/>
      <c r="J712" s="57"/>
      <c r="K712" s="57"/>
      <c r="L712" s="57"/>
      <c r="M712" s="57"/>
      <c r="N712" s="57"/>
      <c r="O712" s="57"/>
    </row>
    <row r="713" spans="1:15" ht="12.75" customHeight="1" x14ac:dyDescent="0.25">
      <c r="A713" s="112" t="s">
        <v>1665</v>
      </c>
      <c r="B713" s="185" t="s">
        <v>1666</v>
      </c>
      <c r="C713" s="179"/>
      <c r="E713" s="174"/>
      <c r="F713" s="176">
        <f t="shared" ref="F713:O713" si="12">SUM(F714:F734)</f>
        <v>6</v>
      </c>
      <c r="G713" s="186">
        <f t="shared" si="12"/>
        <v>22514.803200000002</v>
      </c>
      <c r="H713" s="186">
        <f t="shared" si="12"/>
        <v>616.85380800000007</v>
      </c>
      <c r="I713" s="186">
        <f t="shared" si="12"/>
        <v>655.79368320000003</v>
      </c>
      <c r="J713" s="186">
        <f t="shared" si="12"/>
        <v>222674.36173056002</v>
      </c>
      <c r="K713" s="186">
        <f t="shared" si="12"/>
        <v>32334.675140736003</v>
      </c>
      <c r="L713" s="186">
        <f t="shared" si="12"/>
        <v>255009.036871296</v>
      </c>
      <c r="M713" s="186">
        <f t="shared" si="12"/>
        <v>330634.09400000004</v>
      </c>
      <c r="N713" s="186">
        <f t="shared" si="12"/>
        <v>0</v>
      </c>
      <c r="O713" s="186">
        <f t="shared" si="12"/>
        <v>15516069</v>
      </c>
    </row>
    <row r="714" spans="1:15" ht="12.75" customHeight="1" x14ac:dyDescent="0.2">
      <c r="A714" s="60"/>
      <c r="B714" s="179">
        <v>80</v>
      </c>
      <c r="C714" s="179" t="s">
        <v>2440</v>
      </c>
      <c r="E714" s="174"/>
      <c r="F714" s="27"/>
      <c r="G714" s="57"/>
      <c r="H714" s="57"/>
      <c r="I714" s="57"/>
      <c r="J714" s="57"/>
      <c r="K714" s="57"/>
      <c r="L714" s="57"/>
      <c r="M714" s="57"/>
      <c r="N714" s="57"/>
      <c r="O714" s="57"/>
    </row>
    <row r="715" spans="1:15" ht="12.75" customHeight="1" x14ac:dyDescent="0.2">
      <c r="A715" s="60"/>
      <c r="B715" s="179"/>
      <c r="C715" s="179">
        <v>801</v>
      </c>
      <c r="D715" s="182" t="s">
        <v>2441</v>
      </c>
      <c r="E715" s="174"/>
      <c r="F715" s="27"/>
      <c r="G715" s="57"/>
      <c r="H715" s="57"/>
      <c r="I715" s="57"/>
      <c r="J715" s="57"/>
      <c r="K715" s="57"/>
      <c r="L715" s="57"/>
      <c r="M715" s="57"/>
      <c r="N715" s="57"/>
      <c r="O715" s="57"/>
    </row>
    <row r="716" spans="1:15" ht="12.75" customHeight="1" x14ac:dyDescent="0.2">
      <c r="A716" s="60"/>
      <c r="B716" s="179"/>
      <c r="C716" s="179"/>
      <c r="D716" s="254">
        <v>8011</v>
      </c>
      <c r="E716" s="188" t="s">
        <v>2442</v>
      </c>
      <c r="F716" s="27">
        <f>COUNTIF(Implementación!I$9:I$2507,$D716)</f>
        <v>0</v>
      </c>
      <c r="G716" s="57">
        <f t="array" ref="G716">SUM(IF(Implementación!$I$9:$I$2508=$D716,Implementación!N$9:N$2508,0))</f>
        <v>0</v>
      </c>
      <c r="H716" s="57">
        <f t="array" ref="H716">SUM(IF(Implementación!$I$9:$I$2508=$D716,Implementación!Q$9:Q$2508,0))</f>
        <v>0</v>
      </c>
      <c r="I716" s="57">
        <f t="array" ref="I716">SUM(IF(Implementación!$I$9:$I$2508=$D716,Implementación!T$9:T$2508,0))</f>
        <v>0</v>
      </c>
      <c r="J716" s="57">
        <f t="array" ref="J716">SUM(IF(Implementación!$I$9:$I$2508=$D716,Implementación!U$9:U$2508,0))</f>
        <v>0</v>
      </c>
      <c r="K716" s="57">
        <f t="array" ref="K716">SUM(IF(Implementación!$I$9:$I$2508=$D716,Implementación!V$9:V$2508,0))</f>
        <v>0</v>
      </c>
      <c r="L716" s="57">
        <f t="array" ref="L716">SUM(IF(Implementación!$I$9:$I$2508=$D716,Implementación!W$9:W$2508,0))</f>
        <v>0</v>
      </c>
      <c r="M716" s="57">
        <f t="array" ref="M716">SUM(IF(Implementación!$I$9:$I$2508=$D716,Implementación!X$9:X$2508,0))</f>
        <v>0</v>
      </c>
      <c r="N716" s="57">
        <f t="array" ref="N716">SUM(IF(Implementación!$I$9:$I$2508=$D716,Implementación!Y$9:Y$2508,0))</f>
        <v>0</v>
      </c>
      <c r="O716" s="57">
        <f t="array" ref="O716">SUM(IF(Implementación!$I$9:$I$2508=$D716,Implementación!AA$9:AA$2508,0))</f>
        <v>0</v>
      </c>
    </row>
    <row r="717" spans="1:15" ht="12.75" customHeight="1" x14ac:dyDescent="0.2">
      <c r="A717" s="60"/>
      <c r="B717" s="179"/>
      <c r="C717" s="179"/>
      <c r="D717" s="254">
        <v>8012</v>
      </c>
      <c r="E717" s="188" t="s">
        <v>2443</v>
      </c>
      <c r="F717" s="27">
        <f>COUNTIF(Implementación!I$9:I$2507,$D717)</f>
        <v>0</v>
      </c>
      <c r="G717" s="57">
        <f t="array" ref="G717">SUM(IF(Implementación!$I$9:$I$2508=$D717,Implementación!N$9:N$2508,0))</f>
        <v>0</v>
      </c>
      <c r="H717" s="57">
        <f t="array" ref="H717">SUM(IF(Implementación!$I$9:$I$2508=$D717,Implementación!Q$9:Q$2508,0))</f>
        <v>0</v>
      </c>
      <c r="I717" s="57">
        <f t="array" ref="I717">SUM(IF(Implementación!$I$9:$I$2508=$D717,Implementación!T$9:T$2508,0))</f>
        <v>0</v>
      </c>
      <c r="J717" s="57">
        <f t="array" ref="J717">SUM(IF(Implementación!$I$9:$I$2508=$D717,Implementación!U$9:U$2508,0))</f>
        <v>0</v>
      </c>
      <c r="K717" s="57">
        <f t="array" ref="K717">SUM(IF(Implementación!$I$9:$I$2508=$D717,Implementación!V$9:V$2508,0))</f>
        <v>0</v>
      </c>
      <c r="L717" s="57">
        <f t="array" ref="L717">SUM(IF(Implementación!$I$9:$I$2508=$D717,Implementación!W$9:W$2508,0))</f>
        <v>0</v>
      </c>
      <c r="M717" s="57">
        <f t="array" ref="M717">SUM(IF(Implementación!$I$9:$I$2508=$D717,Implementación!X$9:X$2508,0))</f>
        <v>0</v>
      </c>
      <c r="N717" s="57">
        <f t="array" ref="N717">SUM(IF(Implementación!$I$9:$I$2508=$D717,Implementación!Y$9:Y$2508,0))</f>
        <v>0</v>
      </c>
      <c r="O717" s="57">
        <f t="array" ref="O717">SUM(IF(Implementación!$I$9:$I$2508=$D717,Implementación!AA$9:AA$2508,0))</f>
        <v>0</v>
      </c>
    </row>
    <row r="718" spans="1:15" ht="12.75" customHeight="1" x14ac:dyDescent="0.2">
      <c r="A718" s="60"/>
      <c r="B718" s="179"/>
      <c r="C718" s="179">
        <v>802</v>
      </c>
      <c r="D718" s="182" t="s">
        <v>2444</v>
      </c>
      <c r="E718" s="174"/>
      <c r="F718" s="27"/>
      <c r="G718" s="57"/>
      <c r="H718" s="57"/>
      <c r="I718" s="57"/>
      <c r="J718" s="57"/>
      <c r="K718" s="57"/>
      <c r="L718" s="57"/>
      <c r="M718" s="57"/>
      <c r="N718" s="57"/>
      <c r="O718" s="57"/>
    </row>
    <row r="719" spans="1:15" ht="12.75" customHeight="1" x14ac:dyDescent="0.2">
      <c r="A719" s="60"/>
      <c r="B719" s="179"/>
      <c r="C719" s="179"/>
      <c r="D719" s="254">
        <v>8021</v>
      </c>
      <c r="E719" s="188" t="s">
        <v>2445</v>
      </c>
      <c r="F719" s="27">
        <f>COUNTIF(Implementación!I$9:I$2507,$D719)</f>
        <v>0</v>
      </c>
      <c r="G719" s="57">
        <f t="array" ref="G719">SUM(IF(Implementación!$I$9:$I$2508=$D719,Implementación!N$9:N$2508,0))</f>
        <v>0</v>
      </c>
      <c r="H719" s="57">
        <f t="array" ref="H719">SUM(IF(Implementación!$I$9:$I$2508=$D719,Implementación!Q$9:Q$2508,0))</f>
        <v>0</v>
      </c>
      <c r="I719" s="57">
        <f t="array" ref="I719">SUM(IF(Implementación!$I$9:$I$2508=$D719,Implementación!T$9:T$2508,0))</f>
        <v>0</v>
      </c>
      <c r="J719" s="57">
        <f t="array" ref="J719">SUM(IF(Implementación!$I$9:$I$2508=$D719,Implementación!U$9:U$2508,0))</f>
        <v>0</v>
      </c>
      <c r="K719" s="57">
        <f t="array" ref="K719">SUM(IF(Implementación!$I$9:$I$2508=$D719,Implementación!V$9:V$2508,0))</f>
        <v>0</v>
      </c>
      <c r="L719" s="57">
        <f t="array" ref="L719">SUM(IF(Implementación!$I$9:$I$2508=$D719,Implementación!W$9:W$2508,0))</f>
        <v>0</v>
      </c>
      <c r="M719" s="57">
        <f t="array" ref="M719">SUM(IF(Implementación!$I$9:$I$2508=$D719,Implementación!X$9:X$2508,0))</f>
        <v>0</v>
      </c>
      <c r="N719" s="57">
        <f t="array" ref="N719">SUM(IF(Implementación!$I$9:$I$2508=$D719,Implementación!Y$9:Y$2508,0))</f>
        <v>0</v>
      </c>
      <c r="O719" s="57">
        <f t="array" ref="O719">SUM(IF(Implementación!$I$9:$I$2508=$D719,Implementación!AA$9:AA$2508,0))</f>
        <v>0</v>
      </c>
    </row>
    <row r="720" spans="1:15" ht="12.75" customHeight="1" x14ac:dyDescent="0.2">
      <c r="A720" s="60"/>
      <c r="B720" s="179"/>
      <c r="C720" s="179"/>
      <c r="D720" s="254">
        <v>8022</v>
      </c>
      <c r="E720" s="188" t="s">
        <v>2446</v>
      </c>
      <c r="F720" s="27">
        <f>COUNTIF(Implementación!I$9:I$2507,$D720)</f>
        <v>0</v>
      </c>
      <c r="G720" s="57">
        <f t="array" ref="G720">SUM(IF(Implementación!$I$9:$I$2508=$D720,Implementación!N$9:N$2508,0))</f>
        <v>0</v>
      </c>
      <c r="H720" s="57">
        <f t="array" ref="H720">SUM(IF(Implementación!$I$9:$I$2508=$D720,Implementación!Q$9:Q$2508,0))</f>
        <v>0</v>
      </c>
      <c r="I720" s="57">
        <f t="array" ref="I720">SUM(IF(Implementación!$I$9:$I$2508=$D720,Implementación!T$9:T$2508,0))</f>
        <v>0</v>
      </c>
      <c r="J720" s="57">
        <f t="array" ref="J720">SUM(IF(Implementación!$I$9:$I$2508=$D720,Implementación!U$9:U$2508,0))</f>
        <v>0</v>
      </c>
      <c r="K720" s="57">
        <f t="array" ref="K720">SUM(IF(Implementación!$I$9:$I$2508=$D720,Implementación!V$9:V$2508,0))</f>
        <v>0</v>
      </c>
      <c r="L720" s="57">
        <f t="array" ref="L720">SUM(IF(Implementación!$I$9:$I$2508=$D720,Implementación!W$9:W$2508,0))</f>
        <v>0</v>
      </c>
      <c r="M720" s="57">
        <f t="array" ref="M720">SUM(IF(Implementación!$I$9:$I$2508=$D720,Implementación!X$9:X$2508,0))</f>
        <v>0</v>
      </c>
      <c r="N720" s="57">
        <f t="array" ref="N720">SUM(IF(Implementación!$I$9:$I$2508=$D720,Implementación!Y$9:Y$2508,0))</f>
        <v>0</v>
      </c>
      <c r="O720" s="57">
        <f t="array" ref="O720">SUM(IF(Implementación!$I$9:$I$2508=$D720,Implementación!AA$9:AA$2508,0))</f>
        <v>0</v>
      </c>
    </row>
    <row r="721" spans="1:15" ht="12.75" customHeight="1" x14ac:dyDescent="0.2">
      <c r="A721" s="60"/>
      <c r="B721" s="179"/>
      <c r="C721" s="179">
        <v>803</v>
      </c>
      <c r="D721" s="182" t="s">
        <v>2447</v>
      </c>
      <c r="E721" s="174"/>
      <c r="F721" s="27"/>
      <c r="G721" s="57"/>
      <c r="H721" s="57"/>
      <c r="I721" s="57"/>
      <c r="J721" s="57"/>
      <c r="K721" s="57"/>
      <c r="L721" s="57"/>
      <c r="M721" s="57"/>
      <c r="N721" s="57"/>
      <c r="O721" s="57"/>
    </row>
    <row r="722" spans="1:15" ht="12.75" customHeight="1" x14ac:dyDescent="0.2">
      <c r="A722" s="60"/>
      <c r="B722" s="179"/>
      <c r="C722" s="179"/>
      <c r="D722" s="254">
        <v>8030</v>
      </c>
      <c r="E722" s="188" t="s">
        <v>2447</v>
      </c>
      <c r="F722" s="27">
        <f>COUNTIF(Implementación!I$9:I$2507,$D722)</f>
        <v>0</v>
      </c>
      <c r="G722" s="57">
        <f t="array" ref="G722">SUM(IF(Implementación!$I$9:$I$2508=$D722,Implementación!N$9:N$2508,0))</f>
        <v>0</v>
      </c>
      <c r="H722" s="57">
        <f t="array" ref="H722">SUM(IF(Implementación!$I$9:$I$2508=$D722,Implementación!Q$9:Q$2508,0))</f>
        <v>0</v>
      </c>
      <c r="I722" s="57">
        <f t="array" ref="I722">SUM(IF(Implementación!$I$9:$I$2508=$D722,Implementación!T$9:T$2508,0))</f>
        <v>0</v>
      </c>
      <c r="J722" s="57">
        <f t="array" ref="J722">SUM(IF(Implementación!$I$9:$I$2508=$D722,Implementación!U$9:U$2508,0))</f>
        <v>0</v>
      </c>
      <c r="K722" s="57">
        <f t="array" ref="K722">SUM(IF(Implementación!$I$9:$I$2508=$D722,Implementación!V$9:V$2508,0))</f>
        <v>0</v>
      </c>
      <c r="L722" s="57">
        <f t="array" ref="L722">SUM(IF(Implementación!$I$9:$I$2508=$D722,Implementación!W$9:W$2508,0))</f>
        <v>0</v>
      </c>
      <c r="M722" s="57">
        <f t="array" ref="M722">SUM(IF(Implementación!$I$9:$I$2508=$D722,Implementación!X$9:X$2508,0))</f>
        <v>0</v>
      </c>
      <c r="N722" s="57">
        <f t="array" ref="N722">SUM(IF(Implementación!$I$9:$I$2508=$D722,Implementación!Y$9:Y$2508,0))</f>
        <v>0</v>
      </c>
      <c r="O722" s="57">
        <f t="array" ref="O722">SUM(IF(Implementación!$I$9:$I$2508=$D722,Implementación!AA$9:AA$2508,0))</f>
        <v>0</v>
      </c>
    </row>
    <row r="723" spans="1:15" ht="12.75" customHeight="1" x14ac:dyDescent="0.2">
      <c r="A723" s="60"/>
      <c r="B723" s="179"/>
      <c r="C723" s="179">
        <v>804</v>
      </c>
      <c r="D723" s="182" t="s">
        <v>2448</v>
      </c>
      <c r="E723" s="174"/>
      <c r="F723" s="27"/>
      <c r="G723" s="57"/>
      <c r="H723" s="57"/>
      <c r="I723" s="57"/>
      <c r="J723" s="57"/>
      <c r="K723" s="57"/>
      <c r="L723" s="57"/>
      <c r="M723" s="57"/>
      <c r="N723" s="57"/>
      <c r="O723" s="57"/>
    </row>
    <row r="724" spans="1:15" ht="12.75" customHeight="1" x14ac:dyDescent="0.2">
      <c r="A724" s="60"/>
      <c r="B724" s="179"/>
      <c r="C724" s="179"/>
      <c r="D724" s="254">
        <v>8041</v>
      </c>
      <c r="E724" s="188" t="s">
        <v>2449</v>
      </c>
      <c r="F724" s="27">
        <f>COUNTIF(Implementación!I$9:I$2507,$D724)</f>
        <v>0</v>
      </c>
      <c r="G724" s="57">
        <f t="array" ref="G724">SUM(IF(Implementación!$I$9:$I$2508=$D724,Implementación!N$9:N$2508,0))</f>
        <v>0</v>
      </c>
      <c r="H724" s="57">
        <f t="array" ref="H724">SUM(IF(Implementación!$I$9:$I$2508=$D724,Implementación!Q$9:Q$2508,0))</f>
        <v>0</v>
      </c>
      <c r="I724" s="57">
        <f t="array" ref="I724">SUM(IF(Implementación!$I$9:$I$2508=$D724,Implementación!T$9:T$2508,0))</f>
        <v>0</v>
      </c>
      <c r="J724" s="57">
        <f t="array" ref="J724">SUM(IF(Implementación!$I$9:$I$2508=$D724,Implementación!U$9:U$2508,0))</f>
        <v>0</v>
      </c>
      <c r="K724" s="57">
        <f t="array" ref="K724">SUM(IF(Implementación!$I$9:$I$2508=$D724,Implementación!V$9:V$2508,0))</f>
        <v>0</v>
      </c>
      <c r="L724" s="57">
        <f t="array" ref="L724">SUM(IF(Implementación!$I$9:$I$2508=$D724,Implementación!W$9:W$2508,0))</f>
        <v>0</v>
      </c>
      <c r="M724" s="57">
        <f t="array" ref="M724">SUM(IF(Implementación!$I$9:$I$2508=$D724,Implementación!X$9:X$2508,0))</f>
        <v>0</v>
      </c>
      <c r="N724" s="57">
        <f t="array" ref="N724">SUM(IF(Implementación!$I$9:$I$2508=$D724,Implementación!Y$9:Y$2508,0))</f>
        <v>0</v>
      </c>
      <c r="O724" s="57">
        <f t="array" ref="O724">SUM(IF(Implementación!$I$9:$I$2508=$D724,Implementación!AA$9:AA$2508,0))</f>
        <v>0</v>
      </c>
    </row>
    <row r="725" spans="1:15" ht="12.75" customHeight="1" x14ac:dyDescent="0.2">
      <c r="A725" s="60"/>
      <c r="B725" s="179"/>
      <c r="C725" s="179"/>
      <c r="D725" s="254">
        <v>8042</v>
      </c>
      <c r="E725" s="188" t="s">
        <v>2450</v>
      </c>
      <c r="F725" s="27">
        <f>COUNTIF(Implementación!I$9:I$2507,$D725)</f>
        <v>5</v>
      </c>
      <c r="G725" s="57">
        <f t="array" ref="G725">SUM(IF(Implementación!$I$9:$I$2508=$D725,Implementación!N$9:N$2508,0))</f>
        <v>11372.083199999999</v>
      </c>
      <c r="H725" s="57">
        <f t="array" ref="H725">SUM(IF(Implementación!$I$9:$I$2508=$D725,Implementación!Q$9:Q$2508,0))</f>
        <v>561.14020800000003</v>
      </c>
      <c r="I725" s="57">
        <f t="array" ref="I725">SUM(IF(Implementación!$I$9:$I$2508=$D725,Implementación!T$9:T$2508,0))</f>
        <v>299.22664320000001</v>
      </c>
      <c r="J725" s="57">
        <f t="array" ref="J725">SUM(IF(Implementación!$I$9:$I$2508=$D725,Implementación!U$9:U$2508,0))</f>
        <v>201269.33978400001</v>
      </c>
      <c r="K725" s="57">
        <f t="array" ref="K725">SUM(IF(Implementación!$I$9:$I$2508=$D725,Implementación!V$9:V$2508,0))</f>
        <v>21336.926553216003</v>
      </c>
      <c r="L725" s="57">
        <f t="array" ref="L725">SUM(IF(Implementación!$I$9:$I$2508=$D725,Implementación!W$9:W$2508,0))</f>
        <v>222606.26633721599</v>
      </c>
      <c r="M725" s="57">
        <f t="array" ref="M725">SUM(IF(Implementación!$I$9:$I$2508=$D725,Implementación!X$9:X$2508,0))</f>
        <v>223542.09400000001</v>
      </c>
      <c r="N725" s="57">
        <f t="array" ref="N725">SUM(IF(Implementación!$I$9:$I$2508=$D725,Implementación!Y$9:Y$2508,0))</f>
        <v>0</v>
      </c>
      <c r="O725" s="57">
        <f t="array" ref="O725">SUM(IF(Implementación!$I$9:$I$2508=$D725,Implementación!AA$9:AA$2508,0))</f>
        <v>0</v>
      </c>
    </row>
    <row r="726" spans="1:15" ht="12.75" customHeight="1" x14ac:dyDescent="0.2">
      <c r="A726" s="60"/>
      <c r="B726" s="179"/>
      <c r="C726" s="179"/>
      <c r="D726" s="254">
        <v>8043</v>
      </c>
      <c r="E726" s="188" t="s">
        <v>2451</v>
      </c>
      <c r="F726" s="27">
        <f>COUNTIF(Implementación!I$9:I$2507,$D726)</f>
        <v>0</v>
      </c>
      <c r="G726" s="57">
        <f t="array" ref="G726">SUM(IF(Implementación!$I$9:$I$2508=$D726,Implementación!N$9:N$2508,0))</f>
        <v>0</v>
      </c>
      <c r="H726" s="57">
        <f t="array" ref="H726">SUM(IF(Implementación!$I$9:$I$2508=$D726,Implementación!Q$9:Q$2508,0))</f>
        <v>0</v>
      </c>
      <c r="I726" s="57">
        <f t="array" ref="I726">SUM(IF(Implementación!$I$9:$I$2508=$D726,Implementación!T$9:T$2508,0))</f>
        <v>0</v>
      </c>
      <c r="J726" s="57">
        <f t="array" ref="J726">SUM(IF(Implementación!$I$9:$I$2508=$D726,Implementación!U$9:U$2508,0))</f>
        <v>0</v>
      </c>
      <c r="K726" s="57">
        <f t="array" ref="K726">SUM(IF(Implementación!$I$9:$I$2508=$D726,Implementación!V$9:V$2508,0))</f>
        <v>0</v>
      </c>
      <c r="L726" s="57">
        <f t="array" ref="L726">SUM(IF(Implementación!$I$9:$I$2508=$D726,Implementación!W$9:W$2508,0))</f>
        <v>0</v>
      </c>
      <c r="M726" s="57">
        <f t="array" ref="M726">SUM(IF(Implementación!$I$9:$I$2508=$D726,Implementación!X$9:X$2508,0))</f>
        <v>0</v>
      </c>
      <c r="N726" s="57">
        <f t="array" ref="N726">SUM(IF(Implementación!$I$9:$I$2508=$D726,Implementación!Y$9:Y$2508,0))</f>
        <v>0</v>
      </c>
      <c r="O726" s="57">
        <f t="array" ref="O726">SUM(IF(Implementación!$I$9:$I$2508=$D726,Implementación!AA$9:AA$2508,0))</f>
        <v>0</v>
      </c>
    </row>
    <row r="727" spans="1:15" ht="12.75" customHeight="1" x14ac:dyDescent="0.2">
      <c r="A727" s="60"/>
      <c r="B727" s="179"/>
      <c r="C727" s="179"/>
      <c r="D727" s="254">
        <v>8044</v>
      </c>
      <c r="E727" s="188" t="s">
        <v>2452</v>
      </c>
      <c r="F727" s="27">
        <f>COUNTIF(Implementación!I$9:I$2507,$D727)</f>
        <v>0</v>
      </c>
      <c r="G727" s="57">
        <f t="array" ref="G727">SUM(IF(Implementación!$I$9:$I$2508=$D727,Implementación!N$9:N$2508,0))</f>
        <v>0</v>
      </c>
      <c r="H727" s="57">
        <f t="array" ref="H727">SUM(IF(Implementación!$I$9:$I$2508=$D727,Implementación!Q$9:Q$2508,0))</f>
        <v>0</v>
      </c>
      <c r="I727" s="57">
        <f t="array" ref="I727">SUM(IF(Implementación!$I$9:$I$2508=$D727,Implementación!T$9:T$2508,0))</f>
        <v>0</v>
      </c>
      <c r="J727" s="57">
        <f t="array" ref="J727">SUM(IF(Implementación!$I$9:$I$2508=$D727,Implementación!U$9:U$2508,0))</f>
        <v>0</v>
      </c>
      <c r="K727" s="57">
        <f t="array" ref="K727">SUM(IF(Implementación!$I$9:$I$2508=$D727,Implementación!V$9:V$2508,0))</f>
        <v>0</v>
      </c>
      <c r="L727" s="57">
        <f t="array" ref="L727">SUM(IF(Implementación!$I$9:$I$2508=$D727,Implementación!W$9:W$2508,0))</f>
        <v>0</v>
      </c>
      <c r="M727" s="57">
        <f t="array" ref="M727">SUM(IF(Implementación!$I$9:$I$2508=$D727,Implementación!X$9:X$2508,0))</f>
        <v>0</v>
      </c>
      <c r="N727" s="57">
        <f t="array" ref="N727">SUM(IF(Implementación!$I$9:$I$2508=$D727,Implementación!Y$9:Y$2508,0))</f>
        <v>0</v>
      </c>
      <c r="O727" s="57">
        <f t="array" ref="O727">SUM(IF(Implementación!$I$9:$I$2508=$D727,Implementación!AA$9:AA$2508,0))</f>
        <v>0</v>
      </c>
    </row>
    <row r="728" spans="1:15" ht="12.75" customHeight="1" x14ac:dyDescent="0.2">
      <c r="A728" s="60"/>
      <c r="B728" s="179"/>
      <c r="C728" s="179"/>
      <c r="D728" s="254">
        <v>8045</v>
      </c>
      <c r="E728" s="188" t="s">
        <v>2453</v>
      </c>
      <c r="F728" s="27">
        <f>COUNTIF(Implementación!I$9:I$2507,$D728)</f>
        <v>0</v>
      </c>
      <c r="G728" s="57">
        <f t="array" ref="G728">SUM(IF(Implementación!$I$9:$I$2508=$D728,Implementación!N$9:N$2508,0))</f>
        <v>0</v>
      </c>
      <c r="H728" s="57">
        <f t="array" ref="H728">SUM(IF(Implementación!$I$9:$I$2508=$D728,Implementación!Q$9:Q$2508,0))</f>
        <v>0</v>
      </c>
      <c r="I728" s="57">
        <f t="array" ref="I728">SUM(IF(Implementación!$I$9:$I$2508=$D728,Implementación!T$9:T$2508,0))</f>
        <v>0</v>
      </c>
      <c r="J728" s="57">
        <f t="array" ref="J728">SUM(IF(Implementación!$I$9:$I$2508=$D728,Implementación!U$9:U$2508,0))</f>
        <v>0</v>
      </c>
      <c r="K728" s="57">
        <f t="array" ref="K728">SUM(IF(Implementación!$I$9:$I$2508=$D728,Implementación!V$9:V$2508,0))</f>
        <v>0</v>
      </c>
      <c r="L728" s="57">
        <f t="array" ref="L728">SUM(IF(Implementación!$I$9:$I$2508=$D728,Implementación!W$9:W$2508,0))</f>
        <v>0</v>
      </c>
      <c r="M728" s="57">
        <f t="array" ref="M728">SUM(IF(Implementación!$I$9:$I$2508=$D728,Implementación!X$9:X$2508,0))</f>
        <v>0</v>
      </c>
      <c r="N728" s="57">
        <f t="array" ref="N728">SUM(IF(Implementación!$I$9:$I$2508=$D728,Implementación!Y$9:Y$2508,0))</f>
        <v>0</v>
      </c>
      <c r="O728" s="57">
        <f t="array" ref="O728">SUM(IF(Implementación!$I$9:$I$2508=$D728,Implementación!AA$9:AA$2508,0))</f>
        <v>0</v>
      </c>
    </row>
    <row r="729" spans="1:15" ht="12.75" customHeight="1" x14ac:dyDescent="0.2">
      <c r="A729" s="60"/>
      <c r="B729" s="179"/>
      <c r="C729" s="179"/>
      <c r="D729" s="254">
        <v>8046</v>
      </c>
      <c r="E729" s="188" t="s">
        <v>2454</v>
      </c>
      <c r="F729" s="27">
        <f>COUNTIF(Implementación!I$9:I$2507,$D729)</f>
        <v>0</v>
      </c>
      <c r="G729" s="57">
        <f t="array" ref="G729">SUM(IF(Implementación!$I$9:$I$2508=$D729,Implementación!N$9:N$2508,0))</f>
        <v>0</v>
      </c>
      <c r="H729" s="57">
        <f t="array" ref="H729">SUM(IF(Implementación!$I$9:$I$2508=$D729,Implementación!Q$9:Q$2508,0))</f>
        <v>0</v>
      </c>
      <c r="I729" s="57">
        <f t="array" ref="I729">SUM(IF(Implementación!$I$9:$I$2508=$D729,Implementación!T$9:T$2508,0))</f>
        <v>0</v>
      </c>
      <c r="J729" s="57">
        <f t="array" ref="J729">SUM(IF(Implementación!$I$9:$I$2508=$D729,Implementación!U$9:U$2508,0))</f>
        <v>0</v>
      </c>
      <c r="K729" s="57">
        <f t="array" ref="K729">SUM(IF(Implementación!$I$9:$I$2508=$D729,Implementación!V$9:V$2508,0))</f>
        <v>0</v>
      </c>
      <c r="L729" s="57">
        <f t="array" ref="L729">SUM(IF(Implementación!$I$9:$I$2508=$D729,Implementación!W$9:W$2508,0))</f>
        <v>0</v>
      </c>
      <c r="M729" s="57">
        <f t="array" ref="M729">SUM(IF(Implementación!$I$9:$I$2508=$D729,Implementación!X$9:X$2508,0))</f>
        <v>0</v>
      </c>
      <c r="N729" s="57">
        <f t="array" ref="N729">SUM(IF(Implementación!$I$9:$I$2508=$D729,Implementación!Y$9:Y$2508,0))</f>
        <v>0</v>
      </c>
      <c r="O729" s="57">
        <f t="array" ref="O729">SUM(IF(Implementación!$I$9:$I$2508=$D729,Implementación!AA$9:AA$2508,0))</f>
        <v>0</v>
      </c>
    </row>
    <row r="730" spans="1:15" ht="12.75" customHeight="1" x14ac:dyDescent="0.2">
      <c r="A730" s="60"/>
      <c r="B730" s="179"/>
      <c r="C730" s="179">
        <v>805</v>
      </c>
      <c r="D730" s="182" t="s">
        <v>2455</v>
      </c>
      <c r="E730" s="174"/>
      <c r="F730" s="27"/>
      <c r="G730" s="57"/>
      <c r="H730" s="57"/>
      <c r="I730" s="57"/>
      <c r="J730" s="57"/>
      <c r="K730" s="57"/>
      <c r="L730" s="57"/>
      <c r="M730" s="57"/>
      <c r="N730" s="57"/>
      <c r="O730" s="57"/>
    </row>
    <row r="731" spans="1:15" ht="12.75" customHeight="1" x14ac:dyDescent="0.2">
      <c r="A731" s="60"/>
      <c r="B731" s="179"/>
      <c r="C731" s="179"/>
      <c r="D731" s="254">
        <v>8050</v>
      </c>
      <c r="E731" s="188" t="s">
        <v>2455</v>
      </c>
      <c r="F731" s="27">
        <f>COUNTIF(Implementación!I$9:I$2507,$D731)</f>
        <v>1</v>
      </c>
      <c r="G731" s="57">
        <f t="array" ref="G731">SUM(IF(Implementación!$I$9:$I$2508=$D731,Implementación!N$9:N$2508,0))</f>
        <v>11142.720000000001</v>
      </c>
      <c r="H731" s="57">
        <f t="array" ref="H731">SUM(IF(Implementación!$I$9:$I$2508=$D731,Implementación!Q$9:Q$2508,0))</f>
        <v>55.713600000000007</v>
      </c>
      <c r="I731" s="57">
        <f t="array" ref="I731">SUM(IF(Implementación!$I$9:$I$2508=$D731,Implementación!T$9:T$2508,0))</f>
        <v>356.56704000000002</v>
      </c>
      <c r="J731" s="57">
        <f t="array" ref="J731">SUM(IF(Implementación!$I$9:$I$2508=$D731,Implementación!U$9:U$2508,0))</f>
        <v>21405.021946560002</v>
      </c>
      <c r="K731" s="57">
        <f t="array" ref="K731">SUM(IF(Implementación!$I$9:$I$2508=$D731,Implementación!V$9:V$2508,0))</f>
        <v>10997.74858752</v>
      </c>
      <c r="L731" s="57">
        <f t="array" ref="L731">SUM(IF(Implementación!$I$9:$I$2508=$D731,Implementación!W$9:W$2508,0))</f>
        <v>32402.770534080002</v>
      </c>
      <c r="M731" s="57">
        <f t="array" ref="M731">SUM(IF(Implementación!$I$9:$I$2508=$D731,Implementación!X$9:X$2508,0))</f>
        <v>107092</v>
      </c>
      <c r="N731" s="57">
        <f t="array" ref="N731">SUM(IF(Implementación!$I$9:$I$2508=$D731,Implementación!Y$9:Y$2508,0))</f>
        <v>0</v>
      </c>
      <c r="O731" s="57">
        <f t="array" ref="O731">SUM(IF(Implementación!$I$9:$I$2508=$D731,Implementación!AA$9:AA$2508,0))</f>
        <v>15516069</v>
      </c>
    </row>
    <row r="732" spans="1:15" ht="12.75" customHeight="1" x14ac:dyDescent="0.2">
      <c r="A732" s="60"/>
      <c r="B732" s="179"/>
      <c r="C732" s="179">
        <v>806</v>
      </c>
      <c r="D732" s="182" t="s">
        <v>2456</v>
      </c>
      <c r="E732" s="174"/>
      <c r="F732" s="27"/>
      <c r="G732" s="57"/>
      <c r="H732" s="57"/>
      <c r="I732" s="57"/>
      <c r="J732" s="57"/>
      <c r="K732" s="57"/>
      <c r="L732" s="57"/>
      <c r="M732" s="57"/>
      <c r="N732" s="57"/>
      <c r="O732" s="57"/>
    </row>
    <row r="733" spans="1:15" ht="12.75" customHeight="1" x14ac:dyDescent="0.2">
      <c r="A733" s="60"/>
      <c r="B733" s="179"/>
      <c r="C733" s="179"/>
      <c r="D733" s="254">
        <v>8060</v>
      </c>
      <c r="E733" s="188" t="s">
        <v>2456</v>
      </c>
      <c r="F733" s="27">
        <f>COUNTIF(Implementación!I$9:I$2507,$D733)</f>
        <v>0</v>
      </c>
      <c r="G733" s="57">
        <f t="array" ref="G733">SUM(IF(Implementación!$I$9:$I$2508=$D733,Implementación!N$9:N$2508,0))</f>
        <v>0</v>
      </c>
      <c r="H733" s="57">
        <f t="array" ref="H733">SUM(IF(Implementación!$I$9:$I$2508=$D733,Implementación!Q$9:Q$2508,0))</f>
        <v>0</v>
      </c>
      <c r="I733" s="57">
        <f t="array" ref="I733">SUM(IF(Implementación!$I$9:$I$2508=$D733,Implementación!T$9:T$2508,0))</f>
        <v>0</v>
      </c>
      <c r="J733" s="57">
        <f t="array" ref="J733">SUM(IF(Implementación!$I$9:$I$2508=$D733,Implementación!U$9:U$2508,0))</f>
        <v>0</v>
      </c>
      <c r="K733" s="57">
        <f t="array" ref="K733">SUM(IF(Implementación!$I$9:$I$2508=$D733,Implementación!V$9:V$2508,0))</f>
        <v>0</v>
      </c>
      <c r="L733" s="57">
        <f t="array" ref="L733">SUM(IF(Implementación!$I$9:$I$2508=$D733,Implementación!W$9:W$2508,0))</f>
        <v>0</v>
      </c>
      <c r="M733" s="57">
        <f t="array" ref="M733">SUM(IF(Implementación!$I$9:$I$2508=$D733,Implementación!X$9:X$2508,0))</f>
        <v>0</v>
      </c>
      <c r="N733" s="57">
        <f t="array" ref="N733">SUM(IF(Implementación!$I$9:$I$2508=$D733,Implementación!Y$9:Y$2508,0))</f>
        <v>0</v>
      </c>
      <c r="O733" s="57">
        <f t="array" ref="O733">SUM(IF(Implementación!$I$9:$I$2508=$D733,Implementación!AA$9:AA$2508,0))</f>
        <v>0</v>
      </c>
    </row>
    <row r="734" spans="1:15" ht="12.75" customHeight="1" x14ac:dyDescent="0.2">
      <c r="A734" s="60"/>
      <c r="B734" s="179"/>
      <c r="C734" s="179"/>
      <c r="E734" s="188" t="s">
        <v>2338</v>
      </c>
      <c r="F734" s="27"/>
      <c r="G734" s="57"/>
      <c r="H734" s="57"/>
      <c r="I734" s="57"/>
      <c r="J734" s="57"/>
      <c r="K734" s="57"/>
      <c r="L734" s="57"/>
      <c r="M734" s="57"/>
      <c r="N734" s="57"/>
      <c r="O734" s="57"/>
    </row>
    <row r="735" spans="1:15" ht="12.75" customHeight="1" x14ac:dyDescent="0.25">
      <c r="A735" s="112" t="s">
        <v>1667</v>
      </c>
      <c r="B735" s="185" t="s">
        <v>1668</v>
      </c>
      <c r="C735" s="179"/>
      <c r="E735" s="174"/>
      <c r="F735" s="176">
        <f t="shared" ref="F735:O735" si="13">SUM(F736:F749)</f>
        <v>5</v>
      </c>
      <c r="G735" s="186">
        <f t="shared" si="13"/>
        <v>85122.403199999986</v>
      </c>
      <c r="H735" s="186">
        <f t="shared" si="13"/>
        <v>5487.6061267199984</v>
      </c>
      <c r="I735" s="186">
        <f t="shared" si="13"/>
        <v>2389.3293599999997</v>
      </c>
      <c r="J735" s="186">
        <f t="shared" si="13"/>
        <v>37407.19777056</v>
      </c>
      <c r="K735" s="186">
        <f t="shared" si="13"/>
        <v>72177.24958364162</v>
      </c>
      <c r="L735" s="186">
        <f t="shared" si="13"/>
        <v>109584.44735420161</v>
      </c>
      <c r="M735" s="186">
        <f t="shared" si="13"/>
        <v>150865</v>
      </c>
      <c r="N735" s="186">
        <f t="shared" si="13"/>
        <v>0</v>
      </c>
      <c r="O735" s="186">
        <f t="shared" si="13"/>
        <v>0</v>
      </c>
    </row>
    <row r="736" spans="1:15" ht="12.75" customHeight="1" x14ac:dyDescent="0.2">
      <c r="A736" s="60"/>
      <c r="B736" s="179">
        <v>85</v>
      </c>
      <c r="C736" s="179" t="s">
        <v>2457</v>
      </c>
      <c r="E736" s="174"/>
      <c r="F736" s="27"/>
      <c r="G736" s="57"/>
      <c r="H736" s="57"/>
      <c r="I736" s="57"/>
      <c r="J736" s="57"/>
      <c r="K736" s="57"/>
      <c r="L736" s="57"/>
      <c r="M736" s="57"/>
      <c r="N736" s="57"/>
      <c r="O736" s="57"/>
    </row>
    <row r="737" spans="1:15" ht="12.75" customHeight="1" x14ac:dyDescent="0.2">
      <c r="A737" s="60"/>
      <c r="B737" s="179"/>
      <c r="C737" s="179">
        <v>851</v>
      </c>
      <c r="D737" s="182" t="s">
        <v>2458</v>
      </c>
      <c r="E737" s="174"/>
      <c r="F737" s="27"/>
      <c r="G737" s="57"/>
      <c r="H737" s="57"/>
      <c r="I737" s="57"/>
      <c r="J737" s="57"/>
      <c r="K737" s="57"/>
      <c r="L737" s="57"/>
      <c r="M737" s="57"/>
      <c r="N737" s="57"/>
      <c r="O737" s="57"/>
    </row>
    <row r="738" spans="1:15" ht="12.75" customHeight="1" x14ac:dyDescent="0.2">
      <c r="A738" s="60"/>
      <c r="B738" s="179"/>
      <c r="C738" s="179"/>
      <c r="D738" s="254">
        <v>8511</v>
      </c>
      <c r="E738" s="188" t="s">
        <v>2459</v>
      </c>
      <c r="F738" s="27">
        <f>COUNTIF(Implementación!I$9:I$2507,$D738)</f>
        <v>3</v>
      </c>
      <c r="G738" s="57">
        <f t="array" ref="G738">SUM(IF(Implementación!$I$9:$I$2508=$D738,Implementación!N$9:N$2508,0))</f>
        <v>77736.239999999991</v>
      </c>
      <c r="H738" s="57">
        <f t="array" ref="H738">SUM(IF(Implementación!$I$9:$I$2508=$D738,Implementación!Q$9:Q$2508,0))</f>
        <v>5472.0951839999989</v>
      </c>
      <c r="I738" s="57">
        <f t="array" ref="I738">SUM(IF(Implementación!$I$9:$I$2508=$D738,Implementación!T$9:T$2508,0))</f>
        <v>2315.4677279999996</v>
      </c>
      <c r="J738" s="57">
        <f t="array" ref="J738">SUM(IF(Implementación!$I$9:$I$2508=$D738,Implementación!U$9:U$2508,0))</f>
        <v>24439.040798400001</v>
      </c>
      <c r="K738" s="57">
        <f t="array" ref="K738">SUM(IF(Implementación!$I$9:$I$2508=$D738,Implementación!V$9:V$2508,0))</f>
        <v>65543.442261120013</v>
      </c>
      <c r="L738" s="57">
        <f t="array" ref="L738">SUM(IF(Implementación!$I$9:$I$2508=$D738,Implementación!W$9:W$2508,0))</f>
        <v>89982.483059520004</v>
      </c>
      <c r="M738" s="57">
        <f t="array" ref="M738">SUM(IF(Implementación!$I$9:$I$2508=$D738,Implementación!X$9:X$2508,0))</f>
        <v>104865</v>
      </c>
      <c r="N738" s="57">
        <f t="array" ref="N738">SUM(IF(Implementación!$I$9:$I$2508=$D738,Implementación!Y$9:Y$2508,0))</f>
        <v>0</v>
      </c>
      <c r="O738" s="57">
        <f t="array" ref="O738">SUM(IF(Implementación!$I$9:$I$2508=$D738,Implementación!AA$9:AA$2508,0))</f>
        <v>0</v>
      </c>
    </row>
    <row r="739" spans="1:15" ht="12.75" customHeight="1" x14ac:dyDescent="0.2">
      <c r="A739" s="60"/>
      <c r="B739" s="179"/>
      <c r="C739" s="179"/>
      <c r="D739" s="254">
        <v>8512</v>
      </c>
      <c r="E739" s="188" t="s">
        <v>2460</v>
      </c>
      <c r="F739" s="27">
        <f>COUNTIF(Implementación!I$9:I$2507,$D739)</f>
        <v>1</v>
      </c>
      <c r="G739" s="57">
        <f t="array" ref="G739">SUM(IF(Implementación!$I$9:$I$2508=$D739,Implementación!N$9:N$2508,0))</f>
        <v>7386.1632</v>
      </c>
      <c r="H739" s="57">
        <f t="array" ref="H739">SUM(IF(Implementación!$I$9:$I$2508=$D739,Implementación!Q$9:Q$2508,0))</f>
        <v>15.510942719999999</v>
      </c>
      <c r="I739" s="57">
        <f t="array" ref="I739">SUM(IF(Implementación!$I$9:$I$2508=$D739,Implementación!T$9:T$2508,0))</f>
        <v>73.861632000000014</v>
      </c>
      <c r="J739" s="57">
        <f t="array" ref="J739">SUM(IF(Implementación!$I$9:$I$2508=$D739,Implementación!U$9:U$2508,0))</f>
        <v>12968.156972159997</v>
      </c>
      <c r="K739" s="57">
        <f t="array" ref="K739">SUM(IF(Implementación!$I$9:$I$2508=$D739,Implementación!V$9:V$2508,0))</f>
        <v>6633.8073225215994</v>
      </c>
      <c r="L739" s="57">
        <f t="array" ref="L739">SUM(IF(Implementación!$I$9:$I$2508=$D739,Implementación!W$9:W$2508,0))</f>
        <v>19601.964294681595</v>
      </c>
      <c r="M739" s="57">
        <f t="array" ref="M739">SUM(IF(Implementación!$I$9:$I$2508=$D739,Implementación!X$9:X$2508,0))</f>
        <v>46000</v>
      </c>
      <c r="N739" s="57">
        <f t="array" ref="N739">SUM(IF(Implementación!$I$9:$I$2508=$D739,Implementación!Y$9:Y$2508,0))</f>
        <v>0</v>
      </c>
      <c r="O739" s="57">
        <f t="array" ref="O739">SUM(IF(Implementación!$I$9:$I$2508=$D739,Implementación!AA$9:AA$2508,0))</f>
        <v>0</v>
      </c>
    </row>
    <row r="740" spans="1:15" ht="12.75" customHeight="1" x14ac:dyDescent="0.2">
      <c r="A740" s="60"/>
      <c r="B740" s="179"/>
      <c r="C740" s="179"/>
      <c r="D740" s="254">
        <v>8513</v>
      </c>
      <c r="E740" s="188" t="s">
        <v>2461</v>
      </c>
      <c r="F740" s="27">
        <f>COUNTIF(Implementación!I$9:I$2507,$D740)</f>
        <v>1</v>
      </c>
      <c r="G740" s="57">
        <f t="array" ref="G740">SUM(IF(Implementación!$I$9:$I$2508=$D740,Implementación!N$9:N$2508,0))</f>
        <v>0</v>
      </c>
      <c r="H740" s="57">
        <f t="array" ref="H740">SUM(IF(Implementación!$I$9:$I$2508=$D740,Implementación!Q$9:Q$2508,0))</f>
        <v>0</v>
      </c>
      <c r="I740" s="57">
        <f t="array" ref="I740">SUM(IF(Implementación!$I$9:$I$2508=$D740,Implementación!T$9:T$2508,0))</f>
        <v>0</v>
      </c>
      <c r="J740" s="57">
        <f t="array" ref="J740">SUM(IF(Implementación!$I$9:$I$2508=$D740,Implementación!U$9:U$2508,0))</f>
        <v>0</v>
      </c>
      <c r="K740" s="57">
        <f t="array" ref="K740">SUM(IF(Implementación!$I$9:$I$2508=$D740,Implementación!V$9:V$2508,0))</f>
        <v>0</v>
      </c>
      <c r="L740" s="57">
        <f t="array" ref="L740">SUM(IF(Implementación!$I$9:$I$2508=$D740,Implementación!W$9:W$2508,0))</f>
        <v>0</v>
      </c>
      <c r="M740" s="57">
        <f t="array" ref="M740">SUM(IF(Implementación!$I$9:$I$2508=$D740,Implementación!X$9:X$2508,0))</f>
        <v>0</v>
      </c>
      <c r="N740" s="57">
        <f t="array" ref="N740">SUM(IF(Implementación!$I$9:$I$2508=$D740,Implementación!Y$9:Y$2508,0))</f>
        <v>0</v>
      </c>
      <c r="O740" s="57">
        <f t="array" ref="O740">SUM(IF(Implementación!$I$9:$I$2508=$D740,Implementación!AA$9:AA$2508,0))</f>
        <v>0</v>
      </c>
    </row>
    <row r="741" spans="1:15" ht="12.75" customHeight="1" x14ac:dyDescent="0.2">
      <c r="A741" s="60"/>
      <c r="B741" s="179"/>
      <c r="C741" s="179"/>
      <c r="D741" s="254">
        <v>8514</v>
      </c>
      <c r="E741" s="188" t="s">
        <v>2462</v>
      </c>
      <c r="F741" s="27">
        <f>COUNTIF(Implementación!I$9:I$2507,$D741)</f>
        <v>0</v>
      </c>
      <c r="G741" s="57">
        <f t="array" ref="G741">SUM(IF(Implementación!$I$9:$I$2508=$D741,Implementación!N$9:N$2508,0))</f>
        <v>0</v>
      </c>
      <c r="H741" s="57">
        <f t="array" ref="H741">SUM(IF(Implementación!$I$9:$I$2508=$D741,Implementación!Q$9:Q$2508,0))</f>
        <v>0</v>
      </c>
      <c r="I741" s="57">
        <f t="array" ref="I741">SUM(IF(Implementación!$I$9:$I$2508=$D741,Implementación!T$9:T$2508,0))</f>
        <v>0</v>
      </c>
      <c r="J741" s="57">
        <f t="array" ref="J741">SUM(IF(Implementación!$I$9:$I$2508=$D741,Implementación!U$9:U$2508,0))</f>
        <v>0</v>
      </c>
      <c r="K741" s="57">
        <f t="array" ref="K741">SUM(IF(Implementación!$I$9:$I$2508=$D741,Implementación!V$9:V$2508,0))</f>
        <v>0</v>
      </c>
      <c r="L741" s="57">
        <f t="array" ref="L741">SUM(IF(Implementación!$I$9:$I$2508=$D741,Implementación!W$9:W$2508,0))</f>
        <v>0</v>
      </c>
      <c r="M741" s="57">
        <f t="array" ref="M741">SUM(IF(Implementación!$I$9:$I$2508=$D741,Implementación!X$9:X$2508,0))</f>
        <v>0</v>
      </c>
      <c r="N741" s="57">
        <f t="array" ref="N741">SUM(IF(Implementación!$I$9:$I$2508=$D741,Implementación!Y$9:Y$2508,0))</f>
        <v>0</v>
      </c>
      <c r="O741" s="57">
        <f t="array" ref="O741">SUM(IF(Implementación!$I$9:$I$2508=$D741,Implementación!AA$9:AA$2508,0))</f>
        <v>0</v>
      </c>
    </row>
    <row r="742" spans="1:15" ht="12.75" customHeight="1" x14ac:dyDescent="0.2">
      <c r="A742" s="60"/>
      <c r="B742" s="179"/>
      <c r="C742" s="179"/>
      <c r="D742" s="254">
        <v>8515</v>
      </c>
      <c r="E742" s="188" t="s">
        <v>2463</v>
      </c>
      <c r="F742" s="27">
        <f>COUNTIF(Implementación!I$9:I$2507,$D742)</f>
        <v>0</v>
      </c>
      <c r="G742" s="57">
        <f t="array" ref="G742">SUM(IF(Implementación!$I$9:$I$2508=$D742,Implementación!N$9:N$2508,0))</f>
        <v>0</v>
      </c>
      <c r="H742" s="57">
        <f t="array" ref="H742">SUM(IF(Implementación!$I$9:$I$2508=$D742,Implementación!Q$9:Q$2508,0))</f>
        <v>0</v>
      </c>
      <c r="I742" s="57">
        <f t="array" ref="I742">SUM(IF(Implementación!$I$9:$I$2508=$D742,Implementación!T$9:T$2508,0))</f>
        <v>0</v>
      </c>
      <c r="J742" s="57">
        <f t="array" ref="J742">SUM(IF(Implementación!$I$9:$I$2508=$D742,Implementación!U$9:U$2508,0))</f>
        <v>0</v>
      </c>
      <c r="K742" s="57">
        <f t="array" ref="K742">SUM(IF(Implementación!$I$9:$I$2508=$D742,Implementación!V$9:V$2508,0))</f>
        <v>0</v>
      </c>
      <c r="L742" s="57">
        <f t="array" ref="L742">SUM(IF(Implementación!$I$9:$I$2508=$D742,Implementación!W$9:W$2508,0))</f>
        <v>0</v>
      </c>
      <c r="M742" s="57">
        <f t="array" ref="M742">SUM(IF(Implementación!$I$9:$I$2508=$D742,Implementación!X$9:X$2508,0))</f>
        <v>0</v>
      </c>
      <c r="N742" s="57">
        <f t="array" ref="N742">SUM(IF(Implementación!$I$9:$I$2508=$D742,Implementación!Y$9:Y$2508,0))</f>
        <v>0</v>
      </c>
      <c r="O742" s="57">
        <f t="array" ref="O742">SUM(IF(Implementación!$I$9:$I$2508=$D742,Implementación!AA$9:AA$2508,0))</f>
        <v>0</v>
      </c>
    </row>
    <row r="743" spans="1:15" ht="12.75" customHeight="1" x14ac:dyDescent="0.2">
      <c r="A743" s="60"/>
      <c r="B743" s="179"/>
      <c r="C743" s="179"/>
      <c r="D743" s="254">
        <v>8519</v>
      </c>
      <c r="E743" s="188" t="s">
        <v>2464</v>
      </c>
      <c r="F743" s="27">
        <f>COUNTIF(Implementación!I$9:I$2507,$D743)</f>
        <v>0</v>
      </c>
      <c r="G743" s="57">
        <f t="array" ref="G743">SUM(IF(Implementación!$I$9:$I$2508=$D743,Implementación!N$9:N$2508,0))</f>
        <v>0</v>
      </c>
      <c r="H743" s="57">
        <f t="array" ref="H743">SUM(IF(Implementación!$I$9:$I$2508=$D743,Implementación!Q$9:Q$2508,0))</f>
        <v>0</v>
      </c>
      <c r="I743" s="57">
        <f t="array" ref="I743">SUM(IF(Implementación!$I$9:$I$2508=$D743,Implementación!T$9:T$2508,0))</f>
        <v>0</v>
      </c>
      <c r="J743" s="57">
        <f t="array" ref="J743">SUM(IF(Implementación!$I$9:$I$2508=$D743,Implementación!U$9:U$2508,0))</f>
        <v>0</v>
      </c>
      <c r="K743" s="57">
        <f t="array" ref="K743">SUM(IF(Implementación!$I$9:$I$2508=$D743,Implementación!V$9:V$2508,0))</f>
        <v>0</v>
      </c>
      <c r="L743" s="57">
        <f t="array" ref="L743">SUM(IF(Implementación!$I$9:$I$2508=$D743,Implementación!W$9:W$2508,0))</f>
        <v>0</v>
      </c>
      <c r="M743" s="57">
        <f t="array" ref="M743">SUM(IF(Implementación!$I$9:$I$2508=$D743,Implementación!X$9:X$2508,0))</f>
        <v>0</v>
      </c>
      <c r="N743" s="57">
        <f t="array" ref="N743">SUM(IF(Implementación!$I$9:$I$2508=$D743,Implementación!Y$9:Y$2508,0))</f>
        <v>0</v>
      </c>
      <c r="O743" s="57">
        <f t="array" ref="O743">SUM(IF(Implementación!$I$9:$I$2508=$D743,Implementación!AA$9:AA$2508,0))</f>
        <v>0</v>
      </c>
    </row>
    <row r="744" spans="1:15" ht="12.75" customHeight="1" x14ac:dyDescent="0.2">
      <c r="A744" s="60"/>
      <c r="B744" s="179"/>
      <c r="C744" s="179">
        <v>852</v>
      </c>
      <c r="D744" s="182" t="s">
        <v>2465</v>
      </c>
      <c r="E744" s="174"/>
      <c r="F744" s="27"/>
      <c r="G744" s="57"/>
      <c r="H744" s="57"/>
      <c r="I744" s="57"/>
      <c r="J744" s="57"/>
      <c r="K744" s="57"/>
      <c r="L744" s="57"/>
      <c r="M744" s="57"/>
      <c r="N744" s="57"/>
      <c r="O744" s="57"/>
    </row>
    <row r="745" spans="1:15" ht="12.75" customHeight="1" x14ac:dyDescent="0.2">
      <c r="A745" s="60"/>
      <c r="B745" s="179"/>
      <c r="C745" s="179"/>
      <c r="D745" s="254">
        <v>8520</v>
      </c>
      <c r="E745" s="188" t="s">
        <v>2465</v>
      </c>
      <c r="F745" s="27">
        <f>COUNTIF(Implementación!I$9:I$2507,$D745)</f>
        <v>0</v>
      </c>
      <c r="G745" s="57">
        <f t="array" ref="G745">SUM(IF(Implementación!$I$9:$I$2508=$D745,Implementación!N$9:N$2508,0))</f>
        <v>0</v>
      </c>
      <c r="H745" s="57">
        <f t="array" ref="H745">SUM(IF(Implementación!$I$9:$I$2508=$D745,Implementación!Q$9:Q$2508,0))</f>
        <v>0</v>
      </c>
      <c r="I745" s="57">
        <f t="array" ref="I745">SUM(IF(Implementación!$I$9:$I$2508=$D745,Implementación!T$9:T$2508,0))</f>
        <v>0</v>
      </c>
      <c r="J745" s="57">
        <f t="array" ref="J745">SUM(IF(Implementación!$I$9:$I$2508=$D745,Implementación!U$9:U$2508,0))</f>
        <v>0</v>
      </c>
      <c r="K745" s="57">
        <f t="array" ref="K745">SUM(IF(Implementación!$I$9:$I$2508=$D745,Implementación!V$9:V$2508,0))</f>
        <v>0</v>
      </c>
      <c r="L745" s="57">
        <f t="array" ref="L745">SUM(IF(Implementación!$I$9:$I$2508=$D745,Implementación!W$9:W$2508,0))</f>
        <v>0</v>
      </c>
      <c r="M745" s="57">
        <f t="array" ref="M745">SUM(IF(Implementación!$I$9:$I$2508=$D745,Implementación!X$9:X$2508,0))</f>
        <v>0</v>
      </c>
      <c r="N745" s="57">
        <f t="array" ref="N745">SUM(IF(Implementación!$I$9:$I$2508=$D745,Implementación!Y$9:Y$2508,0))</f>
        <v>0</v>
      </c>
      <c r="O745" s="57">
        <f t="array" ref="O745">SUM(IF(Implementación!$I$9:$I$2508=$D745,Implementación!AA$9:AA$2508,0))</f>
        <v>0</v>
      </c>
    </row>
    <row r="746" spans="1:15" ht="12.75" customHeight="1" x14ac:dyDescent="0.2">
      <c r="A746" s="60"/>
      <c r="B746" s="179"/>
      <c r="C746" s="179">
        <v>853</v>
      </c>
      <c r="D746" s="182" t="s">
        <v>2466</v>
      </c>
      <c r="E746" s="174"/>
      <c r="F746" s="27"/>
      <c r="G746" s="57"/>
      <c r="H746" s="57"/>
      <c r="I746" s="57"/>
      <c r="J746" s="57"/>
      <c r="K746" s="57"/>
      <c r="L746" s="57"/>
      <c r="M746" s="57"/>
      <c r="N746" s="57"/>
      <c r="O746" s="57"/>
    </row>
    <row r="747" spans="1:15" ht="12.75" customHeight="1" x14ac:dyDescent="0.2">
      <c r="A747" s="60"/>
      <c r="B747" s="179"/>
      <c r="C747" s="179"/>
      <c r="D747" s="254">
        <v>8531</v>
      </c>
      <c r="E747" s="188" t="s">
        <v>2467</v>
      </c>
      <c r="F747" s="27">
        <f>COUNTIF(Implementación!I$9:I$2507,$D747)</f>
        <v>0</v>
      </c>
      <c r="G747" s="57">
        <f t="array" ref="G747">SUM(IF(Implementación!$I$9:$I$2508=$D747,Implementación!N$9:N$2508,0))</f>
        <v>0</v>
      </c>
      <c r="H747" s="57">
        <f t="array" ref="H747">SUM(IF(Implementación!$I$9:$I$2508=$D747,Implementación!Q$9:Q$2508,0))</f>
        <v>0</v>
      </c>
      <c r="I747" s="57">
        <f t="array" ref="I747">SUM(IF(Implementación!$I$9:$I$2508=$D747,Implementación!T$9:T$2508,0))</f>
        <v>0</v>
      </c>
      <c r="J747" s="57">
        <f t="array" ref="J747">SUM(IF(Implementación!$I$9:$I$2508=$D747,Implementación!U$9:U$2508,0))</f>
        <v>0</v>
      </c>
      <c r="K747" s="57">
        <f t="array" ref="K747">SUM(IF(Implementación!$I$9:$I$2508=$D747,Implementación!V$9:V$2508,0))</f>
        <v>0</v>
      </c>
      <c r="L747" s="57">
        <f t="array" ref="L747">SUM(IF(Implementación!$I$9:$I$2508=$D747,Implementación!W$9:W$2508,0))</f>
        <v>0</v>
      </c>
      <c r="M747" s="57">
        <f t="array" ref="M747">SUM(IF(Implementación!$I$9:$I$2508=$D747,Implementación!X$9:X$2508,0))</f>
        <v>0</v>
      </c>
      <c r="N747" s="57">
        <f t="array" ref="N747">SUM(IF(Implementación!$I$9:$I$2508=$D747,Implementación!Y$9:Y$2508,0))</f>
        <v>0</v>
      </c>
      <c r="O747" s="57">
        <f t="array" ref="O747">SUM(IF(Implementación!$I$9:$I$2508=$D747,Implementación!AA$9:AA$2508,0))</f>
        <v>0</v>
      </c>
    </row>
    <row r="748" spans="1:15" ht="12.75" customHeight="1" x14ac:dyDescent="0.2">
      <c r="A748" s="60"/>
      <c r="B748" s="179"/>
      <c r="C748" s="179"/>
      <c r="D748" s="254">
        <v>8532</v>
      </c>
      <c r="E748" s="188" t="s">
        <v>2468</v>
      </c>
      <c r="F748" s="27">
        <f>COUNTIF(Implementación!I$9:I$2507,$D748)</f>
        <v>0</v>
      </c>
      <c r="G748" s="57">
        <f t="array" ref="G748">SUM(IF(Implementación!$I$9:$I$2508=$D748,Implementación!N$9:N$2508,0))</f>
        <v>0</v>
      </c>
      <c r="H748" s="57">
        <f t="array" ref="H748">SUM(IF(Implementación!$I$9:$I$2508=$D748,Implementación!Q$9:Q$2508,0))</f>
        <v>0</v>
      </c>
      <c r="I748" s="57">
        <f t="array" ref="I748">SUM(IF(Implementación!$I$9:$I$2508=$D748,Implementación!T$9:T$2508,0))</f>
        <v>0</v>
      </c>
      <c r="J748" s="57">
        <f t="array" ref="J748">SUM(IF(Implementación!$I$9:$I$2508=$D748,Implementación!U$9:U$2508,0))</f>
        <v>0</v>
      </c>
      <c r="K748" s="57">
        <f t="array" ref="K748">SUM(IF(Implementación!$I$9:$I$2508=$D748,Implementación!V$9:V$2508,0))</f>
        <v>0</v>
      </c>
      <c r="L748" s="57">
        <f t="array" ref="L748">SUM(IF(Implementación!$I$9:$I$2508=$D748,Implementación!W$9:W$2508,0))</f>
        <v>0</v>
      </c>
      <c r="M748" s="57">
        <f t="array" ref="M748">SUM(IF(Implementación!$I$9:$I$2508=$D748,Implementación!X$9:X$2508,0))</f>
        <v>0</v>
      </c>
      <c r="N748" s="57">
        <f t="array" ref="N748">SUM(IF(Implementación!$I$9:$I$2508=$D748,Implementación!Y$9:Y$2508,0))</f>
        <v>0</v>
      </c>
      <c r="O748" s="57">
        <f t="array" ref="O748">SUM(IF(Implementación!$I$9:$I$2508=$D748,Implementación!AA$9:AA$2508,0))</f>
        <v>0</v>
      </c>
    </row>
    <row r="749" spans="1:15" ht="12.75" customHeight="1" x14ac:dyDescent="0.2">
      <c r="A749" s="60"/>
      <c r="B749" s="179"/>
      <c r="C749" s="179"/>
      <c r="E749" s="188" t="s">
        <v>2338</v>
      </c>
      <c r="F749" s="27"/>
      <c r="G749" s="57"/>
      <c r="H749" s="57"/>
      <c r="I749" s="57"/>
      <c r="J749" s="57"/>
      <c r="K749" s="57"/>
      <c r="L749" s="57"/>
      <c r="M749" s="57"/>
      <c r="N749" s="57"/>
      <c r="O749" s="57"/>
    </row>
    <row r="750" spans="1:15" ht="12.75" customHeight="1" x14ac:dyDescent="0.25">
      <c r="A750" s="112" t="s">
        <v>2469</v>
      </c>
      <c r="B750" s="185" t="s">
        <v>1640</v>
      </c>
      <c r="C750" s="179"/>
      <c r="E750" s="174"/>
      <c r="F750" s="176">
        <f t="shared" ref="F750:O750" si="14">SUM(F751:F754)</f>
        <v>87</v>
      </c>
      <c r="G750" s="186">
        <f t="shared" si="14"/>
        <v>24385906.515694991</v>
      </c>
      <c r="H750" s="186">
        <f t="shared" si="14"/>
        <v>4284954.1722472832</v>
      </c>
      <c r="I750" s="186">
        <f t="shared" si="14"/>
        <v>2499938.9261784218</v>
      </c>
      <c r="J750" s="186">
        <f t="shared" si="14"/>
        <v>1748704317.8850141</v>
      </c>
      <c r="K750" s="186">
        <f t="shared" si="14"/>
        <v>169193126.52149415</v>
      </c>
      <c r="L750" s="186">
        <f t="shared" si="14"/>
        <v>1917897444.4065087</v>
      </c>
      <c r="M750" s="186">
        <f t="shared" si="14"/>
        <v>2013148599.5799999</v>
      </c>
      <c r="N750" s="186">
        <f t="shared" si="14"/>
        <v>1965907203</v>
      </c>
      <c r="O750" s="186">
        <f t="shared" si="14"/>
        <v>2147600205</v>
      </c>
    </row>
    <row r="751" spans="1:15" ht="12.75" customHeight="1" x14ac:dyDescent="0.2">
      <c r="A751" s="60"/>
      <c r="B751" s="179">
        <v>90</v>
      </c>
      <c r="C751" s="179" t="s">
        <v>2470</v>
      </c>
      <c r="E751" s="174"/>
      <c r="F751" s="27"/>
      <c r="G751" s="57"/>
      <c r="H751" s="57"/>
      <c r="I751" s="57"/>
      <c r="J751" s="57"/>
      <c r="K751" s="57"/>
      <c r="L751" s="57"/>
      <c r="M751" s="57"/>
      <c r="N751" s="57"/>
      <c r="O751" s="57"/>
    </row>
    <row r="752" spans="1:15" ht="12.75" customHeight="1" x14ac:dyDescent="0.2">
      <c r="A752" s="60"/>
      <c r="B752" s="179"/>
      <c r="C752" s="179">
        <v>900</v>
      </c>
      <c r="D752" s="182" t="s">
        <v>2471</v>
      </c>
      <c r="E752" s="174"/>
      <c r="F752" s="27"/>
      <c r="G752" s="57"/>
      <c r="H752" s="57"/>
      <c r="I752" s="57"/>
      <c r="J752" s="57"/>
      <c r="K752" s="57"/>
      <c r="L752" s="57"/>
      <c r="M752" s="57"/>
      <c r="N752" s="57"/>
      <c r="O752" s="57"/>
    </row>
    <row r="753" spans="1:15" ht="12.75" customHeight="1" x14ac:dyDescent="0.2">
      <c r="A753" s="60"/>
      <c r="B753" s="179"/>
      <c r="C753" s="179"/>
      <c r="D753" s="254">
        <v>9000</v>
      </c>
      <c r="E753" s="188" t="s">
        <v>2471</v>
      </c>
      <c r="F753" s="27">
        <f>COUNTIF(Implementación!I$9:I$2507,$D753)</f>
        <v>87</v>
      </c>
      <c r="G753" s="57">
        <f t="array" ref="G753">SUM(IF(Implementación!$I$9:$I$2508=$D753,Implementación!N$9:N$2508,0))</f>
        <v>24385906.515694991</v>
      </c>
      <c r="H753" s="57">
        <f t="array" ref="H753">SUM(IF(Implementación!$I$9:$I$2508=$D753,Implementación!Q$9:Q$2508,0))</f>
        <v>4284954.1722472832</v>
      </c>
      <c r="I753" s="57">
        <f t="array" ref="I753">SUM(IF(Implementación!$I$9:$I$2508=$D753,Implementación!T$9:T$2508,0))</f>
        <v>2499938.9261784218</v>
      </c>
      <c r="J753" s="57">
        <f t="array" ref="J753">SUM(IF(Implementación!$I$9:$I$2508=$D753,Implementación!U$9:U$2508,0))</f>
        <v>1748704317.8850141</v>
      </c>
      <c r="K753" s="57">
        <f t="array" ref="K753">SUM(IF(Implementación!$I$9:$I$2508=$D753,Implementación!V$9:V$2508,0))</f>
        <v>169193126.52149415</v>
      </c>
      <c r="L753" s="57">
        <f t="array" ref="L753">SUM(IF(Implementación!$I$9:$I$2508=$D753,Implementación!W$9:W$2508,0))</f>
        <v>1917897444.4065087</v>
      </c>
      <c r="M753" s="57">
        <f t="array" ref="M753">SUM(IF(Implementación!$I$9:$I$2508=$D753,Implementación!X$9:X$2508,0))</f>
        <v>2013148599.5799999</v>
      </c>
      <c r="N753" s="57">
        <f t="array" ref="N753">SUM(IF(Implementación!$I$9:$I$2508=$D753,Implementación!Y$9:Y$2508,0))</f>
        <v>1965907203</v>
      </c>
      <c r="O753" s="57">
        <f t="array" ref="O753">SUM(IF(Implementación!$I$9:$I$2508=$D753,Implementación!AA$9:AA$2508,0))</f>
        <v>2147600205</v>
      </c>
    </row>
    <row r="754" spans="1:15" ht="12.75" customHeight="1" x14ac:dyDescent="0.2">
      <c r="A754" s="60"/>
      <c r="B754" s="179"/>
      <c r="C754" s="179"/>
      <c r="E754" s="188" t="s">
        <v>2338</v>
      </c>
      <c r="F754" s="27"/>
      <c r="G754" s="57"/>
      <c r="H754" s="57"/>
      <c r="I754" s="57"/>
      <c r="J754" s="57"/>
      <c r="K754" s="57"/>
      <c r="L754" s="57"/>
      <c r="M754" s="57"/>
      <c r="N754" s="57"/>
      <c r="O754" s="57"/>
    </row>
    <row r="755" spans="1:15" ht="12.75" customHeight="1" x14ac:dyDescent="0.25">
      <c r="A755" s="112" t="s">
        <v>2469</v>
      </c>
      <c r="B755" s="185" t="s">
        <v>1670</v>
      </c>
      <c r="C755" s="179"/>
      <c r="E755" s="174"/>
      <c r="F755" s="176">
        <f t="shared" ref="F755:O755" si="15">SUM(F756:F791)</f>
        <v>10</v>
      </c>
      <c r="G755" s="186">
        <f t="shared" si="15"/>
        <v>134667.70560000002</v>
      </c>
      <c r="H755" s="186">
        <f t="shared" si="15"/>
        <v>4190.8146935039995</v>
      </c>
      <c r="I755" s="186">
        <f t="shared" si="15"/>
        <v>4600.6437243167993</v>
      </c>
      <c r="J755" s="186">
        <f t="shared" si="15"/>
        <v>1577997.8355107475</v>
      </c>
      <c r="K755" s="186">
        <f t="shared" si="15"/>
        <v>335051.9163466295</v>
      </c>
      <c r="L755" s="186">
        <f t="shared" si="15"/>
        <v>1913049.7518573771</v>
      </c>
      <c r="M755" s="186">
        <f t="shared" si="15"/>
        <v>1913049.52</v>
      </c>
      <c r="N755" s="186">
        <f t="shared" si="15"/>
        <v>0</v>
      </c>
      <c r="O755" s="186">
        <f t="shared" si="15"/>
        <v>0</v>
      </c>
    </row>
    <row r="756" spans="1:15" ht="12.75" customHeight="1" x14ac:dyDescent="0.2">
      <c r="A756" s="60"/>
      <c r="B756" s="179">
        <v>91</v>
      </c>
      <c r="C756" s="179" t="s">
        <v>2472</v>
      </c>
      <c r="E756" s="174"/>
      <c r="F756" s="27"/>
      <c r="G756" s="57"/>
      <c r="H756" s="57"/>
      <c r="I756" s="57"/>
      <c r="J756" s="57"/>
      <c r="K756" s="57"/>
      <c r="L756" s="57"/>
      <c r="M756" s="57"/>
      <c r="N756" s="57"/>
      <c r="O756" s="57"/>
    </row>
    <row r="757" spans="1:15" ht="12.75" customHeight="1" x14ac:dyDescent="0.2">
      <c r="A757" s="60"/>
      <c r="B757" s="179"/>
      <c r="C757" s="179">
        <v>911</v>
      </c>
      <c r="D757" s="182" t="s">
        <v>2473</v>
      </c>
      <c r="E757" s="174"/>
      <c r="F757" s="27"/>
      <c r="G757" s="57"/>
      <c r="H757" s="57"/>
      <c r="I757" s="57"/>
      <c r="J757" s="57"/>
      <c r="K757" s="57"/>
      <c r="L757" s="57"/>
      <c r="M757" s="57"/>
      <c r="N757" s="57"/>
      <c r="O757" s="57"/>
    </row>
    <row r="758" spans="1:15" ht="12.75" customHeight="1" x14ac:dyDescent="0.2">
      <c r="A758" s="60"/>
      <c r="B758" s="179"/>
      <c r="C758" s="179"/>
      <c r="D758" s="254">
        <v>9111</v>
      </c>
      <c r="E758" s="188" t="s">
        <v>2474</v>
      </c>
      <c r="F758" s="27">
        <f>COUNTIF(Implementación!I$9:I$2507,$D758)</f>
        <v>0</v>
      </c>
      <c r="G758" s="57">
        <f t="array" ref="G758">SUM(IF(Implementación!$I$9:$I$2508=$D758,Implementación!N$9:N$2508,0))</f>
        <v>0</v>
      </c>
      <c r="H758" s="57">
        <f t="array" ref="H758">SUM(IF(Implementación!$I$9:$I$2508=$D758,Implementación!Q$9:Q$2508,0))</f>
        <v>0</v>
      </c>
      <c r="I758" s="57">
        <f t="array" ref="I758">SUM(IF(Implementación!$I$9:$I$2508=$D758,Implementación!T$9:T$2508,0))</f>
        <v>0</v>
      </c>
      <c r="J758" s="57">
        <f t="array" ref="J758">SUM(IF(Implementación!$I$9:$I$2508=$D758,Implementación!U$9:U$2508,0))</f>
        <v>0</v>
      </c>
      <c r="K758" s="57">
        <f t="array" ref="K758">SUM(IF(Implementación!$I$9:$I$2508=$D758,Implementación!V$9:V$2508,0))</f>
        <v>0</v>
      </c>
      <c r="L758" s="57">
        <f t="array" ref="L758">SUM(IF(Implementación!$I$9:$I$2508=$D758,Implementación!W$9:W$2508,0))</f>
        <v>0</v>
      </c>
      <c r="M758" s="57">
        <f t="array" ref="M758">SUM(IF(Implementación!$I$9:$I$2508=$D758,Implementación!X$9:X$2508,0))</f>
        <v>0</v>
      </c>
      <c r="N758" s="57">
        <f t="array" ref="N758">SUM(IF(Implementación!$I$9:$I$2508=$D758,Implementación!Y$9:Y$2508,0))</f>
        <v>0</v>
      </c>
      <c r="O758" s="57">
        <f t="array" ref="O758">SUM(IF(Implementación!$I$9:$I$2508=$D758,Implementación!AA$9:AA$2508,0))</f>
        <v>0</v>
      </c>
    </row>
    <row r="759" spans="1:15" ht="12.75" customHeight="1" x14ac:dyDescent="0.2">
      <c r="A759" s="60"/>
      <c r="B759" s="179"/>
      <c r="C759" s="179"/>
      <c r="D759" s="254">
        <v>9112</v>
      </c>
      <c r="E759" s="188" t="s">
        <v>2475</v>
      </c>
      <c r="F759" s="27">
        <f>COUNTIF(Implementación!I$9:I$2507,$D759)</f>
        <v>0</v>
      </c>
      <c r="G759" s="57">
        <f t="array" ref="G759">SUM(IF(Implementación!$I$9:$I$2508=$D759,Implementación!N$9:N$2508,0))</f>
        <v>0</v>
      </c>
      <c r="H759" s="57">
        <f t="array" ref="H759">SUM(IF(Implementación!$I$9:$I$2508=$D759,Implementación!Q$9:Q$2508,0))</f>
        <v>0</v>
      </c>
      <c r="I759" s="57">
        <f t="array" ref="I759">SUM(IF(Implementación!$I$9:$I$2508=$D759,Implementación!T$9:T$2508,0))</f>
        <v>0</v>
      </c>
      <c r="J759" s="57">
        <f t="array" ref="J759">SUM(IF(Implementación!$I$9:$I$2508=$D759,Implementación!U$9:U$2508,0))</f>
        <v>0</v>
      </c>
      <c r="K759" s="57">
        <f t="array" ref="K759">SUM(IF(Implementación!$I$9:$I$2508=$D759,Implementación!V$9:V$2508,0))</f>
        <v>0</v>
      </c>
      <c r="L759" s="57">
        <f t="array" ref="L759">SUM(IF(Implementación!$I$9:$I$2508=$D759,Implementación!W$9:W$2508,0))</f>
        <v>0</v>
      </c>
      <c r="M759" s="57">
        <f t="array" ref="M759">SUM(IF(Implementación!$I$9:$I$2508=$D759,Implementación!X$9:X$2508,0))</f>
        <v>0</v>
      </c>
      <c r="N759" s="57">
        <f t="array" ref="N759">SUM(IF(Implementación!$I$9:$I$2508=$D759,Implementación!Y$9:Y$2508,0))</f>
        <v>0</v>
      </c>
      <c r="O759" s="57">
        <f t="array" ref="O759">SUM(IF(Implementación!$I$9:$I$2508=$D759,Implementación!AA$9:AA$2508,0))</f>
        <v>0</v>
      </c>
    </row>
    <row r="760" spans="1:15" ht="12.75" customHeight="1" x14ac:dyDescent="0.2">
      <c r="A760" s="60"/>
      <c r="B760" s="179"/>
      <c r="C760" s="179">
        <v>912</v>
      </c>
      <c r="D760" s="182" t="s">
        <v>2476</v>
      </c>
      <c r="E760" s="174"/>
      <c r="F760" s="27"/>
      <c r="G760" s="57"/>
      <c r="H760" s="57"/>
      <c r="I760" s="57"/>
      <c r="J760" s="57"/>
      <c r="K760" s="57"/>
      <c r="L760" s="57"/>
      <c r="M760" s="57"/>
      <c r="N760" s="57"/>
      <c r="O760" s="57"/>
    </row>
    <row r="761" spans="1:15" ht="12.75" customHeight="1" x14ac:dyDescent="0.2">
      <c r="A761" s="60"/>
      <c r="B761" s="179"/>
      <c r="C761" s="179"/>
      <c r="D761" s="254">
        <v>9120</v>
      </c>
      <c r="E761" s="188" t="s">
        <v>2476</v>
      </c>
      <c r="F761" s="27">
        <f>COUNTIF(Implementación!I$9:I$2507,$D761)</f>
        <v>0</v>
      </c>
      <c r="G761" s="57">
        <f t="array" ref="G761">SUM(IF(Implementación!$I$9:$I$2508=$D761,Implementación!N$9:N$2508,0))</f>
        <v>0</v>
      </c>
      <c r="H761" s="57">
        <f t="array" ref="H761">SUM(IF(Implementación!$I$9:$I$2508=$D761,Implementación!Q$9:Q$2508,0))</f>
        <v>0</v>
      </c>
      <c r="I761" s="57">
        <f t="array" ref="I761">SUM(IF(Implementación!$I$9:$I$2508=$D761,Implementación!T$9:T$2508,0))</f>
        <v>0</v>
      </c>
      <c r="J761" s="57">
        <f t="array" ref="J761">SUM(IF(Implementación!$I$9:$I$2508=$D761,Implementación!U$9:U$2508,0))</f>
        <v>0</v>
      </c>
      <c r="K761" s="57">
        <f t="array" ref="K761">SUM(IF(Implementación!$I$9:$I$2508=$D761,Implementación!V$9:V$2508,0))</f>
        <v>0</v>
      </c>
      <c r="L761" s="57">
        <f t="array" ref="L761">SUM(IF(Implementación!$I$9:$I$2508=$D761,Implementación!W$9:W$2508,0))</f>
        <v>0</v>
      </c>
      <c r="M761" s="57">
        <f t="array" ref="M761">SUM(IF(Implementación!$I$9:$I$2508=$D761,Implementación!X$9:X$2508,0))</f>
        <v>0</v>
      </c>
      <c r="N761" s="57">
        <f t="array" ref="N761">SUM(IF(Implementación!$I$9:$I$2508=$D761,Implementación!Y$9:Y$2508,0))</f>
        <v>0</v>
      </c>
      <c r="O761" s="57">
        <f t="array" ref="O761">SUM(IF(Implementación!$I$9:$I$2508=$D761,Implementación!AA$9:AA$2508,0))</f>
        <v>0</v>
      </c>
    </row>
    <row r="762" spans="1:15" ht="12.75" customHeight="1" x14ac:dyDescent="0.2">
      <c r="A762" s="60"/>
      <c r="B762" s="179"/>
      <c r="C762" s="179">
        <v>919</v>
      </c>
      <c r="D762" s="182" t="s">
        <v>2477</v>
      </c>
      <c r="E762" s="174"/>
      <c r="F762" s="27"/>
      <c r="G762" s="57"/>
      <c r="H762" s="57"/>
      <c r="I762" s="57"/>
      <c r="J762" s="57"/>
      <c r="K762" s="57"/>
      <c r="L762" s="57"/>
      <c r="M762" s="57"/>
      <c r="N762" s="57"/>
      <c r="O762" s="57"/>
    </row>
    <row r="763" spans="1:15" ht="12.75" customHeight="1" x14ac:dyDescent="0.2">
      <c r="A763" s="60"/>
      <c r="B763" s="179"/>
      <c r="C763" s="179"/>
      <c r="D763" s="254">
        <v>9192</v>
      </c>
      <c r="E763" s="188" t="s">
        <v>2478</v>
      </c>
      <c r="F763" s="27">
        <f>COUNTIF(Implementación!I$9:I$2507,$D763)</f>
        <v>0</v>
      </c>
      <c r="G763" s="57">
        <f t="array" ref="G763">SUM(IF(Implementación!$I$9:$I$2508=$D763,Implementación!N$9:N$2508,0))</f>
        <v>0</v>
      </c>
      <c r="H763" s="57">
        <f t="array" ref="H763">SUM(IF(Implementación!$I$9:$I$2508=$D763,Implementación!Q$9:Q$2508,0))</f>
        <v>0</v>
      </c>
      <c r="I763" s="57">
        <f t="array" ref="I763">SUM(IF(Implementación!$I$9:$I$2508=$D763,Implementación!T$9:T$2508,0))</f>
        <v>0</v>
      </c>
      <c r="J763" s="57">
        <f t="array" ref="J763">SUM(IF(Implementación!$I$9:$I$2508=$D763,Implementación!U$9:U$2508,0))</f>
        <v>0</v>
      </c>
      <c r="K763" s="57">
        <f t="array" ref="K763">SUM(IF(Implementación!$I$9:$I$2508=$D763,Implementación!V$9:V$2508,0))</f>
        <v>0</v>
      </c>
      <c r="L763" s="57">
        <f t="array" ref="L763">SUM(IF(Implementación!$I$9:$I$2508=$D763,Implementación!W$9:W$2508,0))</f>
        <v>0</v>
      </c>
      <c r="M763" s="57">
        <f t="array" ref="M763">SUM(IF(Implementación!$I$9:$I$2508=$D763,Implementación!X$9:X$2508,0))</f>
        <v>0</v>
      </c>
      <c r="N763" s="57">
        <f t="array" ref="N763">SUM(IF(Implementación!$I$9:$I$2508=$D763,Implementación!Y$9:Y$2508,0))</f>
        <v>0</v>
      </c>
      <c r="O763" s="57">
        <f t="array" ref="O763">SUM(IF(Implementación!$I$9:$I$2508=$D763,Implementación!AA$9:AA$2508,0))</f>
        <v>0</v>
      </c>
    </row>
    <row r="764" spans="1:15" ht="12.75" customHeight="1" x14ac:dyDescent="0.2">
      <c r="A764" s="60"/>
      <c r="B764" s="179"/>
      <c r="C764" s="179"/>
      <c r="D764" s="254">
        <v>9192</v>
      </c>
      <c r="E764" s="188" t="s">
        <v>2479</v>
      </c>
      <c r="F764" s="27">
        <f>COUNTIF(Implementación!I$9:I$2507,$D764)</f>
        <v>0</v>
      </c>
      <c r="G764" s="57">
        <f t="array" ref="G764">SUM(IF(Implementación!$I$9:$I$2508=$D764,Implementación!N$9:N$2508,0))</f>
        <v>0</v>
      </c>
      <c r="H764" s="57">
        <f t="array" ref="H764">SUM(IF(Implementación!$I$9:$I$2508=$D764,Implementación!Q$9:Q$2508,0))</f>
        <v>0</v>
      </c>
      <c r="I764" s="57">
        <f t="array" ref="I764">SUM(IF(Implementación!$I$9:$I$2508=$D764,Implementación!T$9:T$2508,0))</f>
        <v>0</v>
      </c>
      <c r="J764" s="57">
        <f t="array" ref="J764">SUM(IF(Implementación!$I$9:$I$2508=$D764,Implementación!U$9:U$2508,0))</f>
        <v>0</v>
      </c>
      <c r="K764" s="57">
        <f t="array" ref="K764">SUM(IF(Implementación!$I$9:$I$2508=$D764,Implementación!V$9:V$2508,0))</f>
        <v>0</v>
      </c>
      <c r="L764" s="57">
        <f t="array" ref="L764">SUM(IF(Implementación!$I$9:$I$2508=$D764,Implementación!W$9:W$2508,0))</f>
        <v>0</v>
      </c>
      <c r="M764" s="57">
        <f t="array" ref="M764">SUM(IF(Implementación!$I$9:$I$2508=$D764,Implementación!X$9:X$2508,0))</f>
        <v>0</v>
      </c>
      <c r="N764" s="57">
        <f t="array" ref="N764">SUM(IF(Implementación!$I$9:$I$2508=$D764,Implementación!Y$9:Y$2508,0))</f>
        <v>0</v>
      </c>
      <c r="O764" s="57">
        <f t="array" ref="O764">SUM(IF(Implementación!$I$9:$I$2508=$D764,Implementación!AA$9:AA$2508,0))</f>
        <v>0</v>
      </c>
    </row>
    <row r="765" spans="1:15" ht="12.75" customHeight="1" x14ac:dyDescent="0.2">
      <c r="A765" s="60"/>
      <c r="B765" s="179"/>
      <c r="C765" s="179"/>
      <c r="D765" s="254">
        <v>9199</v>
      </c>
      <c r="E765" s="188" t="s">
        <v>2480</v>
      </c>
      <c r="F765" s="27">
        <f>COUNTIF(Implementación!I$9:I$2507,$D765)</f>
        <v>0</v>
      </c>
      <c r="G765" s="57">
        <f t="array" ref="G765">SUM(IF(Implementación!$I$9:$I$2508=$D765,Implementación!N$9:N$2508,0))</f>
        <v>0</v>
      </c>
      <c r="H765" s="57">
        <f t="array" ref="H765">SUM(IF(Implementación!$I$9:$I$2508=$D765,Implementación!Q$9:Q$2508,0))</f>
        <v>0</v>
      </c>
      <c r="I765" s="57">
        <f t="array" ref="I765">SUM(IF(Implementación!$I$9:$I$2508=$D765,Implementación!T$9:T$2508,0))</f>
        <v>0</v>
      </c>
      <c r="J765" s="57">
        <f t="array" ref="J765">SUM(IF(Implementación!$I$9:$I$2508=$D765,Implementación!U$9:U$2508,0))</f>
        <v>0</v>
      </c>
      <c r="K765" s="57">
        <f t="array" ref="K765">SUM(IF(Implementación!$I$9:$I$2508=$D765,Implementación!V$9:V$2508,0))</f>
        <v>0</v>
      </c>
      <c r="L765" s="57">
        <f t="array" ref="L765">SUM(IF(Implementación!$I$9:$I$2508=$D765,Implementación!W$9:W$2508,0))</f>
        <v>0</v>
      </c>
      <c r="M765" s="57">
        <f t="array" ref="M765">SUM(IF(Implementación!$I$9:$I$2508=$D765,Implementación!X$9:X$2508,0))</f>
        <v>0</v>
      </c>
      <c r="N765" s="57">
        <f t="array" ref="N765">SUM(IF(Implementación!$I$9:$I$2508=$D765,Implementación!Y$9:Y$2508,0))</f>
        <v>0</v>
      </c>
      <c r="O765" s="57">
        <f t="array" ref="O765">SUM(IF(Implementación!$I$9:$I$2508=$D765,Implementación!AA$9:AA$2508,0))</f>
        <v>0</v>
      </c>
    </row>
    <row r="766" spans="1:15" ht="12.75" customHeight="1" x14ac:dyDescent="0.2">
      <c r="A766" s="60"/>
      <c r="B766" s="179"/>
      <c r="C766" s="179"/>
      <c r="E766" s="188" t="s">
        <v>2338</v>
      </c>
      <c r="F766" s="27"/>
      <c r="G766" s="57"/>
      <c r="H766" s="57"/>
      <c r="I766" s="57"/>
      <c r="J766" s="57"/>
      <c r="K766" s="57"/>
      <c r="L766" s="57"/>
      <c r="M766" s="57"/>
      <c r="N766" s="57"/>
      <c r="O766" s="57"/>
    </row>
    <row r="767" spans="1:15" ht="12.75" customHeight="1" x14ac:dyDescent="0.2">
      <c r="A767" s="60"/>
      <c r="B767" s="179">
        <v>92</v>
      </c>
      <c r="C767" s="179" t="s">
        <v>2481</v>
      </c>
      <c r="E767" s="174"/>
      <c r="F767" s="27"/>
      <c r="G767" s="57"/>
      <c r="H767" s="57"/>
      <c r="I767" s="57"/>
      <c r="J767" s="57"/>
      <c r="K767" s="57"/>
      <c r="L767" s="57"/>
      <c r="M767" s="57"/>
      <c r="N767" s="57"/>
      <c r="O767" s="57"/>
    </row>
    <row r="768" spans="1:15" ht="12.75" customHeight="1" x14ac:dyDescent="0.2">
      <c r="A768" s="60"/>
      <c r="B768" s="179"/>
      <c r="C768" s="179">
        <v>921</v>
      </c>
      <c r="D768" s="182" t="s">
        <v>2482</v>
      </c>
      <c r="E768" s="174"/>
      <c r="F768" s="27"/>
      <c r="G768" s="57"/>
      <c r="H768" s="57"/>
      <c r="I768" s="57"/>
      <c r="J768" s="57"/>
      <c r="K768" s="57"/>
      <c r="L768" s="57"/>
      <c r="M768" s="57"/>
      <c r="N768" s="57"/>
      <c r="O768" s="57"/>
    </row>
    <row r="769" spans="1:15" ht="12.75" customHeight="1" x14ac:dyDescent="0.2">
      <c r="A769" s="60"/>
      <c r="B769" s="179"/>
      <c r="C769" s="179"/>
      <c r="D769" s="254">
        <v>9211</v>
      </c>
      <c r="E769" s="188" t="s">
        <v>2483</v>
      </c>
      <c r="F769" s="27">
        <f>COUNTIF(Implementación!I$9:I$2507,$D769)</f>
        <v>0</v>
      </c>
      <c r="G769" s="57">
        <f t="array" ref="G769">SUM(IF(Implementación!$I$9:$I$2508=$D769,Implementación!N$9:N$2508,0))</f>
        <v>0</v>
      </c>
      <c r="H769" s="57">
        <f t="array" ref="H769">SUM(IF(Implementación!$I$9:$I$2508=$D769,Implementación!Q$9:Q$2508,0))</f>
        <v>0</v>
      </c>
      <c r="I769" s="57">
        <f t="array" ref="I769">SUM(IF(Implementación!$I$9:$I$2508=$D769,Implementación!T$9:T$2508,0))</f>
        <v>0</v>
      </c>
      <c r="J769" s="57">
        <f t="array" ref="J769">SUM(IF(Implementación!$I$9:$I$2508=$D769,Implementación!U$9:U$2508,0))</f>
        <v>0</v>
      </c>
      <c r="K769" s="57">
        <f t="array" ref="K769">SUM(IF(Implementación!$I$9:$I$2508=$D769,Implementación!V$9:V$2508,0))</f>
        <v>0</v>
      </c>
      <c r="L769" s="57">
        <f t="array" ref="L769">SUM(IF(Implementación!$I$9:$I$2508=$D769,Implementación!W$9:W$2508,0))</f>
        <v>0</v>
      </c>
      <c r="M769" s="57">
        <f t="array" ref="M769">SUM(IF(Implementación!$I$9:$I$2508=$D769,Implementación!X$9:X$2508,0))</f>
        <v>0</v>
      </c>
      <c r="N769" s="57">
        <f t="array" ref="N769">SUM(IF(Implementación!$I$9:$I$2508=$D769,Implementación!Y$9:Y$2508,0))</f>
        <v>0</v>
      </c>
      <c r="O769" s="57">
        <f t="array" ref="O769">SUM(IF(Implementación!$I$9:$I$2508=$D769,Implementación!AA$9:AA$2508,0))</f>
        <v>0</v>
      </c>
    </row>
    <row r="770" spans="1:15" ht="12.75" customHeight="1" x14ac:dyDescent="0.2">
      <c r="A770" s="60"/>
      <c r="B770" s="179"/>
      <c r="C770" s="179"/>
      <c r="D770" s="254">
        <v>9212</v>
      </c>
      <c r="E770" s="188" t="s">
        <v>2484</v>
      </c>
      <c r="F770" s="27">
        <f>COUNTIF(Implementación!I$9:I$2507,$D770)</f>
        <v>0</v>
      </c>
      <c r="G770" s="57">
        <f t="array" ref="G770">SUM(IF(Implementación!$I$9:$I$2508=$D770,Implementación!N$9:N$2508,0))</f>
        <v>0</v>
      </c>
      <c r="H770" s="57">
        <f t="array" ref="H770">SUM(IF(Implementación!$I$9:$I$2508=$D770,Implementación!Q$9:Q$2508,0))</f>
        <v>0</v>
      </c>
      <c r="I770" s="57">
        <f t="array" ref="I770">SUM(IF(Implementación!$I$9:$I$2508=$D770,Implementación!T$9:T$2508,0))</f>
        <v>0</v>
      </c>
      <c r="J770" s="57">
        <f t="array" ref="J770">SUM(IF(Implementación!$I$9:$I$2508=$D770,Implementación!U$9:U$2508,0))</f>
        <v>0</v>
      </c>
      <c r="K770" s="57">
        <f t="array" ref="K770">SUM(IF(Implementación!$I$9:$I$2508=$D770,Implementación!V$9:V$2508,0))</f>
        <v>0</v>
      </c>
      <c r="L770" s="57">
        <f t="array" ref="L770">SUM(IF(Implementación!$I$9:$I$2508=$D770,Implementación!W$9:W$2508,0))</f>
        <v>0</v>
      </c>
      <c r="M770" s="57">
        <f t="array" ref="M770">SUM(IF(Implementación!$I$9:$I$2508=$D770,Implementación!X$9:X$2508,0))</f>
        <v>0</v>
      </c>
      <c r="N770" s="57">
        <f t="array" ref="N770">SUM(IF(Implementación!$I$9:$I$2508=$D770,Implementación!Y$9:Y$2508,0))</f>
        <v>0</v>
      </c>
      <c r="O770" s="57">
        <f t="array" ref="O770">SUM(IF(Implementación!$I$9:$I$2508=$D770,Implementación!AA$9:AA$2508,0))</f>
        <v>0</v>
      </c>
    </row>
    <row r="771" spans="1:15" ht="12.75" customHeight="1" x14ac:dyDescent="0.2">
      <c r="A771" s="60"/>
      <c r="B771" s="179"/>
      <c r="C771" s="179"/>
      <c r="D771" s="254">
        <v>9213</v>
      </c>
      <c r="E771" s="188" t="s">
        <v>2485</v>
      </c>
      <c r="F771" s="27">
        <f>COUNTIF(Implementación!I$9:I$2507,$D771)</f>
        <v>0</v>
      </c>
      <c r="G771" s="57">
        <f t="array" ref="G771">SUM(IF(Implementación!$I$9:$I$2508=$D771,Implementación!N$9:N$2508,0))</f>
        <v>0</v>
      </c>
      <c r="H771" s="57">
        <f t="array" ref="H771">SUM(IF(Implementación!$I$9:$I$2508=$D771,Implementación!Q$9:Q$2508,0))</f>
        <v>0</v>
      </c>
      <c r="I771" s="57">
        <f t="array" ref="I771">SUM(IF(Implementación!$I$9:$I$2508=$D771,Implementación!T$9:T$2508,0))</f>
        <v>0</v>
      </c>
      <c r="J771" s="57">
        <f t="array" ref="J771">SUM(IF(Implementación!$I$9:$I$2508=$D771,Implementación!U$9:U$2508,0))</f>
        <v>0</v>
      </c>
      <c r="K771" s="57">
        <f t="array" ref="K771">SUM(IF(Implementación!$I$9:$I$2508=$D771,Implementación!V$9:V$2508,0))</f>
        <v>0</v>
      </c>
      <c r="L771" s="57">
        <f t="array" ref="L771">SUM(IF(Implementación!$I$9:$I$2508=$D771,Implementación!W$9:W$2508,0))</f>
        <v>0</v>
      </c>
      <c r="M771" s="57">
        <f t="array" ref="M771">SUM(IF(Implementación!$I$9:$I$2508=$D771,Implementación!X$9:X$2508,0))</f>
        <v>0</v>
      </c>
      <c r="N771" s="57">
        <f t="array" ref="N771">SUM(IF(Implementación!$I$9:$I$2508=$D771,Implementación!Y$9:Y$2508,0))</f>
        <v>0</v>
      </c>
      <c r="O771" s="57">
        <f t="array" ref="O771">SUM(IF(Implementación!$I$9:$I$2508=$D771,Implementación!AA$9:AA$2508,0))</f>
        <v>0</v>
      </c>
    </row>
    <row r="772" spans="1:15" ht="12.75" customHeight="1" x14ac:dyDescent="0.2">
      <c r="A772" s="60"/>
      <c r="B772" s="179"/>
      <c r="C772" s="179"/>
      <c r="D772" s="254">
        <v>9214</v>
      </c>
      <c r="E772" s="188" t="s">
        <v>2486</v>
      </c>
      <c r="F772" s="27">
        <f>COUNTIF(Implementación!I$9:I$2507,$D772)</f>
        <v>0</v>
      </c>
      <c r="G772" s="57">
        <f t="array" ref="G772">SUM(IF(Implementación!$I$9:$I$2508=$D772,Implementación!N$9:N$2508,0))</f>
        <v>0</v>
      </c>
      <c r="H772" s="57">
        <f t="array" ref="H772">SUM(IF(Implementación!$I$9:$I$2508=$D772,Implementación!Q$9:Q$2508,0))</f>
        <v>0</v>
      </c>
      <c r="I772" s="57">
        <f t="array" ref="I772">SUM(IF(Implementación!$I$9:$I$2508=$D772,Implementación!T$9:T$2508,0))</f>
        <v>0</v>
      </c>
      <c r="J772" s="57">
        <f t="array" ref="J772">SUM(IF(Implementación!$I$9:$I$2508=$D772,Implementación!U$9:U$2508,0))</f>
        <v>0</v>
      </c>
      <c r="K772" s="57">
        <f t="array" ref="K772">SUM(IF(Implementación!$I$9:$I$2508=$D772,Implementación!V$9:V$2508,0))</f>
        <v>0</v>
      </c>
      <c r="L772" s="57">
        <f t="array" ref="L772">SUM(IF(Implementación!$I$9:$I$2508=$D772,Implementación!W$9:W$2508,0))</f>
        <v>0</v>
      </c>
      <c r="M772" s="57">
        <f t="array" ref="M772">SUM(IF(Implementación!$I$9:$I$2508=$D772,Implementación!X$9:X$2508,0))</f>
        <v>0</v>
      </c>
      <c r="N772" s="57">
        <f t="array" ref="N772">SUM(IF(Implementación!$I$9:$I$2508=$D772,Implementación!Y$9:Y$2508,0))</f>
        <v>0</v>
      </c>
      <c r="O772" s="57">
        <f t="array" ref="O772">SUM(IF(Implementación!$I$9:$I$2508=$D772,Implementación!AA$9:AA$2508,0))</f>
        <v>0</v>
      </c>
    </row>
    <row r="773" spans="1:15" ht="12.75" customHeight="1" x14ac:dyDescent="0.2">
      <c r="A773" s="60"/>
      <c r="B773" s="179"/>
      <c r="C773" s="179"/>
      <c r="D773" s="254">
        <v>9219</v>
      </c>
      <c r="E773" s="188" t="s">
        <v>2487</v>
      </c>
      <c r="F773" s="27">
        <f>COUNTIF(Implementación!I$9:I$2507,$D773)</f>
        <v>0</v>
      </c>
      <c r="G773" s="57">
        <f t="array" ref="G773">SUM(IF(Implementación!$I$9:$I$2508=$D773,Implementación!N$9:N$2508,0))</f>
        <v>0</v>
      </c>
      <c r="H773" s="57">
        <f t="array" ref="H773">SUM(IF(Implementación!$I$9:$I$2508=$D773,Implementación!Q$9:Q$2508,0))</f>
        <v>0</v>
      </c>
      <c r="I773" s="57">
        <f t="array" ref="I773">SUM(IF(Implementación!$I$9:$I$2508=$D773,Implementación!T$9:T$2508,0))</f>
        <v>0</v>
      </c>
      <c r="J773" s="57">
        <f t="array" ref="J773">SUM(IF(Implementación!$I$9:$I$2508=$D773,Implementación!U$9:U$2508,0))</f>
        <v>0</v>
      </c>
      <c r="K773" s="57">
        <f t="array" ref="K773">SUM(IF(Implementación!$I$9:$I$2508=$D773,Implementación!V$9:V$2508,0))</f>
        <v>0</v>
      </c>
      <c r="L773" s="57">
        <f t="array" ref="L773">SUM(IF(Implementación!$I$9:$I$2508=$D773,Implementación!W$9:W$2508,0))</f>
        <v>0</v>
      </c>
      <c r="M773" s="57">
        <f t="array" ref="M773">SUM(IF(Implementación!$I$9:$I$2508=$D773,Implementación!X$9:X$2508,0))</f>
        <v>0</v>
      </c>
      <c r="N773" s="57">
        <f t="array" ref="N773">SUM(IF(Implementación!$I$9:$I$2508=$D773,Implementación!Y$9:Y$2508,0))</f>
        <v>0</v>
      </c>
      <c r="O773" s="57">
        <f t="array" ref="O773">SUM(IF(Implementación!$I$9:$I$2508=$D773,Implementación!AA$9:AA$2508,0))</f>
        <v>0</v>
      </c>
    </row>
    <row r="774" spans="1:15" ht="12.75" customHeight="1" x14ac:dyDescent="0.2">
      <c r="A774" s="60"/>
      <c r="B774" s="179"/>
      <c r="C774" s="179">
        <v>922</v>
      </c>
      <c r="D774" s="182" t="s">
        <v>2488</v>
      </c>
      <c r="E774" s="174"/>
      <c r="F774" s="27"/>
      <c r="G774" s="57"/>
      <c r="H774" s="57"/>
      <c r="I774" s="57"/>
      <c r="J774" s="57"/>
      <c r="K774" s="57"/>
      <c r="L774" s="57"/>
      <c r="M774" s="57"/>
      <c r="N774" s="57"/>
      <c r="O774" s="57"/>
    </row>
    <row r="775" spans="1:15" ht="12.75" customHeight="1" x14ac:dyDescent="0.2">
      <c r="A775" s="60"/>
      <c r="B775" s="179"/>
      <c r="C775" s="179"/>
      <c r="D775" s="254">
        <v>9220</v>
      </c>
      <c r="E775" s="188" t="s">
        <v>2488</v>
      </c>
      <c r="F775" s="27">
        <f>COUNTIF(Implementación!I$9:I$2507,$D775)</f>
        <v>0</v>
      </c>
      <c r="G775" s="57">
        <f t="array" ref="G775">SUM(IF(Implementación!$I$9:$I$2508=$D775,Implementación!N$9:N$2508,0))</f>
        <v>0</v>
      </c>
      <c r="H775" s="57">
        <f t="array" ref="H775">SUM(IF(Implementación!$I$9:$I$2508=$D775,Implementación!Q$9:Q$2508,0))</f>
        <v>0</v>
      </c>
      <c r="I775" s="57">
        <f t="array" ref="I775">SUM(IF(Implementación!$I$9:$I$2508=$D775,Implementación!T$9:T$2508,0))</f>
        <v>0</v>
      </c>
      <c r="J775" s="57">
        <f t="array" ref="J775">SUM(IF(Implementación!$I$9:$I$2508=$D775,Implementación!U$9:U$2508,0))</f>
        <v>0</v>
      </c>
      <c r="K775" s="57">
        <f t="array" ref="K775">SUM(IF(Implementación!$I$9:$I$2508=$D775,Implementación!V$9:V$2508,0))</f>
        <v>0</v>
      </c>
      <c r="L775" s="57">
        <f t="array" ref="L775">SUM(IF(Implementación!$I$9:$I$2508=$D775,Implementación!W$9:W$2508,0))</f>
        <v>0</v>
      </c>
      <c r="M775" s="57">
        <f t="array" ref="M775">SUM(IF(Implementación!$I$9:$I$2508=$D775,Implementación!X$9:X$2508,0))</f>
        <v>0</v>
      </c>
      <c r="N775" s="57">
        <f t="array" ref="N775">SUM(IF(Implementación!$I$9:$I$2508=$D775,Implementación!Y$9:Y$2508,0))</f>
        <v>0</v>
      </c>
      <c r="O775" s="57">
        <f t="array" ref="O775">SUM(IF(Implementación!$I$9:$I$2508=$D775,Implementación!AA$9:AA$2508,0))</f>
        <v>0</v>
      </c>
    </row>
    <row r="776" spans="1:15" ht="12.75" customHeight="1" x14ac:dyDescent="0.2">
      <c r="A776" s="60"/>
      <c r="B776" s="179"/>
      <c r="C776" s="179">
        <v>923</v>
      </c>
      <c r="D776" s="182" t="s">
        <v>2489</v>
      </c>
      <c r="E776" s="174"/>
      <c r="F776" s="27"/>
      <c r="G776" s="57"/>
      <c r="H776" s="57"/>
      <c r="I776" s="57"/>
      <c r="J776" s="57"/>
      <c r="K776" s="57"/>
      <c r="L776" s="57"/>
      <c r="M776" s="57"/>
      <c r="N776" s="57"/>
      <c r="O776" s="57"/>
    </row>
    <row r="777" spans="1:15" ht="12.75" customHeight="1" x14ac:dyDescent="0.2">
      <c r="A777" s="60"/>
      <c r="B777" s="179"/>
      <c r="C777" s="179"/>
      <c r="D777" s="254">
        <v>9231</v>
      </c>
      <c r="E777" s="188" t="s">
        <v>2490</v>
      </c>
      <c r="F777" s="27">
        <f>COUNTIF(Implementación!I$9:I$2507,$D777)</f>
        <v>0</v>
      </c>
      <c r="G777" s="57">
        <f t="array" ref="G777">SUM(IF(Implementación!$I$9:$I$2508=$D777,Implementación!N$9:N$2508,0))</f>
        <v>0</v>
      </c>
      <c r="H777" s="57">
        <f t="array" ref="H777">SUM(IF(Implementación!$I$9:$I$2508=$D777,Implementación!Q$9:Q$2508,0))</f>
        <v>0</v>
      </c>
      <c r="I777" s="57">
        <f t="array" ref="I777">SUM(IF(Implementación!$I$9:$I$2508=$D777,Implementación!T$9:T$2508,0))</f>
        <v>0</v>
      </c>
      <c r="J777" s="57">
        <f t="array" ref="J777">SUM(IF(Implementación!$I$9:$I$2508=$D777,Implementación!U$9:U$2508,0))</f>
        <v>0</v>
      </c>
      <c r="K777" s="57">
        <f t="array" ref="K777">SUM(IF(Implementación!$I$9:$I$2508=$D777,Implementación!V$9:V$2508,0))</f>
        <v>0</v>
      </c>
      <c r="L777" s="57">
        <f t="array" ref="L777">SUM(IF(Implementación!$I$9:$I$2508=$D777,Implementación!W$9:W$2508,0))</f>
        <v>0</v>
      </c>
      <c r="M777" s="57">
        <f t="array" ref="M777">SUM(IF(Implementación!$I$9:$I$2508=$D777,Implementación!X$9:X$2508,0))</f>
        <v>0</v>
      </c>
      <c r="N777" s="57">
        <f t="array" ref="N777">SUM(IF(Implementación!$I$9:$I$2508=$D777,Implementación!Y$9:Y$2508,0))</f>
        <v>0</v>
      </c>
      <c r="O777" s="57">
        <f t="array" ref="O777">SUM(IF(Implementación!$I$9:$I$2508=$D777,Implementación!AA$9:AA$2508,0))</f>
        <v>0</v>
      </c>
    </row>
    <row r="778" spans="1:15" ht="12.75" customHeight="1" x14ac:dyDescent="0.2">
      <c r="A778" s="60"/>
      <c r="B778" s="179"/>
      <c r="C778" s="179"/>
      <c r="D778" s="254">
        <v>9232</v>
      </c>
      <c r="E778" s="188" t="s">
        <v>2491</v>
      </c>
      <c r="F778" s="27">
        <f>COUNTIF(Implementación!I$9:I$2507,$D778)</f>
        <v>0</v>
      </c>
      <c r="G778" s="57">
        <f t="array" ref="G778">SUM(IF(Implementación!$I$9:$I$2508=$D778,Implementación!N$9:N$2508,0))</f>
        <v>0</v>
      </c>
      <c r="H778" s="57">
        <f t="array" ref="H778">SUM(IF(Implementación!$I$9:$I$2508=$D778,Implementación!Q$9:Q$2508,0))</f>
        <v>0</v>
      </c>
      <c r="I778" s="57">
        <f t="array" ref="I778">SUM(IF(Implementación!$I$9:$I$2508=$D778,Implementación!T$9:T$2508,0))</f>
        <v>0</v>
      </c>
      <c r="J778" s="57">
        <f t="array" ref="J778">SUM(IF(Implementación!$I$9:$I$2508=$D778,Implementación!U$9:U$2508,0))</f>
        <v>0</v>
      </c>
      <c r="K778" s="57">
        <f t="array" ref="K778">SUM(IF(Implementación!$I$9:$I$2508=$D778,Implementación!V$9:V$2508,0))</f>
        <v>0</v>
      </c>
      <c r="L778" s="57">
        <f t="array" ref="L778">SUM(IF(Implementación!$I$9:$I$2508=$D778,Implementación!W$9:W$2508,0))</f>
        <v>0</v>
      </c>
      <c r="M778" s="57">
        <f t="array" ref="M778">SUM(IF(Implementación!$I$9:$I$2508=$D778,Implementación!X$9:X$2508,0))</f>
        <v>0</v>
      </c>
      <c r="N778" s="57">
        <f t="array" ref="N778">SUM(IF(Implementación!$I$9:$I$2508=$D778,Implementación!Y$9:Y$2508,0))</f>
        <v>0</v>
      </c>
      <c r="O778" s="57">
        <f t="array" ref="O778">SUM(IF(Implementación!$I$9:$I$2508=$D778,Implementación!AA$9:AA$2508,0))</f>
        <v>0</v>
      </c>
    </row>
    <row r="779" spans="1:15" ht="12.75" customHeight="1" x14ac:dyDescent="0.2">
      <c r="A779" s="60"/>
      <c r="B779" s="179"/>
      <c r="C779" s="179"/>
      <c r="D779" s="254">
        <v>9233</v>
      </c>
      <c r="E779" s="188" t="s">
        <v>2492</v>
      </c>
      <c r="F779" s="27">
        <f>COUNTIF(Implementación!I$9:I$2507,$D779)</f>
        <v>0</v>
      </c>
      <c r="G779" s="57">
        <f t="array" ref="G779">SUM(IF(Implementación!$I$9:$I$2508=$D779,Implementación!N$9:N$2508,0))</f>
        <v>0</v>
      </c>
      <c r="H779" s="57">
        <f t="array" ref="H779">SUM(IF(Implementación!$I$9:$I$2508=$D779,Implementación!Q$9:Q$2508,0))</f>
        <v>0</v>
      </c>
      <c r="I779" s="57">
        <f t="array" ref="I779">SUM(IF(Implementación!$I$9:$I$2508=$D779,Implementación!T$9:T$2508,0))</f>
        <v>0</v>
      </c>
      <c r="J779" s="57">
        <f t="array" ref="J779">SUM(IF(Implementación!$I$9:$I$2508=$D779,Implementación!U$9:U$2508,0))</f>
        <v>0</v>
      </c>
      <c r="K779" s="57">
        <f t="array" ref="K779">SUM(IF(Implementación!$I$9:$I$2508=$D779,Implementación!V$9:V$2508,0))</f>
        <v>0</v>
      </c>
      <c r="L779" s="57">
        <f t="array" ref="L779">SUM(IF(Implementación!$I$9:$I$2508=$D779,Implementación!W$9:W$2508,0))</f>
        <v>0</v>
      </c>
      <c r="M779" s="57">
        <f t="array" ref="M779">SUM(IF(Implementación!$I$9:$I$2508=$D779,Implementación!X$9:X$2508,0))</f>
        <v>0</v>
      </c>
      <c r="N779" s="57">
        <f t="array" ref="N779">SUM(IF(Implementación!$I$9:$I$2508=$D779,Implementación!Y$9:Y$2508,0))</f>
        <v>0</v>
      </c>
      <c r="O779" s="57">
        <f t="array" ref="O779">SUM(IF(Implementación!$I$9:$I$2508=$D779,Implementación!AA$9:AA$2508,0))</f>
        <v>0</v>
      </c>
    </row>
    <row r="780" spans="1:15" ht="12.75" customHeight="1" x14ac:dyDescent="0.2">
      <c r="A780" s="60"/>
      <c r="B780" s="179"/>
      <c r="C780" s="179">
        <v>924</v>
      </c>
      <c r="D780" s="182" t="s">
        <v>2493</v>
      </c>
      <c r="E780" s="174"/>
      <c r="F780" s="27"/>
      <c r="G780" s="57"/>
      <c r="H780" s="57"/>
      <c r="I780" s="57"/>
      <c r="J780" s="57"/>
      <c r="K780" s="57"/>
      <c r="L780" s="57"/>
      <c r="M780" s="57"/>
      <c r="N780" s="57"/>
      <c r="O780" s="57"/>
    </row>
    <row r="781" spans="1:15" ht="12.75" customHeight="1" x14ac:dyDescent="0.2">
      <c r="A781" s="60"/>
      <c r="B781" s="179"/>
      <c r="C781" s="179"/>
      <c r="D781" s="254">
        <v>9241</v>
      </c>
      <c r="E781" s="188" t="s">
        <v>2494</v>
      </c>
      <c r="F781" s="27">
        <f>COUNTIF(Implementación!I$9:I$2507,$D781)</f>
        <v>0</v>
      </c>
      <c r="G781" s="57">
        <f t="array" ref="G781">SUM(IF(Implementación!$I$9:$I$2508=$D781,Implementación!N$9:N$2508,0))</f>
        <v>0</v>
      </c>
      <c r="H781" s="57">
        <f t="array" ref="H781">SUM(IF(Implementación!$I$9:$I$2508=$D781,Implementación!Q$9:Q$2508,0))</f>
        <v>0</v>
      </c>
      <c r="I781" s="57">
        <f t="array" ref="I781">SUM(IF(Implementación!$I$9:$I$2508=$D781,Implementación!T$9:T$2508,0))</f>
        <v>0</v>
      </c>
      <c r="J781" s="57">
        <f t="array" ref="J781">SUM(IF(Implementación!$I$9:$I$2508=$D781,Implementación!U$9:U$2508,0))</f>
        <v>0</v>
      </c>
      <c r="K781" s="57">
        <f t="array" ref="K781">SUM(IF(Implementación!$I$9:$I$2508=$D781,Implementación!V$9:V$2508,0))</f>
        <v>0</v>
      </c>
      <c r="L781" s="57">
        <f t="array" ref="L781">SUM(IF(Implementación!$I$9:$I$2508=$D781,Implementación!W$9:W$2508,0))</f>
        <v>0</v>
      </c>
      <c r="M781" s="57">
        <f t="array" ref="M781">SUM(IF(Implementación!$I$9:$I$2508=$D781,Implementación!X$9:X$2508,0))</f>
        <v>0</v>
      </c>
      <c r="N781" s="57">
        <f t="array" ref="N781">SUM(IF(Implementación!$I$9:$I$2508=$D781,Implementación!Y$9:Y$2508,0))</f>
        <v>0</v>
      </c>
      <c r="O781" s="57">
        <f t="array" ref="O781">SUM(IF(Implementación!$I$9:$I$2508=$D781,Implementación!AA$9:AA$2508,0))</f>
        <v>0</v>
      </c>
    </row>
    <row r="782" spans="1:15" ht="12.75" customHeight="1" x14ac:dyDescent="0.2">
      <c r="A782" s="60"/>
      <c r="B782" s="179"/>
      <c r="C782" s="179"/>
      <c r="D782" s="254">
        <v>9242</v>
      </c>
      <c r="E782" s="188" t="s">
        <v>2495</v>
      </c>
      <c r="F782" s="27">
        <f>COUNTIF(Implementación!I$9:I$2507,$D782)</f>
        <v>0</v>
      </c>
      <c r="G782" s="57">
        <f t="array" ref="G782">SUM(IF(Implementación!$I$9:$I$2508=$D782,Implementación!N$9:N$2508,0))</f>
        <v>0</v>
      </c>
      <c r="H782" s="57">
        <f t="array" ref="H782">SUM(IF(Implementación!$I$9:$I$2508=$D782,Implementación!Q$9:Q$2508,0))</f>
        <v>0</v>
      </c>
      <c r="I782" s="57">
        <f t="array" ref="I782">SUM(IF(Implementación!$I$9:$I$2508=$D782,Implementación!T$9:T$2508,0))</f>
        <v>0</v>
      </c>
      <c r="J782" s="57">
        <f t="array" ref="J782">SUM(IF(Implementación!$I$9:$I$2508=$D782,Implementación!U$9:U$2508,0))</f>
        <v>0</v>
      </c>
      <c r="K782" s="57">
        <f t="array" ref="K782">SUM(IF(Implementación!$I$9:$I$2508=$D782,Implementación!V$9:V$2508,0))</f>
        <v>0</v>
      </c>
      <c r="L782" s="57">
        <f t="array" ref="L782">SUM(IF(Implementación!$I$9:$I$2508=$D782,Implementación!W$9:W$2508,0))</f>
        <v>0</v>
      </c>
      <c r="M782" s="57">
        <f t="array" ref="M782">SUM(IF(Implementación!$I$9:$I$2508=$D782,Implementación!X$9:X$2508,0))</f>
        <v>0</v>
      </c>
      <c r="N782" s="57">
        <f t="array" ref="N782">SUM(IF(Implementación!$I$9:$I$2508=$D782,Implementación!Y$9:Y$2508,0))</f>
        <v>0</v>
      </c>
      <c r="O782" s="57">
        <f t="array" ref="O782">SUM(IF(Implementación!$I$9:$I$2508=$D782,Implementación!AA$9:AA$2508,0))</f>
        <v>0</v>
      </c>
    </row>
    <row r="783" spans="1:15" ht="12.75" customHeight="1" x14ac:dyDescent="0.2">
      <c r="A783" s="60"/>
      <c r="B783" s="179"/>
      <c r="C783" s="179"/>
      <c r="D783" s="254">
        <v>9249</v>
      </c>
      <c r="E783" s="188" t="s">
        <v>2496</v>
      </c>
      <c r="F783" s="27">
        <f>COUNTIF(Implementación!I$9:I$2507,$D783)</f>
        <v>6</v>
      </c>
      <c r="G783" s="57">
        <f t="array" ref="G783">SUM(IF(Implementación!$I$9:$I$2508=$D783,Implementación!N$9:N$2508,0))</f>
        <v>132431.80320000002</v>
      </c>
      <c r="H783" s="57">
        <f t="array" ref="H783">SUM(IF(Implementación!$I$9:$I$2508=$D783,Implementación!Q$9:Q$2508,0))</f>
        <v>4125.8115339839997</v>
      </c>
      <c r="I783" s="57">
        <f t="array" ref="I783">SUM(IF(Implementación!$I$9:$I$2508=$D783,Implementación!T$9:T$2508,0))</f>
        <v>4585.4328603167996</v>
      </c>
      <c r="J783" s="57">
        <f t="array" ref="J783">SUM(IF(Implementación!$I$9:$I$2508=$D783,Implementación!U$9:U$2508,0))</f>
        <v>1280517.9206115988</v>
      </c>
      <c r="K783" s="57">
        <f t="array" ref="K783">SUM(IF(Implementación!$I$9:$I$2508=$D783,Implementación!V$9:V$2508,0))</f>
        <v>328740.3293610551</v>
      </c>
      <c r="L783" s="57">
        <f t="array" ref="L783">SUM(IF(Implementación!$I$9:$I$2508=$D783,Implementación!W$9:W$2508,0))</f>
        <v>1609258.249972654</v>
      </c>
      <c r="M783" s="57">
        <f t="array" ref="M783">SUM(IF(Implementación!$I$9:$I$2508=$D783,Implementación!X$9:X$2508,0))</f>
        <v>1609257.52</v>
      </c>
      <c r="N783" s="57">
        <f t="array" ref="N783">SUM(IF(Implementación!$I$9:$I$2508=$D783,Implementación!Y$9:Y$2508,0))</f>
        <v>0</v>
      </c>
      <c r="O783" s="57">
        <f t="array" ref="O783">SUM(IF(Implementación!$I$9:$I$2508=$D783,Implementación!AA$9:AA$2508,0))</f>
        <v>0</v>
      </c>
    </row>
    <row r="784" spans="1:15" ht="12.75" customHeight="1" x14ac:dyDescent="0.2">
      <c r="A784" s="60"/>
      <c r="B784" s="179"/>
      <c r="C784" s="179"/>
      <c r="E784" s="188" t="s">
        <v>2338</v>
      </c>
      <c r="F784" s="27"/>
      <c r="G784" s="57"/>
      <c r="H784" s="57"/>
      <c r="I784" s="57"/>
      <c r="J784" s="57"/>
      <c r="K784" s="57"/>
      <c r="L784" s="57"/>
      <c r="M784" s="57"/>
      <c r="N784" s="57"/>
      <c r="O784" s="57"/>
    </row>
    <row r="785" spans="1:15" ht="12.75" customHeight="1" x14ac:dyDescent="0.2">
      <c r="A785" s="60"/>
      <c r="B785" s="179">
        <v>93</v>
      </c>
      <c r="C785" s="179" t="s">
        <v>2497</v>
      </c>
      <c r="E785" s="174"/>
      <c r="F785" s="27"/>
      <c r="G785" s="57"/>
      <c r="H785" s="57"/>
      <c r="I785" s="57"/>
      <c r="J785" s="57"/>
      <c r="K785" s="57"/>
      <c r="L785" s="57"/>
      <c r="M785" s="57"/>
      <c r="N785" s="57"/>
      <c r="O785" s="57"/>
    </row>
    <row r="786" spans="1:15" ht="12.75" customHeight="1" x14ac:dyDescent="0.2">
      <c r="A786" s="60"/>
      <c r="B786" s="179"/>
      <c r="C786" s="179">
        <v>930</v>
      </c>
      <c r="D786" s="182" t="s">
        <v>2497</v>
      </c>
      <c r="E786" s="174"/>
      <c r="F786" s="27"/>
      <c r="G786" s="57"/>
      <c r="H786" s="57"/>
      <c r="I786" s="57"/>
      <c r="J786" s="57"/>
      <c r="K786" s="57"/>
      <c r="L786" s="57"/>
      <c r="M786" s="57"/>
      <c r="N786" s="57"/>
      <c r="O786" s="57"/>
    </row>
    <row r="787" spans="1:15" ht="12.75" customHeight="1" x14ac:dyDescent="0.2">
      <c r="A787" s="60"/>
      <c r="B787" s="179"/>
      <c r="C787" s="179"/>
      <c r="D787" s="254">
        <v>9301</v>
      </c>
      <c r="E787" s="188" t="s">
        <v>2498</v>
      </c>
      <c r="F787" s="27">
        <f>COUNTIF(Implementación!I$9:I$2507,$D787)</f>
        <v>0</v>
      </c>
      <c r="G787" s="57">
        <f t="array" ref="G787">SUM(IF(Implementación!$I$9:$I$2508=$D787,Implementación!N$9:N$2508,0))</f>
        <v>0</v>
      </c>
      <c r="H787" s="57">
        <f t="array" ref="H787">SUM(IF(Implementación!$I$9:$I$2508=$D787,Implementación!Q$9:Q$2508,0))</f>
        <v>0</v>
      </c>
      <c r="I787" s="57">
        <f t="array" ref="I787">SUM(IF(Implementación!$I$9:$I$2508=$D787,Implementación!T$9:T$2508,0))</f>
        <v>0</v>
      </c>
      <c r="J787" s="57">
        <f t="array" ref="J787">SUM(IF(Implementación!$I$9:$I$2508=$D787,Implementación!U$9:U$2508,0))</f>
        <v>0</v>
      </c>
      <c r="K787" s="57">
        <f t="array" ref="K787">SUM(IF(Implementación!$I$9:$I$2508=$D787,Implementación!V$9:V$2508,0))</f>
        <v>0</v>
      </c>
      <c r="L787" s="57">
        <f t="array" ref="L787">SUM(IF(Implementación!$I$9:$I$2508=$D787,Implementación!W$9:W$2508,0))</f>
        <v>0</v>
      </c>
      <c r="M787" s="57">
        <f t="array" ref="M787">SUM(IF(Implementación!$I$9:$I$2508=$D787,Implementación!X$9:X$2508,0))</f>
        <v>0</v>
      </c>
      <c r="N787" s="57">
        <f t="array" ref="N787">SUM(IF(Implementación!$I$9:$I$2508=$D787,Implementación!Y$9:Y$2508,0))</f>
        <v>0</v>
      </c>
      <c r="O787" s="57">
        <f t="array" ref="O787">SUM(IF(Implementación!$I$9:$I$2508=$D787,Implementación!AA$9:AA$2508,0))</f>
        <v>0</v>
      </c>
    </row>
    <row r="788" spans="1:15" ht="12.75" customHeight="1" x14ac:dyDescent="0.2">
      <c r="A788" s="60"/>
      <c r="B788" s="179"/>
      <c r="C788" s="179"/>
      <c r="D788" s="254">
        <v>9302</v>
      </c>
      <c r="E788" s="188" t="s">
        <v>2499</v>
      </c>
      <c r="F788" s="27">
        <f>COUNTIF(Implementación!I$9:I$2507,$D788)</f>
        <v>0</v>
      </c>
      <c r="G788" s="57">
        <f t="array" ref="G788">SUM(IF(Implementación!$I$9:$I$2508=$D788,Implementación!N$9:N$2508,0))</f>
        <v>0</v>
      </c>
      <c r="H788" s="57">
        <f t="array" ref="H788">SUM(IF(Implementación!$I$9:$I$2508=$D788,Implementación!Q$9:Q$2508,0))</f>
        <v>0</v>
      </c>
      <c r="I788" s="57">
        <f t="array" ref="I788">SUM(IF(Implementación!$I$9:$I$2508=$D788,Implementación!T$9:T$2508,0))</f>
        <v>0</v>
      </c>
      <c r="J788" s="57">
        <f t="array" ref="J788">SUM(IF(Implementación!$I$9:$I$2508=$D788,Implementación!U$9:U$2508,0))</f>
        <v>0</v>
      </c>
      <c r="K788" s="57">
        <f t="array" ref="K788">SUM(IF(Implementación!$I$9:$I$2508=$D788,Implementación!V$9:V$2508,0))</f>
        <v>0</v>
      </c>
      <c r="L788" s="57">
        <f t="array" ref="L788">SUM(IF(Implementación!$I$9:$I$2508=$D788,Implementación!W$9:W$2508,0))</f>
        <v>0</v>
      </c>
      <c r="M788" s="57">
        <f t="array" ref="M788">SUM(IF(Implementación!$I$9:$I$2508=$D788,Implementación!X$9:X$2508,0))</f>
        <v>0</v>
      </c>
      <c r="N788" s="57">
        <f t="array" ref="N788">SUM(IF(Implementación!$I$9:$I$2508=$D788,Implementación!Y$9:Y$2508,0))</f>
        <v>0</v>
      </c>
      <c r="O788" s="57">
        <f t="array" ref="O788">SUM(IF(Implementación!$I$9:$I$2508=$D788,Implementación!AA$9:AA$2508,0))</f>
        <v>0</v>
      </c>
    </row>
    <row r="789" spans="1:15" ht="12.75" customHeight="1" x14ac:dyDescent="0.2">
      <c r="A789" s="60"/>
      <c r="B789" s="179"/>
      <c r="C789" s="179"/>
      <c r="D789" s="254">
        <v>9303</v>
      </c>
      <c r="E789" s="188" t="s">
        <v>2500</v>
      </c>
      <c r="F789" s="27">
        <f>COUNTIF(Implementación!I$9:I$2507,$D789)</f>
        <v>0</v>
      </c>
      <c r="G789" s="57">
        <f t="array" ref="G789">SUM(IF(Implementación!$I$9:$I$2508=$D789,Implementación!N$9:N$2508,0))</f>
        <v>0</v>
      </c>
      <c r="H789" s="57">
        <f t="array" ref="H789">SUM(IF(Implementación!$I$9:$I$2508=$D789,Implementación!Q$9:Q$2508,0))</f>
        <v>0</v>
      </c>
      <c r="I789" s="57">
        <f t="array" ref="I789">SUM(IF(Implementación!$I$9:$I$2508=$D789,Implementación!T$9:T$2508,0))</f>
        <v>0</v>
      </c>
      <c r="J789" s="57">
        <f t="array" ref="J789">SUM(IF(Implementación!$I$9:$I$2508=$D789,Implementación!U$9:U$2508,0))</f>
        <v>0</v>
      </c>
      <c r="K789" s="57">
        <f t="array" ref="K789">SUM(IF(Implementación!$I$9:$I$2508=$D789,Implementación!V$9:V$2508,0))</f>
        <v>0</v>
      </c>
      <c r="L789" s="57">
        <f t="array" ref="L789">SUM(IF(Implementación!$I$9:$I$2508=$D789,Implementación!W$9:W$2508,0))</f>
        <v>0</v>
      </c>
      <c r="M789" s="57">
        <f t="array" ref="M789">SUM(IF(Implementación!$I$9:$I$2508=$D789,Implementación!X$9:X$2508,0))</f>
        <v>0</v>
      </c>
      <c r="N789" s="57">
        <f t="array" ref="N789">SUM(IF(Implementación!$I$9:$I$2508=$D789,Implementación!Y$9:Y$2508,0))</f>
        <v>0</v>
      </c>
      <c r="O789" s="57">
        <f t="array" ref="O789">SUM(IF(Implementación!$I$9:$I$2508=$D789,Implementación!AA$9:AA$2508,0))</f>
        <v>0</v>
      </c>
    </row>
    <row r="790" spans="1:15" ht="12.75" customHeight="1" x14ac:dyDescent="0.2">
      <c r="A790" s="60"/>
      <c r="B790" s="179"/>
      <c r="C790" s="179"/>
      <c r="D790" s="254">
        <v>9309</v>
      </c>
      <c r="E790" s="188" t="s">
        <v>2501</v>
      </c>
      <c r="F790" s="27">
        <f>COUNTIF(Implementación!I$9:I$2507,$D790)</f>
        <v>4</v>
      </c>
      <c r="G790" s="57">
        <f t="array" ref="G790">SUM(IF(Implementación!$I$9:$I$2508=$D790,Implementación!N$9:N$2508,0))</f>
        <v>2235.9023999999999</v>
      </c>
      <c r="H790" s="57">
        <f t="array" ref="H790">SUM(IF(Implementación!$I$9:$I$2508=$D790,Implementación!Q$9:Q$2508,0))</f>
        <v>65.003159520000011</v>
      </c>
      <c r="I790" s="57">
        <f t="array" ref="I790">SUM(IF(Implementación!$I$9:$I$2508=$D790,Implementación!T$9:T$2508,0))</f>
        <v>15.210864000000001</v>
      </c>
      <c r="J790" s="57">
        <f t="array" ref="J790">SUM(IF(Implementación!$I$9:$I$2508=$D790,Implementación!U$9:U$2508,0))</f>
        <v>297479.9148991488</v>
      </c>
      <c r="K790" s="57">
        <f t="array" ref="K790">SUM(IF(Implementación!$I$9:$I$2508=$D790,Implementación!V$9:V$2508,0))</f>
        <v>6311.5869855744004</v>
      </c>
      <c r="L790" s="57">
        <f t="array" ref="L790">SUM(IF(Implementación!$I$9:$I$2508=$D790,Implementación!W$9:W$2508,0))</f>
        <v>303791.5018847232</v>
      </c>
      <c r="M790" s="57">
        <f t="array" ref="M790">SUM(IF(Implementación!$I$9:$I$2508=$D790,Implementación!X$9:X$2508,0))</f>
        <v>303792</v>
      </c>
      <c r="N790" s="57">
        <f t="array" ref="N790">SUM(IF(Implementación!$I$9:$I$2508=$D790,Implementación!Y$9:Y$2508,0))</f>
        <v>0</v>
      </c>
      <c r="O790" s="57">
        <f t="array" ref="O790">SUM(IF(Implementación!$I$9:$I$2508=$D790,Implementación!AA$9:AA$2508,0))</f>
        <v>0</v>
      </c>
    </row>
    <row r="791" spans="1:15" ht="12.75" customHeight="1" x14ac:dyDescent="0.2">
      <c r="A791" s="60"/>
      <c r="B791" s="179"/>
      <c r="C791" s="179"/>
      <c r="E791" s="188" t="s">
        <v>2338</v>
      </c>
      <c r="F791" s="27"/>
      <c r="G791" s="57"/>
      <c r="H791" s="57"/>
      <c r="I791" s="57"/>
      <c r="J791" s="57"/>
      <c r="K791" s="57"/>
      <c r="L791" s="57"/>
      <c r="M791" s="57"/>
      <c r="N791" s="57"/>
      <c r="O791" s="57"/>
    </row>
    <row r="792" spans="1:15" ht="12.75" customHeight="1" x14ac:dyDescent="0.25">
      <c r="A792" s="112" t="s">
        <v>1671</v>
      </c>
      <c r="B792" s="185" t="s">
        <v>1672</v>
      </c>
      <c r="C792" s="179"/>
      <c r="E792" s="174"/>
      <c r="F792" s="176">
        <f t="shared" ref="F792:O792" si="16">SUM(F793:F796)</f>
        <v>0</v>
      </c>
      <c r="G792" s="186">
        <f t="shared" si="16"/>
        <v>0</v>
      </c>
      <c r="H792" s="186">
        <f t="shared" si="16"/>
        <v>0</v>
      </c>
      <c r="I792" s="186">
        <f t="shared" si="16"/>
        <v>0</v>
      </c>
      <c r="J792" s="186">
        <f t="shared" si="16"/>
        <v>0</v>
      </c>
      <c r="K792" s="186">
        <f t="shared" si="16"/>
        <v>0</v>
      </c>
      <c r="L792" s="186">
        <f t="shared" si="16"/>
        <v>0</v>
      </c>
      <c r="M792" s="186">
        <f t="shared" si="16"/>
        <v>0</v>
      </c>
      <c r="N792" s="186">
        <f t="shared" si="16"/>
        <v>0</v>
      </c>
      <c r="O792" s="186">
        <f t="shared" si="16"/>
        <v>0</v>
      </c>
    </row>
    <row r="793" spans="1:15" ht="12.75" customHeight="1" x14ac:dyDescent="0.2">
      <c r="A793" s="60"/>
      <c r="B793" s="179">
        <v>95</v>
      </c>
      <c r="C793" s="182" t="s">
        <v>2502</v>
      </c>
      <c r="E793" s="174"/>
      <c r="F793" s="27"/>
      <c r="G793" s="57"/>
      <c r="H793" s="57"/>
      <c r="I793" s="57"/>
      <c r="J793" s="57"/>
      <c r="K793" s="57"/>
      <c r="L793" s="57"/>
      <c r="M793" s="57"/>
      <c r="N793" s="57"/>
      <c r="O793" s="57"/>
    </row>
    <row r="794" spans="1:15" ht="12.75" customHeight="1" x14ac:dyDescent="0.2">
      <c r="A794" s="60"/>
      <c r="B794" s="179"/>
      <c r="C794" s="179">
        <v>950</v>
      </c>
      <c r="D794" s="182" t="s">
        <v>2502</v>
      </c>
      <c r="E794" s="174"/>
      <c r="F794" s="27"/>
      <c r="G794" s="57"/>
      <c r="H794" s="57"/>
      <c r="I794" s="57"/>
      <c r="J794" s="57"/>
      <c r="K794" s="57"/>
      <c r="L794" s="57"/>
      <c r="M794" s="57"/>
      <c r="N794" s="57"/>
      <c r="O794" s="57"/>
    </row>
    <row r="795" spans="1:15" ht="12.75" customHeight="1" x14ac:dyDescent="0.2">
      <c r="A795" s="60"/>
      <c r="B795" s="179"/>
      <c r="C795" s="179"/>
      <c r="D795" s="254">
        <v>9500</v>
      </c>
      <c r="E795" s="188" t="s">
        <v>2502</v>
      </c>
      <c r="F795" s="27">
        <f>COUNTIF(Implementación!I$9:I$2507,$D795)</f>
        <v>0</v>
      </c>
      <c r="G795" s="57">
        <f t="array" ref="G795">SUM(IF(Implementación!$I$9:$I$2508=$D795,Implementación!N$9:N$2508,0))</f>
        <v>0</v>
      </c>
      <c r="H795" s="57">
        <f t="array" ref="H795">SUM(IF(Implementación!$I$9:$I$2508=$D795,Implementación!Q$9:Q$2508,0))</f>
        <v>0</v>
      </c>
      <c r="I795" s="57">
        <f t="array" ref="I795">SUM(IF(Implementación!$I$9:$I$2508=$D795,Implementación!T$9:T$2508,0))</f>
        <v>0</v>
      </c>
      <c r="J795" s="57">
        <f t="array" ref="J795">SUM(IF(Implementación!$I$9:$I$2508=$D795,Implementación!U$9:U$2508,0))</f>
        <v>0</v>
      </c>
      <c r="K795" s="57">
        <f t="array" ref="K795">SUM(IF(Implementación!$I$9:$I$2508=$D795,Implementación!V$9:V$2508,0))</f>
        <v>0</v>
      </c>
      <c r="L795" s="57">
        <f t="array" ref="L795">SUM(IF(Implementación!$I$9:$I$2508=$D795,Implementación!W$9:W$2508,0))</f>
        <v>0</v>
      </c>
      <c r="M795" s="57">
        <f t="array" ref="M795">SUM(IF(Implementación!$I$9:$I$2508=$D795,Implementación!X$9:X$2508,0))</f>
        <v>0</v>
      </c>
      <c r="N795" s="57">
        <f t="array" ref="N795">SUM(IF(Implementación!$I$9:$I$2508=$D795,Implementación!Y$9:Y$2508,0))</f>
        <v>0</v>
      </c>
      <c r="O795" s="57">
        <f t="array" ref="O795">SUM(IF(Implementación!$I$9:$I$2508=$D795,Implementación!AA$9:AA$2508,0))</f>
        <v>0</v>
      </c>
    </row>
    <row r="796" spans="1:15" ht="12.75" customHeight="1" x14ac:dyDescent="0.2">
      <c r="A796" s="60"/>
      <c r="B796" s="179"/>
      <c r="C796" s="179"/>
      <c r="E796" s="188" t="s">
        <v>2338</v>
      </c>
      <c r="F796" s="27"/>
      <c r="G796" s="57"/>
      <c r="H796" s="57"/>
      <c r="I796" s="57"/>
      <c r="J796" s="57"/>
      <c r="K796" s="57"/>
      <c r="L796" s="57"/>
      <c r="M796" s="57"/>
      <c r="N796" s="57"/>
      <c r="O796" s="57"/>
    </row>
    <row r="797" spans="1:15" ht="12.75" customHeight="1" x14ac:dyDescent="0.25">
      <c r="A797" s="112" t="s">
        <v>1673</v>
      </c>
      <c r="B797" s="185" t="s">
        <v>1674</v>
      </c>
      <c r="C797" s="179"/>
      <c r="E797" s="174"/>
      <c r="F797" s="176">
        <f t="shared" ref="F797:O797" si="17">SUM(F798:F800)</f>
        <v>0</v>
      </c>
      <c r="G797" s="186">
        <f t="shared" si="17"/>
        <v>0</v>
      </c>
      <c r="H797" s="186">
        <f t="shared" si="17"/>
        <v>0</v>
      </c>
      <c r="I797" s="186">
        <f t="shared" si="17"/>
        <v>0</v>
      </c>
      <c r="J797" s="186">
        <f t="shared" si="17"/>
        <v>0</v>
      </c>
      <c r="K797" s="186">
        <f t="shared" si="17"/>
        <v>0</v>
      </c>
      <c r="L797" s="186">
        <f t="shared" si="17"/>
        <v>0</v>
      </c>
      <c r="M797" s="186">
        <f t="shared" si="17"/>
        <v>0</v>
      </c>
      <c r="N797" s="186">
        <f t="shared" si="17"/>
        <v>0</v>
      </c>
      <c r="O797" s="186">
        <f t="shared" si="17"/>
        <v>0</v>
      </c>
    </row>
    <row r="798" spans="1:15" ht="12.75" customHeight="1" x14ac:dyDescent="0.2">
      <c r="A798" s="60"/>
      <c r="B798" s="179">
        <v>99</v>
      </c>
      <c r="C798" s="179" t="s">
        <v>2503</v>
      </c>
      <c r="E798" s="174"/>
      <c r="F798" s="27"/>
      <c r="G798" s="57"/>
      <c r="H798" s="57"/>
      <c r="I798" s="57"/>
      <c r="J798" s="57"/>
      <c r="K798" s="57"/>
      <c r="L798" s="57"/>
      <c r="M798" s="57"/>
      <c r="N798" s="57"/>
      <c r="O798" s="57"/>
    </row>
    <row r="799" spans="1:15" ht="12.75" customHeight="1" x14ac:dyDescent="0.2">
      <c r="A799" s="60"/>
      <c r="B799" s="179"/>
      <c r="C799" s="179">
        <v>990</v>
      </c>
      <c r="D799" s="182" t="s">
        <v>2503</v>
      </c>
      <c r="E799" s="174"/>
      <c r="F799" s="27"/>
      <c r="G799" s="57"/>
      <c r="H799" s="57"/>
      <c r="I799" s="57"/>
      <c r="J799" s="57"/>
      <c r="K799" s="57"/>
      <c r="L799" s="57"/>
      <c r="M799" s="57"/>
      <c r="N799" s="57"/>
      <c r="O799" s="57"/>
    </row>
    <row r="800" spans="1:15" ht="12.75" customHeight="1" x14ac:dyDescent="0.2">
      <c r="A800" s="60"/>
      <c r="B800" s="179"/>
      <c r="C800" s="179"/>
      <c r="D800" s="254">
        <v>9900</v>
      </c>
      <c r="E800" s="188" t="s">
        <v>2504</v>
      </c>
      <c r="F800" s="27">
        <f>COUNTIF(Implementación!I$9:I$2507,$D800)</f>
        <v>0</v>
      </c>
      <c r="G800" s="57">
        <f t="array" ref="G800">SUM(IF(Implementación!$I$9:$I$2508=$D800,Implementación!N$9:N$2508,0))</f>
        <v>0</v>
      </c>
      <c r="H800" s="57">
        <f t="array" ref="H800">SUM(IF(Implementación!$I$9:$I$2508=$D800,Implementación!Q$9:Q$2508,0))</f>
        <v>0</v>
      </c>
      <c r="I800" s="57">
        <f t="array" ref="I800">SUM(IF(Implementación!$I$9:$I$2508=$D800,Implementación!T$9:T$2508,0))</f>
        <v>0</v>
      </c>
      <c r="J800" s="57">
        <f t="array" ref="J800">SUM(IF(Implementación!$I$9:$I$2508=$D800,Implementación!U$9:U$2508,0))</f>
        <v>0</v>
      </c>
      <c r="K800" s="57">
        <f t="array" ref="K800">SUM(IF(Implementación!$I$9:$I$2508=$D800,Implementación!V$9:V$2508,0))</f>
        <v>0</v>
      </c>
      <c r="L800" s="57">
        <f t="array" ref="L800">SUM(IF(Implementación!$I$9:$I$2508=$D800,Implementación!W$9:W$2508,0))</f>
        <v>0</v>
      </c>
      <c r="M800" s="57">
        <f t="array" ref="M800">SUM(IF(Implementación!$I$9:$I$2508=$D800,Implementación!X$9:X$2508,0))</f>
        <v>0</v>
      </c>
      <c r="N800" s="57">
        <f t="array" ref="N800">SUM(IF(Implementación!$I$9:$I$2508=$D800,Implementación!Y$9:Y$2508,0))</f>
        <v>0</v>
      </c>
      <c r="O800" s="57">
        <f t="array" ref="O800">SUM(IF(Implementación!$I$9:$I$2508=$D800,Implementación!AA$9:AA$2508,0))</f>
        <v>0</v>
      </c>
    </row>
    <row r="801" spans="1:15" ht="12.75" customHeight="1" x14ac:dyDescent="0.2">
      <c r="A801" s="60"/>
      <c r="B801" s="179"/>
      <c r="C801" s="179"/>
      <c r="E801" s="188"/>
      <c r="H801" s="173"/>
      <c r="I801" s="173"/>
      <c r="J801" s="173"/>
      <c r="K801" s="173"/>
      <c r="L801" s="173"/>
      <c r="M801" s="173"/>
      <c r="N801" s="173"/>
      <c r="O801" s="173"/>
    </row>
    <row r="802" spans="1:15" ht="12.75" customHeight="1" x14ac:dyDescent="0.2">
      <c r="A802" s="60"/>
      <c r="B802" s="179"/>
      <c r="C802" s="179"/>
      <c r="E802" s="188"/>
      <c r="H802" s="173"/>
      <c r="I802" s="173"/>
      <c r="J802" s="173"/>
      <c r="K802" s="173"/>
      <c r="L802" s="173"/>
      <c r="M802" s="173"/>
      <c r="N802" s="173"/>
      <c r="O802" s="173"/>
    </row>
    <row r="803" spans="1:15" ht="12.75" customHeight="1" x14ac:dyDescent="0.2">
      <c r="A803" s="60"/>
      <c r="B803" s="179"/>
      <c r="C803" s="179"/>
      <c r="E803" s="188"/>
      <c r="H803" s="173"/>
      <c r="I803" s="173"/>
      <c r="J803" s="173"/>
      <c r="K803" s="173"/>
      <c r="L803" s="173"/>
      <c r="M803" s="173"/>
      <c r="N803" s="173"/>
      <c r="O803" s="173"/>
    </row>
    <row r="804" spans="1:15" ht="12.75" customHeight="1" x14ac:dyDescent="0.2">
      <c r="A804" s="60"/>
      <c r="B804" s="179"/>
      <c r="C804" s="179"/>
      <c r="E804" s="188"/>
      <c r="H804" s="173"/>
      <c r="I804" s="173"/>
      <c r="J804" s="173"/>
      <c r="K804" s="173"/>
      <c r="L804" s="173"/>
      <c r="M804" s="173"/>
      <c r="N804" s="173"/>
      <c r="O804" s="173"/>
    </row>
    <row r="805" spans="1:15" ht="12.75" customHeight="1" x14ac:dyDescent="0.2">
      <c r="A805" s="60"/>
      <c r="B805" s="179"/>
      <c r="C805" s="179"/>
      <c r="E805" s="188"/>
      <c r="H805" s="173"/>
      <c r="I805" s="173"/>
      <c r="J805" s="173"/>
      <c r="K805" s="173"/>
      <c r="L805" s="173"/>
      <c r="M805" s="173"/>
      <c r="N805" s="173"/>
      <c r="O805" s="173"/>
    </row>
    <row r="806" spans="1:15" ht="12.75" customHeight="1" x14ac:dyDescent="0.2">
      <c r="A806" s="60"/>
      <c r="B806" s="179"/>
      <c r="C806" s="179"/>
      <c r="E806" s="188"/>
      <c r="H806" s="173"/>
      <c r="I806" s="173"/>
      <c r="J806" s="173"/>
      <c r="K806" s="173"/>
      <c r="L806" s="173"/>
      <c r="M806" s="173"/>
      <c r="N806" s="173"/>
      <c r="O806" s="173"/>
    </row>
    <row r="807" spans="1:15" ht="12.75" customHeight="1" x14ac:dyDescent="0.2">
      <c r="A807" s="60"/>
      <c r="B807" s="179"/>
      <c r="C807" s="179"/>
      <c r="E807" s="188"/>
      <c r="H807" s="173"/>
      <c r="I807" s="173"/>
      <c r="J807" s="173"/>
      <c r="K807" s="173"/>
      <c r="L807" s="173"/>
      <c r="M807" s="173"/>
      <c r="N807" s="173"/>
      <c r="O807" s="173"/>
    </row>
    <row r="808" spans="1:15" ht="12.75" customHeight="1" x14ac:dyDescent="0.2">
      <c r="A808" s="60"/>
      <c r="B808" s="179"/>
      <c r="E808" s="188"/>
      <c r="H808" s="173"/>
      <c r="I808" s="173"/>
      <c r="J808" s="173"/>
      <c r="K808" s="173"/>
      <c r="L808" s="173"/>
      <c r="M808" s="173"/>
      <c r="N808" s="173"/>
      <c r="O808" s="173"/>
    </row>
    <row r="809" spans="1:15" ht="12.75" customHeight="1" x14ac:dyDescent="0.2">
      <c r="A809" s="60"/>
      <c r="B809" s="179"/>
      <c r="E809" s="188"/>
      <c r="H809" s="173"/>
      <c r="I809" s="173"/>
      <c r="J809" s="173"/>
      <c r="K809" s="173"/>
      <c r="L809" s="173"/>
      <c r="M809" s="173"/>
      <c r="N809" s="173"/>
      <c r="O809" s="173"/>
    </row>
    <row r="810" spans="1:15" ht="12.75" customHeight="1" x14ac:dyDescent="0.2">
      <c r="A810" s="60"/>
      <c r="B810" s="179"/>
      <c r="E810" s="188"/>
      <c r="H810" s="173"/>
      <c r="I810" s="173"/>
      <c r="J810" s="173"/>
      <c r="K810" s="173"/>
      <c r="L810" s="173"/>
      <c r="M810" s="173"/>
      <c r="N810" s="173"/>
      <c r="O810" s="173"/>
    </row>
    <row r="811" spans="1:15" ht="12.75" customHeight="1" x14ac:dyDescent="0.2">
      <c r="A811" s="60"/>
      <c r="B811" s="179"/>
      <c r="E811" s="188"/>
      <c r="H811" s="173"/>
      <c r="I811" s="173"/>
      <c r="J811" s="173"/>
      <c r="K811" s="173"/>
      <c r="L811" s="173"/>
      <c r="M811" s="173"/>
      <c r="N811" s="173"/>
      <c r="O811" s="173"/>
    </row>
    <row r="812" spans="1:15" ht="12.75" customHeight="1" x14ac:dyDescent="0.2">
      <c r="A812" s="60"/>
      <c r="B812" s="179"/>
      <c r="E812" s="188"/>
      <c r="H812" s="173"/>
      <c r="I812" s="173"/>
      <c r="J812" s="173"/>
      <c r="K812" s="173"/>
      <c r="L812" s="173"/>
      <c r="M812" s="173"/>
      <c r="N812" s="173"/>
      <c r="O812" s="173"/>
    </row>
    <row r="813" spans="1:15" ht="12.75" customHeight="1" x14ac:dyDescent="0.2">
      <c r="A813" s="60"/>
      <c r="B813" s="179"/>
      <c r="E813" s="188"/>
      <c r="H813" s="173"/>
      <c r="I813" s="173"/>
      <c r="J813" s="173"/>
      <c r="K813" s="173"/>
      <c r="L813" s="173"/>
      <c r="M813" s="173"/>
      <c r="N813" s="173"/>
      <c r="O813" s="173"/>
    </row>
    <row r="814" spans="1:15" ht="12.75" customHeight="1" x14ac:dyDescent="0.2">
      <c r="A814" s="60"/>
      <c r="B814" s="179"/>
      <c r="E814" s="188"/>
      <c r="H814" s="173"/>
      <c r="I814" s="173"/>
      <c r="J814" s="173"/>
      <c r="K814" s="173"/>
      <c r="L814" s="173"/>
      <c r="M814" s="173"/>
      <c r="N814" s="173"/>
      <c r="O814" s="173"/>
    </row>
    <row r="815" spans="1:15" ht="12.75" customHeight="1" x14ac:dyDescent="0.2">
      <c r="A815" s="60"/>
      <c r="B815" s="179"/>
      <c r="E815" s="188"/>
      <c r="H815" s="173"/>
      <c r="I815" s="173"/>
      <c r="J815" s="173"/>
      <c r="K815" s="173"/>
      <c r="L815" s="173"/>
      <c r="M815" s="173"/>
      <c r="N815" s="173"/>
      <c r="O815" s="173"/>
    </row>
    <row r="816" spans="1:15" ht="12.75" customHeight="1" x14ac:dyDescent="0.2">
      <c r="A816" s="60"/>
      <c r="B816" s="179"/>
      <c r="E816" s="188"/>
      <c r="H816" s="173"/>
      <c r="I816" s="173"/>
      <c r="J816" s="173"/>
      <c r="K816" s="173"/>
      <c r="L816" s="173"/>
      <c r="M816" s="173"/>
      <c r="N816" s="173"/>
      <c r="O816" s="173"/>
    </row>
    <row r="817" spans="1:15" ht="12.75" customHeight="1" x14ac:dyDescent="0.2">
      <c r="A817" s="60"/>
      <c r="B817" s="179"/>
      <c r="E817" s="188"/>
      <c r="H817" s="173"/>
      <c r="I817" s="173"/>
      <c r="J817" s="173"/>
      <c r="K817" s="173"/>
      <c r="L817" s="173"/>
      <c r="M817" s="173"/>
      <c r="N817" s="173"/>
      <c r="O817" s="173"/>
    </row>
    <row r="818" spans="1:15" ht="12.75" customHeight="1" x14ac:dyDescent="0.2">
      <c r="A818" s="60"/>
      <c r="B818" s="179"/>
      <c r="E818" s="174"/>
      <c r="H818" s="173"/>
      <c r="I818" s="173"/>
      <c r="J818" s="173"/>
      <c r="K818" s="173"/>
      <c r="L818" s="173"/>
      <c r="M818" s="173"/>
      <c r="N818" s="173"/>
      <c r="O818" s="173"/>
    </row>
    <row r="819" spans="1:15" ht="12.75" customHeight="1" x14ac:dyDescent="0.2">
      <c r="A819" s="60"/>
      <c r="B819" s="179"/>
      <c r="E819" s="174"/>
      <c r="H819" s="173"/>
      <c r="I819" s="173"/>
      <c r="J819" s="173"/>
      <c r="K819" s="173"/>
      <c r="L819" s="173"/>
      <c r="M819" s="173"/>
      <c r="N819" s="173"/>
      <c r="O819" s="173"/>
    </row>
    <row r="820" spans="1:15" ht="12.75" customHeight="1" x14ac:dyDescent="0.2">
      <c r="A820" s="60"/>
      <c r="B820" s="179"/>
      <c r="E820" s="174"/>
      <c r="H820" s="173"/>
      <c r="I820" s="173"/>
      <c r="J820" s="173"/>
      <c r="K820" s="173"/>
      <c r="L820" s="173"/>
      <c r="M820" s="173"/>
      <c r="N820" s="173"/>
      <c r="O820" s="173"/>
    </row>
    <row r="821" spans="1:15" ht="12.75" customHeight="1" x14ac:dyDescent="0.2">
      <c r="A821" s="60"/>
      <c r="B821" s="179"/>
      <c r="E821" s="174"/>
      <c r="H821" s="173"/>
      <c r="I821" s="173"/>
      <c r="J821" s="173"/>
      <c r="K821" s="173"/>
      <c r="L821" s="173"/>
      <c r="M821" s="173"/>
      <c r="N821" s="173"/>
      <c r="O821" s="173"/>
    </row>
    <row r="822" spans="1:15" ht="12.75" customHeight="1" x14ac:dyDescent="0.2">
      <c r="A822" s="60"/>
      <c r="B822" s="179"/>
      <c r="E822" s="174"/>
      <c r="H822" s="173"/>
      <c r="I822" s="173"/>
      <c r="J822" s="173"/>
      <c r="K822" s="173"/>
      <c r="L822" s="173"/>
      <c r="M822" s="173"/>
      <c r="N822" s="173"/>
      <c r="O822" s="173"/>
    </row>
    <row r="823" spans="1:15" ht="12.75" customHeight="1" x14ac:dyDescent="0.2">
      <c r="A823" s="60"/>
      <c r="B823" s="179"/>
      <c r="E823" s="174"/>
      <c r="H823" s="173"/>
      <c r="I823" s="173"/>
      <c r="J823" s="173"/>
      <c r="K823" s="173"/>
      <c r="L823" s="173"/>
      <c r="M823" s="173"/>
      <c r="N823" s="173"/>
      <c r="O823" s="173"/>
    </row>
    <row r="824" spans="1:15" ht="12.75" customHeight="1" x14ac:dyDescent="0.2">
      <c r="B824" s="179"/>
      <c r="E824" s="174"/>
      <c r="H824" s="173"/>
      <c r="I824" s="173"/>
      <c r="J824" s="173"/>
      <c r="K824" s="173"/>
      <c r="L824" s="173"/>
      <c r="M824" s="173"/>
      <c r="N824" s="173"/>
      <c r="O824" s="173"/>
    </row>
    <row r="825" spans="1:15" ht="12.75" customHeight="1" x14ac:dyDescent="0.2">
      <c r="B825" s="179"/>
      <c r="E825" s="174"/>
      <c r="H825" s="173"/>
      <c r="I825" s="173"/>
      <c r="J825" s="173"/>
      <c r="K825" s="173"/>
      <c r="L825" s="173"/>
      <c r="M825" s="173"/>
      <c r="N825" s="173"/>
      <c r="O825" s="173"/>
    </row>
    <row r="826" spans="1:15" ht="12.75" customHeight="1" x14ac:dyDescent="0.2">
      <c r="B826" s="179"/>
      <c r="E826" s="174"/>
      <c r="H826" s="173"/>
      <c r="I826" s="173"/>
      <c r="J826" s="173"/>
      <c r="K826" s="173"/>
      <c r="L826" s="173"/>
      <c r="M826" s="173"/>
      <c r="N826" s="173"/>
      <c r="O826" s="173"/>
    </row>
    <row r="827" spans="1:15" ht="12.75" customHeight="1" x14ac:dyDescent="0.2">
      <c r="B827" s="179"/>
      <c r="E827" s="174"/>
      <c r="H827" s="173"/>
      <c r="I827" s="173"/>
      <c r="J827" s="173"/>
      <c r="K827" s="173"/>
      <c r="L827" s="173"/>
      <c r="M827" s="173"/>
      <c r="N827" s="173"/>
      <c r="O827" s="173"/>
    </row>
    <row r="828" spans="1:15" ht="12.75" customHeight="1" x14ac:dyDescent="0.2">
      <c r="B828" s="179"/>
      <c r="E828" s="174"/>
      <c r="H828" s="173"/>
      <c r="I828" s="173"/>
      <c r="J828" s="173"/>
      <c r="K828" s="173"/>
      <c r="L828" s="173"/>
      <c r="M828" s="173"/>
      <c r="N828" s="173"/>
      <c r="O828" s="173"/>
    </row>
    <row r="829" spans="1:15" ht="12.75" customHeight="1" x14ac:dyDescent="0.2">
      <c r="B829" s="179"/>
      <c r="E829" s="174"/>
      <c r="H829" s="173"/>
      <c r="I829" s="173"/>
      <c r="J829" s="173"/>
      <c r="K829" s="173"/>
      <c r="L829" s="173"/>
      <c r="M829" s="173"/>
      <c r="N829" s="173"/>
      <c r="O829" s="173"/>
    </row>
    <row r="830" spans="1:15" ht="12.75" customHeight="1" x14ac:dyDescent="0.2">
      <c r="B830" s="179"/>
      <c r="E830" s="174"/>
      <c r="H830" s="173"/>
      <c r="I830" s="173"/>
      <c r="J830" s="173"/>
      <c r="K830" s="173"/>
      <c r="L830" s="173"/>
      <c r="M830" s="173"/>
      <c r="N830" s="173"/>
      <c r="O830" s="173"/>
    </row>
    <row r="831" spans="1:15" ht="12.75" customHeight="1" x14ac:dyDescent="0.2">
      <c r="B831" s="179"/>
      <c r="E831" s="174"/>
      <c r="H831" s="173"/>
      <c r="I831" s="173"/>
      <c r="J831" s="173"/>
      <c r="K831" s="173"/>
      <c r="L831" s="173"/>
      <c r="M831" s="173"/>
      <c r="N831" s="173"/>
      <c r="O831" s="173"/>
    </row>
    <row r="832" spans="1:15" ht="12.75" customHeight="1" x14ac:dyDescent="0.2">
      <c r="B832" s="179"/>
      <c r="E832" s="174"/>
      <c r="H832" s="173"/>
      <c r="I832" s="173"/>
      <c r="J832" s="173"/>
      <c r="K832" s="173"/>
      <c r="L832" s="173"/>
      <c r="M832" s="173"/>
      <c r="N832" s="173"/>
      <c r="O832" s="173"/>
    </row>
    <row r="833" spans="2:15" ht="12.75" customHeight="1" x14ac:dyDescent="0.2">
      <c r="B833" s="179"/>
      <c r="E833" s="174"/>
      <c r="H833" s="173"/>
      <c r="I833" s="173"/>
      <c r="J833" s="173"/>
      <c r="K833" s="173"/>
      <c r="L833" s="173"/>
      <c r="M833" s="173"/>
      <c r="N833" s="173"/>
      <c r="O833" s="173"/>
    </row>
    <row r="834" spans="2:15" ht="12.75" customHeight="1" x14ac:dyDescent="0.2">
      <c r="B834" s="179"/>
      <c r="E834" s="174"/>
      <c r="H834" s="173"/>
      <c r="I834" s="173"/>
      <c r="J834" s="173"/>
      <c r="K834" s="173"/>
      <c r="L834" s="173"/>
      <c r="M834" s="173"/>
      <c r="N834" s="173"/>
      <c r="O834" s="173"/>
    </row>
    <row r="835" spans="2:15" ht="12.75" customHeight="1" x14ac:dyDescent="0.2">
      <c r="B835" s="179"/>
      <c r="E835" s="174"/>
      <c r="H835" s="173"/>
      <c r="I835" s="173"/>
      <c r="J835" s="173"/>
      <c r="K835" s="173"/>
      <c r="L835" s="173"/>
      <c r="M835" s="173"/>
      <c r="N835" s="173"/>
      <c r="O835" s="173"/>
    </row>
    <row r="836" spans="2:15" ht="12.75" customHeight="1" x14ac:dyDescent="0.2">
      <c r="B836" s="179"/>
      <c r="E836" s="174"/>
      <c r="H836" s="173"/>
      <c r="I836" s="173"/>
      <c r="J836" s="173"/>
      <c r="K836" s="173"/>
      <c r="L836" s="173"/>
      <c r="M836" s="173"/>
      <c r="N836" s="173"/>
      <c r="O836" s="173"/>
    </row>
    <row r="837" spans="2:15" ht="12.75" customHeight="1" x14ac:dyDescent="0.2">
      <c r="B837" s="179"/>
      <c r="E837" s="174"/>
      <c r="H837" s="173"/>
      <c r="I837" s="173"/>
      <c r="J837" s="173"/>
      <c r="K837" s="173"/>
      <c r="L837" s="173"/>
      <c r="M837" s="173"/>
      <c r="N837" s="173"/>
      <c r="O837" s="173"/>
    </row>
    <row r="838" spans="2:15" ht="12.75" customHeight="1" x14ac:dyDescent="0.2">
      <c r="B838" s="179"/>
      <c r="E838" s="174"/>
      <c r="H838" s="173"/>
      <c r="I838" s="173"/>
      <c r="J838" s="173"/>
      <c r="K838" s="173"/>
      <c r="L838" s="173"/>
      <c r="M838" s="173"/>
      <c r="N838" s="173"/>
      <c r="O838" s="173"/>
    </row>
    <row r="839" spans="2:15" ht="12.75" customHeight="1" x14ac:dyDescent="0.2">
      <c r="B839" s="179"/>
      <c r="E839" s="174"/>
      <c r="H839" s="173"/>
      <c r="I839" s="173"/>
      <c r="J839" s="173"/>
      <c r="K839" s="173"/>
      <c r="L839" s="173"/>
      <c r="M839" s="173"/>
      <c r="N839" s="173"/>
      <c r="O839" s="173"/>
    </row>
    <row r="840" spans="2:15" ht="12.75" customHeight="1" x14ac:dyDescent="0.2">
      <c r="B840" s="179"/>
      <c r="E840" s="174"/>
      <c r="H840" s="173"/>
      <c r="I840" s="173"/>
      <c r="J840" s="173"/>
      <c r="K840" s="173"/>
      <c r="L840" s="173"/>
      <c r="M840" s="173"/>
      <c r="N840" s="173"/>
      <c r="O840" s="173"/>
    </row>
    <row r="841" spans="2:15" ht="12.75" customHeight="1" x14ac:dyDescent="0.2">
      <c r="B841" s="179"/>
      <c r="E841" s="174"/>
      <c r="H841" s="173"/>
      <c r="I841" s="173"/>
      <c r="J841" s="173"/>
      <c r="K841" s="173"/>
      <c r="L841" s="173"/>
      <c r="M841" s="173"/>
      <c r="N841" s="173"/>
      <c r="O841" s="173"/>
    </row>
    <row r="842" spans="2:15" ht="12.75" customHeight="1" x14ac:dyDescent="0.2">
      <c r="B842" s="179"/>
      <c r="E842" s="174"/>
      <c r="H842" s="173"/>
      <c r="I842" s="173"/>
      <c r="J842" s="173"/>
      <c r="K842" s="173"/>
      <c r="L842" s="173"/>
      <c r="M842" s="173"/>
      <c r="N842" s="173"/>
      <c r="O842" s="173"/>
    </row>
    <row r="843" spans="2:15" ht="12.75" customHeight="1" x14ac:dyDescent="0.2">
      <c r="B843" s="179"/>
      <c r="E843" s="174"/>
      <c r="H843" s="173"/>
      <c r="I843" s="173"/>
      <c r="J843" s="173"/>
      <c r="K843" s="173"/>
      <c r="L843" s="173"/>
      <c r="M843" s="173"/>
      <c r="N843" s="173"/>
      <c r="O843" s="173"/>
    </row>
    <row r="844" spans="2:15" ht="12.75" customHeight="1" x14ac:dyDescent="0.2">
      <c r="B844" s="179"/>
      <c r="E844" s="174"/>
      <c r="H844" s="173"/>
      <c r="I844" s="173"/>
      <c r="J844" s="173"/>
      <c r="K844" s="173"/>
      <c r="L844" s="173"/>
      <c r="M844" s="173"/>
      <c r="N844" s="173"/>
      <c r="O844" s="173"/>
    </row>
    <row r="845" spans="2:15" ht="12.75" customHeight="1" x14ac:dyDescent="0.2">
      <c r="B845" s="179"/>
      <c r="E845" s="174"/>
      <c r="H845" s="173"/>
      <c r="I845" s="173"/>
      <c r="J845" s="173"/>
      <c r="K845" s="173"/>
      <c r="L845" s="173"/>
      <c r="M845" s="173"/>
      <c r="N845" s="173"/>
      <c r="O845" s="173"/>
    </row>
    <row r="846" spans="2:15" ht="12.75" customHeight="1" x14ac:dyDescent="0.2">
      <c r="B846" s="179"/>
      <c r="E846" s="174"/>
      <c r="H846" s="173"/>
      <c r="I846" s="173"/>
      <c r="J846" s="173"/>
      <c r="K846" s="173"/>
      <c r="L846" s="173"/>
      <c r="M846" s="173"/>
      <c r="N846" s="173"/>
      <c r="O846" s="173"/>
    </row>
    <row r="847" spans="2:15" ht="12.75" customHeight="1" x14ac:dyDescent="0.2">
      <c r="B847" s="179"/>
      <c r="E847" s="174"/>
      <c r="H847" s="173"/>
      <c r="I847" s="173"/>
      <c r="J847" s="173"/>
      <c r="K847" s="173"/>
      <c r="L847" s="173"/>
      <c r="M847" s="173"/>
      <c r="N847" s="173"/>
      <c r="O847" s="173"/>
    </row>
    <row r="848" spans="2:15" ht="12.75" customHeight="1" x14ac:dyDescent="0.2">
      <c r="B848" s="179"/>
      <c r="E848" s="174"/>
      <c r="H848" s="173"/>
      <c r="I848" s="173"/>
      <c r="J848" s="173"/>
      <c r="K848" s="173"/>
      <c r="L848" s="173"/>
      <c r="M848" s="173"/>
      <c r="N848" s="173"/>
      <c r="O848" s="173"/>
    </row>
    <row r="849" spans="2:15" ht="12.75" customHeight="1" x14ac:dyDescent="0.2">
      <c r="B849" s="179"/>
      <c r="E849" s="174"/>
      <c r="H849" s="173"/>
      <c r="I849" s="173"/>
      <c r="J849" s="173"/>
      <c r="K849" s="173"/>
      <c r="L849" s="173"/>
      <c r="M849" s="173"/>
      <c r="N849" s="173"/>
      <c r="O849" s="173"/>
    </row>
    <row r="850" spans="2:15" ht="12.75" customHeight="1" x14ac:dyDescent="0.2">
      <c r="B850" s="179"/>
      <c r="E850" s="174"/>
      <c r="H850" s="173"/>
      <c r="I850" s="173"/>
      <c r="J850" s="173"/>
      <c r="K850" s="173"/>
      <c r="L850" s="173"/>
      <c r="M850" s="173"/>
      <c r="N850" s="173"/>
      <c r="O850" s="173"/>
    </row>
    <row r="851" spans="2:15" ht="12.75" customHeight="1" x14ac:dyDescent="0.2">
      <c r="B851" s="179"/>
      <c r="E851" s="174"/>
      <c r="H851" s="173"/>
      <c r="I851" s="173"/>
      <c r="J851" s="173"/>
      <c r="K851" s="173"/>
      <c r="L851" s="173"/>
      <c r="M851" s="173"/>
      <c r="N851" s="173"/>
      <c r="O851" s="173"/>
    </row>
    <row r="852" spans="2:15" ht="12.75" customHeight="1" x14ac:dyDescent="0.2">
      <c r="B852" s="179"/>
      <c r="E852" s="174"/>
      <c r="H852" s="173"/>
      <c r="I852" s="173"/>
      <c r="J852" s="173"/>
      <c r="K852" s="173"/>
      <c r="L852" s="173"/>
      <c r="M852" s="173"/>
      <c r="N852" s="173"/>
      <c r="O852" s="173"/>
    </row>
    <row r="853" spans="2:15" ht="12.75" customHeight="1" x14ac:dyDescent="0.2">
      <c r="B853" s="179"/>
      <c r="E853" s="174"/>
      <c r="H853" s="173"/>
      <c r="I853" s="173"/>
      <c r="J853" s="173"/>
      <c r="K853" s="173"/>
      <c r="L853" s="173"/>
      <c r="M853" s="173"/>
      <c r="N853" s="173"/>
      <c r="O853" s="173"/>
    </row>
    <row r="854" spans="2:15" ht="12.75" customHeight="1" x14ac:dyDescent="0.2">
      <c r="B854" s="179"/>
      <c r="E854" s="174"/>
      <c r="H854" s="173"/>
      <c r="I854" s="173"/>
      <c r="J854" s="173"/>
      <c r="K854" s="173"/>
      <c r="L854" s="173"/>
      <c r="M854" s="173"/>
      <c r="N854" s="173"/>
      <c r="O854" s="173"/>
    </row>
    <row r="855" spans="2:15" ht="12.75" customHeight="1" x14ac:dyDescent="0.2">
      <c r="B855" s="179"/>
      <c r="E855" s="174"/>
      <c r="H855" s="173"/>
      <c r="I855" s="173"/>
      <c r="J855" s="173"/>
      <c r="K855" s="173"/>
      <c r="L855" s="173"/>
      <c r="M855" s="173"/>
      <c r="N855" s="173"/>
      <c r="O855" s="173"/>
    </row>
    <row r="856" spans="2:15" ht="12.75" customHeight="1" x14ac:dyDescent="0.2">
      <c r="B856" s="179"/>
      <c r="E856" s="174"/>
      <c r="H856" s="173"/>
      <c r="I856" s="173"/>
      <c r="J856" s="173"/>
      <c r="K856" s="173"/>
      <c r="L856" s="173"/>
      <c r="M856" s="173"/>
      <c r="N856" s="173"/>
      <c r="O856" s="173"/>
    </row>
    <row r="857" spans="2:15" ht="12.75" customHeight="1" x14ac:dyDescent="0.2">
      <c r="B857" s="179"/>
      <c r="E857" s="174"/>
      <c r="H857" s="173"/>
      <c r="I857" s="173"/>
      <c r="J857" s="173"/>
      <c r="K857" s="173"/>
      <c r="L857" s="173"/>
      <c r="M857" s="173"/>
      <c r="N857" s="173"/>
      <c r="O857" s="173"/>
    </row>
    <row r="858" spans="2:15" ht="12.75" customHeight="1" x14ac:dyDescent="0.2">
      <c r="B858" s="179"/>
      <c r="E858" s="174"/>
      <c r="H858" s="173"/>
      <c r="I858" s="173"/>
      <c r="J858" s="173"/>
      <c r="K858" s="173"/>
      <c r="L858" s="173"/>
      <c r="M858" s="173"/>
      <c r="N858" s="173"/>
      <c r="O858" s="173"/>
    </row>
    <row r="859" spans="2:15" ht="12.75" customHeight="1" x14ac:dyDescent="0.2">
      <c r="B859" s="179"/>
      <c r="E859" s="174"/>
      <c r="H859" s="173"/>
      <c r="I859" s="173"/>
      <c r="J859" s="173"/>
      <c r="K859" s="173"/>
      <c r="L859" s="173"/>
      <c r="M859" s="173"/>
      <c r="N859" s="173"/>
      <c r="O859" s="173"/>
    </row>
    <row r="860" spans="2:15" ht="12.75" customHeight="1" x14ac:dyDescent="0.2">
      <c r="B860" s="179"/>
      <c r="E860" s="174"/>
      <c r="H860" s="173"/>
      <c r="I860" s="173"/>
      <c r="J860" s="173"/>
      <c r="K860" s="173"/>
      <c r="L860" s="173"/>
      <c r="M860" s="173"/>
      <c r="N860" s="173"/>
      <c r="O860" s="173"/>
    </row>
    <row r="861" spans="2:15" ht="12.75" customHeight="1" x14ac:dyDescent="0.2">
      <c r="B861" s="179"/>
      <c r="E861" s="174"/>
      <c r="H861" s="173"/>
      <c r="I861" s="173"/>
      <c r="J861" s="173"/>
      <c r="K861" s="173"/>
      <c r="L861" s="173"/>
      <c r="M861" s="173"/>
      <c r="N861" s="173"/>
      <c r="O861" s="173"/>
    </row>
    <row r="862" spans="2:15" ht="12.75" customHeight="1" x14ac:dyDescent="0.2">
      <c r="B862" s="179"/>
      <c r="E862" s="174"/>
      <c r="H862" s="173"/>
      <c r="I862" s="173"/>
      <c r="J862" s="173"/>
      <c r="K862" s="173"/>
      <c r="L862" s="173"/>
      <c r="M862" s="173"/>
      <c r="N862" s="173"/>
      <c r="O862" s="173"/>
    </row>
    <row r="863" spans="2:15" ht="12.75" customHeight="1" x14ac:dyDescent="0.2">
      <c r="B863" s="179"/>
      <c r="E863" s="174"/>
      <c r="H863" s="173"/>
      <c r="I863" s="173"/>
      <c r="J863" s="173"/>
      <c r="K863" s="173"/>
      <c r="L863" s="173"/>
      <c r="M863" s="173"/>
      <c r="N863" s="173"/>
      <c r="O863" s="173"/>
    </row>
    <row r="864" spans="2:15" ht="12.75" customHeight="1" x14ac:dyDescent="0.2">
      <c r="B864" s="179"/>
      <c r="E864" s="174"/>
      <c r="H864" s="173"/>
      <c r="I864" s="173"/>
      <c r="J864" s="173"/>
      <c r="K864" s="173"/>
      <c r="L864" s="173"/>
      <c r="M864" s="173"/>
      <c r="N864" s="173"/>
      <c r="O864" s="173"/>
    </row>
    <row r="865" spans="2:15" ht="12.75" customHeight="1" x14ac:dyDescent="0.2">
      <c r="B865" s="179"/>
      <c r="E865" s="174"/>
      <c r="H865" s="173"/>
      <c r="I865" s="173"/>
      <c r="J865" s="173"/>
      <c r="K865" s="173"/>
      <c r="L865" s="173"/>
      <c r="M865" s="173"/>
      <c r="N865" s="173"/>
      <c r="O865" s="173"/>
    </row>
    <row r="866" spans="2:15" ht="12.75" customHeight="1" x14ac:dyDescent="0.2">
      <c r="B866" s="179"/>
      <c r="E866" s="174"/>
      <c r="H866" s="173"/>
      <c r="I866" s="173"/>
      <c r="J866" s="173"/>
      <c r="K866" s="173"/>
      <c r="L866" s="173"/>
      <c r="M866" s="173"/>
      <c r="N866" s="173"/>
      <c r="O866" s="173"/>
    </row>
    <row r="867" spans="2:15" ht="12.75" customHeight="1" x14ac:dyDescent="0.2">
      <c r="B867" s="179"/>
      <c r="E867" s="174"/>
      <c r="H867" s="173"/>
      <c r="I867" s="173"/>
      <c r="J867" s="173"/>
      <c r="K867" s="173"/>
      <c r="L867" s="173"/>
      <c r="M867" s="173"/>
      <c r="N867" s="173"/>
      <c r="O867" s="173"/>
    </row>
    <row r="868" spans="2:15" ht="12.75" customHeight="1" x14ac:dyDescent="0.2">
      <c r="B868" s="179"/>
      <c r="E868" s="174"/>
      <c r="H868" s="173"/>
      <c r="I868" s="173"/>
      <c r="J868" s="173"/>
      <c r="K868" s="173"/>
      <c r="L868" s="173"/>
      <c r="M868" s="173"/>
      <c r="N868" s="173"/>
      <c r="O868" s="173"/>
    </row>
    <row r="869" spans="2:15" ht="12.75" customHeight="1" x14ac:dyDescent="0.2">
      <c r="B869" s="179"/>
      <c r="E869" s="174"/>
      <c r="H869" s="173"/>
      <c r="I869" s="173"/>
      <c r="J869" s="173"/>
      <c r="K869" s="173"/>
      <c r="L869" s="173"/>
      <c r="M869" s="173"/>
      <c r="N869" s="173"/>
      <c r="O869" s="173"/>
    </row>
    <row r="870" spans="2:15" ht="12.75" customHeight="1" x14ac:dyDescent="0.2">
      <c r="B870" s="179"/>
      <c r="E870" s="174"/>
      <c r="H870" s="173"/>
      <c r="I870" s="173"/>
      <c r="J870" s="173"/>
      <c r="K870" s="173"/>
      <c r="L870" s="173"/>
      <c r="M870" s="173"/>
      <c r="N870" s="173"/>
      <c r="O870" s="173"/>
    </row>
    <row r="871" spans="2:15" ht="12.75" customHeight="1" x14ac:dyDescent="0.2">
      <c r="B871" s="179"/>
      <c r="E871" s="174"/>
      <c r="H871" s="173"/>
      <c r="I871" s="173"/>
      <c r="J871" s="173"/>
      <c r="K871" s="173"/>
      <c r="L871" s="173"/>
      <c r="M871" s="173"/>
      <c r="N871" s="173"/>
      <c r="O871" s="173"/>
    </row>
    <row r="872" spans="2:15" ht="12.75" customHeight="1" x14ac:dyDescent="0.2">
      <c r="B872" s="179"/>
      <c r="E872" s="174"/>
      <c r="H872" s="173"/>
      <c r="I872" s="173"/>
      <c r="J872" s="173"/>
      <c r="K872" s="173"/>
      <c r="L872" s="173"/>
      <c r="M872" s="173"/>
      <c r="N872" s="173"/>
      <c r="O872" s="173"/>
    </row>
    <row r="873" spans="2:15" ht="12.75" customHeight="1" x14ac:dyDescent="0.2">
      <c r="B873" s="179"/>
      <c r="E873" s="174"/>
      <c r="H873" s="173"/>
      <c r="I873" s="173"/>
      <c r="J873" s="173"/>
      <c r="K873" s="173"/>
      <c r="L873" s="173"/>
      <c r="M873" s="173"/>
      <c r="N873" s="173"/>
      <c r="O873" s="173"/>
    </row>
    <row r="874" spans="2:15" ht="12.75" customHeight="1" x14ac:dyDescent="0.2">
      <c r="B874" s="179"/>
      <c r="E874" s="174"/>
      <c r="H874" s="173"/>
      <c r="I874" s="173"/>
      <c r="J874" s="173"/>
      <c r="K874" s="173"/>
      <c r="L874" s="173"/>
      <c r="M874" s="173"/>
      <c r="N874" s="173"/>
      <c r="O874" s="173"/>
    </row>
    <row r="875" spans="2:15" ht="12.75" customHeight="1" x14ac:dyDescent="0.2">
      <c r="B875" s="179"/>
      <c r="E875" s="174"/>
      <c r="H875" s="173"/>
      <c r="I875" s="173"/>
      <c r="J875" s="173"/>
      <c r="K875" s="173"/>
      <c r="L875" s="173"/>
      <c r="M875" s="173"/>
      <c r="N875" s="173"/>
      <c r="O875" s="173"/>
    </row>
    <row r="876" spans="2:15" ht="12.75" customHeight="1" x14ac:dyDescent="0.2">
      <c r="B876" s="179"/>
      <c r="E876" s="174"/>
      <c r="H876" s="173"/>
      <c r="I876" s="173"/>
      <c r="J876" s="173"/>
      <c r="K876" s="173"/>
      <c r="L876" s="173"/>
      <c r="M876" s="173"/>
      <c r="N876" s="173"/>
      <c r="O876" s="173"/>
    </row>
    <row r="877" spans="2:15" ht="12.75" customHeight="1" x14ac:dyDescent="0.2">
      <c r="B877" s="179"/>
      <c r="E877" s="174"/>
      <c r="H877" s="173"/>
      <c r="I877" s="173"/>
      <c r="J877" s="173"/>
      <c r="K877" s="173"/>
      <c r="L877" s="173"/>
      <c r="M877" s="173"/>
      <c r="N877" s="173"/>
      <c r="O877" s="173"/>
    </row>
    <row r="878" spans="2:15" ht="12.75" customHeight="1" x14ac:dyDescent="0.2">
      <c r="B878" s="179"/>
      <c r="E878" s="174"/>
      <c r="H878" s="173"/>
      <c r="I878" s="173"/>
      <c r="J878" s="173"/>
      <c r="K878" s="173"/>
      <c r="L878" s="173"/>
      <c r="M878" s="173"/>
      <c r="N878" s="173"/>
      <c r="O878" s="173"/>
    </row>
    <row r="879" spans="2:15" ht="12.75" customHeight="1" x14ac:dyDescent="0.2">
      <c r="B879" s="179"/>
      <c r="E879" s="174"/>
      <c r="H879" s="173"/>
      <c r="I879" s="173"/>
      <c r="J879" s="173"/>
      <c r="K879" s="173"/>
      <c r="L879" s="173"/>
      <c r="M879" s="173"/>
      <c r="N879" s="173"/>
      <c r="O879" s="173"/>
    </row>
    <row r="880" spans="2:15" ht="12.75" customHeight="1" x14ac:dyDescent="0.2">
      <c r="B880" s="179"/>
      <c r="E880" s="174"/>
      <c r="H880" s="173"/>
      <c r="I880" s="173"/>
      <c r="J880" s="173"/>
      <c r="K880" s="173"/>
      <c r="L880" s="173"/>
      <c r="M880" s="173"/>
      <c r="N880" s="173"/>
      <c r="O880" s="173"/>
    </row>
    <row r="881" spans="2:15" ht="12.75" customHeight="1" x14ac:dyDescent="0.2">
      <c r="B881" s="179"/>
      <c r="E881" s="174"/>
      <c r="H881" s="173"/>
      <c r="I881" s="173"/>
      <c r="J881" s="173"/>
      <c r="K881" s="173"/>
      <c r="L881" s="173"/>
      <c r="M881" s="173"/>
      <c r="N881" s="173"/>
      <c r="O881" s="173"/>
    </row>
    <row r="882" spans="2:15" ht="12.75" customHeight="1" x14ac:dyDescent="0.2">
      <c r="B882" s="179"/>
      <c r="E882" s="174"/>
      <c r="H882" s="173"/>
      <c r="I882" s="173"/>
      <c r="J882" s="173"/>
      <c r="K882" s="173"/>
      <c r="L882" s="173"/>
      <c r="M882" s="173"/>
      <c r="N882" s="173"/>
      <c r="O882" s="173"/>
    </row>
    <row r="883" spans="2:15" ht="12.75" customHeight="1" x14ac:dyDescent="0.2">
      <c r="B883" s="179"/>
      <c r="E883" s="174"/>
      <c r="H883" s="173"/>
      <c r="I883" s="173"/>
      <c r="J883" s="173"/>
      <c r="K883" s="173"/>
      <c r="L883" s="173"/>
      <c r="M883" s="173"/>
      <c r="N883" s="173"/>
      <c r="O883" s="173"/>
    </row>
    <row r="884" spans="2:15" ht="12.75" customHeight="1" x14ac:dyDescent="0.2">
      <c r="B884" s="179"/>
      <c r="E884" s="174"/>
      <c r="H884" s="173"/>
      <c r="I884" s="173"/>
      <c r="J884" s="173"/>
      <c r="K884" s="173"/>
      <c r="L884" s="173"/>
      <c r="M884" s="173"/>
      <c r="N884" s="173"/>
      <c r="O884" s="173"/>
    </row>
    <row r="885" spans="2:15" ht="12.75" customHeight="1" x14ac:dyDescent="0.2">
      <c r="B885" s="179"/>
      <c r="E885" s="174"/>
      <c r="H885" s="173"/>
      <c r="I885" s="173"/>
      <c r="J885" s="173"/>
      <c r="K885" s="173"/>
      <c r="L885" s="173"/>
      <c r="M885" s="173"/>
      <c r="N885" s="173"/>
      <c r="O885" s="173"/>
    </row>
    <row r="886" spans="2:15" ht="12.75" customHeight="1" x14ac:dyDescent="0.2">
      <c r="B886" s="179"/>
      <c r="E886" s="174"/>
      <c r="H886" s="173"/>
      <c r="I886" s="173"/>
      <c r="J886" s="173"/>
      <c r="K886" s="173"/>
      <c r="L886" s="173"/>
      <c r="M886" s="173"/>
      <c r="N886" s="173"/>
      <c r="O886" s="173"/>
    </row>
    <row r="887" spans="2:15" ht="12.75" customHeight="1" x14ac:dyDescent="0.2">
      <c r="B887" s="179"/>
      <c r="E887" s="174"/>
      <c r="H887" s="173"/>
      <c r="I887" s="173"/>
      <c r="J887" s="173"/>
      <c r="K887" s="173"/>
      <c r="L887" s="173"/>
      <c r="M887" s="173"/>
      <c r="N887" s="173"/>
      <c r="O887" s="173"/>
    </row>
    <row r="888" spans="2:15" ht="12.75" customHeight="1" x14ac:dyDescent="0.2">
      <c r="B888" s="179"/>
      <c r="E888" s="174"/>
      <c r="H888" s="173"/>
      <c r="I888" s="173"/>
      <c r="J888" s="173"/>
      <c r="K888" s="173"/>
      <c r="L888" s="173"/>
      <c r="M888" s="173"/>
      <c r="N888" s="173"/>
      <c r="O888" s="173"/>
    </row>
    <row r="889" spans="2:15" ht="12.75" customHeight="1" x14ac:dyDescent="0.2">
      <c r="B889" s="179"/>
      <c r="E889" s="174"/>
      <c r="H889" s="173"/>
      <c r="I889" s="173"/>
      <c r="J889" s="173"/>
      <c r="K889" s="173"/>
      <c r="L889" s="173"/>
      <c r="M889" s="173"/>
      <c r="N889" s="173"/>
      <c r="O889" s="173"/>
    </row>
    <row r="890" spans="2:15" ht="12.75" customHeight="1" x14ac:dyDescent="0.2">
      <c r="B890" s="179"/>
      <c r="E890" s="174"/>
      <c r="H890" s="173"/>
      <c r="I890" s="173"/>
      <c r="J890" s="173"/>
      <c r="K890" s="173"/>
      <c r="L890" s="173"/>
      <c r="M890" s="173"/>
      <c r="N890" s="173"/>
      <c r="O890" s="173"/>
    </row>
    <row r="891" spans="2:15" ht="12.75" customHeight="1" x14ac:dyDescent="0.2">
      <c r="B891" s="179"/>
      <c r="E891" s="174"/>
      <c r="H891" s="173"/>
      <c r="I891" s="173"/>
      <c r="J891" s="173"/>
      <c r="K891" s="173"/>
      <c r="L891" s="173"/>
      <c r="M891" s="173"/>
      <c r="N891" s="173"/>
      <c r="O891" s="173"/>
    </row>
    <row r="892" spans="2:15" ht="12.75" customHeight="1" x14ac:dyDescent="0.2">
      <c r="B892" s="179"/>
      <c r="E892" s="174"/>
      <c r="H892" s="173"/>
      <c r="I892" s="173"/>
      <c r="J892" s="173"/>
      <c r="K892" s="173"/>
      <c r="L892" s="173"/>
      <c r="M892" s="173"/>
      <c r="N892" s="173"/>
      <c r="O892" s="173"/>
    </row>
    <row r="893" spans="2:15" ht="12.75" customHeight="1" x14ac:dyDescent="0.2">
      <c r="B893" s="179"/>
      <c r="E893" s="174"/>
      <c r="H893" s="173"/>
      <c r="I893" s="173"/>
      <c r="J893" s="173"/>
      <c r="K893" s="173"/>
      <c r="L893" s="173"/>
      <c r="M893" s="173"/>
      <c r="N893" s="173"/>
      <c r="O893" s="173"/>
    </row>
    <row r="894" spans="2:15" ht="12.75" customHeight="1" x14ac:dyDescent="0.2">
      <c r="B894" s="179"/>
      <c r="E894" s="174"/>
      <c r="H894" s="173"/>
      <c r="I894" s="173"/>
      <c r="J894" s="173"/>
      <c r="K894" s="173"/>
      <c r="L894" s="173"/>
      <c r="M894" s="173"/>
      <c r="N894" s="173"/>
      <c r="O894" s="173"/>
    </row>
    <row r="895" spans="2:15" ht="12.75" customHeight="1" x14ac:dyDescent="0.2">
      <c r="B895" s="179"/>
      <c r="E895" s="174"/>
      <c r="H895" s="173"/>
      <c r="I895" s="173"/>
      <c r="J895" s="173"/>
      <c r="K895" s="173"/>
      <c r="L895" s="173"/>
      <c r="M895" s="173"/>
      <c r="N895" s="173"/>
      <c r="O895" s="173"/>
    </row>
    <row r="896" spans="2:15" ht="12.75" customHeight="1" x14ac:dyDescent="0.2">
      <c r="B896" s="179"/>
      <c r="E896" s="174"/>
      <c r="H896" s="173"/>
      <c r="I896" s="173"/>
      <c r="J896" s="173"/>
      <c r="K896" s="173"/>
      <c r="L896" s="173"/>
      <c r="M896" s="173"/>
      <c r="N896" s="173"/>
      <c r="O896" s="173"/>
    </row>
    <row r="897" spans="2:15" ht="12.75" customHeight="1" x14ac:dyDescent="0.2">
      <c r="B897" s="179"/>
      <c r="E897" s="174"/>
      <c r="H897" s="173"/>
      <c r="I897" s="173"/>
      <c r="J897" s="173"/>
      <c r="K897" s="173"/>
      <c r="L897" s="173"/>
      <c r="M897" s="173"/>
      <c r="N897" s="173"/>
      <c r="O897" s="173"/>
    </row>
    <row r="898" spans="2:15" ht="12.75" customHeight="1" x14ac:dyDescent="0.2">
      <c r="B898" s="179"/>
      <c r="E898" s="174"/>
      <c r="H898" s="173"/>
      <c r="I898" s="173"/>
      <c r="J898" s="173"/>
      <c r="K898" s="173"/>
      <c r="L898" s="173"/>
      <c r="M898" s="173"/>
      <c r="N898" s="173"/>
      <c r="O898" s="173"/>
    </row>
    <row r="899" spans="2:15" ht="12.75" customHeight="1" x14ac:dyDescent="0.2">
      <c r="B899" s="179"/>
      <c r="E899" s="174"/>
      <c r="H899" s="173"/>
      <c r="I899" s="173"/>
      <c r="J899" s="173"/>
      <c r="K899" s="173"/>
      <c r="L899" s="173"/>
      <c r="M899" s="173"/>
      <c r="N899" s="173"/>
      <c r="O899" s="173"/>
    </row>
    <row r="900" spans="2:15" ht="12.75" customHeight="1" x14ac:dyDescent="0.2">
      <c r="B900" s="179"/>
      <c r="E900" s="174"/>
      <c r="H900" s="173"/>
      <c r="I900" s="173"/>
      <c r="J900" s="173"/>
      <c r="K900" s="173"/>
      <c r="L900" s="173"/>
      <c r="M900" s="173"/>
      <c r="N900" s="173"/>
      <c r="O900" s="173"/>
    </row>
    <row r="901" spans="2:15" ht="12.75" customHeight="1" x14ac:dyDescent="0.2">
      <c r="B901" s="179"/>
      <c r="E901" s="174"/>
      <c r="H901" s="173"/>
      <c r="I901" s="173"/>
      <c r="J901" s="173"/>
      <c r="K901" s="173"/>
      <c r="L901" s="173"/>
      <c r="M901" s="173"/>
      <c r="N901" s="173"/>
      <c r="O901" s="173"/>
    </row>
    <row r="902" spans="2:15" ht="12.75" customHeight="1" x14ac:dyDescent="0.2">
      <c r="B902" s="179"/>
      <c r="E902" s="174"/>
      <c r="H902" s="173"/>
      <c r="I902" s="173"/>
      <c r="J902" s="173"/>
      <c r="K902" s="173"/>
      <c r="L902" s="173"/>
      <c r="M902" s="173"/>
      <c r="N902" s="173"/>
      <c r="O902" s="173"/>
    </row>
    <row r="903" spans="2:15" ht="12.75" customHeight="1" x14ac:dyDescent="0.2">
      <c r="B903" s="179"/>
      <c r="E903" s="174"/>
      <c r="H903" s="173"/>
      <c r="I903" s="173"/>
      <c r="J903" s="173"/>
      <c r="K903" s="173"/>
      <c r="L903" s="173"/>
      <c r="M903" s="173"/>
      <c r="N903" s="173"/>
      <c r="O903" s="173"/>
    </row>
    <row r="904" spans="2:15" ht="12.75" customHeight="1" x14ac:dyDescent="0.2">
      <c r="B904" s="179"/>
      <c r="E904" s="174"/>
      <c r="H904" s="173"/>
      <c r="I904" s="173"/>
      <c r="J904" s="173"/>
      <c r="K904" s="173"/>
      <c r="L904" s="173"/>
      <c r="M904" s="173"/>
      <c r="N904" s="173"/>
      <c r="O904" s="173"/>
    </row>
    <row r="905" spans="2:15" ht="12.75" customHeight="1" x14ac:dyDescent="0.2">
      <c r="B905" s="179"/>
      <c r="E905" s="174"/>
      <c r="H905" s="173"/>
      <c r="I905" s="173"/>
      <c r="J905" s="173"/>
      <c r="K905" s="173"/>
      <c r="L905" s="173"/>
      <c r="M905" s="173"/>
      <c r="N905" s="173"/>
      <c r="O905" s="173"/>
    </row>
    <row r="906" spans="2:15" ht="12.75" customHeight="1" x14ac:dyDescent="0.2">
      <c r="B906" s="179"/>
      <c r="E906" s="174"/>
      <c r="H906" s="173"/>
      <c r="I906" s="173"/>
      <c r="J906" s="173"/>
      <c r="K906" s="173"/>
      <c r="L906" s="173"/>
      <c r="M906" s="173"/>
      <c r="N906" s="173"/>
      <c r="O906" s="173"/>
    </row>
    <row r="907" spans="2:15" ht="12.75" customHeight="1" x14ac:dyDescent="0.2">
      <c r="B907" s="179"/>
      <c r="E907" s="174"/>
      <c r="H907" s="173"/>
      <c r="I907" s="173"/>
      <c r="J907" s="173"/>
      <c r="K907" s="173"/>
      <c r="L907" s="173"/>
      <c r="M907" s="173"/>
      <c r="N907" s="173"/>
      <c r="O907" s="173"/>
    </row>
    <row r="908" spans="2:15" ht="12.75" customHeight="1" x14ac:dyDescent="0.2">
      <c r="B908" s="179"/>
      <c r="E908" s="174"/>
      <c r="H908" s="173"/>
      <c r="I908" s="173"/>
      <c r="J908" s="173"/>
      <c r="K908" s="173"/>
      <c r="L908" s="173"/>
      <c r="M908" s="173"/>
      <c r="N908" s="173"/>
      <c r="O908" s="173"/>
    </row>
    <row r="909" spans="2:15" ht="12.75" customHeight="1" x14ac:dyDescent="0.2">
      <c r="B909" s="179"/>
      <c r="E909" s="174"/>
      <c r="H909" s="173"/>
      <c r="I909" s="173"/>
      <c r="J909" s="173"/>
      <c r="K909" s="173"/>
      <c r="L909" s="173"/>
      <c r="M909" s="173"/>
      <c r="N909" s="173"/>
      <c r="O909" s="173"/>
    </row>
    <row r="910" spans="2:15" ht="12.75" customHeight="1" x14ac:dyDescent="0.2">
      <c r="B910" s="179"/>
      <c r="E910" s="174"/>
      <c r="H910" s="173"/>
      <c r="I910" s="173"/>
      <c r="J910" s="173"/>
      <c r="K910" s="173"/>
      <c r="L910" s="173"/>
      <c r="M910" s="173"/>
      <c r="N910" s="173"/>
      <c r="O910" s="173"/>
    </row>
    <row r="911" spans="2:15" ht="12.75" customHeight="1" x14ac:dyDescent="0.2">
      <c r="B911" s="179"/>
      <c r="E911" s="174"/>
      <c r="H911" s="173"/>
      <c r="I911" s="173"/>
      <c r="J911" s="173"/>
      <c r="K911" s="173"/>
      <c r="L911" s="173"/>
      <c r="M911" s="173"/>
      <c r="N911" s="173"/>
      <c r="O911" s="173"/>
    </row>
    <row r="912" spans="2:15" ht="12.75" customHeight="1" x14ac:dyDescent="0.2">
      <c r="B912" s="179"/>
      <c r="E912" s="174"/>
      <c r="H912" s="173"/>
      <c r="I912" s="173"/>
      <c r="J912" s="173"/>
      <c r="K912" s="173"/>
      <c r="L912" s="173"/>
      <c r="M912" s="173"/>
      <c r="N912" s="173"/>
      <c r="O912" s="173"/>
    </row>
    <row r="913" spans="2:15" ht="12.75" customHeight="1" x14ac:dyDescent="0.2">
      <c r="B913" s="179"/>
      <c r="E913" s="174"/>
      <c r="H913" s="173"/>
      <c r="I913" s="173"/>
      <c r="J913" s="173"/>
      <c r="K913" s="173"/>
      <c r="L913" s="173"/>
      <c r="M913" s="173"/>
      <c r="N913" s="173"/>
      <c r="O913" s="173"/>
    </row>
    <row r="914" spans="2:15" ht="12.75" customHeight="1" x14ac:dyDescent="0.2">
      <c r="B914" s="179"/>
      <c r="E914" s="174"/>
      <c r="H914" s="173"/>
      <c r="I914" s="173"/>
      <c r="J914" s="173"/>
      <c r="K914" s="173"/>
      <c r="L914" s="173"/>
      <c r="M914" s="173"/>
      <c r="N914" s="173"/>
      <c r="O914" s="173"/>
    </row>
    <row r="915" spans="2:15" ht="12.75" customHeight="1" x14ac:dyDescent="0.2">
      <c r="B915" s="179"/>
      <c r="E915" s="174"/>
      <c r="H915" s="173"/>
      <c r="I915" s="173"/>
      <c r="J915" s="173"/>
      <c r="K915" s="173"/>
      <c r="L915" s="173"/>
      <c r="M915" s="173"/>
      <c r="N915" s="173"/>
      <c r="O915" s="173"/>
    </row>
    <row r="916" spans="2:15" ht="12.75" customHeight="1" x14ac:dyDescent="0.2">
      <c r="B916" s="179"/>
      <c r="E916" s="174"/>
      <c r="H916" s="173"/>
      <c r="I916" s="173"/>
      <c r="J916" s="173"/>
      <c r="K916" s="173"/>
      <c r="L916" s="173"/>
      <c r="M916" s="173"/>
      <c r="N916" s="173"/>
      <c r="O916" s="173"/>
    </row>
    <row r="917" spans="2:15" ht="12.75" customHeight="1" x14ac:dyDescent="0.2">
      <c r="B917" s="179"/>
      <c r="E917" s="174"/>
      <c r="H917" s="173"/>
      <c r="I917" s="173"/>
      <c r="J917" s="173"/>
      <c r="K917" s="173"/>
      <c r="L917" s="173"/>
      <c r="M917" s="173"/>
      <c r="N917" s="173"/>
      <c r="O917" s="173"/>
    </row>
    <row r="918" spans="2:15" ht="12.75" customHeight="1" x14ac:dyDescent="0.2">
      <c r="B918" s="179"/>
      <c r="E918" s="174"/>
      <c r="H918" s="173"/>
      <c r="I918" s="173"/>
      <c r="J918" s="173"/>
      <c r="K918" s="173"/>
      <c r="L918" s="173"/>
      <c r="M918" s="173"/>
      <c r="N918" s="173"/>
      <c r="O918" s="173"/>
    </row>
    <row r="919" spans="2:15" ht="12.75" customHeight="1" x14ac:dyDescent="0.2">
      <c r="E919" s="174"/>
      <c r="H919" s="173"/>
      <c r="I919" s="173"/>
      <c r="J919" s="173"/>
      <c r="K919" s="173"/>
      <c r="L919" s="173"/>
      <c r="M919" s="173"/>
      <c r="N919" s="173"/>
      <c r="O919" s="173"/>
    </row>
    <row r="920" spans="2:15" ht="12.75" customHeight="1" x14ac:dyDescent="0.2">
      <c r="E920" s="174"/>
      <c r="H920" s="173"/>
      <c r="I920" s="173"/>
      <c r="J920" s="173"/>
      <c r="K920" s="173"/>
      <c r="L920" s="173"/>
      <c r="M920" s="173"/>
      <c r="N920" s="173"/>
      <c r="O920" s="173"/>
    </row>
    <row r="921" spans="2:15" ht="12.75" customHeight="1" x14ac:dyDescent="0.2">
      <c r="E921" s="174"/>
      <c r="H921" s="173"/>
      <c r="I921" s="173"/>
      <c r="J921" s="173"/>
      <c r="K921" s="173"/>
      <c r="L921" s="173"/>
      <c r="M921" s="173"/>
      <c r="N921" s="173"/>
      <c r="O921" s="173"/>
    </row>
    <row r="922" spans="2:15" ht="12.75" customHeight="1" x14ac:dyDescent="0.2">
      <c r="E922" s="174"/>
      <c r="H922" s="173"/>
      <c r="I922" s="173"/>
      <c r="J922" s="173"/>
      <c r="K922" s="173"/>
      <c r="L922" s="173"/>
      <c r="M922" s="173"/>
      <c r="N922" s="173"/>
      <c r="O922" s="173"/>
    </row>
    <row r="923" spans="2:15" ht="12.75" customHeight="1" x14ac:dyDescent="0.2">
      <c r="E923" s="174"/>
      <c r="H923" s="173"/>
      <c r="I923" s="173"/>
      <c r="J923" s="173"/>
      <c r="K923" s="173"/>
      <c r="L923" s="173"/>
      <c r="M923" s="173"/>
      <c r="N923" s="173"/>
      <c r="O923" s="173"/>
    </row>
    <row r="924" spans="2:15" ht="12.75" customHeight="1" x14ac:dyDescent="0.2">
      <c r="E924" s="174"/>
      <c r="H924" s="173"/>
      <c r="I924" s="173"/>
      <c r="J924" s="173"/>
      <c r="K924" s="173"/>
      <c r="L924" s="173"/>
      <c r="M924" s="173"/>
      <c r="N924" s="173"/>
      <c r="O924" s="173"/>
    </row>
    <row r="925" spans="2:15" ht="12.75" customHeight="1" x14ac:dyDescent="0.2">
      <c r="E925" s="174"/>
      <c r="H925" s="173"/>
      <c r="I925" s="173"/>
      <c r="J925" s="173"/>
      <c r="K925" s="173"/>
      <c r="L925" s="173"/>
      <c r="M925" s="173"/>
      <c r="N925" s="173"/>
      <c r="O925" s="173"/>
    </row>
    <row r="926" spans="2:15" ht="12.75" customHeight="1" x14ac:dyDescent="0.2">
      <c r="E926" s="174"/>
      <c r="H926" s="173"/>
      <c r="I926" s="173"/>
      <c r="J926" s="173"/>
      <c r="K926" s="173"/>
      <c r="L926" s="173"/>
      <c r="M926" s="173"/>
      <c r="N926" s="173"/>
      <c r="O926" s="173"/>
    </row>
    <row r="927" spans="2:15" ht="12.75" customHeight="1" x14ac:dyDescent="0.2">
      <c r="E927" s="174"/>
      <c r="H927" s="173"/>
      <c r="I927" s="173"/>
      <c r="J927" s="173"/>
      <c r="K927" s="173"/>
      <c r="L927" s="173"/>
      <c r="M927" s="173"/>
      <c r="N927" s="173"/>
      <c r="O927" s="173"/>
    </row>
    <row r="928" spans="2:15" ht="12.75" customHeight="1" x14ac:dyDescent="0.2">
      <c r="E928" s="174"/>
      <c r="H928" s="173"/>
      <c r="I928" s="173"/>
      <c r="J928" s="173"/>
      <c r="K928" s="173"/>
      <c r="L928" s="173"/>
      <c r="M928" s="173"/>
      <c r="N928" s="173"/>
      <c r="O928" s="173"/>
    </row>
    <row r="929" spans="5:15" ht="12.75" customHeight="1" x14ac:dyDescent="0.2">
      <c r="E929" s="174"/>
      <c r="H929" s="173"/>
      <c r="I929" s="173"/>
      <c r="J929" s="173"/>
      <c r="K929" s="173"/>
      <c r="L929" s="173"/>
      <c r="M929" s="173"/>
      <c r="N929" s="173"/>
      <c r="O929" s="173"/>
    </row>
    <row r="930" spans="5:15" ht="12.75" customHeight="1" x14ac:dyDescent="0.2">
      <c r="E930" s="174"/>
      <c r="H930" s="173"/>
      <c r="I930" s="173"/>
      <c r="J930" s="173"/>
      <c r="K930" s="173"/>
      <c r="L930" s="173"/>
      <c r="M930" s="173"/>
      <c r="N930" s="173"/>
      <c r="O930" s="173"/>
    </row>
    <row r="931" spans="5:15" ht="12.75" customHeight="1" x14ac:dyDescent="0.2">
      <c r="E931" s="174"/>
      <c r="H931" s="173"/>
      <c r="I931" s="173"/>
      <c r="J931" s="173"/>
      <c r="K931" s="173"/>
      <c r="L931" s="173"/>
      <c r="M931" s="173"/>
      <c r="N931" s="173"/>
      <c r="O931" s="173"/>
    </row>
    <row r="932" spans="5:15" ht="12.75" customHeight="1" x14ac:dyDescent="0.2">
      <c r="E932" s="174"/>
      <c r="H932" s="173"/>
      <c r="I932" s="173"/>
      <c r="J932" s="173"/>
      <c r="K932" s="173"/>
      <c r="L932" s="173"/>
      <c r="M932" s="173"/>
      <c r="N932" s="173"/>
      <c r="O932" s="173"/>
    </row>
    <row r="933" spans="5:15" ht="12.75" customHeight="1" x14ac:dyDescent="0.2">
      <c r="E933" s="174"/>
      <c r="H933" s="173"/>
      <c r="I933" s="173"/>
      <c r="J933" s="173"/>
      <c r="K933" s="173"/>
      <c r="L933" s="173"/>
      <c r="M933" s="173"/>
      <c r="N933" s="173"/>
      <c r="O933" s="173"/>
    </row>
    <row r="934" spans="5:15" ht="12.75" customHeight="1" x14ac:dyDescent="0.2">
      <c r="E934" s="174"/>
      <c r="H934" s="173"/>
      <c r="I934" s="173"/>
      <c r="J934" s="173"/>
      <c r="K934" s="173"/>
      <c r="L934" s="173"/>
      <c r="M934" s="173"/>
      <c r="N934" s="173"/>
      <c r="O934" s="173"/>
    </row>
    <row r="935" spans="5:15" ht="12.75" customHeight="1" x14ac:dyDescent="0.2">
      <c r="E935" s="174"/>
      <c r="H935" s="173"/>
      <c r="I935" s="173"/>
      <c r="J935" s="173"/>
      <c r="K935" s="173"/>
      <c r="L935" s="173"/>
      <c r="M935" s="173"/>
      <c r="N935" s="173"/>
      <c r="O935" s="173"/>
    </row>
    <row r="936" spans="5:15" ht="12.75" customHeight="1" x14ac:dyDescent="0.2">
      <c r="E936" s="174"/>
      <c r="H936" s="173"/>
      <c r="I936" s="173"/>
      <c r="J936" s="173"/>
      <c r="K936" s="173"/>
      <c r="L936" s="173"/>
      <c r="M936" s="173"/>
      <c r="N936" s="173"/>
      <c r="O936" s="173"/>
    </row>
    <row r="937" spans="5:15" ht="12.75" customHeight="1" x14ac:dyDescent="0.2">
      <c r="E937" s="174"/>
      <c r="H937" s="173"/>
      <c r="I937" s="173"/>
      <c r="J937" s="173"/>
      <c r="K937" s="173"/>
      <c r="L937" s="173"/>
      <c r="M937" s="173"/>
      <c r="N937" s="173"/>
      <c r="O937" s="173"/>
    </row>
    <row r="938" spans="5:15" ht="12.75" customHeight="1" x14ac:dyDescent="0.2">
      <c r="E938" s="174"/>
      <c r="H938" s="173"/>
      <c r="I938" s="173"/>
      <c r="J938" s="173"/>
      <c r="K938" s="173"/>
      <c r="L938" s="173"/>
      <c r="M938" s="173"/>
      <c r="N938" s="173"/>
      <c r="O938" s="173"/>
    </row>
    <row r="939" spans="5:15" ht="12.75" customHeight="1" x14ac:dyDescent="0.2">
      <c r="E939" s="174"/>
      <c r="H939" s="173"/>
      <c r="I939" s="173"/>
      <c r="J939" s="173"/>
      <c r="K939" s="173"/>
      <c r="L939" s="173"/>
      <c r="M939" s="173"/>
      <c r="N939" s="173"/>
      <c r="O939" s="173"/>
    </row>
    <row r="940" spans="5:15" ht="12.75" customHeight="1" x14ac:dyDescent="0.2">
      <c r="E940" s="174"/>
      <c r="H940" s="173"/>
      <c r="I940" s="173"/>
      <c r="J940" s="173"/>
      <c r="K940" s="173"/>
      <c r="L940" s="173"/>
      <c r="M940" s="173"/>
      <c r="N940" s="173"/>
      <c r="O940" s="173"/>
    </row>
    <row r="941" spans="5:15" ht="12.75" customHeight="1" x14ac:dyDescent="0.2">
      <c r="E941" s="174"/>
      <c r="H941" s="173"/>
      <c r="I941" s="173"/>
      <c r="J941" s="173"/>
      <c r="K941" s="173"/>
      <c r="L941" s="173"/>
      <c r="M941" s="173"/>
      <c r="N941" s="173"/>
      <c r="O941" s="173"/>
    </row>
    <row r="942" spans="5:15" ht="12.75" customHeight="1" x14ac:dyDescent="0.2">
      <c r="E942" s="174"/>
      <c r="H942" s="173"/>
      <c r="I942" s="173"/>
      <c r="J942" s="173"/>
      <c r="K942" s="173"/>
      <c r="L942" s="173"/>
      <c r="M942" s="173"/>
      <c r="N942" s="173"/>
      <c r="O942" s="173"/>
    </row>
    <row r="943" spans="5:15" ht="12.75" customHeight="1" x14ac:dyDescent="0.2">
      <c r="E943" s="174"/>
      <c r="H943" s="173"/>
      <c r="I943" s="173"/>
      <c r="J943" s="173"/>
      <c r="K943" s="173"/>
      <c r="L943" s="173"/>
      <c r="M943" s="173"/>
      <c r="N943" s="173"/>
      <c r="O943" s="173"/>
    </row>
    <row r="944" spans="5:15" ht="12.75" customHeight="1" x14ac:dyDescent="0.2">
      <c r="E944" s="174"/>
      <c r="H944" s="173"/>
      <c r="I944" s="173"/>
      <c r="J944" s="173"/>
      <c r="K944" s="173"/>
      <c r="L944" s="173"/>
      <c r="M944" s="173"/>
      <c r="N944" s="173"/>
      <c r="O944" s="173"/>
    </row>
    <row r="945" spans="5:15" ht="12.75" customHeight="1" x14ac:dyDescent="0.2">
      <c r="E945" s="174"/>
      <c r="H945" s="173"/>
      <c r="I945" s="173"/>
      <c r="J945" s="173"/>
      <c r="K945" s="173"/>
      <c r="L945" s="173"/>
      <c r="M945" s="173"/>
      <c r="N945" s="173"/>
      <c r="O945" s="173"/>
    </row>
    <row r="946" spans="5:15" ht="12.75" customHeight="1" x14ac:dyDescent="0.2">
      <c r="E946" s="174"/>
      <c r="H946" s="173"/>
      <c r="I946" s="173"/>
      <c r="J946" s="173"/>
      <c r="K946" s="173"/>
      <c r="L946" s="173"/>
      <c r="M946" s="173"/>
      <c r="N946" s="173"/>
      <c r="O946" s="173"/>
    </row>
    <row r="947" spans="5:15" ht="12.75" customHeight="1" x14ac:dyDescent="0.2">
      <c r="E947" s="174"/>
      <c r="H947" s="173"/>
      <c r="I947" s="173"/>
      <c r="J947" s="173"/>
      <c r="K947" s="173"/>
      <c r="L947" s="173"/>
      <c r="M947" s="173"/>
      <c r="N947" s="173"/>
      <c r="O947" s="173"/>
    </row>
    <row r="948" spans="5:15" ht="12.75" customHeight="1" x14ac:dyDescent="0.2">
      <c r="E948" s="174"/>
      <c r="H948" s="173"/>
      <c r="I948" s="173"/>
      <c r="J948" s="173"/>
      <c r="K948" s="173"/>
      <c r="L948" s="173"/>
      <c r="M948" s="173"/>
      <c r="N948" s="173"/>
      <c r="O948" s="173"/>
    </row>
    <row r="949" spans="5:15" ht="12.75" customHeight="1" x14ac:dyDescent="0.2">
      <c r="E949" s="174"/>
      <c r="H949" s="173"/>
      <c r="I949" s="173"/>
      <c r="J949" s="173"/>
      <c r="K949" s="173"/>
      <c r="L949" s="173"/>
      <c r="M949" s="173"/>
      <c r="N949" s="173"/>
      <c r="O949" s="173"/>
    </row>
    <row r="950" spans="5:15" ht="12.75" customHeight="1" x14ac:dyDescent="0.2">
      <c r="E950" s="174"/>
      <c r="H950" s="173"/>
      <c r="I950" s="173"/>
      <c r="J950" s="173"/>
      <c r="K950" s="173"/>
      <c r="L950" s="173"/>
      <c r="M950" s="173"/>
      <c r="N950" s="173"/>
      <c r="O950" s="173"/>
    </row>
    <row r="951" spans="5:15" ht="12.75" customHeight="1" x14ac:dyDescent="0.2">
      <c r="E951" s="174"/>
      <c r="H951" s="173"/>
      <c r="I951" s="173"/>
      <c r="J951" s="173"/>
      <c r="K951" s="173"/>
      <c r="L951" s="173"/>
      <c r="M951" s="173"/>
      <c r="N951" s="173"/>
      <c r="O951" s="173"/>
    </row>
    <row r="952" spans="5:15" ht="12.75" customHeight="1" x14ac:dyDescent="0.2">
      <c r="E952" s="174"/>
      <c r="H952" s="173"/>
      <c r="I952" s="173"/>
      <c r="J952" s="173"/>
      <c r="K952" s="173"/>
      <c r="L952" s="173"/>
      <c r="M952" s="173"/>
      <c r="N952" s="173"/>
      <c r="O952" s="173"/>
    </row>
    <row r="953" spans="5:15" ht="12.75" customHeight="1" x14ac:dyDescent="0.2">
      <c r="E953" s="174"/>
      <c r="H953" s="173"/>
      <c r="I953" s="173"/>
      <c r="J953" s="173"/>
      <c r="K953" s="173"/>
      <c r="L953" s="173"/>
      <c r="M953" s="173"/>
      <c r="N953" s="173"/>
      <c r="O953" s="173"/>
    </row>
    <row r="954" spans="5:15" ht="12.75" customHeight="1" x14ac:dyDescent="0.2">
      <c r="E954" s="174"/>
      <c r="H954" s="173"/>
      <c r="I954" s="173"/>
      <c r="J954" s="173"/>
      <c r="K954" s="173"/>
      <c r="L954" s="173"/>
      <c r="M954" s="173"/>
      <c r="N954" s="173"/>
      <c r="O954" s="173"/>
    </row>
    <row r="955" spans="5:15" ht="12.75" customHeight="1" x14ac:dyDescent="0.2">
      <c r="E955" s="174"/>
      <c r="H955" s="173"/>
      <c r="I955" s="173"/>
      <c r="J955" s="173"/>
      <c r="K955" s="173"/>
      <c r="L955" s="173"/>
      <c r="M955" s="173"/>
      <c r="N955" s="173"/>
      <c r="O955" s="173"/>
    </row>
    <row r="956" spans="5:15" ht="12.75" customHeight="1" x14ac:dyDescent="0.2">
      <c r="E956" s="174"/>
      <c r="H956" s="173"/>
      <c r="I956" s="173"/>
      <c r="J956" s="173"/>
      <c r="K956" s="173"/>
      <c r="L956" s="173"/>
      <c r="M956" s="173"/>
      <c r="N956" s="173"/>
      <c r="O956" s="173"/>
    </row>
    <row r="957" spans="5:15" ht="12.75" customHeight="1" x14ac:dyDescent="0.2">
      <c r="E957" s="174"/>
      <c r="H957" s="173"/>
      <c r="I957" s="173"/>
      <c r="J957" s="173"/>
      <c r="K957" s="173"/>
      <c r="L957" s="173"/>
      <c r="M957" s="173"/>
      <c r="N957" s="173"/>
      <c r="O957" s="173"/>
    </row>
    <row r="958" spans="5:15" ht="12.75" customHeight="1" x14ac:dyDescent="0.2">
      <c r="E958" s="174"/>
      <c r="H958" s="173"/>
      <c r="I958" s="173"/>
      <c r="J958" s="173"/>
      <c r="K958" s="173"/>
      <c r="L958" s="173"/>
      <c r="M958" s="173"/>
      <c r="N958" s="173"/>
      <c r="O958" s="173"/>
    </row>
    <row r="959" spans="5:15" ht="12.75" customHeight="1" x14ac:dyDescent="0.2">
      <c r="E959" s="174"/>
      <c r="H959" s="173"/>
      <c r="I959" s="173"/>
      <c r="J959" s="173"/>
      <c r="K959" s="173"/>
      <c r="L959" s="173"/>
      <c r="M959" s="173"/>
      <c r="N959" s="173"/>
      <c r="O959" s="173"/>
    </row>
    <row r="960" spans="5:15" ht="12.75" customHeight="1" x14ac:dyDescent="0.2">
      <c r="E960" s="174"/>
      <c r="H960" s="173"/>
      <c r="I960" s="173"/>
      <c r="J960" s="173"/>
      <c r="K960" s="173"/>
      <c r="L960" s="173"/>
      <c r="M960" s="173"/>
      <c r="N960" s="173"/>
      <c r="O960" s="173"/>
    </row>
    <row r="961" spans="5:15" ht="12.75" customHeight="1" x14ac:dyDescent="0.2">
      <c r="E961" s="174"/>
      <c r="H961" s="173"/>
      <c r="I961" s="173"/>
      <c r="J961" s="173"/>
      <c r="K961" s="173"/>
      <c r="L961" s="173"/>
      <c r="M961" s="173"/>
      <c r="N961" s="173"/>
      <c r="O961" s="173"/>
    </row>
    <row r="962" spans="5:15" ht="12.75" customHeight="1" x14ac:dyDescent="0.2">
      <c r="E962" s="174"/>
      <c r="H962" s="173"/>
      <c r="I962" s="173"/>
      <c r="J962" s="173"/>
      <c r="K962" s="173"/>
      <c r="L962" s="173"/>
      <c r="M962" s="173"/>
      <c r="N962" s="173"/>
      <c r="O962" s="173"/>
    </row>
    <row r="963" spans="5:15" ht="12.75" customHeight="1" x14ac:dyDescent="0.2">
      <c r="E963" s="174"/>
      <c r="H963" s="173"/>
      <c r="I963" s="173"/>
      <c r="J963" s="173"/>
      <c r="K963" s="173"/>
      <c r="L963" s="173"/>
      <c r="M963" s="173"/>
      <c r="N963" s="173"/>
      <c r="O963" s="173"/>
    </row>
    <row r="964" spans="5:15" ht="12.75" customHeight="1" x14ac:dyDescent="0.2">
      <c r="E964" s="174"/>
      <c r="H964" s="173"/>
      <c r="I964" s="173"/>
      <c r="J964" s="173"/>
      <c r="K964" s="173"/>
      <c r="L964" s="173"/>
      <c r="M964" s="173"/>
      <c r="N964" s="173"/>
      <c r="O964" s="173"/>
    </row>
    <row r="965" spans="5:15" ht="12.75" customHeight="1" x14ac:dyDescent="0.2">
      <c r="E965" s="174"/>
      <c r="H965" s="173"/>
      <c r="I965" s="173"/>
      <c r="J965" s="173"/>
      <c r="K965" s="173"/>
      <c r="L965" s="173"/>
      <c r="M965" s="173"/>
      <c r="N965" s="173"/>
      <c r="O965" s="173"/>
    </row>
    <row r="966" spans="5:15" ht="12.75" customHeight="1" x14ac:dyDescent="0.2">
      <c r="E966" s="174"/>
      <c r="H966" s="173"/>
      <c r="I966" s="173"/>
      <c r="J966" s="173"/>
      <c r="K966" s="173"/>
      <c r="L966" s="173"/>
      <c r="M966" s="173"/>
      <c r="N966" s="173"/>
      <c r="O966" s="173"/>
    </row>
    <row r="967" spans="5:15" ht="12.75" customHeight="1" x14ac:dyDescent="0.2">
      <c r="E967" s="174"/>
      <c r="H967" s="173"/>
      <c r="I967" s="173"/>
      <c r="J967" s="173"/>
      <c r="K967" s="173"/>
      <c r="L967" s="173"/>
      <c r="M967" s="173"/>
      <c r="N967" s="173"/>
      <c r="O967" s="173"/>
    </row>
    <row r="968" spans="5:15" ht="12.75" customHeight="1" x14ac:dyDescent="0.2">
      <c r="E968" s="174"/>
      <c r="H968" s="173"/>
      <c r="I968" s="173"/>
      <c r="J968" s="173"/>
      <c r="K968" s="173"/>
      <c r="L968" s="173"/>
      <c r="M968" s="173"/>
      <c r="N968" s="173"/>
      <c r="O968" s="173"/>
    </row>
    <row r="969" spans="5:15" ht="12.75" customHeight="1" x14ac:dyDescent="0.2">
      <c r="E969" s="174"/>
      <c r="H969" s="173"/>
      <c r="I969" s="173"/>
      <c r="J969" s="173"/>
      <c r="K969" s="173"/>
      <c r="L969" s="173"/>
      <c r="M969" s="173"/>
      <c r="N969" s="173"/>
      <c r="O969" s="173"/>
    </row>
    <row r="970" spans="5:15" ht="12.75" customHeight="1" x14ac:dyDescent="0.2">
      <c r="E970" s="174"/>
      <c r="H970" s="173"/>
      <c r="I970" s="173"/>
      <c r="J970" s="173"/>
      <c r="K970" s="173"/>
      <c r="L970" s="173"/>
      <c r="M970" s="173"/>
      <c r="N970" s="173"/>
      <c r="O970" s="173"/>
    </row>
    <row r="971" spans="5:15" ht="12.75" customHeight="1" x14ac:dyDescent="0.2">
      <c r="E971" s="174"/>
      <c r="H971" s="173"/>
      <c r="I971" s="173"/>
      <c r="J971" s="173"/>
      <c r="K971" s="173"/>
      <c r="L971" s="173"/>
      <c r="M971" s="173"/>
      <c r="N971" s="173"/>
      <c r="O971" s="173"/>
    </row>
    <row r="972" spans="5:15" ht="12.75" customHeight="1" x14ac:dyDescent="0.2">
      <c r="E972" s="174"/>
      <c r="H972" s="173"/>
      <c r="I972" s="173"/>
      <c r="J972" s="173"/>
      <c r="K972" s="173"/>
      <c r="L972" s="173"/>
      <c r="M972" s="173"/>
      <c r="N972" s="173"/>
      <c r="O972" s="173"/>
    </row>
    <row r="973" spans="5:15" ht="12.75" customHeight="1" x14ac:dyDescent="0.2">
      <c r="E973" s="174"/>
      <c r="H973" s="173"/>
      <c r="I973" s="173"/>
      <c r="J973" s="173"/>
      <c r="K973" s="173"/>
      <c r="L973" s="173"/>
      <c r="M973" s="173"/>
      <c r="N973" s="173"/>
      <c r="O973" s="173"/>
    </row>
    <row r="974" spans="5:15" ht="12.75" customHeight="1" x14ac:dyDescent="0.2">
      <c r="E974" s="174"/>
      <c r="H974" s="173"/>
      <c r="I974" s="173"/>
      <c r="J974" s="173"/>
      <c r="K974" s="173"/>
      <c r="L974" s="173"/>
      <c r="M974" s="173"/>
      <c r="N974" s="173"/>
      <c r="O974" s="173"/>
    </row>
    <row r="975" spans="5:15" ht="12.75" customHeight="1" x14ac:dyDescent="0.2">
      <c r="E975" s="174"/>
      <c r="H975" s="173"/>
      <c r="I975" s="173"/>
      <c r="J975" s="173"/>
      <c r="K975" s="173"/>
      <c r="L975" s="173"/>
      <c r="M975" s="173"/>
      <c r="N975" s="173"/>
      <c r="O975" s="173"/>
    </row>
    <row r="976" spans="5:15" ht="12.75" customHeight="1" x14ac:dyDescent="0.2">
      <c r="E976" s="174"/>
      <c r="H976" s="173"/>
      <c r="I976" s="173"/>
      <c r="J976" s="173"/>
      <c r="K976" s="173"/>
      <c r="L976" s="173"/>
      <c r="M976" s="173"/>
      <c r="N976" s="173"/>
      <c r="O976" s="173"/>
    </row>
    <row r="977" spans="5:15" ht="12.75" customHeight="1" x14ac:dyDescent="0.2">
      <c r="E977" s="174"/>
      <c r="H977" s="173"/>
      <c r="I977" s="173"/>
      <c r="J977" s="173"/>
      <c r="K977" s="173"/>
      <c r="L977" s="173"/>
      <c r="M977" s="173"/>
      <c r="N977" s="173"/>
      <c r="O977" s="173"/>
    </row>
    <row r="978" spans="5:15" ht="12.75" customHeight="1" x14ac:dyDescent="0.2">
      <c r="E978" s="174"/>
      <c r="H978" s="173"/>
      <c r="I978" s="173"/>
      <c r="J978" s="173"/>
      <c r="K978" s="173"/>
      <c r="L978" s="173"/>
      <c r="M978" s="173"/>
      <c r="N978" s="173"/>
      <c r="O978" s="173"/>
    </row>
    <row r="979" spans="5:15" ht="12.75" customHeight="1" x14ac:dyDescent="0.2">
      <c r="E979" s="174"/>
      <c r="H979" s="173"/>
      <c r="I979" s="173"/>
      <c r="J979" s="173"/>
      <c r="K979" s="173"/>
      <c r="L979" s="173"/>
      <c r="M979" s="173"/>
      <c r="N979" s="173"/>
      <c r="O979" s="173"/>
    </row>
    <row r="980" spans="5:15" ht="12.75" customHeight="1" x14ac:dyDescent="0.2">
      <c r="E980" s="174"/>
      <c r="H980" s="173"/>
      <c r="I980" s="173"/>
      <c r="J980" s="173"/>
      <c r="K980" s="173"/>
      <c r="L980" s="173"/>
      <c r="M980" s="173"/>
      <c r="N980" s="173"/>
      <c r="O980" s="173"/>
    </row>
    <row r="981" spans="5:15" ht="12.75" customHeight="1" x14ac:dyDescent="0.2">
      <c r="E981" s="174"/>
      <c r="H981" s="173"/>
      <c r="I981" s="173"/>
      <c r="J981" s="173"/>
      <c r="K981" s="173"/>
      <c r="L981" s="173"/>
      <c r="M981" s="173"/>
      <c r="N981" s="173"/>
      <c r="O981" s="173"/>
    </row>
    <row r="982" spans="5:15" ht="12.75" customHeight="1" x14ac:dyDescent="0.2">
      <c r="E982" s="174"/>
      <c r="H982" s="173"/>
      <c r="I982" s="173"/>
      <c r="J982" s="173"/>
      <c r="K982" s="173"/>
      <c r="L982" s="173"/>
      <c r="M982" s="173"/>
      <c r="N982" s="173"/>
      <c r="O982" s="173"/>
    </row>
    <row r="983" spans="5:15" ht="12.75" customHeight="1" x14ac:dyDescent="0.2">
      <c r="E983" s="174"/>
      <c r="H983" s="173"/>
      <c r="I983" s="173"/>
      <c r="J983" s="173"/>
      <c r="K983" s="173"/>
      <c r="L983" s="173"/>
      <c r="M983" s="173"/>
      <c r="N983" s="173"/>
      <c r="O983" s="173"/>
    </row>
    <row r="984" spans="5:15" ht="12.75" customHeight="1" x14ac:dyDescent="0.2">
      <c r="E984" s="174"/>
      <c r="H984" s="173"/>
      <c r="I984" s="173"/>
      <c r="J984" s="173"/>
      <c r="K984" s="173"/>
      <c r="L984" s="173"/>
      <c r="M984" s="173"/>
      <c r="N984" s="173"/>
      <c r="O984" s="173"/>
    </row>
    <row r="985" spans="5:15" ht="12.75" customHeight="1" x14ac:dyDescent="0.2">
      <c r="E985" s="174"/>
      <c r="H985" s="173"/>
      <c r="I985" s="173"/>
      <c r="J985" s="173"/>
      <c r="K985" s="173"/>
      <c r="L985" s="173"/>
      <c r="M985" s="173"/>
      <c r="N985" s="173"/>
      <c r="O985" s="173"/>
    </row>
    <row r="986" spans="5:15" ht="12.75" customHeight="1" x14ac:dyDescent="0.2">
      <c r="E986" s="174"/>
      <c r="H986" s="173"/>
      <c r="I986" s="173"/>
      <c r="J986" s="173"/>
      <c r="K986" s="173"/>
      <c r="L986" s="173"/>
      <c r="M986" s="173"/>
      <c r="N986" s="173"/>
      <c r="O986" s="173"/>
    </row>
    <row r="987" spans="5:15" ht="12.75" customHeight="1" x14ac:dyDescent="0.2">
      <c r="E987" s="174"/>
      <c r="H987" s="173"/>
      <c r="I987" s="173"/>
      <c r="J987" s="173"/>
      <c r="K987" s="173"/>
      <c r="L987" s="173"/>
      <c r="M987" s="173"/>
      <c r="N987" s="173"/>
      <c r="O987" s="173"/>
    </row>
    <row r="988" spans="5:15" ht="12.75" customHeight="1" x14ac:dyDescent="0.2">
      <c r="E988" s="174"/>
      <c r="H988" s="173"/>
      <c r="I988" s="173"/>
      <c r="J988" s="173"/>
      <c r="K988" s="173"/>
      <c r="L988" s="173"/>
      <c r="M988" s="173"/>
      <c r="N988" s="173"/>
      <c r="O988" s="173"/>
    </row>
    <row r="989" spans="5:15" ht="12.75" customHeight="1" x14ac:dyDescent="0.2">
      <c r="E989" s="174"/>
      <c r="H989" s="173"/>
      <c r="I989" s="173"/>
      <c r="J989" s="173"/>
      <c r="K989" s="173"/>
      <c r="L989" s="173"/>
      <c r="M989" s="173"/>
      <c r="N989" s="173"/>
      <c r="O989" s="173"/>
    </row>
    <row r="990" spans="5:15" ht="12.75" customHeight="1" x14ac:dyDescent="0.2">
      <c r="E990" s="174"/>
      <c r="H990" s="173"/>
      <c r="I990" s="173"/>
      <c r="J990" s="173"/>
      <c r="K990" s="173"/>
      <c r="L990" s="173"/>
      <c r="M990" s="173"/>
      <c r="N990" s="173"/>
      <c r="O990" s="173"/>
    </row>
    <row r="991" spans="5:15" ht="12.75" customHeight="1" x14ac:dyDescent="0.2">
      <c r="E991" s="174"/>
      <c r="H991" s="173"/>
      <c r="I991" s="173"/>
      <c r="J991" s="173"/>
      <c r="K991" s="173"/>
      <c r="L991" s="173"/>
      <c r="M991" s="173"/>
      <c r="N991" s="173"/>
      <c r="O991" s="173"/>
    </row>
    <row r="992" spans="5:15" ht="12.75" customHeight="1" x14ac:dyDescent="0.2">
      <c r="E992" s="174"/>
      <c r="H992" s="173"/>
      <c r="I992" s="173"/>
      <c r="J992" s="173"/>
      <c r="K992" s="173"/>
      <c r="L992" s="173"/>
      <c r="M992" s="173"/>
      <c r="N992" s="173"/>
      <c r="O992" s="173"/>
    </row>
    <row r="993" spans="5:15" ht="12.75" customHeight="1" x14ac:dyDescent="0.2">
      <c r="E993" s="174"/>
      <c r="H993" s="173"/>
      <c r="I993" s="173"/>
      <c r="J993" s="173"/>
      <c r="K993" s="173"/>
      <c r="L993" s="173"/>
      <c r="M993" s="173"/>
      <c r="N993" s="173"/>
      <c r="O993" s="173"/>
    </row>
    <row r="994" spans="5:15" ht="12.75" customHeight="1" x14ac:dyDescent="0.2">
      <c r="E994" s="174"/>
      <c r="H994" s="173"/>
      <c r="I994" s="173"/>
      <c r="J994" s="173"/>
      <c r="K994" s="173"/>
      <c r="L994" s="173"/>
      <c r="M994" s="173"/>
      <c r="N994" s="173"/>
      <c r="O994" s="173"/>
    </row>
    <row r="995" spans="5:15" ht="12.75" customHeight="1" x14ac:dyDescent="0.2">
      <c r="E995" s="174"/>
      <c r="H995" s="173"/>
      <c r="I995" s="173"/>
      <c r="J995" s="173"/>
      <c r="K995" s="173"/>
      <c r="L995" s="173"/>
      <c r="M995" s="173"/>
      <c r="N995" s="173"/>
      <c r="O995" s="173"/>
    </row>
    <row r="996" spans="5:15" ht="12.75" customHeight="1" x14ac:dyDescent="0.2">
      <c r="E996" s="174"/>
      <c r="H996" s="173"/>
      <c r="I996" s="173"/>
      <c r="J996" s="173"/>
      <c r="K996" s="173"/>
      <c r="L996" s="173"/>
      <c r="M996" s="173"/>
      <c r="N996" s="173"/>
      <c r="O996" s="173"/>
    </row>
    <row r="997" spans="5:15" ht="12.75" customHeight="1" x14ac:dyDescent="0.2">
      <c r="E997" s="174"/>
      <c r="H997" s="173"/>
      <c r="I997" s="173"/>
      <c r="J997" s="173"/>
      <c r="K997" s="173"/>
      <c r="L997" s="173"/>
      <c r="M997" s="173"/>
      <c r="N997" s="173"/>
      <c r="O997" s="173"/>
    </row>
    <row r="998" spans="5:15" ht="12.75" customHeight="1" x14ac:dyDescent="0.2">
      <c r="E998" s="174"/>
      <c r="H998" s="173"/>
      <c r="I998" s="173"/>
      <c r="J998" s="173"/>
      <c r="K998" s="173"/>
      <c r="L998" s="173"/>
      <c r="M998" s="173"/>
      <c r="N998" s="173"/>
      <c r="O998" s="173"/>
    </row>
    <row r="999" spans="5:15" ht="12.75" customHeight="1" x14ac:dyDescent="0.2">
      <c r="E999" s="174"/>
      <c r="H999" s="173"/>
      <c r="I999" s="173"/>
      <c r="J999" s="173"/>
      <c r="K999" s="173"/>
      <c r="L999" s="173"/>
      <c r="M999" s="173"/>
      <c r="N999" s="173"/>
      <c r="O999" s="173"/>
    </row>
    <row r="1000" spans="5:15" ht="12.75" customHeight="1" x14ac:dyDescent="0.2">
      <c r="E1000" s="174"/>
      <c r="H1000" s="173"/>
      <c r="I1000" s="173"/>
      <c r="J1000" s="173"/>
      <c r="K1000" s="173"/>
      <c r="L1000" s="173"/>
      <c r="M1000" s="173"/>
      <c r="N1000" s="173"/>
      <c r="O1000" s="173"/>
    </row>
  </sheetData>
  <mergeCells count="209">
    <mergeCell ref="N2:N3"/>
    <mergeCell ref="O2:O3"/>
    <mergeCell ref="D1:E1"/>
    <mergeCell ref="B2:E2"/>
    <mergeCell ref="F2:F3"/>
    <mergeCell ref="J2:J3"/>
    <mergeCell ref="K2:K3"/>
    <mergeCell ref="L2:L3"/>
    <mergeCell ref="M2:M3"/>
    <mergeCell ref="B4:E4"/>
    <mergeCell ref="C5:E5"/>
    <mergeCell ref="D6:E6"/>
    <mergeCell ref="D16:E16"/>
    <mergeCell ref="D23:E23"/>
    <mergeCell ref="D25:E25"/>
    <mergeCell ref="D27:E27"/>
    <mergeCell ref="D28:E28"/>
    <mergeCell ref="C31:E31"/>
    <mergeCell ref="D32:E32"/>
    <mergeCell ref="B36:E36"/>
    <mergeCell ref="C37:E37"/>
    <mergeCell ref="D38:E38"/>
    <mergeCell ref="B42:E42"/>
    <mergeCell ref="C43:E43"/>
    <mergeCell ref="D44:E44"/>
    <mergeCell ref="D46:E46"/>
    <mergeCell ref="D48:E48"/>
    <mergeCell ref="C51:E51"/>
    <mergeCell ref="C52:E52"/>
    <mergeCell ref="D53:E53"/>
    <mergeCell ref="D55:E55"/>
    <mergeCell ref="C58:E58"/>
    <mergeCell ref="D59:E59"/>
    <mergeCell ref="C62:E62"/>
    <mergeCell ref="D63:E63"/>
    <mergeCell ref="D65:E65"/>
    <mergeCell ref="D67:E67"/>
    <mergeCell ref="C71:E71"/>
    <mergeCell ref="D72:E72"/>
    <mergeCell ref="D78:E78"/>
    <mergeCell ref="D81:E81"/>
    <mergeCell ref="D84:E84"/>
    <mergeCell ref="B87:E87"/>
    <mergeCell ref="C88:E88"/>
    <mergeCell ref="D89:E89"/>
    <mergeCell ref="D92:E92"/>
    <mergeCell ref="D95:E95"/>
    <mergeCell ref="D97:E97"/>
    <mergeCell ref="D98:E98"/>
    <mergeCell ref="D102:E102"/>
    <mergeCell ref="D105:E105"/>
    <mergeCell ref="D110:E110"/>
    <mergeCell ref="D113:E113"/>
    <mergeCell ref="D116:E116"/>
    <mergeCell ref="C123:E123"/>
    <mergeCell ref="D124:E124"/>
    <mergeCell ref="C127:E127"/>
    <mergeCell ref="D128:E128"/>
    <mergeCell ref="D130:E130"/>
    <mergeCell ref="D132:E132"/>
    <mergeCell ref="D134:E134"/>
    <mergeCell ref="D139:E139"/>
    <mergeCell ref="C142:E142"/>
    <mergeCell ref="D143:E143"/>
    <mergeCell ref="D145:E145"/>
    <mergeCell ref="C148:E148"/>
    <mergeCell ref="C149:E149"/>
    <mergeCell ref="D150:E150"/>
    <mergeCell ref="D152:E152"/>
    <mergeCell ref="D160:E160"/>
    <mergeCell ref="D161:E161"/>
    <mergeCell ref="C169:E169"/>
    <mergeCell ref="C170:E170"/>
    <mergeCell ref="D171:E171"/>
    <mergeCell ref="D173:E173"/>
    <mergeCell ref="D174:E174"/>
    <mergeCell ref="D177:E177"/>
    <mergeCell ref="D179:E179"/>
    <mergeCell ref="D181:E181"/>
    <mergeCell ref="C184:E184"/>
    <mergeCell ref="D185:E185"/>
    <mergeCell ref="C190:E190"/>
    <mergeCell ref="D191:E191"/>
    <mergeCell ref="D196:E196"/>
    <mergeCell ref="D198:E198"/>
    <mergeCell ref="C207:E207"/>
    <mergeCell ref="D208:E208"/>
    <mergeCell ref="D210:E210"/>
    <mergeCell ref="D213:E213"/>
    <mergeCell ref="C216:E216"/>
    <mergeCell ref="D217:E217"/>
    <mergeCell ref="D222:E222"/>
    <mergeCell ref="D228:E228"/>
    <mergeCell ref="C231:E231"/>
    <mergeCell ref="D232:E232"/>
    <mergeCell ref="D237:E237"/>
    <mergeCell ref="C241:E241"/>
    <mergeCell ref="D242:E242"/>
    <mergeCell ref="D244:E244"/>
    <mergeCell ref="C253:E253"/>
    <mergeCell ref="D254:E254"/>
    <mergeCell ref="D256:E256"/>
    <mergeCell ref="D259:E259"/>
    <mergeCell ref="C263:E263"/>
    <mergeCell ref="D264:E264"/>
    <mergeCell ref="D268:E268"/>
    <mergeCell ref="C275:E275"/>
    <mergeCell ref="D276:E276"/>
    <mergeCell ref="D283:E283"/>
    <mergeCell ref="D292:E292"/>
    <mergeCell ref="C295:E295"/>
    <mergeCell ref="D296:E296"/>
    <mergeCell ref="C299:E299"/>
    <mergeCell ref="D300:E300"/>
    <mergeCell ref="D302:E302"/>
    <mergeCell ref="D304:E304"/>
    <mergeCell ref="D306:E306"/>
    <mergeCell ref="D308:E308"/>
    <mergeCell ref="D310:E310"/>
    <mergeCell ref="C313:E313"/>
    <mergeCell ref="D314:E314"/>
    <mergeCell ref="D316:E316"/>
    <mergeCell ref="D318:E318"/>
    <mergeCell ref="D319:E319"/>
    <mergeCell ref="C323:E323"/>
    <mergeCell ref="D324:E324"/>
    <mergeCell ref="D325:E325"/>
    <mergeCell ref="D330:E330"/>
    <mergeCell ref="D332:E332"/>
    <mergeCell ref="C335:E335"/>
    <mergeCell ref="D336:E336"/>
    <mergeCell ref="D338:E338"/>
    <mergeCell ref="D340:E340"/>
    <mergeCell ref="C343:E343"/>
    <mergeCell ref="D344:E344"/>
    <mergeCell ref="D347:E347"/>
    <mergeCell ref="D349:E349"/>
    <mergeCell ref="D351:E351"/>
    <mergeCell ref="C356:E356"/>
    <mergeCell ref="D357:E357"/>
    <mergeCell ref="D363:E363"/>
    <mergeCell ref="C370:D370"/>
    <mergeCell ref="D532:E532"/>
    <mergeCell ref="B535:E535"/>
    <mergeCell ref="D371:E371"/>
    <mergeCell ref="D373:E373"/>
    <mergeCell ref="B376:E376"/>
    <mergeCell ref="C377:E377"/>
    <mergeCell ref="D378:E378"/>
    <mergeCell ref="D380:E380"/>
    <mergeCell ref="D382:E382"/>
    <mergeCell ref="C385:E385"/>
    <mergeCell ref="D386:E386"/>
    <mergeCell ref="B389:E389"/>
    <mergeCell ref="C390:D390"/>
    <mergeCell ref="D391:E391"/>
    <mergeCell ref="D394:E394"/>
    <mergeCell ref="D397:E397"/>
    <mergeCell ref="D399:E399"/>
    <mergeCell ref="C536:E536"/>
    <mergeCell ref="D537:E537"/>
    <mergeCell ref="D539:E539"/>
    <mergeCell ref="D543:E543"/>
    <mergeCell ref="D547:E547"/>
    <mergeCell ref="C571:E571"/>
    <mergeCell ref="D572:E572"/>
    <mergeCell ref="D574:E574"/>
    <mergeCell ref="D576:E576"/>
    <mergeCell ref="D552:E552"/>
    <mergeCell ref="C555:E555"/>
    <mergeCell ref="D556:E556"/>
    <mergeCell ref="D559:E559"/>
    <mergeCell ref="C562:E562"/>
    <mergeCell ref="D563:E563"/>
    <mergeCell ref="D568:E568"/>
    <mergeCell ref="D404:E404"/>
    <mergeCell ref="D408:E408"/>
    <mergeCell ref="B411:E411"/>
    <mergeCell ref="B412:E412"/>
    <mergeCell ref="C413:E413"/>
    <mergeCell ref="C414:E414"/>
    <mergeCell ref="D415:E415"/>
    <mergeCell ref="D418:E418"/>
    <mergeCell ref="D420:E420"/>
    <mergeCell ref="D422:E422"/>
    <mergeCell ref="D424:E424"/>
    <mergeCell ref="C429:E429"/>
    <mergeCell ref="C430:E430"/>
    <mergeCell ref="D431:E431"/>
    <mergeCell ref="D437:E437"/>
    <mergeCell ref="D445:E445"/>
    <mergeCell ref="D454:E454"/>
    <mergeCell ref="D457:E457"/>
    <mergeCell ref="D508:E508"/>
    <mergeCell ref="D511:E511"/>
    <mergeCell ref="D515:E515"/>
    <mergeCell ref="B519:E519"/>
    <mergeCell ref="C520:E520"/>
    <mergeCell ref="D521:E521"/>
    <mergeCell ref="D526:E526"/>
    <mergeCell ref="D465:E465"/>
    <mergeCell ref="D470:E470"/>
    <mergeCell ref="D472:E472"/>
    <mergeCell ref="C475:E475"/>
    <mergeCell ref="C476:E476"/>
    <mergeCell ref="D477:E477"/>
    <mergeCell ref="D482:E482"/>
    <mergeCell ref="D490:E490"/>
    <mergeCell ref="D500:E500"/>
  </mergeCells>
  <pageMargins left="0.75" right="0.75" top="1" bottom="1"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Hoja1</vt:lpstr>
      <vt:lpstr>Inicio</vt:lpstr>
      <vt:lpstr>Instrucciones</vt:lpstr>
      <vt:lpstr>Objetivos y Metas Globales</vt:lpstr>
      <vt:lpstr>Implementación</vt:lpstr>
      <vt:lpstr>Inversiones</vt:lpstr>
      <vt:lpstr>Calidad</vt:lpstr>
      <vt:lpstr>Consolidado</vt:lpstr>
      <vt:lpstr>CIIU</vt:lpstr>
      <vt:lpstr>Administracion</vt:lpstr>
      <vt:lpstr>Años</vt:lpstr>
      <vt:lpstr>Añoss</vt:lpstr>
      <vt:lpstr>Autoridad</vt:lpstr>
      <vt:lpstr>Autoridad1</vt:lpstr>
      <vt:lpstr>Autorizacion</vt:lpstr>
      <vt:lpstr>ciiu</vt:lpstr>
      <vt:lpstr>Codigo</vt:lpstr>
      <vt:lpstr>Cuenca</vt:lpstr>
      <vt:lpstr>Cuencatramo</vt:lpstr>
      <vt:lpstr>cuencatramo1</vt:lpstr>
      <vt:lpstr>Etapa</vt:lpstr>
      <vt:lpstr>Meta</vt:lpstr>
      <vt:lpstr>Municipio</vt:lpstr>
      <vt:lpstr>Proyecto</vt:lpstr>
      <vt:lpstr>proyecto1</vt:lpstr>
      <vt:lpstr>Reporte</vt:lpstr>
      <vt:lpstr>Reporte1</vt:lpstr>
      <vt:lpstr>Reporte2</vt:lpstr>
      <vt:lpstr>Reporte3</vt:lpstr>
      <vt:lpstr>Reporte4</vt:lpstr>
      <vt:lpstr>reporte5</vt:lpstr>
      <vt:lpstr>Reportes1</vt:lpstr>
      <vt:lpstr>Representa</vt:lpstr>
      <vt:lpstr>Sectores</vt:lpstr>
      <vt:lpstr>tarifa</vt:lpstr>
      <vt:lpstr>Tipo</vt:lpstr>
      <vt:lpstr>Vertimientos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fernando suescún buitrago</dc:creator>
  <cp:keywords/>
  <dc:description/>
  <cp:lastModifiedBy>Juan Fernando  Suescún Buitrago</cp:lastModifiedBy>
  <cp:revision/>
  <dcterms:created xsi:type="dcterms:W3CDTF">2022-10-14T21:26:14Z</dcterms:created>
  <dcterms:modified xsi:type="dcterms:W3CDTF">2025-06-27T11:09:02Z</dcterms:modified>
  <cp:category/>
  <cp:contentStatus/>
</cp:coreProperties>
</file>