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aquintero\Desktop\"/>
    </mc:Choice>
  </mc:AlternateContent>
  <bookViews>
    <workbookView xWindow="0" yWindow="0" windowWidth="20490" windowHeight="8745" tabRatio="935" firstSheet="1" activeTab="4"/>
  </bookViews>
  <sheets>
    <sheet name="LINEA 1. FORTALECIMIENTO IN" sheetId="52" r:id="rId1"/>
    <sheet name="LINEA 2. EDUCACIÓN Y PARTICIPAC" sheetId="31" r:id="rId2"/>
    <sheet name="LINEA 3. PLANIFICACION Y ORDENA" sheetId="32" r:id="rId3"/>
    <sheet name="LINEA 4. CRECIMIENTO VERDE" sheetId="40" r:id="rId4"/>
    <sheet name="LINEA 5. RECURSOS NATURALES " sheetId="43" r:id="rId5"/>
    <sheet name="Hoja1" sheetId="51" state="hidden" r:id="rId6"/>
  </sheets>
  <externalReferences>
    <externalReference r:id="rId7"/>
  </externalReferences>
  <definedNames>
    <definedName name="_xlnm.Print_Titles" localSheetId="0">'LINEA 1. FORTALECIMIENTO IN'!$4:$4</definedName>
    <definedName name="_xlnm.Print_Titles" localSheetId="1">'LINEA 2. EDUCACIÓN Y PARTICIPAC'!$4:$4</definedName>
    <definedName name="_xlnm.Print_Titles" localSheetId="2">'LINEA 3. PLANIFICACION Y ORDENA'!$4:$4</definedName>
    <definedName name="_xlnm.Print_Titles" localSheetId="3">'LINEA 4. CRECIMIENTO VERDE'!$4:$4</definedName>
    <definedName name="_xlnm.Print_Titles" localSheetId="4">'LINEA 5. RECURSOS NATURALES '!$4:$4</definedName>
    <definedName name="Z_AD47D05A_50C5_4D37_9C8C_015D57C35E96_.wvu.PrintTitles" localSheetId="0" hidden="1">'LINEA 1. FORTALECIMIENTO IN'!$4:$4</definedName>
    <definedName name="Z_AD47D05A_50C5_4D37_9C8C_015D57C35E96_.wvu.PrintTitles" localSheetId="1" hidden="1">'LINEA 2. EDUCACIÓN Y PARTICIPAC'!$4:$4</definedName>
    <definedName name="Z_AD47D05A_50C5_4D37_9C8C_015D57C35E96_.wvu.PrintTitles" localSheetId="2" hidden="1">'LINEA 3. PLANIFICACION Y ORDENA'!$4:$4</definedName>
    <definedName name="Z_AD47D05A_50C5_4D37_9C8C_015D57C35E96_.wvu.PrintTitles" localSheetId="3" hidden="1">'LINEA 4. CRECIMIENTO VERDE'!$4:$4</definedName>
    <definedName name="Z_AD47D05A_50C5_4D37_9C8C_015D57C35E96_.wvu.PrintTitles" localSheetId="4" hidden="1">'LINEA 5. RECURSOS NATURALES '!$4:$4</definedName>
    <definedName name="Z_AD47D05A_50C5_4D37_9C8C_015D57C35E96_.wvu.Rows" localSheetId="0" hidden="1">'LINEA 1. FORTALECIMIENTO IN'!#REF!,'LINEA 1. FORTALECIMIENTO IN'!#REF!,'LINEA 1. FORTALECIMIENTO IN'!#REF!,'LINEA 1. FORTALECIMIENTO IN'!#REF!,'LINEA 1. FORTALECIMIENTO IN'!#REF!,'LINEA 1. FORTALECIMIENTO IN'!#REF!,'LINEA 1. FORTALECIMIENTO IN'!#REF!,'LINEA 1. FORTALECIMIENTO IN'!#REF!,'LINEA 1. FORTALECIMIENTO IN'!#REF!,'LINEA 1. FORTALECIMIENTO IN'!#REF!,'LINEA 1. FORTALECIMIENTO IN'!$25:$25,'LINEA 1. FORTALECIMIENTO IN'!#REF!,'LINEA 1. FORTALECIMIENTO IN'!#REF!,'LINEA 1. FORTALECIMIENTO IN'!#REF!</definedName>
    <definedName name="Z_AD47D05A_50C5_4D37_9C8C_015D57C35E96_.wvu.Rows" localSheetId="1" hidden="1">'LINEA 2. EDUCACIÓN Y PARTICIPAC'!#REF!,'LINEA 2. EDUCACIÓN Y PARTICIPAC'!#REF!,'LINEA 2. EDUCACIÓN Y PARTICIPAC'!#REF!,'LINEA 2. EDUCACIÓN Y PARTICIPAC'!#REF!,'LINEA 2. EDUCACIÓN Y PARTICIPAC'!#REF!,'LINEA 2. EDUCACIÓN Y PARTICIPAC'!#REF!,'LINEA 2. EDUCACIÓN Y PARTICIPAC'!#REF!,'LINEA 2. EDUCACIÓN Y PARTICIPAC'!#REF!,'LINEA 2. EDUCACIÓN Y PARTICIPAC'!#REF!,'LINEA 2. EDUCACIÓN Y PARTICIPAC'!#REF!,'LINEA 2. EDUCACIÓN Y PARTICIPAC'!#REF!,'LINEA 2. EDUCACIÓN Y PARTICIPAC'!#REF!,'LINEA 2. EDUCACIÓN Y PARTICIPAC'!#REF!,'LINEA 2. EDUCACIÓN Y PARTICIPAC'!#REF!</definedName>
    <definedName name="Z_AD47D05A_50C5_4D37_9C8C_015D57C35E96_.wvu.Rows" localSheetId="2" hidden="1">'LINEA 3. PLANIFICACION Y ORDENA'!#REF!,'LINEA 3. PLANIFICACION Y ORDENA'!#REF!,'LINEA 3. PLANIFICACION Y ORDENA'!#REF!,'LINEA 3. PLANIFICACION Y ORDENA'!#REF!,'LINEA 3. PLANIFICACION Y ORDENA'!#REF!,'LINEA 3. PLANIFICACION Y ORDENA'!#REF!,'LINEA 3. PLANIFICACION Y ORDENA'!#REF!,'LINEA 3. PLANIFICACION Y ORDENA'!#REF!,'LINEA 3. PLANIFICACION Y ORDENA'!#REF!,'LINEA 3. PLANIFICACION Y ORDENA'!#REF!,'LINEA 3. PLANIFICACION Y ORDENA'!#REF!,'LINEA 3. PLANIFICACION Y ORDENA'!#REF!,'LINEA 3. PLANIFICACION Y ORDENA'!#REF!,'LINEA 3. PLANIFICACION Y ORDENA'!#REF!</definedName>
    <definedName name="Z_AD47D05A_50C5_4D37_9C8C_015D57C35E96_.wvu.Rows" localSheetId="3" hidden="1">'LINEA 4. CRECIMIENTO VERDE'!#REF!,'LINEA 4. CRECIMIENTO VERDE'!#REF!,'LINEA 4. CRECIMIENTO VERDE'!#REF!,'LINEA 4. CRECIMIENTO VERDE'!#REF!,'LINEA 4. CRECIMIENTO VERDE'!#REF!,'LINEA 4. CRECIMIENTO VERDE'!#REF!,'LINEA 4. CRECIMIENTO VERDE'!#REF!,'LINEA 4. CRECIMIENTO VERDE'!#REF!,'LINEA 4. CRECIMIENTO VERDE'!#REF!,'LINEA 4. CRECIMIENTO VERDE'!#REF!,'LINEA 4. CRECIMIENTO VERDE'!#REF!,'LINEA 4. CRECIMIENTO VERDE'!#REF!,'LINEA 4. CRECIMIENTO VERDE'!#REF!,'LINEA 4. CRECIMIENTO VERDE'!#REF!</definedName>
    <definedName name="Z_AD47D05A_50C5_4D37_9C8C_015D57C35E96_.wvu.Rows" localSheetId="4" hidden="1">'LINEA 5. RECURSOS NATURALES '!#REF!,'LINEA 5. RECURSOS NATURALES '!#REF!,'LINEA 5. RECURSOS NATURALES '!#REF!,'LINEA 5. RECURSOS NATURALES '!#REF!,'LINEA 5. RECURSOS NATURALES '!#REF!,'LINEA 5. RECURSOS NATURALES '!#REF!,'LINEA 5. RECURSOS NATURALES '!#REF!,'LINEA 5. RECURSOS NATURALES '!#REF!,'LINEA 5. RECURSOS NATURALES '!#REF!,'LINEA 5. RECURSOS NATURALES '!#REF!,'LINEA 5. RECURSOS NATURALES '!#REF!,'LINEA 5. RECURSOS NATURALES '!#REF!,'LINEA 5. RECURSOS NATURALES '!#REF!,'LINEA 5. RECURSOS NATURALES '!#REF!</definedName>
  </definedNames>
  <calcPr calcId="152511"/>
  <customWorkbookViews>
    <customWorkbookView name="bancopro - Vista personalizada" guid="{AD47D05A-50C5-4D37-9C8C-015D57C35E96}" mergeInterval="0" personalView="1" maximized="1" windowWidth="796" windowHeight="402" tabRatio="826" activeSheetId="3"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F56" i="52" l="1"/>
  <c r="AP8" i="43" l="1"/>
  <c r="AP22" i="43" s="1"/>
  <c r="AP81" i="43"/>
  <c r="AP33" i="43"/>
  <c r="AP48" i="43"/>
  <c r="AP58" i="43"/>
  <c r="AP80" i="43"/>
  <c r="AG8" i="43"/>
  <c r="AH8" i="43" s="1"/>
  <c r="AM8" i="43"/>
  <c r="AM22" i="43" s="1"/>
  <c r="AJ8" i="43"/>
  <c r="AK8" i="43" s="1"/>
  <c r="AL81" i="43"/>
  <c r="AL33" i="43"/>
  <c r="AL48" i="43"/>
  <c r="AL58" i="43"/>
  <c r="AL80" i="43"/>
  <c r="AM81" i="43"/>
  <c r="AM33" i="43"/>
  <c r="AM48" i="43"/>
  <c r="AM58" i="43"/>
  <c r="AM80" i="43"/>
  <c r="AG19" i="40"/>
  <c r="AJ19" i="40"/>
  <c r="AJ22" i="40" s="1"/>
  <c r="AM19" i="40"/>
  <c r="AM22" i="40" s="1"/>
  <c r="AP19" i="40"/>
  <c r="AP22" i="40" s="1"/>
  <c r="AF40" i="32"/>
  <c r="AJ47" i="31"/>
  <c r="AK47" i="31"/>
  <c r="AL47" i="31"/>
  <c r="AM47" i="31"/>
  <c r="AN47" i="31"/>
  <c r="AO47" i="31"/>
  <c r="AP47" i="31"/>
  <c r="AJ81" i="43"/>
  <c r="AK81" i="43"/>
  <c r="AK33" i="43"/>
  <c r="AK48" i="43"/>
  <c r="AK58" i="43"/>
  <c r="AK80" i="43"/>
  <c r="AN81" i="43"/>
  <c r="AO81" i="43"/>
  <c r="AJ39" i="40"/>
  <c r="AK39" i="40"/>
  <c r="AL39" i="40"/>
  <c r="AM39" i="40"/>
  <c r="AN39" i="40"/>
  <c r="AO39" i="40"/>
  <c r="AP39" i="40"/>
  <c r="AJ51" i="32"/>
  <c r="AJ21" i="32"/>
  <c r="AJ15" i="32"/>
  <c r="AJ40" i="32"/>
  <c r="AJ50" i="32"/>
  <c r="AK51" i="32"/>
  <c r="AL51" i="32"/>
  <c r="AM51" i="32"/>
  <c r="AN51" i="32"/>
  <c r="AO51" i="32"/>
  <c r="AP51" i="32"/>
  <c r="AG50" i="32"/>
  <c r="AH50" i="32"/>
  <c r="AI50" i="32"/>
  <c r="AK50" i="32"/>
  <c r="AL50" i="32"/>
  <c r="AM50" i="32"/>
  <c r="AN50" i="32"/>
  <c r="AO50" i="32"/>
  <c r="AH40" i="32"/>
  <c r="AI40" i="32"/>
  <c r="AK40" i="32"/>
  <c r="AK21" i="32"/>
  <c r="AK15" i="32"/>
  <c r="AL40" i="32"/>
  <c r="AM40" i="32"/>
  <c r="AN40" i="32"/>
  <c r="AO40" i="32"/>
  <c r="AO21" i="32"/>
  <c r="AO15" i="32"/>
  <c r="AG21" i="32"/>
  <c r="AH21" i="32"/>
  <c r="AI21" i="32"/>
  <c r="AL21" i="32"/>
  <c r="AL15" i="32"/>
  <c r="AM21" i="32"/>
  <c r="AN21" i="32"/>
  <c r="AG15" i="32"/>
  <c r="AH15" i="32"/>
  <c r="AI15" i="32"/>
  <c r="AG33" i="43"/>
  <c r="AH33" i="43"/>
  <c r="AI33" i="43"/>
  <c r="AJ33" i="43"/>
  <c r="AN33" i="43"/>
  <c r="AO33" i="43"/>
  <c r="AP38" i="31"/>
  <c r="O9" i="43"/>
  <c r="L9" i="43"/>
  <c r="I9" i="43"/>
  <c r="F9" i="43"/>
  <c r="AG40" i="32"/>
  <c r="AF47" i="31"/>
  <c r="AF51" i="32"/>
  <c r="AF39" i="40"/>
  <c r="AF81" i="43"/>
  <c r="AF33" i="43"/>
  <c r="AF22" i="43"/>
  <c r="AF36" i="43"/>
  <c r="AF38" i="43"/>
  <c r="AF58" i="43"/>
  <c r="AF80" i="43"/>
  <c r="AQ22" i="43"/>
  <c r="AR22" i="43"/>
  <c r="AR33" i="43"/>
  <c r="AR48" i="43"/>
  <c r="AR58" i="43"/>
  <c r="AR80" i="43"/>
  <c r="AQ33" i="43"/>
  <c r="AQ48" i="43"/>
  <c r="AQ58" i="43"/>
  <c r="AQ80" i="43"/>
  <c r="T47" i="43"/>
  <c r="W47" i="43"/>
  <c r="Z47" i="43"/>
  <c r="AC47" i="43"/>
  <c r="AG48" i="43"/>
  <c r="AH48" i="43"/>
  <c r="AI48" i="43"/>
  <c r="AJ48" i="43"/>
  <c r="AN48" i="43"/>
  <c r="AN58" i="43"/>
  <c r="AN80" i="43"/>
  <c r="AO48" i="43"/>
  <c r="AG58" i="43"/>
  <c r="AH58" i="43"/>
  <c r="AI58" i="43"/>
  <c r="AJ58" i="43"/>
  <c r="AO58" i="43"/>
  <c r="AG80" i="43"/>
  <c r="AH80" i="43"/>
  <c r="AI80" i="43"/>
  <c r="AJ80" i="43"/>
  <c r="AO80" i="43"/>
  <c r="H8" i="40"/>
  <c r="K8" i="40"/>
  <c r="V8" i="40"/>
  <c r="H9" i="40"/>
  <c r="K9" i="40"/>
  <c r="AF11" i="40"/>
  <c r="AG11" i="40"/>
  <c r="AH11" i="40"/>
  <c r="AI11" i="40"/>
  <c r="AJ11" i="40"/>
  <c r="AK11" i="40"/>
  <c r="AK40" i="40" s="1"/>
  <c r="AL11" i="40"/>
  <c r="AM11" i="40"/>
  <c r="AN11" i="40"/>
  <c r="AN40" i="40" s="1"/>
  <c r="AO11" i="40"/>
  <c r="AP11" i="40"/>
  <c r="AQ11" i="40"/>
  <c r="AR11" i="40"/>
  <c r="AR22" i="40"/>
  <c r="AR38" i="40"/>
  <c r="AR30" i="40"/>
  <c r="AF22" i="40"/>
  <c r="AG22" i="40"/>
  <c r="AG38" i="40"/>
  <c r="AG30" i="40"/>
  <c r="AF38" i="40"/>
  <c r="AF30" i="40"/>
  <c r="AH22" i="40"/>
  <c r="AI22" i="40"/>
  <c r="AK22" i="40"/>
  <c r="AL22" i="40"/>
  <c r="AN22" i="40"/>
  <c r="AO22" i="40"/>
  <c r="AQ22" i="40"/>
  <c r="AQ40" i="40" s="1"/>
  <c r="AH30" i="40"/>
  <c r="AI30" i="40"/>
  <c r="AJ30" i="40"/>
  <c r="AK30" i="40"/>
  <c r="AK38" i="40"/>
  <c r="AL30" i="40"/>
  <c r="AL38" i="40"/>
  <c r="AM30" i="40"/>
  <c r="AN30" i="40"/>
  <c r="AO30" i="40"/>
  <c r="AP30" i="40"/>
  <c r="AP38" i="40"/>
  <c r="AQ30" i="40"/>
  <c r="AH38" i="40"/>
  <c r="AI38" i="40"/>
  <c r="AJ38" i="40"/>
  <c r="AM38" i="40"/>
  <c r="AN38" i="40"/>
  <c r="AO38" i="40"/>
  <c r="AO40" i="40"/>
  <c r="AQ38" i="40"/>
  <c r="AM15" i="32"/>
  <c r="AP15" i="32"/>
  <c r="AP40" i="32"/>
  <c r="AP21" i="32"/>
  <c r="AP50" i="32"/>
  <c r="AF15" i="32"/>
  <c r="AQ15" i="32"/>
  <c r="AR15" i="32"/>
  <c r="AF21" i="32"/>
  <c r="AF50" i="32"/>
  <c r="AQ21" i="32"/>
  <c r="AR21" i="32"/>
  <c r="AR40" i="32"/>
  <c r="AR50" i="32"/>
  <c r="AQ40" i="32"/>
  <c r="AQ52" i="32" s="1"/>
  <c r="AQ50" i="32"/>
  <c r="AF17" i="31"/>
  <c r="AG17" i="31"/>
  <c r="AH17" i="31"/>
  <c r="AI17" i="31"/>
  <c r="AJ17" i="31"/>
  <c r="AK17" i="31"/>
  <c r="AL17" i="31"/>
  <c r="AM17" i="31"/>
  <c r="AN17" i="31"/>
  <c r="AO17" i="31"/>
  <c r="AP17" i="31"/>
  <c r="AQ17" i="31"/>
  <c r="AR17" i="31"/>
  <c r="AF32" i="31"/>
  <c r="AF46" i="31"/>
  <c r="AF38" i="31"/>
  <c r="AG32" i="31"/>
  <c r="AH32" i="31"/>
  <c r="AI32" i="31"/>
  <c r="AJ32" i="31"/>
  <c r="AK32" i="31"/>
  <c r="AL32" i="31"/>
  <c r="AM32" i="31"/>
  <c r="AN32" i="31"/>
  <c r="AO32" i="31"/>
  <c r="AP32" i="31"/>
  <c r="AQ32" i="31"/>
  <c r="AR32" i="31"/>
  <c r="AG38" i="31"/>
  <c r="AH38" i="31"/>
  <c r="AI38" i="31"/>
  <c r="AJ38" i="31"/>
  <c r="AK38" i="31"/>
  <c r="AL38" i="31"/>
  <c r="AL46" i="31"/>
  <c r="AL48" i="31" s="1"/>
  <c r="AM38" i="31"/>
  <c r="AN38" i="31"/>
  <c r="AN46" i="31"/>
  <c r="AN48" i="31" s="1"/>
  <c r="AO38" i="31"/>
  <c r="AO46" i="31"/>
  <c r="AO48" i="31" s="1"/>
  <c r="AQ38" i="31"/>
  <c r="AR38" i="31"/>
  <c r="AG46" i="31"/>
  <c r="AH46" i="31"/>
  <c r="AI46" i="31"/>
  <c r="AJ46" i="31"/>
  <c r="AK46" i="31"/>
  <c r="AM46" i="31"/>
  <c r="AM48" i="31" s="1"/>
  <c r="AP46" i="31"/>
  <c r="AQ46" i="31"/>
  <c r="AQ48" i="31"/>
  <c r="AR46" i="31"/>
  <c r="A5" i="52"/>
  <c r="AF12" i="52"/>
  <c r="AG12" i="52"/>
  <c r="AJ12" i="52"/>
  <c r="AJ57" i="52" s="1"/>
  <c r="AJ31" i="52"/>
  <c r="AJ38" i="52"/>
  <c r="AJ55" i="52"/>
  <c r="AM12" i="52"/>
  <c r="AM31" i="52"/>
  <c r="AM38" i="52"/>
  <c r="AM55" i="52"/>
  <c r="AP12" i="52"/>
  <c r="AP57" i="52" s="1"/>
  <c r="AF31" i="52"/>
  <c r="AF36" i="52"/>
  <c r="AF38" i="52" s="1"/>
  <c r="AF55" i="52"/>
  <c r="AG31" i="52"/>
  <c r="AG57" i="52" s="1"/>
  <c r="AG38" i="52"/>
  <c r="AG55" i="52"/>
  <c r="AP31" i="52"/>
  <c r="AP38" i="52"/>
  <c r="AP55" i="52"/>
  <c r="AP48" i="31"/>
  <c r="AI39" i="40"/>
  <c r="AI51" i="32"/>
  <c r="AI81" i="43"/>
  <c r="AI47" i="31"/>
  <c r="AK48" i="31" l="1"/>
  <c r="AR40" i="40"/>
  <c r="AF40" i="40"/>
  <c r="AM82" i="43"/>
  <c r="AK52" i="32"/>
  <c r="AJ40" i="40"/>
  <c r="AJ52" i="32"/>
  <c r="AR48" i="31"/>
  <c r="AJ48" i="31"/>
  <c r="AR52" i="32"/>
  <c r="AP52" i="32"/>
  <c r="AQ82" i="43"/>
  <c r="AF48" i="43"/>
  <c r="AF52" i="32"/>
  <c r="AR82" i="43"/>
  <c r="AJ22" i="43"/>
  <c r="AJ82" i="43" s="1"/>
  <c r="AM57" i="52"/>
  <c r="AF48" i="31"/>
  <c r="AP40" i="40"/>
  <c r="AL40" i="40"/>
  <c r="AL52" i="32"/>
  <c r="AO52" i="32"/>
  <c r="AM52" i="32"/>
  <c r="AI40" i="40"/>
  <c r="AP82" i="43"/>
  <c r="AI48" i="31"/>
  <c r="AI52" i="32"/>
  <c r="AM40" i="40"/>
  <c r="AG47" i="31"/>
  <c r="AH47" i="31"/>
  <c r="AH48" i="31" s="1"/>
  <c r="AH51" i="32"/>
  <c r="AH52" i="32" s="1"/>
  <c r="AG51" i="32"/>
  <c r="AG52" i="32" s="1"/>
  <c r="AF82" i="43"/>
  <c r="AH22" i="43"/>
  <c r="AO8" i="43"/>
  <c r="AO22" i="43" s="1"/>
  <c r="AO82" i="43" s="1"/>
  <c r="AI8" i="43"/>
  <c r="AI22" i="43" s="1"/>
  <c r="AI82" i="43" s="1"/>
  <c r="AG48" i="31"/>
  <c r="AH39" i="40"/>
  <c r="AH40" i="40" s="1"/>
  <c r="AG39" i="40"/>
  <c r="AG40" i="40" s="1"/>
  <c r="AL8" i="43"/>
  <c r="AL22" i="43" s="1"/>
  <c r="AL82" i="43" s="1"/>
  <c r="AK22" i="43"/>
  <c r="AK82" i="43" s="1"/>
  <c r="AN8" i="43"/>
  <c r="AN22" i="43" s="1"/>
  <c r="AN82" i="43" s="1"/>
  <c r="AG22" i="43"/>
  <c r="AH82" i="43" l="1"/>
  <c r="AH81" i="43"/>
  <c r="AG81" i="43"/>
  <c r="AG82" i="43" s="1"/>
  <c r="AF57" i="52"/>
</calcChain>
</file>

<file path=xl/sharedStrings.xml><?xml version="1.0" encoding="utf-8"?>
<sst xmlns="http://schemas.openxmlformats.org/spreadsheetml/2006/main" count="1755" uniqueCount="667">
  <si>
    <t>OBJETIVO PROGRAMA 4: Promover el emprendimiento con miras a negocios verdes  en la Región del Oriente Antioqueño.</t>
  </si>
  <si>
    <t>PROGRAMA 4: NEGOCIOS VERDES
RESPONSABLE: Jefe Oficina Crecimiento Verde y Cambio Climático</t>
  </si>
  <si>
    <t>OBJETIVO PROGRAMA 3: Compensación y Conservación a través del pago por Servicios Ambientales.</t>
  </si>
  <si>
    <t>Realizar 20 eventos regionales de Capacitación y sensibilización a educadores, facilitadores y dinamizadores ambientales.</t>
  </si>
  <si>
    <t>Reconocimiento, Estímulos y Exaltación de las prácticas para el mejoramiento y control ambiental</t>
  </si>
  <si>
    <t>Fortalecimiento de los 26 CIDEAM de la región CORNARE articulados en la Red de CIDEAM.</t>
  </si>
  <si>
    <t>Realizar 4 encuentros de la REDCIDEAM del Oriente Antioqueño</t>
  </si>
  <si>
    <t>Acompañamiento  y Fortalecimiento de los CIDEAM y la consolidación de la Red del Oriente Antioqueño, como herramienta de Gestión Ambiental participativa</t>
  </si>
  <si>
    <t xml:space="preserve">Fortalecimiento a la recuperación y aprovechamiento de residuos sólidos generados (BOLSAMBIENTE, MIRS-PGIRS, BANCO DEL RECICLAJE, APOYO A LOS RECUPERADORES AMBIENTALES, RECUPERANDO SUEÑOS Y COMPOSTERAS)
</t>
  </si>
  <si>
    <t>Ordenación Forestal de 120.000 hectáreas.</t>
  </si>
  <si>
    <t>Rehabilitación y Reintroducción del 100%  de la Fauna Silvestre que ingresa al hogar de paso</t>
  </si>
  <si>
    <t>Realización de una Campaña anual de la Calidad del Aire en la Región (PM 2.5, PM10, CO, SO2, NOx, O3).</t>
  </si>
  <si>
    <t>Atención del 100% de las quejas y/o infracciones ambientales en los tiempos establecidos</t>
  </si>
  <si>
    <t>Fortalecer (8) iniciativas de negocios verdes de especies con tradición cultural (fique, café, Panela, palma, jagua, sacha inchi, moringa y apicultura, entre otros)</t>
  </si>
  <si>
    <t>Implementación de 500 espacios de aprendizaje en las Instituciones Educativas de la región.</t>
  </si>
  <si>
    <t>Implementación y fortalecimiento de Proyectos Ambientales Escolares en la región PRAES en los 26 Municipios del Oriente Antioqueño</t>
  </si>
  <si>
    <t>Acompañamiento a los componentes de educación participación y comunicación en todos los proyectos corporativos.</t>
  </si>
  <si>
    <t>No de Eventos realizados/ No total de eventos programados</t>
  </si>
  <si>
    <t>No de custodios fortalecidos/ No total de custodios programados</t>
  </si>
  <si>
    <t>Alternativas para la eficiencia energética mediante la construcción de 7000 estufas Eficientes.</t>
  </si>
  <si>
    <t>No de procesos implementados/ No total de procesos programados</t>
  </si>
  <si>
    <t>Mitigación y adaptación al Cambio Climático</t>
  </si>
  <si>
    <t>Verificación y monitoreo del 100% predios compensados para la conservación y restauración</t>
  </si>
  <si>
    <t xml:space="preserve"> Fortalecer (25) destinos eco turísticos.</t>
  </si>
  <si>
    <t xml:space="preserve"> Implementación al 100% de la ventanilla de negocios verdes para el Oriente Antioqueño</t>
  </si>
  <si>
    <t xml:space="preserve">Promoción de (2) negocios verdes en el sector pecuario </t>
  </si>
  <si>
    <t>LINEA ESTRATÉGICA 1. FORTALECIMIENTO DEL DESEMPEÑO FINANCIERO, ADMINISTRATIVO Y DE SERVICIO</t>
  </si>
  <si>
    <t>PROGRAMA 1: Gestión Financiera y presupuestal
RESPONSABLE: Coordinador Unidad Financiera</t>
  </si>
  <si>
    <t>Ejecución Financiera y presupuestal</t>
  </si>
  <si>
    <t>Cobrar y recaudar el presupuesto total de ingresos</t>
  </si>
  <si>
    <t>Ejecución total del presupuesto de gastos</t>
  </si>
  <si>
    <t>Lograr recursos internacionales, nacionales y locales por $ 120.000 millones para la cofinanciación de proyectos ambientales</t>
  </si>
  <si>
    <t>Apoyo en la solución de conflictos ambientales a partir de mesas de diálogo</t>
  </si>
  <si>
    <t>Elaboración Línea Base Humedales Valles de San Nicolás</t>
  </si>
  <si>
    <t>80%  de humedales recuperados en la Región</t>
  </si>
  <si>
    <t xml:space="preserve">Elaboración y/o actualización de 15 Planes de Manejo (conc. Decreto 2372). </t>
  </si>
  <si>
    <t>Apoyo a la elaboración y/o actualización de 5 estudios y diseños de Planes Maestros de Alcantarillado</t>
  </si>
  <si>
    <t>Ejecución de un programa de infraestructura de saneamiento rural, a través de la construcción de 7500 sistemas de tratamiento de aguas residuales domésticas (STAR).</t>
  </si>
  <si>
    <t>Implementación del Plan de mantenimiento y actualización del conocimiento de la oferta hídrica superficial de la Región</t>
  </si>
  <si>
    <t>Implementación del Plan de Gestión del conocimiento de la oferta y calidad de aguas subterráneas de la Región</t>
  </si>
  <si>
    <t>Continuidad en la aplicación de los instrumentos económicos  tasas por uso (TXU) y tasas retributivas (TR).</t>
  </si>
  <si>
    <t>% de avance en el recaudo de las tasas</t>
  </si>
  <si>
    <t xml:space="preserve">% de cumplimiento de operación y funcionamiento del laboratorio
</t>
  </si>
  <si>
    <t>Realización del inventario de emisiones por fuentes fijas y móviles y su alimentación en el modelo de dispersión de contaminantes atmosféricos en la región</t>
  </si>
  <si>
    <t>N° actividades de transferencia ejecutadas/N° actividades de transferencia programadas</t>
  </si>
  <si>
    <t>% de autorizaciones ambientales resueltas dentro de los términos de ley</t>
  </si>
  <si>
    <t xml:space="preserve">Diseño y Aplicación de una estrategia de legalidad en el uso y aprovechamiento de los Recursos Naturales </t>
  </si>
  <si>
    <t>Acompañamiento al 100% de actividades relacionadas con minería ilegal en conjunto con Autoridades policivas y Municipios</t>
  </si>
  <si>
    <t>% de quejas y contravenciones atendidas</t>
  </si>
  <si>
    <t>Quejas con seguimiento/Quejas atendidas</t>
  </si>
  <si>
    <t>Plan de Implementación y Seguimiento a la aplicación de la Resolución 1541 de 2013 y el Protocolo para el Monitoreo, Control y Vigilancia de Olores Ofensivos.</t>
  </si>
  <si>
    <t>% de avance del Plan</t>
  </si>
  <si>
    <t>Fortalecimiento del Ordenamiento Ambiental de la Actividad Minera de los municipios de la región (lineamientos,  potencialidades y restricciones, articulación interinstitucional y capacitación)</t>
  </si>
  <si>
    <t>Revisión y actualización de los PGIRESPEL y  PGIRS regionales</t>
  </si>
  <si>
    <t>26 municipios con asistencia técnica, transferencia, difusión y administración de la información en gestión de riesgo de desastres a los 26 municipios (Catedra de Gestión del Riesgo, Acompañamiento CMGR, Administración de la información e implementación, seguimiento y monitoreo de alertas)</t>
  </si>
  <si>
    <t>Municipios con Asistencia Técnica/ Total de municipios * 100
Corrientes hídricas con instrumentación de alarmas/ Corrientes priorizadas</t>
  </si>
  <si>
    <t>Formulación, gestión y ejecución de proyectos para el equipamiento y la capacitación enfocados a la prevención y control de incendios forestales</t>
  </si>
  <si>
    <t>Asistencia técnica a eventos naturales y eventos antrópicos</t>
  </si>
  <si>
    <t>INDICADORES DE GESTIÓN</t>
  </si>
  <si>
    <t>INDICADOR DE RESULTADO</t>
  </si>
  <si>
    <t xml:space="preserve">Modelo implementado </t>
  </si>
  <si>
    <t>Implementación al 100% del modelo de Gestión Pública para la excelencia en el servicio al ciudadano y de buen gobierno Corporativo</t>
  </si>
  <si>
    <t>Disponibilidad al 100% de la información a la ciudadanía</t>
  </si>
  <si>
    <t xml:space="preserve"> 20 Acciones de diálogo con la ciudadanía y retroalimentación de la gestión  (Rendición de cuentas)</t>
  </si>
  <si>
    <t>Implementación y seguimiento del Plan Anticorrupción al 100%</t>
  </si>
  <si>
    <t xml:space="preserve">4 Mediciones de satisfacción y percepción de clientes y grupos de interés 
</t>
  </si>
  <si>
    <t>Implementación Estrategia Racionalización de trámites al 100%</t>
  </si>
  <si>
    <t>Divulgación y socialización de la gestión ambiental Corporativa.</t>
  </si>
  <si>
    <t>N° de programas y proyectos difundidos/ N°  programas  y proyectos establecidos.</t>
  </si>
  <si>
    <t>Elaboración y aplicación de un Plan de comunicación interna para el mejoramiento de la cultura organizacional.</t>
  </si>
  <si>
    <t xml:space="preserve">Virtualización de contenidos temáticos de educación ambiental para la formación en procesos pedagógicos  corporativos. </t>
  </si>
  <si>
    <t xml:space="preserve">Apoyo a la implementación y fortalecimiento de los Proyectos Ambientales Universitarios "PRAUS" y procesos de formación ambiental </t>
  </si>
  <si>
    <t>Inclusión del componente ambiental en el 100% de los proyectos y convenios interinstitucionales</t>
  </si>
  <si>
    <t>Participación de instituciones educativas de los 26 municipios  de la región en 3 certámenes de las Olimpiadas de la Cultura Ambiental.</t>
  </si>
  <si>
    <t>N° de certámenes de las Olimpiadas de la Cultura Ambiental realizadas / N° de Olimpiadas de la Cultura Ambiental proyectadas</t>
  </si>
  <si>
    <t>OBJETIVO PROGRAMA 2:  Fortalecer la gestión de la Corporación y su mejoramiento continuo a través de la gestión integral de los procesos, verificación y control, las tecnologías de la información y las comunicaciones, aplicación de los mecanismos jurídicos y la optimización de los recursos y la logística para la prestación de servicios que respondan a las necesidades y expectativas de los clientes, en concordancia con los lineamientos nacionales en materia de buen gobierno corporativo.</t>
  </si>
  <si>
    <t>Implementación de las políticas para la prevención del daño antijurídico aplicables dadas por el gobierno nacional  en las actuaciones administrativas de la Corporación (Protección de activos, entre otros).</t>
  </si>
  <si>
    <t>Gestión de Tecnologías de la Información y las Comunicaciones Tics.</t>
  </si>
  <si>
    <t>Formulación e implementación del Plan de Ajuste Tecnológico (Software y Hardware)</t>
  </si>
  <si>
    <t>Transparencia  y acceso a la información Pública (decreto ley 1712)</t>
  </si>
  <si>
    <t>Desarrollo Institucional para el Servicio al ciudadano</t>
  </si>
  <si>
    <t>Identificación necesidades y acciones  de relacionamiento con grupos de interés (Caracterización 5 grupos de interés)</t>
  </si>
  <si>
    <t>OBJETIVO PROGRAMA 1: Gestionar el recaudo,  la administración y provisión de los recursos financieros, para fortalecer la capacidad administrativa orientada al logro de los objetivos misionales de la Corporación.</t>
  </si>
  <si>
    <t>Celebración de 40 eventos de  fomento de la cultura ambiental(Campañas y celebración de días especiales)</t>
  </si>
  <si>
    <t>Reconocimiento de las iniciativas ambientales de los medios de comunicación para la gestión ambiental de la región.</t>
  </si>
  <si>
    <t>Catedra de Educación para la Cultura Ambiental</t>
  </si>
  <si>
    <t xml:space="preserve">Apoyo y acompañamiento pedagógico y técnico en la implementación del Comparendo Ambiental en la Jurisdicción. </t>
  </si>
  <si>
    <t>Realizar 6 eventos de reconocimiento, estímulo y exaltación de los mejores proyectos socio-ambientales desarrollados por organismos, empresas, instituciones y ciudadanos de la región (Exaltación al mérito ambiental, acciones Ambientales positivas, buenas practicas de manufactura ect.).</t>
  </si>
  <si>
    <t>Realización de 2 eventos de reconocimiento  de los sectores y gremios productivos por el liderazgo  en la aplicación de procesos de sostenibilidad ambiental</t>
  </si>
  <si>
    <t>Sistema de Información Ambiental Regional (SIAR) articulado al Sistema de Información Ambiental de Colombia (SIAC)</t>
  </si>
  <si>
    <t>Administración y reporte del 100% de los indicadores a partir de los instrumentos:
 Sistema de Información del Recurso Hídrico (SIRH), Sistema Nacional de Información Forestal (SNIF), Sistema de Información sobre calidad del Aire (SISAIRE), Sistema de Información sobre Biodiversidad (SIB), Sistema de información de Uso de Recursos Naturales(SIUR), (Gestión, SISA)</t>
  </si>
  <si>
    <t>PROGRAMA 3:  ORDENAMIENTO AMBIENTAL REGIONAL 
RESPONSABLE: Jefe Oficina Ordenamiento Territorial y Gestión del Riesgo</t>
  </si>
  <si>
    <t>PROGRAMA 4:  GESTIÒN DEL RIESGO 
RESPONSABLE: Jefe Oficina Ordenamiento Territorial y Gestión del Riesgo</t>
  </si>
  <si>
    <t xml:space="preserve">Formulación, implementación y seguimiento del plan anual de contingencia para la mitigación y recuperación de riesgo (incendios forestales, temporada lluvias, temporada seca y eventos por derrames de sustancias y materiales peligrosos). </t>
  </si>
  <si>
    <t>Implementación de 3 procesos de Investigación, desarrollo tecnológico e innovación para la implementación de fuentes alternativas de energía ( Biodigestores, Paneles Solares, Energía Eólica, entre otras)</t>
  </si>
  <si>
    <t xml:space="preserve"> Fortalecer (50) iniciativas de turismo de la región como negocios verdes, como: Corredores ecológicos, ecoturismo, agroturismo, ruta de caminantes, entre otros. </t>
  </si>
  <si>
    <t>Desarrollo metodológico para la compensación por pérdida de biodiversidad a través de sistemas de información geográfica.</t>
  </si>
  <si>
    <t>% de implementación</t>
  </si>
  <si>
    <t>Gestión técnico - administrativa para la Implementación de la tasa por aprovechamiento forestal</t>
  </si>
  <si>
    <t>Administración Manejo de Áreas Protegidas y Ecosistemas estratégicos</t>
  </si>
  <si>
    <t>Zonificación y régimen de uso del Páramo de Sonsón</t>
  </si>
  <si>
    <t>Articulación y Apoyo a la implementación del Plan de Acción del Sistema Departamental de Áreas Protegidas SIDAP</t>
  </si>
  <si>
    <t>Apoyo a la implementación de 3 Sistemas Locales de Áreas Protegidas SILAP</t>
  </si>
  <si>
    <t>Fortalecimiento del Sistema de Información del Recurso Hídrico-SIRH. (Decreto 303 de 2012)</t>
  </si>
  <si>
    <t>Ampliación de infraestructura física con el fin de ofrecer nuevos servicios de análisis en la matriz suelo y análisis de residualidad de plaguicidas en productos frescos</t>
  </si>
  <si>
    <t>Formulación y Desarrollo de un plan anual de capacitación y transferencia de la información y/o aplicación normativa en el control de la contaminación atmosférica. (Incluye ruido, olores, fuentes móviles, fijas y dispersas.)</t>
  </si>
  <si>
    <t xml:space="preserve">Formulación y seguimiento de estrategias resultantes del modelo de  dispersión. (Contribución y apoyo a las acciones desarrolladas en materia de Cambio Climático y Objetivos del Desarrollo Sostenible). </t>
  </si>
  <si>
    <t>Fortalecimiento Técnico y logístico para Administración de los Recursos Naturales</t>
  </si>
  <si>
    <t>Reglamentación de dos (2) corrientes de agua priorizadas</t>
  </si>
  <si>
    <t>Nro. de acciones realizadas/Nro. de acciones programadas</t>
  </si>
  <si>
    <t xml:space="preserve">Implementación y Seguimiento a la aplicación de la Resolución 631 de 2015. </t>
  </si>
  <si>
    <t>Nro. de operativos realizadas/Nro. de operativos programadas</t>
  </si>
  <si>
    <t>Implementación y seguimiento al registro electrónico del Libro de operaciones.</t>
  </si>
  <si>
    <t>FORTALECIMIENTO ADMINISTRATIVO, FINANCIERO Y DE SERVICIOS</t>
  </si>
  <si>
    <t>EDUCACION AMBIENTAL, PARTICIPACIÓN SOCIAL Y COMUNICACIÓN</t>
  </si>
  <si>
    <t>PLANIFICACIÓN,  ORDENAMIENTO AMBIENTAL DEL TERRITORIO Y GESTIÓN DEL RIESGO</t>
  </si>
  <si>
    <t>CRECIMIENTO VERDE Y CAMBIO CLIMÁTICO</t>
  </si>
  <si>
    <t>GESTIÓN INTEGRAL DE LOS RECURSOS NATURALES Y AUTORIDAD AMBIENTAL</t>
  </si>
  <si>
    <t>Diseño y Aplicación  de un plan de medios para la difusión y socialización de las estrategias, programas e imagen corporativa.</t>
  </si>
  <si>
    <t>100% de los  municipios con CIDEAM en funcionamiento en la jurisdicción de CORNARE</t>
  </si>
  <si>
    <t>Realizar 26 eventos de articulación institucional ambiental de CORNARE MAS CERCA</t>
  </si>
  <si>
    <t xml:space="preserve">       </t>
  </si>
  <si>
    <t>100% de Municipios con acciones en conocimiento, reducción del riesgo y manejo de  desastres</t>
  </si>
  <si>
    <t>ESTRATEGIA</t>
  </si>
  <si>
    <t>VIGENCIA 2016</t>
  </si>
  <si>
    <t>VIGENCIA 2017</t>
  </si>
  <si>
    <t>VIGENCIA 2018</t>
  </si>
  <si>
    <t>VIGENCIA 2019</t>
  </si>
  <si>
    <t xml:space="preserve">Niveles superiores al 90% en encuesta anual imagen y reputación  </t>
  </si>
  <si>
    <t>PROGRAMA 1: Educación Ambiental
RESPONSABLE: Subdirectora Educación  Ambiental, Participación Social y comunicación</t>
  </si>
  <si>
    <t>PROGRAMA 2: Participación Social en la gestión ambiental 
RESPONSABLE: Subdirectora Educación  Ambiental, Participación Social y comunicación</t>
  </si>
  <si>
    <t>PROGRAMA 3: Coordinación y articulación para la construcción de una cultura ambiental
RESPONSABLE: Subdirectora Educación  Ambiental, Participación Social y comunicación</t>
  </si>
  <si>
    <t>PROGRAMA 4: Comunicación para la gestión ambiental regional
RESPONSABLE: Jefe Oficina Asesora de Comunicaciones</t>
  </si>
  <si>
    <t xml:space="preserve">OBJETIVO PROGRAMA 1: Proveer a la región de Instrumentos de planificación que permitan la administración y uso sostenible de los recursos naturales. </t>
  </si>
  <si>
    <t>PROGRAMA 1:  PLANIFICACIÓN AMBIENTAL
RESPONSABLE: Subdirector General de Planeación</t>
  </si>
  <si>
    <t>OBJETIVO PROGRAMA 2: Consolidación y mantenimiento del Sistema de Información Geográfica Corporativo.</t>
  </si>
  <si>
    <t>PROGRAMA 2: SISTEMA DE INFORMACIÓN  AMBIENTAL REGIONAL
RESPONSABLE: Coordinador SIAR - TIC</t>
  </si>
  <si>
    <t>Indicadores de ejecución presupuestal y financiera &gt; 80% 
Evaluación anual financiera y presupuestal de la contraloría general de la republica &gt; 80 Puntos.</t>
  </si>
  <si>
    <t>Elaboración y cumplimiento  del programa  de obras  civiles, mantenimiento preventivo y correctivo anualizado de las sedes regionales y la sede principal.</t>
  </si>
  <si>
    <t xml:space="preserve">Elaboración e implementación del plan  para la transformación de  sedes corporativas ambientalmente amigables.
</t>
  </si>
  <si>
    <t xml:space="preserve">Elaboración y cumplimiento  del plan anual de amoblamiento para las instalaciones de las sedes principal y regionales </t>
  </si>
  <si>
    <t>Identificación e interacción de grupos de interés para la gestión de la Entidad</t>
  </si>
  <si>
    <t>26 Municipios de la jurisdicción  con Cátedra  de Educación y su implementación en los Planes Educativos Institucionales PEI.</t>
  </si>
  <si>
    <t>Realización de procesos pedagógicos para la aplicación del  comparendo Ambiental  los Municipios de la  jurisdicción.</t>
  </si>
  <si>
    <t>Participación de la gestión ambiental en la región:
Mas 10 Empresas por sector productivo de la economía.
 100 Reconocimientos de acciones ambientales positivas.</t>
  </si>
  <si>
    <t>Fortalecimiento de grupos organizados y desarrollo de procesos de Presupuesto Participativo en la jurisdicción.</t>
  </si>
  <si>
    <t>100 grupos de ONGs fortalecidos.
100% de aso comunales en los municipios con procesos de capacitación.</t>
  </si>
  <si>
    <t>100% de planes de capacitación en proyectos corporativos.</t>
  </si>
  <si>
    <t>26 Municipios con asistencia técnica y acompañamiento para la inclusión de los determinantes ambientales en los POTs, evaluación y seguimiento  en su aplicación.</t>
  </si>
  <si>
    <t>26 de la región con áreas  recuperada para el espacio público ambiental.</t>
  </si>
  <si>
    <t>Disminución al 80% residuos sólidos dispuesto a los relleno.</t>
  </si>
  <si>
    <t>Recuperación de semillas en desuso y vía de extinción para la seguridad alimentaria,
Fortalecimiento a 40 custodios, ferias de semillas y la articulación con la red nacional.</t>
  </si>
  <si>
    <t>8 Planes de Ordenación y Manejo de Cuencas (POMCAS) formulados.</t>
  </si>
  <si>
    <t>8 Planes de Ordenación y Manejo de Cuencas (POMCAS) en ejecución.</t>
  </si>
  <si>
    <t>8 Comisiones Conjuntas y ocho Consejos de Cuenca conformados y fortalecidos</t>
  </si>
  <si>
    <t>Mantenimiento de  500 e incorporación de 500 familias para la compensación mediante el proyecto  BanCO2</t>
  </si>
  <si>
    <t xml:space="preserve">OBJETIVO PROGRAMA 1:  Promover y dinamizar los procesos de Educación Ambiental logrando la inclusión en los escenarios y currículos de los diferentes niveles de la educación, mediante el diseño de proyectos y herramientas enfocados en la gestión ambiental, institucional y local, bajo los lineamientos de la política nacional de educación ambiental, fortaleciendo la incorporación y el reconocimiento de la educación ambiental como elemento estratégico y estructurante de los principales instrumentos de la planificación y de gestión local y regional y mejorando la calidad de los procesos educativo ambientales del Oriente Antioqueño en los campos de formación, investigación, gestión conceptualización y proyección.
</t>
  </si>
  <si>
    <t>evento</t>
  </si>
  <si>
    <t>custodios</t>
  </si>
  <si>
    <t>Proyectos</t>
  </si>
  <si>
    <t>Estufa</t>
  </si>
  <si>
    <t>municipios</t>
  </si>
  <si>
    <t xml:space="preserve">Pocesos </t>
  </si>
  <si>
    <t>Familias</t>
  </si>
  <si>
    <t>destinos turisticos</t>
  </si>
  <si>
    <t>iniciativas</t>
  </si>
  <si>
    <t>negocios</t>
  </si>
  <si>
    <t>especies</t>
  </si>
  <si>
    <t>custodio</t>
  </si>
  <si>
    <t>estufas</t>
  </si>
  <si>
    <t>% implementación</t>
  </si>
  <si>
    <t>procesos</t>
  </si>
  <si>
    <t xml:space="preserve">Ha </t>
  </si>
  <si>
    <t>OBJETIVO PROGRAMA 2:   Promover y apoyar la construcción de una cultura participativa que conlleve el desarrollo de mecanismos, instrumentos y metodologías para la efectiva vinculación de los actores sociales, comunitarios, eclesiásticos, militares, gremiales e institucionales, con criterios de pluralismo, tolerancia, igualdad, oportunidad, eficiencia y eficacia en las decisiones, acciones y proyectos corporativos ambientales.</t>
  </si>
  <si>
    <t>OBJETIVO PROGRAMA 3 :Diseñar y aplicar procesos de sensibilización, y cultura ambiental para formar a las comunidades en nuevos conceptos ambientales que les permita asumir una actitud de respeto y responsabilidad por el cuidado de los recursos naturales, con un claro apropiamiento de la diversidad biológica, cultural y sectorial existente en la región, mejorando los procesos de convivencia y reconciliación en el nuevo contexto social del posconflicto.</t>
  </si>
  <si>
    <t>OBJETIVO PROGRAMA 4: Fortalecer y maximizar el impacto de las estrategias de divulgación, socialización, educación y sensibilización emprendidas por la Corporación, para contribuir al alcance de los objetivos misionales y del Plan de Acción Institucional 2016-2019, a través del desarrollo de productos comunicativos estratégicos, de la gestión de medios institucionales y de la relación productiva con medios de comunicación regional y departamental, utilizando las diferentes herramientas y tecnologías comunicacionales que permitan una dinámica comunicativa adecuada con los públicos estratégicos de Cornare.</t>
  </si>
  <si>
    <t>200 proyectos ambientales ejecutados por Juntas de Acción Comunal (JAC) o Aso comunales.</t>
  </si>
  <si>
    <t>Incorporar 100 familias en esquemas Pagos por Servicios Ambientales de conservación de fauna amenazada en corredores estratégicos. BANCO2 Bio</t>
  </si>
  <si>
    <t>Desarrollo de un Plan de Monitoreo y/o mantenimiento en 3000 hectáreas en procesos de Restauración</t>
  </si>
  <si>
    <t>Apoyo para la adquisición de 2700 hectáreas en Áreas Estratégicas</t>
  </si>
  <si>
    <t>Monitoreo, Recuperación y Mantenimiento de 60 hectáreas a los ecosistemas de Humedales</t>
  </si>
  <si>
    <t>Promover 9 encuentros regionales para  Organizaciones Sociales y Comunitarias enfocadas en el área ambiental.</t>
  </si>
  <si>
    <t>40 proyectos ambientales ejecutados por Ongs de la región, Asociaciones.</t>
  </si>
  <si>
    <t>N° de proyectos ambientales ejecutados por grupos organizados / N° de proyectos ambientales propuesta a ejecutar por grupos organizados.</t>
  </si>
  <si>
    <t>componentes educativos en los proyectos interinstitucionales /total de los   proyectos corporativos ejecutados</t>
  </si>
  <si>
    <t>Participación activa en las  instancias de articulación CIDEA, CODEAM CIFFA para  la gestión institucional ambiental  y social de la región.</t>
  </si>
  <si>
    <t>Imagen y reconocimiento institucional superior al 80%</t>
  </si>
  <si>
    <t xml:space="preserve">% de implementación de políticas aplicables a la Corporación
(Meta lograda en la vigencia /Meta demandada en la vigencia)  
</t>
  </si>
  <si>
    <t xml:space="preserve">% avance plan de ajuste tecnológico
(% logrado en la vigencia/% programado en la vigencia) </t>
  </si>
  <si>
    <t xml:space="preserve">% avance MSPI
(% logrado en la vigencia/% programado en la vigencia) 
</t>
  </si>
  <si>
    <t>% de avance [N° actividades anuales ejecutadas/N° actividades anuales programadas)</t>
  </si>
  <si>
    <t>% avance plan de transformación de sedes ambientalmente amigables (No. actividades ejecutadas/No. actividades identificadas)</t>
  </si>
  <si>
    <t>% de avance [N° actividades anuales realizadas/N° actividades anuales  programadas]</t>
  </si>
  <si>
    <t>Valor recaudado/Valor presupuestado</t>
  </si>
  <si>
    <t>Valor ejecutado/Valor presupuestado</t>
  </si>
  <si>
    <t>% Recursos obtenidos/ Recursos proyectados</t>
  </si>
  <si>
    <t xml:space="preserve"> % de avance del plan de acción para adopción NICSP</t>
  </si>
  <si>
    <t>PQRS atendidas oportunamente/PQRS interpuestas.</t>
  </si>
  <si>
    <t>acciones realizadas/acciones programadas</t>
  </si>
  <si>
    <t>Análisis y acciones para el mejoramiento de la Trazabilidad y seguimiento en la oportunidad de servicio y mecanismos de participación (Plan de Mejoramiento).</t>
  </si>
  <si>
    <t xml:space="preserve">Niveles superiores al 90% en la satisfacción al cliente.           
Oportunidad en la respuesta a  PQRS superiores AL 90%
Evaluación del índice de transparencia de la procuraduría general de la nación &gt;80%.
</t>
  </si>
  <si>
    <t xml:space="preserve">Fortalecimiento Y fortalecimiento de 6 Ventanilla Integral de Servicios </t>
  </si>
  <si>
    <t>Ventanillas implementadas y fortalecidas/Total de ventanillas propuestas</t>
  </si>
  <si>
    <t>Acciones implementada/ Estrategia propuesta.</t>
  </si>
  <si>
    <t>Implementar mecanismos y canales de interacción y acceso de los ciudadanos a la oferta institucional de tramites  difusión del Portafolio de Servicios</t>
  </si>
  <si>
    <t>Mecanismos implementados/Mecanismos propuestos</t>
  </si>
  <si>
    <t>Cumplimiento Plan al 100%</t>
  </si>
  <si>
    <t>Reconocimientos entregados</t>
  </si>
  <si>
    <t>Planes de Ordenación y Manejo de Cuencas (POMCAS),  formulados./POMCAS programado.</t>
  </si>
  <si>
    <t>Comisiones Conjuntas y Consejos de Cuenca conformados y fortalecidos/Consejos de cuenca programados</t>
  </si>
  <si>
    <t>No de informes publicados/No de informes programados.</t>
  </si>
  <si>
    <t>Sistema de Información Ambiental  Regional articulado   con entidades como el IDEAM, el MADS, la Gobernación de Antioquia, el IGAC y los municipios de la jurisdicción.</t>
  </si>
  <si>
    <t>Entidades articuladas al SIAR/Entidades proyectadas.</t>
  </si>
  <si>
    <t>Cantidad de residuos sólidos aprovechados/ Cantidad de residuos sólidos generados.</t>
  </si>
  <si>
    <t>Fortalecer y hacer seguimiento a los programas  pos consumo</t>
  </si>
  <si>
    <t>Programas fortalecidos/Programas pos consumo proyectados</t>
  </si>
  <si>
    <t xml:space="preserve"> Municipios acompañados con aplicación de comparendo ambiental./Numero de municipios.</t>
  </si>
  <si>
    <t>PGIRESPEL y PGIRS regionales actualizados/Numero total de PGIRs y RESPEL presentados.</t>
  </si>
  <si>
    <t>100% de Municipios con capacidad instalada en asuntos de gestión de riesgo e incorporados en los instrumentos de ordenamiento territorial.</t>
  </si>
  <si>
    <t>Acciones ejecutadas del Plan de CV/Acciones programadas del Plan de CV</t>
  </si>
  <si>
    <t>Acciones ejecutadas en los acuerdos/Acciones programadas en los acuerdos</t>
  </si>
  <si>
    <t>Lineamientos de adaptación y mitigación incorporadas en los instrumentos de planificación (POTs, POMCAS,PGAR, PMA)/ total de municipios</t>
  </si>
  <si>
    <t xml:space="preserve">100% de Implementación del programa regional de negocios verdes por la autoridad ambiental. 
</t>
  </si>
  <si>
    <t xml:space="preserve">Formular y ejecutar al 100  el   plan de Bienestar Social e incentivos </t>
  </si>
  <si>
    <t>Formular y ejecutar el 100% Plan Institucional de capacitación PIC</t>
  </si>
  <si>
    <t xml:space="preserve">Formular y ejecutar el plan anual de trabajo del sistema de gestión de seguridad y salud en el trabajo (SG-SST)
</t>
  </si>
  <si>
    <t xml:space="preserve">Actualización de la  Estructura Organizacional y provisionar el 100% de la planta de cargos
</t>
  </si>
  <si>
    <t xml:space="preserve">Cargos provistos / Total de la planta de cargos
</t>
  </si>
  <si>
    <t>Porcentaje de sectores con acompañamiento para la reconversión hacia sistemas sostenibles de producción</t>
  </si>
  <si>
    <t>Porcentaje de entes territoriales asesorados en la incorporación, planificación y ejecución de acciones relacionadas con cambio climático en el marco de los instrumentos de planificación territorial</t>
  </si>
  <si>
    <t>% Áreas protegidas con Planes de manejo en ejecución</t>
  </si>
  <si>
    <t>Formulación de dos Planes de Acción Ambiental  de microcuencas priorizadas</t>
  </si>
  <si>
    <t>2 Plan de Acción Formulado</t>
  </si>
  <si>
    <t xml:space="preserve">
% de avance </t>
  </si>
  <si>
    <t xml:space="preserve">
Áreas protegidas declaradas (Ha.)/Áreas protegidas proyectadas Ha.)</t>
  </si>
  <si>
    <t xml:space="preserve">
Hectáreas ordenadas/ Hectáreas Programadas.</t>
  </si>
  <si>
    <t>% de procesos sancionatorios Resueltos</t>
  </si>
  <si>
    <t>Acompañar a los municipios en la aplicación del comparendo ambiental en los 26 municipios del Oriente Antioqueña</t>
  </si>
  <si>
    <t>Incorporación de las NICSP en el sistema contable corporativo</t>
  </si>
  <si>
    <t>Actualización   y mejoramiento del Sistema de  Gestión de la Calidad-SGC, articulado con el Sistema de Control interno-SCI (Normas Norma Técnico a Colombiana GP 1000, ISO 9001 y MECI 1000) y Actualización del Sistema de Gestión Ambiental-SGA (Norma NTC ISO 14001)</t>
  </si>
  <si>
    <t xml:space="preserve">% implementación instrumentos archivísticos y de Gestión documental (Tablas de Retención Documental TRD, Programa de Gestión Documental PGD, Plan Institucional de Archivos PINAR)
(Meta lograda en la vigencia/meta programada en la vigencia) </t>
  </si>
  <si>
    <t>Encuesta de ambiente laboral y bienestar laboral con satisfacción &gt;80%
100% de funcionarios capacitados en competencias laborales..</t>
  </si>
  <si>
    <t>Programas de bienestar social e incentivos realizados/Programas de bienestar social e incentivos programados</t>
  </si>
  <si>
    <t>Producción del 100% de los documentos y actividades programadas.</t>
  </si>
  <si>
    <t>Articulación con el 100% instituciones publicas municipales.</t>
  </si>
  <si>
    <t>Imagen y reconocimiento institucional por parte del gremio de periodistas de la región superior al 80%</t>
  </si>
  <si>
    <t>Planes de Ordenación y Manejo de Cuencas (POMCAS) en ejecución/ POMCAS programados.</t>
  </si>
  <si>
    <t>100% de programas y proyectos ambientales cumplen con el PGAR y el PAI.
100% de proyectos con evaluación y seguimiento.</t>
  </si>
  <si>
    <t>Desarrollar 4 nuevos módulos en el sistema de información regional SIAR</t>
  </si>
  <si>
    <t>Promoción de 40 Proyectos de reconversión Tecnológica de mejoramiento ambiental para acceder a incentivos tributarios (transformación de residuos, eficiencia energética, entre otros)</t>
  </si>
  <si>
    <t>Suscripción de Acuerdos de crecimiento verde  y Desarrollo compatible con el Clima  con los sectores Primario, secundario  y terciario y ejecución de los planes operativos (uno por año)para cada sector.</t>
  </si>
  <si>
    <t>Módulos desarrollados/módulos programados.</t>
  </si>
  <si>
    <t>Municipios con incorporación de gestión de riego en los POTs/ 26 Municipios</t>
  </si>
  <si>
    <t>Construcción, Optimización (Ampliación de cobertura de recolección mejoramiento y eficiencia)  y/o  arranque de 9 Sistemas de Tratamiento de Aguas residuales Urbanas  y de 11 Centros Poblados (STAR).</t>
  </si>
  <si>
    <t>No. de capacitaciones efectuadas/ No. de capacitaciones programadas.</t>
  </si>
  <si>
    <t>No. de actividades realizadas/No. actividades programadas.</t>
  </si>
  <si>
    <t>No. de acciones realizadas/No. acciones programadas.</t>
  </si>
  <si>
    <t>No. de acciones del plan de anticorrupción realizadas/No. acciones programadas.</t>
  </si>
  <si>
    <t>Grupos de interés relacionados/No. grupos de interés programadas.</t>
  </si>
  <si>
    <t>No. de grupos de interés atendidos/ No. de grupos de interés identificados</t>
  </si>
  <si>
    <t>No. políticas formuladas/ No. de políticas identificadas</t>
  </si>
  <si>
    <t>No. de conflictos solucionados/ No. de conflictos presentados.</t>
  </si>
  <si>
    <t xml:space="preserve">No. De Instituciones Educativas Con espacios de aprendizaje implementados/Nro. De Espacios de aprendizaje propuestos.  </t>
  </si>
  <si>
    <t>No. De PRAES implementados/No. De PRAES propuestos.</t>
  </si>
  <si>
    <t>No. de procesos educativos virtualizados/ No. de procesos educativos virtualizados proyectados</t>
  </si>
  <si>
    <t>No. De PRAUS Implementados/No. PRAUS propuestos.</t>
  </si>
  <si>
    <t>No. Eventos de capacitación realizados/No. Eventos educativos proyectados</t>
  </si>
  <si>
    <t>No. de eventos de sensibilización y formación de infractores ambientales/ No. de infractores reportados.</t>
  </si>
  <si>
    <t>Implementación y fortalecimiento a  3 proyectos Ambientales Universitarios PRAUS en la región.</t>
  </si>
  <si>
    <t>No. De Municipios con reportes de infractores de Comparendo ambiental/No. De Municipios de la jurisdicción.</t>
  </si>
  <si>
    <t>No. De eventos de reconocimiento realizados/No. De eventos proyectados.</t>
  </si>
  <si>
    <t>No. De eventos de reconocimiento empresarial realizados/No. Eventos proyectados</t>
  </si>
  <si>
    <t>No. de CIDEAM articulados y en funcionamiento /No de CIDEAM proyectados.</t>
  </si>
  <si>
    <t>No.  de encuentros realizados/No. Encuentros planeados.</t>
  </si>
  <si>
    <t>No. de proyectos ambientales ejecutados / No. de proyectos ambientales programados</t>
  </si>
  <si>
    <t>No. encuentros del CIDEA, CODEAM  y CIFFA./Nro. Invitaciones.</t>
  </si>
  <si>
    <t>No. Eventos Cornare mas cerca realizados /eventos proyectados</t>
  </si>
  <si>
    <t>No. De eventos Ejecutados/No. de eventos programados.</t>
  </si>
  <si>
    <t>No. de PGIRS con seguimiento/No. total de PGIRS.</t>
  </si>
  <si>
    <t>No. de acciones ejecutadas/Total de acciones proyectadas.</t>
  </si>
  <si>
    <t>Municipios con lineamientos de Crecimiento Verde y DCC / 26 municipios</t>
  </si>
  <si>
    <t>Plan de Crecimiento Verde (CV) y desarrollo compatible con el clima (DCC)</t>
  </si>
  <si>
    <t>No. de acciones ejecutadas/No. de acciones proyectadas.</t>
  </si>
  <si>
    <t xml:space="preserve"> Medición y disminución del 5% de GEI en 20 empresas del Oriente Antioqueño.
 Recuperación de 5 especies de semillas alimentarias tradicionales.
Disminución de 300.000 ton/año de CO2
Recuperar y disponer adecuadamente mas de 120 TON/año de envases y químicos de plaguicidas.</t>
  </si>
  <si>
    <t>No. de Municipios con plan de gestión integral del uso y manejo de plaguicidas implementado/Total de Municipios.</t>
  </si>
  <si>
    <t>No. de familias compensadas / Total de familias Programadas</t>
  </si>
  <si>
    <t>No. de familias compensadas en áreas PARAMO/Total de familias localizadas en áreas DE PARAMO</t>
  </si>
  <si>
    <t xml:space="preserve">No. de predios monitoreados / total de predios compensados </t>
  </si>
  <si>
    <t>No.  de familias compensadas / Total de familias programadas</t>
  </si>
  <si>
    <t>No. de Ha conservadas/ No total de Hectáreas programadas</t>
  </si>
  <si>
    <t xml:space="preserve">
Número de hectáreas por familia vinculada.
Disminuir en un 100% el índice de deforestación anual en los predios incorporados
Disminuir en un 10% el índice de deforestación anual en la región. </t>
  </si>
  <si>
    <t>No de Negocios Verdes promovidos / No de negocios verdes programados</t>
  </si>
  <si>
    <t xml:space="preserve">RESPONSABLE: SUBDIRECCION DE RECURSOS NATURALES
</t>
  </si>
  <si>
    <t xml:space="preserve">340 Familias que habitan el paramo de Sonsón vinculadas al proyecto BANCO2. </t>
  </si>
  <si>
    <t xml:space="preserve">Índice de evaluación del desempeño Sobresaliente &gt;90% 
Nivel sobresaliente en la evaluación del Departamento Administrativo de la Función Pública
</t>
  </si>
  <si>
    <t>Porcentaje de Actualización SGSST (% logrado en la vigencia / programado en la vigencia)</t>
  </si>
  <si>
    <t>Gestión oportuna de peticiones, quejas, reclamos, sugerencias y denuncias (PQRS) a CORNARE al 100%</t>
  </si>
  <si>
    <t xml:space="preserve">Incorporación del componente de la cultura ambiental en 26 casas de la cultura de los municipios del Oriente Antioqueño.
</t>
  </si>
  <si>
    <t>No. Campañas realizadas / No. Campañas proyectadas</t>
  </si>
  <si>
    <t>No. de Seguimientos realizados/No. de Seguimientos programados</t>
  </si>
  <si>
    <t>No. de proyectos y convenios Ejecutados / No.  de proyectos y convenios evaluados.</t>
  </si>
  <si>
    <t xml:space="preserve">
% de implementación Plan de Manejo</t>
  </si>
  <si>
    <t>Apoyo a 15 Declaratorias de Reservas Naturales de la Sociedad Civil (RNSC)</t>
  </si>
  <si>
    <t>N° de RNSC con apoyo para su declaración/N° de reservas propuestas</t>
  </si>
  <si>
    <t>% de Páramos delimitados, con zonificación y  régimen de usos adoptados</t>
  </si>
  <si>
    <t>Ejecución de acciones en educación ambiental.
Cobertura en catedra ambiental &gt; 80% de los estudiantes matriculados a básica primaria y secundaria. 
Cobertura en programas de fortalecimiento de la cultura ambiental &gt;50% de los municipios del Oriente Antioqueño para población de primera infancia.</t>
  </si>
  <si>
    <t xml:space="preserve">
Ejecución de acciones en educación ambiental.
Inclusión del 100% de instituciones de educación superior priorizadas para  proyectos ambientales universitarios PRAU.</t>
  </si>
  <si>
    <t>Ejecución de acciones en educación ambiental.
&gt;50% de infractores ambientales capacitados.</t>
  </si>
  <si>
    <t xml:space="preserve">
Porcentaje de Avance en la formulación y/o ajustes de los Planes de Ordenación y Manejo de Cuencas (POMCAS) y Planes de Manejo de Microcuencas (PMM)</t>
  </si>
  <si>
    <t xml:space="preserve"> Índice Ordenamiento Ambiental Municipal IOAM &gt;80%.  
Porcentaje de municipios asesorados o asistidos en la inclusión del componente ambiental en los procesos de planificación y ordenamiento territorial, con énfasis en la incorporación de las determinantes ambientales para la revisión y ajuste de los POT.    </t>
  </si>
  <si>
    <t>Implementación de Buenas Practicas Agrícolas mediante la ejecución de un Plan de gestión integral del uso y manejo de plaguicidas en los 26 municipios</t>
  </si>
  <si>
    <r>
      <t>OBJETIVO PROGRAMA 1</t>
    </r>
    <r>
      <rPr>
        <sz val="12"/>
        <rFont val="Arial"/>
        <family val="2"/>
      </rPr>
      <t>: Conservar y asegurar el uso sostenible del capital natural de la Región, a través de la conservación de la diversidad biológica, la reducción de la deforestación y la restauración de los ecosistemas.</t>
    </r>
  </si>
  <si>
    <t>% de áreas de ecosistemas en restauración, rehabilitación y reforestación.
Hectáreas restauradas año/hectáreas propuestas año</t>
  </si>
  <si>
    <t xml:space="preserve">% de especies amenazadas con medidas de conservación y manejo en ejecución
</t>
  </si>
  <si>
    <r>
      <t xml:space="preserve">OBJETIVO PROGRAMA 2 : </t>
    </r>
    <r>
      <rPr>
        <sz val="12"/>
        <rFont val="Arial"/>
        <family val="2"/>
      </rPr>
      <t>Mejorar las condiciones de la diversidad biológica en la región, salvaguardando los ecosistemas, las especies y diversidad genética</t>
    </r>
  </si>
  <si>
    <t xml:space="preserve">Aporte del 21.6% a la meta nacional de áreas protegidas declaradas 
% de áreas protegidas regionales declaradas e inscritas en el RUNAP 
</t>
  </si>
  <si>
    <r>
      <t xml:space="preserve">OBJETIVO PROGRAMA 3: </t>
    </r>
    <r>
      <rPr>
        <sz val="12"/>
        <rFont val="Arial"/>
        <family val="2"/>
      </rPr>
      <t>Adelantar los instrumentos, mecanismos y herramientas apropiadas para la conservación y recuperación de la oferta del recurso hídrica tanto en cantidad como de calidad, de tal forma que se constituya en un soporte confiable y equilibrado del desarrollo socio económico de la región.</t>
    </r>
  </si>
  <si>
    <r>
      <t>OBJETIVO PROGRAMA 4</t>
    </r>
    <r>
      <rPr>
        <sz val="12"/>
        <rFont val="Arial"/>
        <family val="2"/>
      </rPr>
      <t xml:space="preserve">:  Fortalecer los mecanismos y herramientas para prevenir y minimizar la generación de emisiones contaminantes en la atmósfera. </t>
    </r>
  </si>
  <si>
    <r>
      <t>Mantener el Índice de calidad del Aire -ICA- por debajo del 50 µg/m</t>
    </r>
    <r>
      <rPr>
        <vertAlign val="superscript"/>
        <sz val="11"/>
        <rFont val="Arial"/>
        <family val="2"/>
      </rPr>
      <t xml:space="preserve">3 </t>
    </r>
    <r>
      <rPr>
        <sz val="11"/>
        <rFont val="Arial"/>
        <family val="2"/>
      </rPr>
      <t xml:space="preserve">(Buena calidad) </t>
    </r>
  </si>
  <si>
    <r>
      <t xml:space="preserve">OBJETIVO PROGRAMA 5: </t>
    </r>
    <r>
      <rPr>
        <sz val="12"/>
        <rFont val="Arial"/>
        <family val="2"/>
      </rPr>
      <t>Ejercer de manera oportuna las funciones de Autoridad Ambiental para el uso y/o aprovechamiento de los Recursos Naturales.</t>
    </r>
  </si>
  <si>
    <t>% de cuerpos de agua con reglamentación del uso de las aguas  (No de corrientes reglamentadas/  Nro. corrientes programadas)</t>
  </si>
  <si>
    <r>
      <t xml:space="preserve">Acciones de Control y seguimiento al </t>
    </r>
    <r>
      <rPr>
        <b/>
        <u/>
        <sz val="11"/>
        <rFont val="Arial"/>
        <family val="2"/>
      </rPr>
      <t>100%</t>
    </r>
    <r>
      <rPr>
        <sz val="11"/>
        <rFont val="Arial"/>
        <family val="2"/>
      </rPr>
      <t xml:space="preserve"> de las Licencias Ambientales en sus obligaciones técnicas y financieras.</t>
    </r>
  </si>
  <si>
    <t>% de autorizaciones ambientales con seguimiento (Nro. de acciones realizadas/Nro. de acciones programadas)</t>
  </si>
  <si>
    <r>
      <rPr>
        <b/>
        <u/>
        <sz val="11"/>
        <rFont val="Arial"/>
        <family val="2"/>
      </rPr>
      <t xml:space="preserve">2700 </t>
    </r>
    <r>
      <rPr>
        <sz val="11"/>
        <rFont val="Arial"/>
        <family val="2"/>
      </rPr>
      <t>Acciones de Control y Seguimiento a las autorizaciones ambientales en los sectores primario, secundario y terciario de la economía. (concesiones de agua, permisos de vertimiento, ocupación de cauce, emisiones atmosféricas, estudio de RR NN, PSMV, acueductos, planes de ahorro y uso eficiente del agua (PUEAA), proyectos urbanísticos, CDA, entre otros)</t>
    </r>
  </si>
  <si>
    <r>
      <rPr>
        <b/>
        <u/>
        <sz val="11"/>
        <rFont val="Arial"/>
        <family val="2"/>
      </rPr>
      <t>750</t>
    </r>
    <r>
      <rPr>
        <sz val="11"/>
        <rFont val="Arial"/>
        <family val="2"/>
      </rPr>
      <t xml:space="preserve"> Acciones de Control y seguimiento a otras actividades ambientales (movimientos de tierra, escombreras, centros de faenado, actividades con emisiones que no requieren permiso, entre otras)</t>
    </r>
  </si>
  <si>
    <r>
      <rPr>
        <b/>
        <u/>
        <sz val="11"/>
        <rFont val="Arial"/>
        <family val="2"/>
      </rPr>
      <t>300</t>
    </r>
    <r>
      <rPr>
        <sz val="11"/>
        <rFont val="Arial"/>
        <family val="2"/>
      </rPr>
      <t xml:space="preserve"> Acciones de Control y seguimiento proyectos y/o actividades de manejo y disposición de residuos solidos ( PGIRS, Planes de manejo rellenos sanitarios, PGRH y Similares, RESPEL)</t>
    </r>
  </si>
  <si>
    <r>
      <rPr>
        <b/>
        <u/>
        <sz val="11"/>
        <rFont val="Arial"/>
        <family val="2"/>
      </rPr>
      <t xml:space="preserve">1000 </t>
    </r>
    <r>
      <rPr>
        <sz val="11"/>
        <rFont val="Arial"/>
        <family val="2"/>
      </rPr>
      <t xml:space="preserve">Acciones de Control y seguimiento a actividades relacionadas con flora y fauna. </t>
    </r>
  </si>
  <si>
    <r>
      <t xml:space="preserve">Atención de </t>
    </r>
    <r>
      <rPr>
        <b/>
        <u/>
        <sz val="11"/>
        <rFont val="Arial"/>
        <family val="2"/>
      </rPr>
      <t>10</t>
    </r>
    <r>
      <rPr>
        <sz val="11"/>
        <rFont val="Arial"/>
        <family val="2"/>
      </rPr>
      <t xml:space="preserve"> operativos anuales al Uso y Aprovechamiento ilegal de Recursos Naturales</t>
    </r>
  </si>
  <si>
    <r>
      <rPr>
        <b/>
        <u/>
        <sz val="11"/>
        <rFont val="Arial"/>
        <family val="2"/>
      </rPr>
      <t xml:space="preserve">100 </t>
    </r>
    <r>
      <rPr>
        <sz val="11"/>
        <rFont val="Arial"/>
        <family val="2"/>
      </rPr>
      <t xml:space="preserve">Acciones de Control y seguimiento ambiental para la legalización de proyectos o actividades mineras </t>
    </r>
  </si>
  <si>
    <t>Promoción y Aplicación de 8 procesos de formación y estímulo a los medios de comunicación.</t>
  </si>
  <si>
    <t>No. de procesos de formación y estímulo ejecutados/ No. de procesos de formación y estímulo programados.</t>
  </si>
  <si>
    <t>No. de destinos fortalecidos / No. total de destinos programados</t>
  </si>
  <si>
    <t>No. de iniciativas fortalecidas / No total de iniciativas programadas</t>
  </si>
  <si>
    <t>No. de iniciativas fortalecidas/ No de iniciativas programadas</t>
  </si>
  <si>
    <t>No. estufas eficientes construidas/ No. estufas eficientes programadas</t>
  </si>
  <si>
    <t>Plan Operativo</t>
  </si>
  <si>
    <t>PROGRAMACION FINANCIERA 2016</t>
  </si>
  <si>
    <t>PROGRAMACION FINANCIERA 2017</t>
  </si>
  <si>
    <t>PROGRAMACION FINANCIERA 2018</t>
  </si>
  <si>
    <t>PROGRAMACION FINANCIERA 2019</t>
  </si>
  <si>
    <t>EVALUACION INDICADOR DE RESULTADO 2016</t>
  </si>
  <si>
    <t>EVALUACION INDICADOR DE RESULTADO 2017</t>
  </si>
  <si>
    <t>EVALUACION INDICADOR DE RESULTADO 2018</t>
  </si>
  <si>
    <t>EVALUACION INDICADOR DE RESULTADO 2019</t>
  </si>
  <si>
    <t>EVALUACION  FINANCIERA 2017</t>
  </si>
  <si>
    <t>EVALUACION  FINANCIERA 2018</t>
  </si>
  <si>
    <t>EVALUACION  FINANCIERA 2019</t>
  </si>
  <si>
    <t>EVALUACIÓN FISICA 2016</t>
  </si>
  <si>
    <t>EVALUACIÓN FISICA 2019</t>
  </si>
  <si>
    <t>EVALUACIÓN FISICA 2018</t>
  </si>
  <si>
    <t>EVALUACIÓN FISICA 2017</t>
  </si>
  <si>
    <t>PROGRAMACIÓN FISICA 2016</t>
  </si>
  <si>
    <t>PROGRAMACIÓN FISICA 2017</t>
  </si>
  <si>
    <t>PROGRAMACIÓN FISICA 2018</t>
  </si>
  <si>
    <t>PROGRAMACIÓN FISICA 2019</t>
  </si>
  <si>
    <t>EJECUCION  FINANCIERA 2016</t>
  </si>
  <si>
    <t>% DE EJECUCION FINANCIERA 2016</t>
  </si>
  <si>
    <t>% DE EJECUCION FINANCIERA 2017</t>
  </si>
  <si>
    <t>% DE EJECUCION FINANCIERA 2018</t>
  </si>
  <si>
    <t>% DE EJECUCION FINANCIERA 2019</t>
  </si>
  <si>
    <t>INDICADOR DE GESTIÓN 2016</t>
  </si>
  <si>
    <t>% Acciones</t>
  </si>
  <si>
    <t>INDICADOR DE GESTIÓN 2017</t>
  </si>
  <si>
    <t>INDICADOR DE GESTIÓN 2018</t>
  </si>
  <si>
    <t>INDICADOR DE GESTIÓN 2019</t>
  </si>
  <si>
    <t>%</t>
  </si>
  <si>
    <t>%Empresas</t>
  </si>
  <si>
    <t>Porcentaje de entes territoriales asesorados en la incorporación, planificación y ejecución de acciones relacionadas con cambio climático en el marco de los instrumentos de planificación territorial 
(Entes territoriales asesorados/total de entes territoriales jurisdicción)</t>
  </si>
  <si>
    <t>20 empresas de los diferentes sectores con acompañamiento para la reconversión hacia sistemas sostenibles.
(Empresas asesoradas/total de empresas proyectadas)</t>
  </si>
  <si>
    <t>PROYECCIÓN INDICADOR 2016</t>
  </si>
  <si>
    <t>EJECUCIÓN INDICADOR 2016</t>
  </si>
  <si>
    <t>EJECUCIÓN INDICADOR 2019</t>
  </si>
  <si>
    <t>PROYECCIÓN INDICADOR 2017</t>
  </si>
  <si>
    <t>EJECUCIÓN INDICADOR 2017</t>
  </si>
  <si>
    <t>PROYECCIÓN INDICADOR 2018</t>
  </si>
  <si>
    <t>EJECUCIÓN INDICADOR 2018</t>
  </si>
  <si>
    <t>PROYECCIÓN INDICADOR 2019</t>
  </si>
  <si>
    <t>% cumplimiento oportuno requerimientos actuaciones ambientales
% cumplimiento [N° actuaciones ejecutadas/ actuaciones requeridas*100]</t>
  </si>
  <si>
    <t xml:space="preserve">
% cumplimiento [N° actuaciones ejecutadas/ actuaciones requeridas*100]</t>
  </si>
  <si>
    <t>% de Implementación</t>
  </si>
  <si>
    <t>Actualización SGC (% logrado en la vigencia / % programado en la vigencia)</t>
  </si>
  <si>
    <t>Actualización SGA (% logrado en la vigencia / % programado en la vigencia)</t>
  </si>
  <si>
    <t xml:space="preserve">% </t>
  </si>
  <si>
    <t>&gt;90%</t>
  </si>
  <si>
    <t>Número</t>
  </si>
  <si>
    <t>% de  implementación</t>
  </si>
  <si>
    <t>Campaña</t>
  </si>
  <si>
    <t>Inventario</t>
  </si>
  <si>
    <t>Actividades</t>
  </si>
  <si>
    <t>Plan de Capacitación</t>
  </si>
  <si>
    <t>Operativos</t>
  </si>
  <si>
    <t>Empresas</t>
  </si>
  <si>
    <t xml:space="preserve">Índice de calidad del Aire -ICA- por debajo del 50 µg/m3 (Buena calidad) </t>
  </si>
  <si>
    <t>100% de las estaciones monitoreadas</t>
  </si>
  <si>
    <t xml:space="preserve">Porcentaje de actualización y reporte de la información al SIAC.
</t>
  </si>
  <si>
    <t>acciones</t>
  </si>
  <si>
    <t>operativos</t>
  </si>
  <si>
    <t>90% de oportunidad en la atención de los trámites ambientales ambientales
Tiempo promedio de trámites para la resolución de autorizaciones ambientales otorgadas por la Corporación</t>
  </si>
  <si>
    <t xml:space="preserve">Disminución en un 10% la ilegalidad en el uso de los recursos naturales   </t>
  </si>
  <si>
    <t>90% de usuarios con seguimiento cumpliendo las obligaciones ambientales</t>
  </si>
  <si>
    <t xml:space="preserve">Disminución del 5% en el consumo de agua del sector productivo y de Servicios </t>
  </si>
  <si>
    <t>Acciones</t>
  </si>
  <si>
    <t>STAR construido/intervenido</t>
  </si>
  <si>
    <t>Estudio elaborado</t>
  </si>
  <si>
    <t>STAR construido</t>
  </si>
  <si>
    <t>Plan</t>
  </si>
  <si>
    <t xml:space="preserve">% avance </t>
  </si>
  <si>
    <t xml:space="preserve">Proyecto ejecutado </t>
  </si>
  <si>
    <t>Corriente monitoreada</t>
  </si>
  <si>
    <t>95% recaudo</t>
  </si>
  <si>
    <t>m2 construidos</t>
  </si>
  <si>
    <t>Contratos ejecutados / Contratos proyectados</t>
  </si>
  <si>
    <t xml:space="preserve">Parámetros impplementados nuevos </t>
  </si>
  <si>
    <t xml:space="preserve">90% del total de aguas residuales domésticas rurales con tratamiento </t>
  </si>
  <si>
    <t xml:space="preserve">100% de las cabeceras urbanas con STAR en operación.                                                                                                                                                                                                            
</t>
  </si>
  <si>
    <t>% avance</t>
  </si>
  <si>
    <t xml:space="preserve">90% del total de carga orgánica de agua residual doméstica urbana tratada    
</t>
  </si>
  <si>
    <r>
      <t xml:space="preserve">   
% de redes y estaciones de monitoreo en operación.  (IR)              
</t>
    </r>
    <r>
      <rPr>
        <sz val="12"/>
        <color indexed="62"/>
        <rFont val="Arial"/>
        <family val="2"/>
      </rPr>
      <t/>
    </r>
  </si>
  <si>
    <t xml:space="preserve">% de avance en la formulación y/o ajustes de los Planes de Manejo Acuíferos (PMA)     </t>
  </si>
  <si>
    <t>Registros reportados</t>
  </si>
  <si>
    <t>No. Registros</t>
  </si>
  <si>
    <t xml:space="preserve">% de cuerpos de agua con plan de ordenamiento del recurso hídrico (PORH) adoptados    </t>
  </si>
  <si>
    <t>Fuente receptora de vertimiento con PORH</t>
  </si>
  <si>
    <t xml:space="preserve"> Mejoramiento del Índice de calidad agua (ICA) en un 10%  </t>
  </si>
  <si>
    <t>ICA</t>
  </si>
  <si>
    <t>% recaudo anual</t>
  </si>
  <si>
    <t>Ampliación de la oferta de servicios de análisis en las matrices suelo y residualidad de plaguicidas (41 parámetros nuevos implementados)</t>
  </si>
  <si>
    <t>No parámetros nuevos implementados por el Laboratorio / No Parámetros exigidos por la normatividad Colombiana para matriz suelos y producto fresco .</t>
  </si>
  <si>
    <t xml:space="preserve">% de sectores con cubrimiento del 90 % de los parámetros exigidos por la normatividad colombiana </t>
  </si>
  <si>
    <t>100% de cubrimiento de las necesidades de los clientes relacionados con los requerimientos establecidos en la Resolución 0631 de 2015.    (total de 14 parámetros nuevos)</t>
  </si>
  <si>
    <t>porcentaje de parámetros nuevos implementados de la Resolución 0631 de 2015</t>
  </si>
  <si>
    <t>Informe</t>
  </si>
  <si>
    <t xml:space="preserve">Porcentaje de municipios con seguimiento al cumplimiento de los determinantes y asuntos ambientales concertados de los POT adoptados
</t>
  </si>
  <si>
    <t xml:space="preserve">No. de municipios con revisión de POT concertada / No. de municipios con revisión de POT radicada para concertación
</t>
  </si>
  <si>
    <t xml:space="preserve">No. de planes parciales concertados / No. de planes parciales radicados
</t>
  </si>
  <si>
    <t>Iniciativas de articulación implementadas / Iniciativas diseñadas o identificadas * 100</t>
  </si>
  <si>
    <t>Lineamientos formulados</t>
  </si>
  <si>
    <t xml:space="preserve">Índice de Ordenamiento Minero Ambiental (IOMA)
</t>
  </si>
  <si>
    <t>Proyecto</t>
  </si>
  <si>
    <t>Talleres</t>
  </si>
  <si>
    <t>Documentos</t>
  </si>
  <si>
    <t>Documento</t>
  </si>
  <si>
    <t>m2 construido/m2 proyectado</t>
  </si>
  <si>
    <t>m2</t>
  </si>
  <si>
    <t>Porcentaje (%)</t>
  </si>
  <si>
    <t>No</t>
  </si>
  <si>
    <t>No. de municipios con informe de seguimiento al POT / No de municipios</t>
  </si>
  <si>
    <t xml:space="preserve">Porcentaje de Planes de Gestión Integral de Residuos Sólidos (PGIRS) con seguimiento a metas de aprovechamiento.
</t>
  </si>
  <si>
    <t>100% de Residuos peligrosos con revisión y seguimiento.</t>
  </si>
  <si>
    <t>Pesos</t>
  </si>
  <si>
    <t>% implementacion</t>
  </si>
  <si>
    <t xml:space="preserve">
%
%
</t>
  </si>
  <si>
    <t>ML Fuentes hídricas intervenidas / ML Fuentes hídricas priorizadas * 100</t>
  </si>
  <si>
    <t>Estudio</t>
  </si>
  <si>
    <t>Municipio</t>
  </si>
  <si>
    <t>Porcentaje</t>
  </si>
  <si>
    <t>Hectáreas</t>
  </si>
  <si>
    <t>Repoblamiento</t>
  </si>
  <si>
    <t xml:space="preserve">Aporte del 3.8%  a la meta nacional en procesos de restauración   
</t>
  </si>
  <si>
    <t xml:space="preserve">100% de la región del Oriente Antioqueño con ordenación forestal   
</t>
  </si>
  <si>
    <t xml:space="preserve">% de avance en la formulación del Plan de Ordenación Forestal </t>
  </si>
  <si>
    <t>% Hectareas</t>
  </si>
  <si>
    <t xml:space="preserve">No. de especies en peligro de Extinción con Plan de Manejo
</t>
  </si>
  <si>
    <t xml:space="preserve">% de especies invasoras con medidas de prevención, control y manejo en ejecución
</t>
  </si>
  <si>
    <t>No de individuos liberados</t>
  </si>
  <si>
    <t>% Áreas Protegidas con plan de monitoreo</t>
  </si>
  <si>
    <t>Hectárea</t>
  </si>
  <si>
    <t>Plan de Manejo</t>
  </si>
  <si>
    <t xml:space="preserve">No </t>
  </si>
  <si>
    <t>Hectareas</t>
  </si>
  <si>
    <t xml:space="preserve">Municipio </t>
  </si>
  <si>
    <t>institucion educativa</t>
  </si>
  <si>
    <t>prae implementado</t>
  </si>
  <si>
    <t>proceso educativo virtualizado</t>
  </si>
  <si>
    <t>PRAU IMPLMENTADO</t>
  </si>
  <si>
    <t>EVENTO DE CAPACITACION</t>
  </si>
  <si>
    <t>Nro.</t>
  </si>
  <si>
    <t>EVENTO REALIZADO</t>
  </si>
  <si>
    <t>EVENTO DE RECONOCIMIENTO</t>
  </si>
  <si>
    <t>CIDEAM FORTALECIDO</t>
  </si>
  <si>
    <t>ENCUENTRO REALIZADO</t>
  </si>
  <si>
    <t>PROYECTO AMBIENTAL EJECUTADO</t>
  </si>
  <si>
    <t>PROYECTO CON COMPONENTE EDUCATIVO AMBIENTAL</t>
  </si>
  <si>
    <t>CERTAMEN REALIZADO</t>
  </si>
  <si>
    <t>EVENTO EJECUTADO</t>
  </si>
  <si>
    <t>municipio</t>
  </si>
  <si>
    <t>PRAU IMPLEMENTADO</t>
  </si>
  <si>
    <t>No.</t>
  </si>
  <si>
    <t>GRUPO FORTALECIDO</t>
  </si>
  <si>
    <t>PROYECTO CORPORATIVO</t>
  </si>
  <si>
    <t>ACTIVIDAD REALIZADA</t>
  </si>
  <si>
    <t>INSTITUCION MUNICIPAL ARTICULADA</t>
  </si>
  <si>
    <t>COMPONENTE DE CULTURA AMBIENTAL INCORPORADO</t>
  </si>
  <si>
    <t xml:space="preserve"> El Fomento De La Cultura Ambiental y la comunicación institucional con enfoque pedagógico  y la aplicación de los medios y mecanismos de las TICS.</t>
  </si>
  <si>
    <t xml:space="preserve">Modernización y ajustes de la Estructura Organizacional
</t>
  </si>
  <si>
    <t>OBJETIVO PROGRAMA 1: Promover un crecimiento sostenible bajo en emisiones de los sectores productivos y los municipios.</t>
  </si>
  <si>
    <t>OBJETIVO PROGRAMA 2: Implementar estrategias de adaptación y mitigación para reducir los Impactos del cambio Climático en el Oriente Antioqueño.</t>
  </si>
  <si>
    <t>Desarrollo de estrategias de Restauración en 8000 hectáreas (Proyectos Forestales Sostenibles, Agroecológicos, Conectividad, Enriquecimiento, Aislamiento)</t>
  </si>
  <si>
    <t>Formulación, evaluación, ejecución y seguimiento de los proyectos ambientales Corporativos</t>
  </si>
  <si>
    <t>% de avance</t>
  </si>
  <si>
    <t>Prevención, control y Monitoreo de la Calidad del Aire en la Región</t>
  </si>
  <si>
    <t>Articulación y apoyo a la gestión institucional.</t>
  </si>
  <si>
    <t>Banco de Proyectos</t>
  </si>
  <si>
    <t>Conservación de 20.000 hectáreas de bosques en la región.</t>
  </si>
  <si>
    <t>Declaratoria de 7.000 ha Nuevas de Áreas Protegidas</t>
  </si>
  <si>
    <t>Implementación y seguimiento de los instrumentos técnicos y normativos para la consolidación del Ordenamiento Ambiental Regional (Acuerdos Ambientales, CIT, Rondas Hídricas, Actividades Urbanísticas, ICAU)</t>
  </si>
  <si>
    <t>Consolidación del espacio público natural y mejoramiento paisajístico en corredores lineales.</t>
  </si>
  <si>
    <t xml:space="preserve">Implementación de un programa regional para la conservación y mejoramiento paisajístico, parques lineales en rondas hídricas y corredores viales y senderos ecológicos. </t>
  </si>
  <si>
    <t xml:space="preserve">26 municipios con los estudios de riesgo a detalle formulados según la normativa vigente. </t>
  </si>
  <si>
    <t>Implementación de obras para la mitigación del riesgo por erosión y recuperación de la capacidad hidráulica de las quebradas, para reducir la problemática por inundaciones y avenidas torrenciales en 120 puntos priorizados.</t>
  </si>
  <si>
    <t>UNIDAD DE MEDIDA</t>
  </si>
  <si>
    <t>Formulación participativa de las políticas públicas, planes y programas institucionales</t>
  </si>
  <si>
    <t xml:space="preserve">Respuesta, oportunidad y calidad del Servicio en el cumplimiento de la Misión Ambiental </t>
  </si>
  <si>
    <t>Participación Ciudadana en la Gestión</t>
  </si>
  <si>
    <t>COSTOS</t>
  </si>
  <si>
    <t>PROGRAMA 2: Gestión Administrativa
RESPONSABLE: Coordinadora Sistema de Gestión Integral</t>
  </si>
  <si>
    <t xml:space="preserve">Actualización e implementación del Sistema de Seguridad y Salud en el Trabajo-SGSST  (conforme con la normatividad vigente) </t>
  </si>
  <si>
    <t>Atención oportuna de los requerimientos jurídicos Corporativos en las actuaciones ambientales (quejas, control y seguimiento, sancionatorios, licencias y trámites)</t>
  </si>
  <si>
    <t>Atención oportuna de los requerimiento jurídicos en las actuaciones administrativas (coactivo, contratación, disciplinarios).</t>
  </si>
  <si>
    <t xml:space="preserve">OBJETIVO PROGRAMA 3:  Gestionar un Talento Humano suficiente y competente para asegurar el cumplimiento de los objetivos y metas institucionales, de conformidad con los fines esenciales del Estado </t>
  </si>
  <si>
    <t>PROGRAMA 4: Transparencia, Participación y Servicio al Ciudadano
RESPONSABLE: Subdirector Servicio al Cliente</t>
  </si>
  <si>
    <t xml:space="preserve">TOTAL COSTOS ESTRATEGIA </t>
  </si>
  <si>
    <t>Olimpiadas de La Cultura Ambiental</t>
  </si>
  <si>
    <t xml:space="preserve">PROGRAMA 3: Gestión del Talento Humano
RESPONSABLE: Coordinadora Unidad de Gestión Humana y Organizacional </t>
  </si>
  <si>
    <t>Planificación Ambiental</t>
  </si>
  <si>
    <t>Seguimiento del Plan de Gestión Ambiental Regional (PGAR) y difusión de los indicadores de ejecución</t>
  </si>
  <si>
    <t>Formulación, socialización y seguimiento del Plan de Acción Institucional 2016-2019</t>
  </si>
  <si>
    <t>RESPONSABLE: SUBDIRECCIÓN GENERAL DE PLANEACIÓN</t>
  </si>
  <si>
    <t>LINEA ESTRATÉGICA 4. CRECIMIENTO VERDE Y CAMBIO CLIMÁTICO</t>
  </si>
  <si>
    <t>RESPONSABLE: JEFE OFICINA CRECIMIENTO VERDE Y CAMBIO CLIMÁTICO</t>
  </si>
  <si>
    <t>PROGRAMA 1: CRECIMIENTO VERDE
RESPONSABLE: Jefe Oficina Crecimiento Verde y Cambio Climático</t>
  </si>
  <si>
    <t>Acuerdos de crecimiento verde con los sectores productivos de la economía</t>
  </si>
  <si>
    <t>PROGRAMA 2: CAMBIO CLIMÁTICO
RESPONSABLE: Jefe Oficina Crecimiento Verde y Cambio Climático</t>
  </si>
  <si>
    <t>Cambio climático en los instrumentos de planificación y participación</t>
  </si>
  <si>
    <t>Construcción e incorporación de lineamientos de adaptación y mitigación en los instrumentos de planificación ( POTs, POMCAS,PGAR, PMA )</t>
  </si>
  <si>
    <t>Promoción e impulso del turismo sostenible en la Región</t>
  </si>
  <si>
    <t xml:space="preserve">Promoción de la política nacional de negocios verdes en la región </t>
  </si>
  <si>
    <t>Ventanilla implementada</t>
  </si>
  <si>
    <t>Gestión Documental</t>
  </si>
  <si>
    <t>Gestión Jurídica</t>
  </si>
  <si>
    <t>LINEA ESTRATÉGICA 2. EDUCACION AMBIENTAL, PARTICIPACION SOCIAL Y COMUNICACION</t>
  </si>
  <si>
    <t>RESPONSABLE: SUBDIRECCIÓN EDUCACION AMBIENTAL, PARTICIPACION SOCIAL Y COMUNICACIÓN - OFICINA DE COMUNICACIONES</t>
  </si>
  <si>
    <t>LINEA ESTRATÉGICA 3. PLANIFICACIÓN, ORDENAMIENTO AMBIENTAL DEL TERRITORIO Y GESTIÓN DEL RIESGO</t>
  </si>
  <si>
    <t>LINEA ESTRATÉGICA 5. GESTIÓN INTEGRAL DE LOS RECURSOS NATURALES Y AUTORIDAD AMBIENTAL</t>
  </si>
  <si>
    <t>Formulación e implementación de los Planes de Ordenación y Manejo de Cuencas Hidrográficas (POMCAS)</t>
  </si>
  <si>
    <t>Fortalecimiento del componente ambiental de los instrumentos de ordenamiento territorial</t>
  </si>
  <si>
    <t>Atención oportuna y eficiente de trámites para el uso de los Recursos Naturales (licencias ambientales, permisos, concesiones, autorizaciones)</t>
  </si>
  <si>
    <t>% Avance de la Estrategia de Legalización</t>
  </si>
  <si>
    <t>Fortalecimiento técnico y logístico  al Control y Seguimiento  del uso y aprovechamiento de los Recursos Naturales</t>
  </si>
  <si>
    <t>Acompañamiento a actividades relacionadas con minería ilegal  en conjunto con Autoridades y Municipios.</t>
  </si>
  <si>
    <t>Fortalecimiento técnico y logístico a la atención de Quejas, Denuncias y contravenciones Ambientales y su control y seguimiento</t>
  </si>
  <si>
    <t>cumplimiento Plan</t>
  </si>
  <si>
    <t>programas y proyectos</t>
  </si>
  <si>
    <t>campañas realizadas</t>
  </si>
  <si>
    <t>% de cumplimiento del plan de comunicaciones externo corporativo</t>
  </si>
  <si>
    <t>% de cumplimiento del plan de comunicaciones interno corporativo</t>
  </si>
  <si>
    <t>cumplimiento plan</t>
  </si>
  <si>
    <t>Procesos de formación y estímulos</t>
  </si>
  <si>
    <t>Avance porcentual</t>
  </si>
  <si>
    <t>Acciones de dialogo</t>
  </si>
  <si>
    <t>Plan de acción anual</t>
  </si>
  <si>
    <t>grupo caracterizado</t>
  </si>
  <si>
    <t>Medición</t>
  </si>
  <si>
    <t>porcentaje de avance</t>
  </si>
  <si>
    <t>Nivel de atención</t>
  </si>
  <si>
    <t>Plan de mejoramiento anual</t>
  </si>
  <si>
    <t>Ventanillas implementadas</t>
  </si>
  <si>
    <t>mecanismo</t>
  </si>
  <si>
    <t>Estrategia Racionalización anual</t>
  </si>
  <si>
    <t>porcentaje</t>
  </si>
  <si>
    <t>politicas formuladas</t>
  </si>
  <si>
    <t>Apoyo a conflictos ambientales</t>
  </si>
  <si>
    <t>Control y seguimiento al 100 % de los procesos sancionatorios, medidas preventivas y multas</t>
  </si>
  <si>
    <t>Restauración, Conservación y Manejo de Ecosistemas Boscosos</t>
  </si>
  <si>
    <t>Hectáreas monitoreadas y/o con mantenimiento / Hectáreas programados</t>
  </si>
  <si>
    <t>Gestión público-privada para la mitigación de la  contaminación de fuentes fijas y dispersas en la jurisdicción de Cornare</t>
  </si>
  <si>
    <t>Nº empresas con seguimiento/Nº empresas Previstas</t>
  </si>
  <si>
    <t>Municipios con implementación  de la catedra para la cultura ambiental/total Municipios de la jurisdicción.</t>
  </si>
  <si>
    <t>REPUBLICA DE COLOMBIA</t>
  </si>
  <si>
    <t>Hectáreas Adquiridas/Hectáreas Previstas</t>
  </si>
  <si>
    <t>Conservación y Recuperación de Humedales</t>
  </si>
  <si>
    <t>12 Repoblamientos de Especies Ícticas Nativas</t>
  </si>
  <si>
    <t>N° de repoblamientos adelantados/N° de repoblamientos proyectados/</t>
  </si>
  <si>
    <t>Conservación y Recuperación de la Fauna y Flora Silvestre</t>
  </si>
  <si>
    <t xml:space="preserve">Conservación de 5 especies de flora y fauna en Peligro de Extinción </t>
  </si>
  <si>
    <t>No de especies rehabilitadas</t>
  </si>
  <si>
    <t xml:space="preserve">Ejecución de cuatro inventarios faunísticos y/o florísticos en áreas ambientales estratégicas </t>
  </si>
  <si>
    <t>No de inventarios realizados</t>
  </si>
  <si>
    <t>Diseño e implementación de un plan de Monitoreo de Flora y Fauna Silvestre (Resolución 1609 de 2015)  (Especies liberadas, entre otras.)</t>
  </si>
  <si>
    <t>% de implementación Plan de Monitoreo</t>
  </si>
  <si>
    <t>Control y Manejo de Especies invasoras de Flora y Fauna en la región y PM para su control (Hipopótamos, Ojo de poeta, entre otras.)</t>
  </si>
  <si>
    <t>Instrumentos económicos y mecanismos para la conservación de ecosistemas</t>
  </si>
  <si>
    <t>Planes de manejo elaborados y/o actualizados</t>
  </si>
  <si>
    <t xml:space="preserve"> 10 Áreas protegidas declaradas con Planes de Manejo en ejecución.</t>
  </si>
  <si>
    <t>Plan de Monitoreo de Áreas Protegidas</t>
  </si>
  <si>
    <t xml:space="preserve">% de implementación del Plan </t>
  </si>
  <si>
    <t>Gestión y Apoyo a las iniciativas privadas de conservación de Ecosistemas</t>
  </si>
  <si>
    <t>N° de SILAP con apoyo Técnico y Jurídico</t>
  </si>
  <si>
    <t>Mejoramiento de la Calidad del Recurso Hídrico a través de la Ejecución de Proyectos de Saneamiento Urbanos y Rurales.</t>
  </si>
  <si>
    <t>N° STAR construidos/N° STAR proyectados</t>
  </si>
  <si>
    <t>N° Estudios y/o diseños elaborados/N° Estudios y/o diseños proyectados</t>
  </si>
  <si>
    <t xml:space="preserve">% de avance </t>
  </si>
  <si>
    <t>Ampliación y consolidación del conocimiento de la  Oferta, la Demanda y la Calidad del Recurso hídrico 
de la Región</t>
  </si>
  <si>
    <t>Implementación y Seguimiento al Plan de Ordenamiento del Recurso Hídrico PORH</t>
  </si>
  <si>
    <t>Ampliación, modernización y funcionamiento del Laboratorio de  Servicios Ambientales de la Corporación</t>
  </si>
  <si>
    <t>% Avance en el proyecto de ampliación</t>
  </si>
  <si>
    <t>Ampliación del servicio de análisis incluyendo los parámetros requeridos en la Resolución 0631 de 2015, que a la fecha no son ofrecidos por el Laboratorio de La Corporación</t>
  </si>
  <si>
    <t>No parámetros implementados/ número parámetros proyectados</t>
  </si>
  <si>
    <t>Nº campañas anualizadas realizadas/Nº  campañas anualizadas programadas</t>
  </si>
  <si>
    <t>% Avance en la realización del inventario</t>
  </si>
  <si>
    <t xml:space="preserve">Gestión interinstitucional para la formulación de lineamientos y ajustes normativos en materia de calidad del aire en la región. (Mesa Regional de Calidad del Aire, Red Aire) </t>
  </si>
  <si>
    <t>N° actividades de coordinación realizadas/N° actividades programadas</t>
  </si>
  <si>
    <t>Formulación de lineamientos de los planes municipales de descontaminación por ruido y realización de 5 talleres  transferencia.</t>
  </si>
  <si>
    <t>% Avance del plan de capacitación</t>
  </si>
  <si>
    <t xml:space="preserve"> Control anual de emisiones a fuentes móviles en la región.</t>
  </si>
  <si>
    <t>Nº operativos anualizadas realizados/Nº  operativos anualizados programados</t>
  </si>
  <si>
    <t>Implementación del marco normativo para la adopción de normas internacionales de contabilidad del sector público (NICSP)</t>
  </si>
  <si>
    <t>Adoptar el nuevo marco normativo para entidades de gobierno para la preparación y presentación de información financiera</t>
  </si>
  <si>
    <t> Sistema Gestión Integral (calidad, Control Interno, Ambiental, Seguridad y Salud en el Trabajo)</t>
  </si>
  <si>
    <t xml:space="preserve">Fortalecimiento del control Interno Corporativo a través de la  asesoría, evaluación y seguimiento a la gestión </t>
  </si>
  <si>
    <t xml:space="preserve">Formulación e implementación del Programa de Gestión Documental conforme con la normatividad </t>
  </si>
  <si>
    <t>Implementación del modelo de seguridad y protección de la información (MSPI)</t>
  </si>
  <si>
    <t>Adecuación y Mantenimiento de la infraestructura  física de la Corporación para la transformación en sedes ambientalmente amigables.</t>
  </si>
  <si>
    <t xml:space="preserve">Equipamiento de bienes muebles de las sedes corporativas </t>
  </si>
  <si>
    <t xml:space="preserve">
Gestión Integral del Talento Humano
</t>
  </si>
  <si>
    <t>Fortalecimiento de los mecanismos jurídicos para el desempeño administrativo y de la autoridad Ambiental (transferencia de conocimiento como soporte para  la gestión interna y externa y disponibilidad de la información jurídica en cumplimiento a las políticas de gobierno en línea, legalidad, eficiencia, eficacia, oportunidad y transparencia) .</t>
  </si>
  <si>
    <t>PROGRAMA</t>
  </si>
  <si>
    <t>CORPORACIÓN AUTÓNOMA REGIONAL DE LAS CUENCAS DE LOS RÍOS NEGRO Y NARE  "CORNARE"</t>
  </si>
  <si>
    <t>PROYECTOS</t>
  </si>
  <si>
    <t>METAS</t>
  </si>
  <si>
    <t>Municipios</t>
  </si>
  <si>
    <t xml:space="preserve">Monitoreo de la calidad en siete (7) cuencas y dos (2) tramos de cuencas principales de la región </t>
  </si>
  <si>
    <t>% cumplimiento [N° actuaciones ejecutadas/ actuaciones requeridas*100]</t>
  </si>
  <si>
    <t>% de Avance</t>
  </si>
  <si>
    <t>Conocimiento del riesgo para la prevención y gestión</t>
  </si>
  <si>
    <t>Mitigación y manejo de riesgos y desastres</t>
  </si>
  <si>
    <t>Eventos Atendidos/Solicitudes Allegadas</t>
  </si>
  <si>
    <t>Gestión Integral de Residuos Sólidos</t>
  </si>
  <si>
    <t xml:space="preserve">OBJETIVO PROGRAMA 3: Promover procesos de Ordenamiento Territorial soportados en lineamientos ambientales articulados con el desarrollo social y económico de la región y vinculantes con los actores sociales e institucionales, con competencias y responsabilidades en la incorporación de la componente ambiental en los procesos de desarrollo local, regional, departamental y nacional, que conduzcan al crecimiento de las potencialidades y sean respetuosos con las restricciones y condiciones naturales del territorio. </t>
  </si>
  <si>
    <t>OBJETIVO PROGRAMA 4:  Generar una cultura de la gestión del riesgo de desastres basada en el conocimiento, la mitigación, la reducción y el manejo de ellos, conducente a una intervención consecuente en los procesos de desarrollo de la región.</t>
  </si>
  <si>
    <t>CORPORACIÓN AUTÓNOMA REGIONAL DE LAS CUENCAS DE LOS RÍOS NEGRO Y NARE "CORNARE"</t>
  </si>
  <si>
    <t>TOTAL</t>
  </si>
  <si>
    <t>PROGRAMA 1: Gestión integral de la biodiversidad
RESPONSABLE: Coordinadora Grupo Bosques y Biodiversidad</t>
  </si>
  <si>
    <t>PROGRAMA 2: Sistema de Áreas Protegidas
RESPONSABLE: Coordinadora Grupo Bosques y Biodiversidad</t>
  </si>
  <si>
    <t>PROGRAMA 3: Gestión Integral del Recurso Hídrico
RESPONSABLE: coordinadora Grupo Recurso Hídrico</t>
  </si>
  <si>
    <t>PROGRAMA 4: Gestión integral del recurso aire
RESPONSABLE: Coordinadora Grupo Aire</t>
  </si>
  <si>
    <t xml:space="preserve">PROGRAMA 5: Administración , Control y Vigilancia de los Recursos Naturales 
RESPONSABLE: Líder proceso Autoridad Ambiental </t>
  </si>
  <si>
    <t xml:space="preserve">SUB TOTAL: </t>
  </si>
  <si>
    <t>TOTAL GASTOS OPERATIVOS DE INVERSION</t>
  </si>
  <si>
    <t>Control y seguimiento al 100 % de  las quejas.</t>
  </si>
  <si>
    <t>Cumplimiento de la norma ISO 17025 en la operación y funcionamiento de laboratorio ambiental de CORNARE (Prestación de servicios de análisis a diferentes grupos de interés)</t>
  </si>
  <si>
    <t xml:space="preserve">OBJETIVO PROGRAMA 4:  Acercar la Corporación al ciudadano y hacer visible su gestión para la participación activa  en la toma de decisiones y acceso a la información, trámites y servicios, para una atención oportuna y efectiva. </t>
  </si>
  <si>
    <t>% de avance cumplimiento estrategia GEL</t>
  </si>
  <si>
    <t xml:space="preserve">Transferencia  de lineamientos y seguimiento a la implementación del Plan de Crecimiento Verde y Desarrollo compatible con el Clima  PCVDCC  a los 26 municipios </t>
  </si>
  <si>
    <t xml:space="preserve">Participación en la ejecución del plan de acción nodo regional de cambio climático y otras instancias de coordinación y gestión interinstitucional </t>
  </si>
  <si>
    <t xml:space="preserve">PROGRAMA 3: PAGO POR SERVCIOS AMBIENTALES                                                              RESPONSABLE: Jefe Oficina Crecimiento Verde y Cambio Climático </t>
  </si>
  <si>
    <t>Compensación y Conservación con BANCO 2</t>
  </si>
  <si>
    <t xml:space="preserve">% de Programas de Uso Eficiente y Ahorro del Agua (PUEAA) con seguimiento </t>
  </si>
  <si>
    <t>% de autorizaciones ambientales con seguimiento (No. de autorizaciones con seguimiento realizadas/No. de acciones programadas)</t>
  </si>
  <si>
    <t>% de Planes de Saneamiento y Manejo de Vertimientos (PSMV) con seguimiento</t>
  </si>
  <si>
    <t xml:space="preserve">No. de instrumentos implementados/No. total de instrumentos
</t>
  </si>
  <si>
    <t>Ejecución de Acciones en Gestión Ambiental Urbana</t>
  </si>
  <si>
    <t>Ha recuperadas/Ha por recuperar * 100
Porcentaje de suelos degradados en recuperación o rehabilitación</t>
  </si>
  <si>
    <t>Numero</t>
  </si>
  <si>
    <t>Cumplimiento  del SGC y MECI (% logrado en la vigencia / % programado)</t>
  </si>
  <si>
    <t>Estado de implementación del Plan Institucional de Gestión Ambiental (PIGA) (% logrado programas de gestión ambiental / % programado programas de gestión</t>
  </si>
  <si>
    <t xml:space="preserve">Cumplimiento Plan de trabajo Control Interno
No. actividades ejecutadas del plan de trabajo de control interno / No. actividades programadas*100).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</si>
</sst>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164" formatCode="_ * #,##0_ ;_ * \-#,##0_ ;_ * &quot;-&quot;_ ;_ @_ "/>
    <numFmt numFmtId="165" formatCode="_ &quot;$&quot;\ * #,##0.00_ ;_ &quot;$&quot;\ * \-#,##0.00_ ;_ &quot;$&quot;\ * &quot;-&quot;??_ ;_ @_ "/>
    <numFmt numFmtId="166" formatCode="#,##0.0"/>
    <numFmt numFmtId="167" formatCode="_-[$€-2]\ * #,##0.00_-;\-[$€-2]\ * #,##0.00_-;_-[$€-2]\ * &quot;-&quot;??_-"/>
    <numFmt numFmtId="168" formatCode="&quot;$&quot;\ #,##0"/>
  </numFmts>
  <fonts count="34" x14ac:knownFonts="1">
    <font>
      <sz val="10"/>
      <name val="Arial"/>
      <family val="2"/>
    </font>
    <font>
      <sz val="10"/>
      <name val="Arial"/>
      <family val="2"/>
    </font>
    <font>
      <sz val="12"/>
      <name val="Arial"/>
      <family val="2"/>
    </font>
    <font>
      <sz val="10"/>
      <name val="Arial"/>
      <family val="2"/>
    </font>
    <font>
      <sz val="11"/>
      <name val="Times New Roman"/>
      <family val="1"/>
    </font>
    <font>
      <b/>
      <sz val="10"/>
      <name val="Arial"/>
      <family val="2"/>
    </font>
    <font>
      <sz val="11"/>
      <color indexed="8"/>
      <name val="Calibri"/>
      <family val="2"/>
    </font>
    <font>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2"/>
      <name val="Arial"/>
      <family val="2"/>
    </font>
    <font>
      <sz val="11"/>
      <name val="Arial"/>
      <family val="2"/>
    </font>
    <font>
      <b/>
      <sz val="11"/>
      <name val="Arial"/>
      <family val="2"/>
    </font>
    <font>
      <sz val="11"/>
      <color indexed="8"/>
      <name val="Arial"/>
      <family val="2"/>
    </font>
    <font>
      <sz val="8"/>
      <name val="Arial"/>
      <family val="2"/>
    </font>
    <font>
      <b/>
      <sz val="14"/>
      <name val="Arial"/>
      <family val="2"/>
    </font>
    <font>
      <sz val="10"/>
      <name val="Arial"/>
      <family val="2"/>
    </font>
    <font>
      <b/>
      <sz val="12"/>
      <name val="Times New Roman"/>
      <family val="1"/>
    </font>
    <font>
      <sz val="12"/>
      <color indexed="62"/>
      <name val="Arial"/>
      <family val="2"/>
    </font>
    <font>
      <vertAlign val="superscript"/>
      <sz val="11"/>
      <name val="Arial"/>
      <family val="2"/>
    </font>
    <font>
      <b/>
      <u/>
      <sz val="11"/>
      <name val="Arial"/>
      <family val="2"/>
    </font>
    <font>
      <sz val="9"/>
      <name val="Arial"/>
      <family val="2"/>
    </font>
    <font>
      <sz val="12"/>
      <color indexed="8"/>
      <name val="Arial"/>
      <family val="2"/>
    </font>
    <font>
      <b/>
      <sz val="11"/>
      <color indexed="8"/>
      <name val="Arial"/>
      <family val="2"/>
    </font>
    <font>
      <sz val="11"/>
      <color indexed="8"/>
      <name val="Arial"/>
      <family val="2"/>
    </font>
    <font>
      <b/>
      <sz val="10"/>
      <color indexed="8"/>
      <name val="Arial"/>
      <family val="2"/>
    </font>
    <font>
      <sz val="10"/>
      <color indexed="8"/>
      <name val="Arial"/>
      <family val="2"/>
    </font>
    <font>
      <b/>
      <sz val="12"/>
      <color indexed="8"/>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47"/>
        <bgColor indexed="64"/>
      </patternFill>
    </fill>
    <fill>
      <patternFill patternType="solid">
        <fgColor indexed="34"/>
        <bgColor indexed="64"/>
      </patternFill>
    </fill>
    <fill>
      <patternFill patternType="solid">
        <fgColor indexed="51"/>
        <bgColor indexed="64"/>
      </patternFill>
    </fill>
    <fill>
      <patternFill patternType="solid">
        <fgColor indexed="49"/>
        <bgColor indexed="64"/>
      </patternFill>
    </fill>
    <fill>
      <patternFill patternType="solid">
        <fgColor indexed="21"/>
        <bgColor indexed="64"/>
      </patternFill>
    </fill>
    <fill>
      <patternFill patternType="solid">
        <fgColor indexed="47"/>
        <bgColor indexed="8"/>
      </patternFill>
    </fill>
    <fill>
      <patternFill patternType="solid">
        <fgColor indexed="22"/>
        <bgColor indexed="8"/>
      </patternFill>
    </fill>
    <fill>
      <patternFill patternType="solid">
        <fgColor indexed="49"/>
        <bgColor indexed="8"/>
      </patternFill>
    </fill>
    <fill>
      <patternFill patternType="solid">
        <fgColor indexed="26"/>
        <bgColor indexed="64"/>
      </patternFill>
    </fill>
    <fill>
      <patternFill patternType="solid">
        <fgColor indexed="11"/>
        <bgColor indexed="8"/>
      </patternFill>
    </fill>
    <fill>
      <patternFill patternType="solid">
        <fgColor indexed="43"/>
        <bgColor indexed="8"/>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tint="-0.249977111117893"/>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0" borderId="2" applyNumberFormat="0" applyFill="0" applyAlignment="0" applyProtection="0"/>
    <xf numFmtId="0" fontId="9" fillId="0" borderId="0" applyNumberFormat="0" applyFill="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0" borderId="0" applyNumberFormat="0" applyBorder="0" applyAlignment="0" applyProtection="0"/>
    <xf numFmtId="0" fontId="10" fillId="7" borderId="1" applyNumberFormat="0" applyAlignment="0" applyProtection="0"/>
    <xf numFmtId="167" fontId="1" fillId="0" borderId="0" applyFont="0" applyFill="0" applyBorder="0" applyAlignment="0" applyProtection="0"/>
    <xf numFmtId="167" fontId="22" fillId="0" borderId="0" applyFont="0" applyFill="0" applyBorder="0" applyAlignment="0" applyProtection="0"/>
    <xf numFmtId="167" fontId="3" fillId="0" borderId="0" applyFont="0" applyFill="0" applyBorder="0" applyAlignment="0" applyProtection="0"/>
    <xf numFmtId="0" fontId="11" fillId="3" borderId="0" applyNumberFormat="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2" fillId="21" borderId="0" applyNumberFormat="0" applyBorder="0" applyAlignment="0" applyProtection="0"/>
    <xf numFmtId="0" fontId="3" fillId="0" borderId="0"/>
    <xf numFmtId="0" fontId="22" fillId="0" borderId="0"/>
    <xf numFmtId="0" fontId="3" fillId="0" borderId="0"/>
    <xf numFmtId="0" fontId="22" fillId="22" borderId="3" applyNumberFormat="0" applyFont="0" applyAlignment="0" applyProtection="0"/>
    <xf numFmtId="9" fontId="1" fillId="0" borderId="0" applyFont="0" applyFill="0" applyBorder="0" applyAlignment="0" applyProtection="0"/>
    <xf numFmtId="9" fontId="22" fillId="0" borderId="0" applyFont="0" applyFill="0" applyBorder="0" applyAlignment="0" applyProtection="0"/>
    <xf numFmtId="0" fontId="13" fillId="16" borderId="4" applyNumberFormat="0" applyAlignment="0" applyProtection="0"/>
    <xf numFmtId="0" fontId="14" fillId="0" borderId="0" applyNumberFormat="0" applyFill="0" applyBorder="0" applyAlignment="0" applyProtection="0"/>
    <xf numFmtId="0" fontId="15" fillId="0" borderId="5" applyNumberFormat="0" applyFill="0" applyAlignment="0" applyProtection="0"/>
  </cellStyleXfs>
  <cellXfs count="333">
    <xf numFmtId="0" fontId="0" fillId="0" borderId="0" xfId="0"/>
    <xf numFmtId="0" fontId="17" fillId="23" borderId="0" xfId="0" applyFont="1" applyFill="1" applyAlignment="1" applyProtection="1">
      <alignment horizontal="justify" vertical="center"/>
    </xf>
    <xf numFmtId="0" fontId="17" fillId="23" borderId="0" xfId="0" applyFont="1" applyFill="1" applyAlignment="1" applyProtection="1">
      <alignment horizontal="center" vertical="center"/>
    </xf>
    <xf numFmtId="0" fontId="17" fillId="23" borderId="0" xfId="0" applyFont="1" applyFill="1" applyBorder="1" applyAlignment="1" applyProtection="1">
      <alignment horizontal="center" vertical="center"/>
    </xf>
    <xf numFmtId="0" fontId="4" fillId="23" borderId="0" xfId="0" applyFont="1" applyFill="1" applyBorder="1" applyAlignment="1" applyProtection="1">
      <alignment vertical="top" wrapText="1"/>
    </xf>
    <xf numFmtId="0" fontId="2" fillId="23" borderId="0" xfId="0" applyFont="1" applyFill="1" applyAlignment="1" applyProtection="1">
      <alignment horizontal="justify" vertical="center"/>
    </xf>
    <xf numFmtId="0" fontId="4" fillId="23" borderId="0" xfId="0" applyFont="1" applyFill="1" applyBorder="1" applyAlignment="1" applyProtection="1">
      <alignment horizontal="left" vertical="center" wrapText="1"/>
    </xf>
    <xf numFmtId="0" fontId="4" fillId="23" borderId="0" xfId="0" applyFont="1" applyFill="1" applyBorder="1" applyAlignment="1" applyProtection="1">
      <alignment horizontal="center" vertical="center" wrapText="1"/>
    </xf>
    <xf numFmtId="168" fontId="4" fillId="23" borderId="0" xfId="0" applyNumberFormat="1" applyFont="1" applyFill="1" applyBorder="1" applyAlignment="1" applyProtection="1">
      <alignment horizontal="center" vertical="center" wrapText="1"/>
    </xf>
    <xf numFmtId="166" fontId="17" fillId="23" borderId="6" xfId="0" applyNumberFormat="1" applyFont="1" applyFill="1" applyBorder="1" applyAlignment="1" applyProtection="1">
      <alignment horizontal="center" vertical="center" wrapText="1"/>
    </xf>
    <xf numFmtId="0" fontId="17" fillId="23" borderId="6" xfId="0" applyFont="1" applyFill="1" applyBorder="1" applyAlignment="1" applyProtection="1">
      <alignment horizontal="left" vertical="top" wrapText="1"/>
    </xf>
    <xf numFmtId="168" fontId="18" fillId="24" borderId="7" xfId="0" applyNumberFormat="1" applyFont="1" applyFill="1" applyBorder="1" applyAlignment="1" applyProtection="1">
      <alignment horizontal="center" vertical="center" wrapText="1"/>
    </xf>
    <xf numFmtId="0" fontId="17" fillId="23" borderId="6" xfId="37" applyFont="1" applyFill="1" applyBorder="1" applyAlignment="1">
      <alignment horizontal="center" vertical="center" wrapText="1"/>
    </xf>
    <xf numFmtId="0" fontId="17" fillId="23" borderId="0" xfId="0" applyFont="1" applyFill="1" applyBorder="1" applyAlignment="1" applyProtection="1">
      <alignment vertical="top" wrapText="1"/>
    </xf>
    <xf numFmtId="0" fontId="17" fillId="23" borderId="6" xfId="0" applyFont="1" applyFill="1" applyBorder="1" applyAlignment="1" applyProtection="1">
      <alignment vertical="center" wrapText="1"/>
    </xf>
    <xf numFmtId="0" fontId="17" fillId="23" borderId="0" xfId="0" applyFont="1" applyFill="1" applyBorder="1" applyAlignment="1" applyProtection="1">
      <alignment horizontal="left" vertical="center" wrapText="1"/>
    </xf>
    <xf numFmtId="0" fontId="17" fillId="23" borderId="0" xfId="0" applyFont="1" applyFill="1" applyBorder="1" applyAlignment="1" applyProtection="1">
      <alignment horizontal="center" vertical="center" wrapText="1"/>
    </xf>
    <xf numFmtId="168" fontId="17" fillId="23" borderId="0" xfId="0" applyNumberFormat="1" applyFont="1" applyFill="1" applyBorder="1" applyAlignment="1" applyProtection="1">
      <alignment horizontal="center" vertical="center" wrapText="1"/>
    </xf>
    <xf numFmtId="164" fontId="0" fillId="0" borderId="6" xfId="32" applyFont="1" applyBorder="1" applyAlignment="1">
      <alignment vertical="center" wrapText="1"/>
    </xf>
    <xf numFmtId="168" fontId="16" fillId="26" borderId="6" xfId="0" applyNumberFormat="1" applyFont="1" applyFill="1" applyBorder="1" applyAlignment="1" applyProtection="1">
      <alignment horizontal="center" vertical="center" wrapText="1"/>
    </xf>
    <xf numFmtId="168" fontId="16" fillId="27" borderId="6" xfId="0" applyNumberFormat="1" applyFont="1" applyFill="1" applyBorder="1" applyAlignment="1" applyProtection="1">
      <alignment horizontal="center" vertical="center" wrapText="1"/>
    </xf>
    <xf numFmtId="0" fontId="0" fillId="0" borderId="6" xfId="0" applyBorder="1" applyAlignment="1">
      <alignment vertical="center" wrapText="1"/>
    </xf>
    <xf numFmtId="0" fontId="0" fillId="0" borderId="0" xfId="0" applyBorder="1" applyAlignment="1">
      <alignment horizontal="center"/>
    </xf>
    <xf numFmtId="0" fontId="0" fillId="0" borderId="0" xfId="0" applyBorder="1"/>
    <xf numFmtId="0" fontId="0" fillId="26" borderId="6" xfId="0" applyFill="1" applyBorder="1" applyAlignment="1">
      <alignment horizontal="center" vertical="center" wrapText="1"/>
    </xf>
    <xf numFmtId="164" fontId="3" fillId="26" borderId="6" xfId="32" applyFont="1" applyFill="1" applyBorder="1" applyAlignment="1">
      <alignment horizontal="center" vertical="center" wrapText="1"/>
    </xf>
    <xf numFmtId="164" fontId="0" fillId="0" borderId="0" xfId="32" applyFont="1" applyBorder="1"/>
    <xf numFmtId="0" fontId="0" fillId="26" borderId="6" xfId="0" applyFill="1" applyBorder="1" applyAlignment="1">
      <alignment vertical="center" wrapText="1"/>
    </xf>
    <xf numFmtId="164" fontId="3" fillId="26" borderId="6" xfId="32" applyFont="1" applyFill="1" applyBorder="1" applyAlignment="1">
      <alignment vertical="center" wrapText="1"/>
    </xf>
    <xf numFmtId="168" fontId="16" fillId="23" borderId="6" xfId="0" applyNumberFormat="1" applyFont="1" applyFill="1" applyBorder="1" applyAlignment="1" applyProtection="1">
      <alignment horizontal="center" vertical="center" wrapText="1"/>
    </xf>
    <xf numFmtId="168" fontId="16" fillId="25" borderId="6" xfId="0" applyNumberFormat="1" applyFont="1" applyFill="1" applyBorder="1" applyAlignment="1" applyProtection="1">
      <alignment horizontal="center" vertical="center" wrapText="1"/>
    </xf>
    <xf numFmtId="166" fontId="18" fillId="24" borderId="8" xfId="0" applyNumberFormat="1" applyFont="1" applyFill="1" applyBorder="1" applyAlignment="1" applyProtection="1">
      <alignment horizontal="center" vertical="center" wrapText="1"/>
    </xf>
    <xf numFmtId="166" fontId="18" fillId="24" borderId="0" xfId="0" applyNumberFormat="1" applyFont="1" applyFill="1" applyBorder="1" applyAlignment="1" applyProtection="1">
      <alignment horizontal="center" vertical="center" wrapText="1"/>
    </xf>
    <xf numFmtId="166" fontId="18" fillId="24" borderId="7" xfId="0" applyNumberFormat="1" applyFont="1" applyFill="1" applyBorder="1" applyAlignment="1" applyProtection="1">
      <alignment horizontal="center" vertical="center" wrapText="1"/>
    </xf>
    <xf numFmtId="0" fontId="17" fillId="23" borderId="6" xfId="37" applyFont="1" applyFill="1" applyBorder="1" applyAlignment="1">
      <alignment horizontal="left" vertical="center" wrapText="1" indent="1"/>
    </xf>
    <xf numFmtId="0" fontId="17" fillId="23" borderId="6" xfId="37" applyFont="1" applyFill="1" applyBorder="1" applyAlignment="1">
      <alignment vertical="center" wrapText="1"/>
    </xf>
    <xf numFmtId="0" fontId="17" fillId="23" borderId="6" xfId="37" applyFont="1" applyFill="1" applyBorder="1" applyAlignment="1">
      <alignment horizontal="justify" vertical="center" wrapText="1"/>
    </xf>
    <xf numFmtId="0" fontId="17" fillId="0" borderId="0" xfId="0" applyFont="1" applyAlignment="1" applyProtection="1">
      <alignment horizontal="justify" vertical="center"/>
    </xf>
    <xf numFmtId="0" fontId="17" fillId="0" borderId="0" xfId="0" applyFont="1" applyAlignment="1" applyProtection="1">
      <alignment horizontal="center" vertical="center"/>
    </xf>
    <xf numFmtId="168" fontId="18" fillId="24" borderId="6" xfId="0" applyNumberFormat="1" applyFont="1" applyFill="1" applyBorder="1" applyAlignment="1" applyProtection="1">
      <alignment horizontal="center" vertical="center" wrapText="1"/>
    </xf>
    <xf numFmtId="0" fontId="17" fillId="0" borderId="0" xfId="0" applyFont="1" applyBorder="1" applyAlignment="1" applyProtection="1">
      <alignment horizontal="justify" vertical="center" wrapText="1"/>
    </xf>
    <xf numFmtId="0" fontId="17" fillId="0" borderId="0" xfId="0" applyFont="1" applyFill="1" applyBorder="1" applyAlignment="1" applyProtection="1">
      <alignment horizontal="justify" vertical="center" wrapText="1"/>
    </xf>
    <xf numFmtId="0" fontId="17" fillId="23" borderId="6" xfId="0" applyFont="1" applyFill="1" applyBorder="1" applyAlignment="1">
      <alignment horizontal="left" vertical="center" wrapText="1"/>
    </xf>
    <xf numFmtId="0" fontId="17" fillId="0" borderId="0" xfId="0" applyFont="1" applyBorder="1" applyAlignment="1" applyProtection="1">
      <alignment vertical="top" wrapText="1"/>
    </xf>
    <xf numFmtId="0" fontId="17" fillId="0" borderId="0" xfId="0" applyFont="1" applyBorder="1" applyAlignment="1" applyProtection="1">
      <alignment horizontal="justify" vertical="center"/>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center" vertical="center" wrapText="1"/>
    </xf>
    <xf numFmtId="168" fontId="17" fillId="0" borderId="0" xfId="0" applyNumberFormat="1" applyFont="1" applyBorder="1" applyAlignment="1" applyProtection="1">
      <alignment horizontal="center" vertical="center" wrapText="1"/>
    </xf>
    <xf numFmtId="168" fontId="17" fillId="23" borderId="6" xfId="0" applyNumberFormat="1" applyFont="1" applyFill="1" applyBorder="1" applyAlignment="1">
      <alignment horizontal="center" vertical="center" wrapText="1"/>
    </xf>
    <xf numFmtId="168" fontId="17" fillId="23" borderId="6" xfId="0" applyNumberFormat="1" applyFont="1" applyFill="1" applyBorder="1" applyAlignment="1" applyProtection="1">
      <alignment horizontal="center" vertical="center" wrapText="1"/>
    </xf>
    <xf numFmtId="0" fontId="18" fillId="23" borderId="6" xfId="0" applyNumberFormat="1" applyFont="1" applyFill="1" applyBorder="1" applyAlignment="1" applyProtection="1">
      <alignment horizontal="center" vertical="center" wrapText="1"/>
    </xf>
    <xf numFmtId="168" fontId="18" fillId="24" borderId="0" xfId="0" applyNumberFormat="1" applyFont="1" applyFill="1" applyBorder="1" applyAlignment="1" applyProtection="1">
      <alignment horizontal="center" vertical="center" wrapText="1"/>
    </xf>
    <xf numFmtId="0" fontId="18" fillId="27" borderId="6" xfId="0" applyNumberFormat="1" applyFont="1" applyFill="1" applyBorder="1" applyAlignment="1" applyProtection="1">
      <alignment horizontal="center" vertical="center" wrapText="1"/>
    </xf>
    <xf numFmtId="168" fontId="18" fillId="24" borderId="0" xfId="0" applyNumberFormat="1" applyFont="1" applyFill="1" applyBorder="1" applyAlignment="1" applyProtection="1">
      <alignment horizontal="center" wrapText="1"/>
    </xf>
    <xf numFmtId="0" fontId="18" fillId="24" borderId="6" xfId="32" applyNumberFormat="1" applyFont="1" applyFill="1" applyBorder="1" applyAlignment="1" applyProtection="1">
      <alignment horizontal="center" vertical="center" wrapText="1"/>
    </xf>
    <xf numFmtId="166" fontId="16" fillId="29" borderId="6" xfId="0" applyNumberFormat="1" applyFont="1" applyFill="1" applyBorder="1" applyAlignment="1" applyProtection="1">
      <alignment horizontal="left" vertical="center" wrapText="1"/>
    </xf>
    <xf numFmtId="0" fontId="17" fillId="23" borderId="6" xfId="0" applyFont="1" applyFill="1" applyBorder="1" applyAlignment="1">
      <alignment horizontal="center" vertical="center" wrapText="1"/>
    </xf>
    <xf numFmtId="0" fontId="18" fillId="23" borderId="6" xfId="0" applyFont="1" applyFill="1" applyBorder="1" applyAlignment="1" applyProtection="1">
      <alignment horizontal="center" vertical="center" wrapText="1"/>
    </xf>
    <xf numFmtId="0" fontId="17" fillId="23" borderId="6" xfId="0" applyFont="1" applyFill="1" applyBorder="1" applyAlignment="1" applyProtection="1">
      <alignment horizontal="left" vertical="center" wrapText="1"/>
    </xf>
    <xf numFmtId="166" fontId="18" fillId="24" borderId="0" xfId="0" applyNumberFormat="1" applyFont="1" applyFill="1" applyBorder="1" applyAlignment="1" applyProtection="1">
      <alignment horizontal="center" wrapText="1"/>
    </xf>
    <xf numFmtId="0" fontId="17" fillId="23" borderId="6" xfId="0" applyFont="1" applyFill="1" applyBorder="1" applyAlignment="1" applyProtection="1">
      <alignment horizontal="center" vertical="center" wrapText="1"/>
    </xf>
    <xf numFmtId="166" fontId="16" fillId="29" borderId="6" xfId="0" applyNumberFormat="1" applyFont="1" applyFill="1" applyBorder="1" applyAlignment="1" applyProtection="1">
      <alignment horizontal="center" vertical="center" wrapText="1"/>
    </xf>
    <xf numFmtId="0" fontId="18" fillId="24" borderId="6" xfId="0" applyFont="1" applyFill="1" applyBorder="1" applyAlignment="1" applyProtection="1">
      <alignment horizontal="center" vertical="center" wrapText="1"/>
    </xf>
    <xf numFmtId="166" fontId="16" fillId="25" borderId="6" xfId="0" applyNumberFormat="1" applyFont="1" applyFill="1" applyBorder="1" applyAlignment="1" applyProtection="1">
      <alignment horizontal="left" vertical="center" wrapText="1"/>
    </xf>
    <xf numFmtId="166" fontId="18" fillId="26" borderId="6" xfId="0" applyNumberFormat="1" applyFont="1" applyFill="1" applyBorder="1" applyAlignment="1" applyProtection="1">
      <alignment horizontal="center" vertical="center" wrapText="1"/>
    </xf>
    <xf numFmtId="0" fontId="17" fillId="23" borderId="0" xfId="0" applyFont="1" applyFill="1" applyBorder="1" applyAlignment="1" applyProtection="1">
      <alignment horizontal="justify" vertical="center"/>
    </xf>
    <xf numFmtId="0" fontId="2" fillId="23" borderId="0" xfId="0" applyFont="1" applyFill="1" applyBorder="1" applyAlignment="1" applyProtection="1">
      <alignment horizontal="justify" vertical="center"/>
    </xf>
    <xf numFmtId="9" fontId="17" fillId="23" borderId="6" xfId="0" applyNumberFormat="1" applyFont="1" applyFill="1" applyBorder="1" applyAlignment="1" applyProtection="1">
      <alignment horizontal="center" vertical="center" wrapText="1"/>
    </xf>
    <xf numFmtId="0" fontId="17" fillId="23" borderId="6" xfId="0" applyNumberFormat="1" applyFont="1" applyFill="1" applyBorder="1" applyAlignment="1" applyProtection="1">
      <alignment horizontal="center" vertical="center" wrapText="1"/>
    </xf>
    <xf numFmtId="9" fontId="17" fillId="23" borderId="6" xfId="39" applyFont="1" applyFill="1" applyBorder="1" applyAlignment="1" applyProtection="1">
      <alignment horizontal="center" vertical="center" wrapText="1"/>
    </xf>
    <xf numFmtId="166" fontId="5" fillId="31" borderId="6" xfId="0" applyNumberFormat="1" applyFont="1" applyFill="1" applyBorder="1" applyAlignment="1" applyProtection="1">
      <alignment horizontal="center" vertical="center" wrapText="1"/>
    </xf>
    <xf numFmtId="166" fontId="5" fillId="26" borderId="6" xfId="0" applyNumberFormat="1" applyFont="1" applyFill="1" applyBorder="1" applyAlignment="1" applyProtection="1">
      <alignment horizontal="center" vertical="center" wrapText="1"/>
    </xf>
    <xf numFmtId="168" fontId="5" fillId="26" borderId="6" xfId="0" applyNumberFormat="1" applyFont="1" applyFill="1" applyBorder="1" applyAlignment="1" applyProtection="1">
      <alignment horizontal="center" vertical="center" wrapText="1"/>
    </xf>
    <xf numFmtId="166" fontId="18" fillId="23" borderId="6" xfId="0" applyNumberFormat="1" applyFont="1" applyFill="1" applyBorder="1" applyAlignment="1" applyProtection="1">
      <alignment horizontal="center" vertical="center" wrapText="1"/>
    </xf>
    <xf numFmtId="168" fontId="18" fillId="23" borderId="6" xfId="0" applyNumberFormat="1" applyFont="1" applyFill="1" applyBorder="1" applyAlignment="1" applyProtection="1">
      <alignment horizontal="center" vertical="center" wrapText="1"/>
    </xf>
    <xf numFmtId="0" fontId="17" fillId="23" borderId="6" xfId="37" applyFont="1" applyFill="1" applyBorder="1" applyAlignment="1" applyProtection="1">
      <alignment horizontal="center" vertical="center" wrapText="1"/>
    </xf>
    <xf numFmtId="166" fontId="21" fillId="24" borderId="6" xfId="0" applyNumberFormat="1" applyFont="1" applyFill="1" applyBorder="1" applyAlignment="1" applyProtection="1">
      <alignment horizontal="center" vertical="top" wrapText="1"/>
    </xf>
    <xf numFmtId="168" fontId="23" fillId="24" borderId="6" xfId="0" applyNumberFormat="1" applyFont="1" applyFill="1" applyBorder="1" applyAlignment="1" applyProtection="1">
      <alignment horizontal="center" vertical="center" wrapText="1"/>
    </xf>
    <xf numFmtId="168" fontId="5" fillId="31" borderId="6" xfId="0" applyNumberFormat="1" applyFont="1" applyFill="1" applyBorder="1" applyAlignment="1" applyProtection="1">
      <alignment horizontal="center" vertical="center" wrapText="1"/>
    </xf>
    <xf numFmtId="0" fontId="5" fillId="31" borderId="6" xfId="0" applyNumberFormat="1" applyFont="1" applyFill="1" applyBorder="1" applyAlignment="1" applyProtection="1">
      <alignment horizontal="center" vertical="center" wrapText="1"/>
    </xf>
    <xf numFmtId="166" fontId="18" fillId="27" borderId="6" xfId="0" applyNumberFormat="1" applyFont="1" applyFill="1" applyBorder="1" applyAlignment="1" applyProtection="1">
      <alignment horizontal="center" vertical="center" wrapText="1"/>
    </xf>
    <xf numFmtId="168" fontId="18" fillId="27" borderId="6" xfId="0" applyNumberFormat="1" applyFont="1" applyFill="1" applyBorder="1" applyAlignment="1" applyProtection="1">
      <alignment horizontal="center" vertical="center" wrapText="1"/>
    </xf>
    <xf numFmtId="0" fontId="17" fillId="23" borderId="6" xfId="0" applyFont="1" applyFill="1" applyBorder="1" applyAlignment="1" applyProtection="1">
      <alignment horizontal="center" vertical="top" wrapText="1"/>
    </xf>
    <xf numFmtId="0" fontId="18" fillId="32" borderId="6" xfId="0" applyFont="1" applyFill="1" applyBorder="1" applyAlignment="1">
      <alignment horizontal="center" vertical="center" wrapText="1"/>
    </xf>
    <xf numFmtId="166" fontId="18" fillId="24" borderId="6" xfId="0" applyNumberFormat="1" applyFont="1" applyFill="1" applyBorder="1" applyAlignment="1" applyProtection="1">
      <alignment horizontal="center" vertical="center" wrapText="1"/>
    </xf>
    <xf numFmtId="0" fontId="18" fillId="33" borderId="6" xfId="0" applyFont="1" applyFill="1" applyBorder="1" applyAlignment="1">
      <alignment horizontal="center" vertical="center" wrapText="1"/>
    </xf>
    <xf numFmtId="0" fontId="18" fillId="34" borderId="6" xfId="0" applyFont="1" applyFill="1" applyBorder="1" applyAlignment="1">
      <alignment horizontal="center" vertical="center" wrapText="1"/>
    </xf>
    <xf numFmtId="168" fontId="18" fillId="30" borderId="6" xfId="0" applyNumberFormat="1" applyFont="1" applyFill="1" applyBorder="1" applyAlignment="1" applyProtection="1">
      <alignment horizontal="center" vertical="center" wrapText="1"/>
    </xf>
    <xf numFmtId="166" fontId="29" fillId="24" borderId="0" xfId="0" applyNumberFormat="1" applyFont="1" applyFill="1" applyBorder="1" applyAlignment="1" applyProtection="1">
      <alignment horizontal="center" vertical="center" wrapText="1"/>
      <protection hidden="1"/>
    </xf>
    <xf numFmtId="0" fontId="30" fillId="23" borderId="0" xfId="0" applyFont="1" applyFill="1" applyAlignment="1" applyProtection="1">
      <alignment horizontal="justify" vertical="center"/>
      <protection hidden="1"/>
    </xf>
    <xf numFmtId="0" fontId="30" fillId="23" borderId="0" xfId="0" applyFont="1" applyFill="1" applyAlignment="1" applyProtection="1">
      <alignment horizontal="center" vertical="center"/>
      <protection hidden="1"/>
    </xf>
    <xf numFmtId="168" fontId="29" fillId="24" borderId="0" xfId="0" applyNumberFormat="1" applyFont="1" applyFill="1" applyBorder="1" applyAlignment="1" applyProtection="1">
      <alignment horizontal="center" vertical="center" wrapText="1"/>
      <protection hidden="1"/>
    </xf>
    <xf numFmtId="166" fontId="31" fillId="35" borderId="6" xfId="0" applyNumberFormat="1" applyFont="1" applyFill="1" applyBorder="1" applyAlignment="1" applyProtection="1">
      <alignment horizontal="center" vertical="center" wrapText="1"/>
      <protection hidden="1"/>
    </xf>
    <xf numFmtId="0" fontId="31" fillId="28" borderId="6" xfId="32" applyNumberFormat="1" applyFont="1" applyFill="1" applyBorder="1" applyAlignment="1" applyProtection="1">
      <alignment horizontal="center" vertical="center" wrapText="1"/>
      <protection hidden="1"/>
    </xf>
    <xf numFmtId="0" fontId="32" fillId="23" borderId="0" xfId="0" applyFont="1" applyFill="1" applyAlignment="1" applyProtection="1">
      <alignment horizontal="center" vertical="center"/>
      <protection hidden="1"/>
    </xf>
    <xf numFmtId="0" fontId="30" fillId="23" borderId="6" xfId="0" applyFont="1" applyFill="1" applyBorder="1" applyAlignment="1" applyProtection="1">
      <alignment vertical="center" wrapText="1"/>
      <protection hidden="1"/>
    </xf>
    <xf numFmtId="0" fontId="30" fillId="23" borderId="6" xfId="0" applyFont="1" applyFill="1" applyBorder="1" applyAlignment="1" applyProtection="1">
      <alignment horizontal="left" vertical="center" wrapText="1"/>
      <protection hidden="1"/>
    </xf>
    <xf numFmtId="0" fontId="30" fillId="23" borderId="6" xfId="0" applyFont="1" applyFill="1" applyBorder="1" applyAlignment="1" applyProtection="1">
      <alignment horizontal="center" vertical="center" wrapText="1"/>
      <protection hidden="1"/>
    </xf>
    <xf numFmtId="42" fontId="0" fillId="0" borderId="6" xfId="0" applyNumberFormat="1" applyBorder="1" applyAlignment="1" applyProtection="1">
      <alignment vertical="center"/>
      <protection hidden="1"/>
    </xf>
    <xf numFmtId="9" fontId="0" fillId="0" borderId="6" xfId="39" applyFont="1" applyBorder="1" applyAlignment="1" applyProtection="1">
      <alignment vertical="center"/>
      <protection hidden="1"/>
    </xf>
    <xf numFmtId="9" fontId="30" fillId="23" borderId="6" xfId="39" applyFont="1" applyFill="1" applyBorder="1" applyAlignment="1" applyProtection="1">
      <alignment horizontal="center" vertical="center" wrapText="1"/>
      <protection hidden="1"/>
    </xf>
    <xf numFmtId="168" fontId="30" fillId="23" borderId="6" xfId="0" applyNumberFormat="1" applyFont="1" applyFill="1" applyBorder="1" applyAlignment="1" applyProtection="1">
      <alignment horizontal="center" vertical="center" wrapText="1"/>
      <protection hidden="1"/>
    </xf>
    <xf numFmtId="9" fontId="30" fillId="23" borderId="6" xfId="0" applyNumberFormat="1" applyFont="1" applyFill="1" applyBorder="1" applyAlignment="1" applyProtection="1">
      <alignment horizontal="center" vertical="center" wrapText="1"/>
      <protection hidden="1"/>
    </xf>
    <xf numFmtId="168" fontId="33" fillId="35" borderId="6" xfId="0" applyNumberFormat="1" applyFont="1" applyFill="1" applyBorder="1" applyAlignment="1" applyProtection="1">
      <alignment horizontal="center" vertical="center" wrapText="1"/>
      <protection hidden="1"/>
    </xf>
    <xf numFmtId="0" fontId="30" fillId="23" borderId="0" xfId="0" applyFont="1" applyFill="1" applyBorder="1" applyAlignment="1" applyProtection="1">
      <alignment horizontal="justify" vertical="center" wrapText="1"/>
      <protection hidden="1"/>
    </xf>
    <xf numFmtId="0" fontId="29" fillId="35" borderId="6" xfId="0" applyFont="1" applyFill="1" applyBorder="1" applyAlignment="1" applyProtection="1">
      <alignment horizontal="center" vertical="center" wrapText="1"/>
      <protection hidden="1"/>
    </xf>
    <xf numFmtId="0" fontId="30" fillId="23" borderId="0" xfId="0" applyFont="1" applyFill="1" applyBorder="1" applyAlignment="1" applyProtection="1">
      <alignment vertical="top" wrapText="1"/>
      <protection hidden="1"/>
    </xf>
    <xf numFmtId="9" fontId="30" fillId="23" borderId="6" xfId="0" applyNumberFormat="1" applyFont="1" applyFill="1" applyBorder="1" applyAlignment="1" applyProtection="1">
      <alignment horizontal="left" vertical="center" wrapText="1"/>
      <protection hidden="1"/>
    </xf>
    <xf numFmtId="9" fontId="30" fillId="23" borderId="6" xfId="0" applyNumberFormat="1" applyFont="1" applyFill="1" applyBorder="1" applyAlignment="1" applyProtection="1">
      <alignment vertical="center" wrapText="1"/>
      <protection hidden="1"/>
    </xf>
    <xf numFmtId="0" fontId="29" fillId="23" borderId="6" xfId="0" applyFont="1" applyFill="1" applyBorder="1" applyAlignment="1" applyProtection="1">
      <alignment horizontal="center" vertical="center" wrapText="1"/>
      <protection hidden="1"/>
    </xf>
    <xf numFmtId="168" fontId="33" fillId="23" borderId="6" xfId="0" applyNumberFormat="1" applyFont="1" applyFill="1" applyBorder="1" applyAlignment="1" applyProtection="1">
      <alignment horizontal="center" vertical="center" wrapText="1"/>
      <protection hidden="1"/>
    </xf>
    <xf numFmtId="0" fontId="18" fillId="26" borderId="6" xfId="0" applyFont="1" applyFill="1" applyBorder="1" applyAlignment="1" applyProtection="1">
      <alignment horizontal="center" vertical="center" wrapText="1"/>
      <protection hidden="1"/>
    </xf>
    <xf numFmtId="168" fontId="33" fillId="26" borderId="6" xfId="0" applyNumberFormat="1" applyFont="1" applyFill="1" applyBorder="1" applyAlignment="1" applyProtection="1">
      <alignment horizontal="center" vertical="center" wrapText="1"/>
      <protection hidden="1"/>
    </xf>
    <xf numFmtId="0" fontId="33" fillId="28" borderId="6" xfId="0" applyFont="1" applyFill="1" applyBorder="1" applyAlignment="1" applyProtection="1">
      <alignment horizontal="center" vertical="center" wrapText="1"/>
      <protection hidden="1"/>
    </xf>
    <xf numFmtId="168" fontId="33" fillId="28" borderId="6" xfId="0" applyNumberFormat="1" applyFont="1" applyFill="1" applyBorder="1" applyAlignment="1" applyProtection="1">
      <alignment horizontal="center" vertical="center" wrapText="1"/>
      <protection hidden="1"/>
    </xf>
    <xf numFmtId="0" fontId="33" fillId="23" borderId="0" xfId="0" applyFont="1" applyFill="1" applyAlignment="1" applyProtection="1">
      <alignment horizontal="justify" vertical="center"/>
      <protection hidden="1"/>
    </xf>
    <xf numFmtId="0" fontId="30" fillId="23" borderId="0" xfId="0" applyFont="1" applyFill="1" applyBorder="1" applyAlignment="1" applyProtection="1">
      <alignment horizontal="left" vertical="center" wrapText="1"/>
      <protection hidden="1"/>
    </xf>
    <xf numFmtId="0" fontId="30" fillId="23" borderId="0" xfId="0" applyFont="1" applyFill="1" applyBorder="1" applyAlignment="1" applyProtection="1">
      <alignment horizontal="center" vertical="center" wrapText="1"/>
      <protection hidden="1"/>
    </xf>
    <xf numFmtId="168" fontId="30" fillId="23" borderId="0" xfId="0" applyNumberFormat="1" applyFont="1" applyFill="1" applyBorder="1" applyAlignment="1" applyProtection="1">
      <alignment horizontal="center" vertical="center" wrapText="1"/>
      <protection hidden="1"/>
    </xf>
    <xf numFmtId="0" fontId="19" fillId="23" borderId="6" xfId="0" applyFont="1" applyFill="1" applyBorder="1" applyAlignment="1" applyProtection="1">
      <alignment horizontal="left" vertical="center" wrapText="1"/>
      <protection hidden="1"/>
    </xf>
    <xf numFmtId="9" fontId="19" fillId="23" borderId="6" xfId="0" applyNumberFormat="1" applyFont="1" applyFill="1" applyBorder="1" applyAlignment="1" applyProtection="1">
      <alignment horizontal="center" vertical="center" wrapText="1"/>
      <protection hidden="1"/>
    </xf>
    <xf numFmtId="0" fontId="17" fillId="23" borderId="6" xfId="0" applyFont="1" applyFill="1" applyBorder="1" applyAlignment="1">
      <alignment vertical="center" wrapText="1"/>
    </xf>
    <xf numFmtId="9" fontId="17" fillId="23" borderId="6" xfId="0" applyNumberFormat="1" applyFont="1" applyFill="1" applyBorder="1" applyAlignment="1">
      <alignment horizontal="center" vertical="center" wrapText="1"/>
    </xf>
    <xf numFmtId="10" fontId="17" fillId="23" borderId="6" xfId="0" applyNumberFormat="1" applyFont="1" applyFill="1" applyBorder="1" applyAlignment="1">
      <alignment horizontal="center" vertical="center" wrapText="1"/>
    </xf>
    <xf numFmtId="2" fontId="17" fillId="23" borderId="6" xfId="0" applyNumberFormat="1" applyFont="1" applyFill="1" applyBorder="1" applyAlignment="1">
      <alignment horizontal="center" vertical="center" wrapText="1"/>
    </xf>
    <xf numFmtId="0" fontId="28" fillId="23" borderId="6" xfId="0" applyFont="1" applyFill="1" applyBorder="1" applyAlignment="1" applyProtection="1">
      <alignment horizontal="center" vertical="center" wrapText="1"/>
      <protection hidden="1"/>
    </xf>
    <xf numFmtId="9" fontId="28" fillId="23" borderId="6" xfId="0" applyNumberFormat="1" applyFont="1" applyFill="1" applyBorder="1" applyAlignment="1" applyProtection="1">
      <alignment horizontal="center" vertical="center" wrapText="1"/>
      <protection hidden="1"/>
    </xf>
    <xf numFmtId="9" fontId="28" fillId="23" borderId="0" xfId="0" applyNumberFormat="1" applyFont="1" applyFill="1" applyBorder="1" applyAlignment="1" applyProtection="1">
      <alignment horizontal="center" vertical="center" wrapText="1"/>
      <protection hidden="1"/>
    </xf>
    <xf numFmtId="168" fontId="28" fillId="23" borderId="6" xfId="0" applyNumberFormat="1" applyFont="1" applyFill="1" applyBorder="1" applyAlignment="1" applyProtection="1">
      <alignment horizontal="center" vertical="center" wrapText="1"/>
      <protection hidden="1"/>
    </xf>
    <xf numFmtId="0" fontId="17" fillId="0" borderId="6" xfId="37" applyFont="1" applyFill="1" applyBorder="1" applyAlignment="1">
      <alignment horizontal="center" vertical="center" wrapText="1"/>
    </xf>
    <xf numFmtId="0" fontId="17" fillId="0" borderId="6" xfId="0" applyFont="1" applyFill="1" applyBorder="1" applyAlignment="1" applyProtection="1">
      <alignment vertical="center" wrapText="1"/>
    </xf>
    <xf numFmtId="0" fontId="17" fillId="0" borderId="6" xfId="0" applyFont="1" applyFill="1" applyBorder="1" applyAlignment="1" applyProtection="1">
      <alignment horizontal="left" vertical="center" wrapText="1"/>
    </xf>
    <xf numFmtId="0" fontId="17" fillId="0" borderId="6" xfId="0" applyFont="1" applyFill="1" applyBorder="1" applyAlignment="1" applyProtection="1">
      <alignment horizontal="center" vertical="center" wrapText="1"/>
    </xf>
    <xf numFmtId="9" fontId="17" fillId="0" borderId="6" xfId="0" applyNumberFormat="1" applyFont="1" applyFill="1" applyBorder="1" applyAlignment="1" applyProtection="1">
      <alignment horizontal="center" vertical="center" wrapText="1"/>
    </xf>
    <xf numFmtId="165" fontId="17" fillId="23" borderId="6" xfId="33" applyFont="1" applyFill="1" applyBorder="1" applyAlignment="1" applyProtection="1">
      <alignment horizontal="center" vertical="center" wrapText="1"/>
    </xf>
    <xf numFmtId="0" fontId="17" fillId="23" borderId="6" xfId="37" applyFont="1" applyFill="1" applyBorder="1" applyAlignment="1">
      <alignment horizontal="left" vertical="center" wrapText="1"/>
    </xf>
    <xf numFmtId="9" fontId="17" fillId="23" borderId="6" xfId="37" applyNumberFormat="1" applyFont="1" applyFill="1" applyBorder="1" applyAlignment="1">
      <alignment horizontal="center" vertical="center" wrapText="1"/>
    </xf>
    <xf numFmtId="1" fontId="17" fillId="23" borderId="6" xfId="37" applyNumberFormat="1" applyFont="1" applyFill="1" applyBorder="1" applyAlignment="1">
      <alignment horizontal="center" vertical="center" wrapText="1"/>
    </xf>
    <xf numFmtId="0" fontId="19" fillId="23" borderId="6" xfId="0" applyFont="1" applyFill="1" applyBorder="1" applyAlignment="1" applyProtection="1">
      <alignment horizontal="center" vertical="center" wrapText="1"/>
      <protection hidden="1"/>
    </xf>
    <xf numFmtId="1" fontId="19" fillId="23" borderId="6" xfId="0" applyNumberFormat="1" applyFont="1" applyFill="1" applyBorder="1" applyAlignment="1" applyProtection="1">
      <alignment horizontal="center" vertical="center" wrapText="1"/>
      <protection hidden="1"/>
    </xf>
    <xf numFmtId="168" fontId="19" fillId="23" borderId="6" xfId="0" applyNumberFormat="1" applyFont="1" applyFill="1" applyBorder="1" applyAlignment="1" applyProtection="1">
      <alignment horizontal="center" vertical="center" wrapText="1"/>
      <protection hidden="1"/>
    </xf>
    <xf numFmtId="0" fontId="17" fillId="0" borderId="12" xfId="0" applyFont="1" applyFill="1" applyBorder="1" applyAlignment="1">
      <alignment horizontal="center" vertical="center" wrapText="1"/>
    </xf>
    <xf numFmtId="0" fontId="17" fillId="0" borderId="6" xfId="0" applyFont="1" applyFill="1" applyBorder="1" applyAlignment="1">
      <alignment horizontal="center" vertical="center" wrapText="1"/>
    </xf>
    <xf numFmtId="3" fontId="18" fillId="24" borderId="6" xfId="0" applyNumberFormat="1" applyFont="1" applyFill="1" applyBorder="1" applyAlignment="1" applyProtection="1">
      <alignment horizontal="center" vertical="center" wrapText="1"/>
    </xf>
    <xf numFmtId="168" fontId="17" fillId="23" borderId="19" xfId="0" applyNumberFormat="1" applyFont="1" applyFill="1" applyBorder="1" applyAlignment="1" applyProtection="1">
      <alignment horizontal="center" vertical="center" wrapText="1"/>
    </xf>
    <xf numFmtId="168" fontId="17" fillId="39" borderId="19" xfId="0" applyNumberFormat="1" applyFont="1" applyFill="1" applyBorder="1" applyAlignment="1" applyProtection="1">
      <alignment horizontal="center" vertical="center" wrapText="1"/>
    </xf>
    <xf numFmtId="168" fontId="17" fillId="0" borderId="19" xfId="0" applyNumberFormat="1" applyFont="1" applyFill="1" applyBorder="1" applyAlignment="1" applyProtection="1">
      <alignment horizontal="center" vertical="center" wrapText="1"/>
    </xf>
    <xf numFmtId="0" fontId="17" fillId="23" borderId="19" xfId="0" applyFont="1" applyFill="1" applyBorder="1" applyAlignment="1">
      <alignment horizontal="center" vertical="center" wrapText="1"/>
    </xf>
    <xf numFmtId="0" fontId="17" fillId="23" borderId="9" xfId="0" applyFont="1" applyFill="1" applyBorder="1" applyAlignment="1">
      <alignment vertical="center" wrapText="1"/>
    </xf>
    <xf numFmtId="168" fontId="17" fillId="23" borderId="9" xfId="0" applyNumberFormat="1" applyFont="1" applyFill="1" applyBorder="1" applyAlignment="1" applyProtection="1">
      <alignment horizontal="center" vertical="center" wrapText="1"/>
    </xf>
    <xf numFmtId="0" fontId="17" fillId="23" borderId="6" xfId="0" applyFont="1" applyFill="1" applyBorder="1" applyAlignment="1" applyProtection="1">
      <alignment horizontal="center" vertical="center" wrapText="1"/>
    </xf>
    <xf numFmtId="0" fontId="17" fillId="23" borderId="9" xfId="0" applyFont="1" applyFill="1" applyBorder="1" applyAlignment="1" applyProtection="1">
      <alignment horizontal="center" vertical="center" wrapText="1"/>
    </xf>
    <xf numFmtId="0" fontId="17" fillId="23" borderId="6" xfId="0" applyFont="1" applyFill="1" applyBorder="1" applyAlignment="1" applyProtection="1">
      <alignment horizontal="center" vertical="top" wrapText="1"/>
    </xf>
    <xf numFmtId="0" fontId="17" fillId="23" borderId="9" xfId="0" applyFont="1" applyFill="1" applyBorder="1" applyAlignment="1" applyProtection="1">
      <alignment horizontal="center" vertical="top" wrapText="1"/>
    </xf>
    <xf numFmtId="0" fontId="17" fillId="23" borderId="6" xfId="0" applyFont="1" applyFill="1" applyBorder="1" applyAlignment="1" applyProtection="1">
      <alignment horizontal="left" vertical="center" wrapText="1"/>
    </xf>
    <xf numFmtId="9" fontId="17" fillId="23" borderId="6" xfId="39" applyFont="1" applyFill="1" applyBorder="1" applyAlignment="1" applyProtection="1">
      <alignment horizontal="center" vertical="center" wrapText="1"/>
    </xf>
    <xf numFmtId="0" fontId="17" fillId="23" borderId="19" xfId="0" applyFont="1" applyFill="1" applyBorder="1" applyAlignment="1" applyProtection="1">
      <alignment horizontal="left" vertical="top" wrapText="1"/>
    </xf>
    <xf numFmtId="0" fontId="17" fillId="38" borderId="6" xfId="0" applyFont="1" applyFill="1" applyBorder="1" applyAlignment="1" applyProtection="1">
      <alignment horizontal="center" vertical="center" wrapText="1"/>
    </xf>
    <xf numFmtId="9" fontId="17" fillId="23" borderId="19" xfId="39" applyFont="1" applyFill="1" applyBorder="1" applyAlignment="1" applyProtection="1">
      <alignment horizontal="center" vertical="center" wrapText="1"/>
    </xf>
    <xf numFmtId="9" fontId="27" fillId="23" borderId="6" xfId="39" applyFont="1" applyFill="1" applyBorder="1" applyAlignment="1" applyProtection="1">
      <alignment horizontal="center" vertical="center" wrapText="1"/>
    </xf>
    <xf numFmtId="9" fontId="17" fillId="23" borderId="11" xfId="39" applyFont="1" applyFill="1" applyBorder="1" applyAlignment="1" applyProtection="1">
      <alignment horizontal="center" vertical="center" wrapText="1"/>
    </xf>
    <xf numFmtId="9" fontId="27" fillId="23" borderId="10" xfId="39"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wrapText="1"/>
    </xf>
    <xf numFmtId="9" fontId="17" fillId="0" borderId="6" xfId="39" applyFont="1" applyFill="1" applyBorder="1" applyAlignment="1" applyProtection="1">
      <alignment horizontal="center" vertical="center" wrapText="1"/>
    </xf>
    <xf numFmtId="9" fontId="17" fillId="23" borderId="6" xfId="39" applyFont="1" applyFill="1" applyBorder="1" applyAlignment="1">
      <alignment horizontal="center" vertical="center" wrapText="1"/>
    </xf>
    <xf numFmtId="0" fontId="17" fillId="23" borderId="19" xfId="39" applyNumberFormat="1" applyFont="1" applyFill="1" applyBorder="1" applyAlignment="1">
      <alignment horizontal="center" vertical="center" wrapText="1"/>
    </xf>
    <xf numFmtId="0" fontId="17" fillId="38" borderId="6" xfId="0" applyFont="1" applyFill="1" applyBorder="1" applyAlignment="1">
      <alignment horizontal="center" vertical="center" wrapText="1"/>
    </xf>
    <xf numFmtId="0" fontId="17" fillId="23" borderId="9" xfId="0" applyFont="1" applyFill="1" applyBorder="1" applyAlignment="1">
      <alignment horizontal="center" vertical="center" wrapText="1"/>
    </xf>
    <xf numFmtId="0" fontId="17" fillId="23" borderId="9" xfId="0" applyFont="1" applyFill="1" applyBorder="1" applyAlignment="1" applyProtection="1">
      <alignment horizontal="center" vertical="center" wrapText="1"/>
    </xf>
    <xf numFmtId="0" fontId="17" fillId="23" borderId="6" xfId="0" applyFont="1" applyFill="1" applyBorder="1" applyAlignment="1" applyProtection="1">
      <alignment horizontal="center" vertical="center" wrapText="1"/>
    </xf>
    <xf numFmtId="9" fontId="17" fillId="23" borderId="9" xfId="0" applyNumberFormat="1" applyFont="1" applyFill="1" applyBorder="1" applyAlignment="1" applyProtection="1">
      <alignment horizontal="center" vertical="center" wrapText="1"/>
    </xf>
    <xf numFmtId="9" fontId="17" fillId="23" borderId="6" xfId="0" applyNumberFormat="1" applyFont="1" applyFill="1" applyBorder="1" applyAlignment="1" applyProtection="1">
      <alignment horizontal="center" vertical="center" wrapText="1"/>
    </xf>
    <xf numFmtId="0" fontId="17" fillId="38" borderId="19" xfId="0" applyFont="1" applyFill="1" applyBorder="1" applyAlignment="1">
      <alignment horizontal="center" vertical="center" wrapText="1"/>
    </xf>
    <xf numFmtId="166" fontId="29" fillId="24" borderId="0" xfId="0" applyNumberFormat="1" applyFont="1" applyFill="1" applyBorder="1" applyAlignment="1" applyProtection="1">
      <alignment horizontal="center" vertical="center" wrapText="1"/>
      <protection hidden="1"/>
    </xf>
    <xf numFmtId="166" fontId="33" fillId="28" borderId="13" xfId="0" applyNumberFormat="1" applyFont="1" applyFill="1" applyBorder="1" applyAlignment="1" applyProtection="1">
      <alignment horizontal="left" vertical="top" wrapText="1"/>
      <protection hidden="1"/>
    </xf>
    <xf numFmtId="166" fontId="33" fillId="28" borderId="14" xfId="0" applyNumberFormat="1" applyFont="1" applyFill="1" applyBorder="1" applyAlignment="1" applyProtection="1">
      <alignment horizontal="left" vertical="top" wrapText="1"/>
      <protection hidden="1"/>
    </xf>
    <xf numFmtId="166" fontId="33" fillId="28" borderId="11" xfId="0" applyNumberFormat="1" applyFont="1" applyFill="1" applyBorder="1" applyAlignment="1" applyProtection="1">
      <alignment horizontal="left" vertical="top" wrapText="1"/>
      <protection hidden="1"/>
    </xf>
    <xf numFmtId="0" fontId="30" fillId="23" borderId="6" xfId="0" applyFont="1" applyFill="1" applyBorder="1" applyAlignment="1" applyProtection="1">
      <alignment horizontal="center" vertical="center" wrapText="1"/>
      <protection hidden="1"/>
    </xf>
    <xf numFmtId="168" fontId="30" fillId="23" borderId="6" xfId="0" applyNumberFormat="1" applyFont="1" applyFill="1" applyBorder="1" applyAlignment="1" applyProtection="1">
      <alignment horizontal="center" vertical="center" wrapText="1"/>
      <protection hidden="1"/>
    </xf>
    <xf numFmtId="9" fontId="30" fillId="23" borderId="9" xfId="0" applyNumberFormat="1" applyFont="1" applyFill="1" applyBorder="1" applyAlignment="1" applyProtection="1">
      <alignment horizontal="center" vertical="center" wrapText="1"/>
      <protection hidden="1"/>
    </xf>
    <xf numFmtId="9" fontId="30" fillId="23" borderId="15" xfId="0" applyNumberFormat="1" applyFont="1" applyFill="1" applyBorder="1" applyAlignment="1" applyProtection="1">
      <alignment horizontal="center" vertical="center" wrapText="1"/>
      <protection hidden="1"/>
    </xf>
    <xf numFmtId="9" fontId="30" fillId="23" borderId="12" xfId="0" applyNumberFormat="1" applyFont="1" applyFill="1" applyBorder="1" applyAlignment="1" applyProtection="1">
      <alignment horizontal="center" vertical="center" wrapText="1"/>
      <protection hidden="1"/>
    </xf>
    <xf numFmtId="0" fontId="30" fillId="23" borderId="9" xfId="0" applyFont="1" applyFill="1" applyBorder="1" applyAlignment="1" applyProtection="1">
      <alignment horizontal="center" vertical="center" wrapText="1"/>
      <protection hidden="1"/>
    </xf>
    <xf numFmtId="0" fontId="30" fillId="23" borderId="15" xfId="0" applyFont="1" applyFill="1" applyBorder="1" applyAlignment="1" applyProtection="1">
      <alignment horizontal="center" vertical="center" wrapText="1"/>
      <protection hidden="1"/>
    </xf>
    <xf numFmtId="0" fontId="30" fillId="23" borderId="12" xfId="0" applyFont="1" applyFill="1" applyBorder="1" applyAlignment="1" applyProtection="1">
      <alignment horizontal="center" vertical="center" wrapText="1"/>
      <protection hidden="1"/>
    </xf>
    <xf numFmtId="0" fontId="29" fillId="35" borderId="13" xfId="0" applyFont="1" applyFill="1" applyBorder="1" applyAlignment="1" applyProtection="1">
      <alignment horizontal="center" vertical="center" wrapText="1"/>
      <protection hidden="1"/>
    </xf>
    <xf numFmtId="0" fontId="29" fillId="35" borderId="14" xfId="0" applyFont="1" applyFill="1" applyBorder="1" applyAlignment="1" applyProtection="1">
      <alignment horizontal="center" vertical="center" wrapText="1"/>
      <protection hidden="1"/>
    </xf>
    <xf numFmtId="0" fontId="29" fillId="35" borderId="11" xfId="0" applyFont="1" applyFill="1" applyBorder="1" applyAlignment="1" applyProtection="1">
      <alignment horizontal="center" vertical="center" wrapText="1"/>
      <protection hidden="1"/>
    </xf>
    <xf numFmtId="9" fontId="30" fillId="23" borderId="6" xfId="0" applyNumberFormat="1" applyFont="1" applyFill="1" applyBorder="1" applyAlignment="1" applyProtection="1">
      <alignment horizontal="center" vertical="center" wrapText="1"/>
      <protection hidden="1"/>
    </xf>
    <xf numFmtId="168" fontId="30" fillId="23" borderId="9" xfId="0" applyNumberFormat="1" applyFont="1" applyFill="1" applyBorder="1" applyAlignment="1" applyProtection="1">
      <alignment horizontal="center" vertical="center" wrapText="1"/>
      <protection hidden="1"/>
    </xf>
    <xf numFmtId="168" fontId="30" fillId="23" borderId="15" xfId="0" applyNumberFormat="1" applyFont="1" applyFill="1" applyBorder="1" applyAlignment="1" applyProtection="1">
      <alignment horizontal="center" vertical="center" wrapText="1"/>
      <protection hidden="1"/>
    </xf>
    <xf numFmtId="168" fontId="30" fillId="23" borderId="12" xfId="0" applyNumberFormat="1" applyFont="1" applyFill="1" applyBorder="1" applyAlignment="1" applyProtection="1">
      <alignment horizontal="center" vertical="center" wrapText="1"/>
      <protection hidden="1"/>
    </xf>
    <xf numFmtId="0" fontId="29" fillId="23" borderId="6" xfId="0" applyNumberFormat="1" applyFont="1" applyFill="1" applyBorder="1" applyAlignment="1" applyProtection="1">
      <alignment horizontal="center" vertical="center" textRotation="90" wrapText="1"/>
      <protection hidden="1"/>
    </xf>
    <xf numFmtId="0" fontId="28" fillId="23" borderId="6" xfId="0" applyFont="1" applyFill="1" applyBorder="1" applyAlignment="1" applyProtection="1">
      <alignment horizontal="center" vertical="center" wrapText="1"/>
      <protection hidden="1"/>
    </xf>
    <xf numFmtId="0" fontId="18" fillId="26" borderId="6" xfId="0" applyFont="1" applyFill="1" applyBorder="1" applyAlignment="1" applyProtection="1">
      <alignment horizontal="center" vertical="center" wrapText="1"/>
      <protection hidden="1"/>
    </xf>
    <xf numFmtId="0" fontId="33" fillId="28" borderId="6" xfId="0" applyFont="1" applyFill="1" applyBorder="1" applyAlignment="1" applyProtection="1">
      <alignment horizontal="center" vertical="center" wrapText="1"/>
      <protection hidden="1"/>
    </xf>
    <xf numFmtId="0" fontId="29" fillId="23" borderId="6" xfId="0" applyFont="1" applyFill="1" applyBorder="1" applyAlignment="1" applyProtection="1">
      <alignment horizontal="center" vertical="center" wrapText="1"/>
      <protection hidden="1"/>
    </xf>
    <xf numFmtId="0" fontId="17" fillId="38" borderId="6" xfId="0" applyFont="1" applyFill="1" applyBorder="1" applyAlignment="1">
      <alignment horizontal="center" vertical="center" wrapText="1"/>
    </xf>
    <xf numFmtId="168" fontId="17" fillId="23" borderId="6" xfId="0" applyNumberFormat="1" applyFont="1" applyFill="1" applyBorder="1" applyAlignment="1">
      <alignment horizontal="center" vertical="center" wrapText="1"/>
    </xf>
    <xf numFmtId="168" fontId="17" fillId="23" borderId="9" xfId="0" applyNumberFormat="1" applyFont="1" applyFill="1" applyBorder="1" applyAlignment="1">
      <alignment horizontal="center" vertical="center" wrapText="1"/>
    </xf>
    <xf numFmtId="168" fontId="17" fillId="23" borderId="12" xfId="0" applyNumberFormat="1" applyFont="1" applyFill="1" applyBorder="1" applyAlignment="1">
      <alignment horizontal="center" vertical="center" wrapText="1"/>
    </xf>
    <xf numFmtId="0" fontId="17" fillId="23" borderId="9" xfId="37" applyFont="1" applyFill="1" applyBorder="1" applyAlignment="1">
      <alignment horizontal="center" vertical="center" wrapText="1"/>
    </xf>
    <xf numFmtId="0" fontId="17" fillId="23" borderId="15" xfId="37" applyFont="1" applyFill="1" applyBorder="1" applyAlignment="1">
      <alignment horizontal="center" vertical="center" wrapText="1"/>
    </xf>
    <xf numFmtId="0" fontId="17" fillId="23" borderId="12" xfId="37" applyFont="1" applyFill="1" applyBorder="1" applyAlignment="1">
      <alignment horizontal="center" vertical="center" wrapText="1"/>
    </xf>
    <xf numFmtId="0" fontId="17" fillId="23" borderId="9" xfId="0" applyFont="1" applyFill="1" applyBorder="1" applyAlignment="1">
      <alignment horizontal="center" vertical="center" wrapText="1"/>
    </xf>
    <xf numFmtId="0" fontId="17" fillId="23" borderId="15" xfId="0" applyFont="1" applyFill="1" applyBorder="1" applyAlignment="1">
      <alignment horizontal="center" vertical="center" wrapText="1"/>
    </xf>
    <xf numFmtId="0" fontId="17" fillId="23" borderId="12" xfId="0" applyFont="1" applyFill="1" applyBorder="1" applyAlignment="1">
      <alignment horizontal="center" vertical="center" wrapText="1"/>
    </xf>
    <xf numFmtId="9" fontId="17" fillId="0" borderId="9" xfId="0"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23" borderId="6" xfId="37" applyFont="1" applyFill="1" applyBorder="1" applyAlignment="1">
      <alignment horizontal="center" vertical="center" wrapText="1"/>
    </xf>
    <xf numFmtId="0" fontId="17" fillId="0" borderId="9" xfId="0" applyFont="1" applyFill="1" applyBorder="1" applyAlignment="1">
      <alignment horizontal="center" vertical="center" wrapText="1"/>
    </xf>
    <xf numFmtId="168" fontId="17" fillId="23" borderId="15" xfId="0" applyNumberFormat="1" applyFont="1" applyFill="1" applyBorder="1" applyAlignment="1">
      <alignment horizontal="center" vertical="center" wrapText="1"/>
    </xf>
    <xf numFmtId="168" fontId="17" fillId="28" borderId="6" xfId="0" applyNumberFormat="1" applyFont="1" applyFill="1" applyBorder="1" applyAlignment="1">
      <alignment horizontal="center" vertical="center" wrapText="1"/>
    </xf>
    <xf numFmtId="166" fontId="18" fillId="24" borderId="8" xfId="0" applyNumberFormat="1" applyFont="1" applyFill="1" applyBorder="1" applyAlignment="1" applyProtection="1">
      <alignment horizontal="center" vertical="center" wrapText="1"/>
    </xf>
    <xf numFmtId="166" fontId="18" fillId="24" borderId="0" xfId="0" applyNumberFormat="1" applyFont="1" applyFill="1" applyBorder="1" applyAlignment="1" applyProtection="1">
      <alignment horizontal="center" vertical="center" wrapText="1"/>
    </xf>
    <xf numFmtId="166" fontId="21" fillId="24" borderId="6" xfId="0" applyNumberFormat="1" applyFont="1" applyFill="1" applyBorder="1" applyAlignment="1" applyProtection="1">
      <alignment horizontal="center" vertical="top" wrapText="1"/>
    </xf>
    <xf numFmtId="0" fontId="18" fillId="23" borderId="6" xfId="0" applyFont="1" applyFill="1" applyBorder="1" applyAlignment="1" applyProtection="1">
      <alignment horizontal="center" vertical="center" wrapText="1"/>
    </xf>
    <xf numFmtId="0" fontId="18" fillId="0" borderId="6" xfId="0" applyNumberFormat="1" applyFont="1" applyBorder="1" applyAlignment="1" applyProtection="1">
      <alignment horizontal="center" vertical="center" textRotation="90" wrapText="1"/>
    </xf>
    <xf numFmtId="0" fontId="18" fillId="23" borderId="13" xfId="0" applyFont="1" applyFill="1" applyBorder="1" applyAlignment="1" applyProtection="1">
      <alignment horizontal="center" vertical="center" wrapText="1"/>
    </xf>
    <xf numFmtId="0" fontId="18" fillId="23" borderId="14" xfId="0" applyFont="1" applyFill="1" applyBorder="1" applyAlignment="1" applyProtection="1">
      <alignment horizontal="center" vertical="center" wrapText="1"/>
    </xf>
    <xf numFmtId="0" fontId="18" fillId="23" borderId="11" xfId="0" applyFont="1" applyFill="1" applyBorder="1" applyAlignment="1" applyProtection="1">
      <alignment horizontal="center" vertical="center" wrapText="1"/>
    </xf>
    <xf numFmtId="0" fontId="17" fillId="23" borderId="9" xfId="0" applyFont="1" applyFill="1" applyBorder="1" applyAlignment="1" applyProtection="1">
      <alignment horizontal="center" vertical="center" wrapText="1"/>
    </xf>
    <xf numFmtId="0" fontId="17" fillId="23" borderId="12" xfId="0" applyFont="1" applyFill="1" applyBorder="1" applyAlignment="1" applyProtection="1">
      <alignment horizontal="center" vertical="center" wrapText="1"/>
    </xf>
    <xf numFmtId="168" fontId="17" fillId="23" borderId="9" xfId="0" applyNumberFormat="1" applyFont="1" applyFill="1" applyBorder="1" applyAlignment="1" applyProtection="1">
      <alignment horizontal="center" vertical="center" wrapText="1"/>
    </xf>
    <xf numFmtId="168" fontId="17" fillId="23" borderId="12" xfId="0" applyNumberFormat="1" applyFont="1" applyFill="1" applyBorder="1" applyAlignment="1" applyProtection="1">
      <alignment horizontal="center" vertical="center" wrapText="1"/>
    </xf>
    <xf numFmtId="168" fontId="17" fillId="23" borderId="15" xfId="0" applyNumberFormat="1" applyFont="1" applyFill="1" applyBorder="1" applyAlignment="1" applyProtection="1">
      <alignment horizontal="center" vertical="center" wrapText="1"/>
    </xf>
    <xf numFmtId="9" fontId="17" fillId="23" borderId="9" xfId="0" applyNumberFormat="1" applyFont="1" applyFill="1" applyBorder="1" applyAlignment="1" applyProtection="1">
      <alignment horizontal="center" vertical="center" wrapText="1"/>
    </xf>
    <xf numFmtId="9" fontId="17" fillId="23" borderId="15" xfId="0" applyNumberFormat="1" applyFont="1" applyFill="1" applyBorder="1" applyAlignment="1" applyProtection="1">
      <alignment horizontal="center" vertical="center" wrapText="1"/>
    </xf>
    <xf numFmtId="9" fontId="17" fillId="23" borderId="12" xfId="0" applyNumberFormat="1" applyFont="1" applyFill="1" applyBorder="1" applyAlignment="1" applyProtection="1">
      <alignment horizontal="center" vertical="center" wrapText="1"/>
    </xf>
    <xf numFmtId="0" fontId="18" fillId="32" borderId="13" xfId="0" applyFont="1" applyFill="1" applyBorder="1" applyAlignment="1">
      <alignment horizontal="center" vertical="center" wrapText="1"/>
    </xf>
    <xf numFmtId="0" fontId="18" fillId="32" borderId="14" xfId="0" applyFont="1" applyFill="1" applyBorder="1" applyAlignment="1">
      <alignment horizontal="center" vertical="center" wrapText="1"/>
    </xf>
    <xf numFmtId="0" fontId="18" fillId="32" borderId="11" xfId="0" applyFont="1" applyFill="1" applyBorder="1" applyAlignment="1">
      <alignment horizontal="center" vertical="center" wrapText="1"/>
    </xf>
    <xf numFmtId="0" fontId="18" fillId="27" borderId="13" xfId="0" applyFont="1" applyFill="1" applyBorder="1" applyAlignment="1" applyProtection="1">
      <alignment horizontal="center" vertical="center" wrapText="1"/>
    </xf>
    <xf numFmtId="0" fontId="18" fillId="27" borderId="14" xfId="0" applyFont="1" applyFill="1" applyBorder="1" applyAlignment="1" applyProtection="1">
      <alignment horizontal="center" vertical="center" wrapText="1"/>
    </xf>
    <xf numFmtId="0" fontId="18" fillId="27" borderId="11" xfId="0" applyFont="1" applyFill="1" applyBorder="1" applyAlignment="1" applyProtection="1">
      <alignment horizontal="center" vertical="center" wrapText="1"/>
    </xf>
    <xf numFmtId="0" fontId="17" fillId="23" borderId="6" xfId="0" applyFont="1" applyFill="1" applyBorder="1" applyAlignment="1" applyProtection="1">
      <alignment horizontal="center" vertical="center" wrapText="1"/>
    </xf>
    <xf numFmtId="0" fontId="27" fillId="23" borderId="6" xfId="0" applyFont="1" applyFill="1" applyBorder="1" applyAlignment="1" applyProtection="1">
      <alignment horizontal="center" vertical="center" wrapText="1"/>
    </xf>
    <xf numFmtId="0" fontId="17" fillId="23" borderId="15" xfId="0" applyFont="1" applyFill="1" applyBorder="1" applyAlignment="1" applyProtection="1">
      <alignment horizontal="center" vertical="center" wrapText="1"/>
    </xf>
    <xf numFmtId="166" fontId="16" fillId="29" borderId="6" xfId="0" applyNumberFormat="1" applyFont="1" applyFill="1" applyBorder="1" applyAlignment="1" applyProtection="1">
      <alignment horizontal="center" vertical="center" wrapText="1"/>
    </xf>
    <xf numFmtId="168" fontId="27" fillId="23" borderId="10" xfId="0" applyNumberFormat="1" applyFont="1" applyFill="1" applyBorder="1" applyAlignment="1" applyProtection="1">
      <alignment horizontal="center" vertical="center" wrapText="1"/>
    </xf>
    <xf numFmtId="168" fontId="27" fillId="23" borderId="6" xfId="0" applyNumberFormat="1" applyFont="1" applyFill="1" applyBorder="1" applyAlignment="1" applyProtection="1">
      <alignment horizontal="center" vertical="center" wrapText="1"/>
    </xf>
    <xf numFmtId="166" fontId="16" fillId="29" borderId="13" xfId="0" applyNumberFormat="1" applyFont="1" applyFill="1" applyBorder="1" applyAlignment="1" applyProtection="1">
      <alignment horizontal="center" vertical="center" wrapText="1"/>
    </xf>
    <xf numFmtId="166" fontId="16" fillId="29" borderId="14" xfId="0" applyNumberFormat="1" applyFont="1" applyFill="1" applyBorder="1" applyAlignment="1" applyProtection="1">
      <alignment horizontal="center" vertical="center" wrapText="1"/>
    </xf>
    <xf numFmtId="166" fontId="16" fillId="29" borderId="11" xfId="0" applyNumberFormat="1" applyFont="1" applyFill="1" applyBorder="1" applyAlignment="1" applyProtection="1">
      <alignment horizontal="center" vertical="center" wrapText="1"/>
    </xf>
    <xf numFmtId="0" fontId="18" fillId="23" borderId="6" xfId="0" applyFont="1" applyFill="1" applyBorder="1" applyAlignment="1" applyProtection="1">
      <alignment horizontal="center" vertical="center" textRotation="90" wrapText="1"/>
    </xf>
    <xf numFmtId="166" fontId="16" fillId="29" borderId="6" xfId="0" applyNumberFormat="1" applyFont="1" applyFill="1" applyBorder="1" applyAlignment="1" applyProtection="1">
      <alignment horizontal="left" vertical="center" wrapText="1"/>
    </xf>
    <xf numFmtId="9" fontId="17" fillId="23" borderId="6" xfId="0" applyNumberFormat="1" applyFont="1" applyFill="1" applyBorder="1" applyAlignment="1" applyProtection="1">
      <alignment horizontal="center" vertical="center" wrapText="1"/>
    </xf>
    <xf numFmtId="0" fontId="18" fillId="23" borderId="16" xfId="0" applyFont="1" applyFill="1" applyBorder="1" applyAlignment="1" applyProtection="1">
      <alignment horizontal="center" vertical="center" textRotation="90" wrapText="1"/>
    </xf>
    <xf numFmtId="0" fontId="18" fillId="23" borderId="17" xfId="0" applyFont="1" applyFill="1" applyBorder="1" applyAlignment="1" applyProtection="1">
      <alignment horizontal="center" vertical="center" textRotation="90" wrapText="1"/>
    </xf>
    <xf numFmtId="0" fontId="18" fillId="23" borderId="18" xfId="0" applyFont="1" applyFill="1" applyBorder="1" applyAlignment="1" applyProtection="1">
      <alignment horizontal="center" vertical="center" textRotation="90" wrapText="1"/>
    </xf>
    <xf numFmtId="166" fontId="16" fillId="29" borderId="6" xfId="0" applyNumberFormat="1" applyFont="1" applyFill="1" applyBorder="1" applyAlignment="1" applyProtection="1">
      <alignment horizontal="left" vertical="top" wrapText="1"/>
    </xf>
    <xf numFmtId="168" fontId="17" fillId="23" borderId="6" xfId="0" applyNumberFormat="1" applyFont="1" applyFill="1" applyBorder="1" applyAlignment="1" applyProtection="1">
      <alignment horizontal="center" vertical="center" wrapText="1"/>
    </xf>
    <xf numFmtId="9" fontId="17" fillId="23" borderId="9" xfId="39" applyFont="1" applyFill="1" applyBorder="1" applyAlignment="1" applyProtection="1">
      <alignment horizontal="center" vertical="center" wrapText="1"/>
    </xf>
    <xf numFmtId="9" fontId="17" fillId="23" borderId="15" xfId="39" applyFont="1" applyFill="1" applyBorder="1" applyAlignment="1" applyProtection="1">
      <alignment horizontal="center" vertical="center" wrapText="1"/>
    </xf>
    <xf numFmtId="9" fontId="17" fillId="23" borderId="12" xfId="39" applyFont="1" applyFill="1" applyBorder="1" applyAlignment="1" applyProtection="1">
      <alignment horizontal="center" vertical="center" wrapText="1"/>
    </xf>
    <xf numFmtId="0" fontId="16" fillId="37" borderId="13" xfId="0" applyFont="1" applyFill="1" applyBorder="1" applyAlignment="1">
      <alignment horizontal="center" vertical="center" wrapText="1"/>
    </xf>
    <xf numFmtId="0" fontId="16" fillId="37" borderId="14"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18" fillId="26" borderId="13" xfId="0" applyFont="1" applyFill="1" applyBorder="1" applyAlignment="1" applyProtection="1">
      <alignment horizontal="center" vertical="center" wrapText="1"/>
    </xf>
    <xf numFmtId="0" fontId="18" fillId="26" borderId="14" xfId="0" applyFont="1" applyFill="1" applyBorder="1" applyAlignment="1" applyProtection="1">
      <alignment horizontal="center" vertical="center" wrapText="1"/>
    </xf>
    <xf numFmtId="0" fontId="18" fillId="26" borderId="11" xfId="0" applyFont="1" applyFill="1" applyBorder="1" applyAlignment="1" applyProtection="1">
      <alignment horizontal="center" vertical="center" wrapText="1"/>
    </xf>
    <xf numFmtId="9" fontId="17" fillId="0" borderId="9" xfId="0" applyNumberFormat="1" applyFont="1" applyFill="1" applyBorder="1" applyAlignment="1" applyProtection="1">
      <alignment horizontal="center" vertical="center" wrapText="1"/>
    </xf>
    <xf numFmtId="9" fontId="17" fillId="0" borderId="12" xfId="0" applyNumberFormat="1"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18" fillId="36" borderId="13" xfId="0" applyFont="1" applyFill="1" applyBorder="1" applyAlignment="1">
      <alignment horizontal="center" vertical="center" wrapText="1"/>
    </xf>
    <xf numFmtId="0" fontId="18" fillId="36" borderId="14" xfId="0" applyFont="1" applyFill="1" applyBorder="1" applyAlignment="1">
      <alignment horizontal="center" vertical="center" wrapText="1"/>
    </xf>
    <xf numFmtId="0" fontId="18" fillId="36" borderId="11" xfId="0" applyFont="1" applyFill="1" applyBorder="1" applyAlignment="1">
      <alignment horizontal="center" vertical="center" wrapText="1"/>
    </xf>
    <xf numFmtId="166" fontId="16" fillId="25" borderId="6" xfId="0" applyNumberFormat="1" applyFont="1" applyFill="1" applyBorder="1" applyAlignment="1" applyProtection="1">
      <alignment horizontal="left" vertical="center" wrapText="1"/>
    </xf>
    <xf numFmtId="166" fontId="16" fillId="25" borderId="13" xfId="0" applyNumberFormat="1" applyFont="1" applyFill="1" applyBorder="1" applyAlignment="1" applyProtection="1">
      <alignment horizontal="left" vertical="top" wrapText="1"/>
    </xf>
    <xf numFmtId="166" fontId="16" fillId="25" borderId="14" xfId="0" applyNumberFormat="1" applyFont="1" applyFill="1" applyBorder="1" applyAlignment="1" applyProtection="1">
      <alignment horizontal="left" vertical="top" wrapText="1"/>
    </xf>
    <xf numFmtId="166" fontId="16" fillId="25" borderId="11" xfId="0" applyNumberFormat="1" applyFont="1" applyFill="1" applyBorder="1" applyAlignment="1" applyProtection="1">
      <alignment horizontal="left" vertical="top" wrapText="1"/>
    </xf>
    <xf numFmtId="9" fontId="17" fillId="23" borderId="6" xfId="39" applyFont="1" applyFill="1" applyBorder="1" applyAlignment="1" applyProtection="1">
      <alignment horizontal="center" vertical="center" wrapText="1"/>
    </xf>
    <xf numFmtId="166" fontId="16" fillId="25" borderId="6" xfId="0" applyNumberFormat="1" applyFont="1" applyFill="1" applyBorder="1" applyAlignment="1" applyProtection="1">
      <alignment horizontal="center" vertical="center" wrapText="1"/>
    </xf>
    <xf numFmtId="166" fontId="18" fillId="24" borderId="0" xfId="0" applyNumberFormat="1" applyFont="1" applyFill="1" applyBorder="1" applyAlignment="1" applyProtection="1">
      <alignment horizontal="center" wrapText="1"/>
    </xf>
    <xf numFmtId="0" fontId="17" fillId="23" borderId="6" xfId="0" applyFont="1" applyFill="1" applyBorder="1" applyAlignment="1" applyProtection="1">
      <alignment horizontal="left" vertical="center" wrapText="1"/>
    </xf>
    <xf numFmtId="168" fontId="17" fillId="23" borderId="19" xfId="0" applyNumberFormat="1" applyFont="1" applyFill="1" applyBorder="1" applyAlignment="1">
      <alignment horizontal="center" vertical="center" wrapText="1"/>
    </xf>
    <xf numFmtId="0" fontId="18" fillId="23" borderId="19" xfId="0" applyFont="1" applyFill="1" applyBorder="1" applyAlignment="1" applyProtection="1">
      <alignment horizontal="center" vertical="center" textRotation="90" wrapText="1"/>
    </xf>
    <xf numFmtId="0" fontId="17" fillId="38" borderId="19" xfId="0" applyFont="1" applyFill="1" applyBorder="1" applyAlignment="1">
      <alignment horizontal="center" vertical="center" wrapText="1"/>
    </xf>
    <xf numFmtId="0" fontId="18" fillId="24" borderId="13" xfId="0" applyFont="1" applyFill="1" applyBorder="1" applyAlignment="1" applyProtection="1">
      <alignment horizontal="center" vertical="center" wrapText="1"/>
    </xf>
    <xf numFmtId="0" fontId="18" fillId="24" borderId="14" xfId="0" applyFont="1" applyFill="1" applyBorder="1" applyAlignment="1" applyProtection="1">
      <alignment horizontal="center" vertical="center" wrapText="1"/>
    </xf>
    <xf numFmtId="0" fontId="18" fillId="24" borderId="11" xfId="0" applyFont="1" applyFill="1" applyBorder="1" applyAlignment="1" applyProtection="1">
      <alignment horizontal="center" vertical="center" wrapText="1"/>
    </xf>
    <xf numFmtId="166" fontId="16" fillId="30" borderId="13" xfId="0" applyNumberFormat="1" applyFont="1" applyFill="1" applyBorder="1" applyAlignment="1" applyProtection="1">
      <alignment horizontal="left" vertical="top" wrapText="1"/>
    </xf>
    <xf numFmtId="166" fontId="16" fillId="30" borderId="14" xfId="0" applyNumberFormat="1" applyFont="1" applyFill="1" applyBorder="1" applyAlignment="1" applyProtection="1">
      <alignment horizontal="left" vertical="top" wrapText="1"/>
    </xf>
    <xf numFmtId="166" fontId="16" fillId="30" borderId="11" xfId="0" applyNumberFormat="1" applyFont="1" applyFill="1" applyBorder="1" applyAlignment="1" applyProtection="1">
      <alignment horizontal="left" vertical="top" wrapText="1"/>
    </xf>
    <xf numFmtId="166" fontId="18" fillId="24" borderId="8" xfId="0" applyNumberFormat="1" applyFont="1" applyFill="1" applyBorder="1" applyAlignment="1" applyProtection="1">
      <alignment horizontal="center" vertical="top" wrapText="1"/>
    </xf>
    <xf numFmtId="166" fontId="18" fillId="24" borderId="0" xfId="0" applyNumberFormat="1" applyFont="1" applyFill="1" applyBorder="1" applyAlignment="1" applyProtection="1">
      <alignment horizontal="center" vertical="top" wrapText="1"/>
    </xf>
    <xf numFmtId="0" fontId="17" fillId="0" borderId="0" xfId="0" applyFont="1" applyBorder="1" applyAlignment="1" applyProtection="1">
      <alignment horizontal="left" vertical="center" wrapText="1"/>
    </xf>
    <xf numFmtId="0" fontId="18" fillId="34" borderId="13"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23" borderId="0" xfId="0" applyFont="1" applyFill="1" applyBorder="1" applyAlignment="1" applyProtection="1">
      <alignment horizontal="center" vertical="center" wrapText="1"/>
    </xf>
    <xf numFmtId="9" fontId="17" fillId="0" borderId="6" xfId="39" applyFont="1" applyFill="1" applyBorder="1" applyAlignment="1">
      <alignment horizontal="center" vertical="center" wrapText="1"/>
    </xf>
    <xf numFmtId="168" fontId="17" fillId="0" borderId="9" xfId="0" applyNumberFormat="1" applyFont="1" applyFill="1" applyBorder="1" applyAlignment="1">
      <alignment horizontal="center" vertical="center" wrapText="1"/>
    </xf>
    <xf numFmtId="168" fontId="17" fillId="0" borderId="15" xfId="0" applyNumberFormat="1" applyFont="1" applyFill="1" applyBorder="1" applyAlignment="1">
      <alignment horizontal="center" vertical="center" wrapText="1"/>
    </xf>
    <xf numFmtId="0" fontId="17" fillId="0" borderId="19" xfId="0" applyFont="1" applyFill="1" applyBorder="1" applyAlignment="1">
      <alignment horizontal="center" vertical="center" wrapText="1"/>
    </xf>
    <xf numFmtId="9" fontId="17" fillId="0" borderId="19" xfId="39" applyFont="1" applyFill="1" applyBorder="1" applyAlignment="1">
      <alignment horizontal="center" vertical="center" wrapText="1"/>
    </xf>
    <xf numFmtId="0" fontId="17" fillId="0" borderId="19" xfId="39" applyNumberFormat="1" applyFont="1" applyFill="1" applyBorder="1" applyAlignment="1">
      <alignment horizontal="center" vertical="center" wrapText="1"/>
    </xf>
    <xf numFmtId="168" fontId="17" fillId="0" borderId="12" xfId="0" applyNumberFormat="1" applyFont="1" applyFill="1" applyBorder="1" applyAlignment="1">
      <alignment horizontal="center" vertical="center" wrapText="1"/>
    </xf>
    <xf numFmtId="0" fontId="17" fillId="38" borderId="6" xfId="0" applyFont="1" applyFill="1" applyBorder="1" applyAlignment="1">
      <alignment horizontal="left" vertical="center" wrapText="1"/>
    </xf>
    <xf numFmtId="0" fontId="17" fillId="38" borderId="6" xfId="0" applyFont="1" applyFill="1" applyBorder="1" applyAlignment="1" applyProtection="1">
      <alignment horizontal="left" vertical="center" wrapText="1"/>
    </xf>
    <xf numFmtId="0" fontId="17" fillId="38" borderId="6" xfId="0" applyFont="1" applyFill="1" applyBorder="1" applyAlignment="1">
      <alignment horizontal="center" vertical="top" wrapText="1"/>
    </xf>
    <xf numFmtId="0" fontId="17" fillId="38" borderId="6" xfId="0" applyFont="1" applyFill="1" applyBorder="1" applyAlignment="1">
      <alignment horizontal="center" wrapText="1"/>
    </xf>
    <xf numFmtId="0" fontId="17" fillId="38" borderId="19" xfId="0" applyFont="1" applyFill="1" applyBorder="1" applyAlignment="1" applyProtection="1">
      <alignment horizontal="center" vertical="top" wrapText="1"/>
    </xf>
    <xf numFmtId="0" fontId="17" fillId="23" borderId="19" xfId="0" applyFont="1" applyFill="1" applyBorder="1" applyAlignment="1" applyProtection="1">
      <alignment horizontal="center" vertical="center" wrapText="1"/>
    </xf>
    <xf numFmtId="0" fontId="17" fillId="38" borderId="6" xfId="0" applyFont="1" applyFill="1" applyBorder="1" applyAlignment="1" applyProtection="1">
      <alignment horizontal="center" vertical="top" wrapText="1"/>
    </xf>
    <xf numFmtId="166" fontId="16" fillId="40" borderId="13" xfId="0" applyNumberFormat="1" applyFont="1" applyFill="1" applyBorder="1" applyAlignment="1" applyProtection="1">
      <alignment horizontal="left" vertical="top" wrapText="1"/>
    </xf>
    <xf numFmtId="166" fontId="16" fillId="40" borderId="14" xfId="0" applyNumberFormat="1" applyFont="1" applyFill="1" applyBorder="1" applyAlignment="1" applyProtection="1">
      <alignment horizontal="left" vertical="top" wrapText="1"/>
    </xf>
    <xf numFmtId="166" fontId="16" fillId="40" borderId="11" xfId="0" applyNumberFormat="1" applyFont="1" applyFill="1" applyBorder="1" applyAlignment="1" applyProtection="1">
      <alignment horizontal="left" vertical="top" wrapText="1"/>
    </xf>
    <xf numFmtId="166" fontId="16" fillId="40" borderId="13" xfId="0" applyNumberFormat="1" applyFont="1" applyFill="1" applyBorder="1" applyAlignment="1" applyProtection="1">
      <alignment horizontal="center" vertical="top" wrapText="1"/>
    </xf>
    <xf numFmtId="166" fontId="16" fillId="40" borderId="14" xfId="0" applyNumberFormat="1" applyFont="1" applyFill="1" applyBorder="1" applyAlignment="1" applyProtection="1">
      <alignment horizontal="center" vertical="top" wrapText="1"/>
    </xf>
    <xf numFmtId="166" fontId="16" fillId="40" borderId="11" xfId="0" applyNumberFormat="1" applyFont="1" applyFill="1" applyBorder="1" applyAlignment="1" applyProtection="1">
      <alignment horizontal="center" vertical="top" wrapText="1"/>
    </xf>
    <xf numFmtId="166" fontId="18" fillId="40" borderId="6" xfId="0" applyNumberFormat="1" applyFont="1" applyFill="1" applyBorder="1" applyAlignment="1" applyProtection="1">
      <alignment horizontal="center" vertical="center" wrapText="1"/>
    </xf>
    <xf numFmtId="168" fontId="18" fillId="40" borderId="6" xfId="0" applyNumberFormat="1" applyFont="1" applyFill="1" applyBorder="1" applyAlignment="1" applyProtection="1">
      <alignment horizontal="center" vertical="center" wrapText="1"/>
    </xf>
    <xf numFmtId="0" fontId="18" fillId="40" borderId="6" xfId="0" applyNumberFormat="1" applyFont="1" applyFill="1" applyBorder="1" applyAlignment="1" applyProtection="1">
      <alignment horizontal="center" vertical="center" wrapText="1"/>
    </xf>
    <xf numFmtId="0" fontId="18" fillId="40" borderId="6" xfId="0" applyNumberFormat="1" applyFont="1" applyFill="1" applyBorder="1" applyAlignment="1" applyProtection="1">
      <alignment horizontal="center" vertical="center" textRotation="90" wrapText="1"/>
    </xf>
    <xf numFmtId="0" fontId="18" fillId="40" borderId="6" xfId="0" applyFont="1" applyFill="1" applyBorder="1" applyAlignment="1" applyProtection="1">
      <alignment horizontal="center" vertical="center" textRotation="90" wrapText="1"/>
    </xf>
    <xf numFmtId="0" fontId="17" fillId="23" borderId="6" xfId="0" applyFont="1" applyFill="1" applyBorder="1" applyAlignment="1" applyProtection="1">
      <alignment horizontal="left" vertical="center" wrapText="1"/>
      <protection hidden="1"/>
    </xf>
    <xf numFmtId="0" fontId="17" fillId="23" borderId="6" xfId="0" applyFont="1" applyFill="1" applyBorder="1" applyAlignment="1" applyProtection="1">
      <alignment horizontal="center" vertical="center" wrapText="1"/>
      <protection hidden="1"/>
    </xf>
    <xf numFmtId="9" fontId="17" fillId="23" borderId="6" xfId="39" applyFont="1" applyFill="1" applyBorder="1" applyAlignment="1" applyProtection="1">
      <alignment horizontal="center" vertical="center" wrapText="1"/>
      <protection hidden="1"/>
    </xf>
    <xf numFmtId="9" fontId="17" fillId="23" borderId="6" xfId="0" applyNumberFormat="1" applyFont="1" applyFill="1" applyBorder="1" applyAlignment="1" applyProtection="1">
      <alignment horizontal="left" vertical="center" wrapText="1"/>
      <protection hidden="1"/>
    </xf>
    <xf numFmtId="9" fontId="17" fillId="23" borderId="6" xfId="0" applyNumberFormat="1" applyFont="1" applyFill="1" applyBorder="1" applyAlignment="1" applyProtection="1">
      <alignment horizontal="center" vertical="center" wrapText="1"/>
      <protection hidden="1"/>
    </xf>
    <xf numFmtId="0" fontId="29" fillId="39" borderId="6" xfId="0" applyNumberFormat="1" applyFont="1" applyFill="1" applyBorder="1" applyAlignment="1" applyProtection="1">
      <alignment horizontal="center" vertical="center" textRotation="90" wrapText="1"/>
      <protection hidden="1"/>
    </xf>
    <xf numFmtId="0" fontId="29" fillId="39" borderId="6" xfId="0" applyFont="1" applyFill="1" applyBorder="1" applyAlignment="1" applyProtection="1">
      <alignment horizontal="center" vertical="center" textRotation="90" wrapText="1"/>
      <protection hidden="1"/>
    </xf>
    <xf numFmtId="168" fontId="33" fillId="39" borderId="6" xfId="0" applyNumberFormat="1" applyFont="1" applyFill="1" applyBorder="1" applyAlignment="1" applyProtection="1">
      <alignment horizontal="center" vertical="center" wrapText="1"/>
      <protection hidden="1"/>
    </xf>
    <xf numFmtId="168" fontId="16" fillId="40" borderId="6" xfId="0" applyNumberFormat="1" applyFont="1" applyFill="1" applyBorder="1" applyAlignment="1" applyProtection="1">
      <alignment horizontal="center" vertical="center" wrapText="1"/>
    </xf>
    <xf numFmtId="0" fontId="17" fillId="23" borderId="6" xfId="0" applyFont="1" applyFill="1" applyBorder="1" applyAlignment="1">
      <alignment horizontal="center" vertical="center" wrapText="1"/>
    </xf>
    <xf numFmtId="166" fontId="18" fillId="41" borderId="8" xfId="0" applyNumberFormat="1" applyFont="1" applyFill="1" applyBorder="1" applyAlignment="1" applyProtection="1">
      <alignment horizontal="center" vertical="center" wrapText="1"/>
    </xf>
    <xf numFmtId="166" fontId="18" fillId="41" borderId="0" xfId="0" applyNumberFormat="1" applyFont="1" applyFill="1" applyBorder="1" applyAlignment="1" applyProtection="1">
      <alignment horizontal="center" vertical="center" wrapText="1"/>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elda vinculada" xfId="19" builtinId="24" customBuiltin="1"/>
    <cellStyle name="Encabezado 4" xfId="20" builtinId="19" customBuiltin="1"/>
    <cellStyle name="Énfasis1" xfId="21" builtinId="29" customBuiltin="1"/>
    <cellStyle name="Énfasis2" xfId="22" builtinId="33" customBuiltin="1"/>
    <cellStyle name="Énfasis3" xfId="23" builtinId="37" customBuiltin="1"/>
    <cellStyle name="Énfasis4" xfId="24" builtinId="41" customBuiltin="1"/>
    <cellStyle name="Énfasis5" xfId="25" builtinId="45" customBuiltin="1"/>
    <cellStyle name="Énfasis6" xfId="26" builtinId="49" customBuiltin="1"/>
    <cellStyle name="Entrada" xfId="27" builtinId="20" customBuiltin="1"/>
    <cellStyle name="Euro" xfId="28"/>
    <cellStyle name="Euro 2" xfId="29"/>
    <cellStyle name="Euro 3" xfId="30"/>
    <cellStyle name="Incorrecto" xfId="31" builtinId="27" customBuiltin="1"/>
    <cellStyle name="Millares [0]" xfId="32" builtinId="6"/>
    <cellStyle name="Moneda" xfId="33" builtinId="4"/>
    <cellStyle name="Neutral" xfId="34" builtinId="28" customBuiltin="1"/>
    <cellStyle name="Normal" xfId="0" builtinId="0"/>
    <cellStyle name="Normal 2" xfId="35"/>
    <cellStyle name="Normal 3" xfId="36"/>
    <cellStyle name="Normal 4" xfId="37"/>
    <cellStyle name="Notas 2" xfId="38"/>
    <cellStyle name="Porcentaje" xfId="39" builtinId="5"/>
    <cellStyle name="Porcentaje 2" xfId="40"/>
    <cellStyle name="Salida" xfId="41" builtinId="21" customBuiltin="1"/>
    <cellStyle name="Título" xfId="42" builtinId="15" customBuiltin="1"/>
    <cellStyle name="Total" xfId="43" builtinId="25"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82209" name="Line 4"/>
        <xdr:cNvSpPr>
          <a:spLocks noChangeShapeType="1"/>
        </xdr:cNvSpPr>
      </xdr:nvSpPr>
      <xdr:spPr bwMode="auto">
        <a:xfrm>
          <a:off x="1320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0</xdr:row>
      <xdr:rowOff>0</xdr:rowOff>
    </xdr:from>
    <xdr:to>
      <xdr:col>1</xdr:col>
      <xdr:colOff>0</xdr:colOff>
      <xdr:row>0</xdr:row>
      <xdr:rowOff>0</xdr:rowOff>
    </xdr:to>
    <xdr:sp macro="" textlink="">
      <xdr:nvSpPr>
        <xdr:cNvPr id="282210" name="Line 5"/>
        <xdr:cNvSpPr>
          <a:spLocks noChangeShapeType="1"/>
        </xdr:cNvSpPr>
      </xdr:nvSpPr>
      <xdr:spPr bwMode="auto">
        <a:xfrm>
          <a:off x="1320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0</xdr:row>
      <xdr:rowOff>0</xdr:rowOff>
    </xdr:from>
    <xdr:to>
      <xdr:col>1</xdr:col>
      <xdr:colOff>0</xdr:colOff>
      <xdr:row>0</xdr:row>
      <xdr:rowOff>0</xdr:rowOff>
    </xdr:to>
    <xdr:sp macro="" textlink="">
      <xdr:nvSpPr>
        <xdr:cNvPr id="282211" name="Line 6"/>
        <xdr:cNvSpPr>
          <a:spLocks noChangeShapeType="1"/>
        </xdr:cNvSpPr>
      </xdr:nvSpPr>
      <xdr:spPr bwMode="auto">
        <a:xfrm>
          <a:off x="1320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7</xdr:row>
      <xdr:rowOff>0</xdr:rowOff>
    </xdr:from>
    <xdr:to>
      <xdr:col>1</xdr:col>
      <xdr:colOff>0</xdr:colOff>
      <xdr:row>7</xdr:row>
      <xdr:rowOff>0</xdr:rowOff>
    </xdr:to>
    <xdr:sp macro="" textlink="">
      <xdr:nvSpPr>
        <xdr:cNvPr id="282212" name="Line 7"/>
        <xdr:cNvSpPr>
          <a:spLocks noChangeShapeType="1"/>
        </xdr:cNvSpPr>
      </xdr:nvSpPr>
      <xdr:spPr bwMode="auto">
        <a:xfrm>
          <a:off x="1320800" y="1701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7</xdr:row>
      <xdr:rowOff>0</xdr:rowOff>
    </xdr:from>
    <xdr:to>
      <xdr:col>1</xdr:col>
      <xdr:colOff>0</xdr:colOff>
      <xdr:row>7</xdr:row>
      <xdr:rowOff>0</xdr:rowOff>
    </xdr:to>
    <xdr:sp macro="" textlink="">
      <xdr:nvSpPr>
        <xdr:cNvPr id="282213" name="Line 8"/>
        <xdr:cNvSpPr>
          <a:spLocks noChangeShapeType="1"/>
        </xdr:cNvSpPr>
      </xdr:nvSpPr>
      <xdr:spPr bwMode="auto">
        <a:xfrm>
          <a:off x="1320800" y="1701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14" name="Line 9"/>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15" name="Line 10"/>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16" name="Line 11"/>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17" name="Line 12"/>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8</xdr:row>
      <xdr:rowOff>0</xdr:rowOff>
    </xdr:from>
    <xdr:to>
      <xdr:col>0</xdr:col>
      <xdr:colOff>25400</xdr:colOff>
      <xdr:row>8</xdr:row>
      <xdr:rowOff>0</xdr:rowOff>
    </xdr:to>
    <xdr:sp macro="" textlink="">
      <xdr:nvSpPr>
        <xdr:cNvPr id="282218" name="Line 19"/>
        <xdr:cNvSpPr>
          <a:spLocks noChangeShapeType="1"/>
        </xdr:cNvSpPr>
      </xdr:nvSpPr>
      <xdr:spPr bwMode="auto">
        <a:xfrm>
          <a:off x="0" y="22479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8</xdr:row>
      <xdr:rowOff>0</xdr:rowOff>
    </xdr:from>
    <xdr:to>
      <xdr:col>0</xdr:col>
      <xdr:colOff>25400</xdr:colOff>
      <xdr:row>8</xdr:row>
      <xdr:rowOff>0</xdr:rowOff>
    </xdr:to>
    <xdr:sp macro="" textlink="">
      <xdr:nvSpPr>
        <xdr:cNvPr id="282219" name="Line 20"/>
        <xdr:cNvSpPr>
          <a:spLocks noChangeShapeType="1"/>
        </xdr:cNvSpPr>
      </xdr:nvSpPr>
      <xdr:spPr bwMode="auto">
        <a:xfrm>
          <a:off x="0" y="22479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8</xdr:row>
      <xdr:rowOff>0</xdr:rowOff>
    </xdr:from>
    <xdr:to>
      <xdr:col>0</xdr:col>
      <xdr:colOff>25400</xdr:colOff>
      <xdr:row>8</xdr:row>
      <xdr:rowOff>0</xdr:rowOff>
    </xdr:to>
    <xdr:sp macro="" textlink="">
      <xdr:nvSpPr>
        <xdr:cNvPr id="282220" name="Line 21"/>
        <xdr:cNvSpPr>
          <a:spLocks noChangeShapeType="1"/>
        </xdr:cNvSpPr>
      </xdr:nvSpPr>
      <xdr:spPr bwMode="auto">
        <a:xfrm>
          <a:off x="0" y="22479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21" name="Line 22"/>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22" name="Line 23"/>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0</xdr:row>
      <xdr:rowOff>0</xdr:rowOff>
    </xdr:from>
    <xdr:to>
      <xdr:col>1</xdr:col>
      <xdr:colOff>0</xdr:colOff>
      <xdr:row>0</xdr:row>
      <xdr:rowOff>0</xdr:rowOff>
    </xdr:to>
    <xdr:sp macro="" textlink="">
      <xdr:nvSpPr>
        <xdr:cNvPr id="282223" name="Line 4"/>
        <xdr:cNvSpPr>
          <a:spLocks noChangeShapeType="1"/>
        </xdr:cNvSpPr>
      </xdr:nvSpPr>
      <xdr:spPr bwMode="auto">
        <a:xfrm>
          <a:off x="1320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0</xdr:row>
      <xdr:rowOff>0</xdr:rowOff>
    </xdr:from>
    <xdr:to>
      <xdr:col>1</xdr:col>
      <xdr:colOff>0</xdr:colOff>
      <xdr:row>0</xdr:row>
      <xdr:rowOff>0</xdr:rowOff>
    </xdr:to>
    <xdr:sp macro="" textlink="">
      <xdr:nvSpPr>
        <xdr:cNvPr id="282224" name="Line 5"/>
        <xdr:cNvSpPr>
          <a:spLocks noChangeShapeType="1"/>
        </xdr:cNvSpPr>
      </xdr:nvSpPr>
      <xdr:spPr bwMode="auto">
        <a:xfrm>
          <a:off x="1320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0</xdr:row>
      <xdr:rowOff>0</xdr:rowOff>
    </xdr:from>
    <xdr:to>
      <xdr:col>1</xdr:col>
      <xdr:colOff>0</xdr:colOff>
      <xdr:row>0</xdr:row>
      <xdr:rowOff>0</xdr:rowOff>
    </xdr:to>
    <xdr:sp macro="" textlink="">
      <xdr:nvSpPr>
        <xdr:cNvPr id="282225" name="Line 6"/>
        <xdr:cNvSpPr>
          <a:spLocks noChangeShapeType="1"/>
        </xdr:cNvSpPr>
      </xdr:nvSpPr>
      <xdr:spPr bwMode="auto">
        <a:xfrm>
          <a:off x="13208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7</xdr:row>
      <xdr:rowOff>0</xdr:rowOff>
    </xdr:from>
    <xdr:to>
      <xdr:col>1</xdr:col>
      <xdr:colOff>0</xdr:colOff>
      <xdr:row>7</xdr:row>
      <xdr:rowOff>0</xdr:rowOff>
    </xdr:to>
    <xdr:sp macro="" textlink="">
      <xdr:nvSpPr>
        <xdr:cNvPr id="282226" name="Line 7"/>
        <xdr:cNvSpPr>
          <a:spLocks noChangeShapeType="1"/>
        </xdr:cNvSpPr>
      </xdr:nvSpPr>
      <xdr:spPr bwMode="auto">
        <a:xfrm>
          <a:off x="1320800" y="1701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7</xdr:row>
      <xdr:rowOff>0</xdr:rowOff>
    </xdr:from>
    <xdr:to>
      <xdr:col>1</xdr:col>
      <xdr:colOff>0</xdr:colOff>
      <xdr:row>7</xdr:row>
      <xdr:rowOff>0</xdr:rowOff>
    </xdr:to>
    <xdr:sp macro="" textlink="">
      <xdr:nvSpPr>
        <xdr:cNvPr id="282227" name="Line 8"/>
        <xdr:cNvSpPr>
          <a:spLocks noChangeShapeType="1"/>
        </xdr:cNvSpPr>
      </xdr:nvSpPr>
      <xdr:spPr bwMode="auto">
        <a:xfrm>
          <a:off x="1320800" y="1701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28" name="Line 9"/>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29" name="Line 10"/>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30" name="Line 11"/>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31" name="Line 12"/>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12700</xdr:colOff>
      <xdr:row>25</xdr:row>
      <xdr:rowOff>0</xdr:rowOff>
    </xdr:to>
    <xdr:sp macro="" textlink="">
      <xdr:nvSpPr>
        <xdr:cNvPr id="282232" name="Line 16"/>
        <xdr:cNvSpPr>
          <a:spLocks noChangeShapeType="1"/>
        </xdr:cNvSpPr>
      </xdr:nvSpPr>
      <xdr:spPr bwMode="auto">
        <a:xfrm>
          <a:off x="1320800" y="171450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12700</xdr:colOff>
      <xdr:row>25</xdr:row>
      <xdr:rowOff>0</xdr:rowOff>
    </xdr:to>
    <xdr:sp macro="" textlink="">
      <xdr:nvSpPr>
        <xdr:cNvPr id="282233" name="Line 17"/>
        <xdr:cNvSpPr>
          <a:spLocks noChangeShapeType="1"/>
        </xdr:cNvSpPr>
      </xdr:nvSpPr>
      <xdr:spPr bwMode="auto">
        <a:xfrm>
          <a:off x="1320800" y="171450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12700</xdr:colOff>
      <xdr:row>25</xdr:row>
      <xdr:rowOff>0</xdr:rowOff>
    </xdr:to>
    <xdr:sp macro="" textlink="">
      <xdr:nvSpPr>
        <xdr:cNvPr id="282234" name="Line 18"/>
        <xdr:cNvSpPr>
          <a:spLocks noChangeShapeType="1"/>
        </xdr:cNvSpPr>
      </xdr:nvSpPr>
      <xdr:spPr bwMode="auto">
        <a:xfrm>
          <a:off x="1320800" y="171450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35" name="Line 22"/>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36" name="Line 23"/>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7</xdr:row>
      <xdr:rowOff>0</xdr:rowOff>
    </xdr:from>
    <xdr:to>
      <xdr:col>1</xdr:col>
      <xdr:colOff>0</xdr:colOff>
      <xdr:row>7</xdr:row>
      <xdr:rowOff>0</xdr:rowOff>
    </xdr:to>
    <xdr:sp macro="" textlink="">
      <xdr:nvSpPr>
        <xdr:cNvPr id="282237" name="Line 7"/>
        <xdr:cNvSpPr>
          <a:spLocks noChangeShapeType="1"/>
        </xdr:cNvSpPr>
      </xdr:nvSpPr>
      <xdr:spPr bwMode="auto">
        <a:xfrm>
          <a:off x="1320800" y="1701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7</xdr:row>
      <xdr:rowOff>0</xdr:rowOff>
    </xdr:from>
    <xdr:to>
      <xdr:col>1</xdr:col>
      <xdr:colOff>0</xdr:colOff>
      <xdr:row>7</xdr:row>
      <xdr:rowOff>0</xdr:rowOff>
    </xdr:to>
    <xdr:sp macro="" textlink="">
      <xdr:nvSpPr>
        <xdr:cNvPr id="282238" name="Line 8"/>
        <xdr:cNvSpPr>
          <a:spLocks noChangeShapeType="1"/>
        </xdr:cNvSpPr>
      </xdr:nvSpPr>
      <xdr:spPr bwMode="auto">
        <a:xfrm>
          <a:off x="1320800" y="1701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8</xdr:row>
      <xdr:rowOff>0</xdr:rowOff>
    </xdr:from>
    <xdr:to>
      <xdr:col>0</xdr:col>
      <xdr:colOff>25400</xdr:colOff>
      <xdr:row>8</xdr:row>
      <xdr:rowOff>0</xdr:rowOff>
    </xdr:to>
    <xdr:sp macro="" textlink="">
      <xdr:nvSpPr>
        <xdr:cNvPr id="282239" name="Line 19"/>
        <xdr:cNvSpPr>
          <a:spLocks noChangeShapeType="1"/>
        </xdr:cNvSpPr>
      </xdr:nvSpPr>
      <xdr:spPr bwMode="auto">
        <a:xfrm>
          <a:off x="0" y="22479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8</xdr:row>
      <xdr:rowOff>0</xdr:rowOff>
    </xdr:from>
    <xdr:to>
      <xdr:col>0</xdr:col>
      <xdr:colOff>25400</xdr:colOff>
      <xdr:row>8</xdr:row>
      <xdr:rowOff>0</xdr:rowOff>
    </xdr:to>
    <xdr:sp macro="" textlink="">
      <xdr:nvSpPr>
        <xdr:cNvPr id="282240" name="Line 20"/>
        <xdr:cNvSpPr>
          <a:spLocks noChangeShapeType="1"/>
        </xdr:cNvSpPr>
      </xdr:nvSpPr>
      <xdr:spPr bwMode="auto">
        <a:xfrm>
          <a:off x="0" y="22479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8</xdr:row>
      <xdr:rowOff>0</xdr:rowOff>
    </xdr:from>
    <xdr:to>
      <xdr:col>0</xdr:col>
      <xdr:colOff>25400</xdr:colOff>
      <xdr:row>8</xdr:row>
      <xdr:rowOff>0</xdr:rowOff>
    </xdr:to>
    <xdr:sp macro="" textlink="">
      <xdr:nvSpPr>
        <xdr:cNvPr id="282241" name="Line 21"/>
        <xdr:cNvSpPr>
          <a:spLocks noChangeShapeType="1"/>
        </xdr:cNvSpPr>
      </xdr:nvSpPr>
      <xdr:spPr bwMode="auto">
        <a:xfrm>
          <a:off x="0" y="22479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7</xdr:row>
      <xdr:rowOff>0</xdr:rowOff>
    </xdr:from>
    <xdr:to>
      <xdr:col>1</xdr:col>
      <xdr:colOff>0</xdr:colOff>
      <xdr:row>7</xdr:row>
      <xdr:rowOff>0</xdr:rowOff>
    </xdr:to>
    <xdr:sp macro="" textlink="">
      <xdr:nvSpPr>
        <xdr:cNvPr id="282242" name="Line 7"/>
        <xdr:cNvSpPr>
          <a:spLocks noChangeShapeType="1"/>
        </xdr:cNvSpPr>
      </xdr:nvSpPr>
      <xdr:spPr bwMode="auto">
        <a:xfrm>
          <a:off x="1320800" y="1701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7</xdr:row>
      <xdr:rowOff>0</xdr:rowOff>
    </xdr:from>
    <xdr:to>
      <xdr:col>1</xdr:col>
      <xdr:colOff>0</xdr:colOff>
      <xdr:row>7</xdr:row>
      <xdr:rowOff>0</xdr:rowOff>
    </xdr:to>
    <xdr:sp macro="" textlink="">
      <xdr:nvSpPr>
        <xdr:cNvPr id="282243" name="Line 8"/>
        <xdr:cNvSpPr>
          <a:spLocks noChangeShapeType="1"/>
        </xdr:cNvSpPr>
      </xdr:nvSpPr>
      <xdr:spPr bwMode="auto">
        <a:xfrm>
          <a:off x="1320800" y="1701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44" name="Line 9"/>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45" name="Line 10"/>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46" name="Line 11"/>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47" name="Line 12"/>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48" name="Line 22"/>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49" name="Line 23"/>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50" name="Line 9"/>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51" name="Line 10"/>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52" name="Line 11"/>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53" name="Line 12"/>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12700</xdr:colOff>
      <xdr:row>25</xdr:row>
      <xdr:rowOff>0</xdr:rowOff>
    </xdr:to>
    <xdr:sp macro="" textlink="">
      <xdr:nvSpPr>
        <xdr:cNvPr id="282254" name="Line 16"/>
        <xdr:cNvSpPr>
          <a:spLocks noChangeShapeType="1"/>
        </xdr:cNvSpPr>
      </xdr:nvSpPr>
      <xdr:spPr bwMode="auto">
        <a:xfrm>
          <a:off x="1320800" y="171450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12700</xdr:colOff>
      <xdr:row>25</xdr:row>
      <xdr:rowOff>0</xdr:rowOff>
    </xdr:to>
    <xdr:sp macro="" textlink="">
      <xdr:nvSpPr>
        <xdr:cNvPr id="282255" name="Line 17"/>
        <xdr:cNvSpPr>
          <a:spLocks noChangeShapeType="1"/>
        </xdr:cNvSpPr>
      </xdr:nvSpPr>
      <xdr:spPr bwMode="auto">
        <a:xfrm>
          <a:off x="1320800" y="171450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12700</xdr:colOff>
      <xdr:row>25</xdr:row>
      <xdr:rowOff>0</xdr:rowOff>
    </xdr:to>
    <xdr:sp macro="" textlink="">
      <xdr:nvSpPr>
        <xdr:cNvPr id="282256" name="Line 18"/>
        <xdr:cNvSpPr>
          <a:spLocks noChangeShapeType="1"/>
        </xdr:cNvSpPr>
      </xdr:nvSpPr>
      <xdr:spPr bwMode="auto">
        <a:xfrm>
          <a:off x="1320800" y="171450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57" name="Line 22"/>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25</xdr:row>
      <xdr:rowOff>0</xdr:rowOff>
    </xdr:from>
    <xdr:to>
      <xdr:col>1</xdr:col>
      <xdr:colOff>0</xdr:colOff>
      <xdr:row>25</xdr:row>
      <xdr:rowOff>0</xdr:rowOff>
    </xdr:to>
    <xdr:sp macro="" textlink="">
      <xdr:nvSpPr>
        <xdr:cNvPr id="282258" name="Line 23"/>
        <xdr:cNvSpPr>
          <a:spLocks noChangeShapeType="1"/>
        </xdr:cNvSpPr>
      </xdr:nvSpPr>
      <xdr:spPr bwMode="auto">
        <a:xfrm>
          <a:off x="1320800" y="17145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9</xdr:row>
      <xdr:rowOff>0</xdr:rowOff>
    </xdr:from>
    <xdr:to>
      <xdr:col>0</xdr:col>
      <xdr:colOff>25400</xdr:colOff>
      <xdr:row>9</xdr:row>
      <xdr:rowOff>0</xdr:rowOff>
    </xdr:to>
    <xdr:sp macro="" textlink="">
      <xdr:nvSpPr>
        <xdr:cNvPr id="282259" name="Line 19"/>
        <xdr:cNvSpPr>
          <a:spLocks noChangeShapeType="1"/>
        </xdr:cNvSpPr>
      </xdr:nvSpPr>
      <xdr:spPr bwMode="auto">
        <a:xfrm>
          <a:off x="0" y="26924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9</xdr:row>
      <xdr:rowOff>0</xdr:rowOff>
    </xdr:from>
    <xdr:to>
      <xdr:col>0</xdr:col>
      <xdr:colOff>25400</xdr:colOff>
      <xdr:row>9</xdr:row>
      <xdr:rowOff>0</xdr:rowOff>
    </xdr:to>
    <xdr:sp macro="" textlink="">
      <xdr:nvSpPr>
        <xdr:cNvPr id="282260" name="Line 20"/>
        <xdr:cNvSpPr>
          <a:spLocks noChangeShapeType="1"/>
        </xdr:cNvSpPr>
      </xdr:nvSpPr>
      <xdr:spPr bwMode="auto">
        <a:xfrm>
          <a:off x="0" y="26924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9</xdr:row>
      <xdr:rowOff>0</xdr:rowOff>
    </xdr:from>
    <xdr:to>
      <xdr:col>0</xdr:col>
      <xdr:colOff>25400</xdr:colOff>
      <xdr:row>9</xdr:row>
      <xdr:rowOff>0</xdr:rowOff>
    </xdr:to>
    <xdr:sp macro="" textlink="">
      <xdr:nvSpPr>
        <xdr:cNvPr id="282261" name="Line 21"/>
        <xdr:cNvSpPr>
          <a:spLocks noChangeShapeType="1"/>
        </xdr:cNvSpPr>
      </xdr:nvSpPr>
      <xdr:spPr bwMode="auto">
        <a:xfrm>
          <a:off x="0" y="26924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9</xdr:row>
      <xdr:rowOff>0</xdr:rowOff>
    </xdr:from>
    <xdr:to>
      <xdr:col>0</xdr:col>
      <xdr:colOff>25400</xdr:colOff>
      <xdr:row>9</xdr:row>
      <xdr:rowOff>0</xdr:rowOff>
    </xdr:to>
    <xdr:sp macro="" textlink="">
      <xdr:nvSpPr>
        <xdr:cNvPr id="282262" name="Line 19"/>
        <xdr:cNvSpPr>
          <a:spLocks noChangeShapeType="1"/>
        </xdr:cNvSpPr>
      </xdr:nvSpPr>
      <xdr:spPr bwMode="auto">
        <a:xfrm>
          <a:off x="0" y="26924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9</xdr:row>
      <xdr:rowOff>0</xdr:rowOff>
    </xdr:from>
    <xdr:to>
      <xdr:col>0</xdr:col>
      <xdr:colOff>25400</xdr:colOff>
      <xdr:row>9</xdr:row>
      <xdr:rowOff>0</xdr:rowOff>
    </xdr:to>
    <xdr:sp macro="" textlink="">
      <xdr:nvSpPr>
        <xdr:cNvPr id="282263" name="Line 20"/>
        <xdr:cNvSpPr>
          <a:spLocks noChangeShapeType="1"/>
        </xdr:cNvSpPr>
      </xdr:nvSpPr>
      <xdr:spPr bwMode="auto">
        <a:xfrm>
          <a:off x="0" y="26924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9</xdr:row>
      <xdr:rowOff>0</xdr:rowOff>
    </xdr:from>
    <xdr:to>
      <xdr:col>0</xdr:col>
      <xdr:colOff>25400</xdr:colOff>
      <xdr:row>9</xdr:row>
      <xdr:rowOff>0</xdr:rowOff>
    </xdr:to>
    <xdr:sp macro="" textlink="">
      <xdr:nvSpPr>
        <xdr:cNvPr id="282264" name="Line 21"/>
        <xdr:cNvSpPr>
          <a:spLocks noChangeShapeType="1"/>
        </xdr:cNvSpPr>
      </xdr:nvSpPr>
      <xdr:spPr bwMode="auto">
        <a:xfrm>
          <a:off x="0" y="26924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65" name="Line 9"/>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66" name="Line 10"/>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67" name="Line 11"/>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68" name="Line 12"/>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20</xdr:row>
      <xdr:rowOff>0</xdr:rowOff>
    </xdr:from>
    <xdr:to>
      <xdr:col>1</xdr:col>
      <xdr:colOff>12700</xdr:colOff>
      <xdr:row>20</xdr:row>
      <xdr:rowOff>0</xdr:rowOff>
    </xdr:to>
    <xdr:sp macro="" textlink="">
      <xdr:nvSpPr>
        <xdr:cNvPr id="282269" name="Line 16"/>
        <xdr:cNvSpPr>
          <a:spLocks noChangeShapeType="1"/>
        </xdr:cNvSpPr>
      </xdr:nvSpPr>
      <xdr:spPr bwMode="auto">
        <a:xfrm>
          <a:off x="1320800" y="114173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20</xdr:row>
      <xdr:rowOff>0</xdr:rowOff>
    </xdr:from>
    <xdr:to>
      <xdr:col>1</xdr:col>
      <xdr:colOff>12700</xdr:colOff>
      <xdr:row>20</xdr:row>
      <xdr:rowOff>0</xdr:rowOff>
    </xdr:to>
    <xdr:sp macro="" textlink="">
      <xdr:nvSpPr>
        <xdr:cNvPr id="282270" name="Line 17"/>
        <xdr:cNvSpPr>
          <a:spLocks noChangeShapeType="1"/>
        </xdr:cNvSpPr>
      </xdr:nvSpPr>
      <xdr:spPr bwMode="auto">
        <a:xfrm>
          <a:off x="1320800" y="114173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20</xdr:row>
      <xdr:rowOff>0</xdr:rowOff>
    </xdr:from>
    <xdr:to>
      <xdr:col>1</xdr:col>
      <xdr:colOff>12700</xdr:colOff>
      <xdr:row>20</xdr:row>
      <xdr:rowOff>0</xdr:rowOff>
    </xdr:to>
    <xdr:sp macro="" textlink="">
      <xdr:nvSpPr>
        <xdr:cNvPr id="282271" name="Line 18"/>
        <xdr:cNvSpPr>
          <a:spLocks noChangeShapeType="1"/>
        </xdr:cNvSpPr>
      </xdr:nvSpPr>
      <xdr:spPr bwMode="auto">
        <a:xfrm>
          <a:off x="1320800" y="114173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72" name="Line 22"/>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73" name="Line 23"/>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20</xdr:row>
      <xdr:rowOff>0</xdr:rowOff>
    </xdr:from>
    <xdr:to>
      <xdr:col>0</xdr:col>
      <xdr:colOff>25400</xdr:colOff>
      <xdr:row>20</xdr:row>
      <xdr:rowOff>0</xdr:rowOff>
    </xdr:to>
    <xdr:sp macro="" textlink="">
      <xdr:nvSpPr>
        <xdr:cNvPr id="282274" name="Line 1"/>
        <xdr:cNvSpPr>
          <a:spLocks noChangeShapeType="1"/>
        </xdr:cNvSpPr>
      </xdr:nvSpPr>
      <xdr:spPr bwMode="auto">
        <a:xfrm>
          <a:off x="0" y="114173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20</xdr:row>
      <xdr:rowOff>0</xdr:rowOff>
    </xdr:from>
    <xdr:to>
      <xdr:col>0</xdr:col>
      <xdr:colOff>25400</xdr:colOff>
      <xdr:row>20</xdr:row>
      <xdr:rowOff>0</xdr:rowOff>
    </xdr:to>
    <xdr:sp macro="" textlink="">
      <xdr:nvSpPr>
        <xdr:cNvPr id="282275" name="Line 2"/>
        <xdr:cNvSpPr>
          <a:spLocks noChangeShapeType="1"/>
        </xdr:cNvSpPr>
      </xdr:nvSpPr>
      <xdr:spPr bwMode="auto">
        <a:xfrm>
          <a:off x="0" y="114173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20</xdr:row>
      <xdr:rowOff>0</xdr:rowOff>
    </xdr:from>
    <xdr:to>
      <xdr:col>0</xdr:col>
      <xdr:colOff>25400</xdr:colOff>
      <xdr:row>20</xdr:row>
      <xdr:rowOff>0</xdr:rowOff>
    </xdr:to>
    <xdr:sp macro="" textlink="">
      <xdr:nvSpPr>
        <xdr:cNvPr id="282276" name="Line 3"/>
        <xdr:cNvSpPr>
          <a:spLocks noChangeShapeType="1"/>
        </xdr:cNvSpPr>
      </xdr:nvSpPr>
      <xdr:spPr bwMode="auto">
        <a:xfrm>
          <a:off x="0" y="114173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77" name="Line 9"/>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78" name="Line 10"/>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79" name="Line 11"/>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80" name="Line 12"/>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12700</xdr:colOff>
      <xdr:row>27</xdr:row>
      <xdr:rowOff>0</xdr:rowOff>
    </xdr:to>
    <xdr:sp macro="" textlink="">
      <xdr:nvSpPr>
        <xdr:cNvPr id="282281" name="Line 16"/>
        <xdr:cNvSpPr>
          <a:spLocks noChangeShapeType="1"/>
        </xdr:cNvSpPr>
      </xdr:nvSpPr>
      <xdr:spPr bwMode="auto">
        <a:xfrm>
          <a:off x="1320800" y="190500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12700</xdr:colOff>
      <xdr:row>27</xdr:row>
      <xdr:rowOff>0</xdr:rowOff>
    </xdr:to>
    <xdr:sp macro="" textlink="">
      <xdr:nvSpPr>
        <xdr:cNvPr id="282282" name="Line 17"/>
        <xdr:cNvSpPr>
          <a:spLocks noChangeShapeType="1"/>
        </xdr:cNvSpPr>
      </xdr:nvSpPr>
      <xdr:spPr bwMode="auto">
        <a:xfrm>
          <a:off x="1320800" y="190500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12700</xdr:colOff>
      <xdr:row>27</xdr:row>
      <xdr:rowOff>0</xdr:rowOff>
    </xdr:to>
    <xdr:sp macro="" textlink="">
      <xdr:nvSpPr>
        <xdr:cNvPr id="282283" name="Line 18"/>
        <xdr:cNvSpPr>
          <a:spLocks noChangeShapeType="1"/>
        </xdr:cNvSpPr>
      </xdr:nvSpPr>
      <xdr:spPr bwMode="auto">
        <a:xfrm>
          <a:off x="1320800" y="190500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20</xdr:row>
      <xdr:rowOff>0</xdr:rowOff>
    </xdr:from>
    <xdr:to>
      <xdr:col>0</xdr:col>
      <xdr:colOff>25400</xdr:colOff>
      <xdr:row>20</xdr:row>
      <xdr:rowOff>0</xdr:rowOff>
    </xdr:to>
    <xdr:sp macro="" textlink="">
      <xdr:nvSpPr>
        <xdr:cNvPr id="282284" name="Line 19"/>
        <xdr:cNvSpPr>
          <a:spLocks noChangeShapeType="1"/>
        </xdr:cNvSpPr>
      </xdr:nvSpPr>
      <xdr:spPr bwMode="auto">
        <a:xfrm>
          <a:off x="0" y="114173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20</xdr:row>
      <xdr:rowOff>0</xdr:rowOff>
    </xdr:from>
    <xdr:to>
      <xdr:col>0</xdr:col>
      <xdr:colOff>25400</xdr:colOff>
      <xdr:row>20</xdr:row>
      <xdr:rowOff>0</xdr:rowOff>
    </xdr:to>
    <xdr:sp macro="" textlink="">
      <xdr:nvSpPr>
        <xdr:cNvPr id="282285" name="Line 20"/>
        <xdr:cNvSpPr>
          <a:spLocks noChangeShapeType="1"/>
        </xdr:cNvSpPr>
      </xdr:nvSpPr>
      <xdr:spPr bwMode="auto">
        <a:xfrm>
          <a:off x="0" y="114173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20</xdr:row>
      <xdr:rowOff>0</xdr:rowOff>
    </xdr:from>
    <xdr:to>
      <xdr:col>0</xdr:col>
      <xdr:colOff>25400</xdr:colOff>
      <xdr:row>20</xdr:row>
      <xdr:rowOff>0</xdr:rowOff>
    </xdr:to>
    <xdr:sp macro="" textlink="">
      <xdr:nvSpPr>
        <xdr:cNvPr id="282286" name="Line 21"/>
        <xdr:cNvSpPr>
          <a:spLocks noChangeShapeType="1"/>
        </xdr:cNvSpPr>
      </xdr:nvSpPr>
      <xdr:spPr bwMode="auto">
        <a:xfrm>
          <a:off x="0" y="114173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87" name="Line 22"/>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88" name="Line 23"/>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89" name="Line 9"/>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90" name="Line 10"/>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91" name="Line 11"/>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92" name="Line 12"/>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20</xdr:row>
      <xdr:rowOff>0</xdr:rowOff>
    </xdr:from>
    <xdr:to>
      <xdr:col>1</xdr:col>
      <xdr:colOff>12700</xdr:colOff>
      <xdr:row>20</xdr:row>
      <xdr:rowOff>0</xdr:rowOff>
    </xdr:to>
    <xdr:sp macro="" textlink="">
      <xdr:nvSpPr>
        <xdr:cNvPr id="282293" name="Line 16"/>
        <xdr:cNvSpPr>
          <a:spLocks noChangeShapeType="1"/>
        </xdr:cNvSpPr>
      </xdr:nvSpPr>
      <xdr:spPr bwMode="auto">
        <a:xfrm>
          <a:off x="1320800" y="114173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20</xdr:row>
      <xdr:rowOff>0</xdr:rowOff>
    </xdr:from>
    <xdr:to>
      <xdr:col>1</xdr:col>
      <xdr:colOff>12700</xdr:colOff>
      <xdr:row>20</xdr:row>
      <xdr:rowOff>0</xdr:rowOff>
    </xdr:to>
    <xdr:sp macro="" textlink="">
      <xdr:nvSpPr>
        <xdr:cNvPr id="282294" name="Line 17"/>
        <xdr:cNvSpPr>
          <a:spLocks noChangeShapeType="1"/>
        </xdr:cNvSpPr>
      </xdr:nvSpPr>
      <xdr:spPr bwMode="auto">
        <a:xfrm>
          <a:off x="1320800" y="114173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20</xdr:row>
      <xdr:rowOff>0</xdr:rowOff>
    </xdr:from>
    <xdr:to>
      <xdr:col>1</xdr:col>
      <xdr:colOff>12700</xdr:colOff>
      <xdr:row>20</xdr:row>
      <xdr:rowOff>0</xdr:rowOff>
    </xdr:to>
    <xdr:sp macro="" textlink="">
      <xdr:nvSpPr>
        <xdr:cNvPr id="282295" name="Line 18"/>
        <xdr:cNvSpPr>
          <a:spLocks noChangeShapeType="1"/>
        </xdr:cNvSpPr>
      </xdr:nvSpPr>
      <xdr:spPr bwMode="auto">
        <a:xfrm>
          <a:off x="1320800" y="114173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96" name="Line 22"/>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297" name="Line 23"/>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20</xdr:row>
      <xdr:rowOff>0</xdr:rowOff>
    </xdr:from>
    <xdr:to>
      <xdr:col>0</xdr:col>
      <xdr:colOff>25400</xdr:colOff>
      <xdr:row>20</xdr:row>
      <xdr:rowOff>0</xdr:rowOff>
    </xdr:to>
    <xdr:sp macro="" textlink="">
      <xdr:nvSpPr>
        <xdr:cNvPr id="282298" name="Line 1"/>
        <xdr:cNvSpPr>
          <a:spLocks noChangeShapeType="1"/>
        </xdr:cNvSpPr>
      </xdr:nvSpPr>
      <xdr:spPr bwMode="auto">
        <a:xfrm>
          <a:off x="0" y="114173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20</xdr:row>
      <xdr:rowOff>0</xdr:rowOff>
    </xdr:from>
    <xdr:to>
      <xdr:col>0</xdr:col>
      <xdr:colOff>25400</xdr:colOff>
      <xdr:row>20</xdr:row>
      <xdr:rowOff>0</xdr:rowOff>
    </xdr:to>
    <xdr:sp macro="" textlink="">
      <xdr:nvSpPr>
        <xdr:cNvPr id="282299" name="Line 2"/>
        <xdr:cNvSpPr>
          <a:spLocks noChangeShapeType="1"/>
        </xdr:cNvSpPr>
      </xdr:nvSpPr>
      <xdr:spPr bwMode="auto">
        <a:xfrm>
          <a:off x="0" y="114173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20</xdr:row>
      <xdr:rowOff>0</xdr:rowOff>
    </xdr:from>
    <xdr:to>
      <xdr:col>0</xdr:col>
      <xdr:colOff>25400</xdr:colOff>
      <xdr:row>20</xdr:row>
      <xdr:rowOff>0</xdr:rowOff>
    </xdr:to>
    <xdr:sp macro="" textlink="">
      <xdr:nvSpPr>
        <xdr:cNvPr id="282300" name="Line 3"/>
        <xdr:cNvSpPr>
          <a:spLocks noChangeShapeType="1"/>
        </xdr:cNvSpPr>
      </xdr:nvSpPr>
      <xdr:spPr bwMode="auto">
        <a:xfrm>
          <a:off x="0" y="114173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301" name="Line 9"/>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302" name="Line 10"/>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303" name="Line 11"/>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304" name="Line 12"/>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12700</xdr:colOff>
      <xdr:row>27</xdr:row>
      <xdr:rowOff>0</xdr:rowOff>
    </xdr:to>
    <xdr:sp macro="" textlink="">
      <xdr:nvSpPr>
        <xdr:cNvPr id="282305" name="Line 16"/>
        <xdr:cNvSpPr>
          <a:spLocks noChangeShapeType="1"/>
        </xdr:cNvSpPr>
      </xdr:nvSpPr>
      <xdr:spPr bwMode="auto">
        <a:xfrm>
          <a:off x="1320800" y="190500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12700</xdr:colOff>
      <xdr:row>27</xdr:row>
      <xdr:rowOff>0</xdr:rowOff>
    </xdr:to>
    <xdr:sp macro="" textlink="">
      <xdr:nvSpPr>
        <xdr:cNvPr id="282306" name="Line 17"/>
        <xdr:cNvSpPr>
          <a:spLocks noChangeShapeType="1"/>
        </xdr:cNvSpPr>
      </xdr:nvSpPr>
      <xdr:spPr bwMode="auto">
        <a:xfrm>
          <a:off x="1320800" y="190500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12700</xdr:colOff>
      <xdr:row>27</xdr:row>
      <xdr:rowOff>0</xdr:rowOff>
    </xdr:to>
    <xdr:sp macro="" textlink="">
      <xdr:nvSpPr>
        <xdr:cNvPr id="282307" name="Line 18"/>
        <xdr:cNvSpPr>
          <a:spLocks noChangeShapeType="1"/>
        </xdr:cNvSpPr>
      </xdr:nvSpPr>
      <xdr:spPr bwMode="auto">
        <a:xfrm>
          <a:off x="1320800" y="190500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20</xdr:row>
      <xdr:rowOff>0</xdr:rowOff>
    </xdr:from>
    <xdr:to>
      <xdr:col>0</xdr:col>
      <xdr:colOff>25400</xdr:colOff>
      <xdr:row>20</xdr:row>
      <xdr:rowOff>0</xdr:rowOff>
    </xdr:to>
    <xdr:sp macro="" textlink="">
      <xdr:nvSpPr>
        <xdr:cNvPr id="282308" name="Line 19"/>
        <xdr:cNvSpPr>
          <a:spLocks noChangeShapeType="1"/>
        </xdr:cNvSpPr>
      </xdr:nvSpPr>
      <xdr:spPr bwMode="auto">
        <a:xfrm>
          <a:off x="0" y="114173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20</xdr:row>
      <xdr:rowOff>0</xdr:rowOff>
    </xdr:from>
    <xdr:to>
      <xdr:col>0</xdr:col>
      <xdr:colOff>25400</xdr:colOff>
      <xdr:row>20</xdr:row>
      <xdr:rowOff>0</xdr:rowOff>
    </xdr:to>
    <xdr:sp macro="" textlink="">
      <xdr:nvSpPr>
        <xdr:cNvPr id="282309" name="Line 20"/>
        <xdr:cNvSpPr>
          <a:spLocks noChangeShapeType="1"/>
        </xdr:cNvSpPr>
      </xdr:nvSpPr>
      <xdr:spPr bwMode="auto">
        <a:xfrm>
          <a:off x="0" y="114173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20</xdr:row>
      <xdr:rowOff>0</xdr:rowOff>
    </xdr:from>
    <xdr:to>
      <xdr:col>0</xdr:col>
      <xdr:colOff>25400</xdr:colOff>
      <xdr:row>20</xdr:row>
      <xdr:rowOff>0</xdr:rowOff>
    </xdr:to>
    <xdr:sp macro="" textlink="">
      <xdr:nvSpPr>
        <xdr:cNvPr id="282310" name="Line 21"/>
        <xdr:cNvSpPr>
          <a:spLocks noChangeShapeType="1"/>
        </xdr:cNvSpPr>
      </xdr:nvSpPr>
      <xdr:spPr bwMode="auto">
        <a:xfrm>
          <a:off x="0" y="114173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311" name="Line 22"/>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27</xdr:row>
      <xdr:rowOff>0</xdr:rowOff>
    </xdr:from>
    <xdr:to>
      <xdr:col>1</xdr:col>
      <xdr:colOff>0</xdr:colOff>
      <xdr:row>27</xdr:row>
      <xdr:rowOff>0</xdr:rowOff>
    </xdr:to>
    <xdr:sp macro="" textlink="">
      <xdr:nvSpPr>
        <xdr:cNvPr id="282312" name="Line 23"/>
        <xdr:cNvSpPr>
          <a:spLocks noChangeShapeType="1"/>
        </xdr:cNvSpPr>
      </xdr:nvSpPr>
      <xdr:spPr bwMode="auto">
        <a:xfrm>
          <a:off x="1320800" y="1905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77129" name="Line 4"/>
        <xdr:cNvSpPr>
          <a:spLocks noChangeShapeType="1"/>
        </xdr:cNvSpPr>
      </xdr:nvSpPr>
      <xdr:spPr bwMode="auto">
        <a:xfrm>
          <a:off x="14859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0</xdr:row>
      <xdr:rowOff>0</xdr:rowOff>
    </xdr:from>
    <xdr:to>
      <xdr:col>1</xdr:col>
      <xdr:colOff>0</xdr:colOff>
      <xdr:row>0</xdr:row>
      <xdr:rowOff>0</xdr:rowOff>
    </xdr:to>
    <xdr:sp macro="" textlink="">
      <xdr:nvSpPr>
        <xdr:cNvPr id="277130" name="Line 5"/>
        <xdr:cNvSpPr>
          <a:spLocks noChangeShapeType="1"/>
        </xdr:cNvSpPr>
      </xdr:nvSpPr>
      <xdr:spPr bwMode="auto">
        <a:xfrm>
          <a:off x="14859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0</xdr:row>
      <xdr:rowOff>0</xdr:rowOff>
    </xdr:from>
    <xdr:to>
      <xdr:col>1</xdr:col>
      <xdr:colOff>0</xdr:colOff>
      <xdr:row>0</xdr:row>
      <xdr:rowOff>0</xdr:rowOff>
    </xdr:to>
    <xdr:sp macro="" textlink="">
      <xdr:nvSpPr>
        <xdr:cNvPr id="277131" name="Line 6"/>
        <xdr:cNvSpPr>
          <a:spLocks noChangeShapeType="1"/>
        </xdr:cNvSpPr>
      </xdr:nvSpPr>
      <xdr:spPr bwMode="auto">
        <a:xfrm>
          <a:off x="14859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40</xdr:row>
      <xdr:rowOff>0</xdr:rowOff>
    </xdr:from>
    <xdr:to>
      <xdr:col>1</xdr:col>
      <xdr:colOff>0</xdr:colOff>
      <xdr:row>40</xdr:row>
      <xdr:rowOff>0</xdr:rowOff>
    </xdr:to>
    <xdr:sp macro="" textlink="">
      <xdr:nvSpPr>
        <xdr:cNvPr id="277132" name="Line 7"/>
        <xdr:cNvSpPr>
          <a:spLocks noChangeShapeType="1"/>
        </xdr:cNvSpPr>
      </xdr:nvSpPr>
      <xdr:spPr bwMode="auto">
        <a:xfrm>
          <a:off x="1485900" y="254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40</xdr:row>
      <xdr:rowOff>0</xdr:rowOff>
    </xdr:from>
    <xdr:to>
      <xdr:col>1</xdr:col>
      <xdr:colOff>0</xdr:colOff>
      <xdr:row>40</xdr:row>
      <xdr:rowOff>0</xdr:rowOff>
    </xdr:to>
    <xdr:sp macro="" textlink="">
      <xdr:nvSpPr>
        <xdr:cNvPr id="277133" name="Line 8"/>
        <xdr:cNvSpPr>
          <a:spLocks noChangeShapeType="1"/>
        </xdr:cNvSpPr>
      </xdr:nvSpPr>
      <xdr:spPr bwMode="auto">
        <a:xfrm>
          <a:off x="1485900" y="254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6</xdr:row>
      <xdr:rowOff>0</xdr:rowOff>
    </xdr:from>
    <xdr:to>
      <xdr:col>0</xdr:col>
      <xdr:colOff>25400</xdr:colOff>
      <xdr:row>6</xdr:row>
      <xdr:rowOff>0</xdr:rowOff>
    </xdr:to>
    <xdr:sp macro="" textlink="">
      <xdr:nvSpPr>
        <xdr:cNvPr id="277134" name="Line 19"/>
        <xdr:cNvSpPr>
          <a:spLocks noChangeShapeType="1"/>
        </xdr:cNvSpPr>
      </xdr:nvSpPr>
      <xdr:spPr bwMode="auto">
        <a:xfrm>
          <a:off x="0" y="15240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6</xdr:row>
      <xdr:rowOff>0</xdr:rowOff>
    </xdr:from>
    <xdr:to>
      <xdr:col>0</xdr:col>
      <xdr:colOff>25400</xdr:colOff>
      <xdr:row>6</xdr:row>
      <xdr:rowOff>0</xdr:rowOff>
    </xdr:to>
    <xdr:sp macro="" textlink="">
      <xdr:nvSpPr>
        <xdr:cNvPr id="277135" name="Line 20"/>
        <xdr:cNvSpPr>
          <a:spLocks noChangeShapeType="1"/>
        </xdr:cNvSpPr>
      </xdr:nvSpPr>
      <xdr:spPr bwMode="auto">
        <a:xfrm>
          <a:off x="0" y="15240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6</xdr:row>
      <xdr:rowOff>0</xdr:rowOff>
    </xdr:from>
    <xdr:to>
      <xdr:col>0</xdr:col>
      <xdr:colOff>25400</xdr:colOff>
      <xdr:row>6</xdr:row>
      <xdr:rowOff>0</xdr:rowOff>
    </xdr:to>
    <xdr:sp macro="" textlink="">
      <xdr:nvSpPr>
        <xdr:cNvPr id="277136" name="Line 21"/>
        <xdr:cNvSpPr>
          <a:spLocks noChangeShapeType="1"/>
        </xdr:cNvSpPr>
      </xdr:nvSpPr>
      <xdr:spPr bwMode="auto">
        <a:xfrm>
          <a:off x="0" y="15240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0</xdr:row>
      <xdr:rowOff>0</xdr:rowOff>
    </xdr:from>
    <xdr:to>
      <xdr:col>1</xdr:col>
      <xdr:colOff>0</xdr:colOff>
      <xdr:row>0</xdr:row>
      <xdr:rowOff>0</xdr:rowOff>
    </xdr:to>
    <xdr:sp macro="" textlink="">
      <xdr:nvSpPr>
        <xdr:cNvPr id="277137" name="Line 4"/>
        <xdr:cNvSpPr>
          <a:spLocks noChangeShapeType="1"/>
        </xdr:cNvSpPr>
      </xdr:nvSpPr>
      <xdr:spPr bwMode="auto">
        <a:xfrm>
          <a:off x="14859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0</xdr:row>
      <xdr:rowOff>0</xdr:rowOff>
    </xdr:from>
    <xdr:to>
      <xdr:col>1</xdr:col>
      <xdr:colOff>0</xdr:colOff>
      <xdr:row>0</xdr:row>
      <xdr:rowOff>0</xdr:rowOff>
    </xdr:to>
    <xdr:sp macro="" textlink="">
      <xdr:nvSpPr>
        <xdr:cNvPr id="277138" name="Line 5"/>
        <xdr:cNvSpPr>
          <a:spLocks noChangeShapeType="1"/>
        </xdr:cNvSpPr>
      </xdr:nvSpPr>
      <xdr:spPr bwMode="auto">
        <a:xfrm>
          <a:off x="14859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0</xdr:row>
      <xdr:rowOff>0</xdr:rowOff>
    </xdr:from>
    <xdr:to>
      <xdr:col>1</xdr:col>
      <xdr:colOff>0</xdr:colOff>
      <xdr:row>0</xdr:row>
      <xdr:rowOff>0</xdr:rowOff>
    </xdr:to>
    <xdr:sp macro="" textlink="">
      <xdr:nvSpPr>
        <xdr:cNvPr id="277139" name="Line 6"/>
        <xdr:cNvSpPr>
          <a:spLocks noChangeShapeType="1"/>
        </xdr:cNvSpPr>
      </xdr:nvSpPr>
      <xdr:spPr bwMode="auto">
        <a:xfrm>
          <a:off x="14859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40</xdr:row>
      <xdr:rowOff>0</xdr:rowOff>
    </xdr:from>
    <xdr:to>
      <xdr:col>1</xdr:col>
      <xdr:colOff>0</xdr:colOff>
      <xdr:row>40</xdr:row>
      <xdr:rowOff>0</xdr:rowOff>
    </xdr:to>
    <xdr:sp macro="" textlink="">
      <xdr:nvSpPr>
        <xdr:cNvPr id="277140" name="Line 7"/>
        <xdr:cNvSpPr>
          <a:spLocks noChangeShapeType="1"/>
        </xdr:cNvSpPr>
      </xdr:nvSpPr>
      <xdr:spPr bwMode="auto">
        <a:xfrm>
          <a:off x="1485900" y="254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40</xdr:row>
      <xdr:rowOff>0</xdr:rowOff>
    </xdr:from>
    <xdr:to>
      <xdr:col>1</xdr:col>
      <xdr:colOff>0</xdr:colOff>
      <xdr:row>40</xdr:row>
      <xdr:rowOff>0</xdr:rowOff>
    </xdr:to>
    <xdr:sp macro="" textlink="">
      <xdr:nvSpPr>
        <xdr:cNvPr id="277141" name="Line 8"/>
        <xdr:cNvSpPr>
          <a:spLocks noChangeShapeType="1"/>
        </xdr:cNvSpPr>
      </xdr:nvSpPr>
      <xdr:spPr bwMode="auto">
        <a:xfrm>
          <a:off x="1485900" y="254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40</xdr:row>
      <xdr:rowOff>0</xdr:rowOff>
    </xdr:from>
    <xdr:to>
      <xdr:col>1</xdr:col>
      <xdr:colOff>0</xdr:colOff>
      <xdr:row>40</xdr:row>
      <xdr:rowOff>0</xdr:rowOff>
    </xdr:to>
    <xdr:sp macro="" textlink="">
      <xdr:nvSpPr>
        <xdr:cNvPr id="277142" name="Line 7"/>
        <xdr:cNvSpPr>
          <a:spLocks noChangeShapeType="1"/>
        </xdr:cNvSpPr>
      </xdr:nvSpPr>
      <xdr:spPr bwMode="auto">
        <a:xfrm>
          <a:off x="1485900" y="254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40</xdr:row>
      <xdr:rowOff>0</xdr:rowOff>
    </xdr:from>
    <xdr:to>
      <xdr:col>1</xdr:col>
      <xdr:colOff>0</xdr:colOff>
      <xdr:row>40</xdr:row>
      <xdr:rowOff>0</xdr:rowOff>
    </xdr:to>
    <xdr:sp macro="" textlink="">
      <xdr:nvSpPr>
        <xdr:cNvPr id="277143" name="Line 8"/>
        <xdr:cNvSpPr>
          <a:spLocks noChangeShapeType="1"/>
        </xdr:cNvSpPr>
      </xdr:nvSpPr>
      <xdr:spPr bwMode="auto">
        <a:xfrm>
          <a:off x="1485900" y="254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40</xdr:row>
      <xdr:rowOff>0</xdr:rowOff>
    </xdr:from>
    <xdr:to>
      <xdr:col>1</xdr:col>
      <xdr:colOff>0</xdr:colOff>
      <xdr:row>40</xdr:row>
      <xdr:rowOff>0</xdr:rowOff>
    </xdr:to>
    <xdr:sp macro="" textlink="">
      <xdr:nvSpPr>
        <xdr:cNvPr id="277144" name="Line 7"/>
        <xdr:cNvSpPr>
          <a:spLocks noChangeShapeType="1"/>
        </xdr:cNvSpPr>
      </xdr:nvSpPr>
      <xdr:spPr bwMode="auto">
        <a:xfrm>
          <a:off x="1485900" y="254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40</xdr:row>
      <xdr:rowOff>0</xdr:rowOff>
    </xdr:from>
    <xdr:to>
      <xdr:col>1</xdr:col>
      <xdr:colOff>0</xdr:colOff>
      <xdr:row>40</xdr:row>
      <xdr:rowOff>0</xdr:rowOff>
    </xdr:to>
    <xdr:sp macro="" textlink="">
      <xdr:nvSpPr>
        <xdr:cNvPr id="277145" name="Line 8"/>
        <xdr:cNvSpPr>
          <a:spLocks noChangeShapeType="1"/>
        </xdr:cNvSpPr>
      </xdr:nvSpPr>
      <xdr:spPr bwMode="auto">
        <a:xfrm>
          <a:off x="1485900" y="254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6</xdr:row>
      <xdr:rowOff>0</xdr:rowOff>
    </xdr:from>
    <xdr:to>
      <xdr:col>0</xdr:col>
      <xdr:colOff>25400</xdr:colOff>
      <xdr:row>6</xdr:row>
      <xdr:rowOff>0</xdr:rowOff>
    </xdr:to>
    <xdr:sp macro="" textlink="">
      <xdr:nvSpPr>
        <xdr:cNvPr id="277146" name="Line 19"/>
        <xdr:cNvSpPr>
          <a:spLocks noChangeShapeType="1"/>
        </xdr:cNvSpPr>
      </xdr:nvSpPr>
      <xdr:spPr bwMode="auto">
        <a:xfrm>
          <a:off x="0" y="15240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6</xdr:row>
      <xdr:rowOff>0</xdr:rowOff>
    </xdr:from>
    <xdr:to>
      <xdr:col>0</xdr:col>
      <xdr:colOff>25400</xdr:colOff>
      <xdr:row>6</xdr:row>
      <xdr:rowOff>0</xdr:rowOff>
    </xdr:to>
    <xdr:sp macro="" textlink="">
      <xdr:nvSpPr>
        <xdr:cNvPr id="277147" name="Line 20"/>
        <xdr:cNvSpPr>
          <a:spLocks noChangeShapeType="1"/>
        </xdr:cNvSpPr>
      </xdr:nvSpPr>
      <xdr:spPr bwMode="auto">
        <a:xfrm>
          <a:off x="0" y="15240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6</xdr:row>
      <xdr:rowOff>0</xdr:rowOff>
    </xdr:from>
    <xdr:to>
      <xdr:col>0</xdr:col>
      <xdr:colOff>25400</xdr:colOff>
      <xdr:row>6</xdr:row>
      <xdr:rowOff>0</xdr:rowOff>
    </xdr:to>
    <xdr:sp macro="" textlink="">
      <xdr:nvSpPr>
        <xdr:cNvPr id="277148" name="Line 21"/>
        <xdr:cNvSpPr>
          <a:spLocks noChangeShapeType="1"/>
        </xdr:cNvSpPr>
      </xdr:nvSpPr>
      <xdr:spPr bwMode="auto">
        <a:xfrm>
          <a:off x="0" y="15240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80946" name="Line 4"/>
        <xdr:cNvSpPr>
          <a:spLocks noChangeShapeType="1"/>
        </xdr:cNvSpPr>
      </xdr:nvSpPr>
      <xdr:spPr bwMode="auto">
        <a:xfrm>
          <a:off x="13462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0</xdr:row>
      <xdr:rowOff>0</xdr:rowOff>
    </xdr:from>
    <xdr:to>
      <xdr:col>1</xdr:col>
      <xdr:colOff>0</xdr:colOff>
      <xdr:row>0</xdr:row>
      <xdr:rowOff>0</xdr:rowOff>
    </xdr:to>
    <xdr:sp macro="" textlink="">
      <xdr:nvSpPr>
        <xdr:cNvPr id="280947" name="Line 5"/>
        <xdr:cNvSpPr>
          <a:spLocks noChangeShapeType="1"/>
        </xdr:cNvSpPr>
      </xdr:nvSpPr>
      <xdr:spPr bwMode="auto">
        <a:xfrm>
          <a:off x="13462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0</xdr:row>
      <xdr:rowOff>0</xdr:rowOff>
    </xdr:from>
    <xdr:to>
      <xdr:col>1</xdr:col>
      <xdr:colOff>0</xdr:colOff>
      <xdr:row>0</xdr:row>
      <xdr:rowOff>0</xdr:rowOff>
    </xdr:to>
    <xdr:sp macro="" textlink="">
      <xdr:nvSpPr>
        <xdr:cNvPr id="280948" name="Line 6"/>
        <xdr:cNvSpPr>
          <a:spLocks noChangeShapeType="1"/>
        </xdr:cNvSpPr>
      </xdr:nvSpPr>
      <xdr:spPr bwMode="auto">
        <a:xfrm>
          <a:off x="13462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23</xdr:row>
      <xdr:rowOff>0</xdr:rowOff>
    </xdr:from>
    <xdr:to>
      <xdr:col>1</xdr:col>
      <xdr:colOff>0</xdr:colOff>
      <xdr:row>23</xdr:row>
      <xdr:rowOff>0</xdr:rowOff>
    </xdr:to>
    <xdr:sp macro="" textlink="">
      <xdr:nvSpPr>
        <xdr:cNvPr id="280949" name="Line 9"/>
        <xdr:cNvSpPr>
          <a:spLocks noChangeShapeType="1"/>
        </xdr:cNvSpPr>
      </xdr:nvSpPr>
      <xdr:spPr bwMode="auto">
        <a:xfrm>
          <a:off x="1346200" y="127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23</xdr:row>
      <xdr:rowOff>0</xdr:rowOff>
    </xdr:from>
    <xdr:to>
      <xdr:col>1</xdr:col>
      <xdr:colOff>0</xdr:colOff>
      <xdr:row>23</xdr:row>
      <xdr:rowOff>0</xdr:rowOff>
    </xdr:to>
    <xdr:sp macro="" textlink="">
      <xdr:nvSpPr>
        <xdr:cNvPr id="280950" name="Line 10"/>
        <xdr:cNvSpPr>
          <a:spLocks noChangeShapeType="1"/>
        </xdr:cNvSpPr>
      </xdr:nvSpPr>
      <xdr:spPr bwMode="auto">
        <a:xfrm>
          <a:off x="1346200" y="127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23</xdr:row>
      <xdr:rowOff>0</xdr:rowOff>
    </xdr:from>
    <xdr:to>
      <xdr:col>1</xdr:col>
      <xdr:colOff>0</xdr:colOff>
      <xdr:row>23</xdr:row>
      <xdr:rowOff>0</xdr:rowOff>
    </xdr:to>
    <xdr:sp macro="" textlink="">
      <xdr:nvSpPr>
        <xdr:cNvPr id="280951" name="Line 11"/>
        <xdr:cNvSpPr>
          <a:spLocks noChangeShapeType="1"/>
        </xdr:cNvSpPr>
      </xdr:nvSpPr>
      <xdr:spPr bwMode="auto">
        <a:xfrm>
          <a:off x="1346200" y="127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23</xdr:row>
      <xdr:rowOff>0</xdr:rowOff>
    </xdr:from>
    <xdr:to>
      <xdr:col>1</xdr:col>
      <xdr:colOff>0</xdr:colOff>
      <xdr:row>23</xdr:row>
      <xdr:rowOff>0</xdr:rowOff>
    </xdr:to>
    <xdr:sp macro="" textlink="">
      <xdr:nvSpPr>
        <xdr:cNvPr id="280952" name="Line 12"/>
        <xdr:cNvSpPr>
          <a:spLocks noChangeShapeType="1"/>
        </xdr:cNvSpPr>
      </xdr:nvSpPr>
      <xdr:spPr bwMode="auto">
        <a:xfrm>
          <a:off x="1346200" y="127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6</xdr:row>
      <xdr:rowOff>0</xdr:rowOff>
    </xdr:from>
    <xdr:to>
      <xdr:col>0</xdr:col>
      <xdr:colOff>25400</xdr:colOff>
      <xdr:row>6</xdr:row>
      <xdr:rowOff>0</xdr:rowOff>
    </xdr:to>
    <xdr:sp macro="" textlink="">
      <xdr:nvSpPr>
        <xdr:cNvPr id="280953" name="Line 19"/>
        <xdr:cNvSpPr>
          <a:spLocks noChangeShapeType="1"/>
        </xdr:cNvSpPr>
      </xdr:nvSpPr>
      <xdr:spPr bwMode="auto">
        <a:xfrm>
          <a:off x="0" y="13589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6</xdr:row>
      <xdr:rowOff>0</xdr:rowOff>
    </xdr:from>
    <xdr:to>
      <xdr:col>0</xdr:col>
      <xdr:colOff>25400</xdr:colOff>
      <xdr:row>6</xdr:row>
      <xdr:rowOff>0</xdr:rowOff>
    </xdr:to>
    <xdr:sp macro="" textlink="">
      <xdr:nvSpPr>
        <xdr:cNvPr id="280954" name="Line 20"/>
        <xdr:cNvSpPr>
          <a:spLocks noChangeShapeType="1"/>
        </xdr:cNvSpPr>
      </xdr:nvSpPr>
      <xdr:spPr bwMode="auto">
        <a:xfrm>
          <a:off x="0" y="13589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0</xdr:col>
      <xdr:colOff>0</xdr:colOff>
      <xdr:row>6</xdr:row>
      <xdr:rowOff>0</xdr:rowOff>
    </xdr:from>
    <xdr:to>
      <xdr:col>0</xdr:col>
      <xdr:colOff>25400</xdr:colOff>
      <xdr:row>6</xdr:row>
      <xdr:rowOff>0</xdr:rowOff>
    </xdr:to>
    <xdr:sp macro="" textlink="">
      <xdr:nvSpPr>
        <xdr:cNvPr id="280955" name="Line 21"/>
        <xdr:cNvSpPr>
          <a:spLocks noChangeShapeType="1"/>
        </xdr:cNvSpPr>
      </xdr:nvSpPr>
      <xdr:spPr bwMode="auto">
        <a:xfrm>
          <a:off x="0" y="1358900"/>
          <a:ext cx="2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23</xdr:row>
      <xdr:rowOff>0</xdr:rowOff>
    </xdr:from>
    <xdr:to>
      <xdr:col>1</xdr:col>
      <xdr:colOff>0</xdr:colOff>
      <xdr:row>23</xdr:row>
      <xdr:rowOff>0</xdr:rowOff>
    </xdr:to>
    <xdr:sp macro="" textlink="">
      <xdr:nvSpPr>
        <xdr:cNvPr id="280956" name="Line 22"/>
        <xdr:cNvSpPr>
          <a:spLocks noChangeShapeType="1"/>
        </xdr:cNvSpPr>
      </xdr:nvSpPr>
      <xdr:spPr bwMode="auto">
        <a:xfrm>
          <a:off x="1346200" y="127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23</xdr:row>
      <xdr:rowOff>0</xdr:rowOff>
    </xdr:from>
    <xdr:to>
      <xdr:col>1</xdr:col>
      <xdr:colOff>0</xdr:colOff>
      <xdr:row>23</xdr:row>
      <xdr:rowOff>0</xdr:rowOff>
    </xdr:to>
    <xdr:sp macro="" textlink="">
      <xdr:nvSpPr>
        <xdr:cNvPr id="280957" name="Line 23"/>
        <xdr:cNvSpPr>
          <a:spLocks noChangeShapeType="1"/>
        </xdr:cNvSpPr>
      </xdr:nvSpPr>
      <xdr:spPr bwMode="auto">
        <a:xfrm>
          <a:off x="1346200" y="127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0</xdr:row>
      <xdr:rowOff>0</xdr:rowOff>
    </xdr:from>
    <xdr:to>
      <xdr:col>1</xdr:col>
      <xdr:colOff>0</xdr:colOff>
      <xdr:row>0</xdr:row>
      <xdr:rowOff>0</xdr:rowOff>
    </xdr:to>
    <xdr:sp macro="" textlink="">
      <xdr:nvSpPr>
        <xdr:cNvPr id="280958" name="Line 4"/>
        <xdr:cNvSpPr>
          <a:spLocks noChangeShapeType="1"/>
        </xdr:cNvSpPr>
      </xdr:nvSpPr>
      <xdr:spPr bwMode="auto">
        <a:xfrm>
          <a:off x="13462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0</xdr:row>
      <xdr:rowOff>0</xdr:rowOff>
    </xdr:from>
    <xdr:to>
      <xdr:col>1</xdr:col>
      <xdr:colOff>0</xdr:colOff>
      <xdr:row>0</xdr:row>
      <xdr:rowOff>0</xdr:rowOff>
    </xdr:to>
    <xdr:sp macro="" textlink="">
      <xdr:nvSpPr>
        <xdr:cNvPr id="280959" name="Line 5"/>
        <xdr:cNvSpPr>
          <a:spLocks noChangeShapeType="1"/>
        </xdr:cNvSpPr>
      </xdr:nvSpPr>
      <xdr:spPr bwMode="auto">
        <a:xfrm>
          <a:off x="13462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0</xdr:row>
      <xdr:rowOff>0</xdr:rowOff>
    </xdr:from>
    <xdr:to>
      <xdr:col>1</xdr:col>
      <xdr:colOff>0</xdr:colOff>
      <xdr:row>0</xdr:row>
      <xdr:rowOff>0</xdr:rowOff>
    </xdr:to>
    <xdr:sp macro="" textlink="">
      <xdr:nvSpPr>
        <xdr:cNvPr id="280960" name="Line 6"/>
        <xdr:cNvSpPr>
          <a:spLocks noChangeShapeType="1"/>
        </xdr:cNvSpPr>
      </xdr:nvSpPr>
      <xdr:spPr bwMode="auto">
        <a:xfrm>
          <a:off x="13462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23</xdr:row>
      <xdr:rowOff>0</xdr:rowOff>
    </xdr:from>
    <xdr:to>
      <xdr:col>1</xdr:col>
      <xdr:colOff>0</xdr:colOff>
      <xdr:row>23</xdr:row>
      <xdr:rowOff>0</xdr:rowOff>
    </xdr:to>
    <xdr:sp macro="" textlink="">
      <xdr:nvSpPr>
        <xdr:cNvPr id="280961" name="Line 9"/>
        <xdr:cNvSpPr>
          <a:spLocks noChangeShapeType="1"/>
        </xdr:cNvSpPr>
      </xdr:nvSpPr>
      <xdr:spPr bwMode="auto">
        <a:xfrm>
          <a:off x="1346200" y="127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23</xdr:row>
      <xdr:rowOff>0</xdr:rowOff>
    </xdr:from>
    <xdr:to>
      <xdr:col>1</xdr:col>
      <xdr:colOff>0</xdr:colOff>
      <xdr:row>23</xdr:row>
      <xdr:rowOff>0</xdr:rowOff>
    </xdr:to>
    <xdr:sp macro="" textlink="">
      <xdr:nvSpPr>
        <xdr:cNvPr id="280962" name="Line 10"/>
        <xdr:cNvSpPr>
          <a:spLocks noChangeShapeType="1"/>
        </xdr:cNvSpPr>
      </xdr:nvSpPr>
      <xdr:spPr bwMode="auto">
        <a:xfrm>
          <a:off x="1346200" y="127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23</xdr:row>
      <xdr:rowOff>0</xdr:rowOff>
    </xdr:from>
    <xdr:to>
      <xdr:col>1</xdr:col>
      <xdr:colOff>0</xdr:colOff>
      <xdr:row>23</xdr:row>
      <xdr:rowOff>0</xdr:rowOff>
    </xdr:to>
    <xdr:sp macro="" textlink="">
      <xdr:nvSpPr>
        <xdr:cNvPr id="280963" name="Line 11"/>
        <xdr:cNvSpPr>
          <a:spLocks noChangeShapeType="1"/>
        </xdr:cNvSpPr>
      </xdr:nvSpPr>
      <xdr:spPr bwMode="auto">
        <a:xfrm>
          <a:off x="1346200" y="127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23</xdr:row>
      <xdr:rowOff>0</xdr:rowOff>
    </xdr:from>
    <xdr:to>
      <xdr:col>1</xdr:col>
      <xdr:colOff>0</xdr:colOff>
      <xdr:row>23</xdr:row>
      <xdr:rowOff>0</xdr:rowOff>
    </xdr:to>
    <xdr:sp macro="" textlink="">
      <xdr:nvSpPr>
        <xdr:cNvPr id="280964" name="Line 12"/>
        <xdr:cNvSpPr>
          <a:spLocks noChangeShapeType="1"/>
        </xdr:cNvSpPr>
      </xdr:nvSpPr>
      <xdr:spPr bwMode="auto">
        <a:xfrm>
          <a:off x="1346200" y="127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23</xdr:row>
      <xdr:rowOff>0</xdr:rowOff>
    </xdr:from>
    <xdr:to>
      <xdr:col>1</xdr:col>
      <xdr:colOff>12700</xdr:colOff>
      <xdr:row>23</xdr:row>
      <xdr:rowOff>0</xdr:rowOff>
    </xdr:to>
    <xdr:sp macro="" textlink="">
      <xdr:nvSpPr>
        <xdr:cNvPr id="280965" name="Line 16"/>
        <xdr:cNvSpPr>
          <a:spLocks noChangeShapeType="1"/>
        </xdr:cNvSpPr>
      </xdr:nvSpPr>
      <xdr:spPr bwMode="auto">
        <a:xfrm>
          <a:off x="1346200" y="127381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23</xdr:row>
      <xdr:rowOff>0</xdr:rowOff>
    </xdr:from>
    <xdr:to>
      <xdr:col>1</xdr:col>
      <xdr:colOff>12700</xdr:colOff>
      <xdr:row>23</xdr:row>
      <xdr:rowOff>0</xdr:rowOff>
    </xdr:to>
    <xdr:sp macro="" textlink="">
      <xdr:nvSpPr>
        <xdr:cNvPr id="280966" name="Line 17"/>
        <xdr:cNvSpPr>
          <a:spLocks noChangeShapeType="1"/>
        </xdr:cNvSpPr>
      </xdr:nvSpPr>
      <xdr:spPr bwMode="auto">
        <a:xfrm>
          <a:off x="1346200" y="127381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23</xdr:row>
      <xdr:rowOff>0</xdr:rowOff>
    </xdr:from>
    <xdr:to>
      <xdr:col>1</xdr:col>
      <xdr:colOff>12700</xdr:colOff>
      <xdr:row>23</xdr:row>
      <xdr:rowOff>0</xdr:rowOff>
    </xdr:to>
    <xdr:sp macro="" textlink="">
      <xdr:nvSpPr>
        <xdr:cNvPr id="280967" name="Line 18"/>
        <xdr:cNvSpPr>
          <a:spLocks noChangeShapeType="1"/>
        </xdr:cNvSpPr>
      </xdr:nvSpPr>
      <xdr:spPr bwMode="auto">
        <a:xfrm>
          <a:off x="1346200" y="127381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23</xdr:row>
      <xdr:rowOff>0</xdr:rowOff>
    </xdr:from>
    <xdr:to>
      <xdr:col>1</xdr:col>
      <xdr:colOff>0</xdr:colOff>
      <xdr:row>23</xdr:row>
      <xdr:rowOff>0</xdr:rowOff>
    </xdr:to>
    <xdr:sp macro="" textlink="">
      <xdr:nvSpPr>
        <xdr:cNvPr id="280968" name="Line 22"/>
        <xdr:cNvSpPr>
          <a:spLocks noChangeShapeType="1"/>
        </xdr:cNvSpPr>
      </xdr:nvSpPr>
      <xdr:spPr bwMode="auto">
        <a:xfrm>
          <a:off x="1346200" y="127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23</xdr:row>
      <xdr:rowOff>0</xdr:rowOff>
    </xdr:from>
    <xdr:to>
      <xdr:col>1</xdr:col>
      <xdr:colOff>0</xdr:colOff>
      <xdr:row>23</xdr:row>
      <xdr:rowOff>0</xdr:rowOff>
    </xdr:to>
    <xdr:sp macro="" textlink="">
      <xdr:nvSpPr>
        <xdr:cNvPr id="280969" name="Line 23"/>
        <xdr:cNvSpPr>
          <a:spLocks noChangeShapeType="1"/>
        </xdr:cNvSpPr>
      </xdr:nvSpPr>
      <xdr:spPr bwMode="auto">
        <a:xfrm>
          <a:off x="1346200" y="1273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60</xdr:row>
      <xdr:rowOff>0</xdr:rowOff>
    </xdr:from>
    <xdr:to>
      <xdr:col>1</xdr:col>
      <xdr:colOff>0</xdr:colOff>
      <xdr:row>60</xdr:row>
      <xdr:rowOff>0</xdr:rowOff>
    </xdr:to>
    <xdr:sp macro="" textlink="">
      <xdr:nvSpPr>
        <xdr:cNvPr id="280970" name="Line 7"/>
        <xdr:cNvSpPr>
          <a:spLocks noChangeShapeType="1"/>
        </xdr:cNvSpPr>
      </xdr:nvSpPr>
      <xdr:spPr bwMode="auto">
        <a:xfrm>
          <a:off x="1346200" y="39700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60</xdr:row>
      <xdr:rowOff>0</xdr:rowOff>
    </xdr:from>
    <xdr:to>
      <xdr:col>1</xdr:col>
      <xdr:colOff>0</xdr:colOff>
      <xdr:row>60</xdr:row>
      <xdr:rowOff>0</xdr:rowOff>
    </xdr:to>
    <xdr:sp macro="" textlink="">
      <xdr:nvSpPr>
        <xdr:cNvPr id="280971" name="Line 8"/>
        <xdr:cNvSpPr>
          <a:spLocks noChangeShapeType="1"/>
        </xdr:cNvSpPr>
      </xdr:nvSpPr>
      <xdr:spPr bwMode="auto">
        <a:xfrm>
          <a:off x="1346200" y="39700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60</xdr:row>
      <xdr:rowOff>0</xdr:rowOff>
    </xdr:from>
    <xdr:to>
      <xdr:col>1</xdr:col>
      <xdr:colOff>0</xdr:colOff>
      <xdr:row>60</xdr:row>
      <xdr:rowOff>0</xdr:rowOff>
    </xdr:to>
    <xdr:sp macro="" textlink="">
      <xdr:nvSpPr>
        <xdr:cNvPr id="280972" name="Line 7"/>
        <xdr:cNvSpPr>
          <a:spLocks noChangeShapeType="1"/>
        </xdr:cNvSpPr>
      </xdr:nvSpPr>
      <xdr:spPr bwMode="auto">
        <a:xfrm>
          <a:off x="1346200" y="39700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twoCellAnchor>
    <xdr:from>
      <xdr:col>1</xdr:col>
      <xdr:colOff>0</xdr:colOff>
      <xdr:row>60</xdr:row>
      <xdr:rowOff>0</xdr:rowOff>
    </xdr:from>
    <xdr:to>
      <xdr:col>1</xdr:col>
      <xdr:colOff>0</xdr:colOff>
      <xdr:row>60</xdr:row>
      <xdr:rowOff>0</xdr:rowOff>
    </xdr:to>
    <xdr:sp macro="" textlink="">
      <xdr:nvSpPr>
        <xdr:cNvPr id="280973" name="Line 8"/>
        <xdr:cNvSpPr>
          <a:spLocks noChangeShapeType="1"/>
        </xdr:cNvSpPr>
      </xdr:nvSpPr>
      <xdr:spPr bwMode="auto">
        <a:xfrm>
          <a:off x="1346200" y="39700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s-ES_tradnl"/>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gestion/Desktop/PLAN%20OPERATIVO%20DIC%202016-201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2 FORTALECIMIENTO"/>
      <sheetName val="CUADRO 1 FORTALECIMIENTO"/>
      <sheetName val="LINEA 1. FORTALECIMIENTO INSTIT"/>
      <sheetName val="CUADRO 4 FORTALECIMIENTO"/>
      <sheetName val="CUADRO 5 FORTALECIMIENTO"/>
      <sheetName val="CUADRO 1 EDUCACIÓN"/>
      <sheetName val="CUADRO 2 EDUCACION"/>
      <sheetName val="LINEA 2. EDUCACIÓN Y PARTICIPAC"/>
      <sheetName val="LINEA 3. PLANIFICACION Y ORDENA"/>
      <sheetName val="LINEA 4. CRECIMIENTO VERDE Y CC"/>
      <sheetName val="LINEA 5. RECURSOS NATURALES - A"/>
      <sheetName val="CUADRO 4 EDUCACION"/>
      <sheetName val="CUADRO 5 EDUCACION"/>
      <sheetName val="CUADRO 1 IPOAT"/>
      <sheetName val="CUADRO 2 IPOAT"/>
      <sheetName val="CUADRO 4 IPOAT"/>
      <sheetName val="CUADRO 5 IPOAT"/>
      <sheetName val="CUADRO 1 PCCS "/>
      <sheetName val="CUADRO 2 PCCS"/>
      <sheetName val="CUADRO 4 PCCS "/>
      <sheetName val="CUADRO 5 PCCS"/>
      <sheetName val="CUADRO 1 BIODIVERSIDAD  "/>
      <sheetName val="CUADRO 2 BIODIVERSIDAD"/>
      <sheetName val="CUADRO 4 BIODIVERSIDAD"/>
      <sheetName val="CUADRO 5 BIODIVERSIDAD"/>
    </sheetNames>
    <sheetDataSet>
      <sheetData sheetId="0" refreshError="1">
        <row r="5">
          <cell r="A5" t="str">
            <v>RESPONSABLE: SUBDIRECTOR ADMINISTRATIVO Y FINANCIERO Y SECRETARIO GENERAL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S57"/>
  <sheetViews>
    <sheetView showGridLines="0" topLeftCell="Z49" zoomScale="80" zoomScaleNormal="80" zoomScalePageLayoutView="84" workbookViewId="0">
      <selection activeCell="AF55" sqref="AF55:AP55"/>
    </sheetView>
  </sheetViews>
  <sheetFormatPr baseColWidth="10" defaultColWidth="11.42578125" defaultRowHeight="14.25" x14ac:dyDescent="0.2"/>
  <cols>
    <col min="1" max="1" width="17.28515625" style="116" customWidth="1"/>
    <col min="2" max="2" width="28" style="116" customWidth="1"/>
    <col min="3" max="3" width="52" style="116" customWidth="1"/>
    <col min="4" max="4" width="38" style="117" customWidth="1"/>
    <col min="5" max="5" width="18.7109375" style="116" customWidth="1"/>
    <col min="6" max="6" width="21.140625" style="116" customWidth="1"/>
    <col min="7" max="7" width="17.28515625" style="116" hidden="1" customWidth="1"/>
    <col min="8" max="8" width="18.42578125" style="116" hidden="1" customWidth="1"/>
    <col min="9" max="9" width="22" style="116" customWidth="1"/>
    <col min="10" max="11" width="17.28515625" style="116" hidden="1" customWidth="1"/>
    <col min="12" max="12" width="21.42578125" style="116" customWidth="1"/>
    <col min="13" max="14" width="17.28515625" style="116" hidden="1" customWidth="1"/>
    <col min="15" max="15" width="20.7109375" style="117" customWidth="1"/>
    <col min="16" max="17" width="14.42578125" style="117" hidden="1" customWidth="1"/>
    <col min="18" max="18" width="34.42578125" style="117" customWidth="1"/>
    <col min="19" max="20" width="18.42578125" style="117" customWidth="1"/>
    <col min="21" max="22" width="18.42578125" style="117" hidden="1" customWidth="1"/>
    <col min="23" max="23" width="18.42578125" style="117" customWidth="1"/>
    <col min="24" max="25" width="18.42578125" style="117" hidden="1" customWidth="1"/>
    <col min="26" max="26" width="18.42578125" style="117" customWidth="1"/>
    <col min="27" max="28" width="18.42578125" style="117" hidden="1" customWidth="1"/>
    <col min="29" max="29" width="18.42578125" style="117" customWidth="1"/>
    <col min="30" max="31" width="18.42578125" style="117" hidden="1" customWidth="1"/>
    <col min="32" max="32" width="30.42578125" style="118" customWidth="1"/>
    <col min="33" max="33" width="22" style="118" customWidth="1"/>
    <col min="34" max="34" width="18.42578125" style="118" hidden="1" customWidth="1"/>
    <col min="35" max="35" width="17.7109375" style="118" hidden="1" customWidth="1"/>
    <col min="36" max="36" width="22.28515625" style="118" customWidth="1"/>
    <col min="37" max="38" width="18.42578125" style="118" hidden="1" customWidth="1"/>
    <col min="39" max="39" width="23.42578125" style="118" customWidth="1"/>
    <col min="40" max="41" width="18.42578125" style="118" hidden="1" customWidth="1"/>
    <col min="42" max="42" width="21.7109375" style="118" customWidth="1"/>
    <col min="43" max="44" width="18.42578125" style="118" hidden="1" customWidth="1"/>
    <col min="45" max="46" width="19.140625" style="89" customWidth="1"/>
    <col min="47" max="16384" width="11.42578125" style="89"/>
  </cols>
  <sheetData>
    <row r="1" spans="1:253" ht="13.5" customHeight="1" x14ac:dyDescent="0.2">
      <c r="A1" s="173" t="s">
        <v>578</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88"/>
      <c r="AR1" s="88"/>
    </row>
    <row r="2" spans="1:253" s="90" customFormat="1" ht="13.5" customHeight="1" x14ac:dyDescent="0.2">
      <c r="A2" s="173" t="s">
        <v>627</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88"/>
      <c r="AR2" s="88"/>
    </row>
    <row r="3" spans="1:253" s="90" customFormat="1" ht="0.75" customHeight="1" x14ac:dyDescent="0.2">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91"/>
      <c r="AG3" s="91"/>
      <c r="AH3" s="91"/>
      <c r="AI3" s="91"/>
      <c r="AJ3" s="91"/>
      <c r="AK3" s="91"/>
      <c r="AL3" s="91"/>
      <c r="AM3" s="91"/>
      <c r="AN3" s="91"/>
      <c r="AO3" s="91"/>
      <c r="AP3" s="91"/>
      <c r="AQ3" s="91"/>
      <c r="AR3" s="91"/>
    </row>
    <row r="4" spans="1:253" s="90" customFormat="1" ht="13.5" customHeight="1" x14ac:dyDescent="0.2">
      <c r="A4" s="173" t="s">
        <v>26</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88"/>
      <c r="AR4" s="88"/>
    </row>
    <row r="5" spans="1:253" s="90" customFormat="1" ht="14.25" customHeight="1" x14ac:dyDescent="0.2">
      <c r="A5" s="173" t="str">
        <f>'[1]CUADRO 2 FORTALECIMIENTO'!A5:W5</f>
        <v>RESPONSABLE: SUBDIRECTOR ADMINISTRATIVO Y FINANCIERO Y SECRETARIO GENERAL</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88"/>
      <c r="AR5" s="88"/>
    </row>
    <row r="6" spans="1:253" s="90" customFormat="1" ht="27" customHeight="1" x14ac:dyDescent="0.2">
      <c r="A6" s="174" t="s">
        <v>82</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6"/>
    </row>
    <row r="7" spans="1:253" s="94" customFormat="1" ht="54.75" customHeight="1" x14ac:dyDescent="0.2">
      <c r="A7" s="92" t="s">
        <v>626</v>
      </c>
      <c r="B7" s="92" t="s">
        <v>628</v>
      </c>
      <c r="C7" s="92" t="s">
        <v>629</v>
      </c>
      <c r="D7" s="92" t="s">
        <v>58</v>
      </c>
      <c r="E7" s="92" t="s">
        <v>510</v>
      </c>
      <c r="F7" s="92" t="s">
        <v>351</v>
      </c>
      <c r="G7" s="92" t="s">
        <v>347</v>
      </c>
      <c r="H7" s="92" t="s">
        <v>360</v>
      </c>
      <c r="I7" s="92" t="s">
        <v>352</v>
      </c>
      <c r="J7" s="92" t="s">
        <v>350</v>
      </c>
      <c r="K7" s="92" t="s">
        <v>362</v>
      </c>
      <c r="L7" s="92" t="s">
        <v>353</v>
      </c>
      <c r="M7" s="92" t="s">
        <v>349</v>
      </c>
      <c r="N7" s="92" t="s">
        <v>363</v>
      </c>
      <c r="O7" s="92" t="s">
        <v>354</v>
      </c>
      <c r="P7" s="92" t="s">
        <v>348</v>
      </c>
      <c r="Q7" s="92" t="s">
        <v>364</v>
      </c>
      <c r="R7" s="92" t="s">
        <v>59</v>
      </c>
      <c r="S7" s="92" t="s">
        <v>510</v>
      </c>
      <c r="T7" s="92" t="s">
        <v>369</v>
      </c>
      <c r="U7" s="92" t="s">
        <v>370</v>
      </c>
      <c r="V7" s="92" t="s">
        <v>340</v>
      </c>
      <c r="W7" s="92" t="s">
        <v>372</v>
      </c>
      <c r="X7" s="92" t="s">
        <v>373</v>
      </c>
      <c r="Y7" s="92" t="s">
        <v>341</v>
      </c>
      <c r="Z7" s="92" t="s">
        <v>374</v>
      </c>
      <c r="AA7" s="92" t="s">
        <v>375</v>
      </c>
      <c r="AB7" s="92" t="s">
        <v>342</v>
      </c>
      <c r="AC7" s="92" t="s">
        <v>376</v>
      </c>
      <c r="AD7" s="92" t="s">
        <v>371</v>
      </c>
      <c r="AE7" s="92" t="s">
        <v>343</v>
      </c>
      <c r="AF7" s="92" t="s">
        <v>514</v>
      </c>
      <c r="AG7" s="92" t="s">
        <v>336</v>
      </c>
      <c r="AH7" s="92" t="s">
        <v>355</v>
      </c>
      <c r="AI7" s="92" t="s">
        <v>356</v>
      </c>
      <c r="AJ7" s="92" t="s">
        <v>337</v>
      </c>
      <c r="AK7" s="92" t="s">
        <v>344</v>
      </c>
      <c r="AL7" s="92" t="s">
        <v>357</v>
      </c>
      <c r="AM7" s="92" t="s">
        <v>338</v>
      </c>
      <c r="AN7" s="92" t="s">
        <v>345</v>
      </c>
      <c r="AO7" s="92" t="s">
        <v>358</v>
      </c>
      <c r="AP7" s="92" t="s">
        <v>339</v>
      </c>
      <c r="AQ7" s="93" t="s">
        <v>346</v>
      </c>
      <c r="AR7" s="93" t="s">
        <v>359</v>
      </c>
    </row>
    <row r="8" spans="1:253" s="90" customFormat="1" ht="43.5" customHeight="1" x14ac:dyDescent="0.2">
      <c r="A8" s="327" t="s">
        <v>27</v>
      </c>
      <c r="B8" s="177" t="s">
        <v>28</v>
      </c>
      <c r="C8" s="95" t="s">
        <v>29</v>
      </c>
      <c r="D8" s="96" t="s">
        <v>193</v>
      </c>
      <c r="E8" s="97" t="s">
        <v>449</v>
      </c>
      <c r="F8" s="98">
        <v>46476697000</v>
      </c>
      <c r="G8" s="98"/>
      <c r="H8" s="99"/>
      <c r="I8" s="98">
        <v>47534332000</v>
      </c>
      <c r="J8" s="98"/>
      <c r="K8" s="98"/>
      <c r="L8" s="98">
        <v>49288306000</v>
      </c>
      <c r="M8" s="98"/>
      <c r="N8" s="98"/>
      <c r="O8" s="98">
        <v>51268918000</v>
      </c>
      <c r="P8" s="96"/>
      <c r="Q8" s="96"/>
      <c r="R8" s="177" t="s">
        <v>137</v>
      </c>
      <c r="S8" s="177" t="s">
        <v>365</v>
      </c>
      <c r="T8" s="188">
        <v>0.8</v>
      </c>
      <c r="U8" s="177"/>
      <c r="V8" s="177"/>
      <c r="W8" s="179">
        <v>0.8</v>
      </c>
      <c r="X8" s="177"/>
      <c r="Y8" s="177"/>
      <c r="Z8" s="179">
        <v>0.8</v>
      </c>
      <c r="AA8" s="177"/>
      <c r="AB8" s="177"/>
      <c r="AC8" s="179">
        <v>0.8</v>
      </c>
      <c r="AD8" s="177"/>
      <c r="AE8" s="177"/>
      <c r="AF8" s="178">
        <v>100000000</v>
      </c>
      <c r="AG8" s="178">
        <v>25000000</v>
      </c>
      <c r="AH8" s="178"/>
      <c r="AI8" s="178"/>
      <c r="AJ8" s="178">
        <v>25000000</v>
      </c>
      <c r="AK8" s="178"/>
      <c r="AL8" s="178"/>
      <c r="AM8" s="178">
        <v>25000000</v>
      </c>
      <c r="AN8" s="178"/>
      <c r="AO8" s="178"/>
      <c r="AP8" s="178">
        <v>25000000</v>
      </c>
      <c r="AQ8" s="178"/>
      <c r="AR8" s="178"/>
    </row>
    <row r="9" spans="1:253" s="90" customFormat="1" ht="35.25" customHeight="1" x14ac:dyDescent="0.2">
      <c r="A9" s="327"/>
      <c r="B9" s="177"/>
      <c r="C9" s="96" t="s">
        <v>30</v>
      </c>
      <c r="D9" s="96" t="s">
        <v>194</v>
      </c>
      <c r="E9" s="97" t="s">
        <v>449</v>
      </c>
      <c r="F9" s="98">
        <v>46476697000</v>
      </c>
      <c r="G9" s="98"/>
      <c r="H9" s="99"/>
      <c r="I9" s="98">
        <v>47534332000</v>
      </c>
      <c r="J9" s="98"/>
      <c r="K9" s="98"/>
      <c r="L9" s="98">
        <v>49288306000</v>
      </c>
      <c r="M9" s="98"/>
      <c r="N9" s="98"/>
      <c r="O9" s="98">
        <v>51268918000</v>
      </c>
      <c r="P9" s="96"/>
      <c r="Q9" s="96"/>
      <c r="R9" s="177"/>
      <c r="S9" s="177"/>
      <c r="T9" s="177"/>
      <c r="U9" s="177"/>
      <c r="V9" s="177"/>
      <c r="W9" s="180"/>
      <c r="X9" s="177"/>
      <c r="Y9" s="177"/>
      <c r="Z9" s="180"/>
      <c r="AA9" s="177"/>
      <c r="AB9" s="177"/>
      <c r="AC9" s="180"/>
      <c r="AD9" s="177"/>
      <c r="AE9" s="177"/>
      <c r="AF9" s="178"/>
      <c r="AG9" s="178"/>
      <c r="AH9" s="178"/>
      <c r="AI9" s="178"/>
      <c r="AJ9" s="178"/>
      <c r="AK9" s="178"/>
      <c r="AL9" s="178"/>
      <c r="AM9" s="178"/>
      <c r="AN9" s="178"/>
      <c r="AO9" s="178"/>
      <c r="AP9" s="178"/>
      <c r="AQ9" s="178"/>
      <c r="AR9" s="178"/>
    </row>
    <row r="10" spans="1:253" s="90" customFormat="1" ht="53.25" customHeight="1" x14ac:dyDescent="0.2">
      <c r="A10" s="327"/>
      <c r="B10" s="177"/>
      <c r="C10" s="96" t="s">
        <v>31</v>
      </c>
      <c r="D10" s="96" t="s">
        <v>195</v>
      </c>
      <c r="E10" s="97" t="s">
        <v>449</v>
      </c>
      <c r="F10" s="98">
        <v>30000000000</v>
      </c>
      <c r="G10" s="98"/>
      <c r="H10" s="99"/>
      <c r="I10" s="98">
        <v>30000000000</v>
      </c>
      <c r="J10" s="98"/>
      <c r="K10" s="98"/>
      <c r="L10" s="98">
        <v>30000000000</v>
      </c>
      <c r="M10" s="98"/>
      <c r="N10" s="98"/>
      <c r="O10" s="98">
        <v>30000000000</v>
      </c>
      <c r="P10" s="96"/>
      <c r="Q10" s="96"/>
      <c r="R10" s="177"/>
      <c r="S10" s="177"/>
      <c r="T10" s="177"/>
      <c r="U10" s="177"/>
      <c r="V10" s="177"/>
      <c r="W10" s="181"/>
      <c r="X10" s="177"/>
      <c r="Y10" s="177"/>
      <c r="Z10" s="181"/>
      <c r="AA10" s="177"/>
      <c r="AB10" s="177"/>
      <c r="AC10" s="181"/>
      <c r="AD10" s="177"/>
      <c r="AE10" s="177"/>
      <c r="AF10" s="178"/>
      <c r="AG10" s="178"/>
      <c r="AH10" s="178"/>
      <c r="AI10" s="178"/>
      <c r="AJ10" s="178"/>
      <c r="AK10" s="178"/>
      <c r="AL10" s="178"/>
      <c r="AM10" s="178"/>
      <c r="AN10" s="178"/>
      <c r="AO10" s="178"/>
      <c r="AP10" s="178"/>
      <c r="AQ10" s="178"/>
      <c r="AR10" s="178"/>
    </row>
    <row r="11" spans="1:253" s="90" customFormat="1" ht="75.75" customHeight="1" x14ac:dyDescent="0.2">
      <c r="A11" s="327"/>
      <c r="B11" s="97" t="s">
        <v>616</v>
      </c>
      <c r="C11" s="96" t="s">
        <v>617</v>
      </c>
      <c r="D11" s="96" t="s">
        <v>196</v>
      </c>
      <c r="E11" s="97" t="s">
        <v>365</v>
      </c>
      <c r="F11" s="102">
        <v>0.7</v>
      </c>
      <c r="G11" s="102"/>
      <c r="H11" s="99"/>
      <c r="I11" s="102">
        <v>0.1</v>
      </c>
      <c r="J11" s="102"/>
      <c r="K11" s="102"/>
      <c r="L11" s="102">
        <v>0.1</v>
      </c>
      <c r="M11" s="102"/>
      <c r="N11" s="102"/>
      <c r="O11" s="100">
        <v>0.1</v>
      </c>
      <c r="P11" s="96"/>
      <c r="Q11" s="96"/>
      <c r="R11" s="97" t="s">
        <v>238</v>
      </c>
      <c r="S11" s="97" t="s">
        <v>365</v>
      </c>
      <c r="T11" s="97">
        <v>70</v>
      </c>
      <c r="U11" s="97"/>
      <c r="V11" s="97"/>
      <c r="W11" s="97">
        <v>10</v>
      </c>
      <c r="X11" s="97"/>
      <c r="Y11" s="97"/>
      <c r="Z11" s="97">
        <v>10</v>
      </c>
      <c r="AA11" s="97"/>
      <c r="AB11" s="97"/>
      <c r="AC11" s="97">
        <v>10</v>
      </c>
      <c r="AD11" s="97"/>
      <c r="AE11" s="97"/>
      <c r="AF11" s="101">
        <v>100000000</v>
      </c>
      <c r="AG11" s="101">
        <v>50000000</v>
      </c>
      <c r="AH11" s="101"/>
      <c r="AI11" s="100"/>
      <c r="AJ11" s="101">
        <v>17000000</v>
      </c>
      <c r="AK11" s="101"/>
      <c r="AL11" s="101"/>
      <c r="AM11" s="101">
        <v>17000000</v>
      </c>
      <c r="AN11" s="101"/>
      <c r="AO11" s="101"/>
      <c r="AP11" s="101">
        <v>16000000</v>
      </c>
      <c r="AQ11" s="101"/>
      <c r="AR11" s="101"/>
    </row>
    <row r="12" spans="1:253" s="90" customFormat="1" ht="15.75" x14ac:dyDescent="0.2">
      <c r="A12" s="185" t="s">
        <v>647</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7"/>
      <c r="AF12" s="103">
        <f>SUM(AF8:AF11)</f>
        <v>200000000</v>
      </c>
      <c r="AG12" s="103">
        <f>SUM(AG8:AG11)</f>
        <v>75000000</v>
      </c>
      <c r="AH12" s="103"/>
      <c r="AI12" s="103"/>
      <c r="AJ12" s="103">
        <f>SUM(AJ8:AJ11)</f>
        <v>42000000</v>
      </c>
      <c r="AK12" s="103"/>
      <c r="AL12" s="103"/>
      <c r="AM12" s="103">
        <f>SUM(AM8:AM11)</f>
        <v>42000000</v>
      </c>
      <c r="AN12" s="103"/>
      <c r="AO12" s="103"/>
      <c r="AP12" s="103">
        <f>SUM(AP8:AP11)</f>
        <v>41000000</v>
      </c>
      <c r="AQ12" s="103"/>
      <c r="AR12" s="103"/>
    </row>
    <row r="13" spans="1:253" s="90" customFormat="1" ht="42.75" customHeight="1" x14ac:dyDescent="0.2">
      <c r="A13" s="174" t="s">
        <v>75</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6"/>
    </row>
    <row r="14" spans="1:253" s="94" customFormat="1" ht="47.25" customHeight="1" x14ac:dyDescent="0.2">
      <c r="A14" s="92" t="s">
        <v>626</v>
      </c>
      <c r="B14" s="92" t="s">
        <v>628</v>
      </c>
      <c r="C14" s="92" t="s">
        <v>629</v>
      </c>
      <c r="D14" s="92" t="s">
        <v>58</v>
      </c>
      <c r="E14" s="92" t="s">
        <v>510</v>
      </c>
      <c r="F14" s="92" t="s">
        <v>351</v>
      </c>
      <c r="G14" s="92" t="s">
        <v>347</v>
      </c>
      <c r="H14" s="92" t="s">
        <v>360</v>
      </c>
      <c r="I14" s="92" t="s">
        <v>352</v>
      </c>
      <c r="J14" s="92" t="s">
        <v>350</v>
      </c>
      <c r="K14" s="92" t="s">
        <v>362</v>
      </c>
      <c r="L14" s="92" t="s">
        <v>353</v>
      </c>
      <c r="M14" s="92" t="s">
        <v>349</v>
      </c>
      <c r="N14" s="92" t="s">
        <v>363</v>
      </c>
      <c r="O14" s="92" t="s">
        <v>354</v>
      </c>
      <c r="P14" s="92" t="s">
        <v>348</v>
      </c>
      <c r="Q14" s="92" t="s">
        <v>364</v>
      </c>
      <c r="R14" s="92" t="s">
        <v>59</v>
      </c>
      <c r="S14" s="92" t="s">
        <v>510</v>
      </c>
      <c r="T14" s="92" t="s">
        <v>369</v>
      </c>
      <c r="U14" s="92" t="s">
        <v>370</v>
      </c>
      <c r="V14" s="92" t="s">
        <v>340</v>
      </c>
      <c r="W14" s="92" t="s">
        <v>372</v>
      </c>
      <c r="X14" s="92" t="s">
        <v>373</v>
      </c>
      <c r="Y14" s="92" t="s">
        <v>341</v>
      </c>
      <c r="Z14" s="92" t="s">
        <v>374</v>
      </c>
      <c r="AA14" s="92" t="s">
        <v>375</v>
      </c>
      <c r="AB14" s="92" t="s">
        <v>342</v>
      </c>
      <c r="AC14" s="92" t="s">
        <v>376</v>
      </c>
      <c r="AD14" s="92" t="s">
        <v>371</v>
      </c>
      <c r="AE14" s="92" t="s">
        <v>343</v>
      </c>
      <c r="AF14" s="92" t="s">
        <v>514</v>
      </c>
      <c r="AG14" s="92" t="s">
        <v>336</v>
      </c>
      <c r="AH14" s="92" t="s">
        <v>355</v>
      </c>
      <c r="AI14" s="92" t="s">
        <v>356</v>
      </c>
      <c r="AJ14" s="92" t="s">
        <v>337</v>
      </c>
      <c r="AK14" s="92" t="s">
        <v>344</v>
      </c>
      <c r="AL14" s="92" t="s">
        <v>357</v>
      </c>
      <c r="AM14" s="92" t="s">
        <v>338</v>
      </c>
      <c r="AN14" s="92" t="s">
        <v>345</v>
      </c>
      <c r="AO14" s="92" t="s">
        <v>358</v>
      </c>
      <c r="AP14" s="92" t="s">
        <v>339</v>
      </c>
      <c r="AQ14" s="93" t="s">
        <v>346</v>
      </c>
      <c r="AR14" s="93" t="s">
        <v>359</v>
      </c>
    </row>
    <row r="15" spans="1:253" ht="60.75" customHeight="1" x14ac:dyDescent="0.2">
      <c r="A15" s="326" t="s">
        <v>515</v>
      </c>
      <c r="B15" s="177" t="s">
        <v>618</v>
      </c>
      <c r="C15" s="177" t="s">
        <v>239</v>
      </c>
      <c r="D15" s="321" t="s">
        <v>664</v>
      </c>
      <c r="E15" s="322" t="s">
        <v>382</v>
      </c>
      <c r="F15" s="323">
        <v>1</v>
      </c>
      <c r="G15" s="322"/>
      <c r="H15" s="322"/>
      <c r="I15" s="323">
        <v>1</v>
      </c>
      <c r="J15" s="322"/>
      <c r="K15" s="322"/>
      <c r="L15" s="323">
        <v>1</v>
      </c>
      <c r="M15" s="322"/>
      <c r="N15" s="322"/>
      <c r="O15" s="323">
        <v>1</v>
      </c>
      <c r="P15" s="96"/>
      <c r="Q15" s="96"/>
      <c r="R15" s="177" t="s">
        <v>294</v>
      </c>
      <c r="S15" s="177" t="s">
        <v>365</v>
      </c>
      <c r="T15" s="177" t="s">
        <v>383</v>
      </c>
      <c r="U15" s="182"/>
      <c r="V15" s="182"/>
      <c r="W15" s="177" t="s">
        <v>383</v>
      </c>
      <c r="X15" s="182"/>
      <c r="Y15" s="182"/>
      <c r="Z15" s="177" t="s">
        <v>383</v>
      </c>
      <c r="AA15" s="182"/>
      <c r="AB15" s="182"/>
      <c r="AC15" s="177" t="s">
        <v>383</v>
      </c>
      <c r="AD15" s="182"/>
      <c r="AE15" s="182"/>
      <c r="AF15" s="178">
        <v>300000000</v>
      </c>
      <c r="AG15" s="178">
        <v>75000000</v>
      </c>
      <c r="AH15" s="189"/>
      <c r="AI15" s="189"/>
      <c r="AJ15" s="178">
        <v>100000000</v>
      </c>
      <c r="AK15" s="189"/>
      <c r="AL15" s="189"/>
      <c r="AM15" s="178">
        <v>62500000</v>
      </c>
      <c r="AN15" s="189"/>
      <c r="AO15" s="189"/>
      <c r="AP15" s="178">
        <v>62500000</v>
      </c>
      <c r="AQ15" s="178"/>
      <c r="AR15" s="189"/>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row>
    <row r="16" spans="1:253" ht="60.75" customHeight="1" x14ac:dyDescent="0.2">
      <c r="A16" s="326"/>
      <c r="B16" s="177"/>
      <c r="C16" s="177"/>
      <c r="D16" s="321" t="s">
        <v>380</v>
      </c>
      <c r="E16" s="322" t="s">
        <v>365</v>
      </c>
      <c r="F16" s="323">
        <v>0.15</v>
      </c>
      <c r="G16" s="322"/>
      <c r="H16" s="322"/>
      <c r="I16" s="323">
        <v>0.85</v>
      </c>
      <c r="J16" s="322"/>
      <c r="K16" s="322"/>
      <c r="L16" s="323">
        <v>0</v>
      </c>
      <c r="M16" s="322"/>
      <c r="N16" s="322"/>
      <c r="O16" s="323">
        <v>0</v>
      </c>
      <c r="P16" s="96"/>
      <c r="Q16" s="96"/>
      <c r="R16" s="177"/>
      <c r="S16" s="177"/>
      <c r="T16" s="177"/>
      <c r="U16" s="183"/>
      <c r="V16" s="183"/>
      <c r="W16" s="177"/>
      <c r="X16" s="183"/>
      <c r="Y16" s="183"/>
      <c r="Z16" s="177"/>
      <c r="AA16" s="183"/>
      <c r="AB16" s="183"/>
      <c r="AC16" s="177"/>
      <c r="AD16" s="183"/>
      <c r="AE16" s="183"/>
      <c r="AF16" s="178"/>
      <c r="AG16" s="178"/>
      <c r="AH16" s="190"/>
      <c r="AI16" s="190"/>
      <c r="AJ16" s="178"/>
      <c r="AK16" s="190"/>
      <c r="AL16" s="190"/>
      <c r="AM16" s="178"/>
      <c r="AN16" s="190"/>
      <c r="AO16" s="190"/>
      <c r="AP16" s="178"/>
      <c r="AQ16" s="178"/>
      <c r="AR16" s="190"/>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c r="IR16" s="104"/>
      <c r="IS16" s="104"/>
    </row>
    <row r="17" spans="1:253" ht="60.75" customHeight="1" x14ac:dyDescent="0.2">
      <c r="A17" s="326"/>
      <c r="B17" s="177"/>
      <c r="C17" s="177"/>
      <c r="D17" s="321" t="s">
        <v>381</v>
      </c>
      <c r="E17" s="322" t="s">
        <v>365</v>
      </c>
      <c r="F17" s="323">
        <v>0.25</v>
      </c>
      <c r="G17" s="322"/>
      <c r="H17" s="322"/>
      <c r="I17" s="323">
        <v>0.75</v>
      </c>
      <c r="J17" s="322"/>
      <c r="K17" s="322"/>
      <c r="L17" s="323">
        <v>0</v>
      </c>
      <c r="M17" s="322"/>
      <c r="N17" s="322"/>
      <c r="O17" s="323">
        <v>0</v>
      </c>
      <c r="P17" s="96"/>
      <c r="Q17" s="96"/>
      <c r="R17" s="177"/>
      <c r="S17" s="177"/>
      <c r="T17" s="177"/>
      <c r="U17" s="183"/>
      <c r="V17" s="183"/>
      <c r="W17" s="177"/>
      <c r="X17" s="183"/>
      <c r="Y17" s="183"/>
      <c r="Z17" s="177"/>
      <c r="AA17" s="183"/>
      <c r="AB17" s="183"/>
      <c r="AC17" s="177"/>
      <c r="AD17" s="183"/>
      <c r="AE17" s="183"/>
      <c r="AF17" s="178"/>
      <c r="AG17" s="178"/>
      <c r="AH17" s="190"/>
      <c r="AI17" s="190"/>
      <c r="AJ17" s="178"/>
      <c r="AK17" s="190"/>
      <c r="AL17" s="190"/>
      <c r="AM17" s="178"/>
      <c r="AN17" s="190"/>
      <c r="AO17" s="190"/>
      <c r="AP17" s="178"/>
      <c r="AQ17" s="178"/>
      <c r="AR17" s="190"/>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c r="IQ17" s="104"/>
      <c r="IR17" s="104"/>
      <c r="IS17" s="104"/>
    </row>
    <row r="18" spans="1:253" ht="102" customHeight="1" x14ac:dyDescent="0.2">
      <c r="A18" s="326"/>
      <c r="B18" s="177"/>
      <c r="C18" s="177"/>
      <c r="D18" s="321" t="s">
        <v>665</v>
      </c>
      <c r="E18" s="322" t="s">
        <v>365</v>
      </c>
      <c r="F18" s="323">
        <v>1</v>
      </c>
      <c r="G18" s="322"/>
      <c r="H18" s="322"/>
      <c r="I18" s="323">
        <v>1</v>
      </c>
      <c r="J18" s="322"/>
      <c r="K18" s="322"/>
      <c r="L18" s="323">
        <v>1</v>
      </c>
      <c r="M18" s="322"/>
      <c r="N18" s="322"/>
      <c r="O18" s="323">
        <v>1</v>
      </c>
      <c r="P18" s="96"/>
      <c r="Q18" s="96"/>
      <c r="R18" s="177"/>
      <c r="S18" s="177"/>
      <c r="T18" s="177"/>
      <c r="U18" s="183"/>
      <c r="V18" s="183"/>
      <c r="W18" s="177"/>
      <c r="X18" s="183"/>
      <c r="Y18" s="183"/>
      <c r="Z18" s="177"/>
      <c r="AA18" s="183"/>
      <c r="AB18" s="183"/>
      <c r="AC18" s="177"/>
      <c r="AD18" s="183"/>
      <c r="AE18" s="183"/>
      <c r="AF18" s="178"/>
      <c r="AG18" s="178"/>
      <c r="AH18" s="190"/>
      <c r="AI18" s="190"/>
      <c r="AJ18" s="178"/>
      <c r="AK18" s="190"/>
      <c r="AL18" s="190"/>
      <c r="AM18" s="178"/>
      <c r="AN18" s="190"/>
      <c r="AO18" s="190"/>
      <c r="AP18" s="178"/>
      <c r="AQ18" s="178"/>
      <c r="AR18" s="190"/>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4"/>
      <c r="IP18" s="104"/>
      <c r="IQ18" s="104"/>
      <c r="IR18" s="104"/>
      <c r="IS18" s="104"/>
    </row>
    <row r="19" spans="1:253" ht="111" customHeight="1" x14ac:dyDescent="0.2">
      <c r="A19" s="326"/>
      <c r="B19" s="177"/>
      <c r="C19" s="96" t="s">
        <v>619</v>
      </c>
      <c r="D19" s="321" t="s">
        <v>666</v>
      </c>
      <c r="E19" s="322" t="s">
        <v>365</v>
      </c>
      <c r="F19" s="323">
        <v>1</v>
      </c>
      <c r="G19" s="321"/>
      <c r="H19" s="321"/>
      <c r="I19" s="323">
        <v>1</v>
      </c>
      <c r="J19" s="321"/>
      <c r="K19" s="321"/>
      <c r="L19" s="323">
        <v>1</v>
      </c>
      <c r="M19" s="321"/>
      <c r="N19" s="321"/>
      <c r="O19" s="323">
        <v>1</v>
      </c>
      <c r="P19" s="96"/>
      <c r="Q19" s="96"/>
      <c r="R19" s="177"/>
      <c r="S19" s="177"/>
      <c r="T19" s="177"/>
      <c r="U19" s="183"/>
      <c r="V19" s="183"/>
      <c r="W19" s="177"/>
      <c r="X19" s="183"/>
      <c r="Y19" s="183"/>
      <c r="Z19" s="177"/>
      <c r="AA19" s="183"/>
      <c r="AB19" s="183"/>
      <c r="AC19" s="177"/>
      <c r="AD19" s="183"/>
      <c r="AE19" s="183"/>
      <c r="AF19" s="178"/>
      <c r="AG19" s="178"/>
      <c r="AH19" s="190"/>
      <c r="AI19" s="190"/>
      <c r="AJ19" s="178"/>
      <c r="AK19" s="190"/>
      <c r="AL19" s="190"/>
      <c r="AM19" s="178"/>
      <c r="AN19" s="190"/>
      <c r="AO19" s="190"/>
      <c r="AP19" s="178"/>
      <c r="AQ19" s="178"/>
      <c r="AR19" s="190"/>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4"/>
      <c r="IP19" s="104"/>
      <c r="IQ19" s="104"/>
      <c r="IR19" s="104"/>
      <c r="IS19" s="104"/>
    </row>
    <row r="20" spans="1:253" ht="61.5" customHeight="1" x14ac:dyDescent="0.2">
      <c r="A20" s="326"/>
      <c r="B20" s="177"/>
      <c r="C20" s="96" t="s">
        <v>516</v>
      </c>
      <c r="D20" s="321" t="s">
        <v>295</v>
      </c>
      <c r="E20" s="321" t="s">
        <v>365</v>
      </c>
      <c r="F20" s="323">
        <v>1</v>
      </c>
      <c r="G20" s="321"/>
      <c r="H20" s="321"/>
      <c r="I20" s="323">
        <v>1</v>
      </c>
      <c r="J20" s="321"/>
      <c r="K20" s="321"/>
      <c r="L20" s="323">
        <v>1</v>
      </c>
      <c r="M20" s="321"/>
      <c r="N20" s="321"/>
      <c r="O20" s="323">
        <v>1</v>
      </c>
      <c r="P20" s="96"/>
      <c r="Q20" s="96"/>
      <c r="R20" s="177"/>
      <c r="S20" s="177"/>
      <c r="T20" s="177"/>
      <c r="U20" s="183"/>
      <c r="V20" s="183"/>
      <c r="W20" s="177"/>
      <c r="X20" s="183"/>
      <c r="Y20" s="183"/>
      <c r="Z20" s="177"/>
      <c r="AA20" s="183"/>
      <c r="AB20" s="183"/>
      <c r="AC20" s="177"/>
      <c r="AD20" s="183"/>
      <c r="AE20" s="183"/>
      <c r="AF20" s="178"/>
      <c r="AG20" s="178"/>
      <c r="AH20" s="191"/>
      <c r="AI20" s="191"/>
      <c r="AJ20" s="178"/>
      <c r="AK20" s="191"/>
      <c r="AL20" s="191"/>
      <c r="AM20" s="178"/>
      <c r="AN20" s="191"/>
      <c r="AO20" s="191"/>
      <c r="AP20" s="178"/>
      <c r="AQ20" s="178"/>
      <c r="AR20" s="191"/>
    </row>
    <row r="21" spans="1:253" ht="111.75" customHeight="1" x14ac:dyDescent="0.2">
      <c r="A21" s="326"/>
      <c r="B21" s="97" t="s">
        <v>538</v>
      </c>
      <c r="C21" s="96" t="s">
        <v>620</v>
      </c>
      <c r="D21" s="321" t="s">
        <v>240</v>
      </c>
      <c r="E21" s="321" t="s">
        <v>379</v>
      </c>
      <c r="F21" s="324">
        <v>0.25</v>
      </c>
      <c r="G21" s="321"/>
      <c r="H21" s="321"/>
      <c r="I21" s="324">
        <v>0.25</v>
      </c>
      <c r="J21" s="321"/>
      <c r="K21" s="321"/>
      <c r="L21" s="324">
        <v>0.25</v>
      </c>
      <c r="M21" s="321"/>
      <c r="N21" s="321"/>
      <c r="O21" s="324">
        <v>0.25</v>
      </c>
      <c r="P21" s="96"/>
      <c r="Q21" s="96"/>
      <c r="R21" s="177"/>
      <c r="S21" s="177"/>
      <c r="T21" s="177"/>
      <c r="U21" s="183"/>
      <c r="V21" s="183"/>
      <c r="W21" s="177"/>
      <c r="X21" s="183"/>
      <c r="Y21" s="183"/>
      <c r="Z21" s="177"/>
      <c r="AA21" s="183"/>
      <c r="AB21" s="183"/>
      <c r="AC21" s="177"/>
      <c r="AD21" s="183"/>
      <c r="AE21" s="183"/>
      <c r="AF21" s="101">
        <v>1000000000</v>
      </c>
      <c r="AG21" s="101">
        <v>200000000</v>
      </c>
      <c r="AH21" s="101"/>
      <c r="AI21" s="101"/>
      <c r="AJ21" s="101">
        <v>300000000</v>
      </c>
      <c r="AK21" s="101"/>
      <c r="AL21" s="101"/>
      <c r="AM21" s="101">
        <v>250000000</v>
      </c>
      <c r="AN21" s="101"/>
      <c r="AO21" s="101"/>
      <c r="AP21" s="101">
        <v>250000000</v>
      </c>
      <c r="AQ21" s="101"/>
      <c r="AR21" s="101"/>
    </row>
    <row r="22" spans="1:253" ht="96" customHeight="1" x14ac:dyDescent="0.2">
      <c r="A22" s="326"/>
      <c r="B22" s="177" t="s">
        <v>539</v>
      </c>
      <c r="C22" s="96" t="s">
        <v>517</v>
      </c>
      <c r="D22" s="321" t="s">
        <v>377</v>
      </c>
      <c r="E22" s="321" t="s">
        <v>633</v>
      </c>
      <c r="F22" s="325">
        <v>1</v>
      </c>
      <c r="G22" s="325"/>
      <c r="H22" s="325"/>
      <c r="I22" s="325">
        <v>1</v>
      </c>
      <c r="J22" s="321"/>
      <c r="K22" s="321"/>
      <c r="L22" s="325">
        <v>1</v>
      </c>
      <c r="M22" s="321"/>
      <c r="N22" s="321"/>
      <c r="O22" s="325">
        <v>1</v>
      </c>
      <c r="P22" s="96"/>
      <c r="Q22" s="96"/>
      <c r="R22" s="177"/>
      <c r="S22" s="177"/>
      <c r="T22" s="177"/>
      <c r="U22" s="183"/>
      <c r="V22" s="183"/>
      <c r="W22" s="177"/>
      <c r="X22" s="183"/>
      <c r="Y22" s="183"/>
      <c r="Z22" s="177"/>
      <c r="AA22" s="183"/>
      <c r="AB22" s="183"/>
      <c r="AC22" s="177"/>
      <c r="AD22" s="183"/>
      <c r="AE22" s="183"/>
      <c r="AF22" s="178">
        <v>1500000000</v>
      </c>
      <c r="AG22" s="178">
        <v>300000000</v>
      </c>
      <c r="AH22" s="189"/>
      <c r="AI22" s="189"/>
      <c r="AJ22" s="178">
        <v>370000000</v>
      </c>
      <c r="AK22" s="189"/>
      <c r="AL22" s="189"/>
      <c r="AM22" s="178">
        <v>400000000</v>
      </c>
      <c r="AN22" s="189"/>
      <c r="AO22" s="189"/>
      <c r="AP22" s="178">
        <v>430000000</v>
      </c>
      <c r="AQ22" s="189"/>
      <c r="AR22" s="189"/>
    </row>
    <row r="23" spans="1:253" ht="47.25" customHeight="1" x14ac:dyDescent="0.2">
      <c r="A23" s="326"/>
      <c r="B23" s="177"/>
      <c r="C23" s="96" t="s">
        <v>518</v>
      </c>
      <c r="D23" s="321" t="s">
        <v>632</v>
      </c>
      <c r="E23" s="119" t="s">
        <v>633</v>
      </c>
      <c r="F23" s="120">
        <v>1</v>
      </c>
      <c r="G23" s="120"/>
      <c r="H23" s="120"/>
      <c r="I23" s="120">
        <v>1</v>
      </c>
      <c r="J23" s="96"/>
      <c r="K23" s="96"/>
      <c r="L23" s="120">
        <v>1</v>
      </c>
      <c r="M23" s="96"/>
      <c r="N23" s="96"/>
      <c r="O23" s="120">
        <v>1</v>
      </c>
      <c r="P23" s="96"/>
      <c r="Q23" s="96"/>
      <c r="R23" s="177"/>
      <c r="S23" s="177"/>
      <c r="T23" s="177"/>
      <c r="U23" s="183"/>
      <c r="V23" s="183"/>
      <c r="W23" s="177"/>
      <c r="X23" s="183"/>
      <c r="Y23" s="183"/>
      <c r="Z23" s="177"/>
      <c r="AA23" s="183"/>
      <c r="AB23" s="183"/>
      <c r="AC23" s="177"/>
      <c r="AD23" s="183"/>
      <c r="AE23" s="183"/>
      <c r="AF23" s="178"/>
      <c r="AG23" s="178"/>
      <c r="AH23" s="190"/>
      <c r="AI23" s="190"/>
      <c r="AJ23" s="178"/>
      <c r="AK23" s="190"/>
      <c r="AL23" s="190"/>
      <c r="AM23" s="178"/>
      <c r="AN23" s="190"/>
      <c r="AO23" s="190"/>
      <c r="AP23" s="178"/>
      <c r="AQ23" s="190"/>
      <c r="AR23" s="190"/>
    </row>
    <row r="24" spans="1:253" ht="122.25" customHeight="1" x14ac:dyDescent="0.2">
      <c r="A24" s="326"/>
      <c r="B24" s="177"/>
      <c r="C24" s="96" t="s">
        <v>625</v>
      </c>
      <c r="D24" s="321" t="s">
        <v>378</v>
      </c>
      <c r="E24" s="119" t="s">
        <v>633</v>
      </c>
      <c r="F24" s="120">
        <v>1</v>
      </c>
      <c r="G24" s="120"/>
      <c r="H24" s="120"/>
      <c r="I24" s="120">
        <v>1</v>
      </c>
      <c r="J24" s="96"/>
      <c r="K24" s="96"/>
      <c r="L24" s="120">
        <v>1</v>
      </c>
      <c r="M24" s="96"/>
      <c r="N24" s="96"/>
      <c r="O24" s="120">
        <v>1</v>
      </c>
      <c r="P24" s="96"/>
      <c r="Q24" s="96"/>
      <c r="R24" s="177"/>
      <c r="S24" s="177"/>
      <c r="T24" s="177"/>
      <c r="U24" s="183"/>
      <c r="V24" s="183"/>
      <c r="W24" s="177"/>
      <c r="X24" s="183"/>
      <c r="Y24" s="183"/>
      <c r="Z24" s="177"/>
      <c r="AA24" s="183"/>
      <c r="AB24" s="183"/>
      <c r="AC24" s="177"/>
      <c r="AD24" s="183"/>
      <c r="AE24" s="183"/>
      <c r="AF24" s="178"/>
      <c r="AG24" s="178"/>
      <c r="AH24" s="190"/>
      <c r="AI24" s="190"/>
      <c r="AJ24" s="178"/>
      <c r="AK24" s="190"/>
      <c r="AL24" s="190"/>
      <c r="AM24" s="178"/>
      <c r="AN24" s="190"/>
      <c r="AO24" s="190"/>
      <c r="AP24" s="178"/>
      <c r="AQ24" s="190"/>
      <c r="AR24" s="190"/>
    </row>
    <row r="25" spans="1:253" ht="75.75" customHeight="1" x14ac:dyDescent="0.2">
      <c r="A25" s="326"/>
      <c r="B25" s="177"/>
      <c r="C25" s="96" t="s">
        <v>76</v>
      </c>
      <c r="D25" s="321" t="s">
        <v>187</v>
      </c>
      <c r="E25" s="119" t="s">
        <v>633</v>
      </c>
      <c r="F25" s="120">
        <v>1</v>
      </c>
      <c r="G25" s="120"/>
      <c r="H25" s="120"/>
      <c r="I25" s="120">
        <v>1</v>
      </c>
      <c r="J25" s="96"/>
      <c r="K25" s="96"/>
      <c r="L25" s="120">
        <v>1</v>
      </c>
      <c r="M25" s="96"/>
      <c r="N25" s="96"/>
      <c r="O25" s="120">
        <v>1</v>
      </c>
      <c r="P25" s="96"/>
      <c r="Q25" s="96"/>
      <c r="R25" s="177"/>
      <c r="S25" s="177"/>
      <c r="T25" s="177"/>
      <c r="U25" s="183"/>
      <c r="V25" s="183"/>
      <c r="W25" s="177"/>
      <c r="X25" s="183"/>
      <c r="Y25" s="183"/>
      <c r="Z25" s="177"/>
      <c r="AA25" s="183"/>
      <c r="AB25" s="183"/>
      <c r="AC25" s="177"/>
      <c r="AD25" s="183"/>
      <c r="AE25" s="183"/>
      <c r="AF25" s="178"/>
      <c r="AG25" s="178"/>
      <c r="AH25" s="191"/>
      <c r="AI25" s="191"/>
      <c r="AJ25" s="178"/>
      <c r="AK25" s="191"/>
      <c r="AL25" s="191"/>
      <c r="AM25" s="178"/>
      <c r="AN25" s="191"/>
      <c r="AO25" s="191"/>
      <c r="AP25" s="178"/>
      <c r="AQ25" s="191"/>
      <c r="AR25" s="191"/>
    </row>
    <row r="26" spans="1:253" ht="75.75" customHeight="1" x14ac:dyDescent="0.2">
      <c r="A26" s="326"/>
      <c r="B26" s="177" t="s">
        <v>77</v>
      </c>
      <c r="C26" s="96" t="s">
        <v>78</v>
      </c>
      <c r="D26" s="321" t="s">
        <v>188</v>
      </c>
      <c r="E26" s="96" t="s">
        <v>385</v>
      </c>
      <c r="F26" s="107">
        <v>0.1</v>
      </c>
      <c r="G26" s="96"/>
      <c r="H26" s="96"/>
      <c r="I26" s="107">
        <v>0.5</v>
      </c>
      <c r="J26" s="96"/>
      <c r="K26" s="96"/>
      <c r="L26" s="107">
        <v>0.2</v>
      </c>
      <c r="M26" s="96"/>
      <c r="N26" s="96"/>
      <c r="O26" s="107">
        <v>0.2</v>
      </c>
      <c r="P26" s="96"/>
      <c r="Q26" s="96"/>
      <c r="R26" s="177"/>
      <c r="S26" s="177"/>
      <c r="T26" s="177"/>
      <c r="U26" s="183"/>
      <c r="V26" s="183"/>
      <c r="W26" s="177"/>
      <c r="X26" s="183"/>
      <c r="Y26" s="183"/>
      <c r="Z26" s="177"/>
      <c r="AA26" s="183"/>
      <c r="AB26" s="183"/>
      <c r="AC26" s="177"/>
      <c r="AD26" s="183"/>
      <c r="AE26" s="183"/>
      <c r="AF26" s="101">
        <v>2080000000</v>
      </c>
      <c r="AG26" s="101">
        <v>300000000</v>
      </c>
      <c r="AH26" s="101"/>
      <c r="AI26" s="101"/>
      <c r="AJ26" s="101">
        <v>1000000000</v>
      </c>
      <c r="AK26" s="101"/>
      <c r="AL26" s="101"/>
      <c r="AM26" s="101">
        <v>500000000</v>
      </c>
      <c r="AN26" s="101"/>
      <c r="AO26" s="101"/>
      <c r="AP26" s="101">
        <v>280000000</v>
      </c>
      <c r="AQ26" s="101"/>
      <c r="AR26" s="101"/>
    </row>
    <row r="27" spans="1:253" ht="75.75" customHeight="1" x14ac:dyDescent="0.2">
      <c r="A27" s="326"/>
      <c r="B27" s="177"/>
      <c r="C27" s="96" t="s">
        <v>621</v>
      </c>
      <c r="D27" s="321" t="s">
        <v>189</v>
      </c>
      <c r="E27" s="96" t="s">
        <v>379</v>
      </c>
      <c r="F27" s="107">
        <v>0.1</v>
      </c>
      <c r="G27" s="96"/>
      <c r="H27" s="96"/>
      <c r="I27" s="107">
        <v>0.4</v>
      </c>
      <c r="J27" s="96"/>
      <c r="K27" s="96"/>
      <c r="L27" s="107">
        <v>0.25</v>
      </c>
      <c r="M27" s="96"/>
      <c r="N27" s="96"/>
      <c r="O27" s="107">
        <v>0.25</v>
      </c>
      <c r="P27" s="96"/>
      <c r="Q27" s="96"/>
      <c r="R27" s="177"/>
      <c r="S27" s="177"/>
      <c r="T27" s="177"/>
      <c r="U27" s="183"/>
      <c r="V27" s="183"/>
      <c r="W27" s="177"/>
      <c r="X27" s="183"/>
      <c r="Y27" s="183"/>
      <c r="Z27" s="177"/>
      <c r="AA27" s="183"/>
      <c r="AB27" s="183"/>
      <c r="AC27" s="177"/>
      <c r="AD27" s="183"/>
      <c r="AE27" s="183"/>
      <c r="AF27" s="101">
        <v>420000000</v>
      </c>
      <c r="AG27" s="101">
        <v>20000000</v>
      </c>
      <c r="AH27" s="101"/>
      <c r="AI27" s="101"/>
      <c r="AJ27" s="101">
        <v>200000000</v>
      </c>
      <c r="AK27" s="101"/>
      <c r="AL27" s="101"/>
      <c r="AM27" s="101">
        <v>100000000</v>
      </c>
      <c r="AN27" s="101"/>
      <c r="AO27" s="101"/>
      <c r="AP27" s="101">
        <v>100000000</v>
      </c>
      <c r="AQ27" s="101"/>
      <c r="AR27" s="101"/>
    </row>
    <row r="28" spans="1:253" ht="61.5" customHeight="1" x14ac:dyDescent="0.2">
      <c r="A28" s="326"/>
      <c r="B28" s="177" t="s">
        <v>622</v>
      </c>
      <c r="C28" s="96" t="s">
        <v>138</v>
      </c>
      <c r="D28" s="321" t="s">
        <v>190</v>
      </c>
      <c r="E28" s="97" t="s">
        <v>382</v>
      </c>
      <c r="F28" s="102">
        <v>1</v>
      </c>
      <c r="G28" s="96"/>
      <c r="H28" s="96"/>
      <c r="I28" s="102">
        <v>1</v>
      </c>
      <c r="J28" s="96"/>
      <c r="K28" s="96"/>
      <c r="L28" s="102">
        <v>1</v>
      </c>
      <c r="M28" s="96"/>
      <c r="N28" s="96"/>
      <c r="O28" s="102">
        <v>1</v>
      </c>
      <c r="P28" s="96"/>
      <c r="Q28" s="96"/>
      <c r="R28" s="177"/>
      <c r="S28" s="177"/>
      <c r="T28" s="177"/>
      <c r="U28" s="183"/>
      <c r="V28" s="183"/>
      <c r="W28" s="177"/>
      <c r="X28" s="183"/>
      <c r="Y28" s="183"/>
      <c r="Z28" s="177"/>
      <c r="AA28" s="183"/>
      <c r="AB28" s="183"/>
      <c r="AC28" s="177"/>
      <c r="AD28" s="183"/>
      <c r="AE28" s="183"/>
      <c r="AF28" s="101">
        <v>1620000000</v>
      </c>
      <c r="AG28" s="101">
        <v>600000000</v>
      </c>
      <c r="AH28" s="101"/>
      <c r="AI28" s="101"/>
      <c r="AJ28" s="101">
        <v>400000000</v>
      </c>
      <c r="AK28" s="101"/>
      <c r="AL28" s="101"/>
      <c r="AM28" s="101">
        <v>320000000</v>
      </c>
      <c r="AN28" s="101"/>
      <c r="AO28" s="101"/>
      <c r="AP28" s="101">
        <v>300000000</v>
      </c>
      <c r="AQ28" s="101"/>
      <c r="AR28" s="101"/>
    </row>
    <row r="29" spans="1:253" ht="75.75" customHeight="1" x14ac:dyDescent="0.2">
      <c r="A29" s="326"/>
      <c r="B29" s="177"/>
      <c r="C29" s="96" t="s">
        <v>139</v>
      </c>
      <c r="D29" s="96" t="s">
        <v>191</v>
      </c>
      <c r="E29" s="97" t="s">
        <v>450</v>
      </c>
      <c r="F29" s="102">
        <v>1</v>
      </c>
      <c r="G29" s="96"/>
      <c r="H29" s="96"/>
      <c r="I29" s="97">
        <v>0</v>
      </c>
      <c r="J29" s="96"/>
      <c r="K29" s="96"/>
      <c r="L29" s="97">
        <v>0</v>
      </c>
      <c r="M29" s="96"/>
      <c r="N29" s="96"/>
      <c r="O29" s="97">
        <v>0</v>
      </c>
      <c r="P29" s="96"/>
      <c r="Q29" s="96"/>
      <c r="R29" s="177"/>
      <c r="S29" s="177"/>
      <c r="T29" s="177"/>
      <c r="U29" s="183"/>
      <c r="V29" s="183"/>
      <c r="W29" s="177"/>
      <c r="X29" s="183"/>
      <c r="Y29" s="183"/>
      <c r="Z29" s="177"/>
      <c r="AA29" s="183"/>
      <c r="AB29" s="183"/>
      <c r="AC29" s="177"/>
      <c r="AD29" s="183"/>
      <c r="AE29" s="183"/>
      <c r="AF29" s="101">
        <v>500000000</v>
      </c>
      <c r="AG29" s="101">
        <v>500000000</v>
      </c>
      <c r="AH29" s="101"/>
      <c r="AI29" s="101"/>
      <c r="AJ29" s="101">
        <v>0</v>
      </c>
      <c r="AK29" s="101"/>
      <c r="AL29" s="101"/>
      <c r="AM29" s="101">
        <v>0</v>
      </c>
      <c r="AN29" s="101"/>
      <c r="AO29" s="101"/>
      <c r="AP29" s="101">
        <v>0</v>
      </c>
      <c r="AQ29" s="101"/>
      <c r="AR29" s="101"/>
    </row>
    <row r="30" spans="1:253" ht="75.75" customHeight="1" x14ac:dyDescent="0.2">
      <c r="A30" s="326"/>
      <c r="B30" s="97" t="s">
        <v>623</v>
      </c>
      <c r="C30" s="96" t="s">
        <v>140</v>
      </c>
      <c r="D30" s="96" t="s">
        <v>192</v>
      </c>
      <c r="E30" s="97" t="s">
        <v>365</v>
      </c>
      <c r="F30" s="102">
        <v>1</v>
      </c>
      <c r="G30" s="96"/>
      <c r="H30" s="96"/>
      <c r="I30" s="102">
        <v>1</v>
      </c>
      <c r="J30" s="96"/>
      <c r="K30" s="96"/>
      <c r="L30" s="102">
        <v>1</v>
      </c>
      <c r="M30" s="96"/>
      <c r="N30" s="96"/>
      <c r="O30" s="102">
        <v>1</v>
      </c>
      <c r="P30" s="96"/>
      <c r="Q30" s="96"/>
      <c r="R30" s="177"/>
      <c r="S30" s="177"/>
      <c r="T30" s="177"/>
      <c r="U30" s="184"/>
      <c r="V30" s="184"/>
      <c r="W30" s="177"/>
      <c r="X30" s="184"/>
      <c r="Y30" s="184"/>
      <c r="Z30" s="177"/>
      <c r="AA30" s="184"/>
      <c r="AB30" s="184"/>
      <c r="AC30" s="177"/>
      <c r="AD30" s="184"/>
      <c r="AE30" s="184"/>
      <c r="AF30" s="101">
        <v>300000000</v>
      </c>
      <c r="AG30" s="101">
        <v>50000000</v>
      </c>
      <c r="AH30" s="101"/>
      <c r="AI30" s="101"/>
      <c r="AJ30" s="101">
        <v>120000000</v>
      </c>
      <c r="AK30" s="101"/>
      <c r="AL30" s="101"/>
      <c r="AM30" s="101">
        <v>80000000</v>
      </c>
      <c r="AN30" s="101"/>
      <c r="AO30" s="101"/>
      <c r="AP30" s="101">
        <v>50000000</v>
      </c>
      <c r="AQ30" s="101"/>
      <c r="AR30" s="101"/>
    </row>
    <row r="31" spans="1:253" ht="27.75" customHeight="1" x14ac:dyDescent="0.2">
      <c r="A31" s="185" t="s">
        <v>647</v>
      </c>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7"/>
      <c r="AD31" s="105"/>
      <c r="AE31" s="105"/>
      <c r="AF31" s="103">
        <f>SUM(AF15:AF30)</f>
        <v>7720000000</v>
      </c>
      <c r="AG31" s="103">
        <f>SUM(AG15:AG30)</f>
        <v>2045000000</v>
      </c>
      <c r="AH31" s="103"/>
      <c r="AI31" s="103"/>
      <c r="AJ31" s="103">
        <f>SUM(AJ15:AJ30)</f>
        <v>2490000000</v>
      </c>
      <c r="AK31" s="103"/>
      <c r="AL31" s="103"/>
      <c r="AM31" s="103">
        <f>SUM(AM15:AM30)</f>
        <v>1712500000</v>
      </c>
      <c r="AN31" s="103"/>
      <c r="AO31" s="103"/>
      <c r="AP31" s="103">
        <f>SUM(AP15:AP30)</f>
        <v>1472500000</v>
      </c>
      <c r="AQ31" s="103"/>
      <c r="AR31" s="103"/>
    </row>
    <row r="32" spans="1:253" s="106" customFormat="1" ht="33" customHeight="1" x14ac:dyDescent="0.2">
      <c r="A32" s="174" t="s">
        <v>519</v>
      </c>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6"/>
    </row>
    <row r="33" spans="1:44" s="94" customFormat="1" ht="47.25" customHeight="1" x14ac:dyDescent="0.2">
      <c r="A33" s="92" t="s">
        <v>626</v>
      </c>
      <c r="B33" s="92" t="s">
        <v>628</v>
      </c>
      <c r="C33" s="92" t="s">
        <v>629</v>
      </c>
      <c r="D33" s="92" t="s">
        <v>58</v>
      </c>
      <c r="E33" s="92" t="s">
        <v>510</v>
      </c>
      <c r="F33" s="92" t="s">
        <v>351</v>
      </c>
      <c r="G33" s="92" t="s">
        <v>347</v>
      </c>
      <c r="H33" s="92" t="s">
        <v>360</v>
      </c>
      <c r="I33" s="92" t="s">
        <v>352</v>
      </c>
      <c r="J33" s="92" t="s">
        <v>350</v>
      </c>
      <c r="K33" s="92" t="s">
        <v>362</v>
      </c>
      <c r="L33" s="92" t="s">
        <v>353</v>
      </c>
      <c r="M33" s="92" t="s">
        <v>349</v>
      </c>
      <c r="N33" s="92" t="s">
        <v>363</v>
      </c>
      <c r="O33" s="92" t="s">
        <v>354</v>
      </c>
      <c r="P33" s="92" t="s">
        <v>348</v>
      </c>
      <c r="Q33" s="92" t="s">
        <v>364</v>
      </c>
      <c r="R33" s="92" t="s">
        <v>59</v>
      </c>
      <c r="S33" s="92" t="s">
        <v>510</v>
      </c>
      <c r="T33" s="92" t="s">
        <v>369</v>
      </c>
      <c r="U33" s="92" t="s">
        <v>370</v>
      </c>
      <c r="V33" s="92" t="s">
        <v>340</v>
      </c>
      <c r="W33" s="92" t="s">
        <v>372</v>
      </c>
      <c r="X33" s="92" t="s">
        <v>373</v>
      </c>
      <c r="Y33" s="92" t="s">
        <v>341</v>
      </c>
      <c r="Z33" s="92" t="s">
        <v>374</v>
      </c>
      <c r="AA33" s="92" t="s">
        <v>375</v>
      </c>
      <c r="AB33" s="92" t="s">
        <v>342</v>
      </c>
      <c r="AC33" s="92" t="s">
        <v>376</v>
      </c>
      <c r="AD33" s="92" t="s">
        <v>371</v>
      </c>
      <c r="AE33" s="92" t="s">
        <v>343</v>
      </c>
      <c r="AF33" s="92" t="s">
        <v>514</v>
      </c>
      <c r="AG33" s="92" t="s">
        <v>336</v>
      </c>
      <c r="AH33" s="92" t="s">
        <v>355</v>
      </c>
      <c r="AI33" s="92" t="s">
        <v>356</v>
      </c>
      <c r="AJ33" s="92" t="s">
        <v>337</v>
      </c>
      <c r="AK33" s="92" t="s">
        <v>344</v>
      </c>
      <c r="AL33" s="92" t="s">
        <v>357</v>
      </c>
      <c r="AM33" s="92" t="s">
        <v>338</v>
      </c>
      <c r="AN33" s="92" t="s">
        <v>345</v>
      </c>
      <c r="AO33" s="92" t="s">
        <v>358</v>
      </c>
      <c r="AP33" s="92" t="s">
        <v>339</v>
      </c>
      <c r="AQ33" s="93" t="s">
        <v>346</v>
      </c>
      <c r="AR33" s="93" t="s">
        <v>359</v>
      </c>
    </row>
    <row r="34" spans="1:44" ht="51.75" customHeight="1" x14ac:dyDescent="0.2">
      <c r="A34" s="192" t="s">
        <v>523</v>
      </c>
      <c r="B34" s="97" t="s">
        <v>494</v>
      </c>
      <c r="C34" s="97" t="s">
        <v>226</v>
      </c>
      <c r="D34" s="96" t="s">
        <v>227</v>
      </c>
      <c r="E34" s="125" t="s">
        <v>499</v>
      </c>
      <c r="F34" s="126">
        <v>1</v>
      </c>
      <c r="G34" s="97"/>
      <c r="H34" s="97"/>
      <c r="I34" s="126">
        <v>1</v>
      </c>
      <c r="J34" s="97"/>
      <c r="K34" s="97"/>
      <c r="L34" s="126">
        <v>1</v>
      </c>
      <c r="M34" s="97"/>
      <c r="N34" s="97"/>
      <c r="O34" s="126">
        <v>1</v>
      </c>
      <c r="P34" s="96"/>
      <c r="Q34" s="96"/>
      <c r="R34" s="177" t="s">
        <v>241</v>
      </c>
      <c r="S34" s="193" t="s">
        <v>451</v>
      </c>
      <c r="T34" s="182">
        <v>90</v>
      </c>
      <c r="U34" s="182"/>
      <c r="V34" s="182"/>
      <c r="W34" s="182">
        <v>91</v>
      </c>
      <c r="X34" s="182"/>
      <c r="Y34" s="182"/>
      <c r="Z34" s="182">
        <v>92</v>
      </c>
      <c r="AA34" s="182"/>
      <c r="AB34" s="182"/>
      <c r="AC34" s="182">
        <v>93</v>
      </c>
      <c r="AD34" s="182"/>
      <c r="AE34" s="182"/>
      <c r="AF34" s="101">
        <v>80000000</v>
      </c>
      <c r="AG34" s="101">
        <v>0</v>
      </c>
      <c r="AH34" s="101"/>
      <c r="AI34" s="101"/>
      <c r="AJ34" s="101">
        <v>62000000</v>
      </c>
      <c r="AK34" s="101"/>
      <c r="AL34" s="101"/>
      <c r="AM34" s="101">
        <v>9000000</v>
      </c>
      <c r="AN34" s="101"/>
      <c r="AO34" s="101"/>
      <c r="AP34" s="101">
        <v>9000000</v>
      </c>
      <c r="AQ34" s="101"/>
      <c r="AR34" s="101"/>
    </row>
    <row r="35" spans="1:44" ht="40.5" customHeight="1" x14ac:dyDescent="0.2">
      <c r="A35" s="192"/>
      <c r="B35" s="177" t="s">
        <v>624</v>
      </c>
      <c r="C35" s="107" t="s">
        <v>224</v>
      </c>
      <c r="D35" s="96" t="s">
        <v>254</v>
      </c>
      <c r="E35" s="125" t="s">
        <v>499</v>
      </c>
      <c r="F35" s="126">
        <v>1</v>
      </c>
      <c r="G35" s="107"/>
      <c r="H35" s="107"/>
      <c r="I35" s="126">
        <v>1</v>
      </c>
      <c r="J35" s="107"/>
      <c r="K35" s="107"/>
      <c r="L35" s="126">
        <v>1</v>
      </c>
      <c r="M35" s="107"/>
      <c r="N35" s="107"/>
      <c r="O35" s="126">
        <v>1</v>
      </c>
      <c r="P35" s="96"/>
      <c r="Q35" s="96"/>
      <c r="R35" s="177"/>
      <c r="S35" s="193"/>
      <c r="T35" s="184"/>
      <c r="U35" s="184"/>
      <c r="V35" s="184"/>
      <c r="W35" s="184"/>
      <c r="X35" s="184"/>
      <c r="Y35" s="184"/>
      <c r="Z35" s="184"/>
      <c r="AA35" s="184"/>
      <c r="AB35" s="184"/>
      <c r="AC35" s="184"/>
      <c r="AD35" s="184"/>
      <c r="AE35" s="184"/>
      <c r="AF35" s="101">
        <v>530000000</v>
      </c>
      <c r="AG35" s="101">
        <v>119000000</v>
      </c>
      <c r="AH35" s="101"/>
      <c r="AI35" s="101"/>
      <c r="AJ35" s="128">
        <v>127330000</v>
      </c>
      <c r="AK35" s="101"/>
      <c r="AL35" s="101"/>
      <c r="AM35" s="128">
        <v>136243100</v>
      </c>
      <c r="AN35" s="101"/>
      <c r="AO35" s="101"/>
      <c r="AP35" s="101">
        <v>136243100</v>
      </c>
      <c r="AQ35" s="101"/>
      <c r="AR35" s="101"/>
    </row>
    <row r="36" spans="1:44" ht="63.75" customHeight="1" x14ac:dyDescent="0.2">
      <c r="A36" s="192"/>
      <c r="B36" s="177"/>
      <c r="C36" s="108" t="s">
        <v>223</v>
      </c>
      <c r="D36" s="95" t="s">
        <v>242</v>
      </c>
      <c r="E36" s="125" t="s">
        <v>499</v>
      </c>
      <c r="F36" s="126">
        <v>1</v>
      </c>
      <c r="G36" s="108"/>
      <c r="H36" s="108"/>
      <c r="I36" s="126">
        <v>1</v>
      </c>
      <c r="J36" s="108"/>
      <c r="K36" s="108"/>
      <c r="L36" s="126">
        <v>1</v>
      </c>
      <c r="M36" s="108"/>
      <c r="N36" s="108"/>
      <c r="O36" s="126">
        <v>1</v>
      </c>
      <c r="P36" s="95"/>
      <c r="Q36" s="95"/>
      <c r="R36" s="177"/>
      <c r="S36" s="193"/>
      <c r="T36" s="182">
        <v>100</v>
      </c>
      <c r="U36" s="182"/>
      <c r="V36" s="182"/>
      <c r="W36" s="182">
        <v>100</v>
      </c>
      <c r="X36" s="182"/>
      <c r="Y36" s="182"/>
      <c r="Z36" s="182">
        <v>100</v>
      </c>
      <c r="AA36" s="182"/>
      <c r="AB36" s="182"/>
      <c r="AC36" s="182">
        <v>100</v>
      </c>
      <c r="AD36" s="182"/>
      <c r="AE36" s="182"/>
      <c r="AF36" s="101">
        <f>3290000000</f>
        <v>3290000000</v>
      </c>
      <c r="AG36" s="128">
        <v>739701376</v>
      </c>
      <c r="AH36" s="101"/>
      <c r="AI36" s="101"/>
      <c r="AJ36" s="128">
        <v>791480472</v>
      </c>
      <c r="AK36" s="101"/>
      <c r="AL36" s="101"/>
      <c r="AM36" s="128">
        <v>846884105</v>
      </c>
      <c r="AN36" s="101"/>
      <c r="AO36" s="101"/>
      <c r="AP36" s="128">
        <v>911934047</v>
      </c>
      <c r="AQ36" s="101"/>
      <c r="AR36" s="101"/>
    </row>
    <row r="37" spans="1:44" ht="63.75" customHeight="1" x14ac:dyDescent="0.2">
      <c r="A37" s="192"/>
      <c r="B37" s="177"/>
      <c r="C37" s="108" t="s">
        <v>225</v>
      </c>
      <c r="D37" s="95" t="s">
        <v>255</v>
      </c>
      <c r="E37" s="125" t="s">
        <v>499</v>
      </c>
      <c r="F37" s="127">
        <v>1</v>
      </c>
      <c r="G37" s="108"/>
      <c r="H37" s="108"/>
      <c r="I37" s="127">
        <v>1</v>
      </c>
      <c r="J37" s="108"/>
      <c r="K37" s="108"/>
      <c r="L37" s="127">
        <v>1</v>
      </c>
      <c r="M37" s="108"/>
      <c r="N37" s="108"/>
      <c r="O37" s="127">
        <v>1</v>
      </c>
      <c r="P37" s="95"/>
      <c r="Q37" s="95"/>
      <c r="R37" s="177"/>
      <c r="S37" s="193"/>
      <c r="T37" s="184"/>
      <c r="U37" s="184"/>
      <c r="V37" s="184"/>
      <c r="W37" s="184"/>
      <c r="X37" s="184"/>
      <c r="Y37" s="184"/>
      <c r="Z37" s="184"/>
      <c r="AA37" s="184"/>
      <c r="AB37" s="184"/>
      <c r="AC37" s="184"/>
      <c r="AD37" s="184"/>
      <c r="AE37" s="184"/>
      <c r="AF37" s="101">
        <v>900000000</v>
      </c>
      <c r="AG37" s="128">
        <v>205460832</v>
      </c>
      <c r="AH37" s="101"/>
      <c r="AI37" s="101"/>
      <c r="AJ37" s="128">
        <v>219843090</v>
      </c>
      <c r="AK37" s="101"/>
      <c r="AL37" s="101"/>
      <c r="AM37" s="128">
        <v>229114916</v>
      </c>
      <c r="AN37" s="101"/>
      <c r="AO37" s="101"/>
      <c r="AP37" s="128">
        <v>245581162</v>
      </c>
      <c r="AQ37" s="101"/>
      <c r="AR37" s="101"/>
    </row>
    <row r="38" spans="1:44" ht="18.75" customHeight="1" x14ac:dyDescent="0.2">
      <c r="A38" s="185" t="s">
        <v>647</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7"/>
      <c r="AD38" s="105"/>
      <c r="AE38" s="105"/>
      <c r="AF38" s="103">
        <f>SUM(AF34:AF37)</f>
        <v>4800000000</v>
      </c>
      <c r="AG38" s="103">
        <f>SUM(AG34:AG37)</f>
        <v>1064162208</v>
      </c>
      <c r="AH38" s="103"/>
      <c r="AI38" s="103"/>
      <c r="AJ38" s="103">
        <f>SUM(AJ34:AJ37)</f>
        <v>1200653562</v>
      </c>
      <c r="AK38" s="103"/>
      <c r="AL38" s="103"/>
      <c r="AM38" s="103">
        <f>SUM(AM34:AM37)</f>
        <v>1221242121</v>
      </c>
      <c r="AN38" s="103"/>
      <c r="AO38" s="103"/>
      <c r="AP38" s="103">
        <f>SUM(AP34:AP37)</f>
        <v>1302758309</v>
      </c>
      <c r="AQ38" s="103"/>
      <c r="AR38" s="103"/>
    </row>
    <row r="39" spans="1:44" ht="30.75" customHeight="1" x14ac:dyDescent="0.2">
      <c r="A39" s="174" t="s">
        <v>651</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6"/>
    </row>
    <row r="40" spans="1:44" s="94" customFormat="1" ht="47.25" customHeight="1" x14ac:dyDescent="0.2">
      <c r="A40" s="92" t="s">
        <v>626</v>
      </c>
      <c r="B40" s="92" t="s">
        <v>628</v>
      </c>
      <c r="C40" s="92" t="s">
        <v>629</v>
      </c>
      <c r="D40" s="92" t="s">
        <v>58</v>
      </c>
      <c r="E40" s="92" t="s">
        <v>510</v>
      </c>
      <c r="F40" s="92" t="s">
        <v>351</v>
      </c>
      <c r="G40" s="92" t="s">
        <v>347</v>
      </c>
      <c r="H40" s="92" t="s">
        <v>360</v>
      </c>
      <c r="I40" s="92" t="s">
        <v>352</v>
      </c>
      <c r="J40" s="92" t="s">
        <v>350</v>
      </c>
      <c r="K40" s="92" t="s">
        <v>362</v>
      </c>
      <c r="L40" s="92" t="s">
        <v>353</v>
      </c>
      <c r="M40" s="92" t="s">
        <v>349</v>
      </c>
      <c r="N40" s="92" t="s">
        <v>363</v>
      </c>
      <c r="O40" s="92" t="s">
        <v>354</v>
      </c>
      <c r="P40" s="92" t="s">
        <v>348</v>
      </c>
      <c r="Q40" s="92" t="s">
        <v>364</v>
      </c>
      <c r="R40" s="92" t="s">
        <v>59</v>
      </c>
      <c r="S40" s="92" t="s">
        <v>510</v>
      </c>
      <c r="T40" s="92" t="s">
        <v>369</v>
      </c>
      <c r="U40" s="92" t="s">
        <v>370</v>
      </c>
      <c r="V40" s="92" t="s">
        <v>340</v>
      </c>
      <c r="W40" s="92" t="s">
        <v>372</v>
      </c>
      <c r="X40" s="92" t="s">
        <v>373</v>
      </c>
      <c r="Y40" s="92" t="s">
        <v>341</v>
      </c>
      <c r="Z40" s="92" t="s">
        <v>374</v>
      </c>
      <c r="AA40" s="92" t="s">
        <v>375</v>
      </c>
      <c r="AB40" s="92" t="s">
        <v>342</v>
      </c>
      <c r="AC40" s="92" t="s">
        <v>376</v>
      </c>
      <c r="AD40" s="92" t="s">
        <v>371</v>
      </c>
      <c r="AE40" s="92" t="s">
        <v>343</v>
      </c>
      <c r="AF40" s="92" t="s">
        <v>514</v>
      </c>
      <c r="AG40" s="92" t="s">
        <v>336</v>
      </c>
      <c r="AH40" s="92" t="s">
        <v>355</v>
      </c>
      <c r="AI40" s="92" t="s">
        <v>356</v>
      </c>
      <c r="AJ40" s="92" t="s">
        <v>337</v>
      </c>
      <c r="AK40" s="92" t="s">
        <v>344</v>
      </c>
      <c r="AL40" s="92" t="s">
        <v>357</v>
      </c>
      <c r="AM40" s="92" t="s">
        <v>338</v>
      </c>
      <c r="AN40" s="92" t="s">
        <v>345</v>
      </c>
      <c r="AO40" s="92" t="s">
        <v>358</v>
      </c>
      <c r="AP40" s="92" t="s">
        <v>339</v>
      </c>
      <c r="AQ40" s="93" t="s">
        <v>346</v>
      </c>
      <c r="AR40" s="93" t="s">
        <v>359</v>
      </c>
    </row>
    <row r="41" spans="1:44" ht="45" customHeight="1" x14ac:dyDescent="0.2">
      <c r="A41" s="326" t="s">
        <v>520</v>
      </c>
      <c r="B41" s="177" t="s">
        <v>79</v>
      </c>
      <c r="C41" s="96" t="s">
        <v>62</v>
      </c>
      <c r="D41" s="96" t="s">
        <v>652</v>
      </c>
      <c r="E41" s="119" t="s">
        <v>558</v>
      </c>
      <c r="F41" s="120">
        <v>0.25</v>
      </c>
      <c r="G41" s="96"/>
      <c r="H41" s="96"/>
      <c r="I41" s="120">
        <v>0.25</v>
      </c>
      <c r="J41" s="96"/>
      <c r="K41" s="96"/>
      <c r="L41" s="120">
        <v>0.25</v>
      </c>
      <c r="M41" s="96"/>
      <c r="N41" s="96"/>
      <c r="O41" s="120">
        <v>0.25</v>
      </c>
      <c r="P41" s="96"/>
      <c r="Q41" s="96"/>
      <c r="R41" s="177" t="s">
        <v>200</v>
      </c>
      <c r="S41" s="119" t="s">
        <v>558</v>
      </c>
      <c r="T41" s="120">
        <v>0.25</v>
      </c>
      <c r="U41" s="97"/>
      <c r="V41" s="97"/>
      <c r="W41" s="120">
        <v>0.25</v>
      </c>
      <c r="X41" s="97"/>
      <c r="Y41" s="97"/>
      <c r="Z41" s="120">
        <v>0.25</v>
      </c>
      <c r="AA41" s="97"/>
      <c r="AB41" s="97"/>
      <c r="AC41" s="120">
        <v>0.25</v>
      </c>
      <c r="AD41" s="97"/>
      <c r="AE41" s="97"/>
      <c r="AF41" s="101">
        <v>50000000</v>
      </c>
      <c r="AG41" s="140">
        <v>5000000</v>
      </c>
      <c r="AH41" s="101"/>
      <c r="AI41" s="101"/>
      <c r="AJ41" s="140">
        <v>15000000</v>
      </c>
      <c r="AK41" s="101"/>
      <c r="AL41" s="101"/>
      <c r="AM41" s="140">
        <v>15000000</v>
      </c>
      <c r="AN41" s="101"/>
      <c r="AO41" s="101"/>
      <c r="AP41" s="140">
        <v>15000000</v>
      </c>
      <c r="AQ41" s="101"/>
      <c r="AR41" s="101"/>
    </row>
    <row r="42" spans="1:44" ht="45" customHeight="1" x14ac:dyDescent="0.2">
      <c r="A42" s="326"/>
      <c r="B42" s="177"/>
      <c r="C42" s="96" t="s">
        <v>63</v>
      </c>
      <c r="D42" s="96" t="s">
        <v>256</v>
      </c>
      <c r="E42" s="119" t="s">
        <v>559</v>
      </c>
      <c r="F42" s="138">
        <v>5</v>
      </c>
      <c r="G42" s="96"/>
      <c r="H42" s="96"/>
      <c r="I42" s="138">
        <v>5</v>
      </c>
      <c r="J42" s="96"/>
      <c r="K42" s="96"/>
      <c r="L42" s="138">
        <v>5</v>
      </c>
      <c r="M42" s="96"/>
      <c r="N42" s="96"/>
      <c r="O42" s="138">
        <v>5</v>
      </c>
      <c r="P42" s="96"/>
      <c r="Q42" s="96"/>
      <c r="R42" s="177"/>
      <c r="S42" s="119" t="s">
        <v>559</v>
      </c>
      <c r="T42" s="138">
        <v>5</v>
      </c>
      <c r="U42" s="97"/>
      <c r="V42" s="97"/>
      <c r="W42" s="138">
        <v>5</v>
      </c>
      <c r="X42" s="97"/>
      <c r="Y42" s="97"/>
      <c r="Z42" s="138">
        <v>5</v>
      </c>
      <c r="AA42" s="97"/>
      <c r="AB42" s="97"/>
      <c r="AC42" s="138">
        <v>5</v>
      </c>
      <c r="AD42" s="97"/>
      <c r="AE42" s="97"/>
      <c r="AF42" s="101">
        <v>400000000</v>
      </c>
      <c r="AG42" s="140">
        <v>100000000</v>
      </c>
      <c r="AH42" s="101"/>
      <c r="AI42" s="101"/>
      <c r="AJ42" s="140">
        <v>100000000</v>
      </c>
      <c r="AK42" s="101"/>
      <c r="AL42" s="101"/>
      <c r="AM42" s="140">
        <v>100000000</v>
      </c>
      <c r="AN42" s="101"/>
      <c r="AO42" s="101"/>
      <c r="AP42" s="140">
        <v>100000000</v>
      </c>
      <c r="AQ42" s="101"/>
      <c r="AR42" s="101"/>
    </row>
    <row r="43" spans="1:44" ht="45" customHeight="1" x14ac:dyDescent="0.2">
      <c r="A43" s="326"/>
      <c r="B43" s="177"/>
      <c r="C43" s="96" t="s">
        <v>64</v>
      </c>
      <c r="D43" s="96" t="s">
        <v>257</v>
      </c>
      <c r="E43" s="119" t="s">
        <v>560</v>
      </c>
      <c r="F43" s="138">
        <v>1</v>
      </c>
      <c r="G43" s="96"/>
      <c r="H43" s="96"/>
      <c r="I43" s="138">
        <v>1</v>
      </c>
      <c r="J43" s="96"/>
      <c r="K43" s="96"/>
      <c r="L43" s="138">
        <v>1</v>
      </c>
      <c r="M43" s="96"/>
      <c r="N43" s="96"/>
      <c r="O43" s="138">
        <v>1</v>
      </c>
      <c r="P43" s="96"/>
      <c r="Q43" s="96"/>
      <c r="R43" s="177"/>
      <c r="S43" s="119" t="s">
        <v>560</v>
      </c>
      <c r="T43" s="138">
        <v>1</v>
      </c>
      <c r="U43" s="97"/>
      <c r="V43" s="97"/>
      <c r="W43" s="138">
        <v>1</v>
      </c>
      <c r="X43" s="97"/>
      <c r="Y43" s="97"/>
      <c r="Z43" s="138">
        <v>1</v>
      </c>
      <c r="AA43" s="97"/>
      <c r="AB43" s="97"/>
      <c r="AC43" s="138">
        <v>1</v>
      </c>
      <c r="AD43" s="97"/>
      <c r="AE43" s="97"/>
      <c r="AF43" s="101">
        <v>30000000</v>
      </c>
      <c r="AG43" s="140">
        <v>0</v>
      </c>
      <c r="AH43" s="101"/>
      <c r="AI43" s="101"/>
      <c r="AJ43" s="140">
        <v>10000000</v>
      </c>
      <c r="AK43" s="101"/>
      <c r="AL43" s="101"/>
      <c r="AM43" s="140">
        <v>10000000</v>
      </c>
      <c r="AN43" s="101"/>
      <c r="AO43" s="101"/>
      <c r="AP43" s="140">
        <v>10000000</v>
      </c>
      <c r="AQ43" s="101"/>
      <c r="AR43" s="101"/>
    </row>
    <row r="44" spans="1:44" ht="64.5" customHeight="1" x14ac:dyDescent="0.2">
      <c r="A44" s="326"/>
      <c r="B44" s="177" t="s">
        <v>80</v>
      </c>
      <c r="C44" s="97" t="s">
        <v>81</v>
      </c>
      <c r="D44" s="96" t="s">
        <v>258</v>
      </c>
      <c r="E44" s="119" t="s">
        <v>561</v>
      </c>
      <c r="F44" s="138">
        <v>1</v>
      </c>
      <c r="G44" s="97"/>
      <c r="H44" s="97"/>
      <c r="I44" s="138">
        <v>2</v>
      </c>
      <c r="J44" s="97"/>
      <c r="K44" s="97"/>
      <c r="L44" s="138">
        <v>1</v>
      </c>
      <c r="M44" s="97"/>
      <c r="N44" s="97"/>
      <c r="O44" s="138">
        <v>1</v>
      </c>
      <c r="P44" s="96"/>
      <c r="Q44" s="96"/>
      <c r="R44" s="177"/>
      <c r="S44" s="138" t="s">
        <v>561</v>
      </c>
      <c r="T44" s="138">
        <v>1</v>
      </c>
      <c r="U44" s="97"/>
      <c r="V44" s="97"/>
      <c r="W44" s="138">
        <v>2</v>
      </c>
      <c r="X44" s="97"/>
      <c r="Y44" s="97"/>
      <c r="Z44" s="138">
        <v>1</v>
      </c>
      <c r="AA44" s="97"/>
      <c r="AB44" s="97"/>
      <c r="AC44" s="138">
        <v>1</v>
      </c>
      <c r="AD44" s="97"/>
      <c r="AE44" s="97"/>
      <c r="AF44" s="101">
        <v>50000000</v>
      </c>
      <c r="AG44" s="140">
        <v>10000000</v>
      </c>
      <c r="AH44" s="101"/>
      <c r="AI44" s="101"/>
      <c r="AJ44" s="140">
        <v>20000000</v>
      </c>
      <c r="AK44" s="101"/>
      <c r="AL44" s="101"/>
      <c r="AM44" s="140">
        <v>10000000</v>
      </c>
      <c r="AN44" s="101"/>
      <c r="AO44" s="101"/>
      <c r="AP44" s="140">
        <v>10000000</v>
      </c>
      <c r="AQ44" s="101"/>
      <c r="AR44" s="101"/>
    </row>
    <row r="45" spans="1:44" ht="45" customHeight="1" x14ac:dyDescent="0.2">
      <c r="A45" s="326"/>
      <c r="B45" s="177"/>
      <c r="C45" s="96" t="s">
        <v>65</v>
      </c>
      <c r="D45" s="96" t="s">
        <v>128</v>
      </c>
      <c r="E45" s="119" t="s">
        <v>562</v>
      </c>
      <c r="F45" s="139">
        <v>1</v>
      </c>
      <c r="G45" s="96"/>
      <c r="H45" s="96"/>
      <c r="I45" s="139">
        <v>1</v>
      </c>
      <c r="J45" s="96"/>
      <c r="K45" s="96"/>
      <c r="L45" s="139">
        <v>1</v>
      </c>
      <c r="M45" s="96"/>
      <c r="N45" s="96"/>
      <c r="O45" s="139">
        <v>1</v>
      </c>
      <c r="P45" s="96"/>
      <c r="Q45" s="96"/>
      <c r="R45" s="177"/>
      <c r="S45" s="119" t="s">
        <v>562</v>
      </c>
      <c r="T45" s="139">
        <v>1</v>
      </c>
      <c r="U45" s="97"/>
      <c r="V45" s="97"/>
      <c r="W45" s="139">
        <v>1</v>
      </c>
      <c r="X45" s="97"/>
      <c r="Y45" s="97"/>
      <c r="Z45" s="139">
        <v>1</v>
      </c>
      <c r="AA45" s="97"/>
      <c r="AB45" s="97"/>
      <c r="AC45" s="139">
        <v>1</v>
      </c>
      <c r="AD45" s="97"/>
      <c r="AE45" s="97"/>
      <c r="AF45" s="101">
        <v>60000000</v>
      </c>
      <c r="AG45" s="140">
        <v>15000000</v>
      </c>
      <c r="AH45" s="101"/>
      <c r="AI45" s="101"/>
      <c r="AJ45" s="140">
        <v>15000000</v>
      </c>
      <c r="AK45" s="101"/>
      <c r="AL45" s="101"/>
      <c r="AM45" s="140">
        <v>15000000</v>
      </c>
      <c r="AN45" s="101"/>
      <c r="AO45" s="101"/>
      <c r="AP45" s="140">
        <v>15000000</v>
      </c>
      <c r="AQ45" s="101"/>
      <c r="AR45" s="101"/>
    </row>
    <row r="46" spans="1:44" ht="45" customHeight="1" x14ac:dyDescent="0.2">
      <c r="A46" s="326"/>
      <c r="B46" s="177"/>
      <c r="C46" s="96" t="s">
        <v>61</v>
      </c>
      <c r="D46" s="96" t="s">
        <v>60</v>
      </c>
      <c r="E46" s="119" t="s">
        <v>563</v>
      </c>
      <c r="F46" s="120">
        <v>0.25</v>
      </c>
      <c r="G46" s="96"/>
      <c r="H46" s="96"/>
      <c r="I46" s="120">
        <v>0.25</v>
      </c>
      <c r="J46" s="96"/>
      <c r="K46" s="96"/>
      <c r="L46" s="120">
        <v>0.25</v>
      </c>
      <c r="M46" s="96"/>
      <c r="N46" s="96"/>
      <c r="O46" s="120">
        <v>0.25</v>
      </c>
      <c r="P46" s="96"/>
      <c r="Q46" s="96"/>
      <c r="R46" s="177"/>
      <c r="S46" s="119" t="s">
        <v>563</v>
      </c>
      <c r="T46" s="120">
        <v>0.25</v>
      </c>
      <c r="U46" s="97"/>
      <c r="V46" s="97"/>
      <c r="W46" s="120">
        <v>0.25</v>
      </c>
      <c r="X46" s="97"/>
      <c r="Y46" s="97"/>
      <c r="Z46" s="120">
        <v>0.25</v>
      </c>
      <c r="AA46" s="97"/>
      <c r="AB46" s="97"/>
      <c r="AC46" s="120">
        <v>0.25</v>
      </c>
      <c r="AD46" s="97"/>
      <c r="AE46" s="97"/>
      <c r="AF46" s="101">
        <v>50000000</v>
      </c>
      <c r="AG46" s="140">
        <v>0</v>
      </c>
      <c r="AH46" s="101"/>
      <c r="AI46" s="101"/>
      <c r="AJ46" s="140">
        <v>20000000</v>
      </c>
      <c r="AK46" s="101"/>
      <c r="AL46" s="101"/>
      <c r="AM46" s="140">
        <v>20000000</v>
      </c>
      <c r="AN46" s="101"/>
      <c r="AO46" s="101"/>
      <c r="AP46" s="140">
        <v>10000000</v>
      </c>
      <c r="AQ46" s="101"/>
      <c r="AR46" s="101"/>
    </row>
    <row r="47" spans="1:44" ht="63" customHeight="1" x14ac:dyDescent="0.2">
      <c r="A47" s="326"/>
      <c r="B47" s="177"/>
      <c r="C47" s="96" t="s">
        <v>296</v>
      </c>
      <c r="D47" s="96" t="s">
        <v>197</v>
      </c>
      <c r="E47" s="119" t="s">
        <v>564</v>
      </c>
      <c r="F47" s="120">
        <v>1</v>
      </c>
      <c r="G47" s="96"/>
      <c r="H47" s="96"/>
      <c r="I47" s="120">
        <v>1</v>
      </c>
      <c r="J47" s="96"/>
      <c r="K47" s="96"/>
      <c r="L47" s="120">
        <v>1</v>
      </c>
      <c r="M47" s="96"/>
      <c r="N47" s="96"/>
      <c r="O47" s="120">
        <v>1</v>
      </c>
      <c r="P47" s="96"/>
      <c r="Q47" s="96"/>
      <c r="R47" s="177"/>
      <c r="S47" s="119" t="s">
        <v>564</v>
      </c>
      <c r="T47" s="120">
        <v>1</v>
      </c>
      <c r="U47" s="97"/>
      <c r="V47" s="97"/>
      <c r="W47" s="120">
        <v>1</v>
      </c>
      <c r="X47" s="97"/>
      <c r="Y47" s="97"/>
      <c r="Z47" s="120">
        <v>1</v>
      </c>
      <c r="AA47" s="97"/>
      <c r="AB47" s="97"/>
      <c r="AC47" s="120">
        <v>1</v>
      </c>
      <c r="AD47" s="97"/>
      <c r="AE47" s="97"/>
      <c r="AF47" s="101">
        <v>60000000</v>
      </c>
      <c r="AG47" s="140">
        <v>0</v>
      </c>
      <c r="AH47" s="101"/>
      <c r="AI47" s="101"/>
      <c r="AJ47" s="140">
        <v>60000000</v>
      </c>
      <c r="AK47" s="101"/>
      <c r="AL47" s="101"/>
      <c r="AM47" s="140">
        <v>0</v>
      </c>
      <c r="AN47" s="101"/>
      <c r="AO47" s="101"/>
      <c r="AP47" s="140">
        <v>0</v>
      </c>
      <c r="AQ47" s="101"/>
      <c r="AR47" s="101"/>
    </row>
    <row r="48" spans="1:44" ht="65.25" customHeight="1" x14ac:dyDescent="0.2">
      <c r="A48" s="326"/>
      <c r="B48" s="177" t="s">
        <v>512</v>
      </c>
      <c r="C48" s="96" t="s">
        <v>199</v>
      </c>
      <c r="D48" s="96" t="s">
        <v>198</v>
      </c>
      <c r="E48" s="119" t="s">
        <v>565</v>
      </c>
      <c r="F48" s="120">
        <v>0.9</v>
      </c>
      <c r="G48" s="96"/>
      <c r="H48" s="96"/>
      <c r="I48" s="120">
        <v>0.9</v>
      </c>
      <c r="J48" s="96"/>
      <c r="K48" s="96"/>
      <c r="L48" s="120">
        <v>0.9</v>
      </c>
      <c r="M48" s="96"/>
      <c r="N48" s="96"/>
      <c r="O48" s="120">
        <v>0.9</v>
      </c>
      <c r="P48" s="96"/>
      <c r="Q48" s="96"/>
      <c r="R48" s="177"/>
      <c r="S48" s="119" t="s">
        <v>565</v>
      </c>
      <c r="T48" s="120">
        <v>0.9</v>
      </c>
      <c r="U48" s="97"/>
      <c r="V48" s="97"/>
      <c r="W48" s="120">
        <v>0.9</v>
      </c>
      <c r="X48" s="97"/>
      <c r="Y48" s="97"/>
      <c r="Z48" s="120">
        <v>0.9</v>
      </c>
      <c r="AA48" s="97"/>
      <c r="AB48" s="97"/>
      <c r="AC48" s="120">
        <v>0.9</v>
      </c>
      <c r="AD48" s="97"/>
      <c r="AE48" s="97"/>
      <c r="AF48" s="101">
        <v>40000000</v>
      </c>
      <c r="AG48" s="140">
        <v>10000000</v>
      </c>
      <c r="AH48" s="101"/>
      <c r="AI48" s="101"/>
      <c r="AJ48" s="140">
        <v>10000000</v>
      </c>
      <c r="AK48" s="101"/>
      <c r="AL48" s="101"/>
      <c r="AM48" s="140">
        <v>10000000</v>
      </c>
      <c r="AN48" s="101"/>
      <c r="AO48" s="101"/>
      <c r="AP48" s="140">
        <v>10000000</v>
      </c>
      <c r="AQ48" s="101"/>
      <c r="AR48" s="101"/>
    </row>
    <row r="49" spans="1:44" ht="45" customHeight="1" x14ac:dyDescent="0.2">
      <c r="A49" s="326"/>
      <c r="B49" s="177"/>
      <c r="C49" s="96" t="s">
        <v>201</v>
      </c>
      <c r="D49" s="96" t="s">
        <v>202</v>
      </c>
      <c r="E49" s="119" t="s">
        <v>566</v>
      </c>
      <c r="F49" s="138">
        <v>6</v>
      </c>
      <c r="G49" s="96"/>
      <c r="H49" s="96"/>
      <c r="I49" s="138">
        <v>6</v>
      </c>
      <c r="J49" s="96"/>
      <c r="K49" s="96"/>
      <c r="L49" s="138">
        <v>6</v>
      </c>
      <c r="M49" s="96"/>
      <c r="N49" s="96"/>
      <c r="O49" s="138">
        <v>6</v>
      </c>
      <c r="P49" s="96"/>
      <c r="Q49" s="96"/>
      <c r="R49" s="177"/>
      <c r="S49" s="119" t="s">
        <v>566</v>
      </c>
      <c r="T49" s="138">
        <v>6</v>
      </c>
      <c r="U49" s="97"/>
      <c r="V49" s="97"/>
      <c r="W49" s="138">
        <v>6</v>
      </c>
      <c r="X49" s="97"/>
      <c r="Y49" s="97"/>
      <c r="Z49" s="138">
        <v>6</v>
      </c>
      <c r="AA49" s="97"/>
      <c r="AB49" s="97"/>
      <c r="AC49" s="138">
        <v>6</v>
      </c>
      <c r="AD49" s="97"/>
      <c r="AE49" s="97"/>
      <c r="AF49" s="101">
        <v>60000000</v>
      </c>
      <c r="AG49" s="140">
        <v>20000000</v>
      </c>
      <c r="AH49" s="101"/>
      <c r="AI49" s="101"/>
      <c r="AJ49" s="140">
        <v>20000000</v>
      </c>
      <c r="AK49" s="101"/>
      <c r="AL49" s="101"/>
      <c r="AM49" s="140">
        <v>10000000</v>
      </c>
      <c r="AN49" s="101"/>
      <c r="AO49" s="101"/>
      <c r="AP49" s="140">
        <v>10000000</v>
      </c>
      <c r="AQ49" s="101"/>
      <c r="AR49" s="101"/>
    </row>
    <row r="50" spans="1:44" ht="45" customHeight="1" x14ac:dyDescent="0.2">
      <c r="A50" s="326"/>
      <c r="B50" s="177"/>
      <c r="C50" s="96" t="s">
        <v>204</v>
      </c>
      <c r="D50" s="96" t="s">
        <v>205</v>
      </c>
      <c r="E50" s="119" t="s">
        <v>567</v>
      </c>
      <c r="F50" s="138">
        <v>1</v>
      </c>
      <c r="G50" s="96"/>
      <c r="H50" s="96"/>
      <c r="I50" s="138">
        <v>1</v>
      </c>
      <c r="J50" s="96"/>
      <c r="K50" s="96"/>
      <c r="L50" s="138">
        <v>1</v>
      </c>
      <c r="M50" s="96"/>
      <c r="N50" s="96"/>
      <c r="O50" s="138">
        <v>1</v>
      </c>
      <c r="P50" s="96"/>
      <c r="Q50" s="96"/>
      <c r="R50" s="177"/>
      <c r="S50" s="119" t="s">
        <v>567</v>
      </c>
      <c r="T50" s="138">
        <v>1</v>
      </c>
      <c r="U50" s="97"/>
      <c r="V50" s="97"/>
      <c r="W50" s="138">
        <v>1</v>
      </c>
      <c r="X50" s="97"/>
      <c r="Y50" s="97"/>
      <c r="Z50" s="138">
        <v>1</v>
      </c>
      <c r="AA50" s="97"/>
      <c r="AB50" s="97"/>
      <c r="AC50" s="138">
        <v>1</v>
      </c>
      <c r="AD50" s="97"/>
      <c r="AE50" s="97"/>
      <c r="AF50" s="101">
        <v>60000000</v>
      </c>
      <c r="AG50" s="140">
        <v>15000000</v>
      </c>
      <c r="AH50" s="101"/>
      <c r="AI50" s="101"/>
      <c r="AJ50" s="140">
        <v>15000000</v>
      </c>
      <c r="AK50" s="101"/>
      <c r="AL50" s="101"/>
      <c r="AM50" s="140">
        <v>15000000</v>
      </c>
      <c r="AN50" s="101"/>
      <c r="AO50" s="101"/>
      <c r="AP50" s="140">
        <v>15000000</v>
      </c>
      <c r="AQ50" s="101"/>
      <c r="AR50" s="101"/>
    </row>
    <row r="51" spans="1:44" ht="45" customHeight="1" x14ac:dyDescent="0.2">
      <c r="A51" s="326"/>
      <c r="B51" s="177"/>
      <c r="C51" s="96" t="s">
        <v>66</v>
      </c>
      <c r="D51" s="96" t="s">
        <v>203</v>
      </c>
      <c r="E51" s="119" t="s">
        <v>568</v>
      </c>
      <c r="F51" s="138">
        <v>1</v>
      </c>
      <c r="G51" s="96"/>
      <c r="H51" s="96"/>
      <c r="I51" s="138">
        <v>1</v>
      </c>
      <c r="J51" s="96"/>
      <c r="K51" s="96"/>
      <c r="L51" s="138">
        <v>1</v>
      </c>
      <c r="M51" s="96"/>
      <c r="N51" s="96"/>
      <c r="O51" s="138">
        <v>1</v>
      </c>
      <c r="P51" s="96"/>
      <c r="Q51" s="96"/>
      <c r="R51" s="177"/>
      <c r="S51" s="119" t="s">
        <v>568</v>
      </c>
      <c r="T51" s="138">
        <v>1</v>
      </c>
      <c r="U51" s="97"/>
      <c r="V51" s="97"/>
      <c r="W51" s="138">
        <v>1</v>
      </c>
      <c r="X51" s="97"/>
      <c r="Y51" s="97"/>
      <c r="Z51" s="138">
        <v>1</v>
      </c>
      <c r="AA51" s="97"/>
      <c r="AB51" s="97"/>
      <c r="AC51" s="138">
        <v>1</v>
      </c>
      <c r="AD51" s="97"/>
      <c r="AE51" s="97"/>
      <c r="AF51" s="101">
        <v>220000000</v>
      </c>
      <c r="AG51" s="140">
        <v>20000000</v>
      </c>
      <c r="AH51" s="101"/>
      <c r="AI51" s="101"/>
      <c r="AJ51" s="140">
        <v>100000000</v>
      </c>
      <c r="AK51" s="101"/>
      <c r="AL51" s="101"/>
      <c r="AM51" s="140">
        <v>50000000</v>
      </c>
      <c r="AN51" s="101"/>
      <c r="AO51" s="101"/>
      <c r="AP51" s="140">
        <v>50000000</v>
      </c>
      <c r="AQ51" s="101"/>
      <c r="AR51" s="101"/>
    </row>
    <row r="52" spans="1:44" ht="45" customHeight="1" x14ac:dyDescent="0.2">
      <c r="A52" s="326"/>
      <c r="B52" s="177" t="s">
        <v>513</v>
      </c>
      <c r="C52" s="96" t="s">
        <v>141</v>
      </c>
      <c r="D52" s="96" t="s">
        <v>259</v>
      </c>
      <c r="E52" s="119" t="s">
        <v>569</v>
      </c>
      <c r="F52" s="120">
        <v>1</v>
      </c>
      <c r="G52" s="96"/>
      <c r="H52" s="96"/>
      <c r="I52" s="120">
        <v>1</v>
      </c>
      <c r="J52" s="96"/>
      <c r="K52" s="96"/>
      <c r="L52" s="120">
        <v>1</v>
      </c>
      <c r="M52" s="96"/>
      <c r="N52" s="96"/>
      <c r="O52" s="120">
        <v>1</v>
      </c>
      <c r="P52" s="96"/>
      <c r="Q52" s="96"/>
      <c r="R52" s="177"/>
      <c r="S52" s="119" t="s">
        <v>569</v>
      </c>
      <c r="T52" s="120">
        <v>1</v>
      </c>
      <c r="U52" s="97"/>
      <c r="V52" s="97"/>
      <c r="W52" s="120">
        <v>1</v>
      </c>
      <c r="X52" s="97"/>
      <c r="Y52" s="97"/>
      <c r="Z52" s="120">
        <v>1</v>
      </c>
      <c r="AA52" s="97"/>
      <c r="AB52" s="97"/>
      <c r="AC52" s="120">
        <v>1</v>
      </c>
      <c r="AD52" s="97"/>
      <c r="AE52" s="97"/>
      <c r="AF52" s="101">
        <v>120000000</v>
      </c>
      <c r="AG52" s="140">
        <v>30000000</v>
      </c>
      <c r="AH52" s="101"/>
      <c r="AI52" s="101"/>
      <c r="AJ52" s="140">
        <v>30000000</v>
      </c>
      <c r="AK52" s="101"/>
      <c r="AL52" s="101"/>
      <c r="AM52" s="140">
        <v>30000000</v>
      </c>
      <c r="AN52" s="101"/>
      <c r="AO52" s="101"/>
      <c r="AP52" s="140">
        <v>30000000</v>
      </c>
      <c r="AQ52" s="101"/>
      <c r="AR52" s="101"/>
    </row>
    <row r="53" spans="1:44" ht="45" customHeight="1" x14ac:dyDescent="0.2">
      <c r="A53" s="326"/>
      <c r="B53" s="177"/>
      <c r="C53" s="96" t="s">
        <v>511</v>
      </c>
      <c r="D53" s="96" t="s">
        <v>260</v>
      </c>
      <c r="E53" s="119" t="s">
        <v>570</v>
      </c>
      <c r="F53" s="120">
        <v>1</v>
      </c>
      <c r="G53" s="96"/>
      <c r="H53" s="96"/>
      <c r="I53" s="120">
        <v>1</v>
      </c>
      <c r="J53" s="96"/>
      <c r="K53" s="96"/>
      <c r="L53" s="120">
        <v>1</v>
      </c>
      <c r="M53" s="96"/>
      <c r="N53" s="96"/>
      <c r="O53" s="120">
        <v>1</v>
      </c>
      <c r="P53" s="96"/>
      <c r="Q53" s="96"/>
      <c r="R53" s="177"/>
      <c r="S53" s="119" t="s">
        <v>570</v>
      </c>
      <c r="T53" s="120">
        <v>1</v>
      </c>
      <c r="U53" s="97"/>
      <c r="V53" s="97"/>
      <c r="W53" s="120">
        <v>1</v>
      </c>
      <c r="X53" s="97"/>
      <c r="Y53" s="97"/>
      <c r="Z53" s="120">
        <v>1</v>
      </c>
      <c r="AA53" s="97"/>
      <c r="AB53" s="97"/>
      <c r="AC53" s="120">
        <v>1</v>
      </c>
      <c r="AD53" s="97"/>
      <c r="AE53" s="97"/>
      <c r="AF53" s="101">
        <v>60000000</v>
      </c>
      <c r="AG53" s="140">
        <v>15000000</v>
      </c>
      <c r="AH53" s="101"/>
      <c r="AI53" s="101"/>
      <c r="AJ53" s="140">
        <v>15000000</v>
      </c>
      <c r="AK53" s="101"/>
      <c r="AL53" s="101"/>
      <c r="AM53" s="140">
        <v>15000000</v>
      </c>
      <c r="AN53" s="101"/>
      <c r="AO53" s="101"/>
      <c r="AP53" s="140">
        <v>15000000</v>
      </c>
      <c r="AQ53" s="101"/>
      <c r="AR53" s="101"/>
    </row>
    <row r="54" spans="1:44" ht="45" customHeight="1" x14ac:dyDescent="0.2">
      <c r="A54" s="326"/>
      <c r="B54" s="177"/>
      <c r="C54" s="96" t="s">
        <v>32</v>
      </c>
      <c r="D54" s="96" t="s">
        <v>261</v>
      </c>
      <c r="E54" s="119" t="s">
        <v>571</v>
      </c>
      <c r="F54" s="120">
        <v>1</v>
      </c>
      <c r="G54" s="96"/>
      <c r="H54" s="96"/>
      <c r="I54" s="120">
        <v>1</v>
      </c>
      <c r="J54" s="96"/>
      <c r="K54" s="96"/>
      <c r="L54" s="120">
        <v>1</v>
      </c>
      <c r="M54" s="96"/>
      <c r="N54" s="96"/>
      <c r="O54" s="120">
        <v>1</v>
      </c>
      <c r="P54" s="96"/>
      <c r="Q54" s="96"/>
      <c r="R54" s="177"/>
      <c r="S54" s="119" t="s">
        <v>571</v>
      </c>
      <c r="T54" s="120">
        <v>1</v>
      </c>
      <c r="U54" s="97"/>
      <c r="V54" s="97"/>
      <c r="W54" s="120">
        <v>1</v>
      </c>
      <c r="X54" s="97"/>
      <c r="Y54" s="97"/>
      <c r="Z54" s="120">
        <v>1</v>
      </c>
      <c r="AA54" s="97"/>
      <c r="AB54" s="97"/>
      <c r="AC54" s="120">
        <v>1</v>
      </c>
      <c r="AD54" s="97"/>
      <c r="AE54" s="97"/>
      <c r="AF54" s="101">
        <v>60000000</v>
      </c>
      <c r="AG54" s="140">
        <v>15000000</v>
      </c>
      <c r="AH54" s="101"/>
      <c r="AI54" s="101"/>
      <c r="AJ54" s="140">
        <v>15000000</v>
      </c>
      <c r="AK54" s="101"/>
      <c r="AL54" s="101"/>
      <c r="AM54" s="140">
        <v>15000000</v>
      </c>
      <c r="AN54" s="101"/>
      <c r="AO54" s="101"/>
      <c r="AP54" s="140">
        <v>15000000</v>
      </c>
      <c r="AQ54" s="101"/>
      <c r="AR54" s="101"/>
    </row>
    <row r="55" spans="1:44" ht="17.25" customHeight="1" x14ac:dyDescent="0.2">
      <c r="A55" s="196" t="s">
        <v>647</v>
      </c>
      <c r="B55" s="196"/>
      <c r="C55" s="196"/>
      <c r="D55" s="196"/>
      <c r="E55" s="196"/>
      <c r="F55" s="196"/>
      <c r="G55" s="196"/>
      <c r="H55" s="196"/>
      <c r="I55" s="196"/>
      <c r="J55" s="196"/>
      <c r="K55" s="196"/>
      <c r="L55" s="196"/>
      <c r="M55" s="196"/>
      <c r="N55" s="196"/>
      <c r="O55" s="196"/>
      <c r="P55" s="196"/>
      <c r="Q55" s="196"/>
      <c r="R55" s="196"/>
      <c r="S55" s="109"/>
      <c r="T55" s="109"/>
      <c r="U55" s="109"/>
      <c r="V55" s="109"/>
      <c r="W55" s="109"/>
      <c r="X55" s="109"/>
      <c r="Y55" s="109"/>
      <c r="Z55" s="109"/>
      <c r="AA55" s="109"/>
      <c r="AB55" s="109"/>
      <c r="AC55" s="109"/>
      <c r="AD55" s="109"/>
      <c r="AE55" s="109"/>
      <c r="AF55" s="328">
        <f>SUM(AF41:AF54)</f>
        <v>1320000000</v>
      </c>
      <c r="AG55" s="328">
        <f>SUM(AG41:AG54)</f>
        <v>255000000</v>
      </c>
      <c r="AH55" s="328"/>
      <c r="AI55" s="328"/>
      <c r="AJ55" s="328">
        <f>SUM(AJ41:AJ54)</f>
        <v>445000000</v>
      </c>
      <c r="AK55" s="328"/>
      <c r="AL55" s="328"/>
      <c r="AM55" s="328">
        <f>SUM(AM41:AM54)</f>
        <v>315000000</v>
      </c>
      <c r="AN55" s="328"/>
      <c r="AO55" s="328"/>
      <c r="AP55" s="328">
        <f>SUM(AP41:AP54)</f>
        <v>305000000</v>
      </c>
      <c r="AQ55" s="110"/>
      <c r="AR55" s="110"/>
    </row>
    <row r="56" spans="1:44" ht="17.25" hidden="1" customHeight="1" x14ac:dyDescent="0.2">
      <c r="A56" s="194" t="s">
        <v>648</v>
      </c>
      <c r="B56" s="194"/>
      <c r="C56" s="194"/>
      <c r="D56" s="194"/>
      <c r="E56" s="194"/>
      <c r="F56" s="194"/>
      <c r="G56" s="194"/>
      <c r="H56" s="194"/>
      <c r="I56" s="194"/>
      <c r="J56" s="194"/>
      <c r="K56" s="194"/>
      <c r="L56" s="194"/>
      <c r="M56" s="194"/>
      <c r="N56" s="194"/>
      <c r="O56" s="194"/>
      <c r="P56" s="194"/>
      <c r="Q56" s="194"/>
      <c r="R56" s="194"/>
      <c r="S56" s="111"/>
      <c r="T56" s="111"/>
      <c r="U56" s="111"/>
      <c r="V56" s="111"/>
      <c r="W56" s="111"/>
      <c r="X56" s="111"/>
      <c r="Y56" s="111"/>
      <c r="Z56" s="111"/>
      <c r="AA56" s="111"/>
      <c r="AB56" s="111"/>
      <c r="AC56" s="111"/>
      <c r="AD56" s="111"/>
      <c r="AE56" s="111"/>
      <c r="AF56" s="112" t="e">
        <f>#REF!</f>
        <v>#REF!</v>
      </c>
      <c r="AG56" s="112"/>
      <c r="AH56" s="112"/>
      <c r="AI56" s="112"/>
      <c r="AJ56" s="112"/>
      <c r="AK56" s="112"/>
      <c r="AL56" s="112"/>
      <c r="AM56" s="112"/>
      <c r="AN56" s="112"/>
      <c r="AO56" s="112"/>
      <c r="AP56" s="112"/>
      <c r="AQ56" s="112"/>
      <c r="AR56" s="112"/>
    </row>
    <row r="57" spans="1:44" s="115" customFormat="1" ht="21" hidden="1" customHeight="1" x14ac:dyDescent="0.2">
      <c r="A57" s="195" t="s">
        <v>521</v>
      </c>
      <c r="B57" s="195"/>
      <c r="C57" s="195"/>
      <c r="D57" s="195"/>
      <c r="E57" s="195"/>
      <c r="F57" s="195"/>
      <c r="G57" s="195"/>
      <c r="H57" s="195"/>
      <c r="I57" s="195"/>
      <c r="J57" s="195"/>
      <c r="K57" s="195"/>
      <c r="L57" s="195"/>
      <c r="M57" s="195"/>
      <c r="N57" s="195"/>
      <c r="O57" s="195"/>
      <c r="P57" s="195"/>
      <c r="Q57" s="195"/>
      <c r="R57" s="195"/>
      <c r="S57" s="113"/>
      <c r="T57" s="113"/>
      <c r="U57" s="113"/>
      <c r="V57" s="113"/>
      <c r="W57" s="113"/>
      <c r="X57" s="113"/>
      <c r="Y57" s="113"/>
      <c r="Z57" s="113"/>
      <c r="AA57" s="113"/>
      <c r="AB57" s="113"/>
      <c r="AC57" s="113"/>
      <c r="AD57" s="113"/>
      <c r="AE57" s="113"/>
      <c r="AF57" s="114" t="e">
        <f>AF12+AF31+AF38+AF55+AF56</f>
        <v>#REF!</v>
      </c>
      <c r="AG57" s="114">
        <f>AG12+AG31+AG38+AG55+AG56</f>
        <v>3439162208</v>
      </c>
      <c r="AH57" s="114"/>
      <c r="AI57" s="114"/>
      <c r="AJ57" s="114">
        <f>AJ12+AJ31+AJ38+AJ55+AJ56</f>
        <v>4177653562</v>
      </c>
      <c r="AK57" s="114"/>
      <c r="AL57" s="114"/>
      <c r="AM57" s="114">
        <f>AM12+AM31+AM38+AM55+AM56</f>
        <v>3290742121</v>
      </c>
      <c r="AN57" s="114"/>
      <c r="AO57" s="114"/>
      <c r="AP57" s="114">
        <f>AP12+AP31+AP38+AP55+AP56</f>
        <v>3121258309</v>
      </c>
      <c r="AQ57" s="114"/>
      <c r="AR57" s="114"/>
    </row>
  </sheetData>
  <sheetProtection insertColumns="0" insertRows="0" deleteColumns="0" deleteRows="0" selectLockedCells="1" selectUnlockedCells="1"/>
  <mergeCells count="123">
    <mergeCell ref="A32:AR32"/>
    <mergeCell ref="AH22:AH25"/>
    <mergeCell ref="AI22:AI25"/>
    <mergeCell ref="A15:A30"/>
    <mergeCell ref="AH15:AH20"/>
    <mergeCell ref="AF15:AF20"/>
    <mergeCell ref="AG15:AG20"/>
    <mergeCell ref="Z36:Z37"/>
    <mergeCell ref="AA34:AA35"/>
    <mergeCell ref="AA36:AA37"/>
    <mergeCell ref="AB34:AB35"/>
    <mergeCell ref="AC34:AC35"/>
    <mergeCell ref="AB36:AB37"/>
    <mergeCell ref="AD15:AD30"/>
    <mergeCell ref="AQ22:AQ25"/>
    <mergeCell ref="AI15:AI20"/>
    <mergeCell ref="AE15:AE30"/>
    <mergeCell ref="AF22:AF25"/>
    <mergeCell ref="AR22:AR25"/>
    <mergeCell ref="AQ15:AQ20"/>
    <mergeCell ref="AP22:AP25"/>
    <mergeCell ref="B22:B25"/>
    <mergeCell ref="T15:T30"/>
    <mergeCell ref="B26:B27"/>
    <mergeCell ref="AN15:AN20"/>
    <mergeCell ref="AM15:AM20"/>
    <mergeCell ref="AM8:AM10"/>
    <mergeCell ref="AO8:AO10"/>
    <mergeCell ref="AP15:AP20"/>
    <mergeCell ref="Z15:Z30"/>
    <mergeCell ref="U15:U30"/>
    <mergeCell ref="Y15:Y30"/>
    <mergeCell ref="X15:X30"/>
    <mergeCell ref="AK8:AK10"/>
    <mergeCell ref="AL8:AL10"/>
    <mergeCell ref="AN8:AN10"/>
    <mergeCell ref="AK22:AK25"/>
    <mergeCell ref="AL22:AL25"/>
    <mergeCell ref="AJ22:AJ25"/>
    <mergeCell ref="AK15:AK20"/>
    <mergeCell ref="AL15:AL20"/>
    <mergeCell ref="AJ15:AJ20"/>
    <mergeCell ref="AP8:AP10"/>
    <mergeCell ref="AG22:AG25"/>
    <mergeCell ref="A56:R56"/>
    <mergeCell ref="A57:R57"/>
    <mergeCell ref="A55:R55"/>
    <mergeCell ref="A34:A37"/>
    <mergeCell ref="R34:R37"/>
    <mergeCell ref="B44:B47"/>
    <mergeCell ref="B48:B51"/>
    <mergeCell ref="B41:B43"/>
    <mergeCell ref="W36:W37"/>
    <mergeCell ref="Y34:Y35"/>
    <mergeCell ref="R41:R54"/>
    <mergeCell ref="B52:B54"/>
    <mergeCell ref="A41:A54"/>
    <mergeCell ref="U36:U37"/>
    <mergeCell ref="T34:T35"/>
    <mergeCell ref="U34:U35"/>
    <mergeCell ref="V34:V35"/>
    <mergeCell ref="V36:V37"/>
    <mergeCell ref="B35:B37"/>
    <mergeCell ref="A38:AC38"/>
    <mergeCell ref="A39:AR39"/>
    <mergeCell ref="S34:S37"/>
    <mergeCell ref="T36:T37"/>
    <mergeCell ref="X36:X37"/>
    <mergeCell ref="X34:X35"/>
    <mergeCell ref="Y36:Y37"/>
    <mergeCell ref="W34:W35"/>
    <mergeCell ref="Z34:Z35"/>
    <mergeCell ref="AC36:AC37"/>
    <mergeCell ref="AD36:AD37"/>
    <mergeCell ref="AE36:AE37"/>
    <mergeCell ref="AD34:AD35"/>
    <mergeCell ref="AE34:AE35"/>
    <mergeCell ref="B15:B20"/>
    <mergeCell ref="C15:C18"/>
    <mergeCell ref="R15:R30"/>
    <mergeCell ref="S15:S30"/>
    <mergeCell ref="V15:V30"/>
    <mergeCell ref="AD8:AD10"/>
    <mergeCell ref="B28:B29"/>
    <mergeCell ref="A31:AC31"/>
    <mergeCell ref="AC15:AC30"/>
    <mergeCell ref="AB15:AB30"/>
    <mergeCell ref="W8:W10"/>
    <mergeCell ref="R8:R10"/>
    <mergeCell ref="S8:S10"/>
    <mergeCell ref="T8:T10"/>
    <mergeCell ref="X8:X10"/>
    <mergeCell ref="A12:AE12"/>
    <mergeCell ref="A13:AR13"/>
    <mergeCell ref="AR15:AR20"/>
    <mergeCell ref="AN22:AN25"/>
    <mergeCell ref="W15:W30"/>
    <mergeCell ref="AA15:AA30"/>
    <mergeCell ref="AO22:AO25"/>
    <mergeCell ref="AO15:AO20"/>
    <mergeCell ref="AM22:AM25"/>
    <mergeCell ref="A1:AP1"/>
    <mergeCell ref="A2:AP2"/>
    <mergeCell ref="A4:AP4"/>
    <mergeCell ref="A5:AP5"/>
    <mergeCell ref="A6:AR6"/>
    <mergeCell ref="A8:A11"/>
    <mergeCell ref="B8:B10"/>
    <mergeCell ref="AI8:AI10"/>
    <mergeCell ref="U8:U10"/>
    <mergeCell ref="V8:V10"/>
    <mergeCell ref="AJ8:AJ10"/>
    <mergeCell ref="Z8:Z10"/>
    <mergeCell ref="AC8:AC10"/>
    <mergeCell ref="AF8:AF10"/>
    <mergeCell ref="AB8:AB10"/>
    <mergeCell ref="AA8:AA10"/>
    <mergeCell ref="AE8:AE10"/>
    <mergeCell ref="AH8:AH10"/>
    <mergeCell ref="AG8:AG10"/>
    <mergeCell ref="Y8:Y10"/>
    <mergeCell ref="AR8:AR10"/>
    <mergeCell ref="AQ8:AQ10"/>
  </mergeCells>
  <phoneticPr fontId="20" type="noConversion"/>
  <printOptions horizontalCentered="1"/>
  <pageMargins left="0.19685039370078741" right="0.35433070866141736" top="0.39370078740157483" bottom="0.47244094488188981" header="0" footer="0"/>
  <pageSetup scale="55" firstPageNumber="148" fitToHeight="2" orientation="portrait" useFirstPageNumber="1"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R48"/>
  <sheetViews>
    <sheetView showGridLines="0" topLeftCell="E1" zoomScale="80" zoomScaleNormal="80" zoomScalePageLayoutView="80" workbookViewId="0">
      <selection activeCell="A2" sqref="A2:AR3"/>
    </sheetView>
  </sheetViews>
  <sheetFormatPr baseColWidth="10" defaultColWidth="11.42578125" defaultRowHeight="15" x14ac:dyDescent="0.2"/>
  <cols>
    <col min="1" max="1" width="19.42578125" style="6" customWidth="1"/>
    <col min="2" max="2" width="34" style="6" customWidth="1"/>
    <col min="3" max="3" width="58.7109375" style="6" customWidth="1"/>
    <col min="4" max="4" width="41.42578125" style="7" customWidth="1"/>
    <col min="5" max="5" width="20.42578125" style="7" customWidth="1"/>
    <col min="6" max="6" width="24.140625" style="7" customWidth="1"/>
    <col min="7" max="8" width="24.140625" style="7" hidden="1" customWidth="1"/>
    <col min="9" max="9" width="24.140625" style="7" customWidth="1"/>
    <col min="10" max="11" width="24.140625" style="7" hidden="1" customWidth="1"/>
    <col min="12" max="12" width="24.140625" style="7" customWidth="1"/>
    <col min="13" max="14" width="24.140625" style="7" hidden="1" customWidth="1"/>
    <col min="15" max="15" width="24.140625" style="7" customWidth="1"/>
    <col min="16" max="17" width="24.140625" style="7" hidden="1" customWidth="1"/>
    <col min="18" max="20" width="30.28515625" style="7" customWidth="1"/>
    <col min="21" max="22" width="30.28515625" style="7" hidden="1" customWidth="1"/>
    <col min="23" max="23" width="30.28515625" style="7" customWidth="1"/>
    <col min="24" max="25" width="30.28515625" style="7" hidden="1" customWidth="1"/>
    <col min="26" max="26" width="30.28515625" style="7" customWidth="1"/>
    <col min="27" max="28" width="30.28515625" style="7" hidden="1" customWidth="1"/>
    <col min="29" max="29" width="30.28515625" style="7" customWidth="1"/>
    <col min="30" max="31" width="30.28515625" style="7" hidden="1" customWidth="1"/>
    <col min="32" max="33" width="26.85546875" style="8" customWidth="1"/>
    <col min="34" max="35" width="26.85546875" style="8" hidden="1" customWidth="1"/>
    <col min="36" max="36" width="26.85546875" style="8" customWidth="1"/>
    <col min="37" max="38" width="26.85546875" style="8" hidden="1" customWidth="1"/>
    <col min="39" max="39" width="26.85546875" style="8" customWidth="1"/>
    <col min="40" max="41" width="26.85546875" style="8" hidden="1" customWidth="1"/>
    <col min="42" max="42" width="26.85546875" style="8" customWidth="1"/>
    <col min="43" max="44" width="26.85546875" style="8" hidden="1" customWidth="1"/>
    <col min="45" max="16384" width="11.42578125" style="1"/>
  </cols>
  <sheetData>
    <row r="1" spans="1:44" ht="13.5" customHeight="1" x14ac:dyDescent="0.2">
      <c r="A1" s="214" t="s">
        <v>578</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row>
    <row r="2" spans="1:44" s="2" customFormat="1" ht="13.5" customHeight="1" x14ac:dyDescent="0.2">
      <c r="A2" s="331" t="s">
        <v>627</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row>
    <row r="3" spans="1:44" s="2" customFormat="1" ht="0.75" customHeight="1" x14ac:dyDescent="0.2">
      <c r="A3" s="331"/>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row>
    <row r="4" spans="1:44" s="2" customFormat="1" ht="25.5" customHeight="1" x14ac:dyDescent="0.2">
      <c r="A4" s="331" t="s">
        <v>540</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row>
    <row r="5" spans="1:44" s="2" customFormat="1" ht="33" customHeight="1" x14ac:dyDescent="0.2">
      <c r="A5" s="331" t="s">
        <v>541</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row>
    <row r="6" spans="1:44" s="2" customFormat="1" ht="36" customHeight="1" x14ac:dyDescent="0.2">
      <c r="A6" s="310" t="s">
        <v>156</v>
      </c>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2"/>
    </row>
    <row r="7" spans="1:44" s="2" customFormat="1" ht="42" customHeight="1" x14ac:dyDescent="0.2">
      <c r="A7" s="316" t="s">
        <v>626</v>
      </c>
      <c r="B7" s="316" t="s">
        <v>628</v>
      </c>
      <c r="C7" s="316" t="s">
        <v>629</v>
      </c>
      <c r="D7" s="316" t="s">
        <v>58</v>
      </c>
      <c r="E7" s="316" t="s">
        <v>510</v>
      </c>
      <c r="F7" s="316" t="s">
        <v>351</v>
      </c>
      <c r="G7" s="316" t="s">
        <v>347</v>
      </c>
      <c r="H7" s="316" t="s">
        <v>360</v>
      </c>
      <c r="I7" s="316" t="s">
        <v>352</v>
      </c>
      <c r="J7" s="316" t="s">
        <v>350</v>
      </c>
      <c r="K7" s="316" t="s">
        <v>362</v>
      </c>
      <c r="L7" s="316" t="s">
        <v>353</v>
      </c>
      <c r="M7" s="316" t="s">
        <v>349</v>
      </c>
      <c r="N7" s="316" t="s">
        <v>363</v>
      </c>
      <c r="O7" s="316" t="s">
        <v>354</v>
      </c>
      <c r="P7" s="316" t="s">
        <v>348</v>
      </c>
      <c r="Q7" s="316" t="s">
        <v>364</v>
      </c>
      <c r="R7" s="316" t="s">
        <v>59</v>
      </c>
      <c r="S7" s="316" t="s">
        <v>510</v>
      </c>
      <c r="T7" s="316" t="s">
        <v>369</v>
      </c>
      <c r="U7" s="316" t="s">
        <v>370</v>
      </c>
      <c r="V7" s="316" t="s">
        <v>340</v>
      </c>
      <c r="W7" s="316" t="s">
        <v>372</v>
      </c>
      <c r="X7" s="316" t="s">
        <v>373</v>
      </c>
      <c r="Y7" s="316" t="s">
        <v>341</v>
      </c>
      <c r="Z7" s="316" t="s">
        <v>374</v>
      </c>
      <c r="AA7" s="316" t="s">
        <v>375</v>
      </c>
      <c r="AB7" s="316" t="s">
        <v>342</v>
      </c>
      <c r="AC7" s="316" t="s">
        <v>376</v>
      </c>
      <c r="AD7" s="316" t="s">
        <v>371</v>
      </c>
      <c r="AE7" s="316" t="s">
        <v>343</v>
      </c>
      <c r="AF7" s="317" t="s">
        <v>514</v>
      </c>
      <c r="AG7" s="317" t="s">
        <v>336</v>
      </c>
      <c r="AH7" s="317" t="s">
        <v>355</v>
      </c>
      <c r="AI7" s="317" t="s">
        <v>356</v>
      </c>
      <c r="AJ7" s="317" t="s">
        <v>337</v>
      </c>
      <c r="AK7" s="317" t="s">
        <v>344</v>
      </c>
      <c r="AL7" s="317" t="s">
        <v>357</v>
      </c>
      <c r="AM7" s="317" t="s">
        <v>338</v>
      </c>
      <c r="AN7" s="317" t="s">
        <v>345</v>
      </c>
      <c r="AO7" s="318" t="s">
        <v>358</v>
      </c>
      <c r="AP7" s="318" t="s">
        <v>339</v>
      </c>
      <c r="AQ7" s="50" t="s">
        <v>346</v>
      </c>
      <c r="AR7" s="50" t="s">
        <v>359</v>
      </c>
    </row>
    <row r="8" spans="1:44" s="2" customFormat="1" ht="66" customHeight="1" x14ac:dyDescent="0.2">
      <c r="A8" s="319" t="s">
        <v>129</v>
      </c>
      <c r="B8" s="210" t="s">
        <v>85</v>
      </c>
      <c r="C8" s="75" t="s">
        <v>142</v>
      </c>
      <c r="D8" s="12" t="s">
        <v>577</v>
      </c>
      <c r="E8" s="12" t="s">
        <v>470</v>
      </c>
      <c r="F8" s="12">
        <v>2</v>
      </c>
      <c r="G8" s="12"/>
      <c r="H8" s="12"/>
      <c r="I8" s="12">
        <v>18</v>
      </c>
      <c r="J8" s="12"/>
      <c r="K8" s="12"/>
      <c r="L8" s="12">
        <v>6</v>
      </c>
      <c r="M8" s="12"/>
      <c r="N8" s="12"/>
      <c r="O8" s="12">
        <v>0</v>
      </c>
      <c r="P8" s="12"/>
      <c r="Q8" s="12"/>
      <c r="R8" s="197" t="s">
        <v>305</v>
      </c>
      <c r="S8" s="197" t="s">
        <v>485</v>
      </c>
      <c r="T8" s="197">
        <v>2</v>
      </c>
      <c r="U8" s="197"/>
      <c r="V8" s="197"/>
      <c r="W8" s="197">
        <v>18</v>
      </c>
      <c r="X8" s="197"/>
      <c r="Y8" s="197"/>
      <c r="Z8" s="197">
        <v>6</v>
      </c>
      <c r="AA8" s="197"/>
      <c r="AB8" s="197"/>
      <c r="AC8" s="197">
        <v>0</v>
      </c>
      <c r="AD8" s="197"/>
      <c r="AE8" s="197"/>
      <c r="AF8" s="199">
        <v>3000000000</v>
      </c>
      <c r="AG8" s="199">
        <v>230000000</v>
      </c>
      <c r="AH8" s="199"/>
      <c r="AI8" s="199"/>
      <c r="AJ8" s="199">
        <v>1500000</v>
      </c>
      <c r="AK8" s="199"/>
      <c r="AL8" s="199"/>
      <c r="AM8" s="199">
        <v>700000000</v>
      </c>
      <c r="AN8" s="199"/>
      <c r="AO8" s="199"/>
      <c r="AP8" s="199">
        <v>570000000</v>
      </c>
      <c r="AQ8" s="199"/>
      <c r="AR8" s="199"/>
    </row>
    <row r="9" spans="1:44" s="2" customFormat="1" ht="80.25" customHeight="1" x14ac:dyDescent="0.2">
      <c r="A9" s="319"/>
      <c r="B9" s="210"/>
      <c r="C9" s="12" t="s">
        <v>14</v>
      </c>
      <c r="D9" s="34" t="s">
        <v>262</v>
      </c>
      <c r="E9" s="34" t="s">
        <v>471</v>
      </c>
      <c r="F9" s="12">
        <v>20</v>
      </c>
      <c r="G9" s="34"/>
      <c r="H9" s="34"/>
      <c r="I9" s="12">
        <v>180</v>
      </c>
      <c r="J9" s="34"/>
      <c r="K9" s="34"/>
      <c r="L9" s="12">
        <v>150</v>
      </c>
      <c r="M9" s="34"/>
      <c r="N9" s="34"/>
      <c r="O9" s="12">
        <v>150</v>
      </c>
      <c r="P9" s="34"/>
      <c r="Q9" s="34"/>
      <c r="R9" s="197"/>
      <c r="S9" s="197"/>
      <c r="T9" s="197"/>
      <c r="U9" s="197"/>
      <c r="V9" s="197"/>
      <c r="W9" s="197"/>
      <c r="X9" s="197"/>
      <c r="Y9" s="197"/>
      <c r="Z9" s="197"/>
      <c r="AA9" s="197"/>
      <c r="AB9" s="197"/>
      <c r="AC9" s="197"/>
      <c r="AD9" s="197"/>
      <c r="AE9" s="197"/>
      <c r="AF9" s="212"/>
      <c r="AG9" s="212"/>
      <c r="AH9" s="212"/>
      <c r="AI9" s="212"/>
      <c r="AJ9" s="212"/>
      <c r="AK9" s="212"/>
      <c r="AL9" s="212"/>
      <c r="AM9" s="212"/>
      <c r="AN9" s="212"/>
      <c r="AO9" s="212"/>
      <c r="AP9" s="212"/>
      <c r="AQ9" s="212"/>
      <c r="AR9" s="212"/>
    </row>
    <row r="10" spans="1:44" s="2" customFormat="1" ht="75" customHeight="1" x14ac:dyDescent="0.2">
      <c r="A10" s="319"/>
      <c r="B10" s="210"/>
      <c r="C10" s="12" t="s">
        <v>15</v>
      </c>
      <c r="D10" s="12" t="s">
        <v>263</v>
      </c>
      <c r="E10" s="12" t="s">
        <v>472</v>
      </c>
      <c r="F10" s="12">
        <v>6</v>
      </c>
      <c r="G10" s="12"/>
      <c r="H10" s="12"/>
      <c r="I10" s="12">
        <v>8</v>
      </c>
      <c r="J10" s="12"/>
      <c r="K10" s="12"/>
      <c r="L10" s="12">
        <v>6</v>
      </c>
      <c r="M10" s="12"/>
      <c r="N10" s="12"/>
      <c r="O10" s="12">
        <v>6</v>
      </c>
      <c r="P10" s="12"/>
      <c r="Q10" s="12"/>
      <c r="R10" s="197"/>
      <c r="S10" s="197"/>
      <c r="T10" s="197"/>
      <c r="U10" s="197"/>
      <c r="V10" s="197"/>
      <c r="W10" s="197"/>
      <c r="X10" s="197"/>
      <c r="Y10" s="197"/>
      <c r="Z10" s="197"/>
      <c r="AA10" s="197"/>
      <c r="AB10" s="197"/>
      <c r="AC10" s="197"/>
      <c r="AD10" s="197"/>
      <c r="AE10" s="197"/>
      <c r="AF10" s="212"/>
      <c r="AG10" s="212"/>
      <c r="AH10" s="212"/>
      <c r="AI10" s="212"/>
      <c r="AJ10" s="212"/>
      <c r="AK10" s="212"/>
      <c r="AL10" s="212"/>
      <c r="AM10" s="212"/>
      <c r="AN10" s="212"/>
      <c r="AO10" s="212"/>
      <c r="AP10" s="212"/>
      <c r="AQ10" s="212"/>
      <c r="AR10" s="212"/>
    </row>
    <row r="11" spans="1:44" s="2" customFormat="1" ht="93.75" customHeight="1" x14ac:dyDescent="0.2">
      <c r="A11" s="319"/>
      <c r="B11" s="210"/>
      <c r="C11" s="12" t="s">
        <v>70</v>
      </c>
      <c r="D11" s="35" t="s">
        <v>264</v>
      </c>
      <c r="E11" s="35" t="s">
        <v>473</v>
      </c>
      <c r="F11" s="12">
        <v>0</v>
      </c>
      <c r="G11" s="35"/>
      <c r="H11" s="35"/>
      <c r="I11" s="12">
        <v>0</v>
      </c>
      <c r="J11" s="35"/>
      <c r="K11" s="35"/>
      <c r="L11" s="12">
        <v>10</v>
      </c>
      <c r="M11" s="35"/>
      <c r="N11" s="35"/>
      <c r="O11" s="12"/>
      <c r="P11" s="35"/>
      <c r="Q11" s="35"/>
      <c r="R11" s="197"/>
      <c r="S11" s="197"/>
      <c r="T11" s="197"/>
      <c r="U11" s="197"/>
      <c r="V11" s="197"/>
      <c r="W11" s="197"/>
      <c r="X11" s="197"/>
      <c r="Y11" s="197"/>
      <c r="Z11" s="197"/>
      <c r="AA11" s="197"/>
      <c r="AB11" s="197"/>
      <c r="AC11" s="197"/>
      <c r="AD11" s="197"/>
      <c r="AE11" s="197"/>
      <c r="AF11" s="200"/>
      <c r="AG11" s="200"/>
      <c r="AH11" s="200"/>
      <c r="AI11" s="200"/>
      <c r="AJ11" s="200"/>
      <c r="AK11" s="200"/>
      <c r="AL11" s="200"/>
      <c r="AM11" s="200"/>
      <c r="AN11" s="200"/>
      <c r="AO11" s="200"/>
      <c r="AP11" s="200"/>
      <c r="AQ11" s="200"/>
      <c r="AR11" s="200"/>
    </row>
    <row r="12" spans="1:44" s="2" customFormat="1" ht="33" customHeight="1" x14ac:dyDescent="0.2">
      <c r="A12" s="319"/>
      <c r="B12" s="210" t="s">
        <v>71</v>
      </c>
      <c r="C12" s="210" t="s">
        <v>268</v>
      </c>
      <c r="D12" s="210" t="s">
        <v>265</v>
      </c>
      <c r="E12" s="210" t="s">
        <v>474</v>
      </c>
      <c r="F12" s="210">
        <v>0</v>
      </c>
      <c r="G12" s="12"/>
      <c r="H12" s="12"/>
      <c r="I12" s="210">
        <v>1</v>
      </c>
      <c r="J12" s="12"/>
      <c r="K12" s="12"/>
      <c r="L12" s="210">
        <v>1</v>
      </c>
      <c r="M12" s="12"/>
      <c r="N12" s="12"/>
      <c r="O12" s="210">
        <v>1</v>
      </c>
      <c r="P12" s="12"/>
      <c r="Q12" s="12"/>
      <c r="R12" s="197" t="s">
        <v>306</v>
      </c>
      <c r="S12" s="197" t="s">
        <v>486</v>
      </c>
      <c r="T12" s="197">
        <v>0</v>
      </c>
      <c r="U12" s="56"/>
      <c r="V12" s="56"/>
      <c r="W12" s="197">
        <v>1</v>
      </c>
      <c r="X12" s="56"/>
      <c r="Y12" s="56"/>
      <c r="Z12" s="197">
        <v>1</v>
      </c>
      <c r="AA12" s="56"/>
      <c r="AB12" s="56"/>
      <c r="AC12" s="197">
        <v>1</v>
      </c>
      <c r="AD12" s="56"/>
      <c r="AE12" s="56"/>
      <c r="AF12" s="198">
        <v>450000000</v>
      </c>
      <c r="AG12" s="198">
        <v>10000000</v>
      </c>
      <c r="AH12" s="48"/>
      <c r="AI12" s="48"/>
      <c r="AJ12" s="198">
        <v>140000000</v>
      </c>
      <c r="AK12" s="48"/>
      <c r="AL12" s="48"/>
      <c r="AM12" s="198">
        <v>150000000</v>
      </c>
      <c r="AN12" s="48"/>
      <c r="AO12" s="48"/>
      <c r="AP12" s="198">
        <v>150000000</v>
      </c>
      <c r="AQ12" s="48"/>
      <c r="AR12" s="48"/>
    </row>
    <row r="13" spans="1:44" s="2" customFormat="1" ht="33" customHeight="1" x14ac:dyDescent="0.2">
      <c r="A13" s="319"/>
      <c r="B13" s="210"/>
      <c r="C13" s="210"/>
      <c r="D13" s="210"/>
      <c r="E13" s="210"/>
      <c r="F13" s="210"/>
      <c r="G13" s="12"/>
      <c r="H13" s="12"/>
      <c r="I13" s="210"/>
      <c r="J13" s="12"/>
      <c r="K13" s="12"/>
      <c r="L13" s="210"/>
      <c r="M13" s="12"/>
      <c r="N13" s="12"/>
      <c r="O13" s="210"/>
      <c r="P13" s="12"/>
      <c r="Q13" s="12"/>
      <c r="R13" s="197"/>
      <c r="S13" s="197"/>
      <c r="T13" s="197"/>
      <c r="U13" s="56"/>
      <c r="V13" s="56"/>
      <c r="W13" s="197"/>
      <c r="X13" s="56"/>
      <c r="Y13" s="56"/>
      <c r="Z13" s="197"/>
      <c r="AA13" s="56"/>
      <c r="AB13" s="56"/>
      <c r="AC13" s="197"/>
      <c r="AD13" s="56"/>
      <c r="AE13" s="56"/>
      <c r="AF13" s="198"/>
      <c r="AG13" s="198"/>
      <c r="AH13" s="48"/>
      <c r="AI13" s="48"/>
      <c r="AJ13" s="198"/>
      <c r="AK13" s="48"/>
      <c r="AL13" s="48"/>
      <c r="AM13" s="198"/>
      <c r="AN13" s="48"/>
      <c r="AO13" s="48"/>
      <c r="AP13" s="198"/>
      <c r="AQ13" s="48"/>
      <c r="AR13" s="48"/>
    </row>
    <row r="14" spans="1:44" s="2" customFormat="1" ht="70.5" customHeight="1" x14ac:dyDescent="0.2">
      <c r="A14" s="319"/>
      <c r="B14" s="210"/>
      <c r="C14" s="12" t="s">
        <v>3</v>
      </c>
      <c r="D14" s="12" t="s">
        <v>266</v>
      </c>
      <c r="E14" s="12" t="s">
        <v>475</v>
      </c>
      <c r="F14" s="12">
        <v>1</v>
      </c>
      <c r="G14" s="12"/>
      <c r="H14" s="12"/>
      <c r="I14" s="12">
        <v>5</v>
      </c>
      <c r="J14" s="12"/>
      <c r="K14" s="12"/>
      <c r="L14" s="12">
        <v>10</v>
      </c>
      <c r="M14" s="12"/>
      <c r="N14" s="12"/>
      <c r="O14" s="12">
        <v>4</v>
      </c>
      <c r="P14" s="12"/>
      <c r="Q14" s="12"/>
      <c r="R14" s="197"/>
      <c r="S14" s="197"/>
      <c r="T14" s="197"/>
      <c r="U14" s="56"/>
      <c r="V14" s="56"/>
      <c r="W14" s="197"/>
      <c r="X14" s="56"/>
      <c r="Y14" s="56"/>
      <c r="Z14" s="197"/>
      <c r="AA14" s="56"/>
      <c r="AB14" s="56"/>
      <c r="AC14" s="197"/>
      <c r="AD14" s="56"/>
      <c r="AE14" s="56"/>
      <c r="AF14" s="198"/>
      <c r="AG14" s="198"/>
      <c r="AH14" s="48"/>
      <c r="AI14" s="48"/>
      <c r="AJ14" s="198"/>
      <c r="AK14" s="48"/>
      <c r="AL14" s="48"/>
      <c r="AM14" s="198"/>
      <c r="AN14" s="48"/>
      <c r="AO14" s="48"/>
      <c r="AP14" s="198"/>
      <c r="AQ14" s="48"/>
      <c r="AR14" s="48"/>
    </row>
    <row r="15" spans="1:44" s="2" customFormat="1" ht="53.25" customHeight="1" x14ac:dyDescent="0.2">
      <c r="A15" s="319"/>
      <c r="B15" s="210" t="s">
        <v>86</v>
      </c>
      <c r="C15" s="210" t="s">
        <v>143</v>
      </c>
      <c r="D15" s="35" t="s">
        <v>267</v>
      </c>
      <c r="E15" s="129" t="s">
        <v>476</v>
      </c>
      <c r="F15" s="129">
        <v>52</v>
      </c>
      <c r="G15" s="35"/>
      <c r="H15" s="35"/>
      <c r="I15" s="129">
        <v>52</v>
      </c>
      <c r="J15" s="35"/>
      <c r="K15" s="35"/>
      <c r="L15" s="129">
        <v>52</v>
      </c>
      <c r="M15" s="35"/>
      <c r="N15" s="35"/>
      <c r="O15" s="129">
        <v>52</v>
      </c>
      <c r="P15" s="35"/>
      <c r="Q15" s="35"/>
      <c r="R15" s="197" t="s">
        <v>307</v>
      </c>
      <c r="S15" s="12" t="s">
        <v>487</v>
      </c>
      <c r="T15" s="12">
        <v>52</v>
      </c>
      <c r="U15" s="56"/>
      <c r="V15" s="56"/>
      <c r="W15" s="12">
        <v>52</v>
      </c>
      <c r="X15" s="56"/>
      <c r="Y15" s="56"/>
      <c r="Z15" s="12">
        <v>52</v>
      </c>
      <c r="AA15" s="56"/>
      <c r="AB15" s="56"/>
      <c r="AC15" s="12">
        <v>52</v>
      </c>
      <c r="AD15" s="56"/>
      <c r="AE15" s="56"/>
      <c r="AF15" s="198">
        <v>800000000</v>
      </c>
      <c r="AG15" s="199">
        <v>60000000</v>
      </c>
      <c r="AH15" s="48"/>
      <c r="AI15" s="48"/>
      <c r="AJ15" s="198">
        <v>100000000</v>
      </c>
      <c r="AK15" s="48"/>
      <c r="AL15" s="48"/>
      <c r="AM15" s="198">
        <v>100000000</v>
      </c>
      <c r="AN15" s="48"/>
      <c r="AO15" s="48"/>
      <c r="AP15" s="213">
        <v>100000000</v>
      </c>
      <c r="AQ15" s="48"/>
      <c r="AR15" s="48"/>
    </row>
    <row r="16" spans="1:44" s="2" customFormat="1" ht="66.75" customHeight="1" x14ac:dyDescent="0.2">
      <c r="A16" s="319"/>
      <c r="B16" s="210"/>
      <c r="C16" s="210"/>
      <c r="D16" s="35" t="s">
        <v>269</v>
      </c>
      <c r="E16" s="129" t="s">
        <v>476</v>
      </c>
      <c r="F16" s="129">
        <v>6</v>
      </c>
      <c r="G16" s="35"/>
      <c r="H16" s="35"/>
      <c r="I16" s="129">
        <v>8</v>
      </c>
      <c r="J16" s="35"/>
      <c r="K16" s="35"/>
      <c r="L16" s="129">
        <v>12</v>
      </c>
      <c r="M16" s="35"/>
      <c r="N16" s="35"/>
      <c r="O16" s="129">
        <v>26</v>
      </c>
      <c r="P16" s="35"/>
      <c r="Q16" s="35"/>
      <c r="R16" s="197"/>
      <c r="S16" s="12" t="s">
        <v>487</v>
      </c>
      <c r="T16" s="12">
        <v>26</v>
      </c>
      <c r="U16" s="56"/>
      <c r="V16" s="56"/>
      <c r="W16" s="12">
        <v>26</v>
      </c>
      <c r="X16" s="56"/>
      <c r="Y16" s="56"/>
      <c r="Z16" s="12">
        <v>26</v>
      </c>
      <c r="AA16" s="56"/>
      <c r="AB16" s="56"/>
      <c r="AC16" s="12">
        <v>26</v>
      </c>
      <c r="AD16" s="56"/>
      <c r="AE16" s="56"/>
      <c r="AF16" s="198"/>
      <c r="AG16" s="200"/>
      <c r="AH16" s="48"/>
      <c r="AI16" s="48"/>
      <c r="AJ16" s="198"/>
      <c r="AK16" s="48"/>
      <c r="AL16" s="48"/>
      <c r="AM16" s="198"/>
      <c r="AN16" s="48"/>
      <c r="AO16" s="48"/>
      <c r="AP16" s="213"/>
      <c r="AQ16" s="48"/>
      <c r="AR16" s="48"/>
    </row>
    <row r="17" spans="1:44" s="2" customFormat="1" ht="33" customHeight="1" x14ac:dyDescent="0.2">
      <c r="A17" s="219" t="s">
        <v>647</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1"/>
      <c r="AD17" s="57"/>
      <c r="AE17" s="57"/>
      <c r="AF17" s="29">
        <f>SUM(AF8:AF16)</f>
        <v>4250000000</v>
      </c>
      <c r="AG17" s="29">
        <f t="shared" ref="AG17:AR17" si="0">SUM(AG8:AG16)</f>
        <v>300000000</v>
      </c>
      <c r="AH17" s="29">
        <f t="shared" si="0"/>
        <v>0</v>
      </c>
      <c r="AI17" s="29">
        <f t="shared" si="0"/>
        <v>0</v>
      </c>
      <c r="AJ17" s="29">
        <f t="shared" si="0"/>
        <v>241500000</v>
      </c>
      <c r="AK17" s="29">
        <f t="shared" si="0"/>
        <v>0</v>
      </c>
      <c r="AL17" s="29">
        <f t="shared" si="0"/>
        <v>0</v>
      </c>
      <c r="AM17" s="29">
        <f t="shared" si="0"/>
        <v>950000000</v>
      </c>
      <c r="AN17" s="29">
        <f t="shared" si="0"/>
        <v>0</v>
      </c>
      <c r="AO17" s="29">
        <f t="shared" si="0"/>
        <v>0</v>
      </c>
      <c r="AP17" s="29">
        <f t="shared" si="0"/>
        <v>820000000</v>
      </c>
      <c r="AQ17" s="29">
        <f t="shared" si="0"/>
        <v>0</v>
      </c>
      <c r="AR17" s="29">
        <f t="shared" si="0"/>
        <v>0</v>
      </c>
    </row>
    <row r="18" spans="1:44" s="2" customFormat="1" ht="36.75" customHeight="1" x14ac:dyDescent="0.2">
      <c r="A18" s="313" t="s">
        <v>173</v>
      </c>
      <c r="B18" s="314"/>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5"/>
    </row>
    <row r="19" spans="1:44" s="2" customFormat="1" ht="39" customHeight="1" x14ac:dyDescent="0.2">
      <c r="A19" s="316" t="s">
        <v>626</v>
      </c>
      <c r="B19" s="316" t="s">
        <v>628</v>
      </c>
      <c r="C19" s="316" t="s">
        <v>629</v>
      </c>
      <c r="D19" s="316" t="s">
        <v>58</v>
      </c>
      <c r="E19" s="316" t="s">
        <v>510</v>
      </c>
      <c r="F19" s="316" t="s">
        <v>351</v>
      </c>
      <c r="G19" s="316" t="s">
        <v>347</v>
      </c>
      <c r="H19" s="316" t="s">
        <v>360</v>
      </c>
      <c r="I19" s="316" t="s">
        <v>352</v>
      </c>
      <c r="J19" s="316" t="s">
        <v>350</v>
      </c>
      <c r="K19" s="316" t="s">
        <v>362</v>
      </c>
      <c r="L19" s="316" t="s">
        <v>353</v>
      </c>
      <c r="M19" s="316" t="s">
        <v>349</v>
      </c>
      <c r="N19" s="316" t="s">
        <v>363</v>
      </c>
      <c r="O19" s="316" t="s">
        <v>354</v>
      </c>
      <c r="P19" s="316" t="s">
        <v>348</v>
      </c>
      <c r="Q19" s="316" t="s">
        <v>364</v>
      </c>
      <c r="R19" s="316" t="s">
        <v>59</v>
      </c>
      <c r="S19" s="316" t="s">
        <v>510</v>
      </c>
      <c r="T19" s="316" t="s">
        <v>369</v>
      </c>
      <c r="U19" s="316" t="s">
        <v>370</v>
      </c>
      <c r="V19" s="316" t="s">
        <v>340</v>
      </c>
      <c r="W19" s="316" t="s">
        <v>372</v>
      </c>
      <c r="X19" s="316" t="s">
        <v>373</v>
      </c>
      <c r="Y19" s="316" t="s">
        <v>341</v>
      </c>
      <c r="Z19" s="316" t="s">
        <v>374</v>
      </c>
      <c r="AA19" s="316" t="s">
        <v>375</v>
      </c>
      <c r="AB19" s="316" t="s">
        <v>342</v>
      </c>
      <c r="AC19" s="316" t="s">
        <v>376</v>
      </c>
      <c r="AD19" s="316" t="s">
        <v>371</v>
      </c>
      <c r="AE19" s="316" t="s">
        <v>343</v>
      </c>
      <c r="AF19" s="317" t="s">
        <v>514</v>
      </c>
      <c r="AG19" s="317" t="s">
        <v>336</v>
      </c>
      <c r="AH19" s="317" t="s">
        <v>355</v>
      </c>
      <c r="AI19" s="317" t="s">
        <v>356</v>
      </c>
      <c r="AJ19" s="317" t="s">
        <v>337</v>
      </c>
      <c r="AK19" s="317" t="s">
        <v>344</v>
      </c>
      <c r="AL19" s="317" t="s">
        <v>357</v>
      </c>
      <c r="AM19" s="317" t="s">
        <v>338</v>
      </c>
      <c r="AN19" s="317" t="s">
        <v>345</v>
      </c>
      <c r="AO19" s="318" t="s">
        <v>358</v>
      </c>
      <c r="AP19" s="318" t="s">
        <v>339</v>
      </c>
      <c r="AQ19" s="50" t="s">
        <v>346</v>
      </c>
      <c r="AR19" s="50" t="s">
        <v>359</v>
      </c>
    </row>
    <row r="20" spans="1:44" s="2" customFormat="1" ht="119.25" customHeight="1" x14ac:dyDescent="0.2">
      <c r="A20" s="319" t="s">
        <v>130</v>
      </c>
      <c r="B20" s="210" t="s">
        <v>4</v>
      </c>
      <c r="C20" s="12" t="s">
        <v>87</v>
      </c>
      <c r="D20" s="12" t="s">
        <v>270</v>
      </c>
      <c r="E20" s="12" t="s">
        <v>477</v>
      </c>
      <c r="F20" s="12">
        <v>0</v>
      </c>
      <c r="G20" s="12"/>
      <c r="H20" s="12"/>
      <c r="I20" s="12">
        <v>2</v>
      </c>
      <c r="J20" s="12"/>
      <c r="K20" s="12"/>
      <c r="L20" s="12">
        <v>2</v>
      </c>
      <c r="M20" s="12"/>
      <c r="N20" s="12"/>
      <c r="O20" s="12">
        <v>2</v>
      </c>
      <c r="P20" s="12"/>
      <c r="Q20" s="12"/>
      <c r="R20" s="197" t="s">
        <v>144</v>
      </c>
      <c r="S20" s="197" t="s">
        <v>477</v>
      </c>
      <c r="T20" s="197">
        <v>0</v>
      </c>
      <c r="U20" s="56"/>
      <c r="V20" s="56"/>
      <c r="W20" s="197">
        <v>3</v>
      </c>
      <c r="X20" s="56"/>
      <c r="Y20" s="56"/>
      <c r="Z20" s="197">
        <v>0</v>
      </c>
      <c r="AA20" s="56"/>
      <c r="AB20" s="56"/>
      <c r="AC20" s="197">
        <v>3</v>
      </c>
      <c r="AD20" s="56"/>
      <c r="AE20" s="56"/>
      <c r="AF20" s="48">
        <v>450000000</v>
      </c>
      <c r="AG20" s="48">
        <v>0</v>
      </c>
      <c r="AH20" s="48"/>
      <c r="AI20" s="48"/>
      <c r="AJ20" s="48">
        <v>300000000</v>
      </c>
      <c r="AK20" s="48"/>
      <c r="AL20" s="48"/>
      <c r="AM20" s="48">
        <v>0</v>
      </c>
      <c r="AN20" s="48"/>
      <c r="AO20" s="48"/>
      <c r="AP20" s="48">
        <v>150000000</v>
      </c>
      <c r="AQ20" s="48"/>
      <c r="AR20" s="48"/>
    </row>
    <row r="21" spans="1:44" s="2" customFormat="1" ht="78" customHeight="1" x14ac:dyDescent="0.2">
      <c r="A21" s="319"/>
      <c r="B21" s="210"/>
      <c r="C21" s="12" t="s">
        <v>88</v>
      </c>
      <c r="D21" s="12" t="s">
        <v>271</v>
      </c>
      <c r="E21" s="12" t="s">
        <v>478</v>
      </c>
      <c r="F21" s="12">
        <v>0</v>
      </c>
      <c r="G21" s="12"/>
      <c r="H21" s="12"/>
      <c r="I21" s="12">
        <v>1</v>
      </c>
      <c r="J21" s="12"/>
      <c r="K21" s="12"/>
      <c r="L21" s="12">
        <v>0</v>
      </c>
      <c r="M21" s="12"/>
      <c r="N21" s="12"/>
      <c r="O21" s="12">
        <v>1</v>
      </c>
      <c r="P21" s="12"/>
      <c r="Q21" s="12"/>
      <c r="R21" s="197"/>
      <c r="S21" s="197"/>
      <c r="T21" s="197"/>
      <c r="U21" s="56"/>
      <c r="V21" s="56"/>
      <c r="W21" s="197"/>
      <c r="X21" s="56"/>
      <c r="Y21" s="56"/>
      <c r="Z21" s="197"/>
      <c r="AA21" s="56"/>
      <c r="AB21" s="56"/>
      <c r="AC21" s="197"/>
      <c r="AD21" s="56"/>
      <c r="AE21" s="56"/>
      <c r="AF21" s="48">
        <v>450000000</v>
      </c>
      <c r="AG21" s="48">
        <v>0</v>
      </c>
      <c r="AH21" s="48"/>
      <c r="AI21" s="48"/>
      <c r="AJ21" s="48">
        <v>200000000</v>
      </c>
      <c r="AK21" s="48"/>
      <c r="AL21" s="48"/>
      <c r="AM21" s="48">
        <v>0</v>
      </c>
      <c r="AN21" s="48"/>
      <c r="AO21" s="48"/>
      <c r="AP21" s="48">
        <v>250000000</v>
      </c>
      <c r="AQ21" s="48"/>
      <c r="AR21" s="48"/>
    </row>
    <row r="22" spans="1:44" s="2" customFormat="1" ht="48.75" customHeight="1" x14ac:dyDescent="0.2">
      <c r="A22" s="319"/>
      <c r="B22" s="210" t="s">
        <v>7</v>
      </c>
      <c r="C22" s="12" t="s">
        <v>5</v>
      </c>
      <c r="D22" s="12" t="s">
        <v>272</v>
      </c>
      <c r="E22" s="12" t="s">
        <v>479</v>
      </c>
      <c r="F22" s="12">
        <v>4</v>
      </c>
      <c r="G22" s="12"/>
      <c r="H22" s="12"/>
      <c r="I22" s="12">
        <v>10</v>
      </c>
      <c r="J22" s="12"/>
      <c r="K22" s="12"/>
      <c r="L22" s="12">
        <v>10</v>
      </c>
      <c r="M22" s="12"/>
      <c r="N22" s="12"/>
      <c r="O22" s="12">
        <v>2</v>
      </c>
      <c r="P22" s="12"/>
      <c r="Q22" s="12"/>
      <c r="R22" s="197" t="s">
        <v>119</v>
      </c>
      <c r="S22" s="197" t="s">
        <v>479</v>
      </c>
      <c r="T22" s="197">
        <v>4</v>
      </c>
      <c r="U22" s="56"/>
      <c r="V22" s="56"/>
      <c r="W22" s="197">
        <v>10</v>
      </c>
      <c r="X22" s="56"/>
      <c r="Y22" s="56"/>
      <c r="Z22" s="197">
        <v>10</v>
      </c>
      <c r="AA22" s="56"/>
      <c r="AB22" s="56"/>
      <c r="AC22" s="197">
        <v>2</v>
      </c>
      <c r="AD22" s="56"/>
      <c r="AE22" s="56"/>
      <c r="AF22" s="198">
        <v>400000000</v>
      </c>
      <c r="AG22" s="198">
        <v>100000000</v>
      </c>
      <c r="AH22" s="48"/>
      <c r="AI22" s="48"/>
      <c r="AJ22" s="198">
        <v>100000000</v>
      </c>
      <c r="AK22" s="48"/>
      <c r="AL22" s="48"/>
      <c r="AM22" s="198">
        <v>100000000</v>
      </c>
      <c r="AN22" s="48"/>
      <c r="AO22" s="48"/>
      <c r="AP22" s="198">
        <v>100000000</v>
      </c>
      <c r="AQ22" s="48"/>
      <c r="AR22" s="48"/>
    </row>
    <row r="23" spans="1:44" s="2" customFormat="1" ht="74.25" customHeight="1" x14ac:dyDescent="0.2">
      <c r="A23" s="319"/>
      <c r="B23" s="210"/>
      <c r="C23" s="12" t="s">
        <v>6</v>
      </c>
      <c r="D23" s="12" t="s">
        <v>273</v>
      </c>
      <c r="E23" s="12" t="s">
        <v>480</v>
      </c>
      <c r="F23" s="12">
        <v>1</v>
      </c>
      <c r="G23" s="12"/>
      <c r="H23" s="12"/>
      <c r="I23" s="12">
        <v>1</v>
      </c>
      <c r="J23" s="12"/>
      <c r="K23" s="12"/>
      <c r="L23" s="12">
        <v>1</v>
      </c>
      <c r="M23" s="12"/>
      <c r="N23" s="12"/>
      <c r="O23" s="12">
        <v>1</v>
      </c>
      <c r="P23" s="12"/>
      <c r="Q23" s="12"/>
      <c r="R23" s="197"/>
      <c r="S23" s="197"/>
      <c r="T23" s="197"/>
      <c r="U23" s="56"/>
      <c r="V23" s="56"/>
      <c r="W23" s="197"/>
      <c r="X23" s="56"/>
      <c r="Y23" s="56"/>
      <c r="Z23" s="197"/>
      <c r="AA23" s="56"/>
      <c r="AB23" s="56"/>
      <c r="AC23" s="197"/>
      <c r="AD23" s="56"/>
      <c r="AE23" s="56"/>
      <c r="AF23" s="198"/>
      <c r="AG23" s="198"/>
      <c r="AH23" s="48"/>
      <c r="AI23" s="48"/>
      <c r="AJ23" s="198"/>
      <c r="AK23" s="48"/>
      <c r="AL23" s="48"/>
      <c r="AM23" s="198"/>
      <c r="AN23" s="48"/>
      <c r="AO23" s="48"/>
      <c r="AP23" s="198"/>
      <c r="AQ23" s="48"/>
      <c r="AR23" s="48"/>
    </row>
    <row r="24" spans="1:44" s="2" customFormat="1" ht="59.25" customHeight="1" x14ac:dyDescent="0.2">
      <c r="A24" s="319"/>
      <c r="B24" s="210" t="s">
        <v>145</v>
      </c>
      <c r="C24" s="12" t="s">
        <v>181</v>
      </c>
      <c r="D24" s="12" t="s">
        <v>273</v>
      </c>
      <c r="E24" s="12" t="s">
        <v>480</v>
      </c>
      <c r="F24" s="12">
        <v>2</v>
      </c>
      <c r="G24" s="12"/>
      <c r="H24" s="12"/>
      <c r="I24" s="12">
        <v>2</v>
      </c>
      <c r="J24" s="12"/>
      <c r="K24" s="12"/>
      <c r="L24" s="12">
        <v>3</v>
      </c>
      <c r="M24" s="12"/>
      <c r="N24" s="12"/>
      <c r="O24" s="12">
        <v>2</v>
      </c>
      <c r="P24" s="12"/>
      <c r="Q24" s="12"/>
      <c r="R24" s="197" t="s">
        <v>146</v>
      </c>
      <c r="S24" s="197" t="s">
        <v>488</v>
      </c>
      <c r="T24" s="197">
        <v>52</v>
      </c>
      <c r="U24" s="56"/>
      <c r="V24" s="56"/>
      <c r="W24" s="197">
        <v>53</v>
      </c>
      <c r="X24" s="56"/>
      <c r="Y24" s="56"/>
      <c r="Z24" s="197">
        <v>52</v>
      </c>
      <c r="AA24" s="56"/>
      <c r="AB24" s="56"/>
      <c r="AC24" s="197">
        <v>50</v>
      </c>
      <c r="AD24" s="56"/>
      <c r="AE24" s="56"/>
      <c r="AF24" s="48">
        <v>300000000</v>
      </c>
      <c r="AG24" s="48">
        <v>64000000</v>
      </c>
      <c r="AH24" s="48"/>
      <c r="AI24" s="48"/>
      <c r="AJ24" s="48">
        <v>64000000</v>
      </c>
      <c r="AK24" s="48"/>
      <c r="AL24" s="48"/>
      <c r="AM24" s="48">
        <v>96000000</v>
      </c>
      <c r="AN24" s="48"/>
      <c r="AO24" s="48"/>
      <c r="AP24" s="48">
        <v>76000000</v>
      </c>
      <c r="AQ24" s="48"/>
      <c r="AR24" s="48"/>
    </row>
    <row r="25" spans="1:44" s="2" customFormat="1" ht="62.25" customHeight="1" x14ac:dyDescent="0.2">
      <c r="A25" s="319"/>
      <c r="B25" s="210"/>
      <c r="C25" s="12" t="s">
        <v>176</v>
      </c>
      <c r="D25" s="35" t="s">
        <v>274</v>
      </c>
      <c r="E25" s="12" t="s">
        <v>481</v>
      </c>
      <c r="F25" s="12">
        <v>50</v>
      </c>
      <c r="G25" s="35"/>
      <c r="H25" s="35"/>
      <c r="I25" s="12">
        <v>50</v>
      </c>
      <c r="J25" s="35"/>
      <c r="K25" s="35"/>
      <c r="L25" s="12">
        <v>50</v>
      </c>
      <c r="M25" s="35"/>
      <c r="N25" s="35"/>
      <c r="O25" s="12">
        <v>50</v>
      </c>
      <c r="P25" s="35"/>
      <c r="Q25" s="35"/>
      <c r="R25" s="197"/>
      <c r="S25" s="197"/>
      <c r="T25" s="197"/>
      <c r="U25" s="56"/>
      <c r="V25" s="56"/>
      <c r="W25" s="197"/>
      <c r="X25" s="56"/>
      <c r="Y25" s="56"/>
      <c r="Z25" s="197"/>
      <c r="AA25" s="56"/>
      <c r="AB25" s="56"/>
      <c r="AC25" s="197"/>
      <c r="AD25" s="56"/>
      <c r="AE25" s="56"/>
      <c r="AF25" s="48">
        <v>4000000000</v>
      </c>
      <c r="AG25" s="48">
        <v>1000000000</v>
      </c>
      <c r="AH25" s="48"/>
      <c r="AI25" s="48"/>
      <c r="AJ25" s="48">
        <v>1000000000</v>
      </c>
      <c r="AK25" s="48"/>
      <c r="AL25" s="48"/>
      <c r="AM25" s="48">
        <v>1000000000</v>
      </c>
      <c r="AN25" s="48"/>
      <c r="AO25" s="48"/>
      <c r="AP25" s="48">
        <v>1000000000</v>
      </c>
      <c r="AQ25" s="48"/>
      <c r="AR25" s="48"/>
    </row>
    <row r="26" spans="1:44" s="2" customFormat="1" ht="33" customHeight="1" x14ac:dyDescent="0.2">
      <c r="A26" s="319"/>
      <c r="B26" s="210"/>
      <c r="C26" s="210" t="s">
        <v>182</v>
      </c>
      <c r="D26" s="210" t="s">
        <v>183</v>
      </c>
      <c r="E26" s="210" t="s">
        <v>481</v>
      </c>
      <c r="F26" s="210">
        <v>10</v>
      </c>
      <c r="G26" s="12"/>
      <c r="H26" s="12"/>
      <c r="I26" s="210">
        <v>10</v>
      </c>
      <c r="J26" s="12"/>
      <c r="K26" s="12"/>
      <c r="L26" s="210">
        <v>10</v>
      </c>
      <c r="M26" s="12"/>
      <c r="N26" s="12"/>
      <c r="O26" s="210">
        <v>10</v>
      </c>
      <c r="P26" s="12"/>
      <c r="Q26" s="12"/>
      <c r="R26" s="197"/>
      <c r="S26" s="197"/>
      <c r="T26" s="197"/>
      <c r="U26" s="56"/>
      <c r="V26" s="56"/>
      <c r="W26" s="197"/>
      <c r="X26" s="56"/>
      <c r="Y26" s="56"/>
      <c r="Z26" s="197"/>
      <c r="AA26" s="56"/>
      <c r="AB26" s="56"/>
      <c r="AC26" s="197"/>
      <c r="AD26" s="56"/>
      <c r="AE26" s="56"/>
      <c r="AF26" s="198">
        <v>2000000000</v>
      </c>
      <c r="AG26" s="198">
        <v>500000000</v>
      </c>
      <c r="AH26" s="48"/>
      <c r="AI26" s="48"/>
      <c r="AJ26" s="198">
        <v>500000000</v>
      </c>
      <c r="AK26" s="48"/>
      <c r="AL26" s="48"/>
      <c r="AM26" s="198">
        <v>500000000</v>
      </c>
      <c r="AN26" s="48"/>
      <c r="AO26" s="48"/>
      <c r="AP26" s="198">
        <v>500000000</v>
      </c>
      <c r="AQ26" s="48"/>
      <c r="AR26" s="48"/>
    </row>
    <row r="27" spans="1:44" s="2" customFormat="1" ht="51" customHeight="1" x14ac:dyDescent="0.2">
      <c r="A27" s="319"/>
      <c r="B27" s="210"/>
      <c r="C27" s="210"/>
      <c r="D27" s="210"/>
      <c r="E27" s="210"/>
      <c r="F27" s="210"/>
      <c r="G27" s="12"/>
      <c r="H27" s="12"/>
      <c r="I27" s="210"/>
      <c r="J27" s="12"/>
      <c r="K27" s="12"/>
      <c r="L27" s="210"/>
      <c r="M27" s="12"/>
      <c r="N27" s="12"/>
      <c r="O27" s="210"/>
      <c r="P27" s="12"/>
      <c r="Q27" s="12"/>
      <c r="R27" s="197"/>
      <c r="S27" s="197"/>
      <c r="T27" s="197"/>
      <c r="U27" s="56"/>
      <c r="V27" s="56"/>
      <c r="W27" s="197"/>
      <c r="X27" s="56"/>
      <c r="Y27" s="56"/>
      <c r="Z27" s="197"/>
      <c r="AA27" s="56"/>
      <c r="AB27" s="56"/>
      <c r="AC27" s="197"/>
      <c r="AD27" s="56"/>
      <c r="AE27" s="56"/>
      <c r="AF27" s="198"/>
      <c r="AG27" s="198"/>
      <c r="AH27" s="48"/>
      <c r="AI27" s="48"/>
      <c r="AJ27" s="198"/>
      <c r="AK27" s="48"/>
      <c r="AL27" s="48"/>
      <c r="AM27" s="198"/>
      <c r="AN27" s="48"/>
      <c r="AO27" s="48"/>
      <c r="AP27" s="198"/>
      <c r="AQ27" s="48"/>
      <c r="AR27" s="48"/>
    </row>
    <row r="28" spans="1:44" s="2" customFormat="1" ht="76.5" customHeight="1" x14ac:dyDescent="0.2">
      <c r="A28" s="319"/>
      <c r="B28" s="12" t="s">
        <v>16</v>
      </c>
      <c r="C28" s="12" t="s">
        <v>72</v>
      </c>
      <c r="D28" s="35" t="s">
        <v>184</v>
      </c>
      <c r="E28" s="12" t="s">
        <v>482</v>
      </c>
      <c r="F28" s="12">
        <v>25</v>
      </c>
      <c r="G28" s="35"/>
      <c r="H28" s="35"/>
      <c r="I28" s="12">
        <v>25</v>
      </c>
      <c r="J28" s="35"/>
      <c r="K28" s="35"/>
      <c r="L28" s="12">
        <v>25</v>
      </c>
      <c r="M28" s="35"/>
      <c r="N28" s="35"/>
      <c r="O28" s="12">
        <v>25</v>
      </c>
      <c r="P28" s="35"/>
      <c r="Q28" s="35"/>
      <c r="R28" s="56" t="s">
        <v>147</v>
      </c>
      <c r="S28" s="56" t="s">
        <v>489</v>
      </c>
      <c r="T28" s="56">
        <v>25</v>
      </c>
      <c r="U28" s="56"/>
      <c r="V28" s="56"/>
      <c r="W28" s="56">
        <v>25</v>
      </c>
      <c r="X28" s="56"/>
      <c r="Y28" s="56"/>
      <c r="Z28" s="56">
        <v>25</v>
      </c>
      <c r="AA28" s="56"/>
      <c r="AB28" s="56"/>
      <c r="AC28" s="56">
        <v>25</v>
      </c>
      <c r="AD28" s="56"/>
      <c r="AE28" s="56"/>
      <c r="AF28" s="48">
        <v>300000000</v>
      </c>
      <c r="AG28" s="48">
        <v>75000000</v>
      </c>
      <c r="AH28" s="48"/>
      <c r="AI28" s="48"/>
      <c r="AJ28" s="48">
        <v>75000000</v>
      </c>
      <c r="AK28" s="48"/>
      <c r="AL28" s="48"/>
      <c r="AM28" s="48">
        <v>75000000</v>
      </c>
      <c r="AN28" s="48"/>
      <c r="AO28" s="48"/>
      <c r="AP28" s="48">
        <v>75000000</v>
      </c>
      <c r="AQ28" s="48"/>
      <c r="AR28" s="48"/>
    </row>
    <row r="29" spans="1:44" s="2" customFormat="1" ht="33" customHeight="1" x14ac:dyDescent="0.2">
      <c r="A29" s="319"/>
      <c r="B29" s="210" t="s">
        <v>501</v>
      </c>
      <c r="C29" s="210" t="s">
        <v>185</v>
      </c>
      <c r="D29" s="210" t="s">
        <v>275</v>
      </c>
      <c r="E29" s="210" t="s">
        <v>480</v>
      </c>
      <c r="F29" s="210">
        <v>3</v>
      </c>
      <c r="G29" s="12"/>
      <c r="H29" s="12"/>
      <c r="I29" s="210">
        <v>3</v>
      </c>
      <c r="J29" s="12"/>
      <c r="K29" s="12"/>
      <c r="L29" s="210">
        <v>3</v>
      </c>
      <c r="M29" s="12"/>
      <c r="N29" s="12"/>
      <c r="O29" s="210">
        <v>3</v>
      </c>
      <c r="P29" s="12"/>
      <c r="Q29" s="12"/>
      <c r="R29" s="197" t="s">
        <v>243</v>
      </c>
      <c r="S29" s="197" t="s">
        <v>490</v>
      </c>
      <c r="T29" s="197">
        <v>3</v>
      </c>
      <c r="U29" s="56"/>
      <c r="V29" s="56"/>
      <c r="W29" s="197">
        <v>3</v>
      </c>
      <c r="X29" s="56"/>
      <c r="Y29" s="56"/>
      <c r="Z29" s="197">
        <v>3</v>
      </c>
      <c r="AA29" s="56"/>
      <c r="AB29" s="56"/>
      <c r="AC29" s="197">
        <v>3</v>
      </c>
      <c r="AD29" s="56"/>
      <c r="AE29" s="56"/>
      <c r="AF29" s="198">
        <v>800000000</v>
      </c>
      <c r="AG29" s="198">
        <v>200000000</v>
      </c>
      <c r="AH29" s="48"/>
      <c r="AI29" s="48"/>
      <c r="AJ29" s="198">
        <v>200000000</v>
      </c>
      <c r="AK29" s="48"/>
      <c r="AL29" s="48"/>
      <c r="AM29" s="198">
        <v>200000000</v>
      </c>
      <c r="AN29" s="48"/>
      <c r="AO29" s="48"/>
      <c r="AP29" s="198">
        <v>200000000</v>
      </c>
      <c r="AQ29" s="48"/>
      <c r="AR29" s="48"/>
    </row>
    <row r="30" spans="1:44" s="2" customFormat="1" ht="47.25" customHeight="1" x14ac:dyDescent="0.2">
      <c r="A30" s="319"/>
      <c r="B30" s="210"/>
      <c r="C30" s="210"/>
      <c r="D30" s="210"/>
      <c r="E30" s="210"/>
      <c r="F30" s="210"/>
      <c r="G30" s="12"/>
      <c r="H30" s="12"/>
      <c r="I30" s="210"/>
      <c r="J30" s="12"/>
      <c r="K30" s="12"/>
      <c r="L30" s="210"/>
      <c r="M30" s="12"/>
      <c r="N30" s="12"/>
      <c r="O30" s="210"/>
      <c r="P30" s="12"/>
      <c r="Q30" s="12"/>
      <c r="R30" s="197"/>
      <c r="S30" s="197"/>
      <c r="T30" s="197"/>
      <c r="U30" s="56"/>
      <c r="V30" s="56"/>
      <c r="W30" s="197"/>
      <c r="X30" s="56"/>
      <c r="Y30" s="56"/>
      <c r="Z30" s="197"/>
      <c r="AA30" s="56"/>
      <c r="AB30" s="56"/>
      <c r="AC30" s="197"/>
      <c r="AD30" s="56"/>
      <c r="AE30" s="56"/>
      <c r="AF30" s="198"/>
      <c r="AG30" s="198"/>
      <c r="AH30" s="48"/>
      <c r="AI30" s="48"/>
      <c r="AJ30" s="198"/>
      <c r="AK30" s="48"/>
      <c r="AL30" s="48"/>
      <c r="AM30" s="198"/>
      <c r="AN30" s="48"/>
      <c r="AO30" s="48"/>
      <c r="AP30" s="198"/>
      <c r="AQ30" s="48"/>
      <c r="AR30" s="48"/>
    </row>
    <row r="31" spans="1:44" s="2" customFormat="1" ht="57" customHeight="1" x14ac:dyDescent="0.2">
      <c r="A31" s="319"/>
      <c r="B31" s="210"/>
      <c r="C31" s="12" t="s">
        <v>120</v>
      </c>
      <c r="D31" s="35" t="s">
        <v>276</v>
      </c>
      <c r="E31" s="12" t="s">
        <v>477</v>
      </c>
      <c r="F31" s="12">
        <v>7</v>
      </c>
      <c r="G31" s="35"/>
      <c r="H31" s="35"/>
      <c r="I31" s="12">
        <v>7</v>
      </c>
      <c r="J31" s="35"/>
      <c r="K31" s="35"/>
      <c r="L31" s="12">
        <v>7</v>
      </c>
      <c r="M31" s="35"/>
      <c r="N31" s="35"/>
      <c r="O31" s="12">
        <v>5</v>
      </c>
      <c r="P31" s="35"/>
      <c r="Q31" s="35"/>
      <c r="R31" s="56" t="s">
        <v>244</v>
      </c>
      <c r="S31" s="56" t="s">
        <v>491</v>
      </c>
      <c r="T31" s="56">
        <v>26</v>
      </c>
      <c r="U31" s="56"/>
      <c r="V31" s="56"/>
      <c r="W31" s="56">
        <v>26</v>
      </c>
      <c r="X31" s="56"/>
      <c r="Y31" s="56"/>
      <c r="Z31" s="56">
        <v>26</v>
      </c>
      <c r="AA31" s="56"/>
      <c r="AB31" s="56"/>
      <c r="AC31" s="56">
        <v>26</v>
      </c>
      <c r="AD31" s="56"/>
      <c r="AE31" s="56"/>
      <c r="AF31" s="198"/>
      <c r="AG31" s="198"/>
      <c r="AH31" s="48"/>
      <c r="AI31" s="48"/>
      <c r="AJ31" s="198"/>
      <c r="AK31" s="48"/>
      <c r="AL31" s="48"/>
      <c r="AM31" s="198"/>
      <c r="AN31" s="48"/>
      <c r="AO31" s="48"/>
      <c r="AP31" s="198"/>
      <c r="AQ31" s="48"/>
      <c r="AR31" s="48"/>
    </row>
    <row r="32" spans="1:44" s="2" customFormat="1" ht="33" customHeight="1" x14ac:dyDescent="0.2">
      <c r="A32" s="219" t="s">
        <v>647</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1"/>
      <c r="AD32" s="57"/>
      <c r="AE32" s="57"/>
      <c r="AF32" s="29">
        <f>SUM(AF20:AF31)</f>
        <v>8700000000</v>
      </c>
      <c r="AG32" s="29">
        <f t="shared" ref="AG32:AP32" si="1">SUM(AG20:AG31)</f>
        <v>1939000000</v>
      </c>
      <c r="AH32" s="29">
        <f t="shared" si="1"/>
        <v>0</v>
      </c>
      <c r="AI32" s="29">
        <f t="shared" si="1"/>
        <v>0</v>
      </c>
      <c r="AJ32" s="29">
        <f t="shared" si="1"/>
        <v>2439000000</v>
      </c>
      <c r="AK32" s="29">
        <f t="shared" si="1"/>
        <v>0</v>
      </c>
      <c r="AL32" s="29">
        <f t="shared" si="1"/>
        <v>0</v>
      </c>
      <c r="AM32" s="29">
        <f t="shared" si="1"/>
        <v>1971000000</v>
      </c>
      <c r="AN32" s="29">
        <f t="shared" si="1"/>
        <v>0</v>
      </c>
      <c r="AO32" s="29">
        <f t="shared" si="1"/>
        <v>0</v>
      </c>
      <c r="AP32" s="29">
        <f t="shared" si="1"/>
        <v>2351000000</v>
      </c>
      <c r="AQ32" s="29">
        <f>SUM(AQ20:AQ31)</f>
        <v>0</v>
      </c>
      <c r="AR32" s="29">
        <f>SUM(AR20:AR31)</f>
        <v>0</v>
      </c>
    </row>
    <row r="33" spans="1:44" s="2" customFormat="1" ht="60" customHeight="1" x14ac:dyDescent="0.2">
      <c r="A33" s="310" t="s">
        <v>174</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2"/>
    </row>
    <row r="34" spans="1:44" s="2" customFormat="1" ht="33" customHeight="1" x14ac:dyDescent="0.2">
      <c r="A34" s="73" t="s">
        <v>626</v>
      </c>
      <c r="B34" s="73" t="s">
        <v>628</v>
      </c>
      <c r="C34" s="73" t="s">
        <v>629</v>
      </c>
      <c r="D34" s="73" t="s">
        <v>58</v>
      </c>
      <c r="E34" s="73" t="s">
        <v>510</v>
      </c>
      <c r="F34" s="73" t="s">
        <v>351</v>
      </c>
      <c r="G34" s="73" t="s">
        <v>347</v>
      </c>
      <c r="H34" s="73" t="s">
        <v>360</v>
      </c>
      <c r="I34" s="73" t="s">
        <v>352</v>
      </c>
      <c r="J34" s="73" t="s">
        <v>350</v>
      </c>
      <c r="K34" s="73" t="s">
        <v>362</v>
      </c>
      <c r="L34" s="73" t="s">
        <v>353</v>
      </c>
      <c r="M34" s="73" t="s">
        <v>349</v>
      </c>
      <c r="N34" s="73" t="s">
        <v>363</v>
      </c>
      <c r="O34" s="73" t="s">
        <v>354</v>
      </c>
      <c r="P34" s="73" t="s">
        <v>348</v>
      </c>
      <c r="Q34" s="73" t="s">
        <v>364</v>
      </c>
      <c r="R34" s="73" t="s">
        <v>59</v>
      </c>
      <c r="S34" s="73" t="s">
        <v>510</v>
      </c>
      <c r="T34" s="73" t="s">
        <v>369</v>
      </c>
      <c r="U34" s="73" t="s">
        <v>370</v>
      </c>
      <c r="V34" s="73" t="s">
        <v>340</v>
      </c>
      <c r="W34" s="73" t="s">
        <v>372</v>
      </c>
      <c r="X34" s="73" t="s">
        <v>373</v>
      </c>
      <c r="Y34" s="73" t="s">
        <v>341</v>
      </c>
      <c r="Z34" s="73" t="s">
        <v>374</v>
      </c>
      <c r="AA34" s="73" t="s">
        <v>375</v>
      </c>
      <c r="AB34" s="73" t="s">
        <v>342</v>
      </c>
      <c r="AC34" s="73" t="s">
        <v>376</v>
      </c>
      <c r="AD34" s="73" t="s">
        <v>371</v>
      </c>
      <c r="AE34" s="73" t="s">
        <v>343</v>
      </c>
      <c r="AF34" s="74" t="s">
        <v>514</v>
      </c>
      <c r="AG34" s="74" t="s">
        <v>336</v>
      </c>
      <c r="AH34" s="74" t="s">
        <v>355</v>
      </c>
      <c r="AI34" s="74" t="s">
        <v>356</v>
      </c>
      <c r="AJ34" s="74" t="s">
        <v>337</v>
      </c>
      <c r="AK34" s="74" t="s">
        <v>344</v>
      </c>
      <c r="AL34" s="74" t="s">
        <v>357</v>
      </c>
      <c r="AM34" s="74" t="s">
        <v>338</v>
      </c>
      <c r="AN34" s="74" t="s">
        <v>345</v>
      </c>
      <c r="AO34" s="50" t="s">
        <v>358</v>
      </c>
      <c r="AP34" s="50" t="s">
        <v>339</v>
      </c>
      <c r="AQ34" s="50" t="s">
        <v>346</v>
      </c>
      <c r="AR34" s="50" t="s">
        <v>359</v>
      </c>
    </row>
    <row r="35" spans="1:44" s="2" customFormat="1" ht="78" customHeight="1" x14ac:dyDescent="0.2">
      <c r="A35" s="218" t="s">
        <v>131</v>
      </c>
      <c r="B35" s="12" t="s">
        <v>522</v>
      </c>
      <c r="C35" s="35" t="s">
        <v>73</v>
      </c>
      <c r="D35" s="35" t="s">
        <v>74</v>
      </c>
      <c r="E35" s="12" t="s">
        <v>483</v>
      </c>
      <c r="F35" s="12">
        <v>1</v>
      </c>
      <c r="G35" s="35"/>
      <c r="H35" s="35"/>
      <c r="I35" s="12">
        <v>1</v>
      </c>
      <c r="J35" s="35"/>
      <c r="K35" s="35"/>
      <c r="L35" s="12">
        <v>1</v>
      </c>
      <c r="M35" s="35"/>
      <c r="N35" s="35"/>
      <c r="O35" s="12">
        <v>1</v>
      </c>
      <c r="P35" s="35"/>
      <c r="Q35" s="35"/>
      <c r="R35" s="197" t="s">
        <v>297</v>
      </c>
      <c r="S35" s="197" t="s">
        <v>492</v>
      </c>
      <c r="T35" s="197">
        <v>11</v>
      </c>
      <c r="U35" s="56"/>
      <c r="V35" s="56"/>
      <c r="W35" s="197">
        <v>11</v>
      </c>
      <c r="X35" s="56"/>
      <c r="Y35" s="56"/>
      <c r="Z35" s="197">
        <v>11</v>
      </c>
      <c r="AA35" s="56"/>
      <c r="AB35" s="56"/>
      <c r="AC35" s="197">
        <v>11</v>
      </c>
      <c r="AD35" s="56"/>
      <c r="AE35" s="56"/>
      <c r="AF35" s="48">
        <v>1500000000</v>
      </c>
      <c r="AG35" s="48">
        <v>375000000</v>
      </c>
      <c r="AH35" s="48"/>
      <c r="AI35" s="48"/>
      <c r="AJ35" s="48">
        <v>375000000</v>
      </c>
      <c r="AK35" s="48">
        <v>375000000</v>
      </c>
      <c r="AL35" s="48">
        <v>375000000</v>
      </c>
      <c r="AM35" s="48">
        <v>375000000</v>
      </c>
      <c r="AN35" s="48">
        <v>375000000</v>
      </c>
      <c r="AO35" s="48">
        <v>375000000</v>
      </c>
      <c r="AP35" s="48">
        <v>375000000</v>
      </c>
      <c r="AQ35" s="48"/>
      <c r="AR35" s="48"/>
    </row>
    <row r="36" spans="1:44" s="2" customFormat="1" ht="33" customHeight="1" x14ac:dyDescent="0.2">
      <c r="A36" s="218"/>
      <c r="B36" s="210" t="s">
        <v>493</v>
      </c>
      <c r="C36" s="210" t="s">
        <v>83</v>
      </c>
      <c r="D36" s="210" t="s">
        <v>277</v>
      </c>
      <c r="E36" s="210" t="s">
        <v>484</v>
      </c>
      <c r="F36" s="210">
        <v>10</v>
      </c>
      <c r="G36" s="12"/>
      <c r="H36" s="12"/>
      <c r="I36" s="210">
        <v>10</v>
      </c>
      <c r="J36" s="12"/>
      <c r="K36" s="12"/>
      <c r="L36" s="210">
        <v>10</v>
      </c>
      <c r="M36" s="12"/>
      <c r="N36" s="12"/>
      <c r="O36" s="210">
        <v>10</v>
      </c>
      <c r="P36" s="12"/>
      <c r="Q36" s="12"/>
      <c r="R36" s="197"/>
      <c r="S36" s="197"/>
      <c r="T36" s="197"/>
      <c r="U36" s="56"/>
      <c r="V36" s="56"/>
      <c r="W36" s="197"/>
      <c r="X36" s="56"/>
      <c r="Y36" s="56"/>
      <c r="Z36" s="197"/>
      <c r="AA36" s="56"/>
      <c r="AB36" s="56"/>
      <c r="AC36" s="197"/>
      <c r="AD36" s="56"/>
      <c r="AE36" s="56"/>
      <c r="AF36" s="198">
        <v>1500000000</v>
      </c>
      <c r="AG36" s="198">
        <v>375000000</v>
      </c>
      <c r="AH36" s="48"/>
      <c r="AI36" s="48"/>
      <c r="AJ36" s="198">
        <v>375000000</v>
      </c>
      <c r="AK36" s="198">
        <v>375000000</v>
      </c>
      <c r="AL36" s="198">
        <v>375000000</v>
      </c>
      <c r="AM36" s="198">
        <v>375000000</v>
      </c>
      <c r="AN36" s="198">
        <v>375000000</v>
      </c>
      <c r="AO36" s="198">
        <v>375000000</v>
      </c>
      <c r="AP36" s="198">
        <v>375000000</v>
      </c>
      <c r="AQ36" s="48"/>
      <c r="AR36" s="48"/>
    </row>
    <row r="37" spans="1:44" s="2" customFormat="1" ht="55.5" customHeight="1" x14ac:dyDescent="0.2">
      <c r="A37" s="218"/>
      <c r="B37" s="210"/>
      <c r="C37" s="210"/>
      <c r="D37" s="210"/>
      <c r="E37" s="210"/>
      <c r="F37" s="210"/>
      <c r="G37" s="12"/>
      <c r="H37" s="12"/>
      <c r="I37" s="210"/>
      <c r="J37" s="12"/>
      <c r="K37" s="12"/>
      <c r="L37" s="210"/>
      <c r="M37" s="12"/>
      <c r="N37" s="12"/>
      <c r="O37" s="210"/>
      <c r="P37" s="12"/>
      <c r="Q37" s="12"/>
      <c r="R37" s="197"/>
      <c r="S37" s="197"/>
      <c r="T37" s="197"/>
      <c r="U37" s="56"/>
      <c r="V37" s="56"/>
      <c r="W37" s="197"/>
      <c r="X37" s="56"/>
      <c r="Y37" s="56"/>
      <c r="Z37" s="197"/>
      <c r="AA37" s="56"/>
      <c r="AB37" s="56"/>
      <c r="AC37" s="197"/>
      <c r="AD37" s="56"/>
      <c r="AE37" s="56"/>
      <c r="AF37" s="198"/>
      <c r="AG37" s="198"/>
      <c r="AH37" s="48"/>
      <c r="AI37" s="48"/>
      <c r="AJ37" s="198"/>
      <c r="AK37" s="198"/>
      <c r="AL37" s="198"/>
      <c r="AM37" s="198"/>
      <c r="AN37" s="198"/>
      <c r="AO37" s="198"/>
      <c r="AP37" s="198"/>
      <c r="AQ37" s="48"/>
      <c r="AR37" s="48"/>
    </row>
    <row r="38" spans="1:44" s="2" customFormat="1" ht="33" customHeight="1" x14ac:dyDescent="0.2">
      <c r="A38" s="219" t="s">
        <v>647</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1"/>
      <c r="AD38" s="57"/>
      <c r="AE38" s="57"/>
      <c r="AF38" s="29">
        <f>SUM(AF35:AF37)</f>
        <v>3000000000</v>
      </c>
      <c r="AG38" s="29">
        <f t="shared" ref="AG38:AO38" si="2">SUM(AG35:AG37)</f>
        <v>750000000</v>
      </c>
      <c r="AH38" s="29">
        <f t="shared" si="2"/>
        <v>0</v>
      </c>
      <c r="AI38" s="29">
        <f t="shared" si="2"/>
        <v>0</v>
      </c>
      <c r="AJ38" s="29">
        <f t="shared" si="2"/>
        <v>750000000</v>
      </c>
      <c r="AK38" s="29">
        <f t="shared" si="2"/>
        <v>750000000</v>
      </c>
      <c r="AL38" s="29">
        <f t="shared" si="2"/>
        <v>750000000</v>
      </c>
      <c r="AM38" s="29">
        <f t="shared" si="2"/>
        <v>750000000</v>
      </c>
      <c r="AN38" s="29">
        <f t="shared" si="2"/>
        <v>750000000</v>
      </c>
      <c r="AO38" s="29">
        <f t="shared" si="2"/>
        <v>750000000</v>
      </c>
      <c r="AP38" s="29">
        <f>SUM(AP35:AP37)</f>
        <v>750000000</v>
      </c>
      <c r="AQ38" s="29">
        <f>SUM(AQ35:AQ37)</f>
        <v>0</v>
      </c>
      <c r="AR38" s="29">
        <f>SUM(AR35:AR37)</f>
        <v>0</v>
      </c>
    </row>
    <row r="39" spans="1:44" s="2" customFormat="1" ht="63.75" customHeight="1" x14ac:dyDescent="0.2">
      <c r="A39" s="310" t="s">
        <v>175</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2"/>
    </row>
    <row r="40" spans="1:44" s="2" customFormat="1" ht="39" customHeight="1" x14ac:dyDescent="0.2">
      <c r="A40" s="316" t="s">
        <v>626</v>
      </c>
      <c r="B40" s="316" t="s">
        <v>628</v>
      </c>
      <c r="C40" s="316" t="s">
        <v>629</v>
      </c>
      <c r="D40" s="316" t="s">
        <v>58</v>
      </c>
      <c r="E40" s="316" t="s">
        <v>510</v>
      </c>
      <c r="F40" s="316" t="s">
        <v>351</v>
      </c>
      <c r="G40" s="316" t="s">
        <v>347</v>
      </c>
      <c r="H40" s="316" t="s">
        <v>360</v>
      </c>
      <c r="I40" s="316" t="s">
        <v>352</v>
      </c>
      <c r="J40" s="316" t="s">
        <v>350</v>
      </c>
      <c r="K40" s="316" t="s">
        <v>362</v>
      </c>
      <c r="L40" s="316" t="s">
        <v>353</v>
      </c>
      <c r="M40" s="316" t="s">
        <v>349</v>
      </c>
      <c r="N40" s="316" t="s">
        <v>363</v>
      </c>
      <c r="O40" s="316" t="s">
        <v>354</v>
      </c>
      <c r="P40" s="316" t="s">
        <v>348</v>
      </c>
      <c r="Q40" s="316" t="s">
        <v>364</v>
      </c>
      <c r="R40" s="316" t="s">
        <v>59</v>
      </c>
      <c r="S40" s="316" t="s">
        <v>510</v>
      </c>
      <c r="T40" s="316" t="s">
        <v>369</v>
      </c>
      <c r="U40" s="316" t="s">
        <v>370</v>
      </c>
      <c r="V40" s="316" t="s">
        <v>340</v>
      </c>
      <c r="W40" s="316" t="s">
        <v>372</v>
      </c>
      <c r="X40" s="316" t="s">
        <v>373</v>
      </c>
      <c r="Y40" s="316" t="s">
        <v>341</v>
      </c>
      <c r="Z40" s="316" t="s">
        <v>374</v>
      </c>
      <c r="AA40" s="316" t="s">
        <v>375</v>
      </c>
      <c r="AB40" s="316" t="s">
        <v>342</v>
      </c>
      <c r="AC40" s="316" t="s">
        <v>376</v>
      </c>
      <c r="AD40" s="316" t="s">
        <v>371</v>
      </c>
      <c r="AE40" s="316" t="s">
        <v>343</v>
      </c>
      <c r="AF40" s="317" t="s">
        <v>514</v>
      </c>
      <c r="AG40" s="317" t="s">
        <v>336</v>
      </c>
      <c r="AH40" s="317" t="s">
        <v>355</v>
      </c>
      <c r="AI40" s="317" t="s">
        <v>356</v>
      </c>
      <c r="AJ40" s="317" t="s">
        <v>337</v>
      </c>
      <c r="AK40" s="317" t="s">
        <v>344</v>
      </c>
      <c r="AL40" s="317" t="s">
        <v>357</v>
      </c>
      <c r="AM40" s="317" t="s">
        <v>338</v>
      </c>
      <c r="AN40" s="317" t="s">
        <v>345</v>
      </c>
      <c r="AO40" s="318" t="s">
        <v>358</v>
      </c>
      <c r="AP40" s="318" t="s">
        <v>339</v>
      </c>
      <c r="AQ40" s="50" t="s">
        <v>346</v>
      </c>
      <c r="AR40" s="50" t="s">
        <v>359</v>
      </c>
    </row>
    <row r="41" spans="1:44" s="2" customFormat="1" ht="40.5" customHeight="1" x14ac:dyDescent="0.2">
      <c r="A41" s="320" t="s">
        <v>132</v>
      </c>
      <c r="B41" s="201" t="s">
        <v>67</v>
      </c>
      <c r="C41" s="210" t="s">
        <v>118</v>
      </c>
      <c r="D41" s="135" t="s">
        <v>554</v>
      </c>
      <c r="E41" s="135" t="s">
        <v>551</v>
      </c>
      <c r="F41" s="136">
        <v>1</v>
      </c>
      <c r="G41" s="12"/>
      <c r="H41" s="12"/>
      <c r="I41" s="136">
        <v>1</v>
      </c>
      <c r="J41" s="12"/>
      <c r="K41" s="12"/>
      <c r="L41" s="136">
        <v>1</v>
      </c>
      <c r="M41" s="12"/>
      <c r="N41" s="12"/>
      <c r="O41" s="136">
        <v>1</v>
      </c>
      <c r="P41" s="12"/>
      <c r="Q41" s="12"/>
      <c r="R41" s="204" t="s">
        <v>186</v>
      </c>
      <c r="S41" s="211" t="s">
        <v>206</v>
      </c>
      <c r="T41" s="207">
        <v>1</v>
      </c>
      <c r="U41" s="56"/>
      <c r="V41" s="56"/>
      <c r="W41" s="207">
        <v>1</v>
      </c>
      <c r="X41" s="56"/>
      <c r="Y41" s="56"/>
      <c r="Z41" s="207">
        <v>1</v>
      </c>
      <c r="AA41" s="56"/>
      <c r="AB41" s="56"/>
      <c r="AC41" s="207">
        <v>1</v>
      </c>
      <c r="AD41" s="56"/>
      <c r="AE41" s="56"/>
      <c r="AF41" s="198">
        <v>800000000</v>
      </c>
      <c r="AG41" s="198">
        <v>200000000</v>
      </c>
      <c r="AH41" s="48"/>
      <c r="AI41" s="48"/>
      <c r="AJ41" s="198">
        <v>200000000</v>
      </c>
      <c r="AK41" s="48"/>
      <c r="AL41" s="48"/>
      <c r="AM41" s="198">
        <v>200000000</v>
      </c>
      <c r="AN41" s="48"/>
      <c r="AO41" s="48"/>
      <c r="AP41" s="198">
        <v>200000000</v>
      </c>
      <c r="AQ41" s="48"/>
      <c r="AR41" s="48"/>
    </row>
    <row r="42" spans="1:44" s="2" customFormat="1" ht="66.75" customHeight="1" x14ac:dyDescent="0.2">
      <c r="A42" s="320"/>
      <c r="B42" s="202"/>
      <c r="C42" s="210"/>
      <c r="D42" s="135" t="s">
        <v>68</v>
      </c>
      <c r="E42" s="135" t="s">
        <v>552</v>
      </c>
      <c r="F42" s="136">
        <v>1</v>
      </c>
      <c r="G42" s="35"/>
      <c r="H42" s="35"/>
      <c r="I42" s="136">
        <v>1</v>
      </c>
      <c r="J42" s="35"/>
      <c r="K42" s="35"/>
      <c r="L42" s="136">
        <v>1</v>
      </c>
      <c r="M42" s="35"/>
      <c r="N42" s="35"/>
      <c r="O42" s="136">
        <v>1</v>
      </c>
      <c r="P42" s="35"/>
      <c r="Q42" s="35"/>
      <c r="R42" s="205"/>
      <c r="S42" s="209"/>
      <c r="T42" s="209"/>
      <c r="U42" s="56"/>
      <c r="V42" s="56"/>
      <c r="W42" s="208"/>
      <c r="X42" s="56"/>
      <c r="Y42" s="56"/>
      <c r="Z42" s="209"/>
      <c r="AA42" s="56"/>
      <c r="AB42" s="56"/>
      <c r="AC42" s="209"/>
      <c r="AD42" s="56"/>
      <c r="AE42" s="56"/>
      <c r="AF42" s="198"/>
      <c r="AG42" s="198"/>
      <c r="AH42" s="48"/>
      <c r="AI42" s="48"/>
      <c r="AJ42" s="198"/>
      <c r="AK42" s="48"/>
      <c r="AL42" s="48"/>
      <c r="AM42" s="198"/>
      <c r="AN42" s="48"/>
      <c r="AO42" s="48"/>
      <c r="AP42" s="198"/>
      <c r="AQ42" s="48"/>
      <c r="AR42" s="48"/>
    </row>
    <row r="43" spans="1:44" s="2" customFormat="1" ht="57.75" customHeight="1" x14ac:dyDescent="0.2">
      <c r="A43" s="320"/>
      <c r="B43" s="202"/>
      <c r="C43" s="201" t="s">
        <v>69</v>
      </c>
      <c r="D43" s="135" t="s">
        <v>298</v>
      </c>
      <c r="E43" s="135" t="s">
        <v>553</v>
      </c>
      <c r="F43" s="136">
        <v>1</v>
      </c>
      <c r="G43" s="12"/>
      <c r="H43" s="12"/>
      <c r="I43" s="136">
        <v>1</v>
      </c>
      <c r="J43" s="12"/>
      <c r="K43" s="12"/>
      <c r="L43" s="136">
        <v>1</v>
      </c>
      <c r="M43" s="12"/>
      <c r="N43" s="12"/>
      <c r="O43" s="136">
        <v>1</v>
      </c>
      <c r="P43" s="12"/>
      <c r="Q43" s="12"/>
      <c r="R43" s="205"/>
      <c r="S43" s="211" t="s">
        <v>206</v>
      </c>
      <c r="T43" s="207">
        <v>1</v>
      </c>
      <c r="U43" s="56"/>
      <c r="V43" s="56"/>
      <c r="W43" s="207">
        <v>1</v>
      </c>
      <c r="X43" s="56"/>
      <c r="Y43" s="56"/>
      <c r="Z43" s="207">
        <v>1</v>
      </c>
      <c r="AA43" s="56"/>
      <c r="AB43" s="56"/>
      <c r="AC43" s="207">
        <v>1</v>
      </c>
      <c r="AD43" s="56"/>
      <c r="AE43" s="56"/>
      <c r="AF43" s="199">
        <v>80000000</v>
      </c>
      <c r="AG43" s="199">
        <v>20000000</v>
      </c>
      <c r="AH43" s="48"/>
      <c r="AI43" s="48"/>
      <c r="AJ43" s="199">
        <v>20000000</v>
      </c>
      <c r="AK43" s="48"/>
      <c r="AL43" s="48"/>
      <c r="AM43" s="199">
        <v>20000000</v>
      </c>
      <c r="AN43" s="48"/>
      <c r="AO43" s="48"/>
      <c r="AP43" s="199">
        <v>20000000</v>
      </c>
      <c r="AQ43" s="48"/>
      <c r="AR43" s="48"/>
    </row>
    <row r="44" spans="1:44" s="2" customFormat="1" ht="57.75" customHeight="1" x14ac:dyDescent="0.2">
      <c r="A44" s="320"/>
      <c r="B44" s="203"/>
      <c r="C44" s="203"/>
      <c r="D44" s="135" t="s">
        <v>555</v>
      </c>
      <c r="E44" s="135" t="s">
        <v>556</v>
      </c>
      <c r="F44" s="136">
        <v>1</v>
      </c>
      <c r="G44" s="12"/>
      <c r="H44" s="12"/>
      <c r="I44" s="136">
        <v>1</v>
      </c>
      <c r="J44" s="12"/>
      <c r="K44" s="12"/>
      <c r="L44" s="136">
        <v>1</v>
      </c>
      <c r="M44" s="12"/>
      <c r="N44" s="12"/>
      <c r="O44" s="136">
        <v>1</v>
      </c>
      <c r="P44" s="12"/>
      <c r="Q44" s="12"/>
      <c r="R44" s="206"/>
      <c r="S44" s="209"/>
      <c r="T44" s="209"/>
      <c r="U44" s="56"/>
      <c r="V44" s="56"/>
      <c r="W44" s="209"/>
      <c r="X44" s="56"/>
      <c r="Y44" s="56"/>
      <c r="Z44" s="209"/>
      <c r="AA44" s="56"/>
      <c r="AB44" s="56"/>
      <c r="AC44" s="209"/>
      <c r="AD44" s="56"/>
      <c r="AE44" s="56"/>
      <c r="AF44" s="200"/>
      <c r="AG44" s="200"/>
      <c r="AH44" s="48"/>
      <c r="AI44" s="48"/>
      <c r="AJ44" s="200"/>
      <c r="AK44" s="48"/>
      <c r="AL44" s="48"/>
      <c r="AM44" s="200"/>
      <c r="AN44" s="48"/>
      <c r="AO44" s="48"/>
      <c r="AP44" s="200"/>
      <c r="AQ44" s="48"/>
      <c r="AR44" s="48"/>
    </row>
    <row r="45" spans="1:44" s="2" customFormat="1" ht="66.75" customHeight="1" x14ac:dyDescent="0.2">
      <c r="A45" s="320"/>
      <c r="B45" s="12" t="s">
        <v>84</v>
      </c>
      <c r="C45" s="35" t="s">
        <v>329</v>
      </c>
      <c r="D45" s="36" t="s">
        <v>330</v>
      </c>
      <c r="E45" s="135" t="s">
        <v>557</v>
      </c>
      <c r="F45" s="137">
        <v>2</v>
      </c>
      <c r="G45" s="36"/>
      <c r="H45" s="36"/>
      <c r="I45" s="137">
        <v>2</v>
      </c>
      <c r="J45" s="36"/>
      <c r="K45" s="36"/>
      <c r="L45" s="137">
        <v>2</v>
      </c>
      <c r="M45" s="36"/>
      <c r="N45" s="36"/>
      <c r="O45" s="137">
        <v>2</v>
      </c>
      <c r="P45" s="36"/>
      <c r="Q45" s="36"/>
      <c r="R45" s="56" t="s">
        <v>245</v>
      </c>
      <c r="S45" s="142" t="s">
        <v>207</v>
      </c>
      <c r="T45" s="142">
        <v>2</v>
      </c>
      <c r="U45" s="56"/>
      <c r="V45" s="56"/>
      <c r="W45" s="141">
        <v>2</v>
      </c>
      <c r="X45" s="56"/>
      <c r="Y45" s="56"/>
      <c r="Z45" s="142">
        <v>2</v>
      </c>
      <c r="AA45" s="56"/>
      <c r="AB45" s="56"/>
      <c r="AC45" s="142">
        <v>2</v>
      </c>
      <c r="AD45" s="56"/>
      <c r="AE45" s="56"/>
      <c r="AF45" s="48">
        <v>200000000</v>
      </c>
      <c r="AG45" s="48">
        <v>50000000</v>
      </c>
      <c r="AH45" s="48"/>
      <c r="AI45" s="48"/>
      <c r="AJ45" s="48">
        <v>50000000</v>
      </c>
      <c r="AK45" s="48"/>
      <c r="AL45" s="48"/>
      <c r="AM45" s="48">
        <v>50000000</v>
      </c>
      <c r="AN45" s="48"/>
      <c r="AO45" s="48"/>
      <c r="AP45" s="48">
        <v>50000000</v>
      </c>
      <c r="AQ45" s="48"/>
      <c r="AR45" s="48"/>
    </row>
    <row r="46" spans="1:44" s="2" customFormat="1" ht="24.75" customHeight="1" x14ac:dyDescent="0.2">
      <c r="A46" s="219" t="s">
        <v>647</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1"/>
      <c r="AD46" s="57"/>
      <c r="AE46" s="57"/>
      <c r="AF46" s="329">
        <f>SUM(AF41:AF45)</f>
        <v>1080000000</v>
      </c>
      <c r="AG46" s="329">
        <f t="shared" ref="AG46:AP46" si="3">SUM(AG41:AG45)</f>
        <v>270000000</v>
      </c>
      <c r="AH46" s="329">
        <f t="shared" si="3"/>
        <v>0</v>
      </c>
      <c r="AI46" s="329">
        <f t="shared" si="3"/>
        <v>0</v>
      </c>
      <c r="AJ46" s="329">
        <f t="shared" si="3"/>
        <v>270000000</v>
      </c>
      <c r="AK46" s="329">
        <f t="shared" si="3"/>
        <v>0</v>
      </c>
      <c r="AL46" s="329">
        <f t="shared" si="3"/>
        <v>0</v>
      </c>
      <c r="AM46" s="329">
        <f t="shared" si="3"/>
        <v>270000000</v>
      </c>
      <c r="AN46" s="329">
        <f t="shared" si="3"/>
        <v>0</v>
      </c>
      <c r="AO46" s="329">
        <f t="shared" si="3"/>
        <v>0</v>
      </c>
      <c r="AP46" s="329">
        <f t="shared" si="3"/>
        <v>270000000</v>
      </c>
      <c r="AQ46" s="29">
        <f>SUM(AQ41:AQ45)</f>
        <v>0</v>
      </c>
      <c r="AR46" s="29">
        <f>SUM(AR41:AR45)</f>
        <v>0</v>
      </c>
    </row>
    <row r="47" spans="1:44" ht="26.25" hidden="1" customHeight="1" x14ac:dyDescent="0.2">
      <c r="A47" s="217" t="s">
        <v>648</v>
      </c>
      <c r="B47" s="217"/>
      <c r="C47" s="217"/>
      <c r="D47" s="217"/>
      <c r="E47" s="217"/>
      <c r="F47" s="217"/>
      <c r="G47" s="217"/>
      <c r="H47" s="217"/>
      <c r="I47" s="217"/>
      <c r="J47" s="217"/>
      <c r="K47" s="217"/>
      <c r="L47" s="217"/>
      <c r="M47" s="217"/>
      <c r="N47" s="217"/>
      <c r="O47" s="217"/>
      <c r="P47" s="217"/>
      <c r="Q47" s="217"/>
      <c r="R47" s="217"/>
      <c r="S47" s="57"/>
      <c r="T47" s="57"/>
      <c r="U47" s="57"/>
      <c r="V47" s="57"/>
      <c r="W47" s="57"/>
      <c r="X47" s="57"/>
      <c r="Y47" s="57"/>
      <c r="Z47" s="57"/>
      <c r="AA47" s="57"/>
      <c r="AB47" s="57"/>
      <c r="AC47" s="57"/>
      <c r="AD47" s="57"/>
      <c r="AE47" s="57"/>
      <c r="AF47" s="29" t="e">
        <f>#REF!</f>
        <v>#REF!</v>
      </c>
      <c r="AG47" s="29" t="e">
        <f>#REF!</f>
        <v>#REF!</v>
      </c>
      <c r="AH47" s="29" t="e">
        <f>#REF!</f>
        <v>#REF!</v>
      </c>
      <c r="AI47" s="29" t="e">
        <f>#REF!</f>
        <v>#REF!</v>
      </c>
      <c r="AJ47" s="29" t="e">
        <f>#REF!</f>
        <v>#REF!</v>
      </c>
      <c r="AK47" s="29" t="e">
        <f>#REF!</f>
        <v>#REF!</v>
      </c>
      <c r="AL47" s="29" t="e">
        <f>#REF!</f>
        <v>#REF!</v>
      </c>
      <c r="AM47" s="29" t="e">
        <f>#REF!</f>
        <v>#REF!</v>
      </c>
      <c r="AN47" s="29" t="e">
        <f>#REF!</f>
        <v>#REF!</v>
      </c>
      <c r="AO47" s="29" t="e">
        <f>#REF!</f>
        <v>#REF!</v>
      </c>
      <c r="AP47" s="29" t="e">
        <f>#REF!</f>
        <v>#REF!</v>
      </c>
      <c r="AQ47" s="29"/>
      <c r="AR47" s="29"/>
    </row>
    <row r="48" spans="1:44" s="5" customFormat="1" ht="21.75" hidden="1" customHeight="1" x14ac:dyDescent="0.2">
      <c r="A48" s="216" t="s">
        <v>521</v>
      </c>
      <c r="B48" s="216"/>
      <c r="C48" s="216"/>
      <c r="D48" s="216"/>
      <c r="E48" s="216"/>
      <c r="F48" s="216"/>
      <c r="G48" s="216"/>
      <c r="H48" s="216"/>
      <c r="I48" s="216"/>
      <c r="J48" s="216"/>
      <c r="K48" s="216"/>
      <c r="L48" s="216"/>
      <c r="M48" s="216"/>
      <c r="N48" s="216"/>
      <c r="O48" s="216"/>
      <c r="P48" s="216"/>
      <c r="Q48" s="216"/>
      <c r="R48" s="216"/>
      <c r="S48" s="76"/>
      <c r="T48" s="76"/>
      <c r="U48" s="76"/>
      <c r="V48" s="76"/>
      <c r="W48" s="76"/>
      <c r="X48" s="76"/>
      <c r="Y48" s="76"/>
      <c r="Z48" s="76"/>
      <c r="AA48" s="76"/>
      <c r="AB48" s="76"/>
      <c r="AC48" s="76"/>
      <c r="AD48" s="76"/>
      <c r="AE48" s="76"/>
      <c r="AF48" s="77" t="e">
        <f>AF46+AF32+AF17+AF47+AF38</f>
        <v>#REF!</v>
      </c>
      <c r="AG48" s="77" t="e">
        <f t="shared" ref="AG48:AO48" si="4">AG46+AG32+AG17+AG47+AG38</f>
        <v>#REF!</v>
      </c>
      <c r="AH48" s="77" t="e">
        <f t="shared" si="4"/>
        <v>#REF!</v>
      </c>
      <c r="AI48" s="77" t="e">
        <f t="shared" si="4"/>
        <v>#REF!</v>
      </c>
      <c r="AJ48" s="77" t="e">
        <f t="shared" si="4"/>
        <v>#REF!</v>
      </c>
      <c r="AK48" s="77" t="e">
        <f t="shared" si="4"/>
        <v>#REF!</v>
      </c>
      <c r="AL48" s="77" t="e">
        <f t="shared" si="4"/>
        <v>#REF!</v>
      </c>
      <c r="AM48" s="77" t="e">
        <f t="shared" si="4"/>
        <v>#REF!</v>
      </c>
      <c r="AN48" s="77" t="e">
        <f t="shared" si="4"/>
        <v>#REF!</v>
      </c>
      <c r="AO48" s="77" t="e">
        <f t="shared" si="4"/>
        <v>#REF!</v>
      </c>
      <c r="AP48" s="77" t="e">
        <f>AP46+AP32+AP17+AP47+AP38</f>
        <v>#REF!</v>
      </c>
      <c r="AQ48" s="77">
        <f>AQ46+AQ32+AQ17+AQ47+AQ38</f>
        <v>0</v>
      </c>
      <c r="AR48" s="77">
        <f>AR46+AR32+AR17+AR47+AR38</f>
        <v>0</v>
      </c>
    </row>
  </sheetData>
  <mergeCells count="177">
    <mergeCell ref="A41:A45"/>
    <mergeCell ref="R22:R23"/>
    <mergeCell ref="AG26:AG27"/>
    <mergeCell ref="AJ26:AJ27"/>
    <mergeCell ref="AM26:AM27"/>
    <mergeCell ref="AO36:AO37"/>
    <mergeCell ref="E29:E30"/>
    <mergeCell ref="AC41:AC42"/>
    <mergeCell ref="AC43:AC44"/>
    <mergeCell ref="T35:T37"/>
    <mergeCell ref="S41:S42"/>
    <mergeCell ref="T41:T42"/>
    <mergeCell ref="L26:L27"/>
    <mergeCell ref="O26:O27"/>
    <mergeCell ref="F26:F27"/>
    <mergeCell ref="I26:I27"/>
    <mergeCell ref="T24:T27"/>
    <mergeCell ref="S24:S27"/>
    <mergeCell ref="I29:I30"/>
    <mergeCell ref="AM43:AM44"/>
    <mergeCell ref="C36:C37"/>
    <mergeCell ref="D36:D37"/>
    <mergeCell ref="AJ41:AJ42"/>
    <mergeCell ref="W43:W44"/>
    <mergeCell ref="AI8:AI11"/>
    <mergeCell ref="AJ8:AJ11"/>
    <mergeCell ref="O36:O37"/>
    <mergeCell ref="S35:S37"/>
    <mergeCell ref="R24:R27"/>
    <mergeCell ref="A6:AR6"/>
    <mergeCell ref="B12:B14"/>
    <mergeCell ref="B15:B16"/>
    <mergeCell ref="C15:C16"/>
    <mergeCell ref="A8:A16"/>
    <mergeCell ref="T8:T11"/>
    <mergeCell ref="V8:V11"/>
    <mergeCell ref="AF8:AF11"/>
    <mergeCell ref="W8:W11"/>
    <mergeCell ref="AE8:AE11"/>
    <mergeCell ref="Y8:Y11"/>
    <mergeCell ref="Z8:Z11"/>
    <mergeCell ref="AA8:AA11"/>
    <mergeCell ref="U8:U11"/>
    <mergeCell ref="AB8:AB11"/>
    <mergeCell ref="C12:C13"/>
    <mergeCell ref="A35:A37"/>
    <mergeCell ref="R35:R37"/>
    <mergeCell ref="B36:B37"/>
    <mergeCell ref="R12:R14"/>
    <mergeCell ref="A32:AC32"/>
    <mergeCell ref="D26:D27"/>
    <mergeCell ref="C26:C27"/>
    <mergeCell ref="AC8:AC11"/>
    <mergeCell ref="AD8:AD11"/>
    <mergeCell ref="A17:AC17"/>
    <mergeCell ref="S12:S14"/>
    <mergeCell ref="B24:B27"/>
    <mergeCell ref="D12:D13"/>
    <mergeCell ref="B8:B11"/>
    <mergeCell ref="X8:X11"/>
    <mergeCell ref="S8:S11"/>
    <mergeCell ref="R8:R11"/>
    <mergeCell ref="Z24:Z27"/>
    <mergeCell ref="Z22:Z23"/>
    <mergeCell ref="F29:F30"/>
    <mergeCell ref="T22:T23"/>
    <mergeCell ref="A47:R47"/>
    <mergeCell ref="E26:E27"/>
    <mergeCell ref="I36:I37"/>
    <mergeCell ref="L36:L37"/>
    <mergeCell ref="R29:R30"/>
    <mergeCell ref="E36:E37"/>
    <mergeCell ref="F36:F37"/>
    <mergeCell ref="A33:AR33"/>
    <mergeCell ref="Z35:Z37"/>
    <mergeCell ref="A20:A31"/>
    <mergeCell ref="B20:B21"/>
    <mergeCell ref="A46:AC46"/>
    <mergeCell ref="A38:AC38"/>
    <mergeCell ref="S20:S21"/>
    <mergeCell ref="T20:T21"/>
    <mergeCell ref="W20:W21"/>
    <mergeCell ref="W22:W23"/>
    <mergeCell ref="S22:S23"/>
    <mergeCell ref="R20:R21"/>
    <mergeCell ref="W29:W30"/>
    <mergeCell ref="AP26:AP27"/>
    <mergeCell ref="W24:W27"/>
    <mergeCell ref="AF26:AF27"/>
    <mergeCell ref="AC24:AC27"/>
    <mergeCell ref="A1:AR1"/>
    <mergeCell ref="A2:AR3"/>
    <mergeCell ref="A4:AR4"/>
    <mergeCell ref="A5:AR5"/>
    <mergeCell ref="AP8:AP11"/>
    <mergeCell ref="A48:R48"/>
    <mergeCell ref="B29:B31"/>
    <mergeCell ref="C29:C30"/>
    <mergeCell ref="B22:B23"/>
    <mergeCell ref="D29:D30"/>
    <mergeCell ref="AQ8:AQ11"/>
    <mergeCell ref="AR8:AR11"/>
    <mergeCell ref="AP12:AP14"/>
    <mergeCell ref="AJ12:AJ14"/>
    <mergeCell ref="AM12:AM14"/>
    <mergeCell ref="AK8:AK11"/>
    <mergeCell ref="AL8:AL11"/>
    <mergeCell ref="AM8:AM11"/>
    <mergeCell ref="O12:O13"/>
    <mergeCell ref="E12:E13"/>
    <mergeCell ref="F12:F13"/>
    <mergeCell ref="I12:I13"/>
    <mergeCell ref="L12:L13"/>
    <mergeCell ref="AG12:AG14"/>
    <mergeCell ref="AO8:AO11"/>
    <mergeCell ref="AC12:AC14"/>
    <mergeCell ref="AF22:AF23"/>
    <mergeCell ref="AG8:AG11"/>
    <mergeCell ref="AH8:AH11"/>
    <mergeCell ref="AF15:AF16"/>
    <mergeCell ref="AP22:AP23"/>
    <mergeCell ref="R15:R16"/>
    <mergeCell ref="AG15:AG16"/>
    <mergeCell ref="AJ15:AJ16"/>
    <mergeCell ref="AM15:AM16"/>
    <mergeCell ref="AP15:AP16"/>
    <mergeCell ref="Z20:Z21"/>
    <mergeCell ref="AC20:AC21"/>
    <mergeCell ref="A18:AR18"/>
    <mergeCell ref="AF12:AF14"/>
    <mergeCell ref="T12:T14"/>
    <mergeCell ref="W12:W14"/>
    <mergeCell ref="Z12:Z14"/>
    <mergeCell ref="AM22:AM23"/>
    <mergeCell ref="AC22:AC23"/>
    <mergeCell ref="AG22:AG23"/>
    <mergeCell ref="AJ22:AJ23"/>
    <mergeCell ref="AN8:AN11"/>
    <mergeCell ref="AP43:AP44"/>
    <mergeCell ref="AP41:AP42"/>
    <mergeCell ref="L29:L30"/>
    <mergeCell ref="O29:O30"/>
    <mergeCell ref="S29:S30"/>
    <mergeCell ref="T29:T30"/>
    <mergeCell ref="Z29:Z30"/>
    <mergeCell ref="AC29:AC30"/>
    <mergeCell ref="S43:S44"/>
    <mergeCell ref="AM29:AM31"/>
    <mergeCell ref="AP29:AP31"/>
    <mergeCell ref="AG29:AG31"/>
    <mergeCell ref="AJ29:AJ31"/>
    <mergeCell ref="AF29:AF31"/>
    <mergeCell ref="AM41:AM42"/>
    <mergeCell ref="AM36:AM37"/>
    <mergeCell ref="AP36:AP37"/>
    <mergeCell ref="AF36:AF37"/>
    <mergeCell ref="AK36:AK37"/>
    <mergeCell ref="AL36:AL37"/>
    <mergeCell ref="AN36:AN37"/>
    <mergeCell ref="T43:T44"/>
    <mergeCell ref="A39:AR39"/>
    <mergeCell ref="AG36:AG37"/>
    <mergeCell ref="W35:W37"/>
    <mergeCell ref="AJ36:AJ37"/>
    <mergeCell ref="AC35:AC37"/>
    <mergeCell ref="AJ43:AJ44"/>
    <mergeCell ref="B41:B44"/>
    <mergeCell ref="C43:C44"/>
    <mergeCell ref="R41:R44"/>
    <mergeCell ref="AG43:AG44"/>
    <mergeCell ref="W41:W42"/>
    <mergeCell ref="AF41:AF42"/>
    <mergeCell ref="AF43:AF44"/>
    <mergeCell ref="Z41:Z42"/>
    <mergeCell ref="Z43:Z44"/>
    <mergeCell ref="AG41:AG42"/>
    <mergeCell ref="C41:C42"/>
  </mergeCells>
  <phoneticPr fontId="20" type="noConversion"/>
  <printOptions horizontalCentered="1"/>
  <pageMargins left="0.19685039370078741" right="0.35433070866141736" top="0.39370078740157483" bottom="0.47244094488188981" header="0" footer="0"/>
  <pageSetup scale="55" firstPageNumber="148" fitToHeight="2" orientation="portrait" useFirstPageNumber="1"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59"/>
  <sheetViews>
    <sheetView showGridLines="0" zoomScale="80" zoomScaleNormal="80" zoomScalePageLayoutView="62" workbookViewId="0">
      <selection activeCell="Z63" sqref="Z63"/>
    </sheetView>
  </sheetViews>
  <sheetFormatPr baseColWidth="10" defaultColWidth="11.42578125" defaultRowHeight="15" x14ac:dyDescent="0.2"/>
  <cols>
    <col min="1" max="1" width="18" style="6" customWidth="1"/>
    <col min="2" max="2" width="34.7109375" style="6" customWidth="1"/>
    <col min="3" max="3" width="52" style="6" customWidth="1"/>
    <col min="4" max="4" width="36.28515625" style="7" customWidth="1"/>
    <col min="5" max="6" width="22" style="7" customWidth="1"/>
    <col min="7" max="8" width="22" style="7" hidden="1" customWidth="1"/>
    <col min="9" max="9" width="22" style="7" customWidth="1"/>
    <col min="10" max="11" width="22" style="7" hidden="1" customWidth="1"/>
    <col min="12" max="12" width="22" style="7" customWidth="1"/>
    <col min="13" max="14" width="22" style="7" hidden="1" customWidth="1"/>
    <col min="15" max="15" width="22" style="7" customWidth="1"/>
    <col min="16" max="17" width="22" style="7" hidden="1" customWidth="1"/>
    <col min="18" max="18" width="31.140625" style="7" customWidth="1"/>
    <col min="19" max="20" width="22.42578125" style="7" customWidth="1"/>
    <col min="21" max="22" width="22.42578125" style="7" hidden="1" customWidth="1"/>
    <col min="23" max="23" width="22.42578125" style="7" customWidth="1"/>
    <col min="24" max="25" width="22.42578125" style="7" hidden="1" customWidth="1"/>
    <col min="26" max="26" width="22.42578125" style="7" customWidth="1"/>
    <col min="27" max="28" width="22.42578125" style="7" hidden="1" customWidth="1"/>
    <col min="29" max="29" width="22.42578125" style="7" customWidth="1"/>
    <col min="30" max="31" width="22.42578125" style="7" hidden="1" customWidth="1"/>
    <col min="32" max="32" width="28.28515625" style="8" customWidth="1"/>
    <col min="33" max="33" width="24.28515625" style="8" customWidth="1"/>
    <col min="34" max="35" width="24.28515625" style="8" hidden="1" customWidth="1"/>
    <col min="36" max="36" width="24.28515625" style="8" customWidth="1"/>
    <col min="37" max="38" width="24.28515625" style="8" hidden="1" customWidth="1"/>
    <col min="39" max="39" width="24.28515625" style="8" customWidth="1"/>
    <col min="40" max="41" width="24.28515625" style="8" hidden="1" customWidth="1"/>
    <col min="42" max="42" width="24.28515625" style="8" customWidth="1"/>
    <col min="43" max="44" width="24.28515625" style="8" hidden="1" customWidth="1"/>
    <col min="45" max="16384" width="11.42578125" style="1"/>
  </cols>
  <sheetData>
    <row r="1" spans="1:44" ht="15" customHeight="1" x14ac:dyDescent="0.2">
      <c r="A1" s="214" t="s">
        <v>578</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row>
    <row r="2" spans="1:44" s="2" customFormat="1" ht="12.75" customHeight="1" x14ac:dyDescent="0.2">
      <c r="A2" s="214" t="s">
        <v>627</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row>
    <row r="3" spans="1:44" s="2" customFormat="1" ht="0.75" customHeight="1" x14ac:dyDescent="0.2">
      <c r="A3" s="31"/>
      <c r="B3" s="32"/>
      <c r="C3" s="32"/>
      <c r="D3" s="33"/>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11"/>
      <c r="AG3" s="51"/>
      <c r="AH3" s="51"/>
      <c r="AI3" s="51"/>
      <c r="AJ3" s="51"/>
      <c r="AK3" s="51"/>
      <c r="AL3" s="51"/>
      <c r="AM3" s="51"/>
      <c r="AN3" s="51"/>
      <c r="AO3" s="51"/>
      <c r="AP3" s="51"/>
      <c r="AQ3" s="51"/>
      <c r="AR3" s="51"/>
    </row>
    <row r="4" spans="1:44" s="2" customFormat="1" ht="12.75" customHeight="1" x14ac:dyDescent="0.2">
      <c r="A4" s="214" t="s">
        <v>542</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row>
    <row r="5" spans="1:44" s="2" customFormat="1" ht="27" customHeight="1" x14ac:dyDescent="0.2">
      <c r="A5" s="214" t="s">
        <v>527</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row>
    <row r="6" spans="1:44" s="2" customFormat="1" ht="51.75" customHeight="1" x14ac:dyDescent="0.2">
      <c r="A6" s="251" t="s">
        <v>133</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55"/>
      <c r="AH6" s="55"/>
      <c r="AI6" s="55"/>
      <c r="AJ6" s="55"/>
      <c r="AK6" s="55"/>
      <c r="AL6" s="55"/>
      <c r="AM6" s="55"/>
      <c r="AN6" s="55"/>
      <c r="AO6" s="239" t="s">
        <v>335</v>
      </c>
      <c r="AP6" s="239"/>
      <c r="AQ6" s="239"/>
      <c r="AR6" s="239"/>
    </row>
    <row r="7" spans="1:44" s="2" customFormat="1" ht="41.25" customHeight="1" x14ac:dyDescent="0.2">
      <c r="A7" s="80" t="s">
        <v>626</v>
      </c>
      <c r="B7" s="80" t="s">
        <v>628</v>
      </c>
      <c r="C7" s="80" t="s">
        <v>629</v>
      </c>
      <c r="D7" s="80" t="s">
        <v>58</v>
      </c>
      <c r="E7" s="80" t="s">
        <v>510</v>
      </c>
      <c r="F7" s="80" t="s">
        <v>351</v>
      </c>
      <c r="G7" s="80" t="s">
        <v>347</v>
      </c>
      <c r="H7" s="80" t="s">
        <v>360</v>
      </c>
      <c r="I7" s="80" t="s">
        <v>352</v>
      </c>
      <c r="J7" s="80" t="s">
        <v>350</v>
      </c>
      <c r="K7" s="80" t="s">
        <v>362</v>
      </c>
      <c r="L7" s="80" t="s">
        <v>353</v>
      </c>
      <c r="M7" s="80" t="s">
        <v>349</v>
      </c>
      <c r="N7" s="80" t="s">
        <v>363</v>
      </c>
      <c r="O7" s="80" t="s">
        <v>354</v>
      </c>
      <c r="P7" s="80" t="s">
        <v>348</v>
      </c>
      <c r="Q7" s="80" t="s">
        <v>364</v>
      </c>
      <c r="R7" s="80" t="s">
        <v>59</v>
      </c>
      <c r="S7" s="80" t="s">
        <v>510</v>
      </c>
      <c r="T7" s="80" t="s">
        <v>369</v>
      </c>
      <c r="U7" s="80" t="s">
        <v>370</v>
      </c>
      <c r="V7" s="80" t="s">
        <v>340</v>
      </c>
      <c r="W7" s="80" t="s">
        <v>372</v>
      </c>
      <c r="X7" s="80" t="s">
        <v>373</v>
      </c>
      <c r="Y7" s="80" t="s">
        <v>341</v>
      </c>
      <c r="Z7" s="80" t="s">
        <v>374</v>
      </c>
      <c r="AA7" s="80" t="s">
        <v>375</v>
      </c>
      <c r="AB7" s="80" t="s">
        <v>342</v>
      </c>
      <c r="AC7" s="80" t="s">
        <v>376</v>
      </c>
      <c r="AD7" s="80" t="s">
        <v>371</v>
      </c>
      <c r="AE7" s="80" t="s">
        <v>343</v>
      </c>
      <c r="AF7" s="81" t="s">
        <v>514</v>
      </c>
      <c r="AG7" s="81" t="s">
        <v>336</v>
      </c>
      <c r="AH7" s="81" t="s">
        <v>355</v>
      </c>
      <c r="AI7" s="81" t="s">
        <v>356</v>
      </c>
      <c r="AJ7" s="81" t="s">
        <v>337</v>
      </c>
      <c r="AK7" s="81" t="s">
        <v>344</v>
      </c>
      <c r="AL7" s="81" t="s">
        <v>357</v>
      </c>
      <c r="AM7" s="81" t="s">
        <v>338</v>
      </c>
      <c r="AN7" s="81" t="s">
        <v>345</v>
      </c>
      <c r="AO7" s="52" t="s">
        <v>358</v>
      </c>
      <c r="AP7" s="52" t="s">
        <v>339</v>
      </c>
      <c r="AQ7" s="52" t="s">
        <v>346</v>
      </c>
      <c r="AR7" s="52" t="s">
        <v>359</v>
      </c>
    </row>
    <row r="8" spans="1:44" s="2" customFormat="1" ht="64.5" customHeight="1" x14ac:dyDescent="0.2">
      <c r="A8" s="245" t="s">
        <v>134</v>
      </c>
      <c r="B8" s="222" t="s">
        <v>544</v>
      </c>
      <c r="C8" s="60" t="s">
        <v>152</v>
      </c>
      <c r="D8" s="157" t="s">
        <v>208</v>
      </c>
      <c r="E8" s="60" t="s">
        <v>365</v>
      </c>
      <c r="F8" s="67">
        <v>0.8</v>
      </c>
      <c r="G8" s="60"/>
      <c r="H8" s="60"/>
      <c r="I8" s="67">
        <v>0.2</v>
      </c>
      <c r="J8" s="60"/>
      <c r="K8" s="60"/>
      <c r="L8" s="67">
        <v>0</v>
      </c>
      <c r="M8" s="60"/>
      <c r="N8" s="60"/>
      <c r="O8" s="67">
        <v>0</v>
      </c>
      <c r="P8" s="60"/>
      <c r="Q8" s="60"/>
      <c r="R8" s="236" t="s">
        <v>308</v>
      </c>
      <c r="S8" s="236" t="s">
        <v>365</v>
      </c>
      <c r="T8" s="247">
        <v>0.25</v>
      </c>
      <c r="U8" s="222"/>
      <c r="V8" s="222"/>
      <c r="W8" s="247">
        <v>0.25</v>
      </c>
      <c r="X8" s="222"/>
      <c r="Y8" s="222"/>
      <c r="Z8" s="247">
        <v>0.25</v>
      </c>
      <c r="AA8" s="222"/>
      <c r="AB8" s="222"/>
      <c r="AC8" s="247">
        <v>0.25</v>
      </c>
      <c r="AD8" s="222"/>
      <c r="AE8" s="222"/>
      <c r="AF8" s="49">
        <v>200000000</v>
      </c>
      <c r="AG8" s="49">
        <v>160000000</v>
      </c>
      <c r="AH8" s="49"/>
      <c r="AI8" s="49"/>
      <c r="AJ8" s="49">
        <v>40000000</v>
      </c>
      <c r="AK8" s="49"/>
      <c r="AL8" s="49"/>
      <c r="AM8" s="49">
        <v>0</v>
      </c>
      <c r="AN8" s="49"/>
      <c r="AO8" s="49"/>
      <c r="AP8" s="49">
        <v>0</v>
      </c>
      <c r="AQ8" s="49"/>
      <c r="AR8" s="49"/>
    </row>
    <row r="9" spans="1:44" s="2" customFormat="1" ht="52.5" customHeight="1" x14ac:dyDescent="0.2">
      <c r="A9" s="245"/>
      <c r="B9" s="238"/>
      <c r="C9" s="60" t="s">
        <v>153</v>
      </c>
      <c r="D9" s="157" t="s">
        <v>246</v>
      </c>
      <c r="E9" s="60" t="s">
        <v>365</v>
      </c>
      <c r="F9" s="67">
        <v>0</v>
      </c>
      <c r="G9" s="60"/>
      <c r="H9" s="60"/>
      <c r="I9" s="67">
        <v>0.2</v>
      </c>
      <c r="J9" s="60"/>
      <c r="K9" s="60"/>
      <c r="L9" s="67">
        <v>0.4</v>
      </c>
      <c r="M9" s="60"/>
      <c r="N9" s="60"/>
      <c r="O9" s="67">
        <v>0.4</v>
      </c>
      <c r="P9" s="60"/>
      <c r="Q9" s="60"/>
      <c r="R9" s="236"/>
      <c r="S9" s="236"/>
      <c r="T9" s="236"/>
      <c r="U9" s="238"/>
      <c r="V9" s="238"/>
      <c r="W9" s="236"/>
      <c r="X9" s="238"/>
      <c r="Y9" s="238"/>
      <c r="Z9" s="236"/>
      <c r="AA9" s="238"/>
      <c r="AB9" s="238"/>
      <c r="AC9" s="236"/>
      <c r="AD9" s="238"/>
      <c r="AE9" s="238"/>
      <c r="AF9" s="49">
        <v>33000000</v>
      </c>
      <c r="AG9" s="49">
        <v>10000000</v>
      </c>
      <c r="AH9" s="49"/>
      <c r="AI9" s="49"/>
      <c r="AJ9" s="49">
        <v>10000000</v>
      </c>
      <c r="AK9" s="49"/>
      <c r="AL9" s="49"/>
      <c r="AM9" s="49">
        <v>10000000</v>
      </c>
      <c r="AN9" s="49"/>
      <c r="AO9" s="49"/>
      <c r="AP9" s="49">
        <v>3300000</v>
      </c>
      <c r="AQ9" s="49"/>
      <c r="AR9" s="49"/>
    </row>
    <row r="10" spans="1:44" s="2" customFormat="1" ht="58.5" customHeight="1" x14ac:dyDescent="0.2">
      <c r="A10" s="245"/>
      <c r="B10" s="238"/>
      <c r="C10" s="60" t="s">
        <v>154</v>
      </c>
      <c r="D10" s="60" t="s">
        <v>209</v>
      </c>
      <c r="E10" s="60" t="s">
        <v>384</v>
      </c>
      <c r="F10" s="60">
        <v>8</v>
      </c>
      <c r="G10" s="60"/>
      <c r="H10" s="60"/>
      <c r="I10" s="60">
        <v>8</v>
      </c>
      <c r="J10" s="60"/>
      <c r="K10" s="60"/>
      <c r="L10" s="60">
        <v>8</v>
      </c>
      <c r="M10" s="60"/>
      <c r="N10" s="60"/>
      <c r="O10" s="60">
        <v>8</v>
      </c>
      <c r="P10" s="60"/>
      <c r="Q10" s="60"/>
      <c r="R10" s="236"/>
      <c r="S10" s="236"/>
      <c r="T10" s="236"/>
      <c r="U10" s="238"/>
      <c r="V10" s="238"/>
      <c r="W10" s="236"/>
      <c r="X10" s="238"/>
      <c r="Y10" s="238"/>
      <c r="Z10" s="236"/>
      <c r="AA10" s="238"/>
      <c r="AB10" s="238"/>
      <c r="AC10" s="236"/>
      <c r="AD10" s="238"/>
      <c r="AE10" s="238"/>
      <c r="AF10" s="49">
        <v>180000000</v>
      </c>
      <c r="AG10" s="49">
        <v>45000000</v>
      </c>
      <c r="AH10" s="49"/>
      <c r="AI10" s="49"/>
      <c r="AJ10" s="49">
        <v>45000000</v>
      </c>
      <c r="AK10" s="49"/>
      <c r="AL10" s="49"/>
      <c r="AM10" s="49">
        <v>45000000</v>
      </c>
      <c r="AN10" s="49"/>
      <c r="AO10" s="49"/>
      <c r="AP10" s="49">
        <v>45000000</v>
      </c>
      <c r="AQ10" s="49"/>
      <c r="AR10" s="49"/>
    </row>
    <row r="11" spans="1:44" s="2" customFormat="1" ht="58.5" customHeight="1" x14ac:dyDescent="0.2">
      <c r="A11" s="245"/>
      <c r="B11" s="223"/>
      <c r="C11" s="60" t="s">
        <v>231</v>
      </c>
      <c r="D11" s="60" t="s">
        <v>232</v>
      </c>
      <c r="E11" s="60" t="s">
        <v>384</v>
      </c>
      <c r="F11" s="60">
        <v>0</v>
      </c>
      <c r="G11" s="60"/>
      <c r="H11" s="60"/>
      <c r="I11" s="60">
        <v>0</v>
      </c>
      <c r="J11" s="60"/>
      <c r="K11" s="60"/>
      <c r="L11" s="60">
        <v>1</v>
      </c>
      <c r="M11" s="60"/>
      <c r="N11" s="60"/>
      <c r="O11" s="60">
        <v>1</v>
      </c>
      <c r="P11" s="60"/>
      <c r="Q11" s="60"/>
      <c r="R11" s="236"/>
      <c r="S11" s="236"/>
      <c r="T11" s="236"/>
      <c r="U11" s="223"/>
      <c r="V11" s="223"/>
      <c r="W11" s="236"/>
      <c r="X11" s="223"/>
      <c r="Y11" s="223"/>
      <c r="Z11" s="236"/>
      <c r="AA11" s="223"/>
      <c r="AB11" s="223"/>
      <c r="AC11" s="236"/>
      <c r="AD11" s="223"/>
      <c r="AE11" s="223"/>
      <c r="AF11" s="49">
        <v>200000000</v>
      </c>
      <c r="AG11" s="49">
        <v>0</v>
      </c>
      <c r="AH11" s="49"/>
      <c r="AI11" s="49"/>
      <c r="AJ11" s="49">
        <v>0</v>
      </c>
      <c r="AK11" s="49"/>
      <c r="AL11" s="49"/>
      <c r="AM11" s="49">
        <v>100000000</v>
      </c>
      <c r="AN11" s="49"/>
      <c r="AO11" s="49"/>
      <c r="AP11" s="49">
        <v>100000000</v>
      </c>
      <c r="AQ11" s="49"/>
      <c r="AR11" s="49"/>
    </row>
    <row r="12" spans="1:44" s="2" customFormat="1" ht="48.75" customHeight="1" x14ac:dyDescent="0.2">
      <c r="A12" s="245"/>
      <c r="B12" s="236" t="s">
        <v>524</v>
      </c>
      <c r="C12" s="9" t="s">
        <v>525</v>
      </c>
      <c r="D12" s="60" t="s">
        <v>299</v>
      </c>
      <c r="E12" s="60" t="s">
        <v>384</v>
      </c>
      <c r="F12" s="60">
        <v>1</v>
      </c>
      <c r="G12" s="60"/>
      <c r="H12" s="60"/>
      <c r="I12" s="60">
        <v>2</v>
      </c>
      <c r="J12" s="60"/>
      <c r="K12" s="60"/>
      <c r="L12" s="60">
        <v>2</v>
      </c>
      <c r="M12" s="60"/>
      <c r="N12" s="60"/>
      <c r="O12" s="60">
        <v>2</v>
      </c>
      <c r="P12" s="60"/>
      <c r="Q12" s="60"/>
      <c r="R12" s="236" t="s">
        <v>247</v>
      </c>
      <c r="S12" s="236" t="s">
        <v>365</v>
      </c>
      <c r="T12" s="227">
        <v>0.25</v>
      </c>
      <c r="U12" s="222"/>
      <c r="V12" s="236"/>
      <c r="W12" s="227">
        <v>0.5</v>
      </c>
      <c r="X12" s="222"/>
      <c r="Y12" s="222"/>
      <c r="Z12" s="227">
        <v>0.75</v>
      </c>
      <c r="AA12" s="222"/>
      <c r="AB12" s="222"/>
      <c r="AC12" s="227">
        <v>1</v>
      </c>
      <c r="AD12" s="222"/>
      <c r="AE12" s="222"/>
      <c r="AF12" s="49">
        <v>300000000</v>
      </c>
      <c r="AG12" s="49">
        <v>75000000</v>
      </c>
      <c r="AH12" s="49"/>
      <c r="AI12" s="49"/>
      <c r="AJ12" s="49">
        <v>75000000</v>
      </c>
      <c r="AK12" s="49"/>
      <c r="AL12" s="49"/>
      <c r="AM12" s="49">
        <v>75000000</v>
      </c>
      <c r="AN12" s="49"/>
      <c r="AO12" s="49"/>
      <c r="AP12" s="49">
        <v>75000000</v>
      </c>
      <c r="AQ12" s="49"/>
      <c r="AR12" s="49"/>
    </row>
    <row r="13" spans="1:44" s="2" customFormat="1" ht="47.25" customHeight="1" x14ac:dyDescent="0.2">
      <c r="A13" s="245"/>
      <c r="B13" s="236"/>
      <c r="C13" s="9" t="s">
        <v>526</v>
      </c>
      <c r="D13" s="60" t="s">
        <v>299</v>
      </c>
      <c r="E13" s="60" t="s">
        <v>384</v>
      </c>
      <c r="F13" s="60">
        <v>2</v>
      </c>
      <c r="G13" s="60"/>
      <c r="H13" s="60"/>
      <c r="I13" s="60">
        <v>2</v>
      </c>
      <c r="J13" s="60"/>
      <c r="K13" s="60"/>
      <c r="L13" s="60">
        <v>2</v>
      </c>
      <c r="M13" s="60"/>
      <c r="N13" s="60"/>
      <c r="O13" s="60">
        <v>2</v>
      </c>
      <c r="P13" s="60"/>
      <c r="Q13" s="60"/>
      <c r="R13" s="236"/>
      <c r="S13" s="236"/>
      <c r="T13" s="223"/>
      <c r="U13" s="238"/>
      <c r="V13" s="236"/>
      <c r="W13" s="223"/>
      <c r="X13" s="238"/>
      <c r="Y13" s="238"/>
      <c r="Z13" s="223"/>
      <c r="AA13" s="238"/>
      <c r="AB13" s="238"/>
      <c r="AC13" s="223"/>
      <c r="AD13" s="238"/>
      <c r="AE13" s="238"/>
      <c r="AF13" s="49">
        <v>300000000</v>
      </c>
      <c r="AG13" s="49">
        <v>75000000</v>
      </c>
      <c r="AH13" s="49"/>
      <c r="AI13" s="49"/>
      <c r="AJ13" s="49">
        <v>75000000</v>
      </c>
      <c r="AK13" s="49"/>
      <c r="AL13" s="49"/>
      <c r="AM13" s="49">
        <v>75000000</v>
      </c>
      <c r="AN13" s="49"/>
      <c r="AO13" s="49"/>
      <c r="AP13" s="49">
        <v>75000000</v>
      </c>
      <c r="AQ13" s="49"/>
      <c r="AR13" s="49"/>
    </row>
    <row r="14" spans="1:44" s="2" customFormat="1" ht="47.25" customHeight="1" x14ac:dyDescent="0.2">
      <c r="A14" s="245"/>
      <c r="B14" s="60" t="s">
        <v>502</v>
      </c>
      <c r="C14" s="14" t="s">
        <v>498</v>
      </c>
      <c r="D14" s="60" t="s">
        <v>300</v>
      </c>
      <c r="E14" s="60" t="s">
        <v>384</v>
      </c>
      <c r="F14" s="60">
        <v>60</v>
      </c>
      <c r="G14" s="60"/>
      <c r="H14" s="60"/>
      <c r="I14" s="60">
        <v>100</v>
      </c>
      <c r="J14" s="60"/>
      <c r="K14" s="60"/>
      <c r="L14" s="60">
        <v>100</v>
      </c>
      <c r="M14" s="60"/>
      <c r="N14" s="60"/>
      <c r="O14" s="60">
        <v>100</v>
      </c>
      <c r="P14" s="60"/>
      <c r="Q14" s="60"/>
      <c r="R14" s="236"/>
      <c r="S14" s="236"/>
      <c r="T14" s="67">
        <v>1</v>
      </c>
      <c r="U14" s="223"/>
      <c r="V14" s="14"/>
      <c r="W14" s="67">
        <v>1</v>
      </c>
      <c r="X14" s="223"/>
      <c r="Y14" s="223"/>
      <c r="Z14" s="67">
        <v>1</v>
      </c>
      <c r="AA14" s="223"/>
      <c r="AB14" s="223"/>
      <c r="AC14" s="67">
        <v>1</v>
      </c>
      <c r="AD14" s="223"/>
      <c r="AE14" s="223"/>
      <c r="AF14" s="49">
        <v>300000000</v>
      </c>
      <c r="AG14" s="49">
        <v>75000000</v>
      </c>
      <c r="AH14" s="49"/>
      <c r="AI14" s="49"/>
      <c r="AJ14" s="49">
        <v>75000000</v>
      </c>
      <c r="AK14" s="49"/>
      <c r="AL14" s="49"/>
      <c r="AM14" s="49">
        <v>75000000</v>
      </c>
      <c r="AN14" s="49"/>
      <c r="AO14" s="49"/>
      <c r="AP14" s="49">
        <v>75000000</v>
      </c>
      <c r="AQ14" s="49"/>
      <c r="AR14" s="49"/>
    </row>
    <row r="15" spans="1:44" s="2" customFormat="1" ht="29.25" customHeight="1" x14ac:dyDescent="0.2">
      <c r="A15" s="233" t="s">
        <v>647</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5"/>
      <c r="AF15" s="20">
        <f>SUM(AF8:AF14)</f>
        <v>1513000000</v>
      </c>
      <c r="AG15" s="20">
        <f t="shared" ref="AG15:AL15" si="0">SUM(AG8:AG14)</f>
        <v>440000000</v>
      </c>
      <c r="AH15" s="20">
        <f t="shared" si="0"/>
        <v>0</v>
      </c>
      <c r="AI15" s="20">
        <f t="shared" si="0"/>
        <v>0</v>
      </c>
      <c r="AJ15" s="20">
        <f t="shared" si="0"/>
        <v>320000000</v>
      </c>
      <c r="AK15" s="20">
        <f t="shared" si="0"/>
        <v>0</v>
      </c>
      <c r="AL15" s="20">
        <f t="shared" si="0"/>
        <v>0</v>
      </c>
      <c r="AM15" s="20">
        <f>SUM(AM8:AM14)</f>
        <v>380000000</v>
      </c>
      <c r="AN15" s="20"/>
      <c r="AO15" s="20">
        <f>SUM(AO8:AO14)</f>
        <v>0</v>
      </c>
      <c r="AP15" s="20">
        <f>SUM(AP8:AP14)</f>
        <v>373300000</v>
      </c>
      <c r="AQ15" s="20">
        <f>SUM(AQ8:AQ14)</f>
        <v>0</v>
      </c>
      <c r="AR15" s="20">
        <f>SUM(AR8:AR14)</f>
        <v>0</v>
      </c>
    </row>
    <row r="16" spans="1:44" s="2" customFormat="1" ht="24.75" customHeight="1" x14ac:dyDescent="0.2">
      <c r="A16" s="251" t="s">
        <v>135</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55"/>
      <c r="AH16" s="55"/>
      <c r="AI16" s="55"/>
      <c r="AJ16" s="55"/>
      <c r="AK16" s="55"/>
      <c r="AL16" s="55"/>
      <c r="AM16" s="55"/>
      <c r="AN16" s="55"/>
      <c r="AO16" s="239" t="s">
        <v>335</v>
      </c>
      <c r="AP16" s="239"/>
      <c r="AQ16" s="239"/>
      <c r="AR16" s="239"/>
    </row>
    <row r="17" spans="1:44" s="2" customFormat="1" ht="37.5" customHeight="1" x14ac:dyDescent="0.2">
      <c r="A17" s="80" t="s">
        <v>626</v>
      </c>
      <c r="B17" s="80" t="s">
        <v>628</v>
      </c>
      <c r="C17" s="80" t="s">
        <v>629</v>
      </c>
      <c r="D17" s="80" t="s">
        <v>58</v>
      </c>
      <c r="E17" s="80" t="s">
        <v>510</v>
      </c>
      <c r="F17" s="80" t="s">
        <v>351</v>
      </c>
      <c r="G17" s="80" t="s">
        <v>347</v>
      </c>
      <c r="H17" s="80" t="s">
        <v>360</v>
      </c>
      <c r="I17" s="80" t="s">
        <v>352</v>
      </c>
      <c r="J17" s="80" t="s">
        <v>350</v>
      </c>
      <c r="K17" s="80" t="s">
        <v>362</v>
      </c>
      <c r="L17" s="80" t="s">
        <v>353</v>
      </c>
      <c r="M17" s="80" t="s">
        <v>349</v>
      </c>
      <c r="N17" s="80" t="s">
        <v>363</v>
      </c>
      <c r="O17" s="80" t="s">
        <v>354</v>
      </c>
      <c r="P17" s="80" t="s">
        <v>348</v>
      </c>
      <c r="Q17" s="80" t="s">
        <v>364</v>
      </c>
      <c r="R17" s="80" t="s">
        <v>59</v>
      </c>
      <c r="S17" s="80" t="s">
        <v>510</v>
      </c>
      <c r="T17" s="80" t="s">
        <v>369</v>
      </c>
      <c r="U17" s="80" t="s">
        <v>370</v>
      </c>
      <c r="V17" s="80" t="s">
        <v>340</v>
      </c>
      <c r="W17" s="80" t="s">
        <v>372</v>
      </c>
      <c r="X17" s="80" t="s">
        <v>373</v>
      </c>
      <c r="Y17" s="80" t="s">
        <v>341</v>
      </c>
      <c r="Z17" s="80" t="s">
        <v>374</v>
      </c>
      <c r="AA17" s="80" t="s">
        <v>375</v>
      </c>
      <c r="AB17" s="80" t="s">
        <v>342</v>
      </c>
      <c r="AC17" s="80" t="s">
        <v>376</v>
      </c>
      <c r="AD17" s="80" t="s">
        <v>371</v>
      </c>
      <c r="AE17" s="80" t="s">
        <v>343</v>
      </c>
      <c r="AF17" s="81" t="s">
        <v>514</v>
      </c>
      <c r="AG17" s="81" t="s">
        <v>336</v>
      </c>
      <c r="AH17" s="81" t="s">
        <v>355</v>
      </c>
      <c r="AI17" s="81" t="s">
        <v>356</v>
      </c>
      <c r="AJ17" s="81" t="s">
        <v>337</v>
      </c>
      <c r="AK17" s="81" t="s">
        <v>344</v>
      </c>
      <c r="AL17" s="81" t="s">
        <v>357</v>
      </c>
      <c r="AM17" s="81" t="s">
        <v>338</v>
      </c>
      <c r="AN17" s="81" t="s">
        <v>345</v>
      </c>
      <c r="AO17" s="52" t="s">
        <v>358</v>
      </c>
      <c r="AP17" s="52" t="s">
        <v>339</v>
      </c>
      <c r="AQ17" s="52" t="s">
        <v>346</v>
      </c>
      <c r="AR17" s="52" t="s">
        <v>359</v>
      </c>
    </row>
    <row r="18" spans="1:44" s="2" customFormat="1" ht="51.75" customHeight="1" x14ac:dyDescent="0.2">
      <c r="A18" s="245" t="s">
        <v>136</v>
      </c>
      <c r="B18" s="236" t="s">
        <v>89</v>
      </c>
      <c r="C18" s="60" t="s">
        <v>248</v>
      </c>
      <c r="D18" s="60" t="s">
        <v>251</v>
      </c>
      <c r="E18" s="60" t="s">
        <v>384</v>
      </c>
      <c r="F18" s="60">
        <v>1</v>
      </c>
      <c r="G18" s="60"/>
      <c r="H18" s="60"/>
      <c r="I18" s="60">
        <v>1</v>
      </c>
      <c r="J18" s="60"/>
      <c r="K18" s="60"/>
      <c r="L18" s="60">
        <v>1</v>
      </c>
      <c r="M18" s="60"/>
      <c r="N18" s="60"/>
      <c r="O18" s="60">
        <v>1</v>
      </c>
      <c r="P18" s="60"/>
      <c r="Q18" s="60"/>
      <c r="R18" s="236" t="s">
        <v>394</v>
      </c>
      <c r="S18" s="222" t="s">
        <v>365</v>
      </c>
      <c r="T18" s="227">
        <v>0.25</v>
      </c>
      <c r="U18" s="222"/>
      <c r="V18" s="222"/>
      <c r="W18" s="227">
        <v>0.25</v>
      </c>
      <c r="X18" s="60"/>
      <c r="Y18" s="60"/>
      <c r="Z18" s="227">
        <v>0.25</v>
      </c>
      <c r="AA18" s="60"/>
      <c r="AB18" s="60"/>
      <c r="AC18" s="227">
        <v>0.25</v>
      </c>
      <c r="AD18" s="60"/>
      <c r="AE18" s="60"/>
      <c r="AF18" s="49">
        <v>234035000</v>
      </c>
      <c r="AG18" s="49">
        <v>58535000</v>
      </c>
      <c r="AH18" s="49"/>
      <c r="AI18" s="49"/>
      <c r="AJ18" s="49">
        <v>58500000</v>
      </c>
      <c r="AK18" s="49"/>
      <c r="AL18" s="49"/>
      <c r="AM18" s="49">
        <v>58500000</v>
      </c>
      <c r="AN18" s="49"/>
      <c r="AO18" s="49"/>
      <c r="AP18" s="49">
        <v>58500000</v>
      </c>
      <c r="AQ18" s="49"/>
      <c r="AR18" s="49"/>
    </row>
    <row r="19" spans="1:44" s="2" customFormat="1" ht="141" customHeight="1" x14ac:dyDescent="0.2">
      <c r="A19" s="245"/>
      <c r="B19" s="236"/>
      <c r="C19" s="60" t="s">
        <v>90</v>
      </c>
      <c r="D19" s="60" t="s">
        <v>210</v>
      </c>
      <c r="E19" s="60" t="s">
        <v>384</v>
      </c>
      <c r="F19" s="60">
        <v>5</v>
      </c>
      <c r="G19" s="60"/>
      <c r="H19" s="60"/>
      <c r="I19" s="60">
        <v>5</v>
      </c>
      <c r="J19" s="60"/>
      <c r="K19" s="60"/>
      <c r="L19" s="60">
        <v>5</v>
      </c>
      <c r="M19" s="60"/>
      <c r="N19" s="60"/>
      <c r="O19" s="60">
        <v>5</v>
      </c>
      <c r="P19" s="60"/>
      <c r="Q19" s="60"/>
      <c r="R19" s="236"/>
      <c r="S19" s="238"/>
      <c r="T19" s="228"/>
      <c r="U19" s="223"/>
      <c r="V19" s="223"/>
      <c r="W19" s="223"/>
      <c r="X19" s="60"/>
      <c r="Y19" s="60"/>
      <c r="Z19" s="223"/>
      <c r="AA19" s="60"/>
      <c r="AB19" s="60"/>
      <c r="AC19" s="223"/>
      <c r="AD19" s="60"/>
      <c r="AE19" s="60"/>
      <c r="AF19" s="49">
        <v>300000000</v>
      </c>
      <c r="AG19" s="49">
        <v>75000000</v>
      </c>
      <c r="AH19" s="49"/>
      <c r="AI19" s="49"/>
      <c r="AJ19" s="49">
        <v>75000000</v>
      </c>
      <c r="AK19" s="49"/>
      <c r="AL19" s="49"/>
      <c r="AM19" s="49">
        <v>75000000</v>
      </c>
      <c r="AN19" s="49"/>
      <c r="AO19" s="49"/>
      <c r="AP19" s="49">
        <v>75000000</v>
      </c>
      <c r="AQ19" s="49"/>
      <c r="AR19" s="49"/>
    </row>
    <row r="20" spans="1:44" s="2" customFormat="1" ht="75" customHeight="1" x14ac:dyDescent="0.2">
      <c r="A20" s="245"/>
      <c r="B20" s="236"/>
      <c r="C20" s="60" t="s">
        <v>211</v>
      </c>
      <c r="D20" s="60" t="s">
        <v>212</v>
      </c>
      <c r="E20" s="60" t="s">
        <v>384</v>
      </c>
      <c r="F20" s="60">
        <v>1</v>
      </c>
      <c r="G20" s="60"/>
      <c r="H20" s="60"/>
      <c r="I20" s="60">
        <v>1</v>
      </c>
      <c r="J20" s="60"/>
      <c r="K20" s="60"/>
      <c r="L20" s="60">
        <v>1</v>
      </c>
      <c r="M20" s="60"/>
      <c r="N20" s="60"/>
      <c r="O20" s="60">
        <v>1</v>
      </c>
      <c r="P20" s="60"/>
      <c r="Q20" s="60"/>
      <c r="R20" s="236"/>
      <c r="S20" s="223"/>
      <c r="T20" s="229"/>
      <c r="U20" s="60"/>
      <c r="V20" s="60"/>
      <c r="W20" s="14"/>
      <c r="X20" s="60"/>
      <c r="Y20" s="60"/>
      <c r="Z20" s="14"/>
      <c r="AA20" s="60"/>
      <c r="AB20" s="60"/>
      <c r="AC20" s="14"/>
      <c r="AD20" s="60"/>
      <c r="AE20" s="60"/>
      <c r="AF20" s="49">
        <v>850000000</v>
      </c>
      <c r="AG20" s="49">
        <v>212500000</v>
      </c>
      <c r="AH20" s="49"/>
      <c r="AI20" s="49"/>
      <c r="AJ20" s="49">
        <v>212500000</v>
      </c>
      <c r="AK20" s="49"/>
      <c r="AL20" s="49"/>
      <c r="AM20" s="49">
        <v>212500000</v>
      </c>
      <c r="AN20" s="49"/>
      <c r="AO20" s="49"/>
      <c r="AP20" s="49">
        <v>212500000</v>
      </c>
      <c r="AQ20" s="49"/>
      <c r="AR20" s="49"/>
    </row>
    <row r="21" spans="1:44" s="2" customFormat="1" ht="26.25" customHeight="1" x14ac:dyDescent="0.2">
      <c r="A21" s="233" t="s">
        <v>647</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5"/>
      <c r="AF21" s="20">
        <f>SUM(AF18:AF20)</f>
        <v>1384035000</v>
      </c>
      <c r="AG21" s="20">
        <f t="shared" ref="AG21:AO21" si="1">SUM(AG18:AG20)</f>
        <v>346035000</v>
      </c>
      <c r="AH21" s="20">
        <f t="shared" si="1"/>
        <v>0</v>
      </c>
      <c r="AI21" s="20">
        <f t="shared" si="1"/>
        <v>0</v>
      </c>
      <c r="AJ21" s="20">
        <f t="shared" si="1"/>
        <v>346000000</v>
      </c>
      <c r="AK21" s="20">
        <f t="shared" si="1"/>
        <v>0</v>
      </c>
      <c r="AL21" s="20">
        <f t="shared" si="1"/>
        <v>0</v>
      </c>
      <c r="AM21" s="20">
        <f t="shared" si="1"/>
        <v>346000000</v>
      </c>
      <c r="AN21" s="20">
        <f t="shared" si="1"/>
        <v>0</v>
      </c>
      <c r="AO21" s="20">
        <f t="shared" si="1"/>
        <v>0</v>
      </c>
      <c r="AP21" s="20">
        <f>SUM(AP18:AP20)</f>
        <v>346000000</v>
      </c>
      <c r="AQ21" s="20">
        <f>SUM(AQ18:AQ20)</f>
        <v>0</v>
      </c>
      <c r="AR21" s="20">
        <f>SUM(AR18:AR20)</f>
        <v>0</v>
      </c>
    </row>
    <row r="22" spans="1:44" ht="51" customHeight="1" x14ac:dyDescent="0.2">
      <c r="A22" s="251" t="s">
        <v>638</v>
      </c>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55"/>
      <c r="AH22" s="55"/>
      <c r="AI22" s="55"/>
      <c r="AJ22" s="55"/>
      <c r="AK22" s="55"/>
      <c r="AL22" s="55"/>
      <c r="AM22" s="55"/>
      <c r="AN22" s="55"/>
      <c r="AO22" s="239" t="s">
        <v>335</v>
      </c>
      <c r="AP22" s="239"/>
      <c r="AQ22" s="239"/>
      <c r="AR22" s="239"/>
    </row>
    <row r="23" spans="1:44" s="4" customFormat="1" ht="54.75" customHeight="1" x14ac:dyDescent="0.2">
      <c r="A23" s="80" t="s">
        <v>626</v>
      </c>
      <c r="B23" s="80" t="s">
        <v>628</v>
      </c>
      <c r="C23" s="80" t="s">
        <v>629</v>
      </c>
      <c r="D23" s="80" t="s">
        <v>58</v>
      </c>
      <c r="E23" s="80" t="s">
        <v>510</v>
      </c>
      <c r="F23" s="80" t="s">
        <v>351</v>
      </c>
      <c r="G23" s="80" t="s">
        <v>347</v>
      </c>
      <c r="H23" s="80" t="s">
        <v>360</v>
      </c>
      <c r="I23" s="80" t="s">
        <v>352</v>
      </c>
      <c r="J23" s="80" t="s">
        <v>350</v>
      </c>
      <c r="K23" s="80" t="s">
        <v>362</v>
      </c>
      <c r="L23" s="80" t="s">
        <v>353</v>
      </c>
      <c r="M23" s="80" t="s">
        <v>349</v>
      </c>
      <c r="N23" s="80" t="s">
        <v>363</v>
      </c>
      <c r="O23" s="80" t="s">
        <v>354</v>
      </c>
      <c r="P23" s="80" t="s">
        <v>348</v>
      </c>
      <c r="Q23" s="80" t="s">
        <v>364</v>
      </c>
      <c r="R23" s="80" t="s">
        <v>59</v>
      </c>
      <c r="S23" s="80" t="s">
        <v>510</v>
      </c>
      <c r="T23" s="80" t="s">
        <v>369</v>
      </c>
      <c r="U23" s="80" t="s">
        <v>370</v>
      </c>
      <c r="V23" s="80" t="s">
        <v>340</v>
      </c>
      <c r="W23" s="80" t="s">
        <v>372</v>
      </c>
      <c r="X23" s="80" t="s">
        <v>373</v>
      </c>
      <c r="Y23" s="80" t="s">
        <v>341</v>
      </c>
      <c r="Z23" s="80" t="s">
        <v>374</v>
      </c>
      <c r="AA23" s="80" t="s">
        <v>375</v>
      </c>
      <c r="AB23" s="80" t="s">
        <v>342</v>
      </c>
      <c r="AC23" s="80" t="s">
        <v>376</v>
      </c>
      <c r="AD23" s="80" t="s">
        <v>371</v>
      </c>
      <c r="AE23" s="80" t="s">
        <v>343</v>
      </c>
      <c r="AF23" s="81" t="s">
        <v>514</v>
      </c>
      <c r="AG23" s="81" t="s">
        <v>336</v>
      </c>
      <c r="AH23" s="81" t="s">
        <v>355</v>
      </c>
      <c r="AI23" s="81" t="s">
        <v>356</v>
      </c>
      <c r="AJ23" s="81" t="s">
        <v>337</v>
      </c>
      <c r="AK23" s="81" t="s">
        <v>344</v>
      </c>
      <c r="AL23" s="81" t="s">
        <v>357</v>
      </c>
      <c r="AM23" s="81" t="s">
        <v>338</v>
      </c>
      <c r="AN23" s="81" t="s">
        <v>345</v>
      </c>
      <c r="AO23" s="52" t="s">
        <v>358</v>
      </c>
      <c r="AP23" s="52" t="s">
        <v>339</v>
      </c>
      <c r="AQ23" s="52" t="s">
        <v>346</v>
      </c>
      <c r="AR23" s="52" t="s">
        <v>359</v>
      </c>
    </row>
    <row r="24" spans="1:44" s="4" customFormat="1" ht="99.75" customHeight="1" x14ac:dyDescent="0.2">
      <c r="A24" s="248" t="s">
        <v>91</v>
      </c>
      <c r="B24" s="222" t="s">
        <v>545</v>
      </c>
      <c r="C24" s="222" t="s">
        <v>148</v>
      </c>
      <c r="D24" s="309" t="s">
        <v>432</v>
      </c>
      <c r="E24" s="169" t="s">
        <v>365</v>
      </c>
      <c r="F24" s="171">
        <v>1</v>
      </c>
      <c r="G24" s="169"/>
      <c r="H24" s="169"/>
      <c r="I24" s="171">
        <v>1</v>
      </c>
      <c r="J24" s="169"/>
      <c r="K24" s="169"/>
      <c r="L24" s="171">
        <v>1</v>
      </c>
      <c r="M24" s="169"/>
      <c r="N24" s="169"/>
      <c r="O24" s="171">
        <v>1</v>
      </c>
      <c r="P24" s="10"/>
      <c r="Q24" s="10"/>
      <c r="R24" s="222" t="s">
        <v>309</v>
      </c>
      <c r="S24" s="222" t="s">
        <v>444</v>
      </c>
      <c r="T24" s="227">
        <v>1</v>
      </c>
      <c r="U24" s="227"/>
      <c r="V24" s="227"/>
      <c r="W24" s="227">
        <v>1</v>
      </c>
      <c r="X24" s="227"/>
      <c r="Y24" s="227"/>
      <c r="Z24" s="227">
        <v>1</v>
      </c>
      <c r="AA24" s="227"/>
      <c r="AB24" s="227"/>
      <c r="AC24" s="227">
        <v>1</v>
      </c>
      <c r="AD24" s="227"/>
      <c r="AE24" s="227"/>
      <c r="AF24" s="224">
        <v>400000000</v>
      </c>
      <c r="AG24" s="224">
        <v>100000000</v>
      </c>
      <c r="AH24" s="224"/>
      <c r="AI24" s="224"/>
      <c r="AJ24" s="224">
        <v>100000000</v>
      </c>
      <c r="AK24" s="224"/>
      <c r="AL24" s="224"/>
      <c r="AM24" s="224">
        <v>100000000</v>
      </c>
      <c r="AN24" s="224"/>
      <c r="AO24" s="224"/>
      <c r="AP24" s="224">
        <v>100000000</v>
      </c>
      <c r="AQ24" s="224"/>
      <c r="AR24" s="224"/>
    </row>
    <row r="25" spans="1:44" s="4" customFormat="1" ht="98.25" customHeight="1" x14ac:dyDescent="0.2">
      <c r="A25" s="249"/>
      <c r="B25" s="238"/>
      <c r="C25" s="238"/>
      <c r="D25" s="152" t="s">
        <v>433</v>
      </c>
      <c r="E25" s="169" t="s">
        <v>445</v>
      </c>
      <c r="F25" s="169">
        <v>26</v>
      </c>
      <c r="G25" s="169"/>
      <c r="H25" s="169"/>
      <c r="I25" s="169">
        <v>26</v>
      </c>
      <c r="J25" s="169"/>
      <c r="K25" s="169"/>
      <c r="L25" s="169">
        <v>26</v>
      </c>
      <c r="M25" s="169"/>
      <c r="N25" s="169"/>
      <c r="O25" s="169">
        <v>26</v>
      </c>
      <c r="P25" s="10"/>
      <c r="Q25" s="10"/>
      <c r="R25" s="238"/>
      <c r="S25" s="238"/>
      <c r="T25" s="228"/>
      <c r="U25" s="228"/>
      <c r="V25" s="228"/>
      <c r="W25" s="228"/>
      <c r="X25" s="228"/>
      <c r="Y25" s="228"/>
      <c r="Z25" s="228"/>
      <c r="AA25" s="228"/>
      <c r="AB25" s="228"/>
      <c r="AC25" s="228"/>
      <c r="AD25" s="228"/>
      <c r="AE25" s="228"/>
      <c r="AF25" s="226"/>
      <c r="AG25" s="226"/>
      <c r="AH25" s="226"/>
      <c r="AI25" s="226"/>
      <c r="AJ25" s="226"/>
      <c r="AK25" s="226"/>
      <c r="AL25" s="226"/>
      <c r="AM25" s="226"/>
      <c r="AN25" s="226"/>
      <c r="AO25" s="226"/>
      <c r="AP25" s="226"/>
      <c r="AQ25" s="226"/>
      <c r="AR25" s="226"/>
    </row>
    <row r="26" spans="1:44" s="4" customFormat="1" ht="46.5" customHeight="1" x14ac:dyDescent="0.2">
      <c r="A26" s="249"/>
      <c r="B26" s="238"/>
      <c r="C26" s="238"/>
      <c r="D26" s="152" t="s">
        <v>434</v>
      </c>
      <c r="E26" s="169" t="s">
        <v>445</v>
      </c>
      <c r="F26" s="171"/>
      <c r="G26" s="169"/>
      <c r="H26" s="169"/>
      <c r="I26" s="171"/>
      <c r="J26" s="169"/>
      <c r="K26" s="169"/>
      <c r="L26" s="171"/>
      <c r="M26" s="169"/>
      <c r="N26" s="169"/>
      <c r="O26" s="171"/>
      <c r="P26" s="10"/>
      <c r="Q26" s="10"/>
      <c r="R26" s="238"/>
      <c r="S26" s="238"/>
      <c r="T26" s="228"/>
      <c r="U26" s="228"/>
      <c r="V26" s="228"/>
      <c r="W26" s="228"/>
      <c r="X26" s="228"/>
      <c r="Y26" s="228"/>
      <c r="Z26" s="228"/>
      <c r="AA26" s="228"/>
      <c r="AB26" s="228"/>
      <c r="AC26" s="228"/>
      <c r="AD26" s="228"/>
      <c r="AE26" s="228"/>
      <c r="AF26" s="226"/>
      <c r="AG26" s="226"/>
      <c r="AH26" s="226"/>
      <c r="AI26" s="226"/>
      <c r="AJ26" s="226"/>
      <c r="AK26" s="226"/>
      <c r="AL26" s="226"/>
      <c r="AM26" s="226"/>
      <c r="AN26" s="226"/>
      <c r="AO26" s="226"/>
      <c r="AP26" s="226"/>
      <c r="AQ26" s="226"/>
      <c r="AR26" s="226"/>
    </row>
    <row r="27" spans="1:44" s="4" customFormat="1" ht="46.5" customHeight="1" x14ac:dyDescent="0.2">
      <c r="A27" s="249"/>
      <c r="B27" s="238"/>
      <c r="C27" s="223"/>
      <c r="D27" s="152" t="s">
        <v>446</v>
      </c>
      <c r="E27" s="169" t="s">
        <v>431</v>
      </c>
      <c r="F27" s="169">
        <v>26</v>
      </c>
      <c r="G27" s="169"/>
      <c r="H27" s="169"/>
      <c r="I27" s="169">
        <v>26</v>
      </c>
      <c r="J27" s="169"/>
      <c r="K27" s="169"/>
      <c r="L27" s="169">
        <v>26</v>
      </c>
      <c r="M27" s="169"/>
      <c r="N27" s="169"/>
      <c r="O27" s="169">
        <v>26</v>
      </c>
      <c r="P27" s="10"/>
      <c r="Q27" s="10"/>
      <c r="R27" s="238"/>
      <c r="S27" s="238"/>
      <c r="T27" s="228"/>
      <c r="U27" s="228"/>
      <c r="V27" s="228"/>
      <c r="W27" s="228"/>
      <c r="X27" s="228"/>
      <c r="Y27" s="228"/>
      <c r="Z27" s="228"/>
      <c r="AA27" s="228"/>
      <c r="AB27" s="228"/>
      <c r="AC27" s="228"/>
      <c r="AD27" s="228"/>
      <c r="AE27" s="228"/>
      <c r="AF27" s="225"/>
      <c r="AG27" s="225"/>
      <c r="AH27" s="225"/>
      <c r="AI27" s="225"/>
      <c r="AJ27" s="225"/>
      <c r="AK27" s="225"/>
      <c r="AL27" s="225"/>
      <c r="AM27" s="225"/>
      <c r="AN27" s="225"/>
      <c r="AO27" s="225"/>
      <c r="AP27" s="225"/>
      <c r="AQ27" s="225"/>
      <c r="AR27" s="225"/>
    </row>
    <row r="28" spans="1:44" s="4" customFormat="1" ht="91.5" customHeight="1" x14ac:dyDescent="0.2">
      <c r="A28" s="249"/>
      <c r="B28" s="238"/>
      <c r="C28" s="222" t="s">
        <v>505</v>
      </c>
      <c r="D28" s="157" t="s">
        <v>660</v>
      </c>
      <c r="E28" s="169" t="s">
        <v>445</v>
      </c>
      <c r="F28" s="169">
        <v>26</v>
      </c>
      <c r="G28" s="169"/>
      <c r="H28" s="169"/>
      <c r="I28" s="169">
        <v>26</v>
      </c>
      <c r="J28" s="169"/>
      <c r="K28" s="169"/>
      <c r="L28" s="169">
        <v>26</v>
      </c>
      <c r="M28" s="169"/>
      <c r="N28" s="169"/>
      <c r="O28" s="169">
        <v>26</v>
      </c>
      <c r="P28" s="10"/>
      <c r="Q28" s="10"/>
      <c r="R28" s="238"/>
      <c r="S28" s="238"/>
      <c r="T28" s="228"/>
      <c r="U28" s="228"/>
      <c r="V28" s="228"/>
      <c r="W28" s="228"/>
      <c r="X28" s="228"/>
      <c r="Y28" s="228"/>
      <c r="Z28" s="228"/>
      <c r="AA28" s="228"/>
      <c r="AB28" s="228"/>
      <c r="AC28" s="228"/>
      <c r="AD28" s="228"/>
      <c r="AE28" s="228"/>
      <c r="AF28" s="224">
        <v>850000000</v>
      </c>
      <c r="AG28" s="224">
        <v>212500000</v>
      </c>
      <c r="AH28" s="49"/>
      <c r="AI28" s="49"/>
      <c r="AJ28" s="224">
        <v>212500000</v>
      </c>
      <c r="AK28" s="49">
        <v>212500000</v>
      </c>
      <c r="AL28" s="49">
        <v>212500000</v>
      </c>
      <c r="AM28" s="224">
        <v>212500000</v>
      </c>
      <c r="AN28" s="49">
        <v>212500000</v>
      </c>
      <c r="AO28" s="49">
        <v>212500000</v>
      </c>
      <c r="AP28" s="224">
        <v>212500000</v>
      </c>
      <c r="AQ28" s="49"/>
      <c r="AR28" s="49"/>
    </row>
    <row r="29" spans="1:44" s="4" customFormat="1" ht="28.5" x14ac:dyDescent="0.2">
      <c r="A29" s="249"/>
      <c r="B29" s="238"/>
      <c r="C29" s="223"/>
      <c r="D29" s="307" t="s">
        <v>661</v>
      </c>
      <c r="E29" s="308" t="s">
        <v>365</v>
      </c>
      <c r="F29" s="158">
        <v>1</v>
      </c>
      <c r="G29" s="158"/>
      <c r="H29" s="158"/>
      <c r="I29" s="158">
        <v>1</v>
      </c>
      <c r="J29" s="158"/>
      <c r="K29" s="158"/>
      <c r="L29" s="158">
        <v>1</v>
      </c>
      <c r="M29" s="158"/>
      <c r="N29" s="158"/>
      <c r="O29" s="158">
        <v>1</v>
      </c>
      <c r="P29" s="156"/>
      <c r="Q29" s="156"/>
      <c r="R29" s="238"/>
      <c r="S29" s="238"/>
      <c r="T29" s="228"/>
      <c r="U29" s="228"/>
      <c r="V29" s="228"/>
      <c r="W29" s="228"/>
      <c r="X29" s="228"/>
      <c r="Y29" s="228"/>
      <c r="Z29" s="228"/>
      <c r="AA29" s="228"/>
      <c r="AB29" s="228"/>
      <c r="AC29" s="228"/>
      <c r="AD29" s="228"/>
      <c r="AE29" s="228"/>
      <c r="AF29" s="225"/>
      <c r="AG29" s="225"/>
      <c r="AH29" s="149"/>
      <c r="AI29" s="149"/>
      <c r="AJ29" s="225"/>
      <c r="AK29" s="149"/>
      <c r="AL29" s="149"/>
      <c r="AM29" s="225"/>
      <c r="AN29" s="149"/>
      <c r="AO29" s="149"/>
      <c r="AP29" s="225"/>
      <c r="AQ29" s="149"/>
      <c r="AR29" s="149"/>
    </row>
    <row r="30" spans="1:44" s="4" customFormat="1" ht="43.5" customHeight="1" x14ac:dyDescent="0.2">
      <c r="A30" s="249"/>
      <c r="B30" s="238"/>
      <c r="C30" s="222" t="s">
        <v>52</v>
      </c>
      <c r="D30" s="152" t="s">
        <v>437</v>
      </c>
      <c r="E30" s="169" t="s">
        <v>438</v>
      </c>
      <c r="F30" s="171">
        <v>0.25</v>
      </c>
      <c r="G30" s="169"/>
      <c r="H30" s="169"/>
      <c r="I30" s="171">
        <v>0.25</v>
      </c>
      <c r="J30" s="169"/>
      <c r="K30" s="169"/>
      <c r="L30" s="171">
        <v>0.25</v>
      </c>
      <c r="M30" s="169"/>
      <c r="N30" s="169"/>
      <c r="O30" s="171">
        <v>0.25</v>
      </c>
      <c r="P30" s="10"/>
      <c r="Q30" s="10"/>
      <c r="R30" s="238"/>
      <c r="S30" s="238"/>
      <c r="T30" s="228"/>
      <c r="U30" s="228"/>
      <c r="V30" s="228"/>
      <c r="W30" s="228"/>
      <c r="X30" s="228"/>
      <c r="Y30" s="228"/>
      <c r="Z30" s="228"/>
      <c r="AA30" s="228"/>
      <c r="AB30" s="228"/>
      <c r="AC30" s="228"/>
      <c r="AD30" s="228"/>
      <c r="AE30" s="228"/>
      <c r="AF30" s="224">
        <v>300000000</v>
      </c>
      <c r="AG30" s="224">
        <v>75000000</v>
      </c>
      <c r="AH30" s="224"/>
      <c r="AI30" s="224"/>
      <c r="AJ30" s="224">
        <v>75000000</v>
      </c>
      <c r="AK30" s="224"/>
      <c r="AL30" s="224"/>
      <c r="AM30" s="224">
        <v>75000000</v>
      </c>
      <c r="AN30" s="224"/>
      <c r="AO30" s="224"/>
      <c r="AP30" s="224">
        <v>75000000</v>
      </c>
      <c r="AQ30" s="224"/>
      <c r="AR30" s="224"/>
    </row>
    <row r="31" spans="1:44" s="4" customFormat="1" ht="78.75" customHeight="1" x14ac:dyDescent="0.2">
      <c r="A31" s="249"/>
      <c r="B31" s="238"/>
      <c r="C31" s="238"/>
      <c r="D31" s="152" t="s">
        <v>435</v>
      </c>
      <c r="E31" s="169" t="s">
        <v>439</v>
      </c>
      <c r="F31" s="169">
        <v>3</v>
      </c>
      <c r="G31" s="169"/>
      <c r="H31" s="169"/>
      <c r="I31" s="169">
        <v>4</v>
      </c>
      <c r="J31" s="169"/>
      <c r="K31" s="169"/>
      <c r="L31" s="169">
        <v>3</v>
      </c>
      <c r="M31" s="169"/>
      <c r="N31" s="169"/>
      <c r="O31" s="169">
        <v>4</v>
      </c>
      <c r="P31" s="10"/>
      <c r="Q31" s="10"/>
      <c r="R31" s="238"/>
      <c r="S31" s="238"/>
      <c r="T31" s="228"/>
      <c r="U31" s="228"/>
      <c r="V31" s="228"/>
      <c r="W31" s="228"/>
      <c r="X31" s="228"/>
      <c r="Y31" s="228"/>
      <c r="Z31" s="228"/>
      <c r="AA31" s="228"/>
      <c r="AB31" s="228"/>
      <c r="AC31" s="228"/>
      <c r="AD31" s="228"/>
      <c r="AE31" s="228"/>
      <c r="AF31" s="226"/>
      <c r="AG31" s="226"/>
      <c r="AH31" s="226"/>
      <c r="AI31" s="226"/>
      <c r="AJ31" s="226"/>
      <c r="AK31" s="226"/>
      <c r="AL31" s="226"/>
      <c r="AM31" s="226"/>
      <c r="AN31" s="226"/>
      <c r="AO31" s="226"/>
      <c r="AP31" s="226"/>
      <c r="AQ31" s="226"/>
      <c r="AR31" s="226"/>
    </row>
    <row r="32" spans="1:44" s="4" customFormat="1" ht="47.25" customHeight="1" x14ac:dyDescent="0.2">
      <c r="A32" s="249"/>
      <c r="B32" s="238"/>
      <c r="C32" s="238"/>
      <c r="D32" s="152" t="s">
        <v>436</v>
      </c>
      <c r="E32" s="169" t="s">
        <v>440</v>
      </c>
      <c r="F32" s="169">
        <v>1</v>
      </c>
      <c r="G32" s="169"/>
      <c r="H32" s="169"/>
      <c r="I32" s="169">
        <v>1</v>
      </c>
      <c r="J32" s="169"/>
      <c r="K32" s="169"/>
      <c r="L32" s="169">
        <v>1</v>
      </c>
      <c r="M32" s="169"/>
      <c r="N32" s="169"/>
      <c r="O32" s="169">
        <v>1</v>
      </c>
      <c r="P32" s="10"/>
      <c r="Q32" s="10"/>
      <c r="R32" s="223"/>
      <c r="S32" s="223"/>
      <c r="T32" s="229"/>
      <c r="U32" s="229"/>
      <c r="V32" s="229"/>
      <c r="W32" s="229"/>
      <c r="X32" s="229"/>
      <c r="Y32" s="229"/>
      <c r="Z32" s="229"/>
      <c r="AA32" s="229"/>
      <c r="AB32" s="229"/>
      <c r="AC32" s="229"/>
      <c r="AD32" s="229"/>
      <c r="AE32" s="229"/>
      <c r="AF32" s="225"/>
      <c r="AG32" s="225"/>
      <c r="AH32" s="225"/>
      <c r="AI32" s="225"/>
      <c r="AJ32" s="225"/>
      <c r="AK32" s="225"/>
      <c r="AL32" s="225"/>
      <c r="AM32" s="225"/>
      <c r="AN32" s="225"/>
      <c r="AO32" s="225"/>
      <c r="AP32" s="225"/>
      <c r="AQ32" s="225"/>
      <c r="AR32" s="225"/>
    </row>
    <row r="33" spans="1:44" s="4" customFormat="1" ht="68.099999999999994" customHeight="1" thickBot="1" x14ac:dyDescent="0.25">
      <c r="A33" s="249"/>
      <c r="B33" s="151" t="s">
        <v>506</v>
      </c>
      <c r="C33" s="153" t="s">
        <v>507</v>
      </c>
      <c r="D33" s="151" t="s">
        <v>149</v>
      </c>
      <c r="E33" s="168" t="s">
        <v>441</v>
      </c>
      <c r="F33" s="170">
        <v>1</v>
      </c>
      <c r="G33" s="169"/>
      <c r="H33" s="169"/>
      <c r="I33" s="171">
        <v>1</v>
      </c>
      <c r="J33" s="169"/>
      <c r="K33" s="169"/>
      <c r="L33" s="171">
        <v>1</v>
      </c>
      <c r="M33" s="169"/>
      <c r="N33" s="169"/>
      <c r="O33" s="171">
        <v>1</v>
      </c>
      <c r="P33" s="10"/>
      <c r="Q33" s="10"/>
      <c r="R33" s="60" t="s">
        <v>442</v>
      </c>
      <c r="S33" s="60" t="s">
        <v>443</v>
      </c>
      <c r="T33" s="67">
        <v>0.25</v>
      </c>
      <c r="U33" s="60"/>
      <c r="V33" s="60"/>
      <c r="W33" s="67">
        <v>0.25</v>
      </c>
      <c r="X33" s="60"/>
      <c r="Y33" s="60"/>
      <c r="Z33" s="67">
        <v>0.25</v>
      </c>
      <c r="AA33" s="60"/>
      <c r="AB33" s="60"/>
      <c r="AC33" s="67">
        <v>0.25</v>
      </c>
      <c r="AD33" s="60"/>
      <c r="AE33" s="60"/>
      <c r="AF33" s="49">
        <v>10000000000</v>
      </c>
      <c r="AG33" s="49">
        <v>2500000000</v>
      </c>
      <c r="AH33" s="49"/>
      <c r="AI33" s="49"/>
      <c r="AJ33" s="49">
        <v>2500000000</v>
      </c>
      <c r="AK33" s="49">
        <v>2500000000</v>
      </c>
      <c r="AL33" s="49">
        <v>2500000000</v>
      </c>
      <c r="AM33" s="49">
        <v>2500000000</v>
      </c>
      <c r="AN33" s="49">
        <v>2500000000</v>
      </c>
      <c r="AO33" s="49">
        <v>2500000000</v>
      </c>
      <c r="AP33" s="49">
        <v>2500000000</v>
      </c>
      <c r="AQ33" s="49"/>
      <c r="AR33" s="49"/>
    </row>
    <row r="34" spans="1:44" s="4" customFormat="1" ht="57.75" customHeight="1" x14ac:dyDescent="0.2">
      <c r="A34" s="249"/>
      <c r="B34" s="236" t="s">
        <v>637</v>
      </c>
      <c r="C34" s="222" t="s">
        <v>8</v>
      </c>
      <c r="D34" s="304" t="s">
        <v>213</v>
      </c>
      <c r="E34" s="150" t="s">
        <v>365</v>
      </c>
      <c r="F34" s="159">
        <v>0.1</v>
      </c>
      <c r="G34" s="160"/>
      <c r="H34" s="155"/>
      <c r="I34" s="161">
        <v>0.3</v>
      </c>
      <c r="J34" s="155"/>
      <c r="K34" s="155"/>
      <c r="L34" s="161">
        <v>0.2</v>
      </c>
      <c r="M34" s="155"/>
      <c r="N34" s="155"/>
      <c r="O34" s="161">
        <v>0.2</v>
      </c>
      <c r="P34" s="10"/>
      <c r="Q34" s="10"/>
      <c r="R34" s="236" t="s">
        <v>150</v>
      </c>
      <c r="S34" s="236" t="s">
        <v>365</v>
      </c>
      <c r="T34" s="236">
        <v>12.5</v>
      </c>
      <c r="U34" s="236"/>
      <c r="V34" s="236"/>
      <c r="W34" s="236">
        <v>37.5</v>
      </c>
      <c r="X34" s="236"/>
      <c r="Y34" s="236"/>
      <c r="Z34" s="236">
        <v>25</v>
      </c>
      <c r="AA34" s="236"/>
      <c r="AB34" s="236"/>
      <c r="AC34" s="236">
        <v>25</v>
      </c>
      <c r="AD34" s="236"/>
      <c r="AE34" s="236"/>
      <c r="AF34" s="252">
        <v>3500000000</v>
      </c>
      <c r="AG34" s="240">
        <v>875000000</v>
      </c>
      <c r="AH34" s="240"/>
      <c r="AI34" s="240"/>
      <c r="AJ34" s="240">
        <v>875000000</v>
      </c>
      <c r="AK34" s="240"/>
      <c r="AL34" s="240"/>
      <c r="AM34" s="240">
        <v>875000000</v>
      </c>
      <c r="AN34" s="240"/>
      <c r="AO34" s="240"/>
      <c r="AP34" s="240">
        <v>875000000</v>
      </c>
      <c r="AQ34" s="240"/>
      <c r="AR34" s="240"/>
    </row>
    <row r="35" spans="1:44" s="4" customFormat="1" ht="40.5" customHeight="1" x14ac:dyDescent="0.2">
      <c r="A35" s="249"/>
      <c r="B35" s="236"/>
      <c r="C35" s="223"/>
      <c r="D35" s="154" t="s">
        <v>278</v>
      </c>
      <c r="E35" s="150" t="s">
        <v>365</v>
      </c>
      <c r="F35" s="159">
        <v>1</v>
      </c>
      <c r="G35" s="160"/>
      <c r="H35" s="155"/>
      <c r="I35" s="159">
        <v>1</v>
      </c>
      <c r="J35" s="155"/>
      <c r="K35" s="155"/>
      <c r="L35" s="159">
        <v>1</v>
      </c>
      <c r="M35" s="155"/>
      <c r="N35" s="155"/>
      <c r="O35" s="159">
        <v>1</v>
      </c>
      <c r="P35" s="10"/>
      <c r="Q35" s="10"/>
      <c r="R35" s="236"/>
      <c r="S35" s="236"/>
      <c r="T35" s="236"/>
      <c r="U35" s="236"/>
      <c r="V35" s="236"/>
      <c r="W35" s="236"/>
      <c r="X35" s="236"/>
      <c r="Y35" s="236"/>
      <c r="Z35" s="236"/>
      <c r="AA35" s="236"/>
      <c r="AB35" s="236"/>
      <c r="AC35" s="236"/>
      <c r="AD35" s="236"/>
      <c r="AE35" s="236"/>
      <c r="AF35" s="252"/>
      <c r="AG35" s="241"/>
      <c r="AH35" s="241"/>
      <c r="AI35" s="241"/>
      <c r="AJ35" s="241"/>
      <c r="AK35" s="241"/>
      <c r="AL35" s="241"/>
      <c r="AM35" s="241"/>
      <c r="AN35" s="241"/>
      <c r="AO35" s="241"/>
      <c r="AP35" s="241"/>
      <c r="AQ35" s="241"/>
      <c r="AR35" s="241"/>
    </row>
    <row r="36" spans="1:44" s="4" customFormat="1" ht="51.75" customHeight="1" x14ac:dyDescent="0.2">
      <c r="A36" s="249"/>
      <c r="B36" s="236"/>
      <c r="C36" s="154" t="s">
        <v>214</v>
      </c>
      <c r="D36" s="154" t="s">
        <v>215</v>
      </c>
      <c r="E36" s="150" t="s">
        <v>365</v>
      </c>
      <c r="F36" s="159">
        <v>1</v>
      </c>
      <c r="G36" s="160"/>
      <c r="H36" s="155"/>
      <c r="I36" s="159">
        <v>1</v>
      </c>
      <c r="J36" s="155"/>
      <c r="K36" s="155"/>
      <c r="L36" s="159">
        <v>1</v>
      </c>
      <c r="M36" s="155"/>
      <c r="N36" s="155"/>
      <c r="O36" s="159">
        <v>1</v>
      </c>
      <c r="P36" s="10"/>
      <c r="Q36" s="10"/>
      <c r="R36" s="236"/>
      <c r="S36" s="236"/>
      <c r="T36" s="236"/>
      <c r="U36" s="236"/>
      <c r="V36" s="236"/>
      <c r="W36" s="236"/>
      <c r="X36" s="236"/>
      <c r="Y36" s="236"/>
      <c r="Z36" s="236"/>
      <c r="AA36" s="236"/>
      <c r="AB36" s="236"/>
      <c r="AC36" s="236"/>
      <c r="AD36" s="236"/>
      <c r="AE36" s="236"/>
      <c r="AF36" s="224">
        <v>20000000</v>
      </c>
      <c r="AG36" s="224">
        <v>5000000</v>
      </c>
      <c r="AH36" s="224"/>
      <c r="AI36" s="224"/>
      <c r="AJ36" s="224">
        <v>5000000</v>
      </c>
      <c r="AK36" s="224"/>
      <c r="AL36" s="224"/>
      <c r="AM36" s="224">
        <v>5000000</v>
      </c>
      <c r="AN36" s="224"/>
      <c r="AO36" s="224"/>
      <c r="AP36" s="224">
        <v>5000000</v>
      </c>
      <c r="AQ36" s="224"/>
      <c r="AR36" s="224"/>
    </row>
    <row r="37" spans="1:44" s="4" customFormat="1" ht="54" customHeight="1" x14ac:dyDescent="0.2">
      <c r="A37" s="249"/>
      <c r="B37" s="236"/>
      <c r="C37" s="154" t="s">
        <v>237</v>
      </c>
      <c r="D37" s="154" t="s">
        <v>216</v>
      </c>
      <c r="E37" s="150" t="s">
        <v>365</v>
      </c>
      <c r="F37" s="159">
        <v>1</v>
      </c>
      <c r="G37" s="160"/>
      <c r="H37" s="155"/>
      <c r="I37" s="159">
        <v>1</v>
      </c>
      <c r="J37" s="155"/>
      <c r="K37" s="155"/>
      <c r="L37" s="159">
        <v>1</v>
      </c>
      <c r="M37" s="155"/>
      <c r="N37" s="155"/>
      <c r="O37" s="159">
        <v>1</v>
      </c>
      <c r="P37" s="10"/>
      <c r="Q37" s="10"/>
      <c r="R37" s="236"/>
      <c r="S37" s="236"/>
      <c r="T37" s="236"/>
      <c r="U37" s="236"/>
      <c r="V37" s="236"/>
      <c r="W37" s="236"/>
      <c r="X37" s="236"/>
      <c r="Y37" s="236"/>
      <c r="Z37" s="236"/>
      <c r="AA37" s="236"/>
      <c r="AB37" s="236"/>
      <c r="AC37" s="236"/>
      <c r="AD37" s="236"/>
      <c r="AE37" s="236"/>
      <c r="AF37" s="225"/>
      <c r="AG37" s="225"/>
      <c r="AH37" s="225"/>
      <c r="AI37" s="225"/>
      <c r="AJ37" s="225"/>
      <c r="AK37" s="225"/>
      <c r="AL37" s="225"/>
      <c r="AM37" s="225"/>
      <c r="AN37" s="225"/>
      <c r="AO37" s="225"/>
      <c r="AP37" s="225"/>
      <c r="AQ37" s="225"/>
      <c r="AR37" s="225"/>
    </row>
    <row r="38" spans="1:44" s="4" customFormat="1" ht="145.5" customHeight="1" x14ac:dyDescent="0.2">
      <c r="A38" s="249"/>
      <c r="B38" s="236"/>
      <c r="C38" s="236" t="s">
        <v>53</v>
      </c>
      <c r="D38" s="236" t="s">
        <v>217</v>
      </c>
      <c r="E38" s="236" t="s">
        <v>441</v>
      </c>
      <c r="F38" s="237">
        <v>0</v>
      </c>
      <c r="G38" s="237"/>
      <c r="H38" s="237"/>
      <c r="I38" s="237">
        <v>1</v>
      </c>
      <c r="J38" s="237"/>
      <c r="K38" s="237"/>
      <c r="L38" s="237">
        <v>1</v>
      </c>
      <c r="M38" s="237"/>
      <c r="N38" s="237"/>
      <c r="O38" s="237">
        <v>0</v>
      </c>
      <c r="P38" s="237"/>
      <c r="Q38" s="237"/>
      <c r="R38" s="60" t="s">
        <v>447</v>
      </c>
      <c r="S38" s="60" t="s">
        <v>365</v>
      </c>
      <c r="T38" s="60">
        <v>100</v>
      </c>
      <c r="U38" s="60"/>
      <c r="V38" s="60"/>
      <c r="W38" s="60">
        <v>100</v>
      </c>
      <c r="X38" s="60"/>
      <c r="Y38" s="60"/>
      <c r="Z38" s="60">
        <v>100</v>
      </c>
      <c r="AA38" s="60"/>
      <c r="AB38" s="60"/>
      <c r="AC38" s="60">
        <v>100</v>
      </c>
      <c r="AD38" s="60"/>
      <c r="AE38" s="60"/>
      <c r="AF38" s="224">
        <v>100000000</v>
      </c>
      <c r="AG38" s="224">
        <v>0</v>
      </c>
      <c r="AH38" s="224"/>
      <c r="AI38" s="224"/>
      <c r="AJ38" s="224">
        <v>50000000</v>
      </c>
      <c r="AK38" s="224"/>
      <c r="AL38" s="224"/>
      <c r="AM38" s="224">
        <v>50000000</v>
      </c>
      <c r="AN38" s="224"/>
      <c r="AO38" s="224"/>
      <c r="AP38" s="224">
        <v>0</v>
      </c>
      <c r="AQ38" s="224"/>
      <c r="AR38" s="224"/>
    </row>
    <row r="39" spans="1:44" s="4" customFormat="1" ht="45.75" customHeight="1" x14ac:dyDescent="0.2">
      <c r="A39" s="250"/>
      <c r="B39" s="236"/>
      <c r="C39" s="236"/>
      <c r="D39" s="236"/>
      <c r="E39" s="236"/>
      <c r="F39" s="237"/>
      <c r="G39" s="237"/>
      <c r="H39" s="237"/>
      <c r="I39" s="237"/>
      <c r="J39" s="237"/>
      <c r="K39" s="237"/>
      <c r="L39" s="237"/>
      <c r="M39" s="237"/>
      <c r="N39" s="237"/>
      <c r="O39" s="237"/>
      <c r="P39" s="237"/>
      <c r="Q39" s="237"/>
      <c r="R39" s="60" t="s">
        <v>448</v>
      </c>
      <c r="S39" s="60" t="s">
        <v>441</v>
      </c>
      <c r="T39" s="60">
        <v>0</v>
      </c>
      <c r="U39" s="60"/>
      <c r="V39" s="60"/>
      <c r="W39" s="60">
        <v>1</v>
      </c>
      <c r="X39" s="60"/>
      <c r="Y39" s="60"/>
      <c r="Z39" s="60">
        <v>1</v>
      </c>
      <c r="AA39" s="60"/>
      <c r="AB39" s="60"/>
      <c r="AC39" s="60">
        <v>0</v>
      </c>
      <c r="AD39" s="60"/>
      <c r="AE39" s="60"/>
      <c r="AF39" s="225"/>
      <c r="AG39" s="225"/>
      <c r="AH39" s="225"/>
      <c r="AI39" s="225"/>
      <c r="AJ39" s="225"/>
      <c r="AK39" s="225"/>
      <c r="AL39" s="225"/>
      <c r="AM39" s="225"/>
      <c r="AN39" s="225"/>
      <c r="AO39" s="225"/>
      <c r="AP39" s="225"/>
      <c r="AQ39" s="225"/>
      <c r="AR39" s="225"/>
    </row>
    <row r="40" spans="1:44" s="4" customFormat="1" ht="28.5" customHeight="1" x14ac:dyDescent="0.2">
      <c r="A40" s="233" t="s">
        <v>647</v>
      </c>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5"/>
      <c r="AF40" s="20">
        <f>SUM(AF24:AF38)</f>
        <v>15170000000</v>
      </c>
      <c r="AG40" s="20">
        <f t="shared" ref="AG40:AO40" si="2">SUM(AG24:AG38)</f>
        <v>3767500000</v>
      </c>
      <c r="AH40" s="20">
        <f t="shared" si="2"/>
        <v>0</v>
      </c>
      <c r="AI40" s="20">
        <f t="shared" si="2"/>
        <v>0</v>
      </c>
      <c r="AJ40" s="20">
        <f t="shared" si="2"/>
        <v>3817500000</v>
      </c>
      <c r="AK40" s="20">
        <f t="shared" si="2"/>
        <v>2712500000</v>
      </c>
      <c r="AL40" s="20">
        <f t="shared" si="2"/>
        <v>2712500000</v>
      </c>
      <c r="AM40" s="20">
        <f t="shared" si="2"/>
        <v>3817500000</v>
      </c>
      <c r="AN40" s="20">
        <f t="shared" si="2"/>
        <v>2712500000</v>
      </c>
      <c r="AO40" s="20">
        <f t="shared" si="2"/>
        <v>2712500000</v>
      </c>
      <c r="AP40" s="20">
        <f>SUM(AP24:AP38)</f>
        <v>3767500000</v>
      </c>
      <c r="AQ40" s="20">
        <f>SUM(AQ24:AQ38)</f>
        <v>0</v>
      </c>
      <c r="AR40" s="20">
        <f>SUM(AR24:AR38)</f>
        <v>0</v>
      </c>
    </row>
    <row r="41" spans="1:44" s="4" customFormat="1" ht="56.25" customHeight="1" x14ac:dyDescent="0.2">
      <c r="A41" s="246" t="s">
        <v>639</v>
      </c>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55"/>
      <c r="AH41" s="55"/>
      <c r="AI41" s="55"/>
      <c r="AJ41" s="55"/>
      <c r="AK41" s="55"/>
      <c r="AL41" s="55"/>
      <c r="AM41" s="55"/>
      <c r="AN41" s="55"/>
      <c r="AO41" s="239" t="s">
        <v>335</v>
      </c>
      <c r="AP41" s="239"/>
      <c r="AQ41" s="239"/>
      <c r="AR41" s="239"/>
    </row>
    <row r="42" spans="1:44" s="4" customFormat="1" ht="30" customHeight="1" x14ac:dyDescent="0.2">
      <c r="A42" s="80" t="s">
        <v>626</v>
      </c>
      <c r="B42" s="80" t="s">
        <v>628</v>
      </c>
      <c r="C42" s="80" t="s">
        <v>629</v>
      </c>
      <c r="D42" s="80" t="s">
        <v>58</v>
      </c>
      <c r="E42" s="80" t="s">
        <v>510</v>
      </c>
      <c r="F42" s="80" t="s">
        <v>351</v>
      </c>
      <c r="G42" s="80" t="s">
        <v>347</v>
      </c>
      <c r="H42" s="80" t="s">
        <v>360</v>
      </c>
      <c r="I42" s="80" t="s">
        <v>352</v>
      </c>
      <c r="J42" s="80" t="s">
        <v>350</v>
      </c>
      <c r="K42" s="80" t="s">
        <v>362</v>
      </c>
      <c r="L42" s="80" t="s">
        <v>353</v>
      </c>
      <c r="M42" s="80" t="s">
        <v>349</v>
      </c>
      <c r="N42" s="80" t="s">
        <v>363</v>
      </c>
      <c r="O42" s="80" t="s">
        <v>354</v>
      </c>
      <c r="P42" s="80" t="s">
        <v>348</v>
      </c>
      <c r="Q42" s="80" t="s">
        <v>364</v>
      </c>
      <c r="R42" s="80" t="s">
        <v>59</v>
      </c>
      <c r="S42" s="80" t="s">
        <v>510</v>
      </c>
      <c r="T42" s="80" t="s">
        <v>369</v>
      </c>
      <c r="U42" s="80" t="s">
        <v>370</v>
      </c>
      <c r="V42" s="80" t="s">
        <v>340</v>
      </c>
      <c r="W42" s="80" t="s">
        <v>372</v>
      </c>
      <c r="X42" s="80" t="s">
        <v>373</v>
      </c>
      <c r="Y42" s="80" t="s">
        <v>341</v>
      </c>
      <c r="Z42" s="80" t="s">
        <v>374</v>
      </c>
      <c r="AA42" s="80" t="s">
        <v>375</v>
      </c>
      <c r="AB42" s="80" t="s">
        <v>342</v>
      </c>
      <c r="AC42" s="80" t="s">
        <v>376</v>
      </c>
      <c r="AD42" s="80" t="s">
        <v>371</v>
      </c>
      <c r="AE42" s="80" t="s">
        <v>343</v>
      </c>
      <c r="AF42" s="80" t="s">
        <v>514</v>
      </c>
      <c r="AG42" s="80" t="s">
        <v>336</v>
      </c>
      <c r="AH42" s="80" t="s">
        <v>355</v>
      </c>
      <c r="AI42" s="80" t="s">
        <v>356</v>
      </c>
      <c r="AJ42" s="80" t="s">
        <v>337</v>
      </c>
      <c r="AK42" s="80" t="s">
        <v>344</v>
      </c>
      <c r="AL42" s="80" t="s">
        <v>357</v>
      </c>
      <c r="AM42" s="80" t="s">
        <v>338</v>
      </c>
      <c r="AN42" s="80" t="s">
        <v>345</v>
      </c>
      <c r="AO42" s="52" t="s">
        <v>358</v>
      </c>
      <c r="AP42" s="52" t="s">
        <v>339</v>
      </c>
      <c r="AQ42" s="52" t="s">
        <v>346</v>
      </c>
      <c r="AR42" s="52" t="s">
        <v>359</v>
      </c>
    </row>
    <row r="43" spans="1:44" s="4" customFormat="1" ht="71.25" customHeight="1" x14ac:dyDescent="0.2">
      <c r="A43" s="245" t="s">
        <v>92</v>
      </c>
      <c r="B43" s="236" t="s">
        <v>634</v>
      </c>
      <c r="C43" s="150" t="s">
        <v>508</v>
      </c>
      <c r="D43" s="157" t="s">
        <v>252</v>
      </c>
      <c r="E43" s="150" t="s">
        <v>453</v>
      </c>
      <c r="F43" s="150">
        <v>13</v>
      </c>
      <c r="G43" s="150"/>
      <c r="H43" s="150"/>
      <c r="I43" s="150">
        <v>13</v>
      </c>
      <c r="J43" s="150"/>
      <c r="K43" s="150"/>
      <c r="L43" s="150">
        <v>0</v>
      </c>
      <c r="M43" s="150"/>
      <c r="N43" s="150"/>
      <c r="O43" s="150">
        <v>0</v>
      </c>
      <c r="P43" s="82"/>
      <c r="Q43" s="82"/>
      <c r="R43" s="236" t="s">
        <v>218</v>
      </c>
      <c r="S43" s="222" t="s">
        <v>455</v>
      </c>
      <c r="T43" s="222">
        <v>100</v>
      </c>
      <c r="U43" s="222"/>
      <c r="V43" s="222"/>
      <c r="W43" s="222">
        <v>100</v>
      </c>
      <c r="X43" s="222"/>
      <c r="Y43" s="222"/>
      <c r="Z43" s="222">
        <v>100</v>
      </c>
      <c r="AA43" s="222"/>
      <c r="AB43" s="222"/>
      <c r="AC43" s="222">
        <v>100</v>
      </c>
      <c r="AD43" s="222"/>
      <c r="AE43" s="222"/>
      <c r="AF43" s="49">
        <v>800000000</v>
      </c>
      <c r="AG43" s="49">
        <v>154000000</v>
      </c>
      <c r="AH43" s="49"/>
      <c r="AI43" s="49"/>
      <c r="AJ43" s="49">
        <v>246000000</v>
      </c>
      <c r="AK43" s="49"/>
      <c r="AL43" s="49"/>
      <c r="AM43" s="49">
        <v>246000000</v>
      </c>
      <c r="AN43" s="49"/>
      <c r="AO43" s="49"/>
      <c r="AP43" s="49">
        <v>154000000</v>
      </c>
      <c r="AQ43" s="49"/>
      <c r="AR43" s="49"/>
    </row>
    <row r="44" spans="1:44" s="4" customFormat="1" ht="105.75" customHeight="1" x14ac:dyDescent="0.2">
      <c r="A44" s="245"/>
      <c r="B44" s="236"/>
      <c r="C44" s="150" t="s">
        <v>54</v>
      </c>
      <c r="D44" s="150" t="s">
        <v>55</v>
      </c>
      <c r="E44" s="150" t="s">
        <v>454</v>
      </c>
      <c r="F44" s="150">
        <v>26</v>
      </c>
      <c r="G44" s="150"/>
      <c r="H44" s="150"/>
      <c r="I44" s="150">
        <v>26</v>
      </c>
      <c r="J44" s="150"/>
      <c r="K44" s="150"/>
      <c r="L44" s="150">
        <v>26</v>
      </c>
      <c r="M44" s="150"/>
      <c r="N44" s="150"/>
      <c r="O44" s="150">
        <v>26</v>
      </c>
      <c r="P44" s="82"/>
      <c r="Q44" s="82"/>
      <c r="R44" s="236"/>
      <c r="S44" s="223"/>
      <c r="T44" s="223"/>
      <c r="U44" s="223"/>
      <c r="V44" s="223"/>
      <c r="W44" s="223"/>
      <c r="X44" s="223"/>
      <c r="Y44" s="223"/>
      <c r="Z44" s="223"/>
      <c r="AA44" s="223"/>
      <c r="AB44" s="223"/>
      <c r="AC44" s="223"/>
      <c r="AD44" s="223"/>
      <c r="AE44" s="223"/>
      <c r="AF44" s="49">
        <v>1100000000</v>
      </c>
      <c r="AG44" s="49">
        <v>212000000</v>
      </c>
      <c r="AH44" s="49"/>
      <c r="AI44" s="49"/>
      <c r="AJ44" s="49">
        <v>338000000</v>
      </c>
      <c r="AK44" s="49"/>
      <c r="AL44" s="49"/>
      <c r="AM44" s="49">
        <v>338000000</v>
      </c>
      <c r="AN44" s="49"/>
      <c r="AO44" s="49"/>
      <c r="AP44" s="49">
        <v>212000000</v>
      </c>
      <c r="AQ44" s="49"/>
      <c r="AR44" s="49"/>
    </row>
    <row r="45" spans="1:44" s="4" customFormat="1" ht="90" customHeight="1" x14ac:dyDescent="0.2">
      <c r="A45" s="245"/>
      <c r="B45" s="236" t="s">
        <v>635</v>
      </c>
      <c r="C45" s="222" t="s">
        <v>509</v>
      </c>
      <c r="D45" s="157" t="s">
        <v>662</v>
      </c>
      <c r="E45" s="132" t="s">
        <v>454</v>
      </c>
      <c r="F45" s="132">
        <v>5</v>
      </c>
      <c r="G45" s="150"/>
      <c r="H45" s="150"/>
      <c r="I45" s="132">
        <v>8</v>
      </c>
      <c r="J45" s="150"/>
      <c r="K45" s="150"/>
      <c r="L45" s="132">
        <v>8</v>
      </c>
      <c r="M45" s="150"/>
      <c r="N45" s="150"/>
      <c r="O45" s="132">
        <v>5</v>
      </c>
      <c r="P45" s="82"/>
      <c r="Q45" s="82"/>
      <c r="R45" s="236" t="s">
        <v>122</v>
      </c>
      <c r="S45" s="222"/>
      <c r="T45" s="236">
        <v>100</v>
      </c>
      <c r="U45" s="236"/>
      <c r="V45" s="236"/>
      <c r="W45" s="236">
        <v>100</v>
      </c>
      <c r="X45" s="236"/>
      <c r="Y45" s="236"/>
      <c r="Z45" s="236">
        <v>100</v>
      </c>
      <c r="AA45" s="236"/>
      <c r="AB45" s="236"/>
      <c r="AC45" s="236">
        <v>100</v>
      </c>
      <c r="AD45" s="236"/>
      <c r="AE45" s="236"/>
      <c r="AF45" s="224">
        <v>15000000000</v>
      </c>
      <c r="AG45" s="224">
        <v>3750000000</v>
      </c>
      <c r="AH45" s="224"/>
      <c r="AI45" s="224"/>
      <c r="AJ45" s="224">
        <v>3750000000</v>
      </c>
      <c r="AK45" s="224"/>
      <c r="AL45" s="224"/>
      <c r="AM45" s="224">
        <v>3750000000</v>
      </c>
      <c r="AN45" s="224"/>
      <c r="AO45" s="224"/>
      <c r="AP45" s="224">
        <v>3750000000</v>
      </c>
      <c r="AQ45" s="224"/>
      <c r="AR45" s="224"/>
    </row>
    <row r="46" spans="1:44" s="4" customFormat="1" ht="45" customHeight="1" x14ac:dyDescent="0.2">
      <c r="A46" s="245"/>
      <c r="B46" s="236"/>
      <c r="C46" s="223"/>
      <c r="D46" s="150" t="s">
        <v>452</v>
      </c>
      <c r="E46" s="132" t="s">
        <v>454</v>
      </c>
      <c r="F46" s="132">
        <v>26</v>
      </c>
      <c r="G46" s="150"/>
      <c r="H46" s="150"/>
      <c r="I46" s="132">
        <v>26</v>
      </c>
      <c r="J46" s="150"/>
      <c r="K46" s="150"/>
      <c r="L46" s="132">
        <v>26</v>
      </c>
      <c r="M46" s="150"/>
      <c r="N46" s="150"/>
      <c r="O46" s="132">
        <v>26</v>
      </c>
      <c r="P46" s="82"/>
      <c r="Q46" s="82"/>
      <c r="R46" s="236"/>
      <c r="S46" s="238"/>
      <c r="T46" s="236"/>
      <c r="U46" s="236"/>
      <c r="V46" s="236"/>
      <c r="W46" s="236"/>
      <c r="X46" s="236"/>
      <c r="Y46" s="236"/>
      <c r="Z46" s="236"/>
      <c r="AA46" s="236"/>
      <c r="AB46" s="236"/>
      <c r="AC46" s="236"/>
      <c r="AD46" s="236"/>
      <c r="AE46" s="236"/>
      <c r="AF46" s="225"/>
      <c r="AG46" s="225"/>
      <c r="AH46" s="225"/>
      <c r="AI46" s="225"/>
      <c r="AJ46" s="225"/>
      <c r="AK46" s="225"/>
      <c r="AL46" s="225"/>
      <c r="AM46" s="225"/>
      <c r="AN46" s="225"/>
      <c r="AO46" s="225"/>
      <c r="AP46" s="225"/>
      <c r="AQ46" s="225"/>
      <c r="AR46" s="225"/>
    </row>
    <row r="47" spans="1:44" s="4" customFormat="1" ht="76.5" customHeight="1" x14ac:dyDescent="0.2">
      <c r="A47" s="245"/>
      <c r="B47" s="236"/>
      <c r="C47" s="150" t="s">
        <v>93</v>
      </c>
      <c r="D47" s="150" t="s">
        <v>279</v>
      </c>
      <c r="E47" s="132" t="s">
        <v>405</v>
      </c>
      <c r="F47" s="162">
        <v>4</v>
      </c>
      <c r="G47" s="150"/>
      <c r="H47" s="150"/>
      <c r="I47" s="162">
        <v>4</v>
      </c>
      <c r="J47" s="150"/>
      <c r="K47" s="150"/>
      <c r="L47" s="162">
        <v>4</v>
      </c>
      <c r="M47" s="150"/>
      <c r="N47" s="150"/>
      <c r="O47" s="162">
        <v>4</v>
      </c>
      <c r="P47" s="82"/>
      <c r="Q47" s="82"/>
      <c r="R47" s="236"/>
      <c r="S47" s="238"/>
      <c r="T47" s="236"/>
      <c r="U47" s="236"/>
      <c r="V47" s="236"/>
      <c r="W47" s="236"/>
      <c r="X47" s="236"/>
      <c r="Y47" s="236"/>
      <c r="Z47" s="236"/>
      <c r="AA47" s="236"/>
      <c r="AB47" s="236"/>
      <c r="AC47" s="236"/>
      <c r="AD47" s="236"/>
      <c r="AE47" s="236"/>
      <c r="AF47" s="49">
        <v>200000000</v>
      </c>
      <c r="AG47" s="49">
        <v>50000000</v>
      </c>
      <c r="AH47" s="49"/>
      <c r="AI47" s="49"/>
      <c r="AJ47" s="49">
        <v>50000000</v>
      </c>
      <c r="AK47" s="49"/>
      <c r="AL47" s="49"/>
      <c r="AM47" s="49">
        <v>50000000</v>
      </c>
      <c r="AN47" s="49"/>
      <c r="AO47" s="49"/>
      <c r="AP47" s="49">
        <v>50000000</v>
      </c>
      <c r="AQ47" s="49"/>
      <c r="AR47" s="49"/>
    </row>
    <row r="48" spans="1:44" s="4" customFormat="1" ht="55.5" customHeight="1" x14ac:dyDescent="0.2">
      <c r="A48" s="245"/>
      <c r="B48" s="236"/>
      <c r="C48" s="150" t="s">
        <v>56</v>
      </c>
      <c r="D48" s="150" t="s">
        <v>279</v>
      </c>
      <c r="E48" s="132" t="s">
        <v>365</v>
      </c>
      <c r="F48" s="163">
        <v>1</v>
      </c>
      <c r="G48" s="155"/>
      <c r="H48" s="155"/>
      <c r="I48" s="163">
        <v>1</v>
      </c>
      <c r="J48" s="155"/>
      <c r="K48" s="155"/>
      <c r="L48" s="163">
        <v>1</v>
      </c>
      <c r="M48" s="155"/>
      <c r="N48" s="155"/>
      <c r="O48" s="163">
        <v>1</v>
      </c>
      <c r="P48" s="82"/>
      <c r="Q48" s="82"/>
      <c r="R48" s="236"/>
      <c r="S48" s="238"/>
      <c r="T48" s="236"/>
      <c r="U48" s="236"/>
      <c r="V48" s="236"/>
      <c r="W48" s="236"/>
      <c r="X48" s="236"/>
      <c r="Y48" s="236"/>
      <c r="Z48" s="236"/>
      <c r="AA48" s="236"/>
      <c r="AB48" s="236"/>
      <c r="AC48" s="236"/>
      <c r="AD48" s="236"/>
      <c r="AE48" s="236"/>
      <c r="AF48" s="49">
        <v>300000000</v>
      </c>
      <c r="AG48" s="49">
        <v>75000000</v>
      </c>
      <c r="AH48" s="49"/>
      <c r="AI48" s="49"/>
      <c r="AJ48" s="49">
        <v>75000000</v>
      </c>
      <c r="AK48" s="49"/>
      <c r="AL48" s="49"/>
      <c r="AM48" s="49">
        <v>75000000</v>
      </c>
      <c r="AN48" s="49"/>
      <c r="AO48" s="49"/>
      <c r="AP48" s="49">
        <v>75000000</v>
      </c>
      <c r="AQ48" s="49"/>
      <c r="AR48" s="49"/>
    </row>
    <row r="49" spans="1:44" s="4" customFormat="1" ht="45" customHeight="1" x14ac:dyDescent="0.2">
      <c r="A49" s="245"/>
      <c r="B49" s="236"/>
      <c r="C49" s="150" t="s">
        <v>57</v>
      </c>
      <c r="D49" s="150" t="s">
        <v>636</v>
      </c>
      <c r="E49" s="132" t="s">
        <v>365</v>
      </c>
      <c r="F49" s="163">
        <v>1</v>
      </c>
      <c r="G49" s="155"/>
      <c r="H49" s="155"/>
      <c r="I49" s="163">
        <v>1</v>
      </c>
      <c r="J49" s="155"/>
      <c r="K49" s="155"/>
      <c r="L49" s="163">
        <v>1</v>
      </c>
      <c r="M49" s="155"/>
      <c r="N49" s="155"/>
      <c r="O49" s="163">
        <v>1</v>
      </c>
      <c r="P49" s="82"/>
      <c r="Q49" s="82"/>
      <c r="R49" s="236"/>
      <c r="S49" s="223"/>
      <c r="T49" s="236"/>
      <c r="U49" s="236"/>
      <c r="V49" s="236"/>
      <c r="W49" s="236"/>
      <c r="X49" s="236"/>
      <c r="Y49" s="236"/>
      <c r="Z49" s="236"/>
      <c r="AA49" s="236"/>
      <c r="AB49" s="236"/>
      <c r="AC49" s="236"/>
      <c r="AD49" s="236"/>
      <c r="AE49" s="236"/>
      <c r="AF49" s="49">
        <v>300000000</v>
      </c>
      <c r="AG49" s="49">
        <v>75000000</v>
      </c>
      <c r="AH49" s="49"/>
      <c r="AI49" s="49"/>
      <c r="AJ49" s="49">
        <v>75000000</v>
      </c>
      <c r="AK49" s="49"/>
      <c r="AL49" s="49"/>
      <c r="AM49" s="49">
        <v>75000000</v>
      </c>
      <c r="AN49" s="49"/>
      <c r="AO49" s="49"/>
      <c r="AP49" s="49">
        <v>75000000</v>
      </c>
      <c r="AQ49" s="49"/>
      <c r="AR49" s="49"/>
    </row>
    <row r="50" spans="1:44" s="4" customFormat="1" ht="28.5" customHeight="1" x14ac:dyDescent="0.2">
      <c r="A50" s="233" t="s">
        <v>647</v>
      </c>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5"/>
      <c r="AF50" s="20">
        <f>SUM(AF43:AF49)</f>
        <v>17700000000</v>
      </c>
      <c r="AG50" s="20">
        <f t="shared" ref="AG50:AO50" si="3">SUM(AG43:AG49)</f>
        <v>4316000000</v>
      </c>
      <c r="AH50" s="20">
        <f t="shared" si="3"/>
        <v>0</v>
      </c>
      <c r="AI50" s="20">
        <f t="shared" si="3"/>
        <v>0</v>
      </c>
      <c r="AJ50" s="20">
        <f t="shared" si="3"/>
        <v>4534000000</v>
      </c>
      <c r="AK50" s="20">
        <f t="shared" si="3"/>
        <v>0</v>
      </c>
      <c r="AL50" s="20">
        <f t="shared" si="3"/>
        <v>0</v>
      </c>
      <c r="AM50" s="20">
        <f t="shared" si="3"/>
        <v>4534000000</v>
      </c>
      <c r="AN50" s="20">
        <f t="shared" si="3"/>
        <v>0</v>
      </c>
      <c r="AO50" s="20">
        <f t="shared" si="3"/>
        <v>0</v>
      </c>
      <c r="AP50" s="20">
        <f>SUM(AP43:AP49)</f>
        <v>4316000000</v>
      </c>
      <c r="AQ50" s="20">
        <f>SUM(AQ43:AQ49)</f>
        <v>0</v>
      </c>
      <c r="AR50" s="20">
        <f>SUM(AR43:AR49)</f>
        <v>0</v>
      </c>
    </row>
    <row r="51" spans="1:44" s="4" customFormat="1" ht="24" hidden="1" customHeight="1" x14ac:dyDescent="0.2">
      <c r="A51" s="230" t="s">
        <v>648</v>
      </c>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2"/>
      <c r="AD51" s="83"/>
      <c r="AE51" s="83"/>
      <c r="AF51" s="20" t="e">
        <f>#REF!</f>
        <v>#REF!</v>
      </c>
      <c r="AG51" s="20" t="e">
        <f>#REF!</f>
        <v>#REF!</v>
      </c>
      <c r="AH51" s="20" t="e">
        <f>#REF!</f>
        <v>#REF!</v>
      </c>
      <c r="AI51" s="20" t="e">
        <f>#REF!</f>
        <v>#REF!</v>
      </c>
      <c r="AJ51" s="20" t="e">
        <f>#REF!</f>
        <v>#REF!</v>
      </c>
      <c r="AK51" s="20" t="e">
        <f>#REF!</f>
        <v>#REF!</v>
      </c>
      <c r="AL51" s="20" t="e">
        <f>#REF!</f>
        <v>#REF!</v>
      </c>
      <c r="AM51" s="20" t="e">
        <f>#REF!</f>
        <v>#REF!</v>
      </c>
      <c r="AN51" s="20" t="e">
        <f>#REF!</f>
        <v>#REF!</v>
      </c>
      <c r="AO51" s="20" t="e">
        <f>#REF!</f>
        <v>#REF!</v>
      </c>
      <c r="AP51" s="20" t="e">
        <f>#REF!</f>
        <v>#REF!</v>
      </c>
      <c r="AQ51" s="20"/>
      <c r="AR51" s="20"/>
    </row>
    <row r="52" spans="1:44" s="5" customFormat="1" ht="25.5" hidden="1" customHeight="1" x14ac:dyDescent="0.2">
      <c r="A52" s="242" t="s">
        <v>521</v>
      </c>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4"/>
      <c r="AD52" s="61"/>
      <c r="AE52" s="61"/>
      <c r="AF52" s="20" t="e">
        <f>AF21+AF15+AF40+AF50+AF51</f>
        <v>#REF!</v>
      </c>
      <c r="AG52" s="20" t="e">
        <f t="shared" ref="AG52:AM52" si="4">AG21+AG15+AG40+AG50+AG51</f>
        <v>#REF!</v>
      </c>
      <c r="AH52" s="20" t="e">
        <f t="shared" si="4"/>
        <v>#REF!</v>
      </c>
      <c r="AI52" s="20" t="e">
        <f t="shared" si="4"/>
        <v>#REF!</v>
      </c>
      <c r="AJ52" s="20" t="e">
        <f t="shared" si="4"/>
        <v>#REF!</v>
      </c>
      <c r="AK52" s="20" t="e">
        <f t="shared" si="4"/>
        <v>#REF!</v>
      </c>
      <c r="AL52" s="20" t="e">
        <f t="shared" si="4"/>
        <v>#REF!</v>
      </c>
      <c r="AM52" s="20" t="e">
        <f t="shared" si="4"/>
        <v>#REF!</v>
      </c>
      <c r="AN52" s="20"/>
      <c r="AO52" s="20" t="e">
        <f>AO21+AO15+AO40+AO50+AO51</f>
        <v>#REF!</v>
      </c>
      <c r="AP52" s="20" t="e">
        <f>AP21+AP15+AP40+AP50+AP51</f>
        <v>#REF!</v>
      </c>
      <c r="AQ52" s="20">
        <f>AQ21+AQ15+AQ40+AQ50+AQ51</f>
        <v>0</v>
      </c>
      <c r="AR52" s="20">
        <f>AR21+AR15+AR40+AR50+AR51</f>
        <v>0</v>
      </c>
    </row>
    <row r="59" spans="1:44" x14ac:dyDescent="0.2">
      <c r="C59" s="35" t="s">
        <v>121</v>
      </c>
    </row>
  </sheetData>
  <mergeCells count="224">
    <mergeCell ref="AQ45:AQ46"/>
    <mergeCell ref="AR45:AR46"/>
    <mergeCell ref="AJ45:AJ46"/>
    <mergeCell ref="AK45:AK46"/>
    <mergeCell ref="AL45:AL46"/>
    <mergeCell ref="AM45:AM46"/>
    <mergeCell ref="AN45:AN46"/>
    <mergeCell ref="AO45:AO46"/>
    <mergeCell ref="AE43:AE44"/>
    <mergeCell ref="AP45:AP46"/>
    <mergeCell ref="AB43:AB44"/>
    <mergeCell ref="AA45:AA49"/>
    <mergeCell ref="AB45:AB49"/>
    <mergeCell ref="AD43:AD44"/>
    <mergeCell ref="T45:T49"/>
    <mergeCell ref="AI45:AI46"/>
    <mergeCell ref="AA43:AA44"/>
    <mergeCell ref="AE45:AE49"/>
    <mergeCell ref="AC43:AC44"/>
    <mergeCell ref="AF45:AF46"/>
    <mergeCell ref="AG45:AG46"/>
    <mergeCell ref="Y45:Y49"/>
    <mergeCell ref="AH45:AH46"/>
    <mergeCell ref="AC45:AC49"/>
    <mergeCell ref="AR34:AR35"/>
    <mergeCell ref="AP36:AP37"/>
    <mergeCell ref="AG38:AG39"/>
    <mergeCell ref="AH38:AH39"/>
    <mergeCell ref="AI38:AI39"/>
    <mergeCell ref="AP38:AP39"/>
    <mergeCell ref="AQ38:AQ39"/>
    <mergeCell ref="AR38:AR39"/>
    <mergeCell ref="AQ36:AQ37"/>
    <mergeCell ref="AR36:AR37"/>
    <mergeCell ref="AM38:AM39"/>
    <mergeCell ref="AN38:AN39"/>
    <mergeCell ref="AJ38:AJ39"/>
    <mergeCell ref="AK38:AK39"/>
    <mergeCell ref="AL38:AL39"/>
    <mergeCell ref="AQ34:AQ35"/>
    <mergeCell ref="AO34:AO35"/>
    <mergeCell ref="AL34:AL35"/>
    <mergeCell ref="AO36:AO37"/>
    <mergeCell ref="AP34:AP35"/>
    <mergeCell ref="AO38:AO39"/>
    <mergeCell ref="AI36:AI37"/>
    <mergeCell ref="AK36:AK37"/>
    <mergeCell ref="AN36:AN37"/>
    <mergeCell ref="AN34:AN35"/>
    <mergeCell ref="Q38:Q39"/>
    <mergeCell ref="AC34:AC37"/>
    <mergeCell ref="AF38:AF39"/>
    <mergeCell ref="U34:U37"/>
    <mergeCell ref="V34:V37"/>
    <mergeCell ref="X34:X37"/>
    <mergeCell ref="AA34:AA37"/>
    <mergeCell ref="AB34:AB37"/>
    <mergeCell ref="AL36:AL37"/>
    <mergeCell ref="AG36:AG37"/>
    <mergeCell ref="AJ36:AJ37"/>
    <mergeCell ref="AH36:AH37"/>
    <mergeCell ref="AK34:AK35"/>
    <mergeCell ref="AM34:AM35"/>
    <mergeCell ref="AM36:AM37"/>
    <mergeCell ref="AJ34:AJ35"/>
    <mergeCell ref="AD34:AD37"/>
    <mergeCell ref="AI34:AI35"/>
    <mergeCell ref="AF34:AF35"/>
    <mergeCell ref="R34:R37"/>
    <mergeCell ref="AF36:AF37"/>
    <mergeCell ref="H38:H39"/>
    <mergeCell ref="I38:I39"/>
    <mergeCell ref="J38:J39"/>
    <mergeCell ref="K38:K39"/>
    <mergeCell ref="L38:L39"/>
    <mergeCell ref="M38:M39"/>
    <mergeCell ref="N38:N39"/>
    <mergeCell ref="O38:O39"/>
    <mergeCell ref="P38:P39"/>
    <mergeCell ref="AO16:AR16"/>
    <mergeCell ref="AD8:AD11"/>
    <mergeCell ref="AE8:AE11"/>
    <mergeCell ref="AO6:AR6"/>
    <mergeCell ref="X8:X11"/>
    <mergeCell ref="AB8:AB11"/>
    <mergeCell ref="AA8:AA11"/>
    <mergeCell ref="AH24:AH27"/>
    <mergeCell ref="AJ24:AJ27"/>
    <mergeCell ref="AD24:AD32"/>
    <mergeCell ref="AN24:AN27"/>
    <mergeCell ref="AE24:AE32"/>
    <mergeCell ref="AF24:AF27"/>
    <mergeCell ref="AK24:AK27"/>
    <mergeCell ref="AI24:AI27"/>
    <mergeCell ref="AR30:AR32"/>
    <mergeCell ref="AQ24:AQ27"/>
    <mergeCell ref="AR24:AR27"/>
    <mergeCell ref="AO24:AO27"/>
    <mergeCell ref="A21:AE21"/>
    <mergeCell ref="B24:B32"/>
    <mergeCell ref="S24:S32"/>
    <mergeCell ref="T24:T32"/>
    <mergeCell ref="U24:U32"/>
    <mergeCell ref="W18:W19"/>
    <mergeCell ref="Z18:Z19"/>
    <mergeCell ref="AC18:AC19"/>
    <mergeCell ref="AC24:AC32"/>
    <mergeCell ref="S18:S20"/>
    <mergeCell ref="T18:T20"/>
    <mergeCell ref="U12:U14"/>
    <mergeCell ref="U18:U19"/>
    <mergeCell ref="V18:V19"/>
    <mergeCell ref="A24:A39"/>
    <mergeCell ref="B34:B39"/>
    <mergeCell ref="A1:AR1"/>
    <mergeCell ref="A2:AR2"/>
    <mergeCell ref="A22:AF22"/>
    <mergeCell ref="R12:R14"/>
    <mergeCell ref="A16:AF16"/>
    <mergeCell ref="Y8:Y11"/>
    <mergeCell ref="B18:B20"/>
    <mergeCell ref="AO22:AR22"/>
    <mergeCell ref="A8:A14"/>
    <mergeCell ref="A6:AF6"/>
    <mergeCell ref="A18:A20"/>
    <mergeCell ref="B12:B13"/>
    <mergeCell ref="R18:R20"/>
    <mergeCell ref="C38:C39"/>
    <mergeCell ref="G38:G39"/>
    <mergeCell ref="A4:AR4"/>
    <mergeCell ref="A5:AR5"/>
    <mergeCell ref="B8:B11"/>
    <mergeCell ref="A15:AE15"/>
    <mergeCell ref="R8:R11"/>
    <mergeCell ref="Y12:Y14"/>
    <mergeCell ref="X12:X14"/>
    <mergeCell ref="AD12:AD14"/>
    <mergeCell ref="AE12:AE14"/>
    <mergeCell ref="T12:T13"/>
    <mergeCell ref="V12:V13"/>
    <mergeCell ref="W12:W13"/>
    <mergeCell ref="S8:S11"/>
    <mergeCell ref="T8:T11"/>
    <mergeCell ref="W8:W11"/>
    <mergeCell ref="Z8:Z11"/>
    <mergeCell ref="AC8:AC11"/>
    <mergeCell ref="U8:U11"/>
    <mergeCell ref="V8:V11"/>
    <mergeCell ref="Z12:Z13"/>
    <mergeCell ref="AC12:AC13"/>
    <mergeCell ref="AA12:AA14"/>
    <mergeCell ref="AB12:AB14"/>
    <mergeCell ref="A52:AC52"/>
    <mergeCell ref="S12:S14"/>
    <mergeCell ref="S43:S44"/>
    <mergeCell ref="T43:T44"/>
    <mergeCell ref="W43:W44"/>
    <mergeCell ref="Z43:Z44"/>
    <mergeCell ref="C24:C27"/>
    <mergeCell ref="R24:R32"/>
    <mergeCell ref="W34:W37"/>
    <mergeCell ref="Z34:Z37"/>
    <mergeCell ref="A43:A49"/>
    <mergeCell ref="R45:R49"/>
    <mergeCell ref="B43:B44"/>
    <mergeCell ref="A41:AF41"/>
    <mergeCell ref="B45:B49"/>
    <mergeCell ref="C45:C46"/>
    <mergeCell ref="U43:U44"/>
    <mergeCell ref="V43:V44"/>
    <mergeCell ref="X43:X44"/>
    <mergeCell ref="AD45:AD49"/>
    <mergeCell ref="S45:S49"/>
    <mergeCell ref="W45:W49"/>
    <mergeCell ref="Z45:Z49"/>
    <mergeCell ref="D38:D39"/>
    <mergeCell ref="AQ30:AQ32"/>
    <mergeCell ref="A51:AC51"/>
    <mergeCell ref="A50:AE50"/>
    <mergeCell ref="C34:C35"/>
    <mergeCell ref="S34:S37"/>
    <mergeCell ref="T34:T37"/>
    <mergeCell ref="AF30:AF32"/>
    <mergeCell ref="V45:V49"/>
    <mergeCell ref="X45:X49"/>
    <mergeCell ref="Y43:Y44"/>
    <mergeCell ref="U45:U49"/>
    <mergeCell ref="E38:E39"/>
    <mergeCell ref="F38:F39"/>
    <mergeCell ref="R43:R44"/>
    <mergeCell ref="C30:C32"/>
    <mergeCell ref="Y34:Y37"/>
    <mergeCell ref="AO41:AR41"/>
    <mergeCell ref="AE34:AE37"/>
    <mergeCell ref="AH34:AH35"/>
    <mergeCell ref="AG34:AG35"/>
    <mergeCell ref="A40:AE40"/>
    <mergeCell ref="AK30:AK32"/>
    <mergeCell ref="AL30:AL32"/>
    <mergeCell ref="AG30:AG32"/>
    <mergeCell ref="C28:C29"/>
    <mergeCell ref="AF28:AF29"/>
    <mergeCell ref="AG28:AG29"/>
    <mergeCell ref="AJ28:AJ29"/>
    <mergeCell ref="AM28:AM29"/>
    <mergeCell ref="AP28:AP29"/>
    <mergeCell ref="AP24:AP27"/>
    <mergeCell ref="AO30:AO32"/>
    <mergeCell ref="AN30:AN32"/>
    <mergeCell ref="AP30:AP32"/>
    <mergeCell ref="AH30:AH32"/>
    <mergeCell ref="AI30:AI32"/>
    <mergeCell ref="AJ30:AJ32"/>
    <mergeCell ref="AL24:AL27"/>
    <mergeCell ref="AM24:AM27"/>
    <mergeCell ref="AB24:AB32"/>
    <mergeCell ref="W24:W32"/>
    <mergeCell ref="Z24:Z32"/>
    <mergeCell ref="AM30:AM32"/>
    <mergeCell ref="X24:X32"/>
    <mergeCell ref="Y24:Y32"/>
    <mergeCell ref="AG24:AG27"/>
    <mergeCell ref="AA24:AA32"/>
    <mergeCell ref="V24:V32"/>
  </mergeCells>
  <phoneticPr fontId="20" type="noConversion"/>
  <printOptions horizontalCentered="1"/>
  <pageMargins left="0.19685039370078741" right="0.35433070866141736" top="0.39370078740157483" bottom="0.47244094488188981" header="0" footer="0"/>
  <pageSetup scale="55" firstPageNumber="148" fitToHeight="2" orientation="portrait" useFirstPageNumber="1"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40"/>
  <sheetViews>
    <sheetView showGridLines="0" zoomScale="80" zoomScaleNormal="80" zoomScalePageLayoutView="120" workbookViewId="0">
      <selection activeCell="I49" sqref="I49"/>
    </sheetView>
  </sheetViews>
  <sheetFormatPr baseColWidth="10" defaultColWidth="11.42578125" defaultRowHeight="14.25" x14ac:dyDescent="0.2"/>
  <cols>
    <col min="1" max="1" width="20.42578125" style="15" customWidth="1"/>
    <col min="2" max="2" width="32.28515625" style="15" customWidth="1"/>
    <col min="3" max="3" width="54.7109375" style="15" customWidth="1"/>
    <col min="4" max="4" width="38.7109375" style="16" customWidth="1"/>
    <col min="5" max="5" width="13.85546875" style="15" customWidth="1"/>
    <col min="6" max="6" width="16.42578125" style="15" customWidth="1"/>
    <col min="7" max="8" width="16.42578125" style="15" hidden="1" customWidth="1"/>
    <col min="9" max="9" width="16.42578125" style="15" customWidth="1"/>
    <col min="10" max="11" width="16.42578125" style="15" hidden="1" customWidth="1"/>
    <col min="12" max="12" width="16.42578125" style="15" customWidth="1"/>
    <col min="13" max="14" width="16.42578125" style="15" hidden="1" customWidth="1"/>
    <col min="15" max="15" width="16.42578125" style="15" customWidth="1"/>
    <col min="16" max="17" width="16.42578125" style="15" hidden="1" customWidth="1"/>
    <col min="18" max="18" width="37.28515625" style="16" customWidth="1"/>
    <col min="19" max="20" width="18.42578125" style="16" customWidth="1"/>
    <col min="21" max="22" width="18.42578125" style="16" hidden="1" customWidth="1"/>
    <col min="23" max="23" width="18.42578125" style="16" customWidth="1"/>
    <col min="24" max="25" width="18.42578125" style="16" hidden="1" customWidth="1"/>
    <col min="26" max="26" width="18.42578125" style="16" customWidth="1"/>
    <col min="27" max="28" width="18.42578125" style="16" hidden="1" customWidth="1"/>
    <col min="29" max="29" width="18.42578125" style="16" customWidth="1"/>
    <col min="30" max="31" width="18.42578125" style="16" hidden="1" customWidth="1"/>
    <col min="32" max="32" width="27.28515625" style="17" customWidth="1"/>
    <col min="33" max="33" width="22.140625" style="17" customWidth="1"/>
    <col min="34" max="35" width="17" style="17" hidden="1" customWidth="1"/>
    <col min="36" max="36" width="17.85546875" style="17" customWidth="1"/>
    <col min="37" max="38" width="17" style="17" hidden="1" customWidth="1"/>
    <col min="39" max="39" width="18.140625" style="17" customWidth="1"/>
    <col min="40" max="41" width="17" style="17" hidden="1" customWidth="1"/>
    <col min="42" max="42" width="18" style="17" customWidth="1"/>
    <col min="43" max="44" width="17" style="17" hidden="1" customWidth="1"/>
    <col min="45" max="16384" width="11.42578125" style="65"/>
  </cols>
  <sheetData>
    <row r="1" spans="1:44" ht="15" customHeight="1" x14ac:dyDescent="0.2">
      <c r="A1" s="215" t="s">
        <v>578</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row>
    <row r="2" spans="1:44" s="3" customFormat="1" ht="12.75" customHeight="1" x14ac:dyDescent="0.2">
      <c r="A2" s="215" t="s">
        <v>640</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row>
    <row r="3" spans="1:44" s="3" customFormat="1" ht="0.75" customHeight="1" x14ac:dyDescent="0.2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3"/>
      <c r="AG3" s="53"/>
      <c r="AH3" s="53"/>
      <c r="AI3" s="53"/>
      <c r="AJ3" s="53"/>
      <c r="AK3" s="53"/>
      <c r="AL3" s="53"/>
      <c r="AM3" s="53"/>
      <c r="AN3" s="53"/>
      <c r="AO3" s="53"/>
      <c r="AP3" s="53"/>
      <c r="AQ3" s="53"/>
      <c r="AR3" s="53"/>
    </row>
    <row r="4" spans="1:44" s="3" customFormat="1" ht="13.5" customHeight="1" x14ac:dyDescent="0.25">
      <c r="A4" s="275" t="s">
        <v>528</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row>
    <row r="5" spans="1:44" s="3" customFormat="1" ht="13.5" customHeight="1" x14ac:dyDescent="0.25">
      <c r="A5" s="275" t="s">
        <v>529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row>
    <row r="6" spans="1:44" s="3" customFormat="1" ht="24.75" customHeight="1" x14ac:dyDescent="0.2">
      <c r="A6" s="270" t="s">
        <v>495</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2"/>
    </row>
    <row r="7" spans="1:44" s="3" customFormat="1" ht="50.25" customHeight="1" x14ac:dyDescent="0.2">
      <c r="A7" s="64" t="s">
        <v>626</v>
      </c>
      <c r="B7" s="64" t="s">
        <v>628</v>
      </c>
      <c r="C7" s="64" t="s">
        <v>629</v>
      </c>
      <c r="D7" s="71" t="s">
        <v>58</v>
      </c>
      <c r="E7" s="70" t="s">
        <v>510</v>
      </c>
      <c r="F7" s="70" t="s">
        <v>351</v>
      </c>
      <c r="G7" s="70" t="s">
        <v>347</v>
      </c>
      <c r="H7" s="70" t="s">
        <v>360</v>
      </c>
      <c r="I7" s="70" t="s">
        <v>352</v>
      </c>
      <c r="J7" s="70" t="s">
        <v>350</v>
      </c>
      <c r="K7" s="70" t="s">
        <v>362</v>
      </c>
      <c r="L7" s="70" t="s">
        <v>353</v>
      </c>
      <c r="M7" s="70" t="s">
        <v>349</v>
      </c>
      <c r="N7" s="70" t="s">
        <v>363</v>
      </c>
      <c r="O7" s="70" t="s">
        <v>354</v>
      </c>
      <c r="P7" s="70" t="s">
        <v>348</v>
      </c>
      <c r="Q7" s="70" t="s">
        <v>364</v>
      </c>
      <c r="R7" s="71" t="s">
        <v>59</v>
      </c>
      <c r="S7" s="70" t="s">
        <v>510</v>
      </c>
      <c r="T7" s="70" t="s">
        <v>369</v>
      </c>
      <c r="U7" s="70" t="s">
        <v>370</v>
      </c>
      <c r="V7" s="70" t="s">
        <v>340</v>
      </c>
      <c r="W7" s="70" t="s">
        <v>372</v>
      </c>
      <c r="X7" s="70" t="s">
        <v>373</v>
      </c>
      <c r="Y7" s="70" t="s">
        <v>341</v>
      </c>
      <c r="Z7" s="70" t="s">
        <v>374</v>
      </c>
      <c r="AA7" s="70" t="s">
        <v>375</v>
      </c>
      <c r="AB7" s="70" t="s">
        <v>342</v>
      </c>
      <c r="AC7" s="70" t="s">
        <v>376</v>
      </c>
      <c r="AD7" s="70" t="s">
        <v>371</v>
      </c>
      <c r="AE7" s="70" t="s">
        <v>343</v>
      </c>
      <c r="AF7" s="72" t="s">
        <v>514</v>
      </c>
      <c r="AG7" s="78" t="s">
        <v>336</v>
      </c>
      <c r="AH7" s="78" t="s">
        <v>355</v>
      </c>
      <c r="AI7" s="78" t="s">
        <v>356</v>
      </c>
      <c r="AJ7" s="78" t="s">
        <v>337</v>
      </c>
      <c r="AK7" s="78" t="s">
        <v>344</v>
      </c>
      <c r="AL7" s="78" t="s">
        <v>357</v>
      </c>
      <c r="AM7" s="78" t="s">
        <v>338</v>
      </c>
      <c r="AN7" s="78" t="s">
        <v>345</v>
      </c>
      <c r="AO7" s="79" t="s">
        <v>358</v>
      </c>
      <c r="AP7" s="79" t="s">
        <v>339</v>
      </c>
      <c r="AQ7" s="79" t="s">
        <v>346</v>
      </c>
      <c r="AR7" s="79" t="s">
        <v>359</v>
      </c>
    </row>
    <row r="8" spans="1:44" s="3" customFormat="1" ht="67.5" customHeight="1" x14ac:dyDescent="0.2">
      <c r="A8" s="245" t="s">
        <v>530</v>
      </c>
      <c r="B8" s="236" t="s">
        <v>281</v>
      </c>
      <c r="C8" s="276" t="s">
        <v>653</v>
      </c>
      <c r="D8" s="60" t="s">
        <v>280</v>
      </c>
      <c r="E8" s="60" t="s">
        <v>630</v>
      </c>
      <c r="F8" s="68">
        <v>0</v>
      </c>
      <c r="G8" s="68">
        <v>5</v>
      </c>
      <c r="H8" s="69">
        <f>+G8/26</f>
        <v>0.19230769230769232</v>
      </c>
      <c r="I8" s="68">
        <v>26</v>
      </c>
      <c r="J8" s="68">
        <v>21</v>
      </c>
      <c r="K8" s="69">
        <f>+J8/26</f>
        <v>0.80769230769230771</v>
      </c>
      <c r="L8" s="68">
        <v>0</v>
      </c>
      <c r="M8" s="68"/>
      <c r="N8" s="68"/>
      <c r="O8" s="68">
        <v>0</v>
      </c>
      <c r="P8" s="68"/>
      <c r="Q8" s="68"/>
      <c r="R8" s="236" t="s">
        <v>367</v>
      </c>
      <c r="S8" s="236" t="s">
        <v>365</v>
      </c>
      <c r="T8" s="247">
        <v>0.2</v>
      </c>
      <c r="U8" s="273">
        <v>0.23076923076923078</v>
      </c>
      <c r="V8" s="273">
        <f>+U8/T8</f>
        <v>1.1538461538461537</v>
      </c>
      <c r="W8" s="247">
        <v>0.8</v>
      </c>
      <c r="X8" s="236"/>
      <c r="Y8" s="236"/>
      <c r="Z8" s="236">
        <v>0</v>
      </c>
      <c r="AA8" s="236"/>
      <c r="AB8" s="236"/>
      <c r="AC8" s="236">
        <v>0</v>
      </c>
      <c r="AD8" s="236"/>
      <c r="AE8" s="236"/>
      <c r="AF8" s="252">
        <v>800000000</v>
      </c>
      <c r="AG8" s="224">
        <v>100000000</v>
      </c>
      <c r="AH8" s="224"/>
      <c r="AI8" s="253"/>
      <c r="AJ8" s="224">
        <v>300000000</v>
      </c>
      <c r="AK8" s="224"/>
      <c r="AL8" s="224"/>
      <c r="AM8" s="224">
        <v>200000000</v>
      </c>
      <c r="AN8" s="224"/>
      <c r="AO8" s="224"/>
      <c r="AP8" s="224">
        <v>200000000</v>
      </c>
      <c r="AQ8" s="224"/>
      <c r="AR8" s="224"/>
    </row>
    <row r="9" spans="1:44" s="3" customFormat="1" ht="62.25" customHeight="1" x14ac:dyDescent="0.2">
      <c r="A9" s="245"/>
      <c r="B9" s="236"/>
      <c r="C9" s="276"/>
      <c r="D9" s="60" t="s">
        <v>219</v>
      </c>
      <c r="E9" s="60" t="s">
        <v>361</v>
      </c>
      <c r="F9" s="68">
        <v>100</v>
      </c>
      <c r="G9" s="68">
        <v>0</v>
      </c>
      <c r="H9" s="69">
        <f>+G9/26</f>
        <v>0</v>
      </c>
      <c r="I9" s="68">
        <v>100</v>
      </c>
      <c r="J9" s="68"/>
      <c r="K9" s="69">
        <f>+J9/I9</f>
        <v>0</v>
      </c>
      <c r="L9" s="68">
        <v>100</v>
      </c>
      <c r="M9" s="68"/>
      <c r="N9" s="68"/>
      <c r="O9" s="68">
        <v>100</v>
      </c>
      <c r="P9" s="68"/>
      <c r="Q9" s="68"/>
      <c r="R9" s="236"/>
      <c r="S9" s="236"/>
      <c r="T9" s="236"/>
      <c r="U9" s="273"/>
      <c r="V9" s="273"/>
      <c r="W9" s="236"/>
      <c r="X9" s="236"/>
      <c r="Y9" s="236"/>
      <c r="Z9" s="236"/>
      <c r="AA9" s="236"/>
      <c r="AB9" s="236"/>
      <c r="AC9" s="236"/>
      <c r="AD9" s="236"/>
      <c r="AE9" s="236"/>
      <c r="AF9" s="252"/>
      <c r="AG9" s="226"/>
      <c r="AH9" s="226"/>
      <c r="AI9" s="254"/>
      <c r="AJ9" s="226"/>
      <c r="AK9" s="226"/>
      <c r="AL9" s="226"/>
      <c r="AM9" s="226"/>
      <c r="AN9" s="226"/>
      <c r="AO9" s="226"/>
      <c r="AP9" s="226"/>
      <c r="AQ9" s="226"/>
      <c r="AR9" s="226"/>
    </row>
    <row r="10" spans="1:44" s="3" customFormat="1" ht="93" customHeight="1" x14ac:dyDescent="0.2">
      <c r="A10" s="245"/>
      <c r="B10" s="60" t="s">
        <v>531</v>
      </c>
      <c r="C10" s="58" t="s">
        <v>250</v>
      </c>
      <c r="D10" s="60" t="s">
        <v>220</v>
      </c>
      <c r="E10" s="60" t="s">
        <v>361</v>
      </c>
      <c r="F10" s="67">
        <v>0</v>
      </c>
      <c r="G10" s="60"/>
      <c r="H10" s="60"/>
      <c r="I10" s="67">
        <v>1</v>
      </c>
      <c r="J10" s="60"/>
      <c r="K10" s="69"/>
      <c r="L10" s="67">
        <v>1</v>
      </c>
      <c r="M10" s="60"/>
      <c r="N10" s="60"/>
      <c r="O10" s="67">
        <v>1</v>
      </c>
      <c r="P10" s="60"/>
      <c r="Q10" s="60"/>
      <c r="R10" s="60" t="s">
        <v>368</v>
      </c>
      <c r="S10" s="60" t="s">
        <v>366</v>
      </c>
      <c r="T10" s="67">
        <v>0</v>
      </c>
      <c r="U10" s="60"/>
      <c r="V10" s="60"/>
      <c r="W10" s="67">
        <v>0.1</v>
      </c>
      <c r="X10" s="60"/>
      <c r="Y10" s="60"/>
      <c r="Z10" s="67">
        <v>0.05</v>
      </c>
      <c r="AA10" s="60"/>
      <c r="AB10" s="60"/>
      <c r="AC10" s="67">
        <v>0.05</v>
      </c>
      <c r="AD10" s="60"/>
      <c r="AE10" s="60"/>
      <c r="AF10" s="252"/>
      <c r="AG10" s="225"/>
      <c r="AH10" s="225"/>
      <c r="AI10" s="255"/>
      <c r="AJ10" s="225"/>
      <c r="AK10" s="225"/>
      <c r="AL10" s="225"/>
      <c r="AM10" s="225"/>
      <c r="AN10" s="225"/>
      <c r="AO10" s="225"/>
      <c r="AP10" s="225"/>
      <c r="AQ10" s="225"/>
      <c r="AR10" s="225"/>
    </row>
    <row r="11" spans="1:44" s="3" customFormat="1" ht="25.5" customHeight="1" x14ac:dyDescent="0.2">
      <c r="A11" s="259" t="s">
        <v>647</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1"/>
      <c r="AF11" s="19">
        <f>SUM(AF8:AF10)</f>
        <v>800000000</v>
      </c>
      <c r="AG11" s="19">
        <f t="shared" ref="AG11:AP11" si="0">SUM(AG8:AG10)</f>
        <v>100000000</v>
      </c>
      <c r="AH11" s="19">
        <f t="shared" si="0"/>
        <v>0</v>
      </c>
      <c r="AI11" s="19">
        <f t="shared" si="0"/>
        <v>0</v>
      </c>
      <c r="AJ11" s="19">
        <f t="shared" si="0"/>
        <v>300000000</v>
      </c>
      <c r="AK11" s="19">
        <f t="shared" si="0"/>
        <v>0</v>
      </c>
      <c r="AL11" s="19">
        <f t="shared" si="0"/>
        <v>0</v>
      </c>
      <c r="AM11" s="19">
        <f t="shared" si="0"/>
        <v>200000000</v>
      </c>
      <c r="AN11" s="19">
        <f t="shared" si="0"/>
        <v>0</v>
      </c>
      <c r="AO11" s="19">
        <f t="shared" si="0"/>
        <v>0</v>
      </c>
      <c r="AP11" s="19">
        <f t="shared" si="0"/>
        <v>200000000</v>
      </c>
      <c r="AQ11" s="19">
        <f>SUM(AQ8:AQ10)</f>
        <v>0</v>
      </c>
      <c r="AR11" s="19">
        <f>SUM(AR8:AR10)</f>
        <v>0</v>
      </c>
    </row>
    <row r="12" spans="1:44" s="3" customFormat="1" ht="28.5" customHeight="1" x14ac:dyDescent="0.2">
      <c r="A12" s="270" t="s">
        <v>496</v>
      </c>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2"/>
    </row>
    <row r="13" spans="1:44" s="3" customFormat="1" ht="44.25" customHeight="1" x14ac:dyDescent="0.2">
      <c r="A13" s="64" t="s">
        <v>626</v>
      </c>
      <c r="B13" s="64" t="s">
        <v>628</v>
      </c>
      <c r="C13" s="64" t="s">
        <v>629</v>
      </c>
      <c r="D13" s="71" t="s">
        <v>58</v>
      </c>
      <c r="E13" s="70" t="s">
        <v>510</v>
      </c>
      <c r="F13" s="70" t="s">
        <v>351</v>
      </c>
      <c r="G13" s="70" t="s">
        <v>347</v>
      </c>
      <c r="H13" s="70" t="s">
        <v>360</v>
      </c>
      <c r="I13" s="70" t="s">
        <v>352</v>
      </c>
      <c r="J13" s="70" t="s">
        <v>350</v>
      </c>
      <c r="K13" s="70" t="s">
        <v>362</v>
      </c>
      <c r="L13" s="70" t="s">
        <v>353</v>
      </c>
      <c r="M13" s="70" t="s">
        <v>349</v>
      </c>
      <c r="N13" s="70" t="s">
        <v>363</v>
      </c>
      <c r="O13" s="70" t="s">
        <v>354</v>
      </c>
      <c r="P13" s="70" t="s">
        <v>348</v>
      </c>
      <c r="Q13" s="70" t="s">
        <v>364</v>
      </c>
      <c r="R13" s="71" t="s">
        <v>59</v>
      </c>
      <c r="S13" s="70" t="s">
        <v>510</v>
      </c>
      <c r="T13" s="70" t="s">
        <v>369</v>
      </c>
      <c r="U13" s="70" t="s">
        <v>370</v>
      </c>
      <c r="V13" s="70" t="s">
        <v>340</v>
      </c>
      <c r="W13" s="70" t="s">
        <v>372</v>
      </c>
      <c r="X13" s="70" t="s">
        <v>373</v>
      </c>
      <c r="Y13" s="70" t="s">
        <v>341</v>
      </c>
      <c r="Z13" s="70" t="s">
        <v>374</v>
      </c>
      <c r="AA13" s="70" t="s">
        <v>375</v>
      </c>
      <c r="AB13" s="70" t="s">
        <v>342</v>
      </c>
      <c r="AC13" s="70" t="s">
        <v>376</v>
      </c>
      <c r="AD13" s="70" t="s">
        <v>371</v>
      </c>
      <c r="AE13" s="70" t="s">
        <v>343</v>
      </c>
      <c r="AF13" s="72" t="s">
        <v>514</v>
      </c>
      <c r="AG13" s="78" t="s">
        <v>336</v>
      </c>
      <c r="AH13" s="78" t="s">
        <v>355</v>
      </c>
      <c r="AI13" s="78" t="s">
        <v>356</v>
      </c>
      <c r="AJ13" s="78" t="s">
        <v>337</v>
      </c>
      <c r="AK13" s="78" t="s">
        <v>344</v>
      </c>
      <c r="AL13" s="78" t="s">
        <v>357</v>
      </c>
      <c r="AM13" s="78" t="s">
        <v>338</v>
      </c>
      <c r="AN13" s="78" t="s">
        <v>345</v>
      </c>
      <c r="AO13" s="79" t="s">
        <v>358</v>
      </c>
      <c r="AP13" s="79" t="s">
        <v>339</v>
      </c>
      <c r="AQ13" s="79" t="s">
        <v>346</v>
      </c>
      <c r="AR13" s="79" t="s">
        <v>359</v>
      </c>
    </row>
    <row r="14" spans="1:44" ht="87" customHeight="1" x14ac:dyDescent="0.2">
      <c r="A14" s="245" t="s">
        <v>532</v>
      </c>
      <c r="B14" s="236" t="s">
        <v>533</v>
      </c>
      <c r="C14" s="58" t="s">
        <v>534</v>
      </c>
      <c r="D14" s="157" t="s">
        <v>221</v>
      </c>
      <c r="E14" s="58" t="s">
        <v>441</v>
      </c>
      <c r="F14" s="60">
        <v>0</v>
      </c>
      <c r="G14" s="58"/>
      <c r="H14" s="58"/>
      <c r="I14" s="60">
        <v>1</v>
      </c>
      <c r="J14" s="58"/>
      <c r="K14" s="58"/>
      <c r="L14" s="60">
        <v>0</v>
      </c>
      <c r="M14" s="58"/>
      <c r="N14" s="58"/>
      <c r="O14" s="60">
        <v>0</v>
      </c>
      <c r="P14" s="58"/>
      <c r="Q14" s="58"/>
      <c r="R14" s="236" t="s">
        <v>229</v>
      </c>
      <c r="S14" s="236" t="s">
        <v>365</v>
      </c>
      <c r="T14" s="247">
        <v>0.2</v>
      </c>
      <c r="U14" s="60"/>
      <c r="V14" s="60"/>
      <c r="W14" s="247">
        <v>0.3</v>
      </c>
      <c r="X14" s="60"/>
      <c r="Y14" s="60"/>
      <c r="Z14" s="247">
        <v>0.3</v>
      </c>
      <c r="AA14" s="60"/>
      <c r="AB14" s="60"/>
      <c r="AC14" s="247">
        <v>0.2</v>
      </c>
      <c r="AD14" s="60"/>
      <c r="AE14" s="60"/>
      <c r="AF14" s="252">
        <v>600000000</v>
      </c>
      <c r="AG14" s="252">
        <v>50000000</v>
      </c>
      <c r="AH14" s="49"/>
      <c r="AI14" s="49"/>
      <c r="AJ14" s="252">
        <v>300000000</v>
      </c>
      <c r="AK14" s="49"/>
      <c r="AL14" s="49"/>
      <c r="AM14" s="252">
        <v>150000000</v>
      </c>
      <c r="AN14" s="49"/>
      <c r="AO14" s="49"/>
      <c r="AP14" s="252">
        <v>100000000</v>
      </c>
      <c r="AQ14" s="49"/>
      <c r="AR14" s="49"/>
    </row>
    <row r="15" spans="1:44" ht="63" customHeight="1" x14ac:dyDescent="0.2">
      <c r="A15" s="245"/>
      <c r="B15" s="236"/>
      <c r="C15" s="58" t="s">
        <v>654</v>
      </c>
      <c r="D15" s="60" t="s">
        <v>282</v>
      </c>
      <c r="E15" s="60" t="s">
        <v>361</v>
      </c>
      <c r="F15" s="60">
        <v>0</v>
      </c>
      <c r="G15" s="58"/>
      <c r="H15" s="58"/>
      <c r="I15" s="67">
        <v>1</v>
      </c>
      <c r="J15" s="58"/>
      <c r="K15" s="58"/>
      <c r="L15" s="67">
        <v>1</v>
      </c>
      <c r="M15" s="58"/>
      <c r="N15" s="58"/>
      <c r="O15" s="67">
        <v>1</v>
      </c>
      <c r="P15" s="58"/>
      <c r="Q15" s="58"/>
      <c r="R15" s="236"/>
      <c r="S15" s="236"/>
      <c r="T15" s="236"/>
      <c r="U15" s="60"/>
      <c r="V15" s="60"/>
      <c r="W15" s="236"/>
      <c r="X15" s="60"/>
      <c r="Y15" s="60"/>
      <c r="Z15" s="236"/>
      <c r="AA15" s="60"/>
      <c r="AB15" s="60"/>
      <c r="AC15" s="236"/>
      <c r="AD15" s="60"/>
      <c r="AE15" s="60"/>
      <c r="AF15" s="252"/>
      <c r="AG15" s="252"/>
      <c r="AH15" s="49"/>
      <c r="AI15" s="49"/>
      <c r="AJ15" s="252"/>
      <c r="AK15" s="49"/>
      <c r="AL15" s="49"/>
      <c r="AM15" s="252"/>
      <c r="AN15" s="49"/>
      <c r="AO15" s="49"/>
      <c r="AP15" s="252"/>
      <c r="AQ15" s="49"/>
      <c r="AR15" s="49"/>
    </row>
    <row r="16" spans="1:44" ht="42.75" customHeight="1" x14ac:dyDescent="0.2">
      <c r="A16" s="245"/>
      <c r="B16" s="236" t="s">
        <v>21</v>
      </c>
      <c r="C16" s="276" t="s">
        <v>151</v>
      </c>
      <c r="D16" s="60" t="s">
        <v>17</v>
      </c>
      <c r="E16" s="58" t="s">
        <v>157</v>
      </c>
      <c r="F16" s="60">
        <v>0</v>
      </c>
      <c r="G16" s="58"/>
      <c r="H16" s="58"/>
      <c r="I16" s="60">
        <v>1</v>
      </c>
      <c r="J16" s="58"/>
      <c r="K16" s="58"/>
      <c r="L16" s="60">
        <v>1</v>
      </c>
      <c r="M16" s="58"/>
      <c r="N16" s="58"/>
      <c r="O16" s="60">
        <v>1</v>
      </c>
      <c r="P16" s="58"/>
      <c r="Q16" s="58"/>
      <c r="R16" s="236" t="s">
        <v>283</v>
      </c>
      <c r="S16" s="60" t="s">
        <v>167</v>
      </c>
      <c r="T16" s="60">
        <v>1</v>
      </c>
      <c r="U16" s="60"/>
      <c r="V16" s="60"/>
      <c r="W16" s="60">
        <v>1</v>
      </c>
      <c r="X16" s="60"/>
      <c r="Y16" s="60"/>
      <c r="Z16" s="60">
        <v>2</v>
      </c>
      <c r="AA16" s="60"/>
      <c r="AB16" s="60"/>
      <c r="AC16" s="60">
        <v>1</v>
      </c>
      <c r="AD16" s="60"/>
      <c r="AE16" s="60"/>
      <c r="AF16" s="252">
        <v>100000000</v>
      </c>
      <c r="AG16" s="134">
        <v>5000000</v>
      </c>
      <c r="AH16" s="49"/>
      <c r="AI16" s="49"/>
      <c r="AJ16" s="134">
        <v>5000000</v>
      </c>
      <c r="AK16" s="49"/>
      <c r="AL16" s="49"/>
      <c r="AM16" s="134">
        <v>5000000</v>
      </c>
      <c r="AN16" s="49"/>
      <c r="AO16" s="49"/>
      <c r="AP16" s="134">
        <v>5000000</v>
      </c>
      <c r="AQ16" s="49"/>
      <c r="AR16" s="49"/>
    </row>
    <row r="17" spans="1:44" ht="67.5" customHeight="1" x14ac:dyDescent="0.2">
      <c r="A17" s="245"/>
      <c r="B17" s="236"/>
      <c r="C17" s="276"/>
      <c r="D17" s="60" t="s">
        <v>18</v>
      </c>
      <c r="E17" s="58" t="s">
        <v>158</v>
      </c>
      <c r="F17" s="60">
        <v>5</v>
      </c>
      <c r="G17" s="58"/>
      <c r="H17" s="58"/>
      <c r="I17" s="60">
        <v>15</v>
      </c>
      <c r="J17" s="58"/>
      <c r="K17" s="58"/>
      <c r="L17" s="60">
        <v>10</v>
      </c>
      <c r="M17" s="58"/>
      <c r="N17" s="58"/>
      <c r="O17" s="60">
        <v>10</v>
      </c>
      <c r="P17" s="58"/>
      <c r="Q17" s="58"/>
      <c r="R17" s="236"/>
      <c r="S17" s="60" t="s">
        <v>168</v>
      </c>
      <c r="T17" s="60">
        <v>5</v>
      </c>
      <c r="U17" s="60"/>
      <c r="V17" s="60"/>
      <c r="W17" s="60">
        <v>15</v>
      </c>
      <c r="X17" s="60"/>
      <c r="Y17" s="60"/>
      <c r="Z17" s="60">
        <v>10</v>
      </c>
      <c r="AA17" s="60"/>
      <c r="AB17" s="60"/>
      <c r="AC17" s="60">
        <v>10</v>
      </c>
      <c r="AD17" s="60"/>
      <c r="AE17" s="60"/>
      <c r="AF17" s="252"/>
      <c r="AG17" s="134">
        <v>10000000</v>
      </c>
      <c r="AH17" s="49"/>
      <c r="AI17" s="49"/>
      <c r="AJ17" s="134">
        <v>30000000</v>
      </c>
      <c r="AK17" s="49"/>
      <c r="AL17" s="49"/>
      <c r="AM17" s="134">
        <v>20000000</v>
      </c>
      <c r="AN17" s="49"/>
      <c r="AO17" s="49"/>
      <c r="AP17" s="134">
        <v>25000000</v>
      </c>
      <c r="AQ17" s="49"/>
      <c r="AR17" s="49"/>
    </row>
    <row r="18" spans="1:44" ht="78" customHeight="1" x14ac:dyDescent="0.2">
      <c r="A18" s="245"/>
      <c r="B18" s="236"/>
      <c r="C18" s="58" t="s">
        <v>249</v>
      </c>
      <c r="D18" s="157" t="s">
        <v>228</v>
      </c>
      <c r="E18" s="58" t="s">
        <v>159</v>
      </c>
      <c r="F18" s="60">
        <v>12</v>
      </c>
      <c r="G18" s="58"/>
      <c r="H18" s="58"/>
      <c r="I18" s="60">
        <v>8</v>
      </c>
      <c r="J18" s="58"/>
      <c r="K18" s="58"/>
      <c r="L18" s="60">
        <v>10</v>
      </c>
      <c r="M18" s="58"/>
      <c r="N18" s="58"/>
      <c r="O18" s="60">
        <v>10</v>
      </c>
      <c r="P18" s="58"/>
      <c r="Q18" s="58"/>
      <c r="R18" s="236"/>
      <c r="S18" s="60" t="s">
        <v>365</v>
      </c>
      <c r="T18" s="67">
        <v>0.3</v>
      </c>
      <c r="U18" s="60"/>
      <c r="V18" s="60"/>
      <c r="W18" s="67">
        <v>0.2</v>
      </c>
      <c r="X18" s="60"/>
      <c r="Y18" s="60"/>
      <c r="Z18" s="67">
        <v>0.25</v>
      </c>
      <c r="AA18" s="60"/>
      <c r="AB18" s="60"/>
      <c r="AC18" s="67">
        <v>0.25</v>
      </c>
      <c r="AD18" s="60"/>
      <c r="AE18" s="60"/>
      <c r="AF18" s="49">
        <v>5000000</v>
      </c>
      <c r="AG18" s="49">
        <v>0</v>
      </c>
      <c r="AH18" s="49"/>
      <c r="AI18" s="49"/>
      <c r="AJ18" s="49">
        <v>0</v>
      </c>
      <c r="AK18" s="49"/>
      <c r="AL18" s="49"/>
      <c r="AM18" s="49">
        <v>0</v>
      </c>
      <c r="AN18" s="49"/>
      <c r="AO18" s="49"/>
      <c r="AP18" s="49">
        <v>0</v>
      </c>
      <c r="AQ18" s="49"/>
      <c r="AR18" s="49"/>
    </row>
    <row r="19" spans="1:44" ht="59.25" customHeight="1" x14ac:dyDescent="0.2">
      <c r="A19" s="245"/>
      <c r="B19" s="236"/>
      <c r="C19" s="58" t="s">
        <v>19</v>
      </c>
      <c r="D19" s="60" t="s">
        <v>334</v>
      </c>
      <c r="E19" s="58" t="s">
        <v>160</v>
      </c>
      <c r="F19" s="60">
        <v>500</v>
      </c>
      <c r="G19" s="58"/>
      <c r="H19" s="58"/>
      <c r="I19" s="60">
        <v>2300</v>
      </c>
      <c r="J19" s="58"/>
      <c r="K19" s="58"/>
      <c r="L19" s="60">
        <v>2200</v>
      </c>
      <c r="M19" s="58"/>
      <c r="N19" s="58"/>
      <c r="O19" s="60">
        <v>2000</v>
      </c>
      <c r="P19" s="58"/>
      <c r="Q19" s="58"/>
      <c r="R19" s="236"/>
      <c r="S19" s="14" t="s">
        <v>169</v>
      </c>
      <c r="T19" s="60">
        <v>500</v>
      </c>
      <c r="U19" s="60"/>
      <c r="V19" s="60"/>
      <c r="W19" s="60">
        <v>2300</v>
      </c>
      <c r="X19" s="60"/>
      <c r="Y19" s="60"/>
      <c r="Z19" s="60">
        <v>2200</v>
      </c>
      <c r="AA19" s="60"/>
      <c r="AB19" s="60"/>
      <c r="AC19" s="60">
        <v>2000</v>
      </c>
      <c r="AD19" s="60"/>
      <c r="AE19" s="60"/>
      <c r="AF19" s="49">
        <v>8000000000</v>
      </c>
      <c r="AG19" s="49">
        <f>AB19*1142857</f>
        <v>0</v>
      </c>
      <c r="AH19" s="49"/>
      <c r="AI19" s="49"/>
      <c r="AJ19" s="49">
        <f>AE19*1142857</f>
        <v>0</v>
      </c>
      <c r="AK19" s="49"/>
      <c r="AL19" s="49"/>
      <c r="AM19" s="49">
        <f>AH19*1142857</f>
        <v>0</v>
      </c>
      <c r="AN19" s="49"/>
      <c r="AO19" s="49"/>
      <c r="AP19" s="49">
        <f>AK19*1142857</f>
        <v>0</v>
      </c>
      <c r="AQ19" s="49"/>
      <c r="AR19" s="49"/>
    </row>
    <row r="20" spans="1:44" ht="75.75" customHeight="1" x14ac:dyDescent="0.2">
      <c r="A20" s="245"/>
      <c r="B20" s="236"/>
      <c r="C20" s="58" t="s">
        <v>310</v>
      </c>
      <c r="D20" s="60" t="s">
        <v>284</v>
      </c>
      <c r="E20" s="58" t="s">
        <v>161</v>
      </c>
      <c r="F20" s="60">
        <v>0</v>
      </c>
      <c r="G20" s="58"/>
      <c r="H20" s="58"/>
      <c r="I20" s="60">
        <v>10</v>
      </c>
      <c r="J20" s="58"/>
      <c r="K20" s="58"/>
      <c r="L20" s="60">
        <v>10</v>
      </c>
      <c r="M20" s="58"/>
      <c r="N20" s="58"/>
      <c r="O20" s="60">
        <v>6</v>
      </c>
      <c r="P20" s="58"/>
      <c r="Q20" s="58"/>
      <c r="R20" s="236"/>
      <c r="S20" s="14" t="s">
        <v>170</v>
      </c>
      <c r="T20" s="60">
        <v>0</v>
      </c>
      <c r="U20" s="60"/>
      <c r="V20" s="60"/>
      <c r="W20" s="67">
        <v>0.4</v>
      </c>
      <c r="X20" s="60"/>
      <c r="Y20" s="60"/>
      <c r="Z20" s="67">
        <v>0.4</v>
      </c>
      <c r="AA20" s="60"/>
      <c r="AB20" s="60"/>
      <c r="AC20" s="67">
        <v>0.2</v>
      </c>
      <c r="AD20" s="60"/>
      <c r="AE20" s="60"/>
      <c r="AF20" s="49">
        <v>600000000</v>
      </c>
      <c r="AG20" s="49">
        <v>0</v>
      </c>
      <c r="AH20" s="49"/>
      <c r="AI20" s="49"/>
      <c r="AJ20" s="49">
        <v>250000000</v>
      </c>
      <c r="AK20" s="49"/>
      <c r="AL20" s="49"/>
      <c r="AM20" s="49">
        <v>250000000</v>
      </c>
      <c r="AN20" s="49"/>
      <c r="AO20" s="49"/>
      <c r="AP20" s="49">
        <v>100000000</v>
      </c>
      <c r="AQ20" s="49"/>
      <c r="AR20" s="49"/>
    </row>
    <row r="21" spans="1:44" ht="79.5" customHeight="1" x14ac:dyDescent="0.2">
      <c r="A21" s="245"/>
      <c r="B21" s="236"/>
      <c r="C21" s="58" t="s">
        <v>94</v>
      </c>
      <c r="D21" s="60" t="s">
        <v>20</v>
      </c>
      <c r="E21" s="58" t="s">
        <v>162</v>
      </c>
      <c r="F21" s="60">
        <v>0</v>
      </c>
      <c r="G21" s="58"/>
      <c r="H21" s="58"/>
      <c r="I21" s="60">
        <v>1</v>
      </c>
      <c r="J21" s="58"/>
      <c r="K21" s="58"/>
      <c r="L21" s="60">
        <v>1</v>
      </c>
      <c r="M21" s="58"/>
      <c r="N21" s="58"/>
      <c r="O21" s="60">
        <v>1</v>
      </c>
      <c r="P21" s="58"/>
      <c r="Q21" s="58"/>
      <c r="R21" s="236"/>
      <c r="S21" s="14" t="s">
        <v>171</v>
      </c>
      <c r="T21" s="60">
        <v>0</v>
      </c>
      <c r="U21" s="60"/>
      <c r="V21" s="60"/>
      <c r="W21" s="60">
        <v>1</v>
      </c>
      <c r="X21" s="60"/>
      <c r="Y21" s="60"/>
      <c r="Z21" s="60">
        <v>1</v>
      </c>
      <c r="AA21" s="60"/>
      <c r="AB21" s="60"/>
      <c r="AC21" s="60">
        <v>1</v>
      </c>
      <c r="AD21" s="60"/>
      <c r="AE21" s="60"/>
      <c r="AF21" s="49">
        <v>500000000</v>
      </c>
      <c r="AG21" s="49">
        <v>0</v>
      </c>
      <c r="AH21" s="49"/>
      <c r="AI21" s="49"/>
      <c r="AJ21" s="49">
        <v>200000000</v>
      </c>
      <c r="AK21" s="49"/>
      <c r="AL21" s="49"/>
      <c r="AM21" s="49">
        <v>150000000</v>
      </c>
      <c r="AN21" s="49"/>
      <c r="AO21" s="49"/>
      <c r="AP21" s="49">
        <v>150000000</v>
      </c>
      <c r="AQ21" s="49"/>
      <c r="AR21" s="49"/>
    </row>
    <row r="22" spans="1:44" ht="27" customHeight="1" x14ac:dyDescent="0.2">
      <c r="A22" s="259" t="s">
        <v>647</v>
      </c>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1"/>
      <c r="AF22" s="19">
        <f>SUM(AF14:AF21)</f>
        <v>9805000000</v>
      </c>
      <c r="AG22" s="19">
        <f t="shared" ref="AG22:AP22" si="1">SUM(AG14:AG21)</f>
        <v>65000000</v>
      </c>
      <c r="AH22" s="19">
        <f t="shared" si="1"/>
        <v>0</v>
      </c>
      <c r="AI22" s="19">
        <f t="shared" si="1"/>
        <v>0</v>
      </c>
      <c r="AJ22" s="19">
        <f t="shared" si="1"/>
        <v>785000000</v>
      </c>
      <c r="AK22" s="19">
        <f t="shared" si="1"/>
        <v>0</v>
      </c>
      <c r="AL22" s="19">
        <f t="shared" si="1"/>
        <v>0</v>
      </c>
      <c r="AM22" s="19">
        <f t="shared" si="1"/>
        <v>575000000</v>
      </c>
      <c r="AN22" s="19">
        <f t="shared" si="1"/>
        <v>0</v>
      </c>
      <c r="AO22" s="19">
        <f t="shared" si="1"/>
        <v>0</v>
      </c>
      <c r="AP22" s="19">
        <f t="shared" si="1"/>
        <v>380000000</v>
      </c>
      <c r="AQ22" s="19">
        <f>SUM(AQ14:AQ21)</f>
        <v>0</v>
      </c>
      <c r="AR22" s="19">
        <f>SUM(AR14:AR21)</f>
        <v>0</v>
      </c>
    </row>
    <row r="23" spans="1:44" ht="30.75" customHeight="1" x14ac:dyDescent="0.2">
      <c r="A23" s="269" t="s">
        <v>2</v>
      </c>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63"/>
      <c r="AH23" s="63"/>
      <c r="AI23" s="63"/>
      <c r="AJ23" s="63"/>
      <c r="AK23" s="63"/>
      <c r="AL23" s="63"/>
      <c r="AM23" s="63"/>
      <c r="AN23" s="63"/>
      <c r="AO23" s="274" t="s">
        <v>335</v>
      </c>
      <c r="AP23" s="274"/>
      <c r="AQ23" s="274"/>
      <c r="AR23" s="274"/>
    </row>
    <row r="24" spans="1:44" s="3" customFormat="1" ht="48.75" customHeight="1" x14ac:dyDescent="0.2">
      <c r="A24" s="64" t="s">
        <v>626</v>
      </c>
      <c r="B24" s="64" t="s">
        <v>628</v>
      </c>
      <c r="C24" s="64" t="s">
        <v>629</v>
      </c>
      <c r="D24" s="71" t="s">
        <v>58</v>
      </c>
      <c r="E24" s="70" t="s">
        <v>510</v>
      </c>
      <c r="F24" s="70" t="s">
        <v>351</v>
      </c>
      <c r="G24" s="70" t="s">
        <v>347</v>
      </c>
      <c r="H24" s="70" t="s">
        <v>360</v>
      </c>
      <c r="I24" s="70" t="s">
        <v>352</v>
      </c>
      <c r="J24" s="70" t="s">
        <v>350</v>
      </c>
      <c r="K24" s="70" t="s">
        <v>362</v>
      </c>
      <c r="L24" s="70" t="s">
        <v>353</v>
      </c>
      <c r="M24" s="70" t="s">
        <v>349</v>
      </c>
      <c r="N24" s="70" t="s">
        <v>363</v>
      </c>
      <c r="O24" s="70" t="s">
        <v>354</v>
      </c>
      <c r="P24" s="70" t="s">
        <v>348</v>
      </c>
      <c r="Q24" s="70" t="s">
        <v>364</v>
      </c>
      <c r="R24" s="71" t="s">
        <v>59</v>
      </c>
      <c r="S24" s="70" t="s">
        <v>510</v>
      </c>
      <c r="T24" s="70" t="s">
        <v>369</v>
      </c>
      <c r="U24" s="70" t="s">
        <v>370</v>
      </c>
      <c r="V24" s="70" t="s">
        <v>340</v>
      </c>
      <c r="W24" s="70" t="s">
        <v>372</v>
      </c>
      <c r="X24" s="70" t="s">
        <v>373</v>
      </c>
      <c r="Y24" s="70" t="s">
        <v>341</v>
      </c>
      <c r="Z24" s="70" t="s">
        <v>374</v>
      </c>
      <c r="AA24" s="70" t="s">
        <v>375</v>
      </c>
      <c r="AB24" s="70" t="s">
        <v>342</v>
      </c>
      <c r="AC24" s="70" t="s">
        <v>376</v>
      </c>
      <c r="AD24" s="70" t="s">
        <v>371</v>
      </c>
      <c r="AE24" s="70" t="s">
        <v>343</v>
      </c>
      <c r="AF24" s="72" t="s">
        <v>514</v>
      </c>
      <c r="AG24" s="78" t="s">
        <v>336</v>
      </c>
      <c r="AH24" s="78" t="s">
        <v>355</v>
      </c>
      <c r="AI24" s="78" t="s">
        <v>356</v>
      </c>
      <c r="AJ24" s="78" t="s">
        <v>337</v>
      </c>
      <c r="AK24" s="78" t="s">
        <v>344</v>
      </c>
      <c r="AL24" s="78" t="s">
        <v>357</v>
      </c>
      <c r="AM24" s="78" t="s">
        <v>338</v>
      </c>
      <c r="AN24" s="78" t="s">
        <v>345</v>
      </c>
      <c r="AO24" s="79" t="s">
        <v>358</v>
      </c>
      <c r="AP24" s="79" t="s">
        <v>339</v>
      </c>
      <c r="AQ24" s="79" t="s">
        <v>346</v>
      </c>
      <c r="AR24" s="79" t="s">
        <v>359</v>
      </c>
    </row>
    <row r="25" spans="1:44" ht="46.5" customHeight="1" x14ac:dyDescent="0.2">
      <c r="A25" s="245" t="s">
        <v>655</v>
      </c>
      <c r="B25" s="236" t="s">
        <v>656</v>
      </c>
      <c r="C25" s="14" t="s">
        <v>155</v>
      </c>
      <c r="D25" s="60" t="s">
        <v>285</v>
      </c>
      <c r="E25" s="130" t="s">
        <v>163</v>
      </c>
      <c r="F25" s="132">
        <v>50</v>
      </c>
      <c r="G25" s="14"/>
      <c r="H25" s="14"/>
      <c r="I25" s="132">
        <v>200</v>
      </c>
      <c r="J25" s="14"/>
      <c r="K25" s="14"/>
      <c r="L25" s="132">
        <v>150</v>
      </c>
      <c r="M25" s="14"/>
      <c r="N25" s="14"/>
      <c r="O25" s="132">
        <v>100</v>
      </c>
      <c r="P25" s="14"/>
      <c r="Q25" s="14"/>
      <c r="R25" s="236" t="s">
        <v>290</v>
      </c>
      <c r="S25" s="264" t="s">
        <v>172</v>
      </c>
      <c r="T25" s="264"/>
      <c r="U25" s="60"/>
      <c r="V25" s="60"/>
      <c r="W25" s="264"/>
      <c r="X25" s="60"/>
      <c r="Y25" s="60"/>
      <c r="Z25" s="264"/>
      <c r="AA25" s="60"/>
      <c r="AB25" s="60"/>
      <c r="AC25" s="264"/>
      <c r="AD25" s="60"/>
      <c r="AE25" s="60"/>
      <c r="AF25" s="144">
        <v>1100000000</v>
      </c>
      <c r="AG25" s="146">
        <v>180382000</v>
      </c>
      <c r="AH25" s="144"/>
      <c r="AI25" s="144"/>
      <c r="AJ25" s="146">
        <v>300000000</v>
      </c>
      <c r="AK25" s="146">
        <v>300000000</v>
      </c>
      <c r="AL25" s="146">
        <v>300000000</v>
      </c>
      <c r="AM25" s="146">
        <v>300000000</v>
      </c>
      <c r="AN25" s="146">
        <v>300000000</v>
      </c>
      <c r="AO25" s="146">
        <v>300000000</v>
      </c>
      <c r="AP25" s="146">
        <v>319618000</v>
      </c>
      <c r="AQ25" s="49"/>
      <c r="AR25" s="49"/>
    </row>
    <row r="26" spans="1:44" ht="54.75" customHeight="1" x14ac:dyDescent="0.2">
      <c r="A26" s="245"/>
      <c r="B26" s="236"/>
      <c r="C26" s="14" t="s">
        <v>293</v>
      </c>
      <c r="D26" s="60" t="s">
        <v>286</v>
      </c>
      <c r="E26" s="130" t="s">
        <v>163</v>
      </c>
      <c r="F26" s="132">
        <v>40</v>
      </c>
      <c r="G26" s="14"/>
      <c r="H26" s="14"/>
      <c r="I26" s="132">
        <v>100</v>
      </c>
      <c r="J26" s="14"/>
      <c r="K26" s="14"/>
      <c r="L26" s="132">
        <v>100</v>
      </c>
      <c r="M26" s="14"/>
      <c r="N26" s="14"/>
      <c r="O26" s="132">
        <v>100</v>
      </c>
      <c r="P26" s="14"/>
      <c r="Q26" s="14"/>
      <c r="R26" s="236"/>
      <c r="S26" s="265"/>
      <c r="T26" s="265"/>
      <c r="U26" s="60"/>
      <c r="V26" s="60"/>
      <c r="W26" s="265"/>
      <c r="X26" s="60"/>
      <c r="Y26" s="60"/>
      <c r="Z26" s="265"/>
      <c r="AA26" s="60"/>
      <c r="AB26" s="60"/>
      <c r="AC26" s="265"/>
      <c r="AD26" s="60"/>
      <c r="AE26" s="60"/>
      <c r="AF26" s="145">
        <v>100000000</v>
      </c>
      <c r="AG26" s="145">
        <v>25000000</v>
      </c>
      <c r="AH26" s="145">
        <v>25000000</v>
      </c>
      <c r="AI26" s="145">
        <v>25000000</v>
      </c>
      <c r="AJ26" s="145">
        <v>25000000</v>
      </c>
      <c r="AK26" s="145">
        <v>25000000</v>
      </c>
      <c r="AL26" s="145">
        <v>25000000</v>
      </c>
      <c r="AM26" s="145">
        <v>25000000</v>
      </c>
      <c r="AN26" s="145">
        <v>25000000</v>
      </c>
      <c r="AO26" s="145">
        <v>25000000</v>
      </c>
      <c r="AP26" s="145">
        <v>25000000</v>
      </c>
      <c r="AQ26" s="49"/>
      <c r="AR26" s="49"/>
    </row>
    <row r="27" spans="1:44" ht="54.75" customHeight="1" x14ac:dyDescent="0.2">
      <c r="A27" s="245"/>
      <c r="B27" s="236"/>
      <c r="C27" s="58" t="s">
        <v>22</v>
      </c>
      <c r="D27" s="60" t="s">
        <v>287</v>
      </c>
      <c r="E27" s="131" t="s">
        <v>365</v>
      </c>
      <c r="F27" s="133">
        <v>0.25</v>
      </c>
      <c r="G27" s="58"/>
      <c r="H27" s="58"/>
      <c r="I27" s="133">
        <v>0.25</v>
      </c>
      <c r="J27" s="58"/>
      <c r="K27" s="58"/>
      <c r="L27" s="133">
        <v>0.25</v>
      </c>
      <c r="M27" s="58"/>
      <c r="N27" s="58"/>
      <c r="O27" s="133">
        <v>0.25</v>
      </c>
      <c r="P27" s="58"/>
      <c r="Q27" s="58"/>
      <c r="R27" s="236"/>
      <c r="S27" s="132" t="s">
        <v>365</v>
      </c>
      <c r="T27" s="133">
        <v>0.25</v>
      </c>
      <c r="U27" s="60"/>
      <c r="V27" s="60"/>
      <c r="W27" s="133">
        <v>0.25</v>
      </c>
      <c r="X27" s="60"/>
      <c r="Y27" s="60"/>
      <c r="Z27" s="133">
        <v>0.25</v>
      </c>
      <c r="AA27" s="60"/>
      <c r="AB27" s="60"/>
      <c r="AC27" s="133">
        <v>0.25</v>
      </c>
      <c r="AD27" s="60"/>
      <c r="AE27" s="60"/>
      <c r="AF27" s="144">
        <v>1800000000</v>
      </c>
      <c r="AG27" s="146">
        <v>450000000</v>
      </c>
      <c r="AH27" s="144"/>
      <c r="AI27" s="144"/>
      <c r="AJ27" s="146">
        <v>450000000</v>
      </c>
      <c r="AK27" s="146">
        <v>450000000</v>
      </c>
      <c r="AL27" s="146">
        <v>450000000</v>
      </c>
      <c r="AM27" s="146">
        <v>450000000</v>
      </c>
      <c r="AN27" s="146">
        <v>450000000</v>
      </c>
      <c r="AO27" s="146">
        <v>450000000</v>
      </c>
      <c r="AP27" s="146">
        <v>450000000</v>
      </c>
      <c r="AQ27" s="49"/>
      <c r="AR27" s="49"/>
    </row>
    <row r="28" spans="1:44" ht="54.75" customHeight="1" x14ac:dyDescent="0.2">
      <c r="A28" s="245"/>
      <c r="B28" s="236"/>
      <c r="C28" s="58" t="s">
        <v>177</v>
      </c>
      <c r="D28" s="60" t="s">
        <v>288</v>
      </c>
      <c r="E28" s="131" t="s">
        <v>163</v>
      </c>
      <c r="F28" s="132">
        <v>25</v>
      </c>
      <c r="G28" s="58"/>
      <c r="H28" s="58"/>
      <c r="I28" s="132">
        <v>25</v>
      </c>
      <c r="J28" s="58"/>
      <c r="K28" s="58"/>
      <c r="L28" s="132">
        <v>25</v>
      </c>
      <c r="M28" s="58"/>
      <c r="N28" s="58"/>
      <c r="O28" s="132">
        <v>25</v>
      </c>
      <c r="P28" s="58"/>
      <c r="Q28" s="58"/>
      <c r="R28" s="236"/>
      <c r="S28" s="264" t="s">
        <v>365</v>
      </c>
      <c r="T28" s="262">
        <v>0.1</v>
      </c>
      <c r="U28" s="60"/>
      <c r="V28" s="60"/>
      <c r="W28" s="262">
        <v>0.1</v>
      </c>
      <c r="X28" s="60"/>
      <c r="Y28" s="60"/>
      <c r="Z28" s="262">
        <v>0.1</v>
      </c>
      <c r="AA28" s="60"/>
      <c r="AB28" s="60"/>
      <c r="AC28" s="262">
        <v>0.1</v>
      </c>
      <c r="AD28" s="60"/>
      <c r="AE28" s="60"/>
      <c r="AF28" s="145">
        <v>1000000000</v>
      </c>
      <c r="AG28" s="145">
        <v>250000000</v>
      </c>
      <c r="AH28" s="145">
        <v>250000000</v>
      </c>
      <c r="AI28" s="145">
        <v>250000000</v>
      </c>
      <c r="AJ28" s="145">
        <v>250000000</v>
      </c>
      <c r="AK28" s="145">
        <v>250000000</v>
      </c>
      <c r="AL28" s="145">
        <v>250000000</v>
      </c>
      <c r="AM28" s="145">
        <v>250000000</v>
      </c>
      <c r="AN28" s="145">
        <v>250000000</v>
      </c>
      <c r="AO28" s="145">
        <v>250000000</v>
      </c>
      <c r="AP28" s="145">
        <v>250000000</v>
      </c>
      <c r="AQ28" s="49"/>
      <c r="AR28" s="49"/>
    </row>
    <row r="29" spans="1:44" ht="40.5" customHeight="1" x14ac:dyDescent="0.2">
      <c r="A29" s="245"/>
      <c r="B29" s="236"/>
      <c r="C29" s="58" t="s">
        <v>503</v>
      </c>
      <c r="D29" s="60" t="s">
        <v>289</v>
      </c>
      <c r="E29" s="131" t="s">
        <v>469</v>
      </c>
      <c r="F29" s="132">
        <v>0</v>
      </c>
      <c r="G29" s="58"/>
      <c r="H29" s="58"/>
      <c r="I29" s="132">
        <v>10000</v>
      </c>
      <c r="J29" s="58"/>
      <c r="K29" s="58"/>
      <c r="L29" s="132">
        <v>5000</v>
      </c>
      <c r="M29" s="58"/>
      <c r="N29" s="58"/>
      <c r="O29" s="132">
        <v>5000</v>
      </c>
      <c r="P29" s="58"/>
      <c r="Q29" s="58"/>
      <c r="R29" s="236"/>
      <c r="S29" s="265"/>
      <c r="T29" s="263"/>
      <c r="U29" s="60"/>
      <c r="V29" s="60"/>
      <c r="W29" s="263"/>
      <c r="X29" s="60"/>
      <c r="Y29" s="60"/>
      <c r="Z29" s="263"/>
      <c r="AA29" s="60"/>
      <c r="AB29" s="60"/>
      <c r="AC29" s="263"/>
      <c r="AD29" s="60"/>
      <c r="AE29" s="60"/>
      <c r="AF29" s="145">
        <v>1000000000</v>
      </c>
      <c r="AG29" s="145">
        <v>100000000</v>
      </c>
      <c r="AH29" s="145">
        <v>25000000</v>
      </c>
      <c r="AI29" s="145">
        <v>25000000</v>
      </c>
      <c r="AJ29" s="145">
        <v>300000000</v>
      </c>
      <c r="AK29" s="145">
        <v>300000000</v>
      </c>
      <c r="AL29" s="145">
        <v>300000000</v>
      </c>
      <c r="AM29" s="145">
        <v>300000000</v>
      </c>
      <c r="AN29" s="145">
        <v>300000000</v>
      </c>
      <c r="AO29" s="145">
        <v>300000000</v>
      </c>
      <c r="AP29" s="145">
        <v>300000000</v>
      </c>
      <c r="AQ29" s="49"/>
      <c r="AR29" s="49"/>
    </row>
    <row r="30" spans="1:44" ht="28.5" customHeight="1" x14ac:dyDescent="0.2">
      <c r="A30" s="259" t="s">
        <v>647</v>
      </c>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1"/>
      <c r="AF30" s="19">
        <f>SUM(AF25:AF29)</f>
        <v>5000000000</v>
      </c>
      <c r="AG30" s="19">
        <f t="shared" ref="AG30:AR30" si="2">SUM(AG25:AG29)</f>
        <v>1005382000</v>
      </c>
      <c r="AH30" s="19">
        <f t="shared" si="2"/>
        <v>300000000</v>
      </c>
      <c r="AI30" s="19">
        <f t="shared" si="2"/>
        <v>300000000</v>
      </c>
      <c r="AJ30" s="19">
        <f t="shared" si="2"/>
        <v>1325000000</v>
      </c>
      <c r="AK30" s="19">
        <f t="shared" si="2"/>
        <v>1325000000</v>
      </c>
      <c r="AL30" s="19">
        <f t="shared" si="2"/>
        <v>1325000000</v>
      </c>
      <c r="AM30" s="19">
        <f t="shared" si="2"/>
        <v>1325000000</v>
      </c>
      <c r="AN30" s="19">
        <f t="shared" si="2"/>
        <v>1325000000</v>
      </c>
      <c r="AO30" s="19">
        <f t="shared" si="2"/>
        <v>1325000000</v>
      </c>
      <c r="AP30" s="19">
        <f t="shared" si="2"/>
        <v>1344618000</v>
      </c>
      <c r="AQ30" s="19">
        <f t="shared" si="2"/>
        <v>0</v>
      </c>
      <c r="AR30" s="19">
        <f t="shared" si="2"/>
        <v>0</v>
      </c>
    </row>
    <row r="31" spans="1:44" ht="24.75" customHeight="1" x14ac:dyDescent="0.2">
      <c r="A31" s="269" t="s">
        <v>0</v>
      </c>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63"/>
      <c r="AH31" s="63"/>
      <c r="AI31" s="63"/>
      <c r="AJ31" s="63"/>
      <c r="AK31" s="63"/>
      <c r="AL31" s="63"/>
      <c r="AM31" s="63"/>
      <c r="AN31" s="63"/>
      <c r="AO31" s="274" t="s">
        <v>335</v>
      </c>
      <c r="AP31" s="274"/>
      <c r="AQ31" s="274"/>
      <c r="AR31" s="274"/>
    </row>
    <row r="32" spans="1:44" s="3" customFormat="1" ht="57.75" customHeight="1" x14ac:dyDescent="0.2">
      <c r="A32" s="64" t="s">
        <v>626</v>
      </c>
      <c r="B32" s="64" t="s">
        <v>628</v>
      </c>
      <c r="C32" s="64" t="s">
        <v>629</v>
      </c>
      <c r="D32" s="71" t="s">
        <v>58</v>
      </c>
      <c r="E32" s="70" t="s">
        <v>510</v>
      </c>
      <c r="F32" s="70" t="s">
        <v>351</v>
      </c>
      <c r="G32" s="70" t="s">
        <v>347</v>
      </c>
      <c r="H32" s="70" t="s">
        <v>360</v>
      </c>
      <c r="I32" s="70" t="s">
        <v>352</v>
      </c>
      <c r="J32" s="70" t="s">
        <v>350</v>
      </c>
      <c r="K32" s="70" t="s">
        <v>362</v>
      </c>
      <c r="L32" s="70" t="s">
        <v>353</v>
      </c>
      <c r="M32" s="70" t="s">
        <v>349</v>
      </c>
      <c r="N32" s="70" t="s">
        <v>363</v>
      </c>
      <c r="O32" s="70" t="s">
        <v>354</v>
      </c>
      <c r="P32" s="70" t="s">
        <v>348</v>
      </c>
      <c r="Q32" s="70" t="s">
        <v>364</v>
      </c>
      <c r="R32" s="71" t="s">
        <v>59</v>
      </c>
      <c r="S32" s="70" t="s">
        <v>510</v>
      </c>
      <c r="T32" s="70" t="s">
        <v>369</v>
      </c>
      <c r="U32" s="70" t="s">
        <v>370</v>
      </c>
      <c r="V32" s="70" t="s">
        <v>340</v>
      </c>
      <c r="W32" s="70" t="s">
        <v>372</v>
      </c>
      <c r="X32" s="70" t="s">
        <v>373</v>
      </c>
      <c r="Y32" s="70" t="s">
        <v>341</v>
      </c>
      <c r="Z32" s="70" t="s">
        <v>374</v>
      </c>
      <c r="AA32" s="70" t="s">
        <v>375</v>
      </c>
      <c r="AB32" s="70" t="s">
        <v>342</v>
      </c>
      <c r="AC32" s="70" t="s">
        <v>376</v>
      </c>
      <c r="AD32" s="70" t="s">
        <v>371</v>
      </c>
      <c r="AE32" s="70" t="s">
        <v>343</v>
      </c>
      <c r="AF32" s="72" t="s">
        <v>514</v>
      </c>
      <c r="AG32" s="78" t="s">
        <v>336</v>
      </c>
      <c r="AH32" s="78" t="s">
        <v>355</v>
      </c>
      <c r="AI32" s="78" t="s">
        <v>356</v>
      </c>
      <c r="AJ32" s="78" t="s">
        <v>337</v>
      </c>
      <c r="AK32" s="78" t="s">
        <v>344</v>
      </c>
      <c r="AL32" s="78" t="s">
        <v>357</v>
      </c>
      <c r="AM32" s="78" t="s">
        <v>338</v>
      </c>
      <c r="AN32" s="78" t="s">
        <v>345</v>
      </c>
      <c r="AO32" s="79" t="s">
        <v>358</v>
      </c>
      <c r="AP32" s="79" t="s">
        <v>339</v>
      </c>
      <c r="AQ32" s="79" t="s">
        <v>346</v>
      </c>
      <c r="AR32" s="79" t="s">
        <v>359</v>
      </c>
    </row>
    <row r="33" spans="1:44" s="13" customFormat="1" ht="39.75" customHeight="1" x14ac:dyDescent="0.2">
      <c r="A33" s="245" t="s">
        <v>1</v>
      </c>
      <c r="B33" s="236" t="s">
        <v>535</v>
      </c>
      <c r="C33" s="60" t="s">
        <v>23</v>
      </c>
      <c r="D33" s="60" t="s">
        <v>331</v>
      </c>
      <c r="E33" s="60" t="s">
        <v>164</v>
      </c>
      <c r="F33" s="60">
        <v>2</v>
      </c>
      <c r="G33" s="60"/>
      <c r="H33" s="60"/>
      <c r="I33" s="60">
        <v>8</v>
      </c>
      <c r="J33" s="60"/>
      <c r="K33" s="60"/>
      <c r="L33" s="60">
        <v>8</v>
      </c>
      <c r="M33" s="60"/>
      <c r="N33" s="60"/>
      <c r="O33" s="60">
        <v>7</v>
      </c>
      <c r="P33" s="60"/>
      <c r="Q33" s="60"/>
      <c r="R33" s="236" t="s">
        <v>222</v>
      </c>
      <c r="S33" s="222" t="s">
        <v>601</v>
      </c>
      <c r="T33" s="247">
        <v>0.1</v>
      </c>
      <c r="U33" s="60"/>
      <c r="V33" s="60"/>
      <c r="W33" s="247">
        <v>0.3</v>
      </c>
      <c r="X33" s="60"/>
      <c r="Y33" s="60"/>
      <c r="Z33" s="247">
        <v>0.3</v>
      </c>
      <c r="AA33" s="60"/>
      <c r="AB33" s="60"/>
      <c r="AC33" s="247">
        <v>0.3</v>
      </c>
      <c r="AD33" s="60"/>
      <c r="AE33" s="60"/>
      <c r="AF33" s="49">
        <v>500000000</v>
      </c>
      <c r="AG33" s="49">
        <v>50000000</v>
      </c>
      <c r="AH33" s="49"/>
      <c r="AI33" s="49"/>
      <c r="AJ33" s="49">
        <v>250000000</v>
      </c>
      <c r="AK33" s="49"/>
      <c r="AL33" s="49"/>
      <c r="AM33" s="49">
        <v>100000000</v>
      </c>
      <c r="AN33" s="49"/>
      <c r="AO33" s="49"/>
      <c r="AP33" s="49">
        <v>100000000</v>
      </c>
      <c r="AQ33" s="49"/>
      <c r="AR33" s="49"/>
    </row>
    <row r="34" spans="1:44" s="13" customFormat="1" ht="83.25" customHeight="1" x14ac:dyDescent="0.2">
      <c r="A34" s="245"/>
      <c r="B34" s="236"/>
      <c r="C34" s="60" t="s">
        <v>95</v>
      </c>
      <c r="D34" s="60" t="s">
        <v>332</v>
      </c>
      <c r="E34" s="60" t="s">
        <v>165</v>
      </c>
      <c r="F34" s="60">
        <v>5</v>
      </c>
      <c r="G34" s="60"/>
      <c r="H34" s="60"/>
      <c r="I34" s="60">
        <v>15</v>
      </c>
      <c r="J34" s="60"/>
      <c r="K34" s="60"/>
      <c r="L34" s="60">
        <v>15</v>
      </c>
      <c r="M34" s="60"/>
      <c r="N34" s="60"/>
      <c r="O34" s="60">
        <v>15</v>
      </c>
      <c r="P34" s="60"/>
      <c r="Q34" s="60"/>
      <c r="R34" s="236"/>
      <c r="S34" s="238"/>
      <c r="T34" s="236"/>
      <c r="U34" s="60"/>
      <c r="V34" s="60"/>
      <c r="W34" s="236"/>
      <c r="X34" s="60"/>
      <c r="Y34" s="60"/>
      <c r="Z34" s="236"/>
      <c r="AA34" s="60"/>
      <c r="AB34" s="60"/>
      <c r="AC34" s="236"/>
      <c r="AD34" s="60"/>
      <c r="AE34" s="60"/>
      <c r="AF34" s="49">
        <v>900000000</v>
      </c>
      <c r="AG34" s="49">
        <v>150000000</v>
      </c>
      <c r="AH34" s="49"/>
      <c r="AI34" s="49"/>
      <c r="AJ34" s="49">
        <v>250000000</v>
      </c>
      <c r="AK34" s="49"/>
      <c r="AL34" s="49"/>
      <c r="AM34" s="49">
        <v>250000000</v>
      </c>
      <c r="AN34" s="49"/>
      <c r="AO34" s="49"/>
      <c r="AP34" s="49">
        <v>250000000</v>
      </c>
      <c r="AQ34" s="49"/>
      <c r="AR34" s="49"/>
    </row>
    <row r="35" spans="1:44" s="13" customFormat="1" ht="38.25" customHeight="1" x14ac:dyDescent="0.2">
      <c r="A35" s="245"/>
      <c r="B35" s="236" t="s">
        <v>536</v>
      </c>
      <c r="C35" s="60" t="s">
        <v>24</v>
      </c>
      <c r="D35" s="60" t="s">
        <v>537</v>
      </c>
      <c r="E35" s="60" t="s">
        <v>365</v>
      </c>
      <c r="F35" s="67">
        <v>0.15</v>
      </c>
      <c r="G35" s="60"/>
      <c r="H35" s="60"/>
      <c r="I35" s="67">
        <v>0.25</v>
      </c>
      <c r="J35" s="60"/>
      <c r="K35" s="60"/>
      <c r="L35" s="67">
        <v>0.3</v>
      </c>
      <c r="M35" s="60"/>
      <c r="N35" s="60"/>
      <c r="O35" s="67">
        <v>0.3</v>
      </c>
      <c r="P35" s="60"/>
      <c r="Q35" s="60"/>
      <c r="R35" s="236"/>
      <c r="S35" s="238"/>
      <c r="T35" s="236"/>
      <c r="U35" s="60"/>
      <c r="V35" s="60"/>
      <c r="W35" s="236"/>
      <c r="X35" s="60"/>
      <c r="Y35" s="60"/>
      <c r="Z35" s="236"/>
      <c r="AA35" s="60"/>
      <c r="AB35" s="60"/>
      <c r="AC35" s="236"/>
      <c r="AD35" s="60"/>
      <c r="AE35" s="60"/>
      <c r="AF35" s="49">
        <v>35000000</v>
      </c>
      <c r="AG35" s="49">
        <v>5000000</v>
      </c>
      <c r="AH35" s="49"/>
      <c r="AI35" s="49"/>
      <c r="AJ35" s="49">
        <v>10000000</v>
      </c>
      <c r="AK35" s="49"/>
      <c r="AL35" s="49"/>
      <c r="AM35" s="49">
        <v>10000000</v>
      </c>
      <c r="AN35" s="49"/>
      <c r="AO35" s="49"/>
      <c r="AP35" s="49">
        <v>10000000</v>
      </c>
      <c r="AQ35" s="49"/>
      <c r="AR35" s="49"/>
    </row>
    <row r="36" spans="1:44" s="13" customFormat="1" ht="54.75" customHeight="1" x14ac:dyDescent="0.2">
      <c r="A36" s="245"/>
      <c r="B36" s="236"/>
      <c r="C36" s="60" t="s">
        <v>13</v>
      </c>
      <c r="D36" s="60" t="s">
        <v>333</v>
      </c>
      <c r="E36" s="60" t="s">
        <v>165</v>
      </c>
      <c r="F36" s="60">
        <v>2</v>
      </c>
      <c r="G36" s="60"/>
      <c r="H36" s="60"/>
      <c r="I36" s="60">
        <v>2</v>
      </c>
      <c r="J36" s="60"/>
      <c r="K36" s="60"/>
      <c r="L36" s="60">
        <v>2</v>
      </c>
      <c r="M36" s="60"/>
      <c r="N36" s="60"/>
      <c r="O36" s="60">
        <v>2</v>
      </c>
      <c r="P36" s="60"/>
      <c r="Q36" s="60"/>
      <c r="R36" s="236"/>
      <c r="S36" s="238"/>
      <c r="T36" s="236"/>
      <c r="U36" s="60"/>
      <c r="V36" s="60"/>
      <c r="W36" s="236"/>
      <c r="X36" s="60"/>
      <c r="Y36" s="60"/>
      <c r="Z36" s="236"/>
      <c r="AA36" s="60"/>
      <c r="AB36" s="60"/>
      <c r="AC36" s="236"/>
      <c r="AD36" s="60"/>
      <c r="AE36" s="60"/>
      <c r="AF36" s="49">
        <v>150000000</v>
      </c>
      <c r="AG36" s="49">
        <v>50000000</v>
      </c>
      <c r="AH36" s="49"/>
      <c r="AI36" s="49"/>
      <c r="AJ36" s="49">
        <v>40000000</v>
      </c>
      <c r="AK36" s="49"/>
      <c r="AL36" s="49"/>
      <c r="AM36" s="49">
        <v>40000000</v>
      </c>
      <c r="AN36" s="49"/>
      <c r="AO36" s="49"/>
      <c r="AP36" s="49">
        <v>20000000</v>
      </c>
      <c r="AQ36" s="49"/>
      <c r="AR36" s="49"/>
    </row>
    <row r="37" spans="1:44" s="13" customFormat="1" ht="45" customHeight="1" x14ac:dyDescent="0.2">
      <c r="A37" s="245"/>
      <c r="B37" s="236"/>
      <c r="C37" s="60" t="s">
        <v>25</v>
      </c>
      <c r="D37" s="157" t="s">
        <v>291</v>
      </c>
      <c r="E37" s="60" t="s">
        <v>166</v>
      </c>
      <c r="F37" s="60">
        <v>0</v>
      </c>
      <c r="G37" s="60"/>
      <c r="H37" s="60"/>
      <c r="I37" s="60">
        <v>0</v>
      </c>
      <c r="J37" s="60"/>
      <c r="K37" s="60"/>
      <c r="L37" s="60">
        <v>1</v>
      </c>
      <c r="M37" s="60"/>
      <c r="N37" s="60"/>
      <c r="O37" s="60">
        <v>1</v>
      </c>
      <c r="P37" s="60"/>
      <c r="Q37" s="60"/>
      <c r="R37" s="236"/>
      <c r="S37" s="223"/>
      <c r="T37" s="236"/>
      <c r="U37" s="60"/>
      <c r="V37" s="60"/>
      <c r="W37" s="236"/>
      <c r="X37" s="60"/>
      <c r="Y37" s="60"/>
      <c r="Z37" s="236"/>
      <c r="AA37" s="60"/>
      <c r="AB37" s="60"/>
      <c r="AC37" s="236"/>
      <c r="AD37" s="60"/>
      <c r="AE37" s="60"/>
      <c r="AF37" s="49">
        <v>50000000</v>
      </c>
      <c r="AG37" s="49">
        <v>10000000</v>
      </c>
      <c r="AH37" s="49"/>
      <c r="AI37" s="49"/>
      <c r="AJ37" s="49">
        <v>15000000</v>
      </c>
      <c r="AK37" s="49"/>
      <c r="AL37" s="49"/>
      <c r="AM37" s="49">
        <v>12500000</v>
      </c>
      <c r="AN37" s="49"/>
      <c r="AO37" s="49"/>
      <c r="AP37" s="49">
        <v>12500000</v>
      </c>
      <c r="AQ37" s="49"/>
      <c r="AR37" s="49"/>
    </row>
    <row r="38" spans="1:44" s="13" customFormat="1" ht="20.25" customHeight="1" x14ac:dyDescent="0.2">
      <c r="A38" s="259" t="s">
        <v>647</v>
      </c>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1"/>
      <c r="AF38" s="19">
        <f>SUM(AF33:AF37)</f>
        <v>1635000000</v>
      </c>
      <c r="AG38" s="19">
        <f t="shared" ref="AG38:AR38" si="3">SUM(AG33:AG37)</f>
        <v>265000000</v>
      </c>
      <c r="AH38" s="19">
        <f t="shared" si="3"/>
        <v>0</v>
      </c>
      <c r="AI38" s="19">
        <f t="shared" si="3"/>
        <v>0</v>
      </c>
      <c r="AJ38" s="19">
        <f t="shared" si="3"/>
        <v>565000000</v>
      </c>
      <c r="AK38" s="19">
        <f t="shared" si="3"/>
        <v>0</v>
      </c>
      <c r="AL38" s="19">
        <f t="shared" si="3"/>
        <v>0</v>
      </c>
      <c r="AM38" s="19">
        <f t="shared" si="3"/>
        <v>412500000</v>
      </c>
      <c r="AN38" s="19">
        <f t="shared" si="3"/>
        <v>0</v>
      </c>
      <c r="AO38" s="19">
        <f t="shared" si="3"/>
        <v>0</v>
      </c>
      <c r="AP38" s="19">
        <f t="shared" si="3"/>
        <v>392500000</v>
      </c>
      <c r="AQ38" s="19">
        <f t="shared" si="3"/>
        <v>0</v>
      </c>
      <c r="AR38" s="19">
        <f t="shared" si="3"/>
        <v>0</v>
      </c>
    </row>
    <row r="39" spans="1:44" s="13" customFormat="1" ht="20.25" hidden="1" customHeight="1" x14ac:dyDescent="0.2">
      <c r="A39" s="266" t="s">
        <v>648</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8"/>
      <c r="AF39" s="30" t="e">
        <f>#REF!</f>
        <v>#REF!</v>
      </c>
      <c r="AG39" s="30" t="e">
        <f>#REF!</f>
        <v>#REF!</v>
      </c>
      <c r="AH39" s="30" t="e">
        <f>#REF!</f>
        <v>#REF!</v>
      </c>
      <c r="AI39" s="30" t="e">
        <f>#REF!</f>
        <v>#REF!</v>
      </c>
      <c r="AJ39" s="30" t="e">
        <f>#REF!</f>
        <v>#REF!</v>
      </c>
      <c r="AK39" s="30" t="e">
        <f>#REF!</f>
        <v>#REF!</v>
      </c>
      <c r="AL39" s="30" t="e">
        <f>#REF!</f>
        <v>#REF!</v>
      </c>
      <c r="AM39" s="30" t="e">
        <f>#REF!</f>
        <v>#REF!</v>
      </c>
      <c r="AN39" s="30" t="e">
        <f>#REF!</f>
        <v>#REF!</v>
      </c>
      <c r="AO39" s="30" t="e">
        <f>#REF!</f>
        <v>#REF!</v>
      </c>
      <c r="AP39" s="30" t="e">
        <f>#REF!</f>
        <v>#REF!</v>
      </c>
      <c r="AQ39" s="30"/>
      <c r="AR39" s="30"/>
    </row>
    <row r="40" spans="1:44" s="66" customFormat="1" ht="20.25" hidden="1" customHeight="1" x14ac:dyDescent="0.2">
      <c r="A40" s="256" t="s">
        <v>521</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8"/>
      <c r="AF40" s="19" t="e">
        <f>AF11+AF22+AF38+AF30+AF39</f>
        <v>#REF!</v>
      </c>
      <c r="AG40" s="19" t="e">
        <f t="shared" ref="AG40:AP40" si="4">AG11+AG22+AG38+AG30+AG39</f>
        <v>#REF!</v>
      </c>
      <c r="AH40" s="19" t="e">
        <f t="shared" si="4"/>
        <v>#REF!</v>
      </c>
      <c r="AI40" s="19" t="e">
        <f t="shared" si="4"/>
        <v>#REF!</v>
      </c>
      <c r="AJ40" s="19" t="e">
        <f t="shared" si="4"/>
        <v>#REF!</v>
      </c>
      <c r="AK40" s="19" t="e">
        <f t="shared" si="4"/>
        <v>#REF!</v>
      </c>
      <c r="AL40" s="19" t="e">
        <f t="shared" si="4"/>
        <v>#REF!</v>
      </c>
      <c r="AM40" s="19" t="e">
        <f t="shared" si="4"/>
        <v>#REF!</v>
      </c>
      <c r="AN40" s="19" t="e">
        <f t="shared" si="4"/>
        <v>#REF!</v>
      </c>
      <c r="AO40" s="19" t="e">
        <f t="shared" si="4"/>
        <v>#REF!</v>
      </c>
      <c r="AP40" s="19" t="e">
        <f t="shared" si="4"/>
        <v>#REF!</v>
      </c>
      <c r="AQ40" s="19">
        <f>AQ11+AQ22+AQ38+AQ30+AQ39</f>
        <v>0</v>
      </c>
      <c r="AR40" s="19">
        <f>AR11+AR22+AR38+AR30+AR39</f>
        <v>0</v>
      </c>
    </row>
  </sheetData>
  <mergeCells count="85">
    <mergeCell ref="R33:R37"/>
    <mergeCell ref="B25:B29"/>
    <mergeCell ref="A31:AF31"/>
    <mergeCell ref="B35:B37"/>
    <mergeCell ref="W28:W29"/>
    <mergeCell ref="B8:B9"/>
    <mergeCell ref="A14:A21"/>
    <mergeCell ref="B14:B15"/>
    <mergeCell ref="AB8:AB9"/>
    <mergeCell ref="AE8:AE9"/>
    <mergeCell ref="W8:W9"/>
    <mergeCell ref="X8:X9"/>
    <mergeCell ref="T8:T9"/>
    <mergeCell ref="C8:C9"/>
    <mergeCell ref="B16:B21"/>
    <mergeCell ref="C16:C17"/>
    <mergeCell ref="AO31:AR31"/>
    <mergeCell ref="A1:AR1"/>
    <mergeCell ref="A2:AR2"/>
    <mergeCell ref="A4:AR4"/>
    <mergeCell ref="A5:AR5"/>
    <mergeCell ref="S8:S9"/>
    <mergeCell ref="AJ8:AJ10"/>
    <mergeCell ref="AK8:AK10"/>
    <mergeCell ref="U8:U9"/>
    <mergeCell ref="A8:A10"/>
    <mergeCell ref="AO23:AR23"/>
    <mergeCell ref="R14:R15"/>
    <mergeCell ref="AQ8:AQ10"/>
    <mergeCell ref="AF16:AF17"/>
    <mergeCell ref="AA8:AA9"/>
    <mergeCell ref="AP14:AP15"/>
    <mergeCell ref="AF14:AF15"/>
    <mergeCell ref="AH8:AH10"/>
    <mergeCell ref="V8:V9"/>
    <mergeCell ref="R8:R9"/>
    <mergeCell ref="Y8:Y9"/>
    <mergeCell ref="A6:AR6"/>
    <mergeCell ref="A12:AR12"/>
    <mergeCell ref="A11:AE11"/>
    <mergeCell ref="A22:AE22"/>
    <mergeCell ref="Z8:Z9"/>
    <mergeCell ref="AF8:AF10"/>
    <mergeCell ref="AC8:AC9"/>
    <mergeCell ref="AD8:AD9"/>
    <mergeCell ref="AO8:AO10"/>
    <mergeCell ref="AR8:AR10"/>
    <mergeCell ref="AL8:AL10"/>
    <mergeCell ref="AG14:AG15"/>
    <mergeCell ref="AJ14:AJ15"/>
    <mergeCell ref="AM14:AM15"/>
    <mergeCell ref="AM8:AM10"/>
    <mergeCell ref="AN8:AN10"/>
    <mergeCell ref="A23:AF23"/>
    <mergeCell ref="S33:S37"/>
    <mergeCell ref="T33:T37"/>
    <mergeCell ref="W33:W37"/>
    <mergeCell ref="W25:W26"/>
    <mergeCell ref="S25:S26"/>
    <mergeCell ref="S28:S29"/>
    <mergeCell ref="T25:T26"/>
    <mergeCell ref="T28:T29"/>
    <mergeCell ref="R25:R29"/>
    <mergeCell ref="AC33:AC37"/>
    <mergeCell ref="A25:A29"/>
    <mergeCell ref="A30:AE30"/>
    <mergeCell ref="Z25:Z26"/>
    <mergeCell ref="Z33:Z37"/>
    <mergeCell ref="A33:A37"/>
    <mergeCell ref="AI8:AI10"/>
    <mergeCell ref="AP8:AP10"/>
    <mergeCell ref="AG8:AG10"/>
    <mergeCell ref="A40:AE40"/>
    <mergeCell ref="S14:S15"/>
    <mergeCell ref="T14:T15"/>
    <mergeCell ref="W14:W15"/>
    <mergeCell ref="Z14:Z15"/>
    <mergeCell ref="AC14:AC15"/>
    <mergeCell ref="A38:AE38"/>
    <mergeCell ref="Z28:Z29"/>
    <mergeCell ref="AC25:AC26"/>
    <mergeCell ref="AC28:AC29"/>
    <mergeCell ref="A39:AE39"/>
    <mergeCell ref="R16:R21"/>
    <mergeCell ref="B33:B34"/>
  </mergeCells>
  <phoneticPr fontId="20" type="noConversion"/>
  <printOptions horizontalCentered="1"/>
  <pageMargins left="0.19685039370078741" right="0.35433070866141736" top="0.39370078740157483" bottom="0.47244094488188981" header="0" footer="0"/>
  <pageSetup scale="55" firstPageNumber="148" fitToHeight="2" orientation="portrait" useFirstPageNumber="1"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U85"/>
  <sheetViews>
    <sheetView showGridLines="0" tabSelected="1" zoomScale="86" zoomScaleNormal="86" zoomScalePageLayoutView="70" workbookViewId="0">
      <selection activeCell="A7" sqref="A7"/>
    </sheetView>
  </sheetViews>
  <sheetFormatPr baseColWidth="10" defaultColWidth="11.42578125" defaultRowHeight="14.25" x14ac:dyDescent="0.2"/>
  <cols>
    <col min="1" max="1" width="17.7109375" style="45" customWidth="1"/>
    <col min="2" max="2" width="27.7109375" style="45" customWidth="1"/>
    <col min="3" max="3" width="60.85546875" style="45" customWidth="1"/>
    <col min="4" max="4" width="50.140625" style="46" customWidth="1"/>
    <col min="5" max="6" width="25.140625" style="46" customWidth="1"/>
    <col min="7" max="8" width="25.140625" style="46" hidden="1" customWidth="1"/>
    <col min="9" max="9" width="25.140625" style="46" customWidth="1"/>
    <col min="10" max="11" width="25.140625" style="46" hidden="1" customWidth="1"/>
    <col min="12" max="12" width="25.140625" style="46" customWidth="1"/>
    <col min="13" max="14" width="25.140625" style="46" hidden="1" customWidth="1"/>
    <col min="15" max="15" width="25.140625" style="46" customWidth="1"/>
    <col min="16" max="17" width="25.140625" style="46" hidden="1" customWidth="1"/>
    <col min="18" max="18" width="37.7109375" style="46" customWidth="1"/>
    <col min="19" max="20" width="24.28515625" style="46" customWidth="1"/>
    <col min="21" max="22" width="24.28515625" style="46" hidden="1" customWidth="1"/>
    <col min="23" max="23" width="24.28515625" style="46" customWidth="1"/>
    <col min="24" max="25" width="24.28515625" style="46" hidden="1" customWidth="1"/>
    <col min="26" max="26" width="24.28515625" style="46" customWidth="1"/>
    <col min="27" max="28" width="24.28515625" style="46" hidden="1" customWidth="1"/>
    <col min="29" max="29" width="24.28515625" style="46" customWidth="1"/>
    <col min="30" max="31" width="24.28515625" style="46" hidden="1" customWidth="1"/>
    <col min="32" max="32" width="26.85546875" style="47" customWidth="1"/>
    <col min="33" max="33" width="26" style="47" customWidth="1"/>
    <col min="34" max="35" width="20.140625" style="47" hidden="1" customWidth="1"/>
    <col min="36" max="36" width="20.140625" style="47" customWidth="1"/>
    <col min="37" max="38" width="20.140625" style="47" hidden="1" customWidth="1"/>
    <col min="39" max="39" width="20.140625" style="47" customWidth="1"/>
    <col min="40" max="41" width="26.85546875" style="47" hidden="1" customWidth="1"/>
    <col min="42" max="42" width="26.85546875" style="47" customWidth="1"/>
    <col min="43" max="44" width="26.85546875" style="47" hidden="1" customWidth="1"/>
    <col min="45" max="16384" width="11.42578125" style="37"/>
  </cols>
  <sheetData>
    <row r="1" spans="1:255" ht="16.5" customHeight="1" x14ac:dyDescent="0.2">
      <c r="A1" s="214" t="s">
        <v>578</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row>
    <row r="2" spans="1:255" s="38" customFormat="1" ht="16.5" customHeight="1" x14ac:dyDescent="0.2">
      <c r="A2" s="214" t="s">
        <v>627</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row>
    <row r="3" spans="1:255" s="38" customFormat="1" ht="0.75" customHeight="1" x14ac:dyDescent="0.2">
      <c r="A3" s="214"/>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32"/>
      <c r="AH3" s="32"/>
      <c r="AI3" s="32"/>
      <c r="AJ3" s="32"/>
      <c r="AK3" s="32"/>
      <c r="AL3" s="32"/>
      <c r="AM3" s="32"/>
      <c r="AN3" s="32"/>
      <c r="AO3" s="32"/>
      <c r="AP3" s="32"/>
      <c r="AQ3" s="32"/>
      <c r="AR3" s="32"/>
    </row>
    <row r="4" spans="1:255" s="38" customFormat="1" ht="16.5" customHeight="1" x14ac:dyDescent="0.2">
      <c r="A4" s="214" t="s">
        <v>543</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row>
    <row r="5" spans="1:255" s="38" customFormat="1" ht="23.25" customHeight="1" x14ac:dyDescent="0.2">
      <c r="A5" s="286" t="s">
        <v>292</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row>
    <row r="6" spans="1:255" ht="36.75" customHeight="1" x14ac:dyDescent="0.2">
      <c r="A6" s="283" t="s">
        <v>311</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5"/>
    </row>
    <row r="7" spans="1:255" ht="63" customHeight="1" x14ac:dyDescent="0.2">
      <c r="A7" s="84" t="s">
        <v>626</v>
      </c>
      <c r="B7" s="84" t="s">
        <v>628</v>
      </c>
      <c r="C7" s="84" t="s">
        <v>629</v>
      </c>
      <c r="D7" s="84" t="s">
        <v>58</v>
      </c>
      <c r="E7" s="84" t="s">
        <v>510</v>
      </c>
      <c r="F7" s="84" t="s">
        <v>351</v>
      </c>
      <c r="G7" s="84" t="s">
        <v>347</v>
      </c>
      <c r="H7" s="84" t="s">
        <v>360</v>
      </c>
      <c r="I7" s="84" t="s">
        <v>352</v>
      </c>
      <c r="J7" s="84" t="s">
        <v>350</v>
      </c>
      <c r="K7" s="84" t="s">
        <v>362</v>
      </c>
      <c r="L7" s="84" t="s">
        <v>353</v>
      </c>
      <c r="M7" s="84" t="s">
        <v>349</v>
      </c>
      <c r="N7" s="84" t="s">
        <v>363</v>
      </c>
      <c r="O7" s="84" t="s">
        <v>354</v>
      </c>
      <c r="P7" s="84" t="s">
        <v>348</v>
      </c>
      <c r="Q7" s="84" t="s">
        <v>364</v>
      </c>
      <c r="R7" s="84" t="s">
        <v>59</v>
      </c>
      <c r="S7" s="84" t="s">
        <v>510</v>
      </c>
      <c r="T7" s="84" t="s">
        <v>369</v>
      </c>
      <c r="U7" s="84" t="s">
        <v>370</v>
      </c>
      <c r="V7" s="84" t="s">
        <v>340</v>
      </c>
      <c r="W7" s="84" t="s">
        <v>372</v>
      </c>
      <c r="X7" s="84" t="s">
        <v>373</v>
      </c>
      <c r="Y7" s="84" t="s">
        <v>341</v>
      </c>
      <c r="Z7" s="84" t="s">
        <v>374</v>
      </c>
      <c r="AA7" s="84" t="s">
        <v>375</v>
      </c>
      <c r="AB7" s="84" t="s">
        <v>342</v>
      </c>
      <c r="AC7" s="84" t="s">
        <v>376</v>
      </c>
      <c r="AD7" s="84" t="s">
        <v>371</v>
      </c>
      <c r="AE7" s="84" t="s">
        <v>343</v>
      </c>
      <c r="AF7" s="39" t="s">
        <v>514</v>
      </c>
      <c r="AG7" s="54" t="s">
        <v>336</v>
      </c>
      <c r="AH7" s="54" t="s">
        <v>355</v>
      </c>
      <c r="AI7" s="54" t="s">
        <v>356</v>
      </c>
      <c r="AJ7" s="54" t="s">
        <v>337</v>
      </c>
      <c r="AK7" s="54" t="s">
        <v>344</v>
      </c>
      <c r="AL7" s="54" t="s">
        <v>357</v>
      </c>
      <c r="AM7" s="54" t="s">
        <v>338</v>
      </c>
      <c r="AN7" s="54" t="s">
        <v>345</v>
      </c>
      <c r="AO7" s="54" t="s">
        <v>358</v>
      </c>
      <c r="AP7" s="54" t="s">
        <v>339</v>
      </c>
      <c r="AQ7" s="54" t="s">
        <v>346</v>
      </c>
      <c r="AR7" s="54" t="s">
        <v>359</v>
      </c>
    </row>
    <row r="8" spans="1:255" ht="81.75" customHeight="1" x14ac:dyDescent="0.2">
      <c r="A8" s="245" t="s">
        <v>642</v>
      </c>
      <c r="B8" s="197" t="s">
        <v>573</v>
      </c>
      <c r="C8" s="42" t="s">
        <v>497</v>
      </c>
      <c r="D8" s="306" t="s">
        <v>312</v>
      </c>
      <c r="E8" s="56" t="s">
        <v>456</v>
      </c>
      <c r="F8" s="56">
        <v>500</v>
      </c>
      <c r="G8" s="56"/>
      <c r="H8" s="56"/>
      <c r="I8" s="56">
        <v>2600</v>
      </c>
      <c r="J8" s="56"/>
      <c r="K8" s="56"/>
      <c r="L8" s="56">
        <v>2600</v>
      </c>
      <c r="M8" s="56"/>
      <c r="N8" s="56"/>
      <c r="O8" s="56">
        <v>2300</v>
      </c>
      <c r="P8" s="56"/>
      <c r="Q8" s="56"/>
      <c r="R8" s="121" t="s">
        <v>458</v>
      </c>
      <c r="S8" s="204" t="s">
        <v>461</v>
      </c>
      <c r="T8" s="56">
        <v>6.25</v>
      </c>
      <c r="U8" s="121"/>
      <c r="V8" s="121"/>
      <c r="W8" s="56">
        <v>32.5</v>
      </c>
      <c r="X8" s="121"/>
      <c r="Y8" s="121"/>
      <c r="Z8" s="56">
        <v>32.5</v>
      </c>
      <c r="AA8" s="121"/>
      <c r="AB8" s="121"/>
      <c r="AC8" s="56">
        <v>28.75</v>
      </c>
      <c r="AD8" s="121"/>
      <c r="AE8" s="121"/>
      <c r="AF8" s="48">
        <v>3500000000</v>
      </c>
      <c r="AG8" s="48">
        <f>(F8*AF8)/8000</f>
        <v>218750000</v>
      </c>
      <c r="AH8" s="48">
        <f>(G8*AG8)/8000</f>
        <v>0</v>
      </c>
      <c r="AI8" s="48">
        <f>(H8*AH8)/8000</f>
        <v>0</v>
      </c>
      <c r="AJ8" s="48">
        <f>(I8*AF8)/8000</f>
        <v>1137500000</v>
      </c>
      <c r="AK8" s="48">
        <f>(J8*AJ8)/8000</f>
        <v>0</v>
      </c>
      <c r="AL8" s="48">
        <f>(K8*AK8)/8000</f>
        <v>0</v>
      </c>
      <c r="AM8" s="48">
        <f>(L8*AF8)/8000</f>
        <v>1137500000</v>
      </c>
      <c r="AN8" s="48">
        <f>(M8*AG8)/8000</f>
        <v>0</v>
      </c>
      <c r="AO8" s="48">
        <f>(N8*AH8)/8000</f>
        <v>0</v>
      </c>
      <c r="AP8" s="48">
        <f>(O8*AF8)/8000</f>
        <v>1006250000</v>
      </c>
      <c r="AQ8" s="48"/>
      <c r="AR8" s="48"/>
      <c r="AS8" s="40"/>
      <c r="AT8" s="40"/>
      <c r="AU8" s="41"/>
      <c r="AV8" s="41"/>
      <c r="AW8" s="40"/>
      <c r="AX8" s="40"/>
      <c r="AY8" s="40"/>
      <c r="AZ8" s="41"/>
      <c r="BA8" s="41"/>
      <c r="BB8" s="40"/>
      <c r="BC8" s="40"/>
      <c r="BD8" s="40"/>
      <c r="BE8" s="41"/>
      <c r="BF8" s="41"/>
      <c r="BG8" s="40"/>
      <c r="BH8" s="40"/>
      <c r="BI8" s="40"/>
      <c r="BJ8" s="41"/>
      <c r="BK8" s="41"/>
      <c r="BL8" s="40"/>
      <c r="BM8" s="40"/>
      <c r="BN8" s="40"/>
      <c r="BO8" s="41"/>
      <c r="BP8" s="41"/>
      <c r="BQ8" s="40"/>
      <c r="BR8" s="40"/>
      <c r="BS8" s="40"/>
      <c r="BT8" s="41"/>
      <c r="BU8" s="41"/>
      <c r="BV8" s="40"/>
      <c r="BW8" s="40"/>
      <c r="BX8" s="40"/>
      <c r="BY8" s="41"/>
      <c r="BZ8" s="41"/>
      <c r="CA8" s="40"/>
      <c r="CB8" s="40"/>
      <c r="CC8" s="40"/>
      <c r="CD8" s="41"/>
      <c r="CE8" s="41"/>
      <c r="CF8" s="40"/>
      <c r="CG8" s="40"/>
      <c r="CH8" s="40"/>
      <c r="CI8" s="41"/>
      <c r="CJ8" s="41"/>
      <c r="CK8" s="40"/>
      <c r="CL8" s="40"/>
      <c r="CM8" s="40"/>
      <c r="CN8" s="41"/>
      <c r="CO8" s="41"/>
      <c r="CP8" s="40"/>
      <c r="CQ8" s="40"/>
      <c r="CR8" s="40"/>
      <c r="CS8" s="41"/>
      <c r="CT8" s="41"/>
      <c r="CU8" s="40"/>
      <c r="CV8" s="40"/>
      <c r="CW8" s="40"/>
      <c r="CX8" s="41"/>
      <c r="CY8" s="41"/>
      <c r="CZ8" s="40"/>
      <c r="DA8" s="40"/>
      <c r="DB8" s="40"/>
      <c r="DC8" s="41"/>
      <c r="DD8" s="41"/>
      <c r="DE8" s="40"/>
      <c r="DF8" s="40"/>
      <c r="DG8" s="40"/>
      <c r="DH8" s="41"/>
      <c r="DI8" s="41"/>
      <c r="DJ8" s="40"/>
      <c r="DK8" s="40"/>
      <c r="DL8" s="40"/>
      <c r="DM8" s="41"/>
      <c r="DN8" s="41"/>
      <c r="DO8" s="40"/>
      <c r="DP8" s="40"/>
      <c r="DQ8" s="40"/>
      <c r="DR8" s="41"/>
      <c r="DS8" s="41"/>
      <c r="DT8" s="40"/>
      <c r="DU8" s="40"/>
      <c r="DV8" s="40"/>
      <c r="DW8" s="41"/>
      <c r="DX8" s="41"/>
      <c r="DY8" s="40"/>
      <c r="DZ8" s="40"/>
      <c r="EA8" s="40"/>
      <c r="EB8" s="41"/>
      <c r="EC8" s="41"/>
      <c r="ED8" s="40"/>
      <c r="EE8" s="40"/>
      <c r="EF8" s="40"/>
      <c r="EG8" s="41"/>
      <c r="EH8" s="41"/>
      <c r="EI8" s="40"/>
      <c r="EJ8" s="40"/>
      <c r="EK8" s="40"/>
      <c r="EL8" s="41"/>
      <c r="EM8" s="41"/>
      <c r="EN8" s="40"/>
      <c r="EO8" s="40"/>
      <c r="EP8" s="40"/>
      <c r="EQ8" s="41"/>
      <c r="ER8" s="41"/>
      <c r="ES8" s="40"/>
      <c r="ET8" s="40"/>
      <c r="EU8" s="40"/>
      <c r="EV8" s="41"/>
      <c r="EW8" s="41"/>
      <c r="EX8" s="40"/>
      <c r="EY8" s="40"/>
      <c r="EZ8" s="40"/>
      <c r="FA8" s="41"/>
      <c r="FB8" s="41"/>
      <c r="FC8" s="40"/>
      <c r="FD8" s="40"/>
      <c r="FE8" s="40"/>
      <c r="FF8" s="41"/>
      <c r="FG8" s="41"/>
      <c r="FH8" s="40"/>
      <c r="FI8" s="40"/>
      <c r="FJ8" s="40"/>
      <c r="FK8" s="41"/>
      <c r="FL8" s="41"/>
      <c r="FM8" s="40"/>
      <c r="FN8" s="40"/>
      <c r="FO8" s="40"/>
      <c r="FP8" s="41"/>
      <c r="FQ8" s="41"/>
      <c r="FR8" s="40"/>
      <c r="FS8" s="40"/>
      <c r="FT8" s="40"/>
      <c r="FU8" s="41"/>
      <c r="FV8" s="41"/>
      <c r="FW8" s="40"/>
      <c r="FX8" s="40"/>
      <c r="FY8" s="40"/>
      <c r="FZ8" s="41"/>
      <c r="GA8" s="41"/>
      <c r="GB8" s="40"/>
      <c r="GC8" s="40"/>
      <c r="GD8" s="40"/>
      <c r="GE8" s="41"/>
      <c r="GF8" s="41"/>
      <c r="GG8" s="40"/>
      <c r="GH8" s="40"/>
      <c r="GI8" s="40"/>
      <c r="GJ8" s="41"/>
      <c r="GK8" s="41"/>
      <c r="GL8" s="40"/>
      <c r="GM8" s="40"/>
      <c r="GN8" s="40"/>
      <c r="GO8" s="41"/>
      <c r="GP8" s="41"/>
      <c r="GQ8" s="40"/>
      <c r="GR8" s="40"/>
      <c r="GS8" s="40"/>
      <c r="GT8" s="41"/>
      <c r="GU8" s="41"/>
      <c r="GV8" s="40"/>
      <c r="GW8" s="40"/>
      <c r="GX8" s="40"/>
      <c r="GY8" s="41"/>
      <c r="GZ8" s="41"/>
      <c r="HA8" s="40"/>
      <c r="HB8" s="40"/>
      <c r="HC8" s="40"/>
      <c r="HD8" s="41"/>
      <c r="HE8" s="41"/>
      <c r="HF8" s="40"/>
      <c r="HG8" s="40"/>
      <c r="HH8" s="40"/>
      <c r="HI8" s="41"/>
      <c r="HJ8" s="41"/>
      <c r="HK8" s="40"/>
      <c r="HL8" s="40"/>
      <c r="HM8" s="40"/>
      <c r="HN8" s="41"/>
      <c r="HO8" s="41"/>
      <c r="HP8" s="40"/>
      <c r="HQ8" s="40"/>
      <c r="HR8" s="40"/>
      <c r="HS8" s="41"/>
      <c r="HT8" s="41"/>
      <c r="HU8" s="40"/>
      <c r="HV8" s="40"/>
      <c r="HW8" s="40"/>
      <c r="HX8" s="41"/>
      <c r="HY8" s="41"/>
      <c r="HZ8" s="40"/>
      <c r="IA8" s="40"/>
      <c r="IB8" s="40"/>
      <c r="IC8" s="41"/>
      <c r="ID8" s="41"/>
      <c r="IE8" s="40"/>
      <c r="IF8" s="40"/>
      <c r="IG8" s="40"/>
      <c r="IH8" s="41"/>
      <c r="II8" s="41"/>
      <c r="IJ8" s="40"/>
      <c r="IK8" s="40"/>
      <c r="IL8" s="40"/>
      <c r="IM8" s="41"/>
      <c r="IN8" s="41"/>
      <c r="IO8" s="40"/>
      <c r="IP8" s="40"/>
      <c r="IQ8" s="40"/>
      <c r="IR8" s="41"/>
      <c r="IS8" s="41"/>
      <c r="IT8" s="40"/>
      <c r="IU8" s="40"/>
    </row>
    <row r="9" spans="1:255" ht="69" customHeight="1" x14ac:dyDescent="0.2">
      <c r="A9" s="245"/>
      <c r="B9" s="197"/>
      <c r="C9" s="42" t="s">
        <v>178</v>
      </c>
      <c r="D9" s="56" t="s">
        <v>574</v>
      </c>
      <c r="E9" s="56" t="s">
        <v>456</v>
      </c>
      <c r="F9" s="56">
        <f>+F8*25/100</f>
        <v>125</v>
      </c>
      <c r="G9" s="56"/>
      <c r="H9" s="56"/>
      <c r="I9" s="56">
        <f>+I8*25/100</f>
        <v>650</v>
      </c>
      <c r="J9" s="56"/>
      <c r="K9" s="56"/>
      <c r="L9" s="56">
        <f>+L8*25/100</f>
        <v>650</v>
      </c>
      <c r="M9" s="56"/>
      <c r="N9" s="56"/>
      <c r="O9" s="56">
        <f>+O8*25/100</f>
        <v>575</v>
      </c>
      <c r="P9" s="56"/>
      <c r="Q9" s="56"/>
      <c r="R9" s="121" t="s">
        <v>459</v>
      </c>
      <c r="S9" s="205"/>
      <c r="T9" s="56">
        <v>0</v>
      </c>
      <c r="U9" s="121"/>
      <c r="V9" s="121"/>
      <c r="W9" s="56">
        <v>50</v>
      </c>
      <c r="X9" s="121"/>
      <c r="Y9" s="121"/>
      <c r="Z9" s="56">
        <v>50</v>
      </c>
      <c r="AA9" s="121"/>
      <c r="AB9" s="121"/>
      <c r="AC9" s="56">
        <v>0</v>
      </c>
      <c r="AD9" s="121"/>
      <c r="AE9" s="121"/>
      <c r="AF9" s="48">
        <v>2000000000</v>
      </c>
      <c r="AG9" s="48">
        <v>500000000</v>
      </c>
      <c r="AH9" s="48"/>
      <c r="AI9" s="48"/>
      <c r="AJ9" s="48">
        <v>500000000</v>
      </c>
      <c r="AK9" s="48"/>
      <c r="AL9" s="48"/>
      <c r="AM9" s="48">
        <v>500000000</v>
      </c>
      <c r="AN9" s="48"/>
      <c r="AO9" s="48"/>
      <c r="AP9" s="48">
        <v>500000000</v>
      </c>
      <c r="AQ9" s="48"/>
      <c r="AR9" s="48"/>
      <c r="AS9" s="40"/>
      <c r="AT9" s="40"/>
      <c r="AU9" s="41"/>
      <c r="AV9" s="41"/>
      <c r="AW9" s="40"/>
      <c r="AX9" s="40"/>
      <c r="AY9" s="40"/>
      <c r="AZ9" s="41"/>
      <c r="BA9" s="41"/>
      <c r="BB9" s="40"/>
      <c r="BC9" s="40"/>
      <c r="BD9" s="40"/>
      <c r="BE9" s="41"/>
      <c r="BF9" s="41"/>
      <c r="BG9" s="40"/>
      <c r="BH9" s="40"/>
      <c r="BI9" s="40"/>
      <c r="BJ9" s="41"/>
      <c r="BK9" s="41"/>
      <c r="BL9" s="40"/>
      <c r="BM9" s="40"/>
      <c r="BN9" s="40"/>
      <c r="BO9" s="41"/>
      <c r="BP9" s="41"/>
      <c r="BQ9" s="40"/>
      <c r="BR9" s="40"/>
      <c r="BS9" s="40"/>
      <c r="BT9" s="41"/>
      <c r="BU9" s="41"/>
      <c r="BV9" s="40"/>
      <c r="BW9" s="40"/>
      <c r="BX9" s="40"/>
      <c r="BY9" s="41"/>
      <c r="BZ9" s="41"/>
      <c r="CA9" s="40"/>
      <c r="CB9" s="40"/>
      <c r="CC9" s="40"/>
      <c r="CD9" s="41"/>
      <c r="CE9" s="41"/>
      <c r="CF9" s="40"/>
      <c r="CG9" s="40"/>
      <c r="CH9" s="40"/>
      <c r="CI9" s="41"/>
      <c r="CJ9" s="41"/>
      <c r="CK9" s="40"/>
      <c r="CL9" s="40"/>
      <c r="CM9" s="40"/>
      <c r="CN9" s="41"/>
      <c r="CO9" s="41"/>
      <c r="CP9" s="40"/>
      <c r="CQ9" s="40"/>
      <c r="CR9" s="40"/>
      <c r="CS9" s="41"/>
      <c r="CT9" s="41"/>
      <c r="CU9" s="40"/>
      <c r="CV9" s="40"/>
      <c r="CW9" s="40"/>
      <c r="CX9" s="41"/>
      <c r="CY9" s="41"/>
      <c r="CZ9" s="40"/>
      <c r="DA9" s="40"/>
      <c r="DB9" s="40"/>
      <c r="DC9" s="41"/>
      <c r="DD9" s="41"/>
      <c r="DE9" s="40"/>
      <c r="DF9" s="40"/>
      <c r="DG9" s="40"/>
      <c r="DH9" s="41"/>
      <c r="DI9" s="41"/>
      <c r="DJ9" s="40"/>
      <c r="DK9" s="40"/>
      <c r="DL9" s="40"/>
      <c r="DM9" s="41"/>
      <c r="DN9" s="41"/>
      <c r="DO9" s="40"/>
      <c r="DP9" s="40"/>
      <c r="DQ9" s="40"/>
      <c r="DR9" s="41"/>
      <c r="DS9" s="41"/>
      <c r="DT9" s="40"/>
      <c r="DU9" s="40"/>
      <c r="DV9" s="40"/>
      <c r="DW9" s="41"/>
      <c r="DX9" s="41"/>
      <c r="DY9" s="40"/>
      <c r="DZ9" s="40"/>
      <c r="EA9" s="40"/>
      <c r="EB9" s="41"/>
      <c r="EC9" s="41"/>
      <c r="ED9" s="40"/>
      <c r="EE9" s="40"/>
      <c r="EF9" s="40"/>
      <c r="EG9" s="41"/>
      <c r="EH9" s="41"/>
      <c r="EI9" s="40"/>
      <c r="EJ9" s="40"/>
      <c r="EK9" s="40"/>
      <c r="EL9" s="41"/>
      <c r="EM9" s="41"/>
      <c r="EN9" s="40"/>
      <c r="EO9" s="40"/>
      <c r="EP9" s="40"/>
      <c r="EQ9" s="41"/>
      <c r="ER9" s="41"/>
      <c r="ES9" s="40"/>
      <c r="ET9" s="40"/>
      <c r="EU9" s="40"/>
      <c r="EV9" s="41"/>
      <c r="EW9" s="41"/>
      <c r="EX9" s="40"/>
      <c r="EY9" s="40"/>
      <c r="EZ9" s="40"/>
      <c r="FA9" s="41"/>
      <c r="FB9" s="41"/>
      <c r="FC9" s="40"/>
      <c r="FD9" s="40"/>
      <c r="FE9" s="40"/>
      <c r="FF9" s="41"/>
      <c r="FG9" s="41"/>
      <c r="FH9" s="40"/>
      <c r="FI9" s="40"/>
      <c r="FJ9" s="40"/>
      <c r="FK9" s="41"/>
      <c r="FL9" s="41"/>
      <c r="FM9" s="40"/>
      <c r="FN9" s="40"/>
      <c r="FO9" s="40"/>
      <c r="FP9" s="41"/>
      <c r="FQ9" s="41"/>
      <c r="FR9" s="40"/>
      <c r="FS9" s="40"/>
      <c r="FT9" s="40"/>
      <c r="FU9" s="41"/>
      <c r="FV9" s="41"/>
      <c r="FW9" s="40"/>
      <c r="FX9" s="40"/>
      <c r="FY9" s="40"/>
      <c r="FZ9" s="41"/>
      <c r="GA9" s="41"/>
      <c r="GB9" s="40"/>
      <c r="GC9" s="40"/>
      <c r="GD9" s="40"/>
      <c r="GE9" s="41"/>
      <c r="GF9" s="41"/>
      <c r="GG9" s="40"/>
      <c r="GH9" s="40"/>
      <c r="GI9" s="40"/>
      <c r="GJ9" s="41"/>
      <c r="GK9" s="41"/>
      <c r="GL9" s="40"/>
      <c r="GM9" s="40"/>
      <c r="GN9" s="40"/>
      <c r="GO9" s="41"/>
      <c r="GP9" s="41"/>
      <c r="GQ9" s="40"/>
      <c r="GR9" s="40"/>
      <c r="GS9" s="40"/>
      <c r="GT9" s="41"/>
      <c r="GU9" s="41"/>
      <c r="GV9" s="40"/>
      <c r="GW9" s="40"/>
      <c r="GX9" s="40"/>
      <c r="GY9" s="41"/>
      <c r="GZ9" s="41"/>
      <c r="HA9" s="40"/>
      <c r="HB9" s="40"/>
      <c r="HC9" s="40"/>
      <c r="HD9" s="41"/>
      <c r="HE9" s="41"/>
      <c r="HF9" s="40"/>
      <c r="HG9" s="40"/>
      <c r="HH9" s="40"/>
      <c r="HI9" s="41"/>
      <c r="HJ9" s="41"/>
      <c r="HK9" s="40"/>
      <c r="HL9" s="40"/>
      <c r="HM9" s="40"/>
      <c r="HN9" s="41"/>
      <c r="HO9" s="41"/>
      <c r="HP9" s="40"/>
      <c r="HQ9" s="40"/>
      <c r="HR9" s="40"/>
      <c r="HS9" s="41"/>
      <c r="HT9" s="41"/>
      <c r="HU9" s="40"/>
      <c r="HV9" s="40"/>
      <c r="HW9" s="40"/>
      <c r="HX9" s="41"/>
      <c r="HY9" s="41"/>
      <c r="HZ9" s="40"/>
      <c r="IA9" s="40"/>
      <c r="IB9" s="40"/>
      <c r="IC9" s="41"/>
      <c r="ID9" s="41"/>
      <c r="IE9" s="40"/>
      <c r="IF9" s="40"/>
      <c r="IG9" s="40"/>
      <c r="IH9" s="41"/>
      <c r="II9" s="41"/>
      <c r="IJ9" s="40"/>
      <c r="IK9" s="40"/>
      <c r="IL9" s="40"/>
      <c r="IM9" s="41"/>
      <c r="IN9" s="41"/>
      <c r="IO9" s="40"/>
      <c r="IP9" s="40"/>
      <c r="IQ9" s="40"/>
      <c r="IR9" s="41"/>
      <c r="IS9" s="41"/>
      <c r="IT9" s="40"/>
      <c r="IU9" s="40"/>
    </row>
    <row r="10" spans="1:255" ht="53.25" customHeight="1" x14ac:dyDescent="0.2">
      <c r="A10" s="245"/>
      <c r="B10" s="197"/>
      <c r="C10" s="42" t="s">
        <v>9</v>
      </c>
      <c r="D10" s="305" t="s">
        <v>235</v>
      </c>
      <c r="E10" s="56" t="s">
        <v>456</v>
      </c>
      <c r="F10" s="56">
        <v>0</v>
      </c>
      <c r="G10" s="56"/>
      <c r="H10" s="56"/>
      <c r="I10" s="56">
        <v>60000</v>
      </c>
      <c r="J10" s="56"/>
      <c r="K10" s="56"/>
      <c r="L10" s="56">
        <v>60000</v>
      </c>
      <c r="M10" s="56"/>
      <c r="N10" s="56"/>
      <c r="O10" s="56"/>
      <c r="P10" s="56"/>
      <c r="Q10" s="56"/>
      <c r="R10" s="204" t="s">
        <v>460</v>
      </c>
      <c r="S10" s="205"/>
      <c r="T10" s="204">
        <v>0</v>
      </c>
      <c r="U10" s="204"/>
      <c r="V10" s="204"/>
      <c r="W10" s="204">
        <v>50</v>
      </c>
      <c r="X10" s="204"/>
      <c r="Y10" s="204"/>
      <c r="Z10" s="204">
        <v>50</v>
      </c>
      <c r="AA10" s="204"/>
      <c r="AB10" s="204"/>
      <c r="AC10" s="204">
        <v>0</v>
      </c>
      <c r="AD10" s="204"/>
      <c r="AE10" s="204"/>
      <c r="AF10" s="48">
        <v>500000000</v>
      </c>
      <c r="AG10" s="48">
        <v>125000000</v>
      </c>
      <c r="AH10" s="48"/>
      <c r="AI10" s="48"/>
      <c r="AJ10" s="48">
        <v>125000000</v>
      </c>
      <c r="AK10" s="48"/>
      <c r="AL10" s="48"/>
      <c r="AM10" s="48">
        <v>125000000</v>
      </c>
      <c r="AN10" s="48"/>
      <c r="AO10" s="48"/>
      <c r="AP10" s="48">
        <v>125000000</v>
      </c>
      <c r="AQ10" s="48"/>
      <c r="AR10" s="48"/>
      <c r="AS10" s="40"/>
      <c r="AT10" s="40"/>
      <c r="AU10" s="41"/>
      <c r="AV10" s="41"/>
      <c r="AW10" s="40"/>
      <c r="AX10" s="40"/>
      <c r="AY10" s="40"/>
      <c r="AZ10" s="41"/>
      <c r="BA10" s="41"/>
      <c r="BB10" s="40"/>
      <c r="BC10" s="40"/>
      <c r="BD10" s="40"/>
      <c r="BE10" s="41"/>
      <c r="BF10" s="41"/>
      <c r="BG10" s="40"/>
      <c r="BH10" s="40"/>
      <c r="BI10" s="40"/>
      <c r="BJ10" s="41"/>
      <c r="BK10" s="41"/>
      <c r="BL10" s="40"/>
      <c r="BM10" s="40"/>
      <c r="BN10" s="40"/>
      <c r="BO10" s="41"/>
      <c r="BP10" s="41"/>
      <c r="BQ10" s="40"/>
      <c r="BR10" s="40"/>
      <c r="BS10" s="40"/>
      <c r="BT10" s="41"/>
      <c r="BU10" s="41"/>
      <c r="BV10" s="40"/>
      <c r="BW10" s="40"/>
      <c r="BX10" s="40"/>
      <c r="BY10" s="41"/>
      <c r="BZ10" s="41"/>
      <c r="CA10" s="40"/>
      <c r="CB10" s="40"/>
      <c r="CC10" s="40"/>
      <c r="CD10" s="41"/>
      <c r="CE10" s="41"/>
      <c r="CF10" s="40"/>
      <c r="CG10" s="40"/>
      <c r="CH10" s="40"/>
      <c r="CI10" s="41"/>
      <c r="CJ10" s="41"/>
      <c r="CK10" s="40"/>
      <c r="CL10" s="40"/>
      <c r="CM10" s="40"/>
      <c r="CN10" s="41"/>
      <c r="CO10" s="41"/>
      <c r="CP10" s="40"/>
      <c r="CQ10" s="40"/>
      <c r="CR10" s="40"/>
      <c r="CS10" s="41"/>
      <c r="CT10" s="41"/>
      <c r="CU10" s="40"/>
      <c r="CV10" s="40"/>
      <c r="CW10" s="40"/>
      <c r="CX10" s="41"/>
      <c r="CY10" s="41"/>
      <c r="CZ10" s="40"/>
      <c r="DA10" s="40"/>
      <c r="DB10" s="40"/>
      <c r="DC10" s="41"/>
      <c r="DD10" s="41"/>
      <c r="DE10" s="40"/>
      <c r="DF10" s="40"/>
      <c r="DG10" s="40"/>
      <c r="DH10" s="41"/>
      <c r="DI10" s="41"/>
      <c r="DJ10" s="40"/>
      <c r="DK10" s="40"/>
      <c r="DL10" s="40"/>
      <c r="DM10" s="41"/>
      <c r="DN10" s="41"/>
      <c r="DO10" s="40"/>
      <c r="DP10" s="40"/>
      <c r="DQ10" s="40"/>
      <c r="DR10" s="41"/>
      <c r="DS10" s="41"/>
      <c r="DT10" s="40"/>
      <c r="DU10" s="40"/>
      <c r="DV10" s="40"/>
      <c r="DW10" s="41"/>
      <c r="DX10" s="41"/>
      <c r="DY10" s="40"/>
      <c r="DZ10" s="40"/>
      <c r="EA10" s="40"/>
      <c r="EB10" s="41"/>
      <c r="EC10" s="41"/>
      <c r="ED10" s="40"/>
      <c r="EE10" s="40"/>
      <c r="EF10" s="40"/>
      <c r="EG10" s="41"/>
      <c r="EH10" s="41"/>
      <c r="EI10" s="40"/>
      <c r="EJ10" s="40"/>
      <c r="EK10" s="40"/>
      <c r="EL10" s="41"/>
      <c r="EM10" s="41"/>
      <c r="EN10" s="40"/>
      <c r="EO10" s="40"/>
      <c r="EP10" s="40"/>
      <c r="EQ10" s="41"/>
      <c r="ER10" s="41"/>
      <c r="ES10" s="40"/>
      <c r="ET10" s="40"/>
      <c r="EU10" s="40"/>
      <c r="EV10" s="41"/>
      <c r="EW10" s="41"/>
      <c r="EX10" s="40"/>
      <c r="EY10" s="40"/>
      <c r="EZ10" s="40"/>
      <c r="FA10" s="41"/>
      <c r="FB10" s="41"/>
      <c r="FC10" s="40"/>
      <c r="FD10" s="40"/>
      <c r="FE10" s="40"/>
      <c r="FF10" s="41"/>
      <c r="FG10" s="41"/>
      <c r="FH10" s="40"/>
      <c r="FI10" s="40"/>
      <c r="FJ10" s="40"/>
      <c r="FK10" s="41"/>
      <c r="FL10" s="41"/>
      <c r="FM10" s="40"/>
      <c r="FN10" s="40"/>
      <c r="FO10" s="40"/>
      <c r="FP10" s="41"/>
      <c r="FQ10" s="41"/>
      <c r="FR10" s="40"/>
      <c r="FS10" s="40"/>
      <c r="FT10" s="40"/>
      <c r="FU10" s="41"/>
      <c r="FV10" s="41"/>
      <c r="FW10" s="40"/>
      <c r="FX10" s="40"/>
      <c r="FY10" s="40"/>
      <c r="FZ10" s="41"/>
      <c r="GA10" s="41"/>
      <c r="GB10" s="40"/>
      <c r="GC10" s="40"/>
      <c r="GD10" s="40"/>
      <c r="GE10" s="41"/>
      <c r="GF10" s="41"/>
      <c r="GG10" s="40"/>
      <c r="GH10" s="40"/>
      <c r="GI10" s="40"/>
      <c r="GJ10" s="41"/>
      <c r="GK10" s="41"/>
      <c r="GL10" s="40"/>
      <c r="GM10" s="40"/>
      <c r="GN10" s="40"/>
      <c r="GO10" s="41"/>
      <c r="GP10" s="41"/>
      <c r="GQ10" s="40"/>
      <c r="GR10" s="40"/>
      <c r="GS10" s="40"/>
      <c r="GT10" s="41"/>
      <c r="GU10" s="41"/>
      <c r="GV10" s="40"/>
      <c r="GW10" s="40"/>
      <c r="GX10" s="40"/>
      <c r="GY10" s="41"/>
      <c r="GZ10" s="41"/>
      <c r="HA10" s="40"/>
      <c r="HB10" s="40"/>
      <c r="HC10" s="40"/>
      <c r="HD10" s="41"/>
      <c r="HE10" s="41"/>
      <c r="HF10" s="40"/>
      <c r="HG10" s="40"/>
      <c r="HH10" s="40"/>
      <c r="HI10" s="41"/>
      <c r="HJ10" s="41"/>
      <c r="HK10" s="40"/>
      <c r="HL10" s="40"/>
      <c r="HM10" s="40"/>
      <c r="HN10" s="41"/>
      <c r="HO10" s="41"/>
      <c r="HP10" s="40"/>
      <c r="HQ10" s="40"/>
      <c r="HR10" s="40"/>
      <c r="HS10" s="41"/>
      <c r="HT10" s="41"/>
      <c r="HU10" s="40"/>
      <c r="HV10" s="40"/>
      <c r="HW10" s="40"/>
      <c r="HX10" s="41"/>
      <c r="HY10" s="41"/>
      <c r="HZ10" s="40"/>
      <c r="IA10" s="40"/>
      <c r="IB10" s="40"/>
      <c r="IC10" s="41"/>
      <c r="ID10" s="41"/>
      <c r="IE10" s="40"/>
      <c r="IF10" s="40"/>
      <c r="IG10" s="40"/>
      <c r="IH10" s="41"/>
      <c r="II10" s="41"/>
      <c r="IJ10" s="40"/>
      <c r="IK10" s="40"/>
      <c r="IL10" s="40"/>
      <c r="IM10" s="41"/>
      <c r="IN10" s="41"/>
      <c r="IO10" s="40"/>
      <c r="IP10" s="40"/>
      <c r="IQ10" s="40"/>
      <c r="IR10" s="41"/>
      <c r="IS10" s="41"/>
      <c r="IT10" s="40"/>
      <c r="IU10" s="40"/>
    </row>
    <row r="11" spans="1:255" ht="36.75" customHeight="1" x14ac:dyDescent="0.2">
      <c r="A11" s="245"/>
      <c r="B11" s="197"/>
      <c r="C11" s="42" t="s">
        <v>179</v>
      </c>
      <c r="D11" s="166" t="s">
        <v>579</v>
      </c>
      <c r="E11" s="56" t="s">
        <v>456</v>
      </c>
      <c r="F11" s="56">
        <v>300</v>
      </c>
      <c r="G11" s="56"/>
      <c r="H11" s="56"/>
      <c r="I11" s="56">
        <v>800</v>
      </c>
      <c r="J11" s="56"/>
      <c r="K11" s="56"/>
      <c r="L11" s="56">
        <v>800</v>
      </c>
      <c r="M11" s="56"/>
      <c r="N11" s="56"/>
      <c r="O11" s="56">
        <v>800</v>
      </c>
      <c r="P11" s="56"/>
      <c r="Q11" s="56"/>
      <c r="R11" s="206"/>
      <c r="S11" s="206"/>
      <c r="T11" s="206"/>
      <c r="U11" s="206"/>
      <c r="V11" s="206"/>
      <c r="W11" s="206"/>
      <c r="X11" s="206"/>
      <c r="Y11" s="206"/>
      <c r="Z11" s="206"/>
      <c r="AA11" s="206"/>
      <c r="AB11" s="206"/>
      <c r="AC11" s="206"/>
      <c r="AD11" s="206"/>
      <c r="AE11" s="206"/>
      <c r="AF11" s="48">
        <v>1000000000</v>
      </c>
      <c r="AG11" s="48">
        <v>250000000</v>
      </c>
      <c r="AH11" s="48"/>
      <c r="AI11" s="48"/>
      <c r="AJ11" s="48">
        <v>250000000</v>
      </c>
      <c r="AK11" s="48"/>
      <c r="AL11" s="48"/>
      <c r="AM11" s="48">
        <v>250000000</v>
      </c>
      <c r="AN11" s="48"/>
      <c r="AO11" s="48"/>
      <c r="AP11" s="48">
        <v>250000000</v>
      </c>
      <c r="AQ11" s="48"/>
      <c r="AR11" s="48"/>
      <c r="AS11" s="40"/>
      <c r="AT11" s="40"/>
      <c r="AU11" s="41"/>
      <c r="AV11" s="41"/>
      <c r="AW11" s="40"/>
      <c r="AX11" s="40"/>
      <c r="AY11" s="40"/>
      <c r="AZ11" s="41"/>
      <c r="BA11" s="41"/>
      <c r="BB11" s="40"/>
      <c r="BC11" s="40"/>
      <c r="BD11" s="40"/>
      <c r="BE11" s="41"/>
      <c r="BF11" s="41"/>
      <c r="BG11" s="40"/>
      <c r="BH11" s="40"/>
      <c r="BI11" s="40"/>
      <c r="BJ11" s="41"/>
      <c r="BK11" s="41"/>
      <c r="BL11" s="40"/>
      <c r="BM11" s="40"/>
      <c r="BN11" s="40"/>
      <c r="BO11" s="41"/>
      <c r="BP11" s="41"/>
      <c r="BQ11" s="40"/>
      <c r="BR11" s="40"/>
      <c r="BS11" s="40"/>
      <c r="BT11" s="41"/>
      <c r="BU11" s="41"/>
      <c r="BV11" s="40"/>
      <c r="BW11" s="40"/>
      <c r="BX11" s="40"/>
      <c r="BY11" s="41"/>
      <c r="BZ11" s="41"/>
      <c r="CA11" s="40"/>
      <c r="CB11" s="40"/>
      <c r="CC11" s="40"/>
      <c r="CD11" s="41"/>
      <c r="CE11" s="41"/>
      <c r="CF11" s="40"/>
      <c r="CG11" s="40"/>
      <c r="CH11" s="40"/>
      <c r="CI11" s="41"/>
      <c r="CJ11" s="41"/>
      <c r="CK11" s="40"/>
      <c r="CL11" s="40"/>
      <c r="CM11" s="40"/>
      <c r="CN11" s="41"/>
      <c r="CO11" s="41"/>
      <c r="CP11" s="40"/>
      <c r="CQ11" s="40"/>
      <c r="CR11" s="40"/>
      <c r="CS11" s="41"/>
      <c r="CT11" s="41"/>
      <c r="CU11" s="40"/>
      <c r="CV11" s="40"/>
      <c r="CW11" s="40"/>
      <c r="CX11" s="41"/>
      <c r="CY11" s="41"/>
      <c r="CZ11" s="40"/>
      <c r="DA11" s="40"/>
      <c r="DB11" s="40"/>
      <c r="DC11" s="41"/>
      <c r="DD11" s="41"/>
      <c r="DE11" s="40"/>
      <c r="DF11" s="40"/>
      <c r="DG11" s="40"/>
      <c r="DH11" s="41"/>
      <c r="DI11" s="41"/>
      <c r="DJ11" s="40"/>
      <c r="DK11" s="40"/>
      <c r="DL11" s="40"/>
      <c r="DM11" s="41"/>
      <c r="DN11" s="41"/>
      <c r="DO11" s="40"/>
      <c r="DP11" s="40"/>
      <c r="DQ11" s="40"/>
      <c r="DR11" s="41"/>
      <c r="DS11" s="41"/>
      <c r="DT11" s="40"/>
      <c r="DU11" s="40"/>
      <c r="DV11" s="40"/>
      <c r="DW11" s="41"/>
      <c r="DX11" s="41"/>
      <c r="DY11" s="40"/>
      <c r="DZ11" s="40"/>
      <c r="EA11" s="40"/>
      <c r="EB11" s="41"/>
      <c r="EC11" s="41"/>
      <c r="ED11" s="40"/>
      <c r="EE11" s="40"/>
      <c r="EF11" s="40"/>
      <c r="EG11" s="41"/>
      <c r="EH11" s="41"/>
      <c r="EI11" s="40"/>
      <c r="EJ11" s="40"/>
      <c r="EK11" s="40"/>
      <c r="EL11" s="41"/>
      <c r="EM11" s="41"/>
      <c r="EN11" s="40"/>
      <c r="EO11" s="40"/>
      <c r="EP11" s="40"/>
      <c r="EQ11" s="41"/>
      <c r="ER11" s="41"/>
      <c r="ES11" s="40"/>
      <c r="ET11" s="40"/>
      <c r="EU11" s="40"/>
      <c r="EV11" s="41"/>
      <c r="EW11" s="41"/>
      <c r="EX11" s="40"/>
      <c r="EY11" s="40"/>
      <c r="EZ11" s="40"/>
      <c r="FA11" s="41"/>
      <c r="FB11" s="41"/>
      <c r="FC11" s="40"/>
      <c r="FD11" s="40"/>
      <c r="FE11" s="40"/>
      <c r="FF11" s="41"/>
      <c r="FG11" s="41"/>
      <c r="FH11" s="40"/>
      <c r="FI11" s="40"/>
      <c r="FJ11" s="40"/>
      <c r="FK11" s="41"/>
      <c r="FL11" s="41"/>
      <c r="FM11" s="40"/>
      <c r="FN11" s="40"/>
      <c r="FO11" s="40"/>
      <c r="FP11" s="41"/>
      <c r="FQ11" s="41"/>
      <c r="FR11" s="40"/>
      <c r="FS11" s="40"/>
      <c r="FT11" s="40"/>
      <c r="FU11" s="41"/>
      <c r="FV11" s="41"/>
      <c r="FW11" s="40"/>
      <c r="FX11" s="40"/>
      <c r="FY11" s="40"/>
      <c r="FZ11" s="41"/>
      <c r="GA11" s="41"/>
      <c r="GB11" s="40"/>
      <c r="GC11" s="40"/>
      <c r="GD11" s="40"/>
      <c r="GE11" s="41"/>
      <c r="GF11" s="41"/>
      <c r="GG11" s="40"/>
      <c r="GH11" s="40"/>
      <c r="GI11" s="40"/>
      <c r="GJ11" s="41"/>
      <c r="GK11" s="41"/>
      <c r="GL11" s="40"/>
      <c r="GM11" s="40"/>
      <c r="GN11" s="40"/>
      <c r="GO11" s="41"/>
      <c r="GP11" s="41"/>
      <c r="GQ11" s="40"/>
      <c r="GR11" s="40"/>
      <c r="GS11" s="40"/>
      <c r="GT11" s="41"/>
      <c r="GU11" s="41"/>
      <c r="GV11" s="40"/>
      <c r="GW11" s="40"/>
      <c r="GX11" s="40"/>
      <c r="GY11" s="41"/>
      <c r="GZ11" s="41"/>
      <c r="HA11" s="40"/>
      <c r="HB11" s="40"/>
      <c r="HC11" s="40"/>
      <c r="HD11" s="41"/>
      <c r="HE11" s="41"/>
      <c r="HF11" s="40"/>
      <c r="HG11" s="40"/>
      <c r="HH11" s="40"/>
      <c r="HI11" s="41"/>
      <c r="HJ11" s="41"/>
      <c r="HK11" s="40"/>
      <c r="HL11" s="40"/>
      <c r="HM11" s="40"/>
      <c r="HN11" s="41"/>
      <c r="HO11" s="41"/>
      <c r="HP11" s="40"/>
      <c r="HQ11" s="40"/>
      <c r="HR11" s="40"/>
      <c r="HS11" s="41"/>
      <c r="HT11" s="41"/>
      <c r="HU11" s="40"/>
      <c r="HV11" s="40"/>
      <c r="HW11" s="40"/>
      <c r="HX11" s="41"/>
      <c r="HY11" s="41"/>
      <c r="HZ11" s="40"/>
      <c r="IA11" s="40"/>
      <c r="IB11" s="40"/>
      <c r="IC11" s="41"/>
      <c r="ID11" s="41"/>
      <c r="IE11" s="40"/>
      <c r="IF11" s="40"/>
      <c r="IG11" s="40"/>
      <c r="IH11" s="41"/>
      <c r="II11" s="41"/>
      <c r="IJ11" s="40"/>
      <c r="IK11" s="40"/>
      <c r="IL11" s="40"/>
      <c r="IM11" s="41"/>
      <c r="IN11" s="41"/>
      <c r="IO11" s="40"/>
      <c r="IP11" s="40"/>
      <c r="IQ11" s="40"/>
      <c r="IR11" s="41"/>
      <c r="IS11" s="41"/>
      <c r="IT11" s="40"/>
      <c r="IU11" s="40"/>
    </row>
    <row r="12" spans="1:255" ht="33" customHeight="1" x14ac:dyDescent="0.2">
      <c r="A12" s="245"/>
      <c r="B12" s="197" t="s">
        <v>580</v>
      </c>
      <c r="C12" s="42" t="s">
        <v>33</v>
      </c>
      <c r="D12" s="166" t="s">
        <v>499</v>
      </c>
      <c r="E12" s="56" t="s">
        <v>365</v>
      </c>
      <c r="F12" s="164">
        <v>0.1</v>
      </c>
      <c r="G12" s="164"/>
      <c r="H12" s="164"/>
      <c r="I12" s="164">
        <v>0.5</v>
      </c>
      <c r="J12" s="164"/>
      <c r="K12" s="164"/>
      <c r="L12" s="164">
        <v>0.4</v>
      </c>
      <c r="M12" s="164"/>
      <c r="N12" s="164"/>
      <c r="O12" s="164"/>
      <c r="P12" s="56"/>
      <c r="Q12" s="56"/>
      <c r="R12" s="197" t="s">
        <v>34</v>
      </c>
      <c r="S12" s="197"/>
      <c r="T12" s="197">
        <v>10</v>
      </c>
      <c r="U12" s="197"/>
      <c r="V12" s="197"/>
      <c r="W12" s="197">
        <v>50</v>
      </c>
      <c r="X12" s="197"/>
      <c r="Y12" s="197"/>
      <c r="Z12" s="197">
        <v>40</v>
      </c>
      <c r="AA12" s="197"/>
      <c r="AB12" s="197"/>
      <c r="AC12" s="197">
        <v>0</v>
      </c>
      <c r="AD12" s="197"/>
      <c r="AE12" s="197"/>
      <c r="AF12" s="48">
        <v>150000000</v>
      </c>
      <c r="AG12" s="48">
        <v>37500000</v>
      </c>
      <c r="AH12" s="48"/>
      <c r="AI12" s="48"/>
      <c r="AJ12" s="48">
        <v>37500000</v>
      </c>
      <c r="AK12" s="48"/>
      <c r="AL12" s="48"/>
      <c r="AM12" s="48">
        <v>37500000</v>
      </c>
      <c r="AN12" s="48"/>
      <c r="AO12" s="48"/>
      <c r="AP12" s="48">
        <v>37500000</v>
      </c>
      <c r="AQ12" s="48"/>
      <c r="AR12" s="48"/>
      <c r="AS12" s="40"/>
      <c r="AT12" s="40"/>
      <c r="AU12" s="41"/>
      <c r="AV12" s="41"/>
      <c r="AW12" s="40"/>
      <c r="AX12" s="40"/>
      <c r="AY12" s="40"/>
      <c r="AZ12" s="41"/>
      <c r="BA12" s="41"/>
      <c r="BB12" s="40"/>
      <c r="BC12" s="40"/>
      <c r="BD12" s="40"/>
      <c r="BE12" s="41"/>
      <c r="BF12" s="41"/>
      <c r="BG12" s="40"/>
      <c r="BH12" s="40"/>
      <c r="BI12" s="40"/>
      <c r="BJ12" s="41"/>
      <c r="BK12" s="41"/>
      <c r="BL12" s="40"/>
      <c r="BM12" s="40"/>
      <c r="BN12" s="40"/>
      <c r="BO12" s="41"/>
      <c r="BP12" s="41"/>
      <c r="BQ12" s="40"/>
      <c r="BR12" s="40"/>
      <c r="BS12" s="40"/>
      <c r="BT12" s="41"/>
      <c r="BU12" s="41"/>
      <c r="BV12" s="40"/>
      <c r="BW12" s="40"/>
      <c r="BX12" s="40"/>
      <c r="BY12" s="41"/>
      <c r="BZ12" s="41"/>
      <c r="CA12" s="40"/>
      <c r="CB12" s="40"/>
      <c r="CC12" s="40"/>
      <c r="CD12" s="41"/>
      <c r="CE12" s="41"/>
      <c r="CF12" s="40"/>
      <c r="CG12" s="40"/>
      <c r="CH12" s="40"/>
      <c r="CI12" s="41"/>
      <c r="CJ12" s="41"/>
      <c r="CK12" s="40"/>
      <c r="CL12" s="40"/>
      <c r="CM12" s="40"/>
      <c r="CN12" s="41"/>
      <c r="CO12" s="41"/>
      <c r="CP12" s="40"/>
      <c r="CQ12" s="40"/>
      <c r="CR12" s="40"/>
      <c r="CS12" s="41"/>
      <c r="CT12" s="41"/>
      <c r="CU12" s="40"/>
      <c r="CV12" s="40"/>
      <c r="CW12" s="40"/>
      <c r="CX12" s="41"/>
      <c r="CY12" s="41"/>
      <c r="CZ12" s="40"/>
      <c r="DA12" s="40"/>
      <c r="DB12" s="40"/>
      <c r="DC12" s="41"/>
      <c r="DD12" s="41"/>
      <c r="DE12" s="40"/>
      <c r="DF12" s="40"/>
      <c r="DG12" s="40"/>
      <c r="DH12" s="41"/>
      <c r="DI12" s="41"/>
      <c r="DJ12" s="40"/>
      <c r="DK12" s="40"/>
      <c r="DL12" s="40"/>
      <c r="DM12" s="41"/>
      <c r="DN12" s="41"/>
      <c r="DO12" s="40"/>
      <c r="DP12" s="40"/>
      <c r="DQ12" s="40"/>
      <c r="DR12" s="41"/>
      <c r="DS12" s="41"/>
      <c r="DT12" s="40"/>
      <c r="DU12" s="40"/>
      <c r="DV12" s="40"/>
      <c r="DW12" s="41"/>
      <c r="DX12" s="41"/>
      <c r="DY12" s="40"/>
      <c r="DZ12" s="40"/>
      <c r="EA12" s="40"/>
      <c r="EB12" s="41"/>
      <c r="EC12" s="41"/>
      <c r="ED12" s="40"/>
      <c r="EE12" s="40"/>
      <c r="EF12" s="40"/>
      <c r="EG12" s="41"/>
      <c r="EH12" s="41"/>
      <c r="EI12" s="40"/>
      <c r="EJ12" s="40"/>
      <c r="EK12" s="40"/>
      <c r="EL12" s="41"/>
      <c r="EM12" s="41"/>
      <c r="EN12" s="40"/>
      <c r="EO12" s="40"/>
      <c r="EP12" s="40"/>
      <c r="EQ12" s="41"/>
      <c r="ER12" s="41"/>
      <c r="ES12" s="40"/>
      <c r="ET12" s="40"/>
      <c r="EU12" s="40"/>
      <c r="EV12" s="41"/>
      <c r="EW12" s="41"/>
      <c r="EX12" s="40"/>
      <c r="EY12" s="40"/>
      <c r="EZ12" s="40"/>
      <c r="FA12" s="41"/>
      <c r="FB12" s="41"/>
      <c r="FC12" s="40"/>
      <c r="FD12" s="40"/>
      <c r="FE12" s="40"/>
      <c r="FF12" s="41"/>
      <c r="FG12" s="41"/>
      <c r="FH12" s="40"/>
      <c r="FI12" s="40"/>
      <c r="FJ12" s="40"/>
      <c r="FK12" s="41"/>
      <c r="FL12" s="41"/>
      <c r="FM12" s="40"/>
      <c r="FN12" s="40"/>
      <c r="FO12" s="40"/>
      <c r="FP12" s="41"/>
      <c r="FQ12" s="41"/>
      <c r="FR12" s="40"/>
      <c r="FS12" s="40"/>
      <c r="FT12" s="40"/>
      <c r="FU12" s="41"/>
      <c r="FV12" s="41"/>
      <c r="FW12" s="40"/>
      <c r="FX12" s="40"/>
      <c r="FY12" s="40"/>
      <c r="FZ12" s="41"/>
      <c r="GA12" s="41"/>
      <c r="GB12" s="40"/>
      <c r="GC12" s="40"/>
      <c r="GD12" s="40"/>
      <c r="GE12" s="41"/>
      <c r="GF12" s="41"/>
      <c r="GG12" s="40"/>
      <c r="GH12" s="40"/>
      <c r="GI12" s="40"/>
      <c r="GJ12" s="41"/>
      <c r="GK12" s="41"/>
      <c r="GL12" s="40"/>
      <c r="GM12" s="40"/>
      <c r="GN12" s="40"/>
      <c r="GO12" s="41"/>
      <c r="GP12" s="41"/>
      <c r="GQ12" s="40"/>
      <c r="GR12" s="40"/>
      <c r="GS12" s="40"/>
      <c r="GT12" s="41"/>
      <c r="GU12" s="41"/>
      <c r="GV12" s="40"/>
      <c r="GW12" s="40"/>
      <c r="GX12" s="40"/>
      <c r="GY12" s="41"/>
      <c r="GZ12" s="41"/>
      <c r="HA12" s="40"/>
      <c r="HB12" s="40"/>
      <c r="HC12" s="40"/>
      <c r="HD12" s="41"/>
      <c r="HE12" s="41"/>
      <c r="HF12" s="40"/>
      <c r="HG12" s="40"/>
      <c r="HH12" s="40"/>
      <c r="HI12" s="41"/>
      <c r="HJ12" s="41"/>
      <c r="HK12" s="40"/>
      <c r="HL12" s="40"/>
      <c r="HM12" s="40"/>
      <c r="HN12" s="41"/>
      <c r="HO12" s="41"/>
      <c r="HP12" s="40"/>
      <c r="HQ12" s="40"/>
      <c r="HR12" s="40"/>
      <c r="HS12" s="41"/>
      <c r="HT12" s="41"/>
      <c r="HU12" s="40"/>
      <c r="HV12" s="40"/>
      <c r="HW12" s="40"/>
      <c r="HX12" s="41"/>
      <c r="HY12" s="41"/>
      <c r="HZ12" s="40"/>
      <c r="IA12" s="40"/>
      <c r="IB12" s="40"/>
      <c r="IC12" s="41"/>
      <c r="ID12" s="41"/>
      <c r="IE12" s="40"/>
      <c r="IF12" s="40"/>
      <c r="IG12" s="40"/>
      <c r="IH12" s="41"/>
      <c r="II12" s="41"/>
      <c r="IJ12" s="40"/>
      <c r="IK12" s="40"/>
      <c r="IL12" s="40"/>
      <c r="IM12" s="41"/>
      <c r="IN12" s="41"/>
      <c r="IO12" s="40"/>
      <c r="IP12" s="40"/>
      <c r="IQ12" s="40"/>
      <c r="IR12" s="41"/>
      <c r="IS12" s="41"/>
      <c r="IT12" s="40"/>
      <c r="IU12" s="40"/>
    </row>
    <row r="13" spans="1:255" ht="88.5" customHeight="1" x14ac:dyDescent="0.2">
      <c r="A13" s="245"/>
      <c r="B13" s="197"/>
      <c r="C13" s="42" t="s">
        <v>180</v>
      </c>
      <c r="D13" s="166" t="s">
        <v>574</v>
      </c>
      <c r="E13" s="56" t="s">
        <v>456</v>
      </c>
      <c r="F13" s="56">
        <v>10</v>
      </c>
      <c r="G13" s="56"/>
      <c r="H13" s="56"/>
      <c r="I13" s="56">
        <v>20</v>
      </c>
      <c r="J13" s="56"/>
      <c r="K13" s="56"/>
      <c r="L13" s="56">
        <v>20</v>
      </c>
      <c r="M13" s="56"/>
      <c r="N13" s="56"/>
      <c r="O13" s="56">
        <v>10</v>
      </c>
      <c r="P13" s="56"/>
      <c r="Q13" s="56"/>
      <c r="R13" s="197"/>
      <c r="S13" s="197"/>
      <c r="T13" s="197"/>
      <c r="U13" s="197"/>
      <c r="V13" s="197"/>
      <c r="W13" s="197"/>
      <c r="X13" s="197"/>
      <c r="Y13" s="197"/>
      <c r="Z13" s="197"/>
      <c r="AA13" s="197"/>
      <c r="AB13" s="197"/>
      <c r="AC13" s="197"/>
      <c r="AD13" s="197"/>
      <c r="AE13" s="197"/>
      <c r="AF13" s="48">
        <v>2000000000</v>
      </c>
      <c r="AG13" s="48">
        <v>500000000</v>
      </c>
      <c r="AH13" s="48"/>
      <c r="AI13" s="48"/>
      <c r="AJ13" s="48">
        <v>500000000</v>
      </c>
      <c r="AK13" s="48"/>
      <c r="AL13" s="48"/>
      <c r="AM13" s="48">
        <v>500000000</v>
      </c>
      <c r="AN13" s="48"/>
      <c r="AO13" s="48"/>
      <c r="AP13" s="48">
        <v>500000000</v>
      </c>
      <c r="AQ13" s="48"/>
      <c r="AR13" s="48"/>
      <c r="AS13" s="40"/>
      <c r="AT13" s="40"/>
      <c r="AU13" s="41"/>
      <c r="AV13" s="41"/>
      <c r="AW13" s="40"/>
      <c r="AX13" s="40"/>
      <c r="AY13" s="40"/>
      <c r="AZ13" s="41"/>
      <c r="BA13" s="41"/>
      <c r="BB13" s="40"/>
      <c r="BC13" s="40"/>
      <c r="BD13" s="40"/>
      <c r="BE13" s="41"/>
      <c r="BF13" s="41"/>
      <c r="BG13" s="40"/>
      <c r="BH13" s="40"/>
      <c r="BI13" s="40"/>
      <c r="BJ13" s="41"/>
      <c r="BK13" s="41"/>
      <c r="BL13" s="40"/>
      <c r="BM13" s="40"/>
      <c r="BN13" s="40"/>
      <c r="BO13" s="41"/>
      <c r="BP13" s="41"/>
      <c r="BQ13" s="40"/>
      <c r="BR13" s="40"/>
      <c r="BS13" s="40"/>
      <c r="BT13" s="41"/>
      <c r="BU13" s="41"/>
      <c r="BV13" s="40"/>
      <c r="BW13" s="40"/>
      <c r="BX13" s="40"/>
      <c r="BY13" s="41"/>
      <c r="BZ13" s="41"/>
      <c r="CA13" s="40"/>
      <c r="CB13" s="40"/>
      <c r="CC13" s="40"/>
      <c r="CD13" s="41"/>
      <c r="CE13" s="41"/>
      <c r="CF13" s="40"/>
      <c r="CG13" s="40"/>
      <c r="CH13" s="40"/>
      <c r="CI13" s="41"/>
      <c r="CJ13" s="41"/>
      <c r="CK13" s="40"/>
      <c r="CL13" s="40"/>
      <c r="CM13" s="40"/>
      <c r="CN13" s="41"/>
      <c r="CO13" s="41"/>
      <c r="CP13" s="40"/>
      <c r="CQ13" s="40"/>
      <c r="CR13" s="40"/>
      <c r="CS13" s="41"/>
      <c r="CT13" s="41"/>
      <c r="CU13" s="40"/>
      <c r="CV13" s="40"/>
      <c r="CW13" s="40"/>
      <c r="CX13" s="41"/>
      <c r="CY13" s="41"/>
      <c r="CZ13" s="40"/>
      <c r="DA13" s="40"/>
      <c r="DB13" s="40"/>
      <c r="DC13" s="41"/>
      <c r="DD13" s="41"/>
      <c r="DE13" s="40"/>
      <c r="DF13" s="40"/>
      <c r="DG13" s="40"/>
      <c r="DH13" s="41"/>
      <c r="DI13" s="41"/>
      <c r="DJ13" s="40"/>
      <c r="DK13" s="40"/>
      <c r="DL13" s="40"/>
      <c r="DM13" s="41"/>
      <c r="DN13" s="41"/>
      <c r="DO13" s="40"/>
      <c r="DP13" s="40"/>
      <c r="DQ13" s="40"/>
      <c r="DR13" s="41"/>
      <c r="DS13" s="41"/>
      <c r="DT13" s="40"/>
      <c r="DU13" s="40"/>
      <c r="DV13" s="40"/>
      <c r="DW13" s="41"/>
      <c r="DX13" s="41"/>
      <c r="DY13" s="40"/>
      <c r="DZ13" s="40"/>
      <c r="EA13" s="40"/>
      <c r="EB13" s="41"/>
      <c r="EC13" s="41"/>
      <c r="ED13" s="40"/>
      <c r="EE13" s="40"/>
      <c r="EF13" s="40"/>
      <c r="EG13" s="41"/>
      <c r="EH13" s="41"/>
      <c r="EI13" s="40"/>
      <c r="EJ13" s="40"/>
      <c r="EK13" s="40"/>
      <c r="EL13" s="41"/>
      <c r="EM13" s="41"/>
      <c r="EN13" s="40"/>
      <c r="EO13" s="40"/>
      <c r="EP13" s="40"/>
      <c r="EQ13" s="41"/>
      <c r="ER13" s="41"/>
      <c r="ES13" s="40"/>
      <c r="ET13" s="40"/>
      <c r="EU13" s="40"/>
      <c r="EV13" s="41"/>
      <c r="EW13" s="41"/>
      <c r="EX13" s="40"/>
      <c r="EY13" s="40"/>
      <c r="EZ13" s="40"/>
      <c r="FA13" s="41"/>
      <c r="FB13" s="41"/>
      <c r="FC13" s="40"/>
      <c r="FD13" s="40"/>
      <c r="FE13" s="40"/>
      <c r="FF13" s="41"/>
      <c r="FG13" s="41"/>
      <c r="FH13" s="40"/>
      <c r="FI13" s="40"/>
      <c r="FJ13" s="40"/>
      <c r="FK13" s="41"/>
      <c r="FL13" s="41"/>
      <c r="FM13" s="40"/>
      <c r="FN13" s="40"/>
      <c r="FO13" s="40"/>
      <c r="FP13" s="41"/>
      <c r="FQ13" s="41"/>
      <c r="FR13" s="40"/>
      <c r="FS13" s="40"/>
      <c r="FT13" s="40"/>
      <c r="FU13" s="41"/>
      <c r="FV13" s="41"/>
      <c r="FW13" s="40"/>
      <c r="FX13" s="40"/>
      <c r="FY13" s="40"/>
      <c r="FZ13" s="41"/>
      <c r="GA13" s="41"/>
      <c r="GB13" s="40"/>
      <c r="GC13" s="40"/>
      <c r="GD13" s="40"/>
      <c r="GE13" s="41"/>
      <c r="GF13" s="41"/>
      <c r="GG13" s="40"/>
      <c r="GH13" s="40"/>
      <c r="GI13" s="40"/>
      <c r="GJ13" s="41"/>
      <c r="GK13" s="41"/>
      <c r="GL13" s="40"/>
      <c r="GM13" s="40"/>
      <c r="GN13" s="40"/>
      <c r="GO13" s="41"/>
      <c r="GP13" s="41"/>
      <c r="GQ13" s="40"/>
      <c r="GR13" s="40"/>
      <c r="GS13" s="40"/>
      <c r="GT13" s="41"/>
      <c r="GU13" s="41"/>
      <c r="GV13" s="40"/>
      <c r="GW13" s="40"/>
      <c r="GX13" s="40"/>
      <c r="GY13" s="41"/>
      <c r="GZ13" s="41"/>
      <c r="HA13" s="40"/>
      <c r="HB13" s="40"/>
      <c r="HC13" s="40"/>
      <c r="HD13" s="41"/>
      <c r="HE13" s="41"/>
      <c r="HF13" s="40"/>
      <c r="HG13" s="40"/>
      <c r="HH13" s="40"/>
      <c r="HI13" s="41"/>
      <c r="HJ13" s="41"/>
      <c r="HK13" s="40"/>
      <c r="HL13" s="40"/>
      <c r="HM13" s="40"/>
      <c r="HN13" s="41"/>
      <c r="HO13" s="41"/>
      <c r="HP13" s="40"/>
      <c r="HQ13" s="40"/>
      <c r="HR13" s="40"/>
      <c r="HS13" s="41"/>
      <c r="HT13" s="41"/>
      <c r="HU13" s="40"/>
      <c r="HV13" s="40"/>
      <c r="HW13" s="40"/>
      <c r="HX13" s="41"/>
      <c r="HY13" s="41"/>
      <c r="HZ13" s="40"/>
      <c r="IA13" s="40"/>
      <c r="IB13" s="40"/>
      <c r="IC13" s="41"/>
      <c r="ID13" s="41"/>
      <c r="IE13" s="40"/>
      <c r="IF13" s="40"/>
      <c r="IG13" s="40"/>
      <c r="IH13" s="41"/>
      <c r="II13" s="41"/>
      <c r="IJ13" s="40"/>
      <c r="IK13" s="40"/>
      <c r="IL13" s="40"/>
      <c r="IM13" s="41"/>
      <c r="IN13" s="41"/>
      <c r="IO13" s="40"/>
      <c r="IP13" s="40"/>
      <c r="IQ13" s="40"/>
      <c r="IR13" s="41"/>
      <c r="IS13" s="41"/>
      <c r="IT13" s="40"/>
      <c r="IU13" s="40"/>
    </row>
    <row r="14" spans="1:255" ht="69" customHeight="1" x14ac:dyDescent="0.2">
      <c r="A14" s="245"/>
      <c r="B14" s="197"/>
      <c r="C14" s="42" t="s">
        <v>581</v>
      </c>
      <c r="D14" s="166" t="s">
        <v>582</v>
      </c>
      <c r="E14" s="56" t="s">
        <v>457</v>
      </c>
      <c r="F14" s="56">
        <v>3</v>
      </c>
      <c r="G14" s="56"/>
      <c r="H14" s="56"/>
      <c r="I14" s="56">
        <v>3</v>
      </c>
      <c r="J14" s="56"/>
      <c r="K14" s="56"/>
      <c r="L14" s="56">
        <v>3</v>
      </c>
      <c r="M14" s="56"/>
      <c r="N14" s="56"/>
      <c r="O14" s="56">
        <v>3</v>
      </c>
      <c r="P14" s="56"/>
      <c r="Q14" s="56"/>
      <c r="R14" s="197"/>
      <c r="S14" s="197"/>
      <c r="T14" s="197"/>
      <c r="U14" s="197"/>
      <c r="V14" s="197"/>
      <c r="W14" s="197"/>
      <c r="X14" s="197"/>
      <c r="Y14" s="197"/>
      <c r="Z14" s="197"/>
      <c r="AA14" s="197"/>
      <c r="AB14" s="197"/>
      <c r="AC14" s="197"/>
      <c r="AD14" s="197"/>
      <c r="AE14" s="197"/>
      <c r="AF14" s="48">
        <v>500000000</v>
      </c>
      <c r="AG14" s="48">
        <v>125000000</v>
      </c>
      <c r="AH14" s="48"/>
      <c r="AI14" s="48"/>
      <c r="AJ14" s="48">
        <v>125000000</v>
      </c>
      <c r="AK14" s="48"/>
      <c r="AL14" s="48"/>
      <c r="AM14" s="48">
        <v>125000000</v>
      </c>
      <c r="AN14" s="48"/>
      <c r="AO14" s="48"/>
      <c r="AP14" s="48">
        <v>125000000</v>
      </c>
      <c r="AQ14" s="48"/>
      <c r="AR14" s="48"/>
      <c r="AS14" s="40"/>
      <c r="AT14" s="40"/>
      <c r="AU14" s="41"/>
      <c r="AV14" s="41"/>
      <c r="AW14" s="40"/>
      <c r="AX14" s="40"/>
      <c r="AY14" s="40"/>
      <c r="AZ14" s="41"/>
      <c r="BA14" s="41"/>
      <c r="BB14" s="40"/>
      <c r="BC14" s="40"/>
      <c r="BD14" s="40"/>
      <c r="BE14" s="41"/>
      <c r="BF14" s="41"/>
      <c r="BG14" s="40"/>
      <c r="BH14" s="40"/>
      <c r="BI14" s="40"/>
      <c r="BJ14" s="41"/>
      <c r="BK14" s="41"/>
      <c r="BL14" s="40"/>
      <c r="BM14" s="40"/>
      <c r="BN14" s="40"/>
      <c r="BO14" s="41"/>
      <c r="BP14" s="41"/>
      <c r="BQ14" s="40"/>
      <c r="BR14" s="40"/>
      <c r="BS14" s="40"/>
      <c r="BT14" s="41"/>
      <c r="BU14" s="41"/>
      <c r="BV14" s="40"/>
      <c r="BW14" s="40"/>
      <c r="BX14" s="40"/>
      <c r="BY14" s="41"/>
      <c r="BZ14" s="41"/>
      <c r="CA14" s="40"/>
      <c r="CB14" s="40"/>
      <c r="CC14" s="40"/>
      <c r="CD14" s="41"/>
      <c r="CE14" s="41"/>
      <c r="CF14" s="40"/>
      <c r="CG14" s="40"/>
      <c r="CH14" s="40"/>
      <c r="CI14" s="41"/>
      <c r="CJ14" s="41"/>
      <c r="CK14" s="40"/>
      <c r="CL14" s="40"/>
      <c r="CM14" s="40"/>
      <c r="CN14" s="41"/>
      <c r="CO14" s="41"/>
      <c r="CP14" s="40"/>
      <c r="CQ14" s="40"/>
      <c r="CR14" s="40"/>
      <c r="CS14" s="41"/>
      <c r="CT14" s="41"/>
      <c r="CU14" s="40"/>
      <c r="CV14" s="40"/>
      <c r="CW14" s="40"/>
      <c r="CX14" s="41"/>
      <c r="CY14" s="41"/>
      <c r="CZ14" s="40"/>
      <c r="DA14" s="40"/>
      <c r="DB14" s="40"/>
      <c r="DC14" s="41"/>
      <c r="DD14" s="41"/>
      <c r="DE14" s="40"/>
      <c r="DF14" s="40"/>
      <c r="DG14" s="40"/>
      <c r="DH14" s="41"/>
      <c r="DI14" s="41"/>
      <c r="DJ14" s="40"/>
      <c r="DK14" s="40"/>
      <c r="DL14" s="40"/>
      <c r="DM14" s="41"/>
      <c r="DN14" s="41"/>
      <c r="DO14" s="40"/>
      <c r="DP14" s="40"/>
      <c r="DQ14" s="40"/>
      <c r="DR14" s="41"/>
      <c r="DS14" s="41"/>
      <c r="DT14" s="40"/>
      <c r="DU14" s="40"/>
      <c r="DV14" s="40"/>
      <c r="DW14" s="41"/>
      <c r="DX14" s="41"/>
      <c r="DY14" s="40"/>
      <c r="DZ14" s="40"/>
      <c r="EA14" s="40"/>
      <c r="EB14" s="41"/>
      <c r="EC14" s="41"/>
      <c r="ED14" s="40"/>
      <c r="EE14" s="40"/>
      <c r="EF14" s="40"/>
      <c r="EG14" s="41"/>
      <c r="EH14" s="41"/>
      <c r="EI14" s="40"/>
      <c r="EJ14" s="40"/>
      <c r="EK14" s="40"/>
      <c r="EL14" s="41"/>
      <c r="EM14" s="41"/>
      <c r="EN14" s="40"/>
      <c r="EO14" s="40"/>
      <c r="EP14" s="40"/>
      <c r="EQ14" s="41"/>
      <c r="ER14" s="41"/>
      <c r="ES14" s="40"/>
      <c r="ET14" s="40"/>
      <c r="EU14" s="40"/>
      <c r="EV14" s="41"/>
      <c r="EW14" s="41"/>
      <c r="EX14" s="40"/>
      <c r="EY14" s="40"/>
      <c r="EZ14" s="40"/>
      <c r="FA14" s="41"/>
      <c r="FB14" s="41"/>
      <c r="FC14" s="40"/>
      <c r="FD14" s="40"/>
      <c r="FE14" s="40"/>
      <c r="FF14" s="41"/>
      <c r="FG14" s="41"/>
      <c r="FH14" s="40"/>
      <c r="FI14" s="40"/>
      <c r="FJ14" s="40"/>
      <c r="FK14" s="41"/>
      <c r="FL14" s="41"/>
      <c r="FM14" s="40"/>
      <c r="FN14" s="40"/>
      <c r="FO14" s="40"/>
      <c r="FP14" s="41"/>
      <c r="FQ14" s="41"/>
      <c r="FR14" s="40"/>
      <c r="FS14" s="40"/>
      <c r="FT14" s="40"/>
      <c r="FU14" s="41"/>
      <c r="FV14" s="41"/>
      <c r="FW14" s="40"/>
      <c r="FX14" s="40"/>
      <c r="FY14" s="40"/>
      <c r="FZ14" s="41"/>
      <c r="GA14" s="41"/>
      <c r="GB14" s="40"/>
      <c r="GC14" s="40"/>
      <c r="GD14" s="40"/>
      <c r="GE14" s="41"/>
      <c r="GF14" s="41"/>
      <c r="GG14" s="40"/>
      <c r="GH14" s="40"/>
      <c r="GI14" s="40"/>
      <c r="GJ14" s="41"/>
      <c r="GK14" s="41"/>
      <c r="GL14" s="40"/>
      <c r="GM14" s="40"/>
      <c r="GN14" s="40"/>
      <c r="GO14" s="41"/>
      <c r="GP14" s="41"/>
      <c r="GQ14" s="40"/>
      <c r="GR14" s="40"/>
      <c r="GS14" s="40"/>
      <c r="GT14" s="41"/>
      <c r="GU14" s="41"/>
      <c r="GV14" s="40"/>
      <c r="GW14" s="40"/>
      <c r="GX14" s="40"/>
      <c r="GY14" s="41"/>
      <c r="GZ14" s="41"/>
      <c r="HA14" s="40"/>
      <c r="HB14" s="40"/>
      <c r="HC14" s="40"/>
      <c r="HD14" s="41"/>
      <c r="HE14" s="41"/>
      <c r="HF14" s="40"/>
      <c r="HG14" s="40"/>
      <c r="HH14" s="40"/>
      <c r="HI14" s="41"/>
      <c r="HJ14" s="41"/>
      <c r="HK14" s="40"/>
      <c r="HL14" s="40"/>
      <c r="HM14" s="40"/>
      <c r="HN14" s="41"/>
      <c r="HO14" s="41"/>
      <c r="HP14" s="40"/>
      <c r="HQ14" s="40"/>
      <c r="HR14" s="40"/>
      <c r="HS14" s="41"/>
      <c r="HT14" s="41"/>
      <c r="HU14" s="40"/>
      <c r="HV14" s="40"/>
      <c r="HW14" s="40"/>
      <c r="HX14" s="41"/>
      <c r="HY14" s="41"/>
      <c r="HZ14" s="40"/>
      <c r="IA14" s="40"/>
      <c r="IB14" s="40"/>
      <c r="IC14" s="41"/>
      <c r="ID14" s="41"/>
      <c r="IE14" s="40"/>
      <c r="IF14" s="40"/>
      <c r="IG14" s="40"/>
      <c r="IH14" s="41"/>
      <c r="II14" s="41"/>
      <c r="IJ14" s="40"/>
      <c r="IK14" s="40"/>
      <c r="IL14" s="40"/>
      <c r="IM14" s="41"/>
      <c r="IN14" s="41"/>
      <c r="IO14" s="40"/>
      <c r="IP14" s="40"/>
      <c r="IQ14" s="40"/>
      <c r="IR14" s="41"/>
      <c r="IS14" s="41"/>
      <c r="IT14" s="40"/>
      <c r="IU14" s="40"/>
    </row>
    <row r="15" spans="1:255" ht="74.099999999999994" customHeight="1" x14ac:dyDescent="0.2">
      <c r="A15" s="245"/>
      <c r="B15" s="197" t="s">
        <v>583</v>
      </c>
      <c r="C15" s="42" t="s">
        <v>584</v>
      </c>
      <c r="D15" s="166" t="s">
        <v>313</v>
      </c>
      <c r="E15" s="56" t="s">
        <v>663</v>
      </c>
      <c r="F15" s="56">
        <v>2</v>
      </c>
      <c r="G15" s="56"/>
      <c r="H15" s="56"/>
      <c r="I15" s="56">
        <v>1</v>
      </c>
      <c r="J15" s="56"/>
      <c r="K15" s="56"/>
      <c r="L15" s="56">
        <v>1</v>
      </c>
      <c r="M15" s="56"/>
      <c r="N15" s="56"/>
      <c r="O15" s="56">
        <v>1</v>
      </c>
      <c r="P15" s="56"/>
      <c r="Q15" s="56"/>
      <c r="R15" s="121" t="s">
        <v>462</v>
      </c>
      <c r="S15" s="121" t="s">
        <v>445</v>
      </c>
      <c r="T15" s="56">
        <v>2</v>
      </c>
      <c r="U15" s="56"/>
      <c r="V15" s="56"/>
      <c r="W15" s="56">
        <v>1</v>
      </c>
      <c r="X15" s="56"/>
      <c r="Y15" s="56"/>
      <c r="Z15" s="56">
        <v>1</v>
      </c>
      <c r="AA15" s="56"/>
      <c r="AB15" s="56"/>
      <c r="AC15" s="56">
        <v>1</v>
      </c>
      <c r="AD15" s="56"/>
      <c r="AE15" s="56"/>
      <c r="AF15" s="48">
        <v>500000000</v>
      </c>
      <c r="AG15" s="48">
        <v>125000000</v>
      </c>
      <c r="AH15" s="48"/>
      <c r="AI15" s="48"/>
      <c r="AJ15" s="48">
        <v>125000000</v>
      </c>
      <c r="AK15" s="48"/>
      <c r="AL15" s="48"/>
      <c r="AM15" s="48">
        <v>125000000</v>
      </c>
      <c r="AN15" s="48"/>
      <c r="AO15" s="48"/>
      <c r="AP15" s="48">
        <v>125000000</v>
      </c>
      <c r="AQ15" s="48"/>
      <c r="AR15" s="48"/>
      <c r="AS15" s="40"/>
      <c r="AT15" s="40"/>
      <c r="AU15" s="41"/>
      <c r="AV15" s="41"/>
      <c r="AW15" s="40"/>
      <c r="AX15" s="40"/>
      <c r="AY15" s="40"/>
      <c r="AZ15" s="41"/>
      <c r="BA15" s="41"/>
      <c r="BB15" s="40"/>
      <c r="BC15" s="40"/>
      <c r="BD15" s="40"/>
      <c r="BE15" s="41"/>
      <c r="BF15" s="41"/>
      <c r="BG15" s="40"/>
      <c r="BH15" s="40"/>
      <c r="BI15" s="40"/>
      <c r="BJ15" s="41"/>
      <c r="BK15" s="41"/>
      <c r="BL15" s="40"/>
      <c r="BM15" s="40"/>
      <c r="BN15" s="40"/>
      <c r="BO15" s="41"/>
      <c r="BP15" s="41"/>
      <c r="BQ15" s="40"/>
      <c r="BR15" s="40"/>
      <c r="BS15" s="40"/>
      <c r="BT15" s="41"/>
      <c r="BU15" s="41"/>
      <c r="BV15" s="40"/>
      <c r="BW15" s="40"/>
      <c r="BX15" s="40"/>
      <c r="BY15" s="41"/>
      <c r="BZ15" s="41"/>
      <c r="CA15" s="40"/>
      <c r="CB15" s="40"/>
      <c r="CC15" s="40"/>
      <c r="CD15" s="41"/>
      <c r="CE15" s="41"/>
      <c r="CF15" s="40"/>
      <c r="CG15" s="40"/>
      <c r="CH15" s="40"/>
      <c r="CI15" s="41"/>
      <c r="CJ15" s="41"/>
      <c r="CK15" s="40"/>
      <c r="CL15" s="40"/>
      <c r="CM15" s="40"/>
      <c r="CN15" s="41"/>
      <c r="CO15" s="41"/>
      <c r="CP15" s="40"/>
      <c r="CQ15" s="40"/>
      <c r="CR15" s="40"/>
      <c r="CS15" s="41"/>
      <c r="CT15" s="41"/>
      <c r="CU15" s="40"/>
      <c r="CV15" s="40"/>
      <c r="CW15" s="40"/>
      <c r="CX15" s="41"/>
      <c r="CY15" s="41"/>
      <c r="CZ15" s="40"/>
      <c r="DA15" s="40"/>
      <c r="DB15" s="40"/>
      <c r="DC15" s="41"/>
      <c r="DD15" s="41"/>
      <c r="DE15" s="40"/>
      <c r="DF15" s="40"/>
      <c r="DG15" s="40"/>
      <c r="DH15" s="41"/>
      <c r="DI15" s="41"/>
      <c r="DJ15" s="40"/>
      <c r="DK15" s="40"/>
      <c r="DL15" s="40"/>
      <c r="DM15" s="41"/>
      <c r="DN15" s="41"/>
      <c r="DO15" s="40"/>
      <c r="DP15" s="40"/>
      <c r="DQ15" s="40"/>
      <c r="DR15" s="41"/>
      <c r="DS15" s="41"/>
      <c r="DT15" s="40"/>
      <c r="DU15" s="40"/>
      <c r="DV15" s="40"/>
      <c r="DW15" s="41"/>
      <c r="DX15" s="41"/>
      <c r="DY15" s="40"/>
      <c r="DZ15" s="40"/>
      <c r="EA15" s="40"/>
      <c r="EB15" s="41"/>
      <c r="EC15" s="41"/>
      <c r="ED15" s="40"/>
      <c r="EE15" s="40"/>
      <c r="EF15" s="40"/>
      <c r="EG15" s="41"/>
      <c r="EH15" s="41"/>
      <c r="EI15" s="40"/>
      <c r="EJ15" s="40"/>
      <c r="EK15" s="40"/>
      <c r="EL15" s="41"/>
      <c r="EM15" s="41"/>
      <c r="EN15" s="40"/>
      <c r="EO15" s="40"/>
      <c r="EP15" s="40"/>
      <c r="EQ15" s="41"/>
      <c r="ER15" s="41"/>
      <c r="ES15" s="40"/>
      <c r="ET15" s="40"/>
      <c r="EU15" s="40"/>
      <c r="EV15" s="41"/>
      <c r="EW15" s="41"/>
      <c r="EX15" s="40"/>
      <c r="EY15" s="40"/>
      <c r="EZ15" s="40"/>
      <c r="FA15" s="41"/>
      <c r="FB15" s="41"/>
      <c r="FC15" s="40"/>
      <c r="FD15" s="40"/>
      <c r="FE15" s="40"/>
      <c r="FF15" s="41"/>
      <c r="FG15" s="41"/>
      <c r="FH15" s="40"/>
      <c r="FI15" s="40"/>
      <c r="FJ15" s="40"/>
      <c r="FK15" s="41"/>
      <c r="FL15" s="41"/>
      <c r="FM15" s="40"/>
      <c r="FN15" s="40"/>
      <c r="FO15" s="40"/>
      <c r="FP15" s="41"/>
      <c r="FQ15" s="41"/>
      <c r="FR15" s="40"/>
      <c r="FS15" s="40"/>
      <c r="FT15" s="40"/>
      <c r="FU15" s="41"/>
      <c r="FV15" s="41"/>
      <c r="FW15" s="40"/>
      <c r="FX15" s="40"/>
      <c r="FY15" s="40"/>
      <c r="FZ15" s="41"/>
      <c r="GA15" s="41"/>
      <c r="GB15" s="40"/>
      <c r="GC15" s="40"/>
      <c r="GD15" s="40"/>
      <c r="GE15" s="41"/>
      <c r="GF15" s="41"/>
      <c r="GG15" s="40"/>
      <c r="GH15" s="40"/>
      <c r="GI15" s="40"/>
      <c r="GJ15" s="41"/>
      <c r="GK15" s="41"/>
      <c r="GL15" s="40"/>
      <c r="GM15" s="40"/>
      <c r="GN15" s="40"/>
      <c r="GO15" s="41"/>
      <c r="GP15" s="41"/>
      <c r="GQ15" s="40"/>
      <c r="GR15" s="40"/>
      <c r="GS15" s="40"/>
      <c r="GT15" s="41"/>
      <c r="GU15" s="41"/>
      <c r="GV15" s="40"/>
      <c r="GW15" s="40"/>
      <c r="GX15" s="40"/>
      <c r="GY15" s="41"/>
      <c r="GZ15" s="41"/>
      <c r="HA15" s="40"/>
      <c r="HB15" s="40"/>
      <c r="HC15" s="40"/>
      <c r="HD15" s="41"/>
      <c r="HE15" s="41"/>
      <c r="HF15" s="40"/>
      <c r="HG15" s="40"/>
      <c r="HH15" s="40"/>
      <c r="HI15" s="41"/>
      <c r="HJ15" s="41"/>
      <c r="HK15" s="40"/>
      <c r="HL15" s="40"/>
      <c r="HM15" s="40"/>
      <c r="HN15" s="41"/>
      <c r="HO15" s="41"/>
      <c r="HP15" s="40"/>
      <c r="HQ15" s="40"/>
      <c r="HR15" s="40"/>
      <c r="HS15" s="41"/>
      <c r="HT15" s="41"/>
      <c r="HU15" s="40"/>
      <c r="HV15" s="40"/>
      <c r="HW15" s="40"/>
      <c r="HX15" s="41"/>
      <c r="HY15" s="41"/>
      <c r="HZ15" s="40"/>
      <c r="IA15" s="40"/>
      <c r="IB15" s="40"/>
      <c r="IC15" s="41"/>
      <c r="ID15" s="41"/>
      <c r="IE15" s="40"/>
      <c r="IF15" s="40"/>
      <c r="IG15" s="40"/>
      <c r="IH15" s="41"/>
      <c r="II15" s="41"/>
      <c r="IJ15" s="40"/>
      <c r="IK15" s="40"/>
      <c r="IL15" s="40"/>
      <c r="IM15" s="41"/>
      <c r="IN15" s="41"/>
      <c r="IO15" s="40"/>
      <c r="IP15" s="40"/>
      <c r="IQ15" s="40"/>
      <c r="IR15" s="41"/>
      <c r="IS15" s="41"/>
      <c r="IT15" s="40"/>
      <c r="IU15" s="40"/>
    </row>
    <row r="16" spans="1:255" ht="53.25" customHeight="1" x14ac:dyDescent="0.2">
      <c r="A16" s="245"/>
      <c r="B16" s="197"/>
      <c r="C16" s="42" t="s">
        <v>10</v>
      </c>
      <c r="D16" s="56" t="s">
        <v>585</v>
      </c>
      <c r="E16" s="56" t="s">
        <v>365</v>
      </c>
      <c r="F16" s="164">
        <v>1</v>
      </c>
      <c r="G16" s="164"/>
      <c r="H16" s="164"/>
      <c r="I16" s="164">
        <v>1</v>
      </c>
      <c r="J16" s="164"/>
      <c r="K16" s="164"/>
      <c r="L16" s="164">
        <v>1</v>
      </c>
      <c r="M16" s="164"/>
      <c r="N16" s="164"/>
      <c r="O16" s="164">
        <v>1</v>
      </c>
      <c r="P16" s="56"/>
      <c r="Q16" s="56"/>
      <c r="R16" s="121" t="s">
        <v>463</v>
      </c>
      <c r="S16" s="121" t="s">
        <v>365</v>
      </c>
      <c r="T16" s="56">
        <v>25</v>
      </c>
      <c r="U16" s="56"/>
      <c r="V16" s="56"/>
      <c r="W16" s="56">
        <v>25</v>
      </c>
      <c r="X16" s="56"/>
      <c r="Y16" s="56"/>
      <c r="Z16" s="56">
        <v>25</v>
      </c>
      <c r="AA16" s="56"/>
      <c r="AB16" s="56"/>
      <c r="AC16" s="56">
        <v>25</v>
      </c>
      <c r="AD16" s="56"/>
      <c r="AE16" s="56"/>
      <c r="AF16" s="48">
        <v>500000000</v>
      </c>
      <c r="AG16" s="48">
        <v>125000000</v>
      </c>
      <c r="AH16" s="48"/>
      <c r="AI16" s="48"/>
      <c r="AJ16" s="48">
        <v>125000000</v>
      </c>
      <c r="AK16" s="48"/>
      <c r="AL16" s="48"/>
      <c r="AM16" s="48">
        <v>125000000</v>
      </c>
      <c r="AN16" s="48"/>
      <c r="AO16" s="48"/>
      <c r="AP16" s="48">
        <v>125000000</v>
      </c>
      <c r="AQ16" s="48"/>
      <c r="AR16" s="48"/>
      <c r="AS16" s="40"/>
      <c r="AT16" s="40"/>
      <c r="AU16" s="41"/>
      <c r="AV16" s="41"/>
      <c r="AW16" s="40"/>
      <c r="AX16" s="40"/>
      <c r="AY16" s="40"/>
      <c r="AZ16" s="41"/>
      <c r="BA16" s="41"/>
      <c r="BB16" s="40"/>
      <c r="BC16" s="40"/>
      <c r="BD16" s="40"/>
      <c r="BE16" s="41"/>
      <c r="BF16" s="41"/>
      <c r="BG16" s="40"/>
      <c r="BH16" s="40"/>
      <c r="BI16" s="40"/>
      <c r="BJ16" s="41"/>
      <c r="BK16" s="41"/>
      <c r="BL16" s="40"/>
      <c r="BM16" s="40"/>
      <c r="BN16" s="40"/>
      <c r="BO16" s="41"/>
      <c r="BP16" s="41"/>
      <c r="BQ16" s="40"/>
      <c r="BR16" s="40"/>
      <c r="BS16" s="40"/>
      <c r="BT16" s="41"/>
      <c r="BU16" s="41"/>
      <c r="BV16" s="40"/>
      <c r="BW16" s="40"/>
      <c r="BX16" s="40"/>
      <c r="BY16" s="41"/>
      <c r="BZ16" s="41"/>
      <c r="CA16" s="40"/>
      <c r="CB16" s="40"/>
      <c r="CC16" s="40"/>
      <c r="CD16" s="41"/>
      <c r="CE16" s="41"/>
      <c r="CF16" s="40"/>
      <c r="CG16" s="40"/>
      <c r="CH16" s="40"/>
      <c r="CI16" s="41"/>
      <c r="CJ16" s="41"/>
      <c r="CK16" s="40"/>
      <c r="CL16" s="40"/>
      <c r="CM16" s="40"/>
      <c r="CN16" s="41"/>
      <c r="CO16" s="41"/>
      <c r="CP16" s="40"/>
      <c r="CQ16" s="40"/>
      <c r="CR16" s="40"/>
      <c r="CS16" s="41"/>
      <c r="CT16" s="41"/>
      <c r="CU16" s="40"/>
      <c r="CV16" s="40"/>
      <c r="CW16" s="40"/>
      <c r="CX16" s="41"/>
      <c r="CY16" s="41"/>
      <c r="CZ16" s="40"/>
      <c r="DA16" s="40"/>
      <c r="DB16" s="40"/>
      <c r="DC16" s="41"/>
      <c r="DD16" s="41"/>
      <c r="DE16" s="40"/>
      <c r="DF16" s="40"/>
      <c r="DG16" s="40"/>
      <c r="DH16" s="41"/>
      <c r="DI16" s="41"/>
      <c r="DJ16" s="40"/>
      <c r="DK16" s="40"/>
      <c r="DL16" s="40"/>
      <c r="DM16" s="41"/>
      <c r="DN16" s="41"/>
      <c r="DO16" s="40"/>
      <c r="DP16" s="40"/>
      <c r="DQ16" s="40"/>
      <c r="DR16" s="41"/>
      <c r="DS16" s="41"/>
      <c r="DT16" s="40"/>
      <c r="DU16" s="40"/>
      <c r="DV16" s="40"/>
      <c r="DW16" s="41"/>
      <c r="DX16" s="41"/>
      <c r="DY16" s="40"/>
      <c r="DZ16" s="40"/>
      <c r="EA16" s="40"/>
      <c r="EB16" s="41"/>
      <c r="EC16" s="41"/>
      <c r="ED16" s="40"/>
      <c r="EE16" s="40"/>
      <c r="EF16" s="40"/>
      <c r="EG16" s="41"/>
      <c r="EH16" s="41"/>
      <c r="EI16" s="40"/>
      <c r="EJ16" s="40"/>
      <c r="EK16" s="40"/>
      <c r="EL16" s="41"/>
      <c r="EM16" s="41"/>
      <c r="EN16" s="40"/>
      <c r="EO16" s="40"/>
      <c r="EP16" s="40"/>
      <c r="EQ16" s="41"/>
      <c r="ER16" s="41"/>
      <c r="ES16" s="40"/>
      <c r="ET16" s="40"/>
      <c r="EU16" s="40"/>
      <c r="EV16" s="41"/>
      <c r="EW16" s="41"/>
      <c r="EX16" s="40"/>
      <c r="EY16" s="40"/>
      <c r="EZ16" s="40"/>
      <c r="FA16" s="41"/>
      <c r="FB16" s="41"/>
      <c r="FC16" s="40"/>
      <c r="FD16" s="40"/>
      <c r="FE16" s="40"/>
      <c r="FF16" s="41"/>
      <c r="FG16" s="41"/>
      <c r="FH16" s="40"/>
      <c r="FI16" s="40"/>
      <c r="FJ16" s="40"/>
      <c r="FK16" s="41"/>
      <c r="FL16" s="41"/>
      <c r="FM16" s="40"/>
      <c r="FN16" s="40"/>
      <c r="FO16" s="40"/>
      <c r="FP16" s="41"/>
      <c r="FQ16" s="41"/>
      <c r="FR16" s="40"/>
      <c r="FS16" s="40"/>
      <c r="FT16" s="40"/>
      <c r="FU16" s="41"/>
      <c r="FV16" s="41"/>
      <c r="FW16" s="40"/>
      <c r="FX16" s="40"/>
      <c r="FY16" s="40"/>
      <c r="FZ16" s="41"/>
      <c r="GA16" s="41"/>
      <c r="GB16" s="40"/>
      <c r="GC16" s="40"/>
      <c r="GD16" s="40"/>
      <c r="GE16" s="41"/>
      <c r="GF16" s="41"/>
      <c r="GG16" s="40"/>
      <c r="GH16" s="40"/>
      <c r="GI16" s="40"/>
      <c r="GJ16" s="41"/>
      <c r="GK16" s="41"/>
      <c r="GL16" s="40"/>
      <c r="GM16" s="40"/>
      <c r="GN16" s="40"/>
      <c r="GO16" s="41"/>
      <c r="GP16" s="41"/>
      <c r="GQ16" s="40"/>
      <c r="GR16" s="40"/>
      <c r="GS16" s="40"/>
      <c r="GT16" s="41"/>
      <c r="GU16" s="41"/>
      <c r="GV16" s="40"/>
      <c r="GW16" s="40"/>
      <c r="GX16" s="40"/>
      <c r="GY16" s="41"/>
      <c r="GZ16" s="41"/>
      <c r="HA16" s="40"/>
      <c r="HB16" s="40"/>
      <c r="HC16" s="40"/>
      <c r="HD16" s="41"/>
      <c r="HE16" s="41"/>
      <c r="HF16" s="40"/>
      <c r="HG16" s="40"/>
      <c r="HH16" s="40"/>
      <c r="HI16" s="41"/>
      <c r="HJ16" s="41"/>
      <c r="HK16" s="40"/>
      <c r="HL16" s="40"/>
      <c r="HM16" s="40"/>
      <c r="HN16" s="41"/>
      <c r="HO16" s="41"/>
      <c r="HP16" s="40"/>
      <c r="HQ16" s="40"/>
      <c r="HR16" s="40"/>
      <c r="HS16" s="41"/>
      <c r="HT16" s="41"/>
      <c r="HU16" s="40"/>
      <c r="HV16" s="40"/>
      <c r="HW16" s="40"/>
      <c r="HX16" s="41"/>
      <c r="HY16" s="41"/>
      <c r="HZ16" s="40"/>
      <c r="IA16" s="40"/>
      <c r="IB16" s="40"/>
      <c r="IC16" s="41"/>
      <c r="ID16" s="41"/>
      <c r="IE16" s="40"/>
      <c r="IF16" s="40"/>
      <c r="IG16" s="40"/>
      <c r="IH16" s="41"/>
      <c r="II16" s="41"/>
      <c r="IJ16" s="40"/>
      <c r="IK16" s="40"/>
      <c r="IL16" s="40"/>
      <c r="IM16" s="41"/>
      <c r="IN16" s="41"/>
      <c r="IO16" s="40"/>
      <c r="IP16" s="40"/>
      <c r="IQ16" s="40"/>
      <c r="IR16" s="41"/>
      <c r="IS16" s="41"/>
      <c r="IT16" s="40"/>
      <c r="IU16" s="40"/>
    </row>
    <row r="17" spans="1:255" ht="44.25" customHeight="1" x14ac:dyDescent="0.2">
      <c r="A17" s="245"/>
      <c r="B17" s="197"/>
      <c r="C17" s="42" t="s">
        <v>586</v>
      </c>
      <c r="D17" s="56" t="s">
        <v>587</v>
      </c>
      <c r="E17" s="56" t="s">
        <v>387</v>
      </c>
      <c r="F17" s="56">
        <v>1</v>
      </c>
      <c r="G17" s="56"/>
      <c r="H17" s="56"/>
      <c r="I17" s="56">
        <v>1</v>
      </c>
      <c r="J17" s="56"/>
      <c r="K17" s="56"/>
      <c r="L17" s="56">
        <v>1</v>
      </c>
      <c r="M17" s="56"/>
      <c r="N17" s="56"/>
      <c r="O17" s="56">
        <v>1</v>
      </c>
      <c r="P17" s="56"/>
      <c r="Q17" s="56"/>
      <c r="R17" s="204" t="s">
        <v>464</v>
      </c>
      <c r="S17" s="204" t="s">
        <v>445</v>
      </c>
      <c r="T17" s="204">
        <v>100</v>
      </c>
      <c r="U17" s="204"/>
      <c r="V17" s="204"/>
      <c r="W17" s="204">
        <v>100</v>
      </c>
      <c r="X17" s="204"/>
      <c r="Y17" s="204"/>
      <c r="Z17" s="204">
        <v>100</v>
      </c>
      <c r="AA17" s="204"/>
      <c r="AB17" s="204"/>
      <c r="AC17" s="204">
        <v>100</v>
      </c>
      <c r="AD17" s="204"/>
      <c r="AE17" s="204"/>
      <c r="AF17" s="48">
        <v>500000000</v>
      </c>
      <c r="AG17" s="48">
        <v>125000000</v>
      </c>
      <c r="AH17" s="48"/>
      <c r="AI17" s="48"/>
      <c r="AJ17" s="48">
        <v>125000000</v>
      </c>
      <c r="AK17" s="48"/>
      <c r="AL17" s="48"/>
      <c r="AM17" s="48">
        <v>125000000</v>
      </c>
      <c r="AN17" s="48"/>
      <c r="AO17" s="48"/>
      <c r="AP17" s="48">
        <v>125000000</v>
      </c>
      <c r="AQ17" s="48"/>
      <c r="AR17" s="48"/>
      <c r="AS17" s="40"/>
      <c r="AT17" s="40"/>
      <c r="AU17" s="41"/>
      <c r="AV17" s="41"/>
      <c r="AW17" s="40"/>
      <c r="AX17" s="40"/>
      <c r="AY17" s="40"/>
      <c r="AZ17" s="41"/>
      <c r="BA17" s="41"/>
      <c r="BB17" s="40"/>
      <c r="BC17" s="40"/>
      <c r="BD17" s="40"/>
      <c r="BE17" s="41"/>
      <c r="BF17" s="41"/>
      <c r="BG17" s="40"/>
      <c r="BH17" s="40"/>
      <c r="BI17" s="40"/>
      <c r="BJ17" s="41"/>
      <c r="BK17" s="41"/>
      <c r="BL17" s="40"/>
      <c r="BM17" s="40"/>
      <c r="BN17" s="40"/>
      <c r="BO17" s="41"/>
      <c r="BP17" s="41"/>
      <c r="BQ17" s="40"/>
      <c r="BR17" s="40"/>
      <c r="BS17" s="40"/>
      <c r="BT17" s="41"/>
      <c r="BU17" s="41"/>
      <c r="BV17" s="40"/>
      <c r="BW17" s="40"/>
      <c r="BX17" s="40"/>
      <c r="BY17" s="41"/>
      <c r="BZ17" s="41"/>
      <c r="CA17" s="40"/>
      <c r="CB17" s="40"/>
      <c r="CC17" s="40"/>
      <c r="CD17" s="41"/>
      <c r="CE17" s="41"/>
      <c r="CF17" s="40"/>
      <c r="CG17" s="40"/>
      <c r="CH17" s="40"/>
      <c r="CI17" s="41"/>
      <c r="CJ17" s="41"/>
      <c r="CK17" s="40"/>
      <c r="CL17" s="40"/>
      <c r="CM17" s="40"/>
      <c r="CN17" s="41"/>
      <c r="CO17" s="41"/>
      <c r="CP17" s="40"/>
      <c r="CQ17" s="40"/>
      <c r="CR17" s="40"/>
      <c r="CS17" s="41"/>
      <c r="CT17" s="41"/>
      <c r="CU17" s="40"/>
      <c r="CV17" s="40"/>
      <c r="CW17" s="40"/>
      <c r="CX17" s="41"/>
      <c r="CY17" s="41"/>
      <c r="CZ17" s="40"/>
      <c r="DA17" s="40"/>
      <c r="DB17" s="40"/>
      <c r="DC17" s="41"/>
      <c r="DD17" s="41"/>
      <c r="DE17" s="40"/>
      <c r="DF17" s="40"/>
      <c r="DG17" s="40"/>
      <c r="DH17" s="41"/>
      <c r="DI17" s="41"/>
      <c r="DJ17" s="40"/>
      <c r="DK17" s="40"/>
      <c r="DL17" s="40"/>
      <c r="DM17" s="41"/>
      <c r="DN17" s="41"/>
      <c r="DO17" s="40"/>
      <c r="DP17" s="40"/>
      <c r="DQ17" s="40"/>
      <c r="DR17" s="41"/>
      <c r="DS17" s="41"/>
      <c r="DT17" s="40"/>
      <c r="DU17" s="40"/>
      <c r="DV17" s="40"/>
      <c r="DW17" s="41"/>
      <c r="DX17" s="41"/>
      <c r="DY17" s="40"/>
      <c r="DZ17" s="40"/>
      <c r="EA17" s="40"/>
      <c r="EB17" s="41"/>
      <c r="EC17" s="41"/>
      <c r="ED17" s="40"/>
      <c r="EE17" s="40"/>
      <c r="EF17" s="40"/>
      <c r="EG17" s="41"/>
      <c r="EH17" s="41"/>
      <c r="EI17" s="40"/>
      <c r="EJ17" s="40"/>
      <c r="EK17" s="40"/>
      <c r="EL17" s="41"/>
      <c r="EM17" s="41"/>
      <c r="EN17" s="40"/>
      <c r="EO17" s="40"/>
      <c r="EP17" s="40"/>
      <c r="EQ17" s="41"/>
      <c r="ER17" s="41"/>
      <c r="ES17" s="40"/>
      <c r="ET17" s="40"/>
      <c r="EU17" s="40"/>
      <c r="EV17" s="41"/>
      <c r="EW17" s="41"/>
      <c r="EX17" s="40"/>
      <c r="EY17" s="40"/>
      <c r="EZ17" s="40"/>
      <c r="FA17" s="41"/>
      <c r="FB17" s="41"/>
      <c r="FC17" s="40"/>
      <c r="FD17" s="40"/>
      <c r="FE17" s="40"/>
      <c r="FF17" s="41"/>
      <c r="FG17" s="41"/>
      <c r="FH17" s="40"/>
      <c r="FI17" s="40"/>
      <c r="FJ17" s="40"/>
      <c r="FK17" s="41"/>
      <c r="FL17" s="41"/>
      <c r="FM17" s="40"/>
      <c r="FN17" s="40"/>
      <c r="FO17" s="40"/>
      <c r="FP17" s="41"/>
      <c r="FQ17" s="41"/>
      <c r="FR17" s="40"/>
      <c r="FS17" s="40"/>
      <c r="FT17" s="40"/>
      <c r="FU17" s="41"/>
      <c r="FV17" s="41"/>
      <c r="FW17" s="40"/>
      <c r="FX17" s="40"/>
      <c r="FY17" s="40"/>
      <c r="FZ17" s="41"/>
      <c r="GA17" s="41"/>
      <c r="GB17" s="40"/>
      <c r="GC17" s="40"/>
      <c r="GD17" s="40"/>
      <c r="GE17" s="41"/>
      <c r="GF17" s="41"/>
      <c r="GG17" s="40"/>
      <c r="GH17" s="40"/>
      <c r="GI17" s="40"/>
      <c r="GJ17" s="41"/>
      <c r="GK17" s="41"/>
      <c r="GL17" s="40"/>
      <c r="GM17" s="40"/>
      <c r="GN17" s="40"/>
      <c r="GO17" s="41"/>
      <c r="GP17" s="41"/>
      <c r="GQ17" s="40"/>
      <c r="GR17" s="40"/>
      <c r="GS17" s="40"/>
      <c r="GT17" s="41"/>
      <c r="GU17" s="41"/>
      <c r="GV17" s="40"/>
      <c r="GW17" s="40"/>
      <c r="GX17" s="40"/>
      <c r="GY17" s="41"/>
      <c r="GZ17" s="41"/>
      <c r="HA17" s="40"/>
      <c r="HB17" s="40"/>
      <c r="HC17" s="40"/>
      <c r="HD17" s="41"/>
      <c r="HE17" s="41"/>
      <c r="HF17" s="40"/>
      <c r="HG17" s="40"/>
      <c r="HH17" s="40"/>
      <c r="HI17" s="41"/>
      <c r="HJ17" s="41"/>
      <c r="HK17" s="40"/>
      <c r="HL17" s="40"/>
      <c r="HM17" s="40"/>
      <c r="HN17" s="41"/>
      <c r="HO17" s="41"/>
      <c r="HP17" s="40"/>
      <c r="HQ17" s="40"/>
      <c r="HR17" s="40"/>
      <c r="HS17" s="41"/>
      <c r="HT17" s="41"/>
      <c r="HU17" s="40"/>
      <c r="HV17" s="40"/>
      <c r="HW17" s="40"/>
      <c r="HX17" s="41"/>
      <c r="HY17" s="41"/>
      <c r="HZ17" s="40"/>
      <c r="IA17" s="40"/>
      <c r="IB17" s="40"/>
      <c r="IC17" s="41"/>
      <c r="ID17" s="41"/>
      <c r="IE17" s="40"/>
      <c r="IF17" s="40"/>
      <c r="IG17" s="40"/>
      <c r="IH17" s="41"/>
      <c r="II17" s="41"/>
      <c r="IJ17" s="40"/>
      <c r="IK17" s="40"/>
      <c r="IL17" s="40"/>
      <c r="IM17" s="41"/>
      <c r="IN17" s="41"/>
      <c r="IO17" s="40"/>
      <c r="IP17" s="40"/>
      <c r="IQ17" s="40"/>
      <c r="IR17" s="41"/>
      <c r="IS17" s="41"/>
      <c r="IT17" s="40"/>
      <c r="IU17" s="40"/>
    </row>
    <row r="18" spans="1:255" ht="50.25" customHeight="1" x14ac:dyDescent="0.2">
      <c r="A18" s="245"/>
      <c r="B18" s="197"/>
      <c r="C18" s="42" t="s">
        <v>588</v>
      </c>
      <c r="D18" s="56" t="s">
        <v>589</v>
      </c>
      <c r="E18" s="56" t="s">
        <v>365</v>
      </c>
      <c r="F18" s="164">
        <v>0.25</v>
      </c>
      <c r="G18" s="164"/>
      <c r="H18" s="164"/>
      <c r="I18" s="164">
        <v>0.25</v>
      </c>
      <c r="J18" s="164"/>
      <c r="K18" s="164"/>
      <c r="L18" s="164">
        <v>0.25</v>
      </c>
      <c r="M18" s="164"/>
      <c r="N18" s="164"/>
      <c r="O18" s="164">
        <v>0.25</v>
      </c>
      <c r="P18" s="56"/>
      <c r="Q18" s="56"/>
      <c r="R18" s="205"/>
      <c r="S18" s="205"/>
      <c r="T18" s="205"/>
      <c r="U18" s="205"/>
      <c r="V18" s="205"/>
      <c r="W18" s="205"/>
      <c r="X18" s="205"/>
      <c r="Y18" s="205"/>
      <c r="Z18" s="205"/>
      <c r="AA18" s="205"/>
      <c r="AB18" s="205"/>
      <c r="AC18" s="205"/>
      <c r="AD18" s="205"/>
      <c r="AE18" s="205"/>
      <c r="AF18" s="48">
        <v>800000000</v>
      </c>
      <c r="AG18" s="48">
        <v>200000000</v>
      </c>
      <c r="AH18" s="48"/>
      <c r="AI18" s="48"/>
      <c r="AJ18" s="48">
        <v>200000000</v>
      </c>
      <c r="AK18" s="48"/>
      <c r="AL18" s="48"/>
      <c r="AM18" s="48">
        <v>200000000</v>
      </c>
      <c r="AN18" s="48"/>
      <c r="AO18" s="48"/>
      <c r="AP18" s="48">
        <v>200000000</v>
      </c>
      <c r="AQ18" s="48"/>
      <c r="AR18" s="48"/>
      <c r="AS18" s="40"/>
      <c r="AT18" s="40"/>
      <c r="AU18" s="41"/>
      <c r="AV18" s="41"/>
      <c r="AW18" s="40"/>
      <c r="AX18" s="40"/>
      <c r="AY18" s="40"/>
      <c r="AZ18" s="41"/>
      <c r="BA18" s="41"/>
      <c r="BB18" s="40"/>
      <c r="BC18" s="40"/>
      <c r="BD18" s="40"/>
      <c r="BE18" s="41"/>
      <c r="BF18" s="41"/>
      <c r="BG18" s="40"/>
      <c r="BH18" s="40"/>
      <c r="BI18" s="40"/>
      <c r="BJ18" s="41"/>
      <c r="BK18" s="41"/>
      <c r="BL18" s="40"/>
      <c r="BM18" s="40"/>
      <c r="BN18" s="40"/>
      <c r="BO18" s="41"/>
      <c r="BP18" s="41"/>
      <c r="BQ18" s="40"/>
      <c r="BR18" s="40"/>
      <c r="BS18" s="40"/>
      <c r="BT18" s="41"/>
      <c r="BU18" s="41"/>
      <c r="BV18" s="40"/>
      <c r="BW18" s="40"/>
      <c r="BX18" s="40"/>
      <c r="BY18" s="41"/>
      <c r="BZ18" s="41"/>
      <c r="CA18" s="40"/>
      <c r="CB18" s="40"/>
      <c r="CC18" s="40"/>
      <c r="CD18" s="41"/>
      <c r="CE18" s="41"/>
      <c r="CF18" s="40"/>
      <c r="CG18" s="40"/>
      <c r="CH18" s="40"/>
      <c r="CI18" s="41"/>
      <c r="CJ18" s="41"/>
      <c r="CK18" s="40"/>
      <c r="CL18" s="40"/>
      <c r="CM18" s="40"/>
      <c r="CN18" s="41"/>
      <c r="CO18" s="41"/>
      <c r="CP18" s="40"/>
      <c r="CQ18" s="40"/>
      <c r="CR18" s="40"/>
      <c r="CS18" s="41"/>
      <c r="CT18" s="41"/>
      <c r="CU18" s="40"/>
      <c r="CV18" s="40"/>
      <c r="CW18" s="40"/>
      <c r="CX18" s="41"/>
      <c r="CY18" s="41"/>
      <c r="CZ18" s="40"/>
      <c r="DA18" s="40"/>
      <c r="DB18" s="40"/>
      <c r="DC18" s="41"/>
      <c r="DD18" s="41"/>
      <c r="DE18" s="40"/>
      <c r="DF18" s="40"/>
      <c r="DG18" s="40"/>
      <c r="DH18" s="41"/>
      <c r="DI18" s="41"/>
      <c r="DJ18" s="40"/>
      <c r="DK18" s="40"/>
      <c r="DL18" s="40"/>
      <c r="DM18" s="41"/>
      <c r="DN18" s="41"/>
      <c r="DO18" s="40"/>
      <c r="DP18" s="40"/>
      <c r="DQ18" s="40"/>
      <c r="DR18" s="41"/>
      <c r="DS18" s="41"/>
      <c r="DT18" s="40"/>
      <c r="DU18" s="40"/>
      <c r="DV18" s="40"/>
      <c r="DW18" s="41"/>
      <c r="DX18" s="41"/>
      <c r="DY18" s="40"/>
      <c r="DZ18" s="40"/>
      <c r="EA18" s="40"/>
      <c r="EB18" s="41"/>
      <c r="EC18" s="41"/>
      <c r="ED18" s="40"/>
      <c r="EE18" s="40"/>
      <c r="EF18" s="40"/>
      <c r="EG18" s="41"/>
      <c r="EH18" s="41"/>
      <c r="EI18" s="40"/>
      <c r="EJ18" s="40"/>
      <c r="EK18" s="40"/>
      <c r="EL18" s="41"/>
      <c r="EM18" s="41"/>
      <c r="EN18" s="40"/>
      <c r="EO18" s="40"/>
      <c r="EP18" s="40"/>
      <c r="EQ18" s="41"/>
      <c r="ER18" s="41"/>
      <c r="ES18" s="40"/>
      <c r="ET18" s="40"/>
      <c r="EU18" s="40"/>
      <c r="EV18" s="41"/>
      <c r="EW18" s="41"/>
      <c r="EX18" s="40"/>
      <c r="EY18" s="40"/>
      <c r="EZ18" s="40"/>
      <c r="FA18" s="41"/>
      <c r="FB18" s="41"/>
      <c r="FC18" s="40"/>
      <c r="FD18" s="40"/>
      <c r="FE18" s="40"/>
      <c r="FF18" s="41"/>
      <c r="FG18" s="41"/>
      <c r="FH18" s="40"/>
      <c r="FI18" s="40"/>
      <c r="FJ18" s="40"/>
      <c r="FK18" s="41"/>
      <c r="FL18" s="41"/>
      <c r="FM18" s="40"/>
      <c r="FN18" s="40"/>
      <c r="FO18" s="40"/>
      <c r="FP18" s="41"/>
      <c r="FQ18" s="41"/>
      <c r="FR18" s="40"/>
      <c r="FS18" s="40"/>
      <c r="FT18" s="40"/>
      <c r="FU18" s="41"/>
      <c r="FV18" s="41"/>
      <c r="FW18" s="40"/>
      <c r="FX18" s="40"/>
      <c r="FY18" s="40"/>
      <c r="FZ18" s="41"/>
      <c r="GA18" s="41"/>
      <c r="GB18" s="40"/>
      <c r="GC18" s="40"/>
      <c r="GD18" s="40"/>
      <c r="GE18" s="41"/>
      <c r="GF18" s="41"/>
      <c r="GG18" s="40"/>
      <c r="GH18" s="40"/>
      <c r="GI18" s="40"/>
      <c r="GJ18" s="41"/>
      <c r="GK18" s="41"/>
      <c r="GL18" s="40"/>
      <c r="GM18" s="40"/>
      <c r="GN18" s="40"/>
      <c r="GO18" s="41"/>
      <c r="GP18" s="41"/>
      <c r="GQ18" s="40"/>
      <c r="GR18" s="40"/>
      <c r="GS18" s="40"/>
      <c r="GT18" s="41"/>
      <c r="GU18" s="41"/>
      <c r="GV18" s="40"/>
      <c r="GW18" s="40"/>
      <c r="GX18" s="40"/>
      <c r="GY18" s="41"/>
      <c r="GZ18" s="41"/>
      <c r="HA18" s="40"/>
      <c r="HB18" s="40"/>
      <c r="HC18" s="40"/>
      <c r="HD18" s="41"/>
      <c r="HE18" s="41"/>
      <c r="HF18" s="40"/>
      <c r="HG18" s="40"/>
      <c r="HH18" s="40"/>
      <c r="HI18" s="41"/>
      <c r="HJ18" s="41"/>
      <c r="HK18" s="40"/>
      <c r="HL18" s="40"/>
      <c r="HM18" s="40"/>
      <c r="HN18" s="41"/>
      <c r="HO18" s="41"/>
      <c r="HP18" s="40"/>
      <c r="HQ18" s="40"/>
      <c r="HR18" s="40"/>
      <c r="HS18" s="41"/>
      <c r="HT18" s="41"/>
      <c r="HU18" s="40"/>
      <c r="HV18" s="40"/>
      <c r="HW18" s="40"/>
      <c r="HX18" s="41"/>
      <c r="HY18" s="41"/>
      <c r="HZ18" s="40"/>
      <c r="IA18" s="40"/>
      <c r="IB18" s="40"/>
      <c r="IC18" s="41"/>
      <c r="ID18" s="41"/>
      <c r="IE18" s="40"/>
      <c r="IF18" s="40"/>
      <c r="IG18" s="40"/>
      <c r="IH18" s="41"/>
      <c r="II18" s="41"/>
      <c r="IJ18" s="40"/>
      <c r="IK18" s="40"/>
      <c r="IL18" s="40"/>
      <c r="IM18" s="41"/>
      <c r="IN18" s="41"/>
      <c r="IO18" s="40"/>
      <c r="IP18" s="40"/>
      <c r="IQ18" s="40"/>
      <c r="IR18" s="41"/>
      <c r="IS18" s="41"/>
      <c r="IT18" s="40"/>
      <c r="IU18" s="40"/>
    </row>
    <row r="19" spans="1:255" ht="41.25" customHeight="1" x14ac:dyDescent="0.2">
      <c r="A19" s="245"/>
      <c r="B19" s="197"/>
      <c r="C19" s="42" t="s">
        <v>590</v>
      </c>
      <c r="D19" s="166" t="s">
        <v>301</v>
      </c>
      <c r="E19" s="56" t="s">
        <v>365</v>
      </c>
      <c r="F19" s="164">
        <v>0.25</v>
      </c>
      <c r="G19" s="164"/>
      <c r="H19" s="164"/>
      <c r="I19" s="164">
        <v>0.25</v>
      </c>
      <c r="J19" s="164"/>
      <c r="K19" s="164"/>
      <c r="L19" s="164">
        <v>0.25</v>
      </c>
      <c r="M19" s="164"/>
      <c r="N19" s="164"/>
      <c r="O19" s="164">
        <v>0.25</v>
      </c>
      <c r="P19" s="56"/>
      <c r="Q19" s="56"/>
      <c r="R19" s="205"/>
      <c r="S19" s="205"/>
      <c r="T19" s="205"/>
      <c r="U19" s="205"/>
      <c r="V19" s="205"/>
      <c r="W19" s="205"/>
      <c r="X19" s="205"/>
      <c r="Y19" s="205"/>
      <c r="Z19" s="205"/>
      <c r="AA19" s="205"/>
      <c r="AB19" s="205"/>
      <c r="AC19" s="205"/>
      <c r="AD19" s="205"/>
      <c r="AE19" s="205"/>
      <c r="AF19" s="48">
        <v>800000000</v>
      </c>
      <c r="AG19" s="48">
        <v>200000000</v>
      </c>
      <c r="AH19" s="48"/>
      <c r="AI19" s="48"/>
      <c r="AJ19" s="48">
        <v>200000000</v>
      </c>
      <c r="AK19" s="48"/>
      <c r="AL19" s="48"/>
      <c r="AM19" s="48">
        <v>200000000</v>
      </c>
      <c r="AN19" s="48"/>
      <c r="AO19" s="48"/>
      <c r="AP19" s="48">
        <v>200000000</v>
      </c>
      <c r="AQ19" s="48"/>
      <c r="AR19" s="48"/>
      <c r="AS19" s="40"/>
      <c r="AT19" s="40"/>
      <c r="AU19" s="41"/>
      <c r="AV19" s="41"/>
      <c r="AW19" s="40"/>
      <c r="AX19" s="40"/>
      <c r="AY19" s="40"/>
      <c r="AZ19" s="41"/>
      <c r="BA19" s="41"/>
      <c r="BB19" s="40"/>
      <c r="BC19" s="40"/>
      <c r="BD19" s="40"/>
      <c r="BE19" s="41"/>
      <c r="BF19" s="41"/>
      <c r="BG19" s="40"/>
      <c r="BH19" s="40"/>
      <c r="BI19" s="40"/>
      <c r="BJ19" s="41"/>
      <c r="BK19" s="41"/>
      <c r="BL19" s="40"/>
      <c r="BM19" s="40"/>
      <c r="BN19" s="40"/>
      <c r="BO19" s="41"/>
      <c r="BP19" s="41"/>
      <c r="BQ19" s="40"/>
      <c r="BR19" s="40"/>
      <c r="BS19" s="40"/>
      <c r="BT19" s="41"/>
      <c r="BU19" s="41"/>
      <c r="BV19" s="40"/>
      <c r="BW19" s="40"/>
      <c r="BX19" s="40"/>
      <c r="BY19" s="41"/>
      <c r="BZ19" s="41"/>
      <c r="CA19" s="40"/>
      <c r="CB19" s="40"/>
      <c r="CC19" s="40"/>
      <c r="CD19" s="41"/>
      <c r="CE19" s="41"/>
      <c r="CF19" s="40"/>
      <c r="CG19" s="40"/>
      <c r="CH19" s="40"/>
      <c r="CI19" s="41"/>
      <c r="CJ19" s="41"/>
      <c r="CK19" s="40"/>
      <c r="CL19" s="40"/>
      <c r="CM19" s="40"/>
      <c r="CN19" s="41"/>
      <c r="CO19" s="41"/>
      <c r="CP19" s="40"/>
      <c r="CQ19" s="40"/>
      <c r="CR19" s="40"/>
      <c r="CS19" s="41"/>
      <c r="CT19" s="41"/>
      <c r="CU19" s="40"/>
      <c r="CV19" s="40"/>
      <c r="CW19" s="40"/>
      <c r="CX19" s="41"/>
      <c r="CY19" s="41"/>
      <c r="CZ19" s="40"/>
      <c r="DA19" s="40"/>
      <c r="DB19" s="40"/>
      <c r="DC19" s="41"/>
      <c r="DD19" s="41"/>
      <c r="DE19" s="40"/>
      <c r="DF19" s="40"/>
      <c r="DG19" s="40"/>
      <c r="DH19" s="41"/>
      <c r="DI19" s="41"/>
      <c r="DJ19" s="40"/>
      <c r="DK19" s="40"/>
      <c r="DL19" s="40"/>
      <c r="DM19" s="41"/>
      <c r="DN19" s="41"/>
      <c r="DO19" s="40"/>
      <c r="DP19" s="40"/>
      <c r="DQ19" s="40"/>
      <c r="DR19" s="41"/>
      <c r="DS19" s="41"/>
      <c r="DT19" s="40"/>
      <c r="DU19" s="40"/>
      <c r="DV19" s="40"/>
      <c r="DW19" s="41"/>
      <c r="DX19" s="41"/>
      <c r="DY19" s="40"/>
      <c r="DZ19" s="40"/>
      <c r="EA19" s="40"/>
      <c r="EB19" s="41"/>
      <c r="EC19" s="41"/>
      <c r="ED19" s="40"/>
      <c r="EE19" s="40"/>
      <c r="EF19" s="40"/>
      <c r="EG19" s="41"/>
      <c r="EH19" s="41"/>
      <c r="EI19" s="40"/>
      <c r="EJ19" s="40"/>
      <c r="EK19" s="40"/>
      <c r="EL19" s="41"/>
      <c r="EM19" s="41"/>
      <c r="EN19" s="40"/>
      <c r="EO19" s="40"/>
      <c r="EP19" s="40"/>
      <c r="EQ19" s="41"/>
      <c r="ER19" s="41"/>
      <c r="ES19" s="40"/>
      <c r="ET19" s="40"/>
      <c r="EU19" s="40"/>
      <c r="EV19" s="41"/>
      <c r="EW19" s="41"/>
      <c r="EX19" s="40"/>
      <c r="EY19" s="40"/>
      <c r="EZ19" s="40"/>
      <c r="FA19" s="41"/>
      <c r="FB19" s="41"/>
      <c r="FC19" s="40"/>
      <c r="FD19" s="40"/>
      <c r="FE19" s="40"/>
      <c r="FF19" s="41"/>
      <c r="FG19" s="41"/>
      <c r="FH19" s="40"/>
      <c r="FI19" s="40"/>
      <c r="FJ19" s="40"/>
      <c r="FK19" s="41"/>
      <c r="FL19" s="41"/>
      <c r="FM19" s="40"/>
      <c r="FN19" s="40"/>
      <c r="FO19" s="40"/>
      <c r="FP19" s="41"/>
      <c r="FQ19" s="41"/>
      <c r="FR19" s="40"/>
      <c r="FS19" s="40"/>
      <c r="FT19" s="40"/>
      <c r="FU19" s="41"/>
      <c r="FV19" s="41"/>
      <c r="FW19" s="40"/>
      <c r="FX19" s="40"/>
      <c r="FY19" s="40"/>
      <c r="FZ19" s="41"/>
      <c r="GA19" s="41"/>
      <c r="GB19" s="40"/>
      <c r="GC19" s="40"/>
      <c r="GD19" s="40"/>
      <c r="GE19" s="41"/>
      <c r="GF19" s="41"/>
      <c r="GG19" s="40"/>
      <c r="GH19" s="40"/>
      <c r="GI19" s="40"/>
      <c r="GJ19" s="41"/>
      <c r="GK19" s="41"/>
      <c r="GL19" s="40"/>
      <c r="GM19" s="40"/>
      <c r="GN19" s="40"/>
      <c r="GO19" s="41"/>
      <c r="GP19" s="41"/>
      <c r="GQ19" s="40"/>
      <c r="GR19" s="40"/>
      <c r="GS19" s="40"/>
      <c r="GT19" s="41"/>
      <c r="GU19" s="41"/>
      <c r="GV19" s="40"/>
      <c r="GW19" s="40"/>
      <c r="GX19" s="40"/>
      <c r="GY19" s="41"/>
      <c r="GZ19" s="41"/>
      <c r="HA19" s="40"/>
      <c r="HB19" s="40"/>
      <c r="HC19" s="40"/>
      <c r="HD19" s="41"/>
      <c r="HE19" s="41"/>
      <c r="HF19" s="40"/>
      <c r="HG19" s="40"/>
      <c r="HH19" s="40"/>
      <c r="HI19" s="41"/>
      <c r="HJ19" s="41"/>
      <c r="HK19" s="40"/>
      <c r="HL19" s="40"/>
      <c r="HM19" s="40"/>
      <c r="HN19" s="41"/>
      <c r="HO19" s="41"/>
      <c r="HP19" s="40"/>
      <c r="HQ19" s="40"/>
      <c r="HR19" s="40"/>
      <c r="HS19" s="41"/>
      <c r="HT19" s="41"/>
      <c r="HU19" s="40"/>
      <c r="HV19" s="40"/>
      <c r="HW19" s="40"/>
      <c r="HX19" s="41"/>
      <c r="HY19" s="41"/>
      <c r="HZ19" s="40"/>
      <c r="IA19" s="40"/>
      <c r="IB19" s="40"/>
      <c r="IC19" s="41"/>
      <c r="ID19" s="41"/>
      <c r="IE19" s="40"/>
      <c r="IF19" s="40"/>
      <c r="IG19" s="40"/>
      <c r="IH19" s="41"/>
      <c r="II19" s="41"/>
      <c r="IJ19" s="40"/>
      <c r="IK19" s="40"/>
      <c r="IL19" s="40"/>
      <c r="IM19" s="41"/>
      <c r="IN19" s="41"/>
      <c r="IO19" s="40"/>
      <c r="IP19" s="40"/>
      <c r="IQ19" s="40"/>
      <c r="IR19" s="41"/>
      <c r="IS19" s="41"/>
      <c r="IT19" s="40"/>
      <c r="IU19" s="40"/>
    </row>
    <row r="20" spans="1:255" ht="42.75" customHeight="1" x14ac:dyDescent="0.2">
      <c r="A20" s="245"/>
      <c r="B20" s="197" t="s">
        <v>591</v>
      </c>
      <c r="C20" s="42" t="s">
        <v>96</v>
      </c>
      <c r="D20" s="56" t="s">
        <v>97</v>
      </c>
      <c r="E20" s="56" t="s">
        <v>365</v>
      </c>
      <c r="F20" s="164">
        <v>0.25</v>
      </c>
      <c r="G20" s="164"/>
      <c r="H20" s="164"/>
      <c r="I20" s="164">
        <v>0.25</v>
      </c>
      <c r="J20" s="164"/>
      <c r="K20" s="164"/>
      <c r="L20" s="164">
        <v>0.25</v>
      </c>
      <c r="M20" s="164"/>
      <c r="N20" s="164"/>
      <c r="O20" s="164">
        <v>0.25</v>
      </c>
      <c r="P20" s="56"/>
      <c r="Q20" s="56"/>
      <c r="R20" s="205"/>
      <c r="S20" s="205"/>
      <c r="T20" s="205"/>
      <c r="U20" s="205"/>
      <c r="V20" s="205"/>
      <c r="W20" s="205"/>
      <c r="X20" s="205"/>
      <c r="Y20" s="205"/>
      <c r="Z20" s="205"/>
      <c r="AA20" s="205"/>
      <c r="AB20" s="205"/>
      <c r="AC20" s="205"/>
      <c r="AD20" s="205"/>
      <c r="AE20" s="205"/>
      <c r="AF20" s="48">
        <v>500000000</v>
      </c>
      <c r="AG20" s="48">
        <v>125000000</v>
      </c>
      <c r="AH20" s="48"/>
      <c r="AI20" s="48"/>
      <c r="AJ20" s="48">
        <v>125000000</v>
      </c>
      <c r="AK20" s="48"/>
      <c r="AL20" s="48"/>
      <c r="AM20" s="48">
        <v>125000000</v>
      </c>
      <c r="AN20" s="48"/>
      <c r="AO20" s="48"/>
      <c r="AP20" s="48">
        <v>125000000</v>
      </c>
      <c r="AQ20" s="48"/>
      <c r="AR20" s="48"/>
      <c r="AS20" s="40"/>
      <c r="AT20" s="40"/>
      <c r="AU20" s="41"/>
      <c r="AV20" s="41"/>
      <c r="AW20" s="40"/>
      <c r="AX20" s="40"/>
      <c r="AY20" s="40"/>
      <c r="AZ20" s="41"/>
      <c r="BA20" s="41"/>
      <c r="BB20" s="40"/>
      <c r="BC20" s="40"/>
      <c r="BD20" s="40"/>
      <c r="BE20" s="41"/>
      <c r="BF20" s="41"/>
      <c r="BG20" s="40"/>
      <c r="BH20" s="40"/>
      <c r="BI20" s="40"/>
      <c r="BJ20" s="41"/>
      <c r="BK20" s="41"/>
      <c r="BL20" s="40"/>
      <c r="BM20" s="40"/>
      <c r="BN20" s="40"/>
      <c r="BO20" s="41"/>
      <c r="BP20" s="41"/>
      <c r="BQ20" s="40"/>
      <c r="BR20" s="40"/>
      <c r="BS20" s="40"/>
      <c r="BT20" s="41"/>
      <c r="BU20" s="41"/>
      <c r="BV20" s="40"/>
      <c r="BW20" s="40"/>
      <c r="BX20" s="40"/>
      <c r="BY20" s="41"/>
      <c r="BZ20" s="41"/>
      <c r="CA20" s="40"/>
      <c r="CB20" s="40"/>
      <c r="CC20" s="40"/>
      <c r="CD20" s="41"/>
      <c r="CE20" s="41"/>
      <c r="CF20" s="40"/>
      <c r="CG20" s="40"/>
      <c r="CH20" s="40"/>
      <c r="CI20" s="41"/>
      <c r="CJ20" s="41"/>
      <c r="CK20" s="40"/>
      <c r="CL20" s="40"/>
      <c r="CM20" s="40"/>
      <c r="CN20" s="41"/>
      <c r="CO20" s="41"/>
      <c r="CP20" s="40"/>
      <c r="CQ20" s="40"/>
      <c r="CR20" s="40"/>
      <c r="CS20" s="41"/>
      <c r="CT20" s="41"/>
      <c r="CU20" s="40"/>
      <c r="CV20" s="40"/>
      <c r="CW20" s="40"/>
      <c r="CX20" s="41"/>
      <c r="CY20" s="41"/>
      <c r="CZ20" s="40"/>
      <c r="DA20" s="40"/>
      <c r="DB20" s="40"/>
      <c r="DC20" s="41"/>
      <c r="DD20" s="41"/>
      <c r="DE20" s="40"/>
      <c r="DF20" s="40"/>
      <c r="DG20" s="40"/>
      <c r="DH20" s="41"/>
      <c r="DI20" s="41"/>
      <c r="DJ20" s="40"/>
      <c r="DK20" s="40"/>
      <c r="DL20" s="40"/>
      <c r="DM20" s="41"/>
      <c r="DN20" s="41"/>
      <c r="DO20" s="40"/>
      <c r="DP20" s="40"/>
      <c r="DQ20" s="40"/>
      <c r="DR20" s="41"/>
      <c r="DS20" s="41"/>
      <c r="DT20" s="40"/>
      <c r="DU20" s="40"/>
      <c r="DV20" s="40"/>
      <c r="DW20" s="41"/>
      <c r="DX20" s="41"/>
      <c r="DY20" s="40"/>
      <c r="DZ20" s="40"/>
      <c r="EA20" s="40"/>
      <c r="EB20" s="41"/>
      <c r="EC20" s="41"/>
      <c r="ED20" s="40"/>
      <c r="EE20" s="40"/>
      <c r="EF20" s="40"/>
      <c r="EG20" s="41"/>
      <c r="EH20" s="41"/>
      <c r="EI20" s="40"/>
      <c r="EJ20" s="40"/>
      <c r="EK20" s="40"/>
      <c r="EL20" s="41"/>
      <c r="EM20" s="41"/>
      <c r="EN20" s="40"/>
      <c r="EO20" s="40"/>
      <c r="EP20" s="40"/>
      <c r="EQ20" s="41"/>
      <c r="ER20" s="41"/>
      <c r="ES20" s="40"/>
      <c r="ET20" s="40"/>
      <c r="EU20" s="40"/>
      <c r="EV20" s="41"/>
      <c r="EW20" s="41"/>
      <c r="EX20" s="40"/>
      <c r="EY20" s="40"/>
      <c r="EZ20" s="40"/>
      <c r="FA20" s="41"/>
      <c r="FB20" s="41"/>
      <c r="FC20" s="40"/>
      <c r="FD20" s="40"/>
      <c r="FE20" s="40"/>
      <c r="FF20" s="41"/>
      <c r="FG20" s="41"/>
      <c r="FH20" s="40"/>
      <c r="FI20" s="40"/>
      <c r="FJ20" s="40"/>
      <c r="FK20" s="41"/>
      <c r="FL20" s="41"/>
      <c r="FM20" s="40"/>
      <c r="FN20" s="40"/>
      <c r="FO20" s="40"/>
      <c r="FP20" s="41"/>
      <c r="FQ20" s="41"/>
      <c r="FR20" s="40"/>
      <c r="FS20" s="40"/>
      <c r="FT20" s="40"/>
      <c r="FU20" s="41"/>
      <c r="FV20" s="41"/>
      <c r="FW20" s="40"/>
      <c r="FX20" s="40"/>
      <c r="FY20" s="40"/>
      <c r="FZ20" s="41"/>
      <c r="GA20" s="41"/>
      <c r="GB20" s="40"/>
      <c r="GC20" s="40"/>
      <c r="GD20" s="40"/>
      <c r="GE20" s="41"/>
      <c r="GF20" s="41"/>
      <c r="GG20" s="40"/>
      <c r="GH20" s="40"/>
      <c r="GI20" s="40"/>
      <c r="GJ20" s="41"/>
      <c r="GK20" s="41"/>
      <c r="GL20" s="40"/>
      <c r="GM20" s="40"/>
      <c r="GN20" s="40"/>
      <c r="GO20" s="41"/>
      <c r="GP20" s="41"/>
      <c r="GQ20" s="40"/>
      <c r="GR20" s="40"/>
      <c r="GS20" s="40"/>
      <c r="GT20" s="41"/>
      <c r="GU20" s="41"/>
      <c r="GV20" s="40"/>
      <c r="GW20" s="40"/>
      <c r="GX20" s="40"/>
      <c r="GY20" s="41"/>
      <c r="GZ20" s="41"/>
      <c r="HA20" s="40"/>
      <c r="HB20" s="40"/>
      <c r="HC20" s="40"/>
      <c r="HD20" s="41"/>
      <c r="HE20" s="41"/>
      <c r="HF20" s="40"/>
      <c r="HG20" s="40"/>
      <c r="HH20" s="40"/>
      <c r="HI20" s="41"/>
      <c r="HJ20" s="41"/>
      <c r="HK20" s="40"/>
      <c r="HL20" s="40"/>
      <c r="HM20" s="40"/>
      <c r="HN20" s="41"/>
      <c r="HO20" s="41"/>
      <c r="HP20" s="40"/>
      <c r="HQ20" s="40"/>
      <c r="HR20" s="40"/>
      <c r="HS20" s="41"/>
      <c r="HT20" s="41"/>
      <c r="HU20" s="40"/>
      <c r="HV20" s="40"/>
      <c r="HW20" s="40"/>
      <c r="HX20" s="41"/>
      <c r="HY20" s="41"/>
      <c r="HZ20" s="40"/>
      <c r="IA20" s="40"/>
      <c r="IB20" s="40"/>
      <c r="IC20" s="41"/>
      <c r="ID20" s="41"/>
      <c r="IE20" s="40"/>
      <c r="IF20" s="40"/>
      <c r="IG20" s="40"/>
      <c r="IH20" s="41"/>
      <c r="II20" s="41"/>
      <c r="IJ20" s="40"/>
      <c r="IK20" s="40"/>
      <c r="IL20" s="40"/>
      <c r="IM20" s="41"/>
      <c r="IN20" s="41"/>
      <c r="IO20" s="40"/>
      <c r="IP20" s="40"/>
      <c r="IQ20" s="40"/>
      <c r="IR20" s="41"/>
      <c r="IS20" s="41"/>
      <c r="IT20" s="40"/>
      <c r="IU20" s="40"/>
    </row>
    <row r="21" spans="1:255" s="43" customFormat="1" ht="33" customHeight="1" x14ac:dyDescent="0.2">
      <c r="A21" s="245"/>
      <c r="B21" s="197"/>
      <c r="C21" s="42" t="s">
        <v>98</v>
      </c>
      <c r="D21" s="56" t="s">
        <v>499</v>
      </c>
      <c r="E21" s="56" t="s">
        <v>365</v>
      </c>
      <c r="F21" s="164">
        <v>0.25</v>
      </c>
      <c r="G21" s="164"/>
      <c r="H21" s="164"/>
      <c r="I21" s="164">
        <v>0.25</v>
      </c>
      <c r="J21" s="164"/>
      <c r="K21" s="164"/>
      <c r="L21" s="164">
        <v>0.25</v>
      </c>
      <c r="M21" s="164"/>
      <c r="N21" s="164"/>
      <c r="O21" s="164">
        <v>0.25</v>
      </c>
      <c r="P21" s="56"/>
      <c r="Q21" s="56"/>
      <c r="R21" s="206"/>
      <c r="S21" s="206"/>
      <c r="T21" s="206"/>
      <c r="U21" s="206"/>
      <c r="V21" s="206"/>
      <c r="W21" s="206"/>
      <c r="X21" s="206"/>
      <c r="Y21" s="206"/>
      <c r="Z21" s="206"/>
      <c r="AA21" s="206"/>
      <c r="AB21" s="206"/>
      <c r="AC21" s="206"/>
      <c r="AD21" s="206"/>
      <c r="AE21" s="206"/>
      <c r="AF21" s="48">
        <v>300000000</v>
      </c>
      <c r="AG21" s="48">
        <v>75000000</v>
      </c>
      <c r="AH21" s="48"/>
      <c r="AI21" s="48"/>
      <c r="AJ21" s="48">
        <v>75000000</v>
      </c>
      <c r="AK21" s="48"/>
      <c r="AL21" s="48"/>
      <c r="AM21" s="48">
        <v>75000000</v>
      </c>
      <c r="AN21" s="48"/>
      <c r="AO21" s="48"/>
      <c r="AP21" s="48">
        <v>75000000</v>
      </c>
      <c r="AQ21" s="48"/>
      <c r="AR21" s="48"/>
    </row>
    <row r="22" spans="1:255" s="43" customFormat="1" ht="30.75" customHeight="1" x14ac:dyDescent="0.2">
      <c r="A22" s="280" t="s">
        <v>647</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2"/>
      <c r="AD22" s="62"/>
      <c r="AE22" s="62"/>
      <c r="AF22" s="39">
        <f>SUM(AF8:AF21)</f>
        <v>13550000000</v>
      </c>
      <c r="AG22" s="39">
        <f t="shared" ref="AG22:AP22" si="0">SUM(AG8:AG21)</f>
        <v>2731250000</v>
      </c>
      <c r="AH22" s="39">
        <f t="shared" si="0"/>
        <v>0</v>
      </c>
      <c r="AI22" s="39">
        <f t="shared" si="0"/>
        <v>0</v>
      </c>
      <c r="AJ22" s="39">
        <f t="shared" si="0"/>
        <v>3650000000</v>
      </c>
      <c r="AK22" s="39">
        <f t="shared" si="0"/>
        <v>0</v>
      </c>
      <c r="AL22" s="39">
        <f t="shared" si="0"/>
        <v>0</v>
      </c>
      <c r="AM22" s="39">
        <f t="shared" si="0"/>
        <v>3650000000</v>
      </c>
      <c r="AN22" s="39">
        <f t="shared" si="0"/>
        <v>0</v>
      </c>
      <c r="AO22" s="39">
        <f t="shared" si="0"/>
        <v>0</v>
      </c>
      <c r="AP22" s="39">
        <f t="shared" si="0"/>
        <v>3518750000</v>
      </c>
      <c r="AQ22" s="39">
        <f>SUM(AQ8:AQ21)</f>
        <v>0</v>
      </c>
      <c r="AR22" s="39">
        <f>SUM(AR8:AR21)</f>
        <v>0</v>
      </c>
    </row>
    <row r="23" spans="1:255" s="43" customFormat="1" ht="37.5" customHeight="1" x14ac:dyDescent="0.2">
      <c r="A23" s="283" t="s">
        <v>314</v>
      </c>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5"/>
    </row>
    <row r="24" spans="1:255" ht="65.25" customHeight="1" x14ac:dyDescent="0.2">
      <c r="A24" s="84" t="s">
        <v>626</v>
      </c>
      <c r="B24" s="84" t="s">
        <v>628</v>
      </c>
      <c r="C24" s="84" t="s">
        <v>629</v>
      </c>
      <c r="D24" s="84" t="s">
        <v>58</v>
      </c>
      <c r="E24" s="84" t="s">
        <v>510</v>
      </c>
      <c r="F24" s="84" t="s">
        <v>351</v>
      </c>
      <c r="G24" s="84" t="s">
        <v>347</v>
      </c>
      <c r="H24" s="84" t="s">
        <v>360</v>
      </c>
      <c r="I24" s="84" t="s">
        <v>352</v>
      </c>
      <c r="J24" s="84" t="s">
        <v>350</v>
      </c>
      <c r="K24" s="84" t="s">
        <v>362</v>
      </c>
      <c r="L24" s="84" t="s">
        <v>353</v>
      </c>
      <c r="M24" s="84" t="s">
        <v>349</v>
      </c>
      <c r="N24" s="84" t="s">
        <v>363</v>
      </c>
      <c r="O24" s="84" t="s">
        <v>354</v>
      </c>
      <c r="P24" s="84" t="s">
        <v>348</v>
      </c>
      <c r="Q24" s="84" t="s">
        <v>364</v>
      </c>
      <c r="R24" s="84" t="s">
        <v>59</v>
      </c>
      <c r="S24" s="84" t="s">
        <v>510</v>
      </c>
      <c r="T24" s="84" t="s">
        <v>369</v>
      </c>
      <c r="U24" s="84" t="s">
        <v>370</v>
      </c>
      <c r="V24" s="84" t="s">
        <v>340</v>
      </c>
      <c r="W24" s="84" t="s">
        <v>372</v>
      </c>
      <c r="X24" s="84" t="s">
        <v>373</v>
      </c>
      <c r="Y24" s="84" t="s">
        <v>341</v>
      </c>
      <c r="Z24" s="84" t="s">
        <v>374</v>
      </c>
      <c r="AA24" s="84" t="s">
        <v>375</v>
      </c>
      <c r="AB24" s="84" t="s">
        <v>342</v>
      </c>
      <c r="AC24" s="84" t="s">
        <v>376</v>
      </c>
      <c r="AD24" s="84" t="s">
        <v>371</v>
      </c>
      <c r="AE24" s="84" t="s">
        <v>343</v>
      </c>
      <c r="AF24" s="39" t="s">
        <v>514</v>
      </c>
      <c r="AG24" s="54" t="s">
        <v>336</v>
      </c>
      <c r="AH24" s="54" t="s">
        <v>355</v>
      </c>
      <c r="AI24" s="54" t="s">
        <v>356</v>
      </c>
      <c r="AJ24" s="54" t="s">
        <v>337</v>
      </c>
      <c r="AK24" s="54" t="s">
        <v>344</v>
      </c>
      <c r="AL24" s="54" t="s">
        <v>357</v>
      </c>
      <c r="AM24" s="54" t="s">
        <v>338</v>
      </c>
      <c r="AN24" s="54" t="s">
        <v>345</v>
      </c>
      <c r="AO24" s="54" t="s">
        <v>358</v>
      </c>
      <c r="AP24" s="54" t="s">
        <v>339</v>
      </c>
      <c r="AQ24" s="54" t="s">
        <v>346</v>
      </c>
      <c r="AR24" s="54" t="s">
        <v>359</v>
      </c>
    </row>
    <row r="25" spans="1:255" ht="72.75" customHeight="1" x14ac:dyDescent="0.2">
      <c r="A25" s="245" t="s">
        <v>643</v>
      </c>
      <c r="B25" s="197" t="s">
        <v>99</v>
      </c>
      <c r="C25" s="42" t="s">
        <v>504</v>
      </c>
      <c r="D25" s="166" t="s">
        <v>234</v>
      </c>
      <c r="E25" s="56" t="s">
        <v>466</v>
      </c>
      <c r="F25" s="56">
        <v>0</v>
      </c>
      <c r="G25" s="56"/>
      <c r="H25" s="56"/>
      <c r="I25" s="56">
        <v>1000</v>
      </c>
      <c r="J25" s="56"/>
      <c r="K25" s="56"/>
      <c r="L25" s="56">
        <v>2000</v>
      </c>
      <c r="M25" s="56"/>
      <c r="N25" s="56"/>
      <c r="O25" s="56">
        <v>4000</v>
      </c>
      <c r="P25" s="56"/>
      <c r="Q25" s="56"/>
      <c r="R25" s="197" t="s">
        <v>315</v>
      </c>
      <c r="S25" s="197" t="s">
        <v>469</v>
      </c>
      <c r="T25" s="197">
        <v>0</v>
      </c>
      <c r="U25" s="56"/>
      <c r="V25" s="56"/>
      <c r="W25" s="197">
        <v>14.285714285714301</v>
      </c>
      <c r="X25" s="56"/>
      <c r="Y25" s="56"/>
      <c r="Z25" s="197">
        <v>28.571428571428573</v>
      </c>
      <c r="AA25" s="56"/>
      <c r="AB25" s="56"/>
      <c r="AC25" s="330">
        <v>57.142857142857146</v>
      </c>
      <c r="AD25" s="56"/>
      <c r="AE25" s="56"/>
      <c r="AF25" s="48">
        <v>360000000</v>
      </c>
      <c r="AG25" s="48">
        <v>0</v>
      </c>
      <c r="AH25" s="48"/>
      <c r="AI25" s="48"/>
      <c r="AJ25" s="48">
        <v>120000000</v>
      </c>
      <c r="AK25" s="48">
        <v>90000000</v>
      </c>
      <c r="AL25" s="48">
        <v>90000000</v>
      </c>
      <c r="AM25" s="48">
        <v>120000000</v>
      </c>
      <c r="AN25" s="48">
        <v>90000000</v>
      </c>
      <c r="AO25" s="48">
        <v>90000000</v>
      </c>
      <c r="AP25" s="48">
        <v>120000000</v>
      </c>
      <c r="AQ25" s="48"/>
      <c r="AR25" s="48"/>
    </row>
    <row r="26" spans="1:255" ht="75" customHeight="1" x14ac:dyDescent="0.2">
      <c r="A26" s="245"/>
      <c r="B26" s="197"/>
      <c r="C26" s="42" t="s">
        <v>100</v>
      </c>
      <c r="D26" s="166" t="s">
        <v>304</v>
      </c>
      <c r="E26" s="56" t="s">
        <v>365</v>
      </c>
      <c r="F26" s="164">
        <v>0.1</v>
      </c>
      <c r="G26" s="164"/>
      <c r="H26" s="164"/>
      <c r="I26" s="164">
        <v>0.3</v>
      </c>
      <c r="J26" s="164"/>
      <c r="K26" s="164"/>
      <c r="L26" s="164">
        <v>0.3</v>
      </c>
      <c r="M26" s="164"/>
      <c r="N26" s="164"/>
      <c r="O26" s="164">
        <v>0.3</v>
      </c>
      <c r="P26" s="56"/>
      <c r="Q26" s="56"/>
      <c r="R26" s="197"/>
      <c r="S26" s="197"/>
      <c r="T26" s="197"/>
      <c r="U26" s="56"/>
      <c r="V26" s="56"/>
      <c r="W26" s="197"/>
      <c r="X26" s="56"/>
      <c r="Y26" s="56"/>
      <c r="Z26" s="197"/>
      <c r="AA26" s="56"/>
      <c r="AB26" s="56"/>
      <c r="AC26" s="330"/>
      <c r="AD26" s="56"/>
      <c r="AE26" s="56"/>
      <c r="AF26" s="48">
        <v>580000000</v>
      </c>
      <c r="AG26" s="48">
        <v>145000000</v>
      </c>
      <c r="AH26" s="48"/>
      <c r="AI26" s="48"/>
      <c r="AJ26" s="48">
        <v>145000000</v>
      </c>
      <c r="AK26" s="48">
        <v>145000000</v>
      </c>
      <c r="AL26" s="48">
        <v>145000000</v>
      </c>
      <c r="AM26" s="48">
        <v>145000000</v>
      </c>
      <c r="AN26" s="48">
        <v>145000000</v>
      </c>
      <c r="AO26" s="48">
        <v>145000000</v>
      </c>
      <c r="AP26" s="48">
        <v>145000000</v>
      </c>
      <c r="AQ26" s="48"/>
      <c r="AR26" s="48"/>
    </row>
    <row r="27" spans="1:255" ht="57.75" customHeight="1" x14ac:dyDescent="0.2">
      <c r="A27" s="245"/>
      <c r="B27" s="197"/>
      <c r="C27" s="42" t="s">
        <v>35</v>
      </c>
      <c r="D27" s="166" t="s">
        <v>592</v>
      </c>
      <c r="E27" s="56" t="s">
        <v>467</v>
      </c>
      <c r="F27" s="56">
        <v>3</v>
      </c>
      <c r="G27" s="56"/>
      <c r="H27" s="56"/>
      <c r="I27" s="56">
        <v>4</v>
      </c>
      <c r="J27" s="56"/>
      <c r="K27" s="56"/>
      <c r="L27" s="56">
        <v>4</v>
      </c>
      <c r="M27" s="56"/>
      <c r="N27" s="56"/>
      <c r="O27" s="56">
        <v>4</v>
      </c>
      <c r="P27" s="56"/>
      <c r="Q27" s="56"/>
      <c r="R27" s="197"/>
      <c r="S27" s="197"/>
      <c r="T27" s="197"/>
      <c r="U27" s="56"/>
      <c r="V27" s="56"/>
      <c r="W27" s="197"/>
      <c r="X27" s="56"/>
      <c r="Y27" s="56"/>
      <c r="Z27" s="197"/>
      <c r="AA27" s="56"/>
      <c r="AB27" s="56"/>
      <c r="AC27" s="330"/>
      <c r="AD27" s="56"/>
      <c r="AE27" s="56"/>
      <c r="AF27" s="48">
        <v>500000000</v>
      </c>
      <c r="AG27" s="48">
        <v>125000000</v>
      </c>
      <c r="AH27" s="48"/>
      <c r="AI27" s="48"/>
      <c r="AJ27" s="48">
        <v>125000000</v>
      </c>
      <c r="AK27" s="48">
        <v>125000000</v>
      </c>
      <c r="AL27" s="48">
        <v>125000000</v>
      </c>
      <c r="AM27" s="48">
        <v>125000000</v>
      </c>
      <c r="AN27" s="48">
        <v>125000000</v>
      </c>
      <c r="AO27" s="48">
        <v>125000000</v>
      </c>
      <c r="AP27" s="48">
        <v>125000000</v>
      </c>
      <c r="AQ27" s="48"/>
      <c r="AR27" s="48"/>
    </row>
    <row r="28" spans="1:255" ht="56.25" customHeight="1" x14ac:dyDescent="0.2">
      <c r="A28" s="245"/>
      <c r="B28" s="197"/>
      <c r="C28" s="42" t="s">
        <v>593</v>
      </c>
      <c r="D28" s="166" t="s">
        <v>230</v>
      </c>
      <c r="E28" s="56" t="s">
        <v>365</v>
      </c>
      <c r="F28" s="164">
        <v>0.2</v>
      </c>
      <c r="G28" s="164"/>
      <c r="H28" s="164"/>
      <c r="I28" s="164">
        <v>0.2</v>
      </c>
      <c r="J28" s="164"/>
      <c r="K28" s="164"/>
      <c r="L28" s="164">
        <v>0.3</v>
      </c>
      <c r="M28" s="164"/>
      <c r="N28" s="164"/>
      <c r="O28" s="164">
        <v>0.3</v>
      </c>
      <c r="P28" s="56"/>
      <c r="Q28" s="56"/>
      <c r="R28" s="197"/>
      <c r="S28" s="197"/>
      <c r="T28" s="197"/>
      <c r="U28" s="56"/>
      <c r="V28" s="56"/>
      <c r="W28" s="197"/>
      <c r="X28" s="56"/>
      <c r="Y28" s="56"/>
      <c r="Z28" s="197"/>
      <c r="AA28" s="56"/>
      <c r="AB28" s="56"/>
      <c r="AC28" s="330"/>
      <c r="AD28" s="56"/>
      <c r="AE28" s="56"/>
      <c r="AF28" s="48">
        <v>550000000</v>
      </c>
      <c r="AG28" s="48">
        <v>137000000</v>
      </c>
      <c r="AH28" s="48"/>
      <c r="AI28" s="48"/>
      <c r="AJ28" s="48">
        <v>137000000</v>
      </c>
      <c r="AK28" s="48">
        <v>137000000</v>
      </c>
      <c r="AL28" s="48">
        <v>137000000</v>
      </c>
      <c r="AM28" s="48">
        <v>137000000</v>
      </c>
      <c r="AN28" s="48">
        <v>137000000</v>
      </c>
      <c r="AO28" s="48">
        <v>137000000</v>
      </c>
      <c r="AP28" s="48">
        <v>137000000</v>
      </c>
      <c r="AQ28" s="48"/>
      <c r="AR28" s="48"/>
    </row>
    <row r="29" spans="1:255" ht="37.5" customHeight="1" x14ac:dyDescent="0.2">
      <c r="A29" s="245"/>
      <c r="B29" s="197"/>
      <c r="C29" s="42" t="s">
        <v>594</v>
      </c>
      <c r="D29" s="166" t="s">
        <v>465</v>
      </c>
      <c r="E29" s="56" t="s">
        <v>365</v>
      </c>
      <c r="F29" s="164">
        <v>0</v>
      </c>
      <c r="G29" s="164"/>
      <c r="H29" s="164"/>
      <c r="I29" s="164">
        <v>0.2</v>
      </c>
      <c r="J29" s="164"/>
      <c r="K29" s="164"/>
      <c r="L29" s="164">
        <v>0.4</v>
      </c>
      <c r="M29" s="164"/>
      <c r="N29" s="164"/>
      <c r="O29" s="164">
        <v>0.4</v>
      </c>
      <c r="P29" s="56"/>
      <c r="Q29" s="56"/>
      <c r="R29" s="197"/>
      <c r="S29" s="197"/>
      <c r="T29" s="197"/>
      <c r="U29" s="56"/>
      <c r="V29" s="56"/>
      <c r="W29" s="197"/>
      <c r="X29" s="56"/>
      <c r="Y29" s="56"/>
      <c r="Z29" s="197"/>
      <c r="AA29" s="56"/>
      <c r="AB29" s="56"/>
      <c r="AC29" s="330"/>
      <c r="AD29" s="56"/>
      <c r="AE29" s="56"/>
      <c r="AF29" s="48">
        <v>500000000</v>
      </c>
      <c r="AG29" s="48">
        <v>125000000</v>
      </c>
      <c r="AH29" s="48"/>
      <c r="AI29" s="48"/>
      <c r="AJ29" s="48">
        <v>125000000</v>
      </c>
      <c r="AK29" s="48">
        <v>125000000</v>
      </c>
      <c r="AL29" s="48">
        <v>125000000</v>
      </c>
      <c r="AM29" s="48">
        <v>125000000</v>
      </c>
      <c r="AN29" s="48">
        <v>125000000</v>
      </c>
      <c r="AO29" s="48">
        <v>125000000</v>
      </c>
      <c r="AP29" s="48">
        <v>125000000</v>
      </c>
      <c r="AQ29" s="48"/>
      <c r="AR29" s="48"/>
    </row>
    <row r="30" spans="1:255" ht="51" customHeight="1" x14ac:dyDescent="0.2">
      <c r="A30" s="245"/>
      <c r="B30" s="197"/>
      <c r="C30" s="42" t="s">
        <v>101</v>
      </c>
      <c r="D30" s="56" t="s">
        <v>595</v>
      </c>
      <c r="E30" s="56" t="s">
        <v>365</v>
      </c>
      <c r="F30" s="164">
        <v>0</v>
      </c>
      <c r="G30" s="164"/>
      <c r="H30" s="164"/>
      <c r="I30" s="164">
        <v>0.4</v>
      </c>
      <c r="J30" s="164"/>
      <c r="K30" s="164"/>
      <c r="L30" s="164">
        <v>0.3</v>
      </c>
      <c r="M30" s="164"/>
      <c r="N30" s="164"/>
      <c r="O30" s="164">
        <v>0.3</v>
      </c>
      <c r="P30" s="56"/>
      <c r="Q30" s="56"/>
      <c r="R30" s="197"/>
      <c r="S30" s="197"/>
      <c r="T30" s="197"/>
      <c r="U30" s="56"/>
      <c r="V30" s="56"/>
      <c r="W30" s="197"/>
      <c r="X30" s="56"/>
      <c r="Y30" s="56"/>
      <c r="Z30" s="197"/>
      <c r="AA30" s="56"/>
      <c r="AB30" s="56"/>
      <c r="AC30" s="330"/>
      <c r="AD30" s="56"/>
      <c r="AE30" s="56"/>
      <c r="AF30" s="48">
        <v>450000000</v>
      </c>
      <c r="AG30" s="48">
        <v>112500000</v>
      </c>
      <c r="AH30" s="48"/>
      <c r="AI30" s="48"/>
      <c r="AJ30" s="48">
        <v>112500000</v>
      </c>
      <c r="AK30" s="48">
        <v>112500000</v>
      </c>
      <c r="AL30" s="48">
        <v>112500000</v>
      </c>
      <c r="AM30" s="48">
        <v>112500000</v>
      </c>
      <c r="AN30" s="48">
        <v>112500000</v>
      </c>
      <c r="AO30" s="48">
        <v>112500000</v>
      </c>
      <c r="AP30" s="48">
        <v>112500000</v>
      </c>
      <c r="AQ30" s="48"/>
      <c r="AR30" s="48"/>
    </row>
    <row r="31" spans="1:255" ht="61.5" customHeight="1" x14ac:dyDescent="0.2">
      <c r="A31" s="245"/>
      <c r="B31" s="197" t="s">
        <v>596</v>
      </c>
      <c r="C31" s="42" t="s">
        <v>302</v>
      </c>
      <c r="D31" s="56" t="s">
        <v>303</v>
      </c>
      <c r="E31" s="56" t="s">
        <v>468</v>
      </c>
      <c r="F31" s="56">
        <v>3</v>
      </c>
      <c r="G31" s="56"/>
      <c r="H31" s="56"/>
      <c r="I31" s="56">
        <v>5</v>
      </c>
      <c r="J31" s="56"/>
      <c r="K31" s="56"/>
      <c r="L31" s="56">
        <v>4</v>
      </c>
      <c r="M31" s="56"/>
      <c r="N31" s="56"/>
      <c r="O31" s="56">
        <v>3</v>
      </c>
      <c r="P31" s="56"/>
      <c r="Q31" s="56"/>
      <c r="R31" s="197"/>
      <c r="S31" s="197"/>
      <c r="T31" s="197"/>
      <c r="U31" s="56"/>
      <c r="V31" s="56"/>
      <c r="W31" s="197"/>
      <c r="X31" s="56"/>
      <c r="Y31" s="56"/>
      <c r="Z31" s="197"/>
      <c r="AA31" s="56"/>
      <c r="AB31" s="56"/>
      <c r="AC31" s="330"/>
      <c r="AD31" s="56"/>
      <c r="AE31" s="56"/>
      <c r="AF31" s="48">
        <v>210000000</v>
      </c>
      <c r="AG31" s="48">
        <v>52500000</v>
      </c>
      <c r="AH31" s="48"/>
      <c r="AI31" s="48"/>
      <c r="AJ31" s="48">
        <v>52500000</v>
      </c>
      <c r="AK31" s="48">
        <v>52500000</v>
      </c>
      <c r="AL31" s="48">
        <v>52500000</v>
      </c>
      <c r="AM31" s="48">
        <v>52500000</v>
      </c>
      <c r="AN31" s="48">
        <v>52500000</v>
      </c>
      <c r="AO31" s="48">
        <v>52500000</v>
      </c>
      <c r="AP31" s="48">
        <v>52500000</v>
      </c>
      <c r="AQ31" s="48"/>
      <c r="AR31" s="48"/>
      <c r="AS31" s="44"/>
      <c r="AT31" s="44"/>
      <c r="AU31" s="44"/>
      <c r="AV31" s="44"/>
      <c r="AW31" s="44"/>
    </row>
    <row r="32" spans="1:255" ht="59.25" customHeight="1" x14ac:dyDescent="0.2">
      <c r="A32" s="245"/>
      <c r="B32" s="197"/>
      <c r="C32" s="42" t="s">
        <v>102</v>
      </c>
      <c r="D32" s="56" t="s">
        <v>597</v>
      </c>
      <c r="E32" s="56" t="s">
        <v>468</v>
      </c>
      <c r="F32" s="56">
        <v>0</v>
      </c>
      <c r="G32" s="56"/>
      <c r="H32" s="56"/>
      <c r="I32" s="56">
        <v>1</v>
      </c>
      <c r="J32" s="56"/>
      <c r="K32" s="56"/>
      <c r="L32" s="56">
        <v>1</v>
      </c>
      <c r="M32" s="56"/>
      <c r="N32" s="56"/>
      <c r="O32" s="56">
        <v>1</v>
      </c>
      <c r="P32" s="56"/>
      <c r="Q32" s="56"/>
      <c r="R32" s="197"/>
      <c r="S32" s="197"/>
      <c r="T32" s="197"/>
      <c r="U32" s="56"/>
      <c r="V32" s="56"/>
      <c r="W32" s="197"/>
      <c r="X32" s="56"/>
      <c r="Y32" s="56"/>
      <c r="Z32" s="197"/>
      <c r="AA32" s="56"/>
      <c r="AB32" s="56"/>
      <c r="AC32" s="330"/>
      <c r="AD32" s="56"/>
      <c r="AE32" s="56"/>
      <c r="AF32" s="48">
        <v>150000000</v>
      </c>
      <c r="AG32" s="48">
        <v>37500000</v>
      </c>
      <c r="AH32" s="48"/>
      <c r="AI32" s="48"/>
      <c r="AJ32" s="48">
        <v>37500000</v>
      </c>
      <c r="AK32" s="48">
        <v>37500000</v>
      </c>
      <c r="AL32" s="48">
        <v>37500000</v>
      </c>
      <c r="AM32" s="48">
        <v>37500000</v>
      </c>
      <c r="AN32" s="48">
        <v>37500000</v>
      </c>
      <c r="AO32" s="48">
        <v>37500000</v>
      </c>
      <c r="AP32" s="48">
        <v>37500000</v>
      </c>
      <c r="AQ32" s="48"/>
      <c r="AR32" s="48"/>
      <c r="AS32" s="295"/>
      <c r="AT32" s="295"/>
      <c r="AU32" s="295"/>
      <c r="AV32" s="295"/>
      <c r="AW32" s="295"/>
    </row>
    <row r="33" spans="1:49" ht="25.5" customHeight="1" x14ac:dyDescent="0.2">
      <c r="A33" s="280" t="s">
        <v>647</v>
      </c>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2"/>
      <c r="AD33" s="62"/>
      <c r="AE33" s="62"/>
      <c r="AF33" s="143">
        <f>SUM(AF25:AF32)</f>
        <v>3300000000</v>
      </c>
      <c r="AG33" s="143">
        <f>SUM(AG25:AG32)</f>
        <v>734500000</v>
      </c>
      <c r="AH33" s="143">
        <f t="shared" ref="AH33:AP33" si="1">SUM(AH25:AH32)</f>
        <v>0</v>
      </c>
      <c r="AI33" s="143">
        <f t="shared" si="1"/>
        <v>0</v>
      </c>
      <c r="AJ33" s="143">
        <f t="shared" si="1"/>
        <v>854500000</v>
      </c>
      <c r="AK33" s="143">
        <f t="shared" si="1"/>
        <v>824500000</v>
      </c>
      <c r="AL33" s="143">
        <f t="shared" si="1"/>
        <v>824500000</v>
      </c>
      <c r="AM33" s="143">
        <f t="shared" si="1"/>
        <v>854500000</v>
      </c>
      <c r="AN33" s="143">
        <f t="shared" si="1"/>
        <v>824500000</v>
      </c>
      <c r="AO33" s="143">
        <f t="shared" si="1"/>
        <v>824500000</v>
      </c>
      <c r="AP33" s="143">
        <f t="shared" si="1"/>
        <v>854500000</v>
      </c>
      <c r="AQ33" s="39">
        <f>SUM(AQ25:AQ32)</f>
        <v>0</v>
      </c>
      <c r="AR33" s="39">
        <f>SUM(AR25:AR32)</f>
        <v>0</v>
      </c>
      <c r="AS33" s="44"/>
      <c r="AT33" s="44"/>
      <c r="AU33" s="44"/>
      <c r="AV33" s="44"/>
      <c r="AW33" s="44"/>
    </row>
    <row r="34" spans="1:49" ht="36.75" customHeight="1" x14ac:dyDescent="0.2">
      <c r="A34" s="283" t="s">
        <v>316</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5"/>
      <c r="AS34" s="44"/>
      <c r="AT34" s="44"/>
      <c r="AU34" s="44"/>
      <c r="AV34" s="44"/>
      <c r="AW34" s="44"/>
    </row>
    <row r="35" spans="1:49" ht="49.5" customHeight="1" x14ac:dyDescent="0.2">
      <c r="A35" s="84" t="s">
        <v>626</v>
      </c>
      <c r="B35" s="84" t="s">
        <v>628</v>
      </c>
      <c r="C35" s="84" t="s">
        <v>629</v>
      </c>
      <c r="D35" s="84" t="s">
        <v>58</v>
      </c>
      <c r="E35" s="84" t="s">
        <v>510</v>
      </c>
      <c r="F35" s="84" t="s">
        <v>351</v>
      </c>
      <c r="G35" s="84" t="s">
        <v>347</v>
      </c>
      <c r="H35" s="84" t="s">
        <v>360</v>
      </c>
      <c r="I35" s="84" t="s">
        <v>352</v>
      </c>
      <c r="J35" s="84" t="s">
        <v>350</v>
      </c>
      <c r="K35" s="84" t="s">
        <v>362</v>
      </c>
      <c r="L35" s="84" t="s">
        <v>353</v>
      </c>
      <c r="M35" s="84" t="s">
        <v>349</v>
      </c>
      <c r="N35" s="84" t="s">
        <v>363</v>
      </c>
      <c r="O35" s="84" t="s">
        <v>354</v>
      </c>
      <c r="P35" s="84" t="s">
        <v>348</v>
      </c>
      <c r="Q35" s="84" t="s">
        <v>364</v>
      </c>
      <c r="R35" s="84" t="s">
        <v>59</v>
      </c>
      <c r="S35" s="84" t="s">
        <v>510</v>
      </c>
      <c r="T35" s="84" t="s">
        <v>369</v>
      </c>
      <c r="U35" s="84" t="s">
        <v>370</v>
      </c>
      <c r="V35" s="84" t="s">
        <v>340</v>
      </c>
      <c r="W35" s="84" t="s">
        <v>372</v>
      </c>
      <c r="X35" s="84" t="s">
        <v>373</v>
      </c>
      <c r="Y35" s="84" t="s">
        <v>341</v>
      </c>
      <c r="Z35" s="84" t="s">
        <v>374</v>
      </c>
      <c r="AA35" s="84" t="s">
        <v>375</v>
      </c>
      <c r="AB35" s="84" t="s">
        <v>342</v>
      </c>
      <c r="AC35" s="84" t="s">
        <v>376</v>
      </c>
      <c r="AD35" s="84" t="s">
        <v>371</v>
      </c>
      <c r="AE35" s="84" t="s">
        <v>343</v>
      </c>
      <c r="AF35" s="39" t="s">
        <v>514</v>
      </c>
      <c r="AG35" s="54" t="s">
        <v>336</v>
      </c>
      <c r="AH35" s="54" t="s">
        <v>355</v>
      </c>
      <c r="AI35" s="54" t="s">
        <v>356</v>
      </c>
      <c r="AJ35" s="54" t="s">
        <v>337</v>
      </c>
      <c r="AK35" s="54" t="s">
        <v>344</v>
      </c>
      <c r="AL35" s="54" t="s">
        <v>357</v>
      </c>
      <c r="AM35" s="54" t="s">
        <v>338</v>
      </c>
      <c r="AN35" s="54" t="s">
        <v>345</v>
      </c>
      <c r="AO35" s="54" t="s">
        <v>358</v>
      </c>
      <c r="AP35" s="54" t="s">
        <v>339</v>
      </c>
      <c r="AQ35" s="54" t="s">
        <v>346</v>
      </c>
      <c r="AR35" s="54" t="s">
        <v>359</v>
      </c>
    </row>
    <row r="36" spans="1:49" ht="65.25" customHeight="1" x14ac:dyDescent="0.2">
      <c r="A36" s="245" t="s">
        <v>644</v>
      </c>
      <c r="B36" s="197" t="s">
        <v>598</v>
      </c>
      <c r="C36" s="42" t="s">
        <v>253</v>
      </c>
      <c r="D36" s="56" t="s">
        <v>599</v>
      </c>
      <c r="E36" s="56" t="s">
        <v>402</v>
      </c>
      <c r="F36" s="56">
        <v>3</v>
      </c>
      <c r="G36" s="56"/>
      <c r="H36" s="56"/>
      <c r="I36" s="56">
        <v>5</v>
      </c>
      <c r="J36" s="56"/>
      <c r="K36" s="56"/>
      <c r="L36" s="56">
        <v>6</v>
      </c>
      <c r="M36" s="56"/>
      <c r="N36" s="56"/>
      <c r="O36" s="56">
        <v>6</v>
      </c>
      <c r="P36" s="56"/>
      <c r="Q36" s="56"/>
      <c r="R36" s="56" t="s">
        <v>414</v>
      </c>
      <c r="S36" s="56" t="s">
        <v>415</v>
      </c>
      <c r="T36" s="122">
        <v>0.15</v>
      </c>
      <c r="U36" s="56"/>
      <c r="V36" s="56"/>
      <c r="W36" s="122">
        <v>0.25</v>
      </c>
      <c r="X36" s="56"/>
      <c r="Y36" s="56"/>
      <c r="Z36" s="122">
        <v>0.3</v>
      </c>
      <c r="AA36" s="56"/>
      <c r="AB36" s="56"/>
      <c r="AC36" s="122">
        <v>0.3</v>
      </c>
      <c r="AD36" s="56"/>
      <c r="AE36" s="56"/>
      <c r="AF36" s="48">
        <f>44000000000-267361156.625275</f>
        <v>43732638843.374725</v>
      </c>
      <c r="AG36" s="48">
        <v>6559895826.5062084</v>
      </c>
      <c r="AH36" s="48"/>
      <c r="AI36" s="48"/>
      <c r="AJ36" s="48">
        <v>10933159710.843681</v>
      </c>
      <c r="AK36" s="48"/>
      <c r="AL36" s="48"/>
      <c r="AM36" s="48">
        <v>13119791653.012417</v>
      </c>
      <c r="AN36" s="48"/>
      <c r="AO36" s="48"/>
      <c r="AP36" s="48">
        <v>13119791653.012417</v>
      </c>
      <c r="AQ36" s="48"/>
      <c r="AR36" s="48"/>
    </row>
    <row r="37" spans="1:49" ht="63.75" customHeight="1" x14ac:dyDescent="0.2">
      <c r="A37" s="245"/>
      <c r="B37" s="197"/>
      <c r="C37" s="42" t="s">
        <v>36</v>
      </c>
      <c r="D37" s="56" t="s">
        <v>600</v>
      </c>
      <c r="E37" s="56" t="s">
        <v>403</v>
      </c>
      <c r="F37" s="56">
        <v>2</v>
      </c>
      <c r="G37" s="56"/>
      <c r="H37" s="56"/>
      <c r="I37" s="56">
        <v>1</v>
      </c>
      <c r="J37" s="56"/>
      <c r="K37" s="56"/>
      <c r="L37" s="56">
        <v>1</v>
      </c>
      <c r="M37" s="56"/>
      <c r="N37" s="56"/>
      <c r="O37" s="56">
        <v>1</v>
      </c>
      <c r="P37" s="56"/>
      <c r="Q37" s="56"/>
      <c r="R37" s="56" t="s">
        <v>416</v>
      </c>
      <c r="S37" s="56" t="s">
        <v>415</v>
      </c>
      <c r="T37" s="123">
        <v>0.66659999999999997</v>
      </c>
      <c r="U37" s="56"/>
      <c r="V37" s="56"/>
      <c r="W37" s="123">
        <v>0.13339999999999999</v>
      </c>
      <c r="X37" s="56"/>
      <c r="Y37" s="56"/>
      <c r="Z37" s="123">
        <v>6.6600000000000006E-2</v>
      </c>
      <c r="AA37" s="56"/>
      <c r="AB37" s="56"/>
      <c r="AC37" s="123">
        <v>0.13339999999999999</v>
      </c>
      <c r="AD37" s="56"/>
      <c r="AE37" s="56"/>
      <c r="AF37" s="48">
        <v>500000000</v>
      </c>
      <c r="AG37" s="48">
        <v>333300000</v>
      </c>
      <c r="AH37" s="48"/>
      <c r="AI37" s="48"/>
      <c r="AJ37" s="48">
        <v>66700000</v>
      </c>
      <c r="AK37" s="48"/>
      <c r="AL37" s="48"/>
      <c r="AM37" s="48">
        <v>33300000</v>
      </c>
      <c r="AN37" s="48"/>
      <c r="AO37" s="48"/>
      <c r="AP37" s="48">
        <v>66700000</v>
      </c>
      <c r="AQ37" s="48"/>
      <c r="AR37" s="48"/>
    </row>
    <row r="38" spans="1:49" ht="69.75" customHeight="1" x14ac:dyDescent="0.2">
      <c r="A38" s="245"/>
      <c r="B38" s="197"/>
      <c r="C38" s="42" t="s">
        <v>37</v>
      </c>
      <c r="D38" s="56" t="s">
        <v>599</v>
      </c>
      <c r="E38" s="56" t="s">
        <v>404</v>
      </c>
      <c r="F38" s="56">
        <v>1000</v>
      </c>
      <c r="G38" s="56"/>
      <c r="H38" s="56"/>
      <c r="I38" s="56">
        <v>2166</v>
      </c>
      <c r="J38" s="56"/>
      <c r="K38" s="56"/>
      <c r="L38" s="56">
        <v>2166</v>
      </c>
      <c r="M38" s="56"/>
      <c r="N38" s="56"/>
      <c r="O38" s="56">
        <v>2166</v>
      </c>
      <c r="P38" s="56"/>
      <c r="Q38" s="56"/>
      <c r="R38" s="56" t="s">
        <v>413</v>
      </c>
      <c r="S38" s="56" t="s">
        <v>415</v>
      </c>
      <c r="T38" s="123">
        <v>0.1333</v>
      </c>
      <c r="U38" s="56"/>
      <c r="V38" s="56"/>
      <c r="W38" s="123">
        <v>0.2888</v>
      </c>
      <c r="X38" s="56"/>
      <c r="Y38" s="56"/>
      <c r="Z38" s="123">
        <v>0.2888</v>
      </c>
      <c r="AA38" s="56"/>
      <c r="AB38" s="56"/>
      <c r="AC38" s="123">
        <v>0.28910000000000002</v>
      </c>
      <c r="AD38" s="56"/>
      <c r="AE38" s="56"/>
      <c r="AF38" s="48">
        <f>(3500000*8000)+5941840577-591268426</f>
        <v>33350572151</v>
      </c>
      <c r="AG38" s="48">
        <v>4445631267.7283001</v>
      </c>
      <c r="AH38" s="48"/>
      <c r="AI38" s="48"/>
      <c r="AJ38" s="48">
        <v>9631645237.2087994</v>
      </c>
      <c r="AK38" s="48"/>
      <c r="AL38" s="48"/>
      <c r="AM38" s="48">
        <v>9631645237.2087994</v>
      </c>
      <c r="AN38" s="48"/>
      <c r="AO38" s="48"/>
      <c r="AP38" s="48">
        <v>9641650408.8541012</v>
      </c>
      <c r="AQ38" s="48"/>
      <c r="AR38" s="48"/>
    </row>
    <row r="39" spans="1:49" ht="54.75" customHeight="1" x14ac:dyDescent="0.2">
      <c r="A39" s="245"/>
      <c r="B39" s="236" t="s">
        <v>602</v>
      </c>
      <c r="C39" s="304" t="s">
        <v>38</v>
      </c>
      <c r="D39" s="56" t="s">
        <v>601</v>
      </c>
      <c r="E39" s="56" t="s">
        <v>405</v>
      </c>
      <c r="F39" s="122">
        <v>0.25</v>
      </c>
      <c r="G39" s="56"/>
      <c r="H39" s="56"/>
      <c r="I39" s="122">
        <v>0.25</v>
      </c>
      <c r="J39" s="56"/>
      <c r="K39" s="56"/>
      <c r="L39" s="122">
        <v>0.25</v>
      </c>
      <c r="M39" s="56"/>
      <c r="N39" s="56"/>
      <c r="O39" s="122">
        <v>0.25</v>
      </c>
      <c r="P39" s="56"/>
      <c r="Q39" s="56"/>
      <c r="R39" s="56" t="s">
        <v>417</v>
      </c>
      <c r="S39" s="56" t="s">
        <v>415</v>
      </c>
      <c r="T39" s="122">
        <v>0.14000000000000001</v>
      </c>
      <c r="U39" s="56"/>
      <c r="V39" s="56"/>
      <c r="W39" s="122">
        <v>0.57999999999999996</v>
      </c>
      <c r="X39" s="56"/>
      <c r="Y39" s="56"/>
      <c r="Z39" s="122">
        <v>0.04</v>
      </c>
      <c r="AA39" s="56"/>
      <c r="AB39" s="56"/>
      <c r="AC39" s="122">
        <v>0.24</v>
      </c>
      <c r="AD39" s="56"/>
      <c r="AE39" s="56"/>
      <c r="AF39" s="48">
        <v>500000000</v>
      </c>
      <c r="AG39" s="48">
        <v>70000000</v>
      </c>
      <c r="AH39" s="48"/>
      <c r="AI39" s="48"/>
      <c r="AJ39" s="48">
        <v>290000000</v>
      </c>
      <c r="AK39" s="48"/>
      <c r="AL39" s="48"/>
      <c r="AM39" s="48">
        <v>20000000</v>
      </c>
      <c r="AN39" s="48"/>
      <c r="AO39" s="48"/>
      <c r="AP39" s="48">
        <v>120000000</v>
      </c>
      <c r="AQ39" s="48"/>
      <c r="AR39" s="48"/>
    </row>
    <row r="40" spans="1:49" ht="48" customHeight="1" x14ac:dyDescent="0.2">
      <c r="A40" s="245"/>
      <c r="B40" s="236"/>
      <c r="C40" s="304" t="s">
        <v>39</v>
      </c>
      <c r="D40" s="56" t="s">
        <v>601</v>
      </c>
      <c r="E40" s="56" t="s">
        <v>403</v>
      </c>
      <c r="F40" s="56">
        <v>0</v>
      </c>
      <c r="G40" s="56"/>
      <c r="H40" s="56"/>
      <c r="I40" s="122">
        <v>0.75</v>
      </c>
      <c r="J40" s="56"/>
      <c r="K40" s="56"/>
      <c r="L40" s="122">
        <v>0.25</v>
      </c>
      <c r="M40" s="56"/>
      <c r="N40" s="56"/>
      <c r="O40" s="56">
        <v>0</v>
      </c>
      <c r="P40" s="56"/>
      <c r="Q40" s="56"/>
      <c r="R40" s="56" t="s">
        <v>418</v>
      </c>
      <c r="S40" s="56" t="s">
        <v>415</v>
      </c>
      <c r="T40" s="56">
        <v>0</v>
      </c>
      <c r="U40" s="56"/>
      <c r="V40" s="56"/>
      <c r="W40" s="122">
        <v>0.75</v>
      </c>
      <c r="X40" s="56"/>
      <c r="Y40" s="56"/>
      <c r="Z40" s="122">
        <v>0.25</v>
      </c>
      <c r="AA40" s="56"/>
      <c r="AB40" s="56"/>
      <c r="AC40" s="56">
        <v>0</v>
      </c>
      <c r="AD40" s="56"/>
      <c r="AE40" s="56"/>
      <c r="AF40" s="48">
        <v>500000000</v>
      </c>
      <c r="AG40" s="48">
        <v>0</v>
      </c>
      <c r="AH40" s="48"/>
      <c r="AI40" s="48"/>
      <c r="AJ40" s="48">
        <v>375000000</v>
      </c>
      <c r="AK40" s="48"/>
      <c r="AL40" s="48"/>
      <c r="AM40" s="48">
        <v>125000000</v>
      </c>
      <c r="AN40" s="48"/>
      <c r="AO40" s="48"/>
      <c r="AP40" s="48">
        <v>0</v>
      </c>
      <c r="AQ40" s="48"/>
      <c r="AR40" s="48"/>
    </row>
    <row r="41" spans="1:49" ht="62.25" customHeight="1" x14ac:dyDescent="0.2">
      <c r="A41" s="245"/>
      <c r="B41" s="236"/>
      <c r="C41" s="304" t="s">
        <v>103</v>
      </c>
      <c r="D41" s="56" t="s">
        <v>601</v>
      </c>
      <c r="E41" s="56" t="s">
        <v>406</v>
      </c>
      <c r="F41" s="122">
        <v>0.25</v>
      </c>
      <c r="G41" s="56"/>
      <c r="H41" s="56"/>
      <c r="I41" s="122">
        <v>0.25</v>
      </c>
      <c r="J41" s="56"/>
      <c r="K41" s="56"/>
      <c r="L41" s="122">
        <v>0.25</v>
      </c>
      <c r="M41" s="56"/>
      <c r="N41" s="56"/>
      <c r="O41" s="122">
        <v>0.25</v>
      </c>
      <c r="P41" s="56"/>
      <c r="Q41" s="56"/>
      <c r="R41" s="56" t="s">
        <v>419</v>
      </c>
      <c r="S41" s="56" t="s">
        <v>420</v>
      </c>
      <c r="T41" s="122">
        <v>0.25</v>
      </c>
      <c r="U41" s="56"/>
      <c r="V41" s="56"/>
      <c r="W41" s="122">
        <v>0.25</v>
      </c>
      <c r="X41" s="56"/>
      <c r="Y41" s="56"/>
      <c r="Z41" s="122">
        <v>0.25</v>
      </c>
      <c r="AA41" s="56"/>
      <c r="AB41" s="56"/>
      <c r="AC41" s="122">
        <v>0.25</v>
      </c>
      <c r="AD41" s="56"/>
      <c r="AE41" s="56"/>
      <c r="AF41" s="48">
        <v>200000000</v>
      </c>
      <c r="AG41" s="48">
        <v>50000000</v>
      </c>
      <c r="AH41" s="48"/>
      <c r="AI41" s="48"/>
      <c r="AJ41" s="48">
        <v>50000000</v>
      </c>
      <c r="AK41" s="48"/>
      <c r="AL41" s="48"/>
      <c r="AM41" s="48">
        <v>50000000</v>
      </c>
      <c r="AN41" s="48"/>
      <c r="AO41" s="48"/>
      <c r="AP41" s="48">
        <v>50000000</v>
      </c>
      <c r="AQ41" s="48"/>
      <c r="AR41" s="48"/>
    </row>
    <row r="42" spans="1:49" ht="52.5" customHeight="1" x14ac:dyDescent="0.2">
      <c r="A42" s="245"/>
      <c r="B42" s="236"/>
      <c r="C42" s="303" t="s">
        <v>603</v>
      </c>
      <c r="D42" s="56" t="s">
        <v>233</v>
      </c>
      <c r="E42" s="56" t="s">
        <v>407</v>
      </c>
      <c r="F42" s="122">
        <v>0.25</v>
      </c>
      <c r="G42" s="56"/>
      <c r="H42" s="56"/>
      <c r="I42" s="122">
        <v>0.25</v>
      </c>
      <c r="J42" s="56"/>
      <c r="K42" s="56"/>
      <c r="L42" s="122">
        <v>0.25</v>
      </c>
      <c r="M42" s="56"/>
      <c r="N42" s="56"/>
      <c r="O42" s="122">
        <v>0.25</v>
      </c>
      <c r="P42" s="56"/>
      <c r="Q42" s="56"/>
      <c r="R42" s="56" t="s">
        <v>421</v>
      </c>
      <c r="S42" s="56" t="s">
        <v>422</v>
      </c>
      <c r="T42" s="122">
        <v>1</v>
      </c>
      <c r="U42" s="56"/>
      <c r="V42" s="56"/>
      <c r="W42" s="56">
        <v>0</v>
      </c>
      <c r="X42" s="56"/>
      <c r="Y42" s="56"/>
      <c r="Z42" s="56">
        <v>0</v>
      </c>
      <c r="AA42" s="56"/>
      <c r="AB42" s="56"/>
      <c r="AC42" s="56">
        <v>0</v>
      </c>
      <c r="AD42" s="56"/>
      <c r="AE42" s="56"/>
      <c r="AF42" s="48">
        <v>700000000</v>
      </c>
      <c r="AG42" s="48">
        <v>100000000</v>
      </c>
      <c r="AH42" s="48"/>
      <c r="AI42" s="48"/>
      <c r="AJ42" s="48">
        <v>200000000</v>
      </c>
      <c r="AK42" s="48"/>
      <c r="AL42" s="48"/>
      <c r="AM42" s="48">
        <v>200000000</v>
      </c>
      <c r="AN42" s="48"/>
      <c r="AO42" s="48"/>
      <c r="AP42" s="48">
        <v>200000000</v>
      </c>
      <c r="AQ42" s="48"/>
      <c r="AR42" s="48"/>
    </row>
    <row r="43" spans="1:49" ht="41.25" customHeight="1" x14ac:dyDescent="0.2">
      <c r="A43" s="245"/>
      <c r="B43" s="236"/>
      <c r="C43" s="42" t="s">
        <v>631</v>
      </c>
      <c r="D43" s="56" t="s">
        <v>601</v>
      </c>
      <c r="E43" s="56" t="s">
        <v>408</v>
      </c>
      <c r="F43" s="122">
        <v>1</v>
      </c>
      <c r="G43" s="56"/>
      <c r="H43" s="56"/>
      <c r="I43" s="122">
        <v>1</v>
      </c>
      <c r="J43" s="56"/>
      <c r="K43" s="56"/>
      <c r="L43" s="122">
        <v>1</v>
      </c>
      <c r="M43" s="56"/>
      <c r="N43" s="56"/>
      <c r="O43" s="122">
        <v>1</v>
      </c>
      <c r="P43" s="56"/>
      <c r="Q43" s="56"/>
      <c r="R43" s="56" t="s">
        <v>423</v>
      </c>
      <c r="S43" s="56" t="s">
        <v>424</v>
      </c>
      <c r="T43" s="56">
        <v>0.65</v>
      </c>
      <c r="U43" s="56"/>
      <c r="V43" s="56"/>
      <c r="W43" s="56">
        <v>0.65</v>
      </c>
      <c r="X43" s="56"/>
      <c r="Y43" s="56"/>
      <c r="Z43" s="56">
        <v>0.7</v>
      </c>
      <c r="AA43" s="56"/>
      <c r="AB43" s="56"/>
      <c r="AC43" s="56">
        <v>0.75</v>
      </c>
      <c r="AD43" s="56"/>
      <c r="AE43" s="56"/>
      <c r="AF43" s="48">
        <v>1000000000</v>
      </c>
      <c r="AG43" s="48">
        <v>250000000</v>
      </c>
      <c r="AH43" s="48"/>
      <c r="AI43" s="48"/>
      <c r="AJ43" s="48">
        <v>250000000</v>
      </c>
      <c r="AK43" s="48"/>
      <c r="AL43" s="48"/>
      <c r="AM43" s="48">
        <v>250000000</v>
      </c>
      <c r="AN43" s="48"/>
      <c r="AO43" s="48"/>
      <c r="AP43" s="48">
        <v>250000000</v>
      </c>
      <c r="AQ43" s="48"/>
      <c r="AR43" s="48"/>
    </row>
    <row r="44" spans="1:49" ht="72" customHeight="1" x14ac:dyDescent="0.2">
      <c r="A44" s="245"/>
      <c r="B44" s="236"/>
      <c r="C44" s="42" t="s">
        <v>40</v>
      </c>
      <c r="D44" s="56" t="s">
        <v>41</v>
      </c>
      <c r="E44" s="56" t="s">
        <v>409</v>
      </c>
      <c r="F44" s="122" t="s">
        <v>409</v>
      </c>
      <c r="G44" s="56"/>
      <c r="H44" s="56"/>
      <c r="I44" s="56" t="s">
        <v>409</v>
      </c>
      <c r="J44" s="56"/>
      <c r="K44" s="56"/>
      <c r="L44" s="56" t="s">
        <v>409</v>
      </c>
      <c r="M44" s="56"/>
      <c r="N44" s="56"/>
      <c r="O44" s="122" t="s">
        <v>409</v>
      </c>
      <c r="P44" s="56"/>
      <c r="Q44" s="56"/>
      <c r="R44" s="56" t="s">
        <v>425</v>
      </c>
      <c r="S44" s="56" t="s">
        <v>415</v>
      </c>
      <c r="T44" s="56" t="s">
        <v>415</v>
      </c>
      <c r="U44" s="56"/>
      <c r="V44" s="56"/>
      <c r="W44" s="56" t="s">
        <v>415</v>
      </c>
      <c r="X44" s="56"/>
      <c r="Y44" s="56"/>
      <c r="Z44" s="56" t="s">
        <v>415</v>
      </c>
      <c r="AA44" s="56"/>
      <c r="AB44" s="56"/>
      <c r="AC44" s="56" t="s">
        <v>415</v>
      </c>
      <c r="AD44" s="56"/>
      <c r="AE44" s="56"/>
      <c r="AF44" s="48">
        <v>200000000</v>
      </c>
      <c r="AG44" s="48">
        <v>50000000</v>
      </c>
      <c r="AH44" s="48"/>
      <c r="AI44" s="48"/>
      <c r="AJ44" s="48">
        <v>50000000</v>
      </c>
      <c r="AK44" s="48"/>
      <c r="AL44" s="48"/>
      <c r="AM44" s="48">
        <v>50000000</v>
      </c>
      <c r="AN44" s="48"/>
      <c r="AO44" s="48"/>
      <c r="AP44" s="48">
        <v>50000000</v>
      </c>
      <c r="AQ44" s="48"/>
      <c r="AR44" s="48"/>
    </row>
    <row r="45" spans="1:49" ht="108.75" customHeight="1" x14ac:dyDescent="0.2">
      <c r="A45" s="245"/>
      <c r="B45" s="236" t="s">
        <v>604</v>
      </c>
      <c r="C45" s="56" t="s">
        <v>104</v>
      </c>
      <c r="D45" s="56" t="s">
        <v>605</v>
      </c>
      <c r="E45" s="56" t="s">
        <v>410</v>
      </c>
      <c r="F45" s="56">
        <v>0</v>
      </c>
      <c r="G45" s="56"/>
      <c r="H45" s="56"/>
      <c r="I45" s="56">
        <v>72</v>
      </c>
      <c r="J45" s="56"/>
      <c r="K45" s="56"/>
      <c r="L45" s="56">
        <v>0</v>
      </c>
      <c r="M45" s="56"/>
      <c r="N45" s="56"/>
      <c r="O45" s="56">
        <v>0</v>
      </c>
      <c r="P45" s="56"/>
      <c r="Q45" s="56"/>
      <c r="R45" s="56" t="s">
        <v>426</v>
      </c>
      <c r="S45" s="56" t="s">
        <v>427</v>
      </c>
      <c r="T45" s="56">
        <v>8</v>
      </c>
      <c r="U45" s="56"/>
      <c r="V45" s="56"/>
      <c r="W45" s="56">
        <v>11</v>
      </c>
      <c r="X45" s="56"/>
      <c r="Y45" s="56"/>
      <c r="Z45" s="56">
        <v>11</v>
      </c>
      <c r="AA45" s="56"/>
      <c r="AB45" s="56"/>
      <c r="AC45" s="56">
        <v>11</v>
      </c>
      <c r="AD45" s="56"/>
      <c r="AE45" s="56"/>
      <c r="AF45" s="48">
        <v>370000000</v>
      </c>
      <c r="AG45" s="48">
        <v>13000000</v>
      </c>
      <c r="AH45" s="48"/>
      <c r="AI45" s="48"/>
      <c r="AJ45" s="48">
        <v>300000000</v>
      </c>
      <c r="AK45" s="48"/>
      <c r="AL45" s="48"/>
      <c r="AM45" s="48">
        <v>28500000</v>
      </c>
      <c r="AN45" s="48"/>
      <c r="AO45" s="48"/>
      <c r="AP45" s="48">
        <v>28500000</v>
      </c>
      <c r="AQ45" s="48"/>
      <c r="AR45" s="48"/>
    </row>
    <row r="46" spans="1:49" ht="75" customHeight="1" x14ac:dyDescent="0.2">
      <c r="A46" s="245"/>
      <c r="B46" s="236"/>
      <c r="C46" s="42" t="s">
        <v>650</v>
      </c>
      <c r="D46" s="56" t="s">
        <v>42</v>
      </c>
      <c r="E46" s="56" t="s">
        <v>411</v>
      </c>
      <c r="F46" s="122">
        <v>0.25</v>
      </c>
      <c r="G46" s="56"/>
      <c r="H46" s="56"/>
      <c r="I46" s="122">
        <v>0.25</v>
      </c>
      <c r="J46" s="56"/>
      <c r="K46" s="56"/>
      <c r="L46" s="122">
        <v>0.25</v>
      </c>
      <c r="M46" s="56"/>
      <c r="N46" s="56"/>
      <c r="O46" s="122">
        <v>0.25</v>
      </c>
      <c r="P46" s="56"/>
      <c r="Q46" s="56"/>
      <c r="R46" s="56" t="s">
        <v>428</v>
      </c>
      <c r="S46" s="56" t="s">
        <v>428</v>
      </c>
      <c r="T46" s="122">
        <v>0.08</v>
      </c>
      <c r="U46" s="56"/>
      <c r="V46" s="56"/>
      <c r="W46" s="122">
        <v>0.4</v>
      </c>
      <c r="X46" s="56"/>
      <c r="Y46" s="56"/>
      <c r="Z46" s="122">
        <v>0.4</v>
      </c>
      <c r="AA46" s="56"/>
      <c r="AB46" s="56"/>
      <c r="AC46" s="122">
        <v>0.12</v>
      </c>
      <c r="AD46" s="56"/>
      <c r="AE46" s="56"/>
      <c r="AF46" s="48">
        <v>1000000000</v>
      </c>
      <c r="AG46" s="48">
        <v>250000000</v>
      </c>
      <c r="AH46" s="48"/>
      <c r="AI46" s="48"/>
      <c r="AJ46" s="48">
        <v>250000000</v>
      </c>
      <c r="AK46" s="48"/>
      <c r="AL46" s="48"/>
      <c r="AM46" s="48">
        <v>250000000</v>
      </c>
      <c r="AN46" s="48"/>
      <c r="AO46" s="48"/>
      <c r="AP46" s="48">
        <v>250000000</v>
      </c>
      <c r="AQ46" s="48"/>
      <c r="AR46" s="48"/>
    </row>
    <row r="47" spans="1:49" ht="102.75" customHeight="1" x14ac:dyDescent="0.2">
      <c r="A47" s="245"/>
      <c r="B47" s="236"/>
      <c r="C47" s="42" t="s">
        <v>606</v>
      </c>
      <c r="D47" s="56" t="s">
        <v>607</v>
      </c>
      <c r="E47" s="56" t="s">
        <v>412</v>
      </c>
      <c r="F47" s="56">
        <v>9</v>
      </c>
      <c r="G47" s="56"/>
      <c r="H47" s="56"/>
      <c r="I47" s="56">
        <v>2</v>
      </c>
      <c r="J47" s="56"/>
      <c r="K47" s="56"/>
      <c r="L47" s="56">
        <v>2</v>
      </c>
      <c r="M47" s="56"/>
      <c r="N47" s="56"/>
      <c r="O47" s="56">
        <v>1</v>
      </c>
      <c r="P47" s="56"/>
      <c r="Q47" s="56"/>
      <c r="R47" s="121" t="s">
        <v>429</v>
      </c>
      <c r="S47" s="56" t="s">
        <v>430</v>
      </c>
      <c r="T47" s="124">
        <f>(9/14)*100</f>
        <v>64.285714285714292</v>
      </c>
      <c r="U47" s="56"/>
      <c r="V47" s="56"/>
      <c r="W47" s="124">
        <f>(2/14)*100</f>
        <v>14.285714285714285</v>
      </c>
      <c r="X47" s="56"/>
      <c r="Y47" s="56"/>
      <c r="Z47" s="124">
        <f>(2/14)*100</f>
        <v>14.285714285714285</v>
      </c>
      <c r="AA47" s="56"/>
      <c r="AB47" s="56"/>
      <c r="AC47" s="124">
        <f>(1/14)</f>
        <v>7.1428571428571425E-2</v>
      </c>
      <c r="AD47" s="56"/>
      <c r="AE47" s="56"/>
      <c r="AF47" s="48">
        <v>100000000</v>
      </c>
      <c r="AG47" s="48">
        <v>60000000</v>
      </c>
      <c r="AH47" s="48"/>
      <c r="AI47" s="48"/>
      <c r="AJ47" s="48">
        <v>20000000</v>
      </c>
      <c r="AK47" s="48"/>
      <c r="AL47" s="48"/>
      <c r="AM47" s="48">
        <v>10000000</v>
      </c>
      <c r="AN47" s="48"/>
      <c r="AO47" s="48"/>
      <c r="AP47" s="48">
        <v>10000000</v>
      </c>
      <c r="AQ47" s="48"/>
      <c r="AR47" s="48"/>
    </row>
    <row r="48" spans="1:49" ht="27.75" customHeight="1" x14ac:dyDescent="0.2">
      <c r="A48" s="280" t="s">
        <v>647</v>
      </c>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2"/>
      <c r="AD48" s="62"/>
      <c r="AE48" s="62"/>
      <c r="AF48" s="39">
        <f>SUM(AF36:AF47)</f>
        <v>82153210994.374725</v>
      </c>
      <c r="AG48" s="39">
        <f>SUM(AG36:AG47)</f>
        <v>12181827094.234509</v>
      </c>
      <c r="AH48" s="39">
        <f t="shared" ref="AH48:AP48" si="2">SUM(AH36:AH47)</f>
        <v>0</v>
      </c>
      <c r="AI48" s="39">
        <f t="shared" si="2"/>
        <v>0</v>
      </c>
      <c r="AJ48" s="39">
        <f t="shared" si="2"/>
        <v>22416504948.052483</v>
      </c>
      <c r="AK48" s="39">
        <f t="shared" si="2"/>
        <v>0</v>
      </c>
      <c r="AL48" s="39">
        <f t="shared" si="2"/>
        <v>0</v>
      </c>
      <c r="AM48" s="39">
        <f t="shared" si="2"/>
        <v>23768236890.221214</v>
      </c>
      <c r="AN48" s="39">
        <f t="shared" si="2"/>
        <v>0</v>
      </c>
      <c r="AO48" s="39">
        <f t="shared" si="2"/>
        <v>0</v>
      </c>
      <c r="AP48" s="39">
        <f t="shared" si="2"/>
        <v>23786642061.866516</v>
      </c>
      <c r="AQ48" s="39">
        <f>SUM(AQ36:AQ47)</f>
        <v>0</v>
      </c>
      <c r="AR48" s="39">
        <f>SUM(AR36:AR47)</f>
        <v>0</v>
      </c>
    </row>
    <row r="49" spans="1:44" ht="38.25" customHeight="1" x14ac:dyDescent="0.2">
      <c r="A49" s="283" t="s">
        <v>317</v>
      </c>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5"/>
    </row>
    <row r="50" spans="1:44" ht="68.25" customHeight="1" x14ac:dyDescent="0.2">
      <c r="A50" s="84" t="s">
        <v>626</v>
      </c>
      <c r="B50" s="84" t="s">
        <v>628</v>
      </c>
      <c r="C50" s="84" t="s">
        <v>629</v>
      </c>
      <c r="D50" s="84" t="s">
        <v>58</v>
      </c>
      <c r="E50" s="84" t="s">
        <v>510</v>
      </c>
      <c r="F50" s="84" t="s">
        <v>351</v>
      </c>
      <c r="G50" s="84" t="s">
        <v>347</v>
      </c>
      <c r="H50" s="84" t="s">
        <v>360</v>
      </c>
      <c r="I50" s="84" t="s">
        <v>352</v>
      </c>
      <c r="J50" s="84" t="s">
        <v>350</v>
      </c>
      <c r="K50" s="84" t="s">
        <v>362</v>
      </c>
      <c r="L50" s="84" t="s">
        <v>353</v>
      </c>
      <c r="M50" s="84" t="s">
        <v>349</v>
      </c>
      <c r="N50" s="84" t="s">
        <v>363</v>
      </c>
      <c r="O50" s="84" t="s">
        <v>354</v>
      </c>
      <c r="P50" s="84" t="s">
        <v>348</v>
      </c>
      <c r="Q50" s="84" t="s">
        <v>364</v>
      </c>
      <c r="R50" s="84" t="s">
        <v>59</v>
      </c>
      <c r="S50" s="84" t="s">
        <v>510</v>
      </c>
      <c r="T50" s="84" t="s">
        <v>369</v>
      </c>
      <c r="U50" s="84" t="s">
        <v>370</v>
      </c>
      <c r="V50" s="84" t="s">
        <v>340</v>
      </c>
      <c r="W50" s="84" t="s">
        <v>372</v>
      </c>
      <c r="X50" s="84" t="s">
        <v>373</v>
      </c>
      <c r="Y50" s="84" t="s">
        <v>341</v>
      </c>
      <c r="Z50" s="84" t="s">
        <v>374</v>
      </c>
      <c r="AA50" s="84" t="s">
        <v>375</v>
      </c>
      <c r="AB50" s="84" t="s">
        <v>342</v>
      </c>
      <c r="AC50" s="84" t="s">
        <v>376</v>
      </c>
      <c r="AD50" s="84" t="s">
        <v>371</v>
      </c>
      <c r="AE50" s="84" t="s">
        <v>343</v>
      </c>
      <c r="AF50" s="39" t="s">
        <v>514</v>
      </c>
      <c r="AG50" s="54" t="s">
        <v>336</v>
      </c>
      <c r="AH50" s="54" t="s">
        <v>355</v>
      </c>
      <c r="AI50" s="54" t="s">
        <v>356</v>
      </c>
      <c r="AJ50" s="54" t="s">
        <v>337</v>
      </c>
      <c r="AK50" s="54" t="s">
        <v>344</v>
      </c>
      <c r="AL50" s="54" t="s">
        <v>357</v>
      </c>
      <c r="AM50" s="54" t="s">
        <v>338</v>
      </c>
      <c r="AN50" s="54" t="s">
        <v>345</v>
      </c>
      <c r="AO50" s="54" t="s">
        <v>358</v>
      </c>
      <c r="AP50" s="54" t="s">
        <v>339</v>
      </c>
      <c r="AQ50" s="54" t="s">
        <v>346</v>
      </c>
      <c r="AR50" s="54" t="s">
        <v>359</v>
      </c>
    </row>
    <row r="51" spans="1:44" ht="47.25" customHeight="1" x14ac:dyDescent="0.2">
      <c r="A51" s="245" t="s">
        <v>645</v>
      </c>
      <c r="B51" s="197" t="s">
        <v>500</v>
      </c>
      <c r="C51" s="42" t="s">
        <v>11</v>
      </c>
      <c r="D51" s="56" t="s">
        <v>608</v>
      </c>
      <c r="E51" s="56" t="s">
        <v>386</v>
      </c>
      <c r="F51" s="56">
        <v>1</v>
      </c>
      <c r="G51" s="56"/>
      <c r="H51" s="56"/>
      <c r="I51" s="56">
        <v>1</v>
      </c>
      <c r="J51" s="56"/>
      <c r="K51" s="56"/>
      <c r="L51" s="56">
        <v>1</v>
      </c>
      <c r="M51" s="56"/>
      <c r="N51" s="56"/>
      <c r="O51" s="56">
        <v>1</v>
      </c>
      <c r="P51" s="56"/>
      <c r="Q51" s="56"/>
      <c r="R51" s="197" t="s">
        <v>318</v>
      </c>
      <c r="S51" s="204" t="s">
        <v>392</v>
      </c>
      <c r="T51" s="204" t="s">
        <v>393</v>
      </c>
      <c r="U51" s="56"/>
      <c r="V51" s="56"/>
      <c r="W51" s="204" t="s">
        <v>393</v>
      </c>
      <c r="X51" s="56"/>
      <c r="Y51" s="56"/>
      <c r="Z51" s="204" t="s">
        <v>393</v>
      </c>
      <c r="AA51" s="56"/>
      <c r="AB51" s="56"/>
      <c r="AC51" s="204" t="s">
        <v>393</v>
      </c>
      <c r="AD51" s="56"/>
      <c r="AE51" s="56"/>
      <c r="AF51" s="48">
        <v>400000000</v>
      </c>
      <c r="AG51" s="48">
        <v>100000000</v>
      </c>
      <c r="AH51" s="48"/>
      <c r="AI51" s="48"/>
      <c r="AJ51" s="48">
        <v>100000000</v>
      </c>
      <c r="AK51" s="48"/>
      <c r="AL51" s="48"/>
      <c r="AM51" s="48">
        <v>100000000</v>
      </c>
      <c r="AN51" s="48"/>
      <c r="AO51" s="48"/>
      <c r="AP51" s="48">
        <v>100000000</v>
      </c>
      <c r="AQ51" s="48"/>
      <c r="AR51" s="48"/>
    </row>
    <row r="52" spans="1:44" ht="65.25" customHeight="1" x14ac:dyDescent="0.2">
      <c r="A52" s="245"/>
      <c r="B52" s="197"/>
      <c r="C52" s="42" t="s">
        <v>43</v>
      </c>
      <c r="D52" s="56" t="s">
        <v>609</v>
      </c>
      <c r="E52" s="56" t="s">
        <v>387</v>
      </c>
      <c r="F52" s="56">
        <v>1</v>
      </c>
      <c r="G52" s="56"/>
      <c r="H52" s="56"/>
      <c r="I52" s="56">
        <v>0</v>
      </c>
      <c r="J52" s="56"/>
      <c r="K52" s="56"/>
      <c r="L52" s="56">
        <v>1</v>
      </c>
      <c r="M52" s="56"/>
      <c r="N52" s="56"/>
      <c r="O52" s="56">
        <v>0</v>
      </c>
      <c r="P52" s="56"/>
      <c r="Q52" s="56"/>
      <c r="R52" s="197"/>
      <c r="S52" s="205"/>
      <c r="T52" s="205"/>
      <c r="U52" s="56"/>
      <c r="V52" s="56"/>
      <c r="W52" s="205"/>
      <c r="X52" s="56"/>
      <c r="Y52" s="56"/>
      <c r="Z52" s="205"/>
      <c r="AA52" s="56"/>
      <c r="AB52" s="56"/>
      <c r="AC52" s="205"/>
      <c r="AD52" s="56"/>
      <c r="AE52" s="56"/>
      <c r="AF52" s="48">
        <v>300000000</v>
      </c>
      <c r="AG52" s="48">
        <v>0</v>
      </c>
      <c r="AH52" s="48"/>
      <c r="AI52" s="48"/>
      <c r="AJ52" s="48">
        <v>0</v>
      </c>
      <c r="AK52" s="48"/>
      <c r="AL52" s="48"/>
      <c r="AM52" s="48">
        <v>300000000</v>
      </c>
      <c r="AN52" s="48"/>
      <c r="AO52" s="48"/>
      <c r="AP52" s="48">
        <v>0</v>
      </c>
      <c r="AQ52" s="48"/>
      <c r="AR52" s="48"/>
    </row>
    <row r="53" spans="1:44" ht="61.5" customHeight="1" x14ac:dyDescent="0.2">
      <c r="A53" s="245"/>
      <c r="B53" s="197"/>
      <c r="C53" s="42" t="s">
        <v>610</v>
      </c>
      <c r="D53" s="56" t="s">
        <v>611</v>
      </c>
      <c r="E53" s="56" t="s">
        <v>388</v>
      </c>
      <c r="F53" s="56">
        <v>10</v>
      </c>
      <c r="G53" s="56"/>
      <c r="H53" s="56"/>
      <c r="I53" s="56">
        <v>10</v>
      </c>
      <c r="J53" s="56"/>
      <c r="K53" s="56"/>
      <c r="L53" s="56">
        <v>10</v>
      </c>
      <c r="M53" s="56"/>
      <c r="N53" s="56"/>
      <c r="O53" s="56">
        <v>10</v>
      </c>
      <c r="P53" s="56"/>
      <c r="Q53" s="56"/>
      <c r="R53" s="197"/>
      <c r="S53" s="205"/>
      <c r="T53" s="205"/>
      <c r="U53" s="56"/>
      <c r="V53" s="56"/>
      <c r="W53" s="205"/>
      <c r="X53" s="56"/>
      <c r="Y53" s="56"/>
      <c r="Z53" s="205"/>
      <c r="AA53" s="56"/>
      <c r="AB53" s="56"/>
      <c r="AC53" s="205"/>
      <c r="AD53" s="56"/>
      <c r="AE53" s="56"/>
      <c r="AF53" s="48">
        <v>20000000</v>
      </c>
      <c r="AG53" s="48">
        <v>5000000</v>
      </c>
      <c r="AH53" s="48"/>
      <c r="AI53" s="48"/>
      <c r="AJ53" s="48">
        <v>5000000</v>
      </c>
      <c r="AK53" s="48"/>
      <c r="AL53" s="48"/>
      <c r="AM53" s="48">
        <v>5000000</v>
      </c>
      <c r="AN53" s="48"/>
      <c r="AO53" s="48"/>
      <c r="AP53" s="48">
        <v>5000000</v>
      </c>
      <c r="AQ53" s="48"/>
      <c r="AR53" s="48"/>
    </row>
    <row r="54" spans="1:44" ht="54.75" customHeight="1" x14ac:dyDescent="0.2">
      <c r="A54" s="245"/>
      <c r="B54" s="197"/>
      <c r="C54" s="42" t="s">
        <v>612</v>
      </c>
      <c r="D54" s="56" t="s">
        <v>44</v>
      </c>
      <c r="E54" s="56" t="s">
        <v>388</v>
      </c>
      <c r="F54" s="56">
        <v>5</v>
      </c>
      <c r="G54" s="56"/>
      <c r="H54" s="56"/>
      <c r="I54" s="56">
        <v>5</v>
      </c>
      <c r="J54" s="56"/>
      <c r="K54" s="56"/>
      <c r="L54" s="56">
        <v>5</v>
      </c>
      <c r="M54" s="56"/>
      <c r="N54" s="56"/>
      <c r="O54" s="56">
        <v>5</v>
      </c>
      <c r="P54" s="56"/>
      <c r="Q54" s="56"/>
      <c r="R54" s="197"/>
      <c r="S54" s="205"/>
      <c r="T54" s="205"/>
      <c r="U54" s="56"/>
      <c r="V54" s="56"/>
      <c r="W54" s="205"/>
      <c r="X54" s="56"/>
      <c r="Y54" s="56"/>
      <c r="Z54" s="205"/>
      <c r="AA54" s="56"/>
      <c r="AB54" s="56"/>
      <c r="AC54" s="205"/>
      <c r="AD54" s="56"/>
      <c r="AE54" s="56"/>
      <c r="AF54" s="48">
        <v>80000000</v>
      </c>
      <c r="AG54" s="48">
        <v>20000000</v>
      </c>
      <c r="AH54" s="48"/>
      <c r="AI54" s="48"/>
      <c r="AJ54" s="48">
        <v>20000000</v>
      </c>
      <c r="AK54" s="48"/>
      <c r="AL54" s="48"/>
      <c r="AM54" s="48">
        <v>20000000</v>
      </c>
      <c r="AN54" s="48"/>
      <c r="AO54" s="48"/>
      <c r="AP54" s="48">
        <v>20000000</v>
      </c>
      <c r="AQ54" s="48"/>
      <c r="AR54" s="48"/>
    </row>
    <row r="55" spans="1:44" ht="66" customHeight="1" x14ac:dyDescent="0.2">
      <c r="A55" s="245"/>
      <c r="B55" s="197"/>
      <c r="C55" s="42" t="s">
        <v>105</v>
      </c>
      <c r="D55" s="56" t="s">
        <v>613</v>
      </c>
      <c r="E55" s="56" t="s">
        <v>389</v>
      </c>
      <c r="F55" s="56">
        <v>1</v>
      </c>
      <c r="G55" s="56"/>
      <c r="H55" s="56"/>
      <c r="I55" s="56">
        <v>1</v>
      </c>
      <c r="J55" s="56"/>
      <c r="K55" s="56"/>
      <c r="L55" s="56">
        <v>1</v>
      </c>
      <c r="M55" s="56"/>
      <c r="N55" s="56"/>
      <c r="O55" s="56">
        <v>1</v>
      </c>
      <c r="P55" s="56"/>
      <c r="Q55" s="56"/>
      <c r="R55" s="197"/>
      <c r="S55" s="205"/>
      <c r="T55" s="205"/>
      <c r="U55" s="56"/>
      <c r="V55" s="56"/>
      <c r="W55" s="205"/>
      <c r="X55" s="56"/>
      <c r="Y55" s="56"/>
      <c r="Z55" s="205"/>
      <c r="AA55" s="56"/>
      <c r="AB55" s="56"/>
      <c r="AC55" s="205"/>
      <c r="AD55" s="56"/>
      <c r="AE55" s="56"/>
      <c r="AF55" s="48">
        <v>40000000</v>
      </c>
      <c r="AG55" s="48">
        <v>10000000</v>
      </c>
      <c r="AH55" s="48"/>
      <c r="AI55" s="48"/>
      <c r="AJ55" s="48">
        <v>10000000</v>
      </c>
      <c r="AK55" s="48"/>
      <c r="AL55" s="48"/>
      <c r="AM55" s="48">
        <v>10000000</v>
      </c>
      <c r="AN55" s="48"/>
      <c r="AO55" s="48"/>
      <c r="AP55" s="48">
        <v>10000000</v>
      </c>
      <c r="AQ55" s="48"/>
      <c r="AR55" s="48"/>
    </row>
    <row r="56" spans="1:44" ht="39.75" customHeight="1" x14ac:dyDescent="0.2">
      <c r="A56" s="245"/>
      <c r="B56" s="197"/>
      <c r="C56" s="42" t="s">
        <v>614</v>
      </c>
      <c r="D56" s="56" t="s">
        <v>615</v>
      </c>
      <c r="E56" s="56" t="s">
        <v>390</v>
      </c>
      <c r="F56" s="56">
        <v>7</v>
      </c>
      <c r="G56" s="56"/>
      <c r="H56" s="56"/>
      <c r="I56" s="56">
        <v>7</v>
      </c>
      <c r="J56" s="56"/>
      <c r="K56" s="56"/>
      <c r="L56" s="56">
        <v>7</v>
      </c>
      <c r="M56" s="56"/>
      <c r="N56" s="56"/>
      <c r="O56" s="56">
        <v>7</v>
      </c>
      <c r="P56" s="56"/>
      <c r="Q56" s="56"/>
      <c r="R56" s="197"/>
      <c r="S56" s="205"/>
      <c r="T56" s="205"/>
      <c r="U56" s="56"/>
      <c r="V56" s="56"/>
      <c r="W56" s="205"/>
      <c r="X56" s="56"/>
      <c r="Y56" s="56"/>
      <c r="Z56" s="205"/>
      <c r="AA56" s="56"/>
      <c r="AB56" s="56"/>
      <c r="AC56" s="205"/>
      <c r="AD56" s="56"/>
      <c r="AE56" s="56"/>
      <c r="AF56" s="48">
        <v>280000000</v>
      </c>
      <c r="AG56" s="48">
        <v>70000000</v>
      </c>
      <c r="AH56" s="48"/>
      <c r="AI56" s="48"/>
      <c r="AJ56" s="48">
        <v>70000000</v>
      </c>
      <c r="AK56" s="48"/>
      <c r="AL56" s="48"/>
      <c r="AM56" s="48">
        <v>70000000</v>
      </c>
      <c r="AN56" s="48"/>
      <c r="AO56" s="48"/>
      <c r="AP56" s="48">
        <v>70000000</v>
      </c>
      <c r="AQ56" s="48"/>
      <c r="AR56" s="48"/>
    </row>
    <row r="57" spans="1:44" ht="76.5" customHeight="1" x14ac:dyDescent="0.2">
      <c r="A57" s="245"/>
      <c r="B57" s="56" t="s">
        <v>575</v>
      </c>
      <c r="C57" s="42" t="s">
        <v>106</v>
      </c>
      <c r="D57" s="56" t="s">
        <v>576</v>
      </c>
      <c r="E57" s="56" t="s">
        <v>391</v>
      </c>
      <c r="F57" s="56">
        <v>130</v>
      </c>
      <c r="G57" s="56"/>
      <c r="H57" s="56"/>
      <c r="I57" s="56">
        <v>130</v>
      </c>
      <c r="J57" s="56"/>
      <c r="K57" s="56"/>
      <c r="L57" s="56">
        <v>130</v>
      </c>
      <c r="M57" s="56"/>
      <c r="N57" s="56"/>
      <c r="O57" s="56">
        <v>130</v>
      </c>
      <c r="P57" s="56"/>
      <c r="Q57" s="56"/>
      <c r="R57" s="197"/>
      <c r="S57" s="206"/>
      <c r="T57" s="206"/>
      <c r="U57" s="56"/>
      <c r="V57" s="56"/>
      <c r="W57" s="206"/>
      <c r="X57" s="56"/>
      <c r="Y57" s="56"/>
      <c r="Z57" s="206"/>
      <c r="AA57" s="56"/>
      <c r="AB57" s="56"/>
      <c r="AC57" s="206"/>
      <c r="AD57" s="56"/>
      <c r="AE57" s="56"/>
      <c r="AF57" s="48">
        <v>300000000</v>
      </c>
      <c r="AG57" s="48">
        <v>75000000</v>
      </c>
      <c r="AH57" s="48"/>
      <c r="AI57" s="48"/>
      <c r="AJ57" s="48">
        <v>75000000</v>
      </c>
      <c r="AK57" s="48"/>
      <c r="AL57" s="48"/>
      <c r="AM57" s="48">
        <v>75000000</v>
      </c>
      <c r="AN57" s="48"/>
      <c r="AO57" s="48"/>
      <c r="AP57" s="48">
        <v>75000000</v>
      </c>
      <c r="AQ57" s="48"/>
      <c r="AR57" s="48"/>
    </row>
    <row r="58" spans="1:44" ht="24.75" customHeight="1" x14ac:dyDescent="0.2">
      <c r="A58" s="280" t="s">
        <v>647</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2"/>
      <c r="AD58" s="62"/>
      <c r="AE58" s="62"/>
      <c r="AF58" s="39">
        <f>SUM(AF51:AF57)</f>
        <v>1420000000</v>
      </c>
      <c r="AG58" s="39">
        <f>SUM(AG51:AG57)</f>
        <v>280000000</v>
      </c>
      <c r="AH58" s="39">
        <f t="shared" ref="AH58:AP58" si="3">SUM(AH51:AH57)</f>
        <v>0</v>
      </c>
      <c r="AI58" s="39">
        <f t="shared" si="3"/>
        <v>0</v>
      </c>
      <c r="AJ58" s="39">
        <f t="shared" si="3"/>
        <v>280000000</v>
      </c>
      <c r="AK58" s="39">
        <f t="shared" si="3"/>
        <v>0</v>
      </c>
      <c r="AL58" s="39">
        <f t="shared" si="3"/>
        <v>0</v>
      </c>
      <c r="AM58" s="39">
        <f t="shared" si="3"/>
        <v>580000000</v>
      </c>
      <c r="AN58" s="39">
        <f t="shared" si="3"/>
        <v>0</v>
      </c>
      <c r="AO58" s="39">
        <f t="shared" si="3"/>
        <v>0</v>
      </c>
      <c r="AP58" s="39">
        <f t="shared" si="3"/>
        <v>280000000</v>
      </c>
      <c r="AQ58" s="39">
        <f>SUM(AQ51:AQ57)</f>
        <v>0</v>
      </c>
      <c r="AR58" s="39">
        <f>SUM(AR51:AR57)</f>
        <v>0</v>
      </c>
    </row>
    <row r="59" spans="1:44" ht="41.25" customHeight="1" x14ac:dyDescent="0.2">
      <c r="A59" s="283" t="s">
        <v>319</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5"/>
    </row>
    <row r="60" spans="1:44" ht="63" customHeight="1" x14ac:dyDescent="0.2">
      <c r="A60" s="84" t="s">
        <v>626</v>
      </c>
      <c r="B60" s="84" t="s">
        <v>628</v>
      </c>
      <c r="C60" s="84" t="s">
        <v>629</v>
      </c>
      <c r="D60" s="84" t="s">
        <v>58</v>
      </c>
      <c r="E60" s="84" t="s">
        <v>510</v>
      </c>
      <c r="F60" s="84" t="s">
        <v>351</v>
      </c>
      <c r="G60" s="84" t="s">
        <v>347</v>
      </c>
      <c r="H60" s="84" t="s">
        <v>360</v>
      </c>
      <c r="I60" s="84" t="s">
        <v>352</v>
      </c>
      <c r="J60" s="84" t="s">
        <v>350</v>
      </c>
      <c r="K60" s="84" t="s">
        <v>362</v>
      </c>
      <c r="L60" s="84" t="s">
        <v>353</v>
      </c>
      <c r="M60" s="84" t="s">
        <v>349</v>
      </c>
      <c r="N60" s="84" t="s">
        <v>363</v>
      </c>
      <c r="O60" s="84" t="s">
        <v>354</v>
      </c>
      <c r="P60" s="84" t="s">
        <v>348</v>
      </c>
      <c r="Q60" s="84" t="s">
        <v>364</v>
      </c>
      <c r="R60" s="84" t="s">
        <v>59</v>
      </c>
      <c r="S60" s="84" t="s">
        <v>510</v>
      </c>
      <c r="T60" s="84" t="s">
        <v>369</v>
      </c>
      <c r="U60" s="84" t="s">
        <v>370</v>
      </c>
      <c r="V60" s="84" t="s">
        <v>340</v>
      </c>
      <c r="W60" s="84" t="s">
        <v>372</v>
      </c>
      <c r="X60" s="84" t="s">
        <v>373</v>
      </c>
      <c r="Y60" s="84" t="s">
        <v>341</v>
      </c>
      <c r="Z60" s="84" t="s">
        <v>374</v>
      </c>
      <c r="AA60" s="84" t="s">
        <v>375</v>
      </c>
      <c r="AB60" s="84" t="s">
        <v>342</v>
      </c>
      <c r="AC60" s="84" t="s">
        <v>376</v>
      </c>
      <c r="AD60" s="84" t="s">
        <v>371</v>
      </c>
      <c r="AE60" s="84" t="s">
        <v>343</v>
      </c>
      <c r="AF60" s="39" t="s">
        <v>514</v>
      </c>
      <c r="AG60" s="54" t="s">
        <v>336</v>
      </c>
      <c r="AH60" s="54" t="s">
        <v>355</v>
      </c>
      <c r="AI60" s="54" t="s">
        <v>356</v>
      </c>
      <c r="AJ60" s="54" t="s">
        <v>337</v>
      </c>
      <c r="AK60" s="54" t="s">
        <v>344</v>
      </c>
      <c r="AL60" s="54" t="s">
        <v>357</v>
      </c>
      <c r="AM60" s="54" t="s">
        <v>338</v>
      </c>
      <c r="AN60" s="54" t="s">
        <v>345</v>
      </c>
      <c r="AO60" s="54" t="s">
        <v>358</v>
      </c>
      <c r="AP60" s="54" t="s">
        <v>339</v>
      </c>
      <c r="AQ60" s="54" t="s">
        <v>346</v>
      </c>
      <c r="AR60" s="54" t="s">
        <v>359</v>
      </c>
    </row>
    <row r="61" spans="1:44" ht="129" customHeight="1" x14ac:dyDescent="0.2">
      <c r="A61" s="245" t="s">
        <v>646</v>
      </c>
      <c r="B61" s="197" t="s">
        <v>107</v>
      </c>
      <c r="C61" s="42" t="s">
        <v>546</v>
      </c>
      <c r="D61" s="56" t="s">
        <v>45</v>
      </c>
      <c r="E61" s="56" t="s">
        <v>365</v>
      </c>
      <c r="F61" s="164">
        <v>0.9</v>
      </c>
      <c r="G61" s="164"/>
      <c r="H61" s="164"/>
      <c r="I61" s="164">
        <v>0.9</v>
      </c>
      <c r="J61" s="164"/>
      <c r="K61" s="164"/>
      <c r="L61" s="164">
        <v>0.9</v>
      </c>
      <c r="M61" s="164"/>
      <c r="N61" s="164"/>
      <c r="O61" s="164">
        <v>0.9</v>
      </c>
      <c r="P61" s="56"/>
      <c r="Q61" s="56"/>
      <c r="R61" s="121" t="s">
        <v>397</v>
      </c>
      <c r="S61" s="56" t="s">
        <v>365</v>
      </c>
      <c r="T61" s="56">
        <v>90</v>
      </c>
      <c r="U61" s="56"/>
      <c r="V61" s="56"/>
      <c r="W61" s="56">
        <v>90</v>
      </c>
      <c r="X61" s="56"/>
      <c r="Y61" s="56"/>
      <c r="Z61" s="56">
        <v>90</v>
      </c>
      <c r="AA61" s="56"/>
      <c r="AB61" s="56"/>
      <c r="AC61" s="56">
        <v>100</v>
      </c>
      <c r="AD61" s="56"/>
      <c r="AE61" s="56"/>
      <c r="AF61" s="198">
        <v>3000000000</v>
      </c>
      <c r="AG61" s="199">
        <v>750000000</v>
      </c>
      <c r="AH61" s="199"/>
      <c r="AI61" s="199"/>
      <c r="AJ61" s="199">
        <v>750000000</v>
      </c>
      <c r="AK61" s="199"/>
      <c r="AL61" s="199"/>
      <c r="AM61" s="199">
        <v>750000000</v>
      </c>
      <c r="AN61" s="199"/>
      <c r="AO61" s="199"/>
      <c r="AP61" s="199">
        <v>750000000</v>
      </c>
      <c r="AQ61" s="199"/>
      <c r="AR61" s="199"/>
    </row>
    <row r="62" spans="1:44" ht="72.75" customHeight="1" x14ac:dyDescent="0.2">
      <c r="A62" s="245"/>
      <c r="B62" s="197"/>
      <c r="C62" s="303" t="s">
        <v>108</v>
      </c>
      <c r="D62" s="56" t="s">
        <v>320</v>
      </c>
      <c r="E62" s="56" t="s">
        <v>365</v>
      </c>
      <c r="F62" s="164">
        <v>0</v>
      </c>
      <c r="G62" s="164"/>
      <c r="H62" s="164"/>
      <c r="I62" s="164">
        <v>0.5</v>
      </c>
      <c r="J62" s="164"/>
      <c r="K62" s="164"/>
      <c r="L62" s="164">
        <v>0</v>
      </c>
      <c r="M62" s="164"/>
      <c r="N62" s="164"/>
      <c r="O62" s="164">
        <v>0.5</v>
      </c>
      <c r="P62" s="56"/>
      <c r="Q62" s="56"/>
      <c r="R62" s="204" t="s">
        <v>398</v>
      </c>
      <c r="S62" s="204" t="s">
        <v>365</v>
      </c>
      <c r="T62" s="204">
        <v>5</v>
      </c>
      <c r="U62" s="204"/>
      <c r="V62" s="204"/>
      <c r="W62" s="204">
        <v>7</v>
      </c>
      <c r="X62" s="204"/>
      <c r="Y62" s="204"/>
      <c r="Z62" s="204">
        <v>8</v>
      </c>
      <c r="AA62" s="204"/>
      <c r="AB62" s="204"/>
      <c r="AC62" s="204">
        <v>10</v>
      </c>
      <c r="AD62" s="204"/>
      <c r="AE62" s="204"/>
      <c r="AF62" s="198"/>
      <c r="AG62" s="212"/>
      <c r="AH62" s="212"/>
      <c r="AI62" s="212"/>
      <c r="AJ62" s="212"/>
      <c r="AK62" s="212"/>
      <c r="AL62" s="212"/>
      <c r="AM62" s="212"/>
      <c r="AN62" s="212"/>
      <c r="AO62" s="212"/>
      <c r="AP62" s="212"/>
      <c r="AQ62" s="212"/>
      <c r="AR62" s="212"/>
    </row>
    <row r="63" spans="1:44" ht="48" customHeight="1" x14ac:dyDescent="0.2">
      <c r="A63" s="245"/>
      <c r="B63" s="197"/>
      <c r="C63" s="42" t="s">
        <v>46</v>
      </c>
      <c r="D63" s="56" t="s">
        <v>547</v>
      </c>
      <c r="E63" s="56" t="s">
        <v>365</v>
      </c>
      <c r="F63" s="164">
        <v>0.5</v>
      </c>
      <c r="G63" s="164"/>
      <c r="H63" s="164"/>
      <c r="I63" s="164">
        <v>0.2</v>
      </c>
      <c r="J63" s="164"/>
      <c r="K63" s="164"/>
      <c r="L63" s="164">
        <v>0.2</v>
      </c>
      <c r="M63" s="164"/>
      <c r="N63" s="164"/>
      <c r="O63" s="164">
        <v>0.1</v>
      </c>
      <c r="P63" s="56"/>
      <c r="Q63" s="56"/>
      <c r="R63" s="206"/>
      <c r="S63" s="206"/>
      <c r="T63" s="206"/>
      <c r="U63" s="206"/>
      <c r="V63" s="206"/>
      <c r="W63" s="206"/>
      <c r="X63" s="206"/>
      <c r="Y63" s="206"/>
      <c r="Z63" s="206"/>
      <c r="AA63" s="206"/>
      <c r="AB63" s="206"/>
      <c r="AC63" s="206"/>
      <c r="AD63" s="206"/>
      <c r="AE63" s="206"/>
      <c r="AF63" s="198"/>
      <c r="AG63" s="200"/>
      <c r="AH63" s="200"/>
      <c r="AI63" s="200"/>
      <c r="AJ63" s="200"/>
      <c r="AK63" s="200"/>
      <c r="AL63" s="200"/>
      <c r="AM63" s="200"/>
      <c r="AN63" s="200"/>
      <c r="AO63" s="200"/>
      <c r="AP63" s="200"/>
      <c r="AQ63" s="200"/>
      <c r="AR63" s="200"/>
    </row>
    <row r="64" spans="1:44" ht="81" customHeight="1" x14ac:dyDescent="0.2">
      <c r="A64" s="245"/>
      <c r="B64" s="197" t="s">
        <v>548</v>
      </c>
      <c r="C64" s="42" t="s">
        <v>321</v>
      </c>
      <c r="D64" s="56" t="s">
        <v>322</v>
      </c>
      <c r="E64" s="142" t="s">
        <v>365</v>
      </c>
      <c r="F64" s="296">
        <v>1</v>
      </c>
      <c r="G64" s="164"/>
      <c r="H64" s="164"/>
      <c r="I64" s="296">
        <v>1</v>
      </c>
      <c r="J64" s="164"/>
      <c r="K64" s="164"/>
      <c r="L64" s="296">
        <v>1</v>
      </c>
      <c r="M64" s="164"/>
      <c r="N64" s="164"/>
      <c r="O64" s="296">
        <v>1</v>
      </c>
      <c r="P64" s="56"/>
      <c r="Q64" s="56"/>
      <c r="R64" s="121" t="s">
        <v>399</v>
      </c>
      <c r="S64" s="56" t="s">
        <v>365</v>
      </c>
      <c r="T64" s="56">
        <v>20</v>
      </c>
      <c r="U64" s="56"/>
      <c r="V64" s="56"/>
      <c r="W64" s="56">
        <v>40</v>
      </c>
      <c r="X64" s="56"/>
      <c r="Y64" s="56"/>
      <c r="Z64" s="56">
        <v>60</v>
      </c>
      <c r="AA64" s="56"/>
      <c r="AB64" s="56"/>
      <c r="AC64" s="56">
        <v>90</v>
      </c>
      <c r="AD64" s="56"/>
      <c r="AE64" s="56"/>
      <c r="AF64" s="198">
        <v>5000000000</v>
      </c>
      <c r="AG64" s="297">
        <v>1250000000</v>
      </c>
      <c r="AH64" s="198"/>
      <c r="AI64" s="198"/>
      <c r="AJ64" s="198">
        <v>1250000000</v>
      </c>
      <c r="AK64" s="198"/>
      <c r="AL64" s="198"/>
      <c r="AM64" s="198">
        <v>1250000000</v>
      </c>
      <c r="AN64" s="198"/>
      <c r="AO64" s="198"/>
      <c r="AP64" s="198">
        <v>1250000000</v>
      </c>
      <c r="AQ64" s="198"/>
      <c r="AR64" s="198"/>
    </row>
    <row r="65" spans="1:44" ht="55.5" customHeight="1" x14ac:dyDescent="0.2">
      <c r="A65" s="245"/>
      <c r="B65" s="197"/>
      <c r="C65" s="204" t="s">
        <v>323</v>
      </c>
      <c r="D65" s="166" t="s">
        <v>658</v>
      </c>
      <c r="E65" s="142" t="s">
        <v>401</v>
      </c>
      <c r="F65" s="142">
        <v>600</v>
      </c>
      <c r="G65" s="56"/>
      <c r="H65" s="56"/>
      <c r="I65" s="142">
        <v>700</v>
      </c>
      <c r="J65" s="56"/>
      <c r="K65" s="56"/>
      <c r="L65" s="142">
        <v>700</v>
      </c>
      <c r="M65" s="56"/>
      <c r="N65" s="56"/>
      <c r="O65" s="142">
        <v>700</v>
      </c>
      <c r="P65" s="56"/>
      <c r="Q65" s="56"/>
      <c r="R65" s="121" t="s">
        <v>400</v>
      </c>
      <c r="S65" s="56" t="s">
        <v>401</v>
      </c>
      <c r="T65" s="56">
        <v>2</v>
      </c>
      <c r="U65" s="56"/>
      <c r="V65" s="56"/>
      <c r="W65" s="56">
        <v>3</v>
      </c>
      <c r="X65" s="56"/>
      <c r="Y65" s="56"/>
      <c r="Z65" s="56">
        <v>4</v>
      </c>
      <c r="AA65" s="56"/>
      <c r="AB65" s="56"/>
      <c r="AC65" s="56">
        <v>5</v>
      </c>
      <c r="AD65" s="56"/>
      <c r="AE65" s="56"/>
      <c r="AF65" s="198"/>
      <c r="AG65" s="298"/>
      <c r="AH65" s="198"/>
      <c r="AI65" s="198"/>
      <c r="AJ65" s="198"/>
      <c r="AK65" s="198"/>
      <c r="AL65" s="198"/>
      <c r="AM65" s="198"/>
      <c r="AN65" s="198"/>
      <c r="AO65" s="198"/>
      <c r="AP65" s="198"/>
      <c r="AQ65" s="198"/>
      <c r="AR65" s="198"/>
    </row>
    <row r="66" spans="1:44" ht="40.5" customHeight="1" x14ac:dyDescent="0.2">
      <c r="A66" s="278"/>
      <c r="B66" s="279"/>
      <c r="C66" s="205"/>
      <c r="D66" s="172" t="s">
        <v>659</v>
      </c>
      <c r="E66" s="299" t="s">
        <v>365</v>
      </c>
      <c r="F66" s="300">
        <v>1</v>
      </c>
      <c r="G66" s="300">
        <v>100</v>
      </c>
      <c r="H66" s="300">
        <v>100</v>
      </c>
      <c r="I66" s="300">
        <v>1</v>
      </c>
      <c r="J66" s="300">
        <v>100</v>
      </c>
      <c r="K66" s="300">
        <v>100</v>
      </c>
      <c r="L66" s="300">
        <v>1</v>
      </c>
      <c r="M66" s="300">
        <v>100</v>
      </c>
      <c r="N66" s="300">
        <v>100</v>
      </c>
      <c r="O66" s="300">
        <v>1</v>
      </c>
      <c r="P66" s="147"/>
      <c r="Q66" s="147"/>
      <c r="R66" s="148"/>
      <c r="S66" s="167"/>
      <c r="T66" s="167"/>
      <c r="U66" s="167"/>
      <c r="V66" s="167"/>
      <c r="W66" s="167"/>
      <c r="X66" s="167"/>
      <c r="Y66" s="167"/>
      <c r="Z66" s="167"/>
      <c r="AA66" s="167"/>
      <c r="AB66" s="167"/>
      <c r="AC66" s="167"/>
      <c r="AD66" s="167"/>
      <c r="AE66" s="167"/>
      <c r="AF66" s="277"/>
      <c r="AG66" s="298"/>
      <c r="AH66" s="277"/>
      <c r="AI66" s="277"/>
      <c r="AJ66" s="277"/>
      <c r="AK66" s="277"/>
      <c r="AL66" s="277"/>
      <c r="AM66" s="277"/>
      <c r="AN66" s="277"/>
      <c r="AO66" s="277"/>
      <c r="AP66" s="277"/>
      <c r="AQ66" s="277"/>
      <c r="AR66" s="277"/>
    </row>
    <row r="67" spans="1:44" ht="39" customHeight="1" x14ac:dyDescent="0.2">
      <c r="A67" s="278"/>
      <c r="B67" s="279"/>
      <c r="C67" s="206"/>
      <c r="D67" s="172" t="s">
        <v>657</v>
      </c>
      <c r="E67" s="299" t="s">
        <v>401</v>
      </c>
      <c r="F67" s="301">
        <v>18</v>
      </c>
      <c r="G67" s="165"/>
      <c r="H67" s="165"/>
      <c r="I67" s="301">
        <v>28</v>
      </c>
      <c r="J67" s="165"/>
      <c r="K67" s="165"/>
      <c r="L67" s="301">
        <v>27</v>
      </c>
      <c r="M67" s="165"/>
      <c r="N67" s="165"/>
      <c r="O67" s="301">
        <v>27</v>
      </c>
      <c r="P67" s="147"/>
      <c r="Q67" s="147"/>
      <c r="R67" s="148"/>
      <c r="S67" s="167"/>
      <c r="T67" s="167"/>
      <c r="U67" s="167"/>
      <c r="V67" s="167"/>
      <c r="W67" s="167"/>
      <c r="X67" s="167"/>
      <c r="Y67" s="167"/>
      <c r="Z67" s="167"/>
      <c r="AA67" s="167"/>
      <c r="AB67" s="167"/>
      <c r="AC67" s="167"/>
      <c r="AD67" s="167"/>
      <c r="AE67" s="167"/>
      <c r="AF67" s="277"/>
      <c r="AG67" s="298"/>
      <c r="AH67" s="277"/>
      <c r="AI67" s="277"/>
      <c r="AJ67" s="277"/>
      <c r="AK67" s="277"/>
      <c r="AL67" s="277"/>
      <c r="AM67" s="277"/>
      <c r="AN67" s="277"/>
      <c r="AO67" s="277"/>
      <c r="AP67" s="277"/>
      <c r="AQ67" s="277"/>
      <c r="AR67" s="277"/>
    </row>
    <row r="68" spans="1:44" ht="80.25" customHeight="1" x14ac:dyDescent="0.2">
      <c r="A68" s="245"/>
      <c r="B68" s="197"/>
      <c r="C68" s="42" t="s">
        <v>324</v>
      </c>
      <c r="D68" s="56" t="s">
        <v>109</v>
      </c>
      <c r="E68" s="142" t="s">
        <v>395</v>
      </c>
      <c r="F68" s="142">
        <v>100</v>
      </c>
      <c r="G68" s="56"/>
      <c r="H68" s="56"/>
      <c r="I68" s="142">
        <v>200</v>
      </c>
      <c r="J68" s="56"/>
      <c r="K68" s="56"/>
      <c r="L68" s="142">
        <v>200</v>
      </c>
      <c r="M68" s="56"/>
      <c r="N68" s="56"/>
      <c r="O68" s="142">
        <v>250</v>
      </c>
      <c r="P68" s="56"/>
      <c r="Q68" s="56"/>
      <c r="R68" s="204" t="s">
        <v>399</v>
      </c>
      <c r="S68" s="204" t="s">
        <v>365</v>
      </c>
      <c r="T68" s="204">
        <v>20</v>
      </c>
      <c r="U68" s="204"/>
      <c r="V68" s="204"/>
      <c r="W68" s="204">
        <v>40</v>
      </c>
      <c r="X68" s="204"/>
      <c r="Y68" s="204"/>
      <c r="Z68" s="204">
        <v>60</v>
      </c>
      <c r="AA68" s="204"/>
      <c r="AB68" s="204"/>
      <c r="AC68" s="204">
        <v>90</v>
      </c>
      <c r="AD68" s="204"/>
      <c r="AE68" s="204"/>
      <c r="AF68" s="198"/>
      <c r="AG68" s="298"/>
      <c r="AH68" s="198"/>
      <c r="AI68" s="198"/>
      <c r="AJ68" s="198"/>
      <c r="AK68" s="198"/>
      <c r="AL68" s="198"/>
      <c r="AM68" s="198"/>
      <c r="AN68" s="198"/>
      <c r="AO68" s="198"/>
      <c r="AP68" s="198"/>
      <c r="AQ68" s="198"/>
      <c r="AR68" s="198"/>
    </row>
    <row r="69" spans="1:44" ht="69" customHeight="1" x14ac:dyDescent="0.2">
      <c r="A69" s="245"/>
      <c r="B69" s="197"/>
      <c r="C69" s="42" t="s">
        <v>325</v>
      </c>
      <c r="D69" s="56" t="s">
        <v>109</v>
      </c>
      <c r="E69" s="142" t="s">
        <v>395</v>
      </c>
      <c r="F69" s="142">
        <v>60</v>
      </c>
      <c r="G69" s="56"/>
      <c r="H69" s="56"/>
      <c r="I69" s="142">
        <v>80</v>
      </c>
      <c r="J69" s="56"/>
      <c r="K69" s="56"/>
      <c r="L69" s="142">
        <v>80</v>
      </c>
      <c r="M69" s="56"/>
      <c r="N69" s="56"/>
      <c r="O69" s="142">
        <v>80</v>
      </c>
      <c r="P69" s="56"/>
      <c r="Q69" s="56"/>
      <c r="R69" s="205"/>
      <c r="S69" s="205"/>
      <c r="T69" s="205"/>
      <c r="U69" s="205"/>
      <c r="V69" s="205"/>
      <c r="W69" s="205"/>
      <c r="X69" s="205"/>
      <c r="Y69" s="205"/>
      <c r="Z69" s="205"/>
      <c r="AA69" s="205"/>
      <c r="AB69" s="205"/>
      <c r="AC69" s="205"/>
      <c r="AD69" s="205"/>
      <c r="AE69" s="205"/>
      <c r="AF69" s="198"/>
      <c r="AG69" s="298"/>
      <c r="AH69" s="198"/>
      <c r="AI69" s="198"/>
      <c r="AJ69" s="198"/>
      <c r="AK69" s="198"/>
      <c r="AL69" s="198"/>
      <c r="AM69" s="198"/>
      <c r="AN69" s="198"/>
      <c r="AO69" s="198"/>
      <c r="AP69" s="198"/>
      <c r="AQ69" s="198"/>
      <c r="AR69" s="198"/>
    </row>
    <row r="70" spans="1:44" ht="68.25" customHeight="1" x14ac:dyDescent="0.2">
      <c r="A70" s="245"/>
      <c r="B70" s="197"/>
      <c r="C70" s="42" t="s">
        <v>110</v>
      </c>
      <c r="D70" s="56" t="s">
        <v>633</v>
      </c>
      <c r="E70" s="142" t="s">
        <v>365</v>
      </c>
      <c r="F70" s="296">
        <v>0.9</v>
      </c>
      <c r="G70" s="164"/>
      <c r="H70" s="164"/>
      <c r="I70" s="296">
        <v>0.9</v>
      </c>
      <c r="J70" s="164"/>
      <c r="K70" s="164"/>
      <c r="L70" s="296">
        <v>0.9</v>
      </c>
      <c r="M70" s="164"/>
      <c r="N70" s="164"/>
      <c r="O70" s="296">
        <v>0.9</v>
      </c>
      <c r="P70" s="56"/>
      <c r="Q70" s="56"/>
      <c r="R70" s="205"/>
      <c r="S70" s="205"/>
      <c r="T70" s="205"/>
      <c r="U70" s="205"/>
      <c r="V70" s="205"/>
      <c r="W70" s="205"/>
      <c r="X70" s="205"/>
      <c r="Y70" s="205"/>
      <c r="Z70" s="205"/>
      <c r="AA70" s="205"/>
      <c r="AB70" s="205"/>
      <c r="AC70" s="205"/>
      <c r="AD70" s="205"/>
      <c r="AE70" s="205"/>
      <c r="AF70" s="198"/>
      <c r="AG70" s="298"/>
      <c r="AH70" s="198"/>
      <c r="AI70" s="198"/>
      <c r="AJ70" s="198"/>
      <c r="AK70" s="198"/>
      <c r="AL70" s="198"/>
      <c r="AM70" s="198"/>
      <c r="AN70" s="198"/>
      <c r="AO70" s="198"/>
      <c r="AP70" s="198"/>
      <c r="AQ70" s="198"/>
      <c r="AR70" s="198"/>
    </row>
    <row r="71" spans="1:44" ht="63.75" customHeight="1" x14ac:dyDescent="0.2">
      <c r="A71" s="245"/>
      <c r="B71" s="197"/>
      <c r="C71" s="42" t="s">
        <v>326</v>
      </c>
      <c r="D71" s="56" t="s">
        <v>109</v>
      </c>
      <c r="E71" s="142" t="s">
        <v>395</v>
      </c>
      <c r="F71" s="142">
        <v>200</v>
      </c>
      <c r="G71" s="56"/>
      <c r="H71" s="56"/>
      <c r="I71" s="142">
        <v>300</v>
      </c>
      <c r="J71" s="56"/>
      <c r="K71" s="56"/>
      <c r="L71" s="142">
        <v>250</v>
      </c>
      <c r="M71" s="56"/>
      <c r="N71" s="56"/>
      <c r="O71" s="142">
        <v>250</v>
      </c>
      <c r="P71" s="56"/>
      <c r="Q71" s="56"/>
      <c r="R71" s="205"/>
      <c r="S71" s="205"/>
      <c r="T71" s="205"/>
      <c r="U71" s="205"/>
      <c r="V71" s="205"/>
      <c r="W71" s="205"/>
      <c r="X71" s="205"/>
      <c r="Y71" s="205"/>
      <c r="Z71" s="205"/>
      <c r="AA71" s="205"/>
      <c r="AB71" s="205"/>
      <c r="AC71" s="205"/>
      <c r="AD71" s="205"/>
      <c r="AE71" s="205"/>
      <c r="AF71" s="198"/>
      <c r="AG71" s="298"/>
      <c r="AH71" s="198"/>
      <c r="AI71" s="198"/>
      <c r="AJ71" s="198"/>
      <c r="AK71" s="198"/>
      <c r="AL71" s="198"/>
      <c r="AM71" s="198"/>
      <c r="AN71" s="198"/>
      <c r="AO71" s="198"/>
      <c r="AP71" s="198"/>
      <c r="AQ71" s="198"/>
      <c r="AR71" s="198"/>
    </row>
    <row r="72" spans="1:44" ht="64.5" customHeight="1" x14ac:dyDescent="0.2">
      <c r="A72" s="245"/>
      <c r="B72" s="197"/>
      <c r="C72" s="42" t="s">
        <v>327</v>
      </c>
      <c r="D72" s="56" t="s">
        <v>111</v>
      </c>
      <c r="E72" s="142" t="s">
        <v>396</v>
      </c>
      <c r="F72" s="142">
        <v>10</v>
      </c>
      <c r="G72" s="56"/>
      <c r="H72" s="56"/>
      <c r="I72" s="142">
        <v>10</v>
      </c>
      <c r="J72" s="56"/>
      <c r="K72" s="56"/>
      <c r="L72" s="142">
        <v>10</v>
      </c>
      <c r="M72" s="56"/>
      <c r="N72" s="56"/>
      <c r="O72" s="142">
        <v>10</v>
      </c>
      <c r="P72" s="56"/>
      <c r="Q72" s="56"/>
      <c r="R72" s="205"/>
      <c r="S72" s="205"/>
      <c r="T72" s="205"/>
      <c r="U72" s="205"/>
      <c r="V72" s="205"/>
      <c r="W72" s="205"/>
      <c r="X72" s="205"/>
      <c r="Y72" s="205"/>
      <c r="Z72" s="205"/>
      <c r="AA72" s="205"/>
      <c r="AB72" s="205"/>
      <c r="AC72" s="205"/>
      <c r="AD72" s="205"/>
      <c r="AE72" s="205"/>
      <c r="AF72" s="198"/>
      <c r="AG72" s="298"/>
      <c r="AH72" s="198"/>
      <c r="AI72" s="198"/>
      <c r="AJ72" s="198"/>
      <c r="AK72" s="198"/>
      <c r="AL72" s="198"/>
      <c r="AM72" s="198"/>
      <c r="AN72" s="198"/>
      <c r="AO72" s="198"/>
      <c r="AP72" s="198"/>
      <c r="AQ72" s="198"/>
      <c r="AR72" s="198"/>
    </row>
    <row r="73" spans="1:44" ht="63.75" customHeight="1" x14ac:dyDescent="0.2">
      <c r="A73" s="245"/>
      <c r="B73" s="197"/>
      <c r="C73" s="42" t="s">
        <v>112</v>
      </c>
      <c r="D73" s="56" t="s">
        <v>633</v>
      </c>
      <c r="E73" s="142" t="s">
        <v>365</v>
      </c>
      <c r="F73" s="296">
        <v>0.9</v>
      </c>
      <c r="G73" s="164"/>
      <c r="H73" s="164"/>
      <c r="I73" s="296">
        <v>0.9</v>
      </c>
      <c r="J73" s="164"/>
      <c r="K73" s="164"/>
      <c r="L73" s="296">
        <v>0.9</v>
      </c>
      <c r="M73" s="164"/>
      <c r="N73" s="164"/>
      <c r="O73" s="296">
        <v>0.9</v>
      </c>
      <c r="P73" s="56"/>
      <c r="Q73" s="56"/>
      <c r="R73" s="206"/>
      <c r="S73" s="206"/>
      <c r="T73" s="206"/>
      <c r="U73" s="206"/>
      <c r="V73" s="206"/>
      <c r="W73" s="206"/>
      <c r="X73" s="206"/>
      <c r="Y73" s="206"/>
      <c r="Z73" s="206"/>
      <c r="AA73" s="206"/>
      <c r="AB73" s="206"/>
      <c r="AC73" s="206"/>
      <c r="AD73" s="206"/>
      <c r="AE73" s="206"/>
      <c r="AF73" s="198"/>
      <c r="AG73" s="298"/>
      <c r="AH73" s="198"/>
      <c r="AI73" s="198"/>
      <c r="AJ73" s="198"/>
      <c r="AK73" s="198"/>
      <c r="AL73" s="198"/>
      <c r="AM73" s="198"/>
      <c r="AN73" s="198"/>
      <c r="AO73" s="198"/>
      <c r="AP73" s="198"/>
      <c r="AQ73" s="198"/>
      <c r="AR73" s="198"/>
    </row>
    <row r="74" spans="1:44" ht="63.75" customHeight="1" x14ac:dyDescent="0.2">
      <c r="A74" s="245"/>
      <c r="B74" s="197"/>
      <c r="C74" s="42" t="s">
        <v>328</v>
      </c>
      <c r="D74" s="56" t="s">
        <v>109</v>
      </c>
      <c r="E74" s="142" t="s">
        <v>395</v>
      </c>
      <c r="F74" s="142">
        <v>20</v>
      </c>
      <c r="G74" s="56"/>
      <c r="H74" s="56"/>
      <c r="I74" s="142">
        <v>30</v>
      </c>
      <c r="J74" s="56"/>
      <c r="K74" s="56"/>
      <c r="L74" s="142">
        <v>25</v>
      </c>
      <c r="M74" s="56"/>
      <c r="N74" s="56"/>
      <c r="O74" s="142">
        <v>25</v>
      </c>
      <c r="P74" s="56"/>
      <c r="Q74" s="56"/>
      <c r="R74" s="204" t="s">
        <v>399</v>
      </c>
      <c r="S74" s="204" t="s">
        <v>365</v>
      </c>
      <c r="T74" s="204">
        <v>20</v>
      </c>
      <c r="U74" s="204"/>
      <c r="V74" s="204"/>
      <c r="W74" s="204">
        <v>40</v>
      </c>
      <c r="X74" s="204"/>
      <c r="Y74" s="204"/>
      <c r="Z74" s="204">
        <v>60</v>
      </c>
      <c r="AA74" s="204"/>
      <c r="AB74" s="204"/>
      <c r="AC74" s="204">
        <v>90</v>
      </c>
      <c r="AD74" s="204"/>
      <c r="AE74" s="204"/>
      <c r="AF74" s="198"/>
      <c r="AG74" s="298"/>
      <c r="AH74" s="198"/>
      <c r="AI74" s="198"/>
      <c r="AJ74" s="198"/>
      <c r="AK74" s="198"/>
      <c r="AL74" s="198"/>
      <c r="AM74" s="198"/>
      <c r="AN74" s="198"/>
      <c r="AO74" s="198"/>
      <c r="AP74" s="198"/>
      <c r="AQ74" s="198"/>
      <c r="AR74" s="198"/>
    </row>
    <row r="75" spans="1:44" ht="75.75" customHeight="1" x14ac:dyDescent="0.2">
      <c r="A75" s="245"/>
      <c r="B75" s="197"/>
      <c r="C75" s="42" t="s">
        <v>549</v>
      </c>
      <c r="D75" s="56" t="s">
        <v>47</v>
      </c>
      <c r="E75" s="142" t="s">
        <v>365</v>
      </c>
      <c r="F75" s="296">
        <v>1</v>
      </c>
      <c r="G75" s="164"/>
      <c r="H75" s="164"/>
      <c r="I75" s="296">
        <v>1</v>
      </c>
      <c r="J75" s="164"/>
      <c r="K75" s="164"/>
      <c r="L75" s="296">
        <v>1</v>
      </c>
      <c r="M75" s="164"/>
      <c r="N75" s="164"/>
      <c r="O75" s="296">
        <v>1</v>
      </c>
      <c r="P75" s="56"/>
      <c r="Q75" s="56"/>
      <c r="R75" s="205"/>
      <c r="S75" s="205"/>
      <c r="T75" s="205"/>
      <c r="U75" s="205"/>
      <c r="V75" s="205"/>
      <c r="W75" s="205"/>
      <c r="X75" s="205"/>
      <c r="Y75" s="205"/>
      <c r="Z75" s="205"/>
      <c r="AA75" s="205"/>
      <c r="AB75" s="205"/>
      <c r="AC75" s="205"/>
      <c r="AD75" s="205"/>
      <c r="AE75" s="205"/>
      <c r="AF75" s="198"/>
      <c r="AG75" s="302"/>
      <c r="AH75" s="198"/>
      <c r="AI75" s="198"/>
      <c r="AJ75" s="198"/>
      <c r="AK75" s="198"/>
      <c r="AL75" s="198"/>
      <c r="AM75" s="198"/>
      <c r="AN75" s="198"/>
      <c r="AO75" s="198"/>
      <c r="AP75" s="198"/>
      <c r="AQ75" s="198"/>
      <c r="AR75" s="198"/>
    </row>
    <row r="76" spans="1:44" ht="66.75" customHeight="1" x14ac:dyDescent="0.2">
      <c r="A76" s="245"/>
      <c r="B76" s="197" t="s">
        <v>550</v>
      </c>
      <c r="C76" s="42" t="s">
        <v>12</v>
      </c>
      <c r="D76" s="56" t="s">
        <v>48</v>
      </c>
      <c r="E76" s="56" t="s">
        <v>365</v>
      </c>
      <c r="F76" s="164">
        <v>1</v>
      </c>
      <c r="G76" s="164"/>
      <c r="H76" s="164"/>
      <c r="I76" s="164">
        <v>1</v>
      </c>
      <c r="J76" s="164"/>
      <c r="K76" s="164"/>
      <c r="L76" s="164">
        <v>1</v>
      </c>
      <c r="M76" s="164"/>
      <c r="N76" s="164"/>
      <c r="O76" s="164">
        <v>1</v>
      </c>
      <c r="P76" s="56"/>
      <c r="Q76" s="56"/>
      <c r="R76" s="205"/>
      <c r="S76" s="205"/>
      <c r="T76" s="205"/>
      <c r="U76" s="205"/>
      <c r="V76" s="205"/>
      <c r="W76" s="205"/>
      <c r="X76" s="205"/>
      <c r="Y76" s="205"/>
      <c r="Z76" s="205"/>
      <c r="AA76" s="205"/>
      <c r="AB76" s="205"/>
      <c r="AC76" s="205"/>
      <c r="AD76" s="205"/>
      <c r="AE76" s="205"/>
      <c r="AF76" s="198">
        <v>500000000</v>
      </c>
      <c r="AG76" s="199">
        <v>125000000</v>
      </c>
      <c r="AH76" s="199"/>
      <c r="AI76" s="199"/>
      <c r="AJ76" s="199">
        <v>125000000</v>
      </c>
      <c r="AK76" s="199"/>
      <c r="AL76" s="199"/>
      <c r="AM76" s="199">
        <v>125000000</v>
      </c>
      <c r="AN76" s="199"/>
      <c r="AO76" s="199"/>
      <c r="AP76" s="199">
        <v>125000000</v>
      </c>
      <c r="AQ76" s="199"/>
      <c r="AR76" s="199"/>
    </row>
    <row r="77" spans="1:44" ht="58.5" customHeight="1" x14ac:dyDescent="0.2">
      <c r="A77" s="245"/>
      <c r="B77" s="197"/>
      <c r="C77" s="42" t="s">
        <v>649</v>
      </c>
      <c r="D77" s="56" t="s">
        <v>49</v>
      </c>
      <c r="E77" s="56" t="s">
        <v>365</v>
      </c>
      <c r="F77" s="164">
        <v>1</v>
      </c>
      <c r="G77" s="164"/>
      <c r="H77" s="164"/>
      <c r="I77" s="164">
        <v>1</v>
      </c>
      <c r="J77" s="164"/>
      <c r="K77" s="164"/>
      <c r="L77" s="164">
        <v>1</v>
      </c>
      <c r="M77" s="164"/>
      <c r="N77" s="164"/>
      <c r="O77" s="164">
        <v>1</v>
      </c>
      <c r="P77" s="56"/>
      <c r="Q77" s="56"/>
      <c r="R77" s="205"/>
      <c r="S77" s="205"/>
      <c r="T77" s="205"/>
      <c r="U77" s="205"/>
      <c r="V77" s="205"/>
      <c r="W77" s="205"/>
      <c r="X77" s="205"/>
      <c r="Y77" s="205"/>
      <c r="Z77" s="205"/>
      <c r="AA77" s="205"/>
      <c r="AB77" s="205"/>
      <c r="AC77" s="205"/>
      <c r="AD77" s="205"/>
      <c r="AE77" s="205"/>
      <c r="AF77" s="198"/>
      <c r="AG77" s="212"/>
      <c r="AH77" s="212"/>
      <c r="AI77" s="212"/>
      <c r="AJ77" s="212"/>
      <c r="AK77" s="212"/>
      <c r="AL77" s="212"/>
      <c r="AM77" s="212"/>
      <c r="AN77" s="212"/>
      <c r="AO77" s="212"/>
      <c r="AP77" s="212"/>
      <c r="AQ77" s="212"/>
      <c r="AR77" s="212"/>
    </row>
    <row r="78" spans="1:44" ht="69" customHeight="1" x14ac:dyDescent="0.2">
      <c r="A78" s="245"/>
      <c r="B78" s="197"/>
      <c r="C78" s="42" t="s">
        <v>50</v>
      </c>
      <c r="D78" s="56" t="s">
        <v>51</v>
      </c>
      <c r="E78" s="142" t="s">
        <v>365</v>
      </c>
      <c r="F78" s="296">
        <v>0.9</v>
      </c>
      <c r="G78" s="164"/>
      <c r="H78" s="164"/>
      <c r="I78" s="296">
        <v>0.9</v>
      </c>
      <c r="J78" s="164"/>
      <c r="K78" s="164"/>
      <c r="L78" s="296">
        <v>0.9</v>
      </c>
      <c r="M78" s="164"/>
      <c r="N78" s="164"/>
      <c r="O78" s="296">
        <v>0.9</v>
      </c>
      <c r="P78" s="56"/>
      <c r="Q78" s="56"/>
      <c r="R78" s="205"/>
      <c r="S78" s="205"/>
      <c r="T78" s="205"/>
      <c r="U78" s="205"/>
      <c r="V78" s="205"/>
      <c r="W78" s="205"/>
      <c r="X78" s="205"/>
      <c r="Y78" s="205"/>
      <c r="Z78" s="205"/>
      <c r="AA78" s="205"/>
      <c r="AB78" s="205"/>
      <c r="AC78" s="205"/>
      <c r="AD78" s="205"/>
      <c r="AE78" s="205"/>
      <c r="AF78" s="198"/>
      <c r="AG78" s="212"/>
      <c r="AH78" s="212"/>
      <c r="AI78" s="212"/>
      <c r="AJ78" s="212"/>
      <c r="AK78" s="212"/>
      <c r="AL78" s="212"/>
      <c r="AM78" s="212"/>
      <c r="AN78" s="212"/>
      <c r="AO78" s="212"/>
      <c r="AP78" s="212"/>
      <c r="AQ78" s="212"/>
      <c r="AR78" s="212"/>
    </row>
    <row r="79" spans="1:44" ht="37.5" customHeight="1" x14ac:dyDescent="0.2">
      <c r="A79" s="245"/>
      <c r="B79" s="197"/>
      <c r="C79" s="42" t="s">
        <v>572</v>
      </c>
      <c r="D79" s="56" t="s">
        <v>236</v>
      </c>
      <c r="E79" s="56" t="s">
        <v>365</v>
      </c>
      <c r="F79" s="164">
        <v>1</v>
      </c>
      <c r="G79" s="164"/>
      <c r="H79" s="164"/>
      <c r="I79" s="164">
        <v>1</v>
      </c>
      <c r="J79" s="164"/>
      <c r="K79" s="164"/>
      <c r="L79" s="164">
        <v>1</v>
      </c>
      <c r="M79" s="164"/>
      <c r="N79" s="164"/>
      <c r="O79" s="164">
        <v>1</v>
      </c>
      <c r="P79" s="56"/>
      <c r="Q79" s="56"/>
      <c r="R79" s="206"/>
      <c r="S79" s="206"/>
      <c r="T79" s="206"/>
      <c r="U79" s="206"/>
      <c r="V79" s="206"/>
      <c r="W79" s="206"/>
      <c r="X79" s="206"/>
      <c r="Y79" s="206"/>
      <c r="Z79" s="206"/>
      <c r="AA79" s="206"/>
      <c r="AB79" s="206"/>
      <c r="AC79" s="206"/>
      <c r="AD79" s="206"/>
      <c r="AE79" s="206"/>
      <c r="AF79" s="198"/>
      <c r="AG79" s="200"/>
      <c r="AH79" s="200"/>
      <c r="AI79" s="200"/>
      <c r="AJ79" s="200"/>
      <c r="AK79" s="200"/>
      <c r="AL79" s="200"/>
      <c r="AM79" s="200"/>
      <c r="AN79" s="200"/>
      <c r="AO79" s="200"/>
      <c r="AP79" s="200"/>
      <c r="AQ79" s="200"/>
      <c r="AR79" s="200"/>
    </row>
    <row r="80" spans="1:44" ht="15" x14ac:dyDescent="0.2">
      <c r="A80" s="280" t="s">
        <v>647</v>
      </c>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2"/>
      <c r="AD80" s="62"/>
      <c r="AE80" s="62"/>
      <c r="AF80" s="39">
        <f t="shared" ref="AF80:AR80" si="4">SUM(AF61:AF79)</f>
        <v>8500000000</v>
      </c>
      <c r="AG80" s="39">
        <f t="shared" si="4"/>
        <v>2125000000</v>
      </c>
      <c r="AH80" s="39">
        <f t="shared" si="4"/>
        <v>0</v>
      </c>
      <c r="AI80" s="39">
        <f t="shared" si="4"/>
        <v>0</v>
      </c>
      <c r="AJ80" s="39">
        <f t="shared" si="4"/>
        <v>2125000000</v>
      </c>
      <c r="AK80" s="39">
        <f t="shared" si="4"/>
        <v>0</v>
      </c>
      <c r="AL80" s="39">
        <f t="shared" si="4"/>
        <v>0</v>
      </c>
      <c r="AM80" s="39">
        <f t="shared" si="4"/>
        <v>2125000000</v>
      </c>
      <c r="AN80" s="39">
        <f t="shared" si="4"/>
        <v>0</v>
      </c>
      <c r="AO80" s="39">
        <f t="shared" si="4"/>
        <v>0</v>
      </c>
      <c r="AP80" s="39">
        <f t="shared" si="4"/>
        <v>2125000000</v>
      </c>
      <c r="AQ80" s="39">
        <f t="shared" si="4"/>
        <v>0</v>
      </c>
      <c r="AR80" s="39">
        <f t="shared" si="4"/>
        <v>0</v>
      </c>
    </row>
    <row r="81" spans="1:44" ht="21" hidden="1" customHeight="1" x14ac:dyDescent="0.2">
      <c r="A81" s="292" t="s">
        <v>648</v>
      </c>
      <c r="B81" s="293"/>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4"/>
      <c r="AD81" s="85"/>
      <c r="AE81" s="85"/>
      <c r="AF81" s="39" t="e">
        <f>#REF!</f>
        <v>#REF!</v>
      </c>
      <c r="AG81" s="39" t="e">
        <f>#REF!</f>
        <v>#REF!</v>
      </c>
      <c r="AH81" s="39" t="e">
        <f>#REF!</f>
        <v>#REF!</v>
      </c>
      <c r="AI81" s="39" t="e">
        <f>#REF!</f>
        <v>#REF!</v>
      </c>
      <c r="AJ81" s="39" t="e">
        <f>#REF!</f>
        <v>#REF!</v>
      </c>
      <c r="AK81" s="39" t="e">
        <f>#REF!</f>
        <v>#REF!</v>
      </c>
      <c r="AL81" s="39" t="e">
        <f>#REF!</f>
        <v>#REF!</v>
      </c>
      <c r="AM81" s="39" t="e">
        <f>#REF!</f>
        <v>#REF!</v>
      </c>
      <c r="AN81" s="39" t="e">
        <f>#REF!</f>
        <v>#REF!</v>
      </c>
      <c r="AO81" s="39" t="e">
        <f>#REF!</f>
        <v>#REF!</v>
      </c>
      <c r="AP81" s="39" t="e">
        <f>#REF!</f>
        <v>#REF!</v>
      </c>
      <c r="AQ81" s="39"/>
      <c r="AR81" s="39"/>
    </row>
    <row r="82" spans="1:44" ht="22.5" hidden="1" customHeight="1" x14ac:dyDescent="0.2">
      <c r="A82" s="289" t="s">
        <v>521</v>
      </c>
      <c r="B82" s="290"/>
      <c r="C82" s="290"/>
      <c r="D82" s="290"/>
      <c r="E82" s="290"/>
      <c r="F82" s="290"/>
      <c r="G82" s="290"/>
      <c r="H82" s="290"/>
      <c r="I82" s="290"/>
      <c r="J82" s="290"/>
      <c r="K82" s="290"/>
      <c r="L82" s="290"/>
      <c r="M82" s="290"/>
      <c r="N82" s="290"/>
      <c r="O82" s="290"/>
      <c r="P82" s="290"/>
      <c r="Q82" s="290"/>
      <c r="R82" s="290"/>
      <c r="S82" s="290"/>
      <c r="T82" s="290"/>
      <c r="U82" s="290"/>
      <c r="V82" s="290"/>
      <c r="W82" s="290"/>
      <c r="X82" s="290"/>
      <c r="Y82" s="290"/>
      <c r="Z82" s="290"/>
      <c r="AA82" s="290"/>
      <c r="AB82" s="290"/>
      <c r="AC82" s="291"/>
      <c r="AD82" s="86"/>
      <c r="AE82" s="86"/>
      <c r="AF82" s="87" t="e">
        <f t="shared" ref="AF82:AR82" si="5">AF22+AF33+AF48+AF58+AF80+AF81</f>
        <v>#REF!</v>
      </c>
      <c r="AG82" s="87" t="e">
        <f t="shared" si="5"/>
        <v>#REF!</v>
      </c>
      <c r="AH82" s="87" t="e">
        <f t="shared" si="5"/>
        <v>#REF!</v>
      </c>
      <c r="AI82" s="87" t="e">
        <f t="shared" si="5"/>
        <v>#REF!</v>
      </c>
      <c r="AJ82" s="87" t="e">
        <f t="shared" si="5"/>
        <v>#REF!</v>
      </c>
      <c r="AK82" s="87" t="e">
        <f t="shared" si="5"/>
        <v>#REF!</v>
      </c>
      <c r="AL82" s="87" t="e">
        <f t="shared" si="5"/>
        <v>#REF!</v>
      </c>
      <c r="AM82" s="87" t="e">
        <f t="shared" si="5"/>
        <v>#REF!</v>
      </c>
      <c r="AN82" s="87" t="e">
        <f t="shared" si="5"/>
        <v>#REF!</v>
      </c>
      <c r="AO82" s="87" t="e">
        <f t="shared" si="5"/>
        <v>#REF!</v>
      </c>
      <c r="AP82" s="87" t="e">
        <f t="shared" si="5"/>
        <v>#REF!</v>
      </c>
      <c r="AQ82" s="87">
        <f t="shared" si="5"/>
        <v>0</v>
      </c>
      <c r="AR82" s="87">
        <f t="shared" si="5"/>
        <v>0</v>
      </c>
    </row>
    <row r="85" spans="1:44" ht="51.75" customHeight="1" x14ac:dyDescent="0.2">
      <c r="A85" s="288"/>
      <c r="B85" s="288"/>
      <c r="C85" s="288"/>
    </row>
  </sheetData>
  <mergeCells count="173">
    <mergeCell ref="V17:V21"/>
    <mergeCell ref="W17:W21"/>
    <mergeCell ref="X17:X21"/>
    <mergeCell ref="AA17:AA21"/>
    <mergeCell ref="Z17:Z21"/>
    <mergeCell ref="AC10:AC11"/>
    <mergeCell ref="Y12:Y14"/>
    <mergeCell ref="AB10:AB11"/>
    <mergeCell ref="V12:V14"/>
    <mergeCell ref="X12:X14"/>
    <mergeCell ref="Y10:Y11"/>
    <mergeCell ref="Z10:Z11"/>
    <mergeCell ref="AA10:AA11"/>
    <mergeCell ref="AE17:AE21"/>
    <mergeCell ref="AD12:AD14"/>
    <mergeCell ref="AE12:AE14"/>
    <mergeCell ref="AB17:AB21"/>
    <mergeCell ref="AC17:AC21"/>
    <mergeCell ref="AD17:AD21"/>
    <mergeCell ref="R62:R63"/>
    <mergeCell ref="S8:S11"/>
    <mergeCell ref="S74:S79"/>
    <mergeCell ref="A23:AR23"/>
    <mergeCell ref="T51:T57"/>
    <mergeCell ref="W51:W57"/>
    <mergeCell ref="U10:U11"/>
    <mergeCell ref="V10:V11"/>
    <mergeCell ref="W10:W11"/>
    <mergeCell ref="X10:X11"/>
    <mergeCell ref="A59:AR59"/>
    <mergeCell ref="AC68:AC73"/>
    <mergeCell ref="V68:V73"/>
    <mergeCell ref="T25:T32"/>
    <mergeCell ref="W25:W32"/>
    <mergeCell ref="Z25:Z32"/>
    <mergeCell ref="B15:B19"/>
    <mergeCell ref="B12:B14"/>
    <mergeCell ref="A85:C85"/>
    <mergeCell ref="AF61:AF63"/>
    <mergeCell ref="A82:AC82"/>
    <mergeCell ref="A81:AC81"/>
    <mergeCell ref="A80:AC80"/>
    <mergeCell ref="AK61:AK63"/>
    <mergeCell ref="B76:B79"/>
    <mergeCell ref="AS32:AW32"/>
    <mergeCell ref="B20:B21"/>
    <mergeCell ref="B31:B32"/>
    <mergeCell ref="S25:S32"/>
    <mergeCell ref="AC25:AC32"/>
    <mergeCell ref="Y17:Y21"/>
    <mergeCell ref="R17:R21"/>
    <mergeCell ref="S17:S21"/>
    <mergeCell ref="T17:T21"/>
    <mergeCell ref="U17:U21"/>
    <mergeCell ref="Z51:Z57"/>
    <mergeCell ref="B25:B30"/>
    <mergeCell ref="R25:R32"/>
    <mergeCell ref="A25:A32"/>
    <mergeCell ref="B39:B44"/>
    <mergeCell ref="A34:AR34"/>
    <mergeCell ref="S51:S57"/>
    <mergeCell ref="R10:R11"/>
    <mergeCell ref="A22:AC22"/>
    <mergeCell ref="A58:AC58"/>
    <mergeCell ref="A48:AC48"/>
    <mergeCell ref="A49:AR49"/>
    <mergeCell ref="R51:R57"/>
    <mergeCell ref="A51:A57"/>
    <mergeCell ref="B51:B56"/>
    <mergeCell ref="A1:AR1"/>
    <mergeCell ref="A2:AR2"/>
    <mergeCell ref="A4:AR4"/>
    <mergeCell ref="A5:AR5"/>
    <mergeCell ref="A3:AF3"/>
    <mergeCell ref="A8:A21"/>
    <mergeCell ref="B8:B11"/>
    <mergeCell ref="U12:U14"/>
    <mergeCell ref="T10:T11"/>
    <mergeCell ref="S12:S14"/>
    <mergeCell ref="A6:AR6"/>
    <mergeCell ref="W12:W14"/>
    <mergeCell ref="Z12:Z14"/>
    <mergeCell ref="AC12:AC14"/>
    <mergeCell ref="AA12:AA14"/>
    <mergeCell ref="AB12:AB14"/>
    <mergeCell ref="R12:R14"/>
    <mergeCell ref="T12:T14"/>
    <mergeCell ref="AD10:AD11"/>
    <mergeCell ref="AE10:AE11"/>
    <mergeCell ref="A36:A47"/>
    <mergeCell ref="B45:B47"/>
    <mergeCell ref="B36:B38"/>
    <mergeCell ref="Y62:Y63"/>
    <mergeCell ref="U74:U79"/>
    <mergeCell ref="V74:V79"/>
    <mergeCell ref="R68:R73"/>
    <mergeCell ref="S68:S73"/>
    <mergeCell ref="X62:X63"/>
    <mergeCell ref="T74:T79"/>
    <mergeCell ref="A33:AC33"/>
    <mergeCell ref="AC51:AC57"/>
    <mergeCell ref="Y74:Y79"/>
    <mergeCell ref="AC74:AC79"/>
    <mergeCell ref="Z68:Z73"/>
    <mergeCell ref="AE62:AE63"/>
    <mergeCell ref="AC62:AC63"/>
    <mergeCell ref="AA68:AA73"/>
    <mergeCell ref="W68:W73"/>
    <mergeCell ref="W62:W63"/>
    <mergeCell ref="A61:A79"/>
    <mergeCell ref="S62:S63"/>
    <mergeCell ref="T62:T63"/>
    <mergeCell ref="U62:U63"/>
    <mergeCell ref="V62:V63"/>
    <mergeCell ref="AH76:AH79"/>
    <mergeCell ref="AE74:AE79"/>
    <mergeCell ref="R74:R79"/>
    <mergeCell ref="B61:B63"/>
    <mergeCell ref="B64:B75"/>
    <mergeCell ref="AA62:AA63"/>
    <mergeCell ref="Z62:Z63"/>
    <mergeCell ref="AB62:AB63"/>
    <mergeCell ref="AD62:AD63"/>
    <mergeCell ref="AH61:AH63"/>
    <mergeCell ref="T68:T73"/>
    <mergeCell ref="U68:U73"/>
    <mergeCell ref="AF64:AF75"/>
    <mergeCell ref="Z74:Z79"/>
    <mergeCell ref="AA74:AA79"/>
    <mergeCell ref="AD74:AD79"/>
    <mergeCell ref="W74:W79"/>
    <mergeCell ref="X74:X79"/>
    <mergeCell ref="X68:X73"/>
    <mergeCell ref="AJ61:AJ63"/>
    <mergeCell ref="AB74:AB79"/>
    <mergeCell ref="AF76:AF79"/>
    <mergeCell ref="AL61:AL63"/>
    <mergeCell ref="AH64:AH75"/>
    <mergeCell ref="AI61:AI63"/>
    <mergeCell ref="AG61:AG63"/>
    <mergeCell ref="AM61:AM63"/>
    <mergeCell ref="AG64:AG75"/>
    <mergeCell ref="AK64:AK75"/>
    <mergeCell ref="AL64:AL75"/>
    <mergeCell ref="AI76:AI79"/>
    <mergeCell ref="AR61:AR63"/>
    <mergeCell ref="AN64:AN75"/>
    <mergeCell ref="AO64:AO75"/>
    <mergeCell ref="AQ64:AQ75"/>
    <mergeCell ref="AR64:AR75"/>
    <mergeCell ref="AP61:AP63"/>
    <mergeCell ref="AO61:AO63"/>
    <mergeCell ref="AN61:AN63"/>
    <mergeCell ref="AQ61:AQ63"/>
    <mergeCell ref="AP64:AP75"/>
    <mergeCell ref="C65:C67"/>
    <mergeCell ref="AM64:AM75"/>
    <mergeCell ref="AJ64:AJ75"/>
    <mergeCell ref="AI64:AI75"/>
    <mergeCell ref="AG76:AG79"/>
    <mergeCell ref="AE68:AE73"/>
    <mergeCell ref="AB68:AB73"/>
    <mergeCell ref="AQ76:AQ79"/>
    <mergeCell ref="AR76:AR79"/>
    <mergeCell ref="AJ76:AJ79"/>
    <mergeCell ref="AM76:AM79"/>
    <mergeCell ref="AP76:AP79"/>
    <mergeCell ref="AO76:AO79"/>
    <mergeCell ref="AK76:AK79"/>
    <mergeCell ref="AL76:AL79"/>
    <mergeCell ref="AN76:AN79"/>
    <mergeCell ref="Y68:Y73"/>
    <mergeCell ref="AD68:AD73"/>
  </mergeCells>
  <phoneticPr fontId="20" type="noConversion"/>
  <printOptions horizontalCentered="1"/>
  <pageMargins left="0.19685039370078741" right="0.35433070866141736" top="0.39370078740157483" bottom="0.47244094488188981" header="0" footer="0"/>
  <pageSetup scale="55" firstPageNumber="148" fitToHeight="2" orientation="portrait" useFirstPageNumber="1"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9"/>
  <sheetViews>
    <sheetView zoomScale="150" zoomScaleNormal="150" zoomScalePageLayoutView="150" workbookViewId="0">
      <selection activeCell="E15" sqref="E15"/>
    </sheetView>
  </sheetViews>
  <sheetFormatPr baseColWidth="10" defaultColWidth="10.7109375" defaultRowHeight="12.75" x14ac:dyDescent="0.2"/>
  <cols>
    <col min="1" max="1" width="29.42578125" style="23" customWidth="1"/>
    <col min="2" max="6" width="14.42578125" style="26" customWidth="1"/>
    <col min="7" max="16384" width="10.7109375" style="23"/>
  </cols>
  <sheetData>
    <row r="3" spans="1:6" s="22" customFormat="1" ht="36" customHeight="1" x14ac:dyDescent="0.2">
      <c r="A3" s="24" t="s">
        <v>123</v>
      </c>
      <c r="B3" s="25" t="s">
        <v>124</v>
      </c>
      <c r="C3" s="25" t="s">
        <v>125</v>
      </c>
      <c r="D3" s="25" t="s">
        <v>126</v>
      </c>
      <c r="E3" s="25" t="s">
        <v>127</v>
      </c>
      <c r="F3" s="25" t="s">
        <v>641</v>
      </c>
    </row>
    <row r="4" spans="1:6" ht="38.25" x14ac:dyDescent="0.2">
      <c r="A4" s="21" t="s">
        <v>113</v>
      </c>
      <c r="B4" s="18">
        <v>2350267944.4797726</v>
      </c>
      <c r="C4" s="18">
        <v>2524912000.4440975</v>
      </c>
      <c r="D4" s="18">
        <v>2714047024.6752658</v>
      </c>
      <c r="E4" s="18">
        <v>2917492234.8146806</v>
      </c>
      <c r="F4" s="18">
        <v>10506719204.413816</v>
      </c>
    </row>
    <row r="5" spans="1:6" ht="38.25" x14ac:dyDescent="0.2">
      <c r="A5" s="21" t="s">
        <v>114</v>
      </c>
      <c r="B5" s="18">
        <v>1141509198.9418254</v>
      </c>
      <c r="C5" s="18">
        <v>1227413387.3116601</v>
      </c>
      <c r="D5" s="18">
        <v>1319353463.5525479</v>
      </c>
      <c r="E5" s="18">
        <v>1418253952.3296843</v>
      </c>
      <c r="F5" s="18">
        <v>5106530002.1357174</v>
      </c>
    </row>
    <row r="6" spans="1:6" ht="51" x14ac:dyDescent="0.2">
      <c r="A6" s="21" t="s">
        <v>115</v>
      </c>
      <c r="B6" s="18">
        <v>1477144931.9224336</v>
      </c>
      <c r="C6" s="18">
        <v>1588313516.4155471</v>
      </c>
      <c r="D6" s="18">
        <v>1707285951.4033971</v>
      </c>
      <c r="E6" s="18">
        <v>1835264603.1062455</v>
      </c>
      <c r="F6" s="18">
        <v>6608009002.8476238</v>
      </c>
    </row>
    <row r="7" spans="1:6" ht="25.5" x14ac:dyDescent="0.2">
      <c r="A7" s="21" t="s">
        <v>116</v>
      </c>
      <c r="B7" s="18">
        <v>647048919.36509526</v>
      </c>
      <c r="C7" s="18">
        <v>695751032.38699603</v>
      </c>
      <c r="D7" s="18">
        <v>747862878.13152885</v>
      </c>
      <c r="E7" s="18">
        <v>803922971.39781046</v>
      </c>
      <c r="F7" s="18">
        <v>2894585801.2814307</v>
      </c>
    </row>
    <row r="8" spans="1:6" ht="38.25" x14ac:dyDescent="0.2">
      <c r="A8" s="21" t="s">
        <v>117</v>
      </c>
      <c r="B8" s="18">
        <v>7702085218.7656298</v>
      </c>
      <c r="C8" s="18">
        <v>8278555291.927062</v>
      </c>
      <c r="D8" s="18">
        <v>8898604927.859026</v>
      </c>
      <c r="E8" s="18">
        <v>9565605977.3949757</v>
      </c>
      <c r="F8" s="18">
        <v>34444851415.946693</v>
      </c>
    </row>
    <row r="9" spans="1:6" x14ac:dyDescent="0.2">
      <c r="A9" s="27" t="s">
        <v>641</v>
      </c>
      <c r="B9" s="28">
        <v>13318056213.474756</v>
      </c>
      <c r="C9" s="28">
        <v>14314945228.485363</v>
      </c>
      <c r="D9" s="28">
        <v>15387154245.621765</v>
      </c>
      <c r="E9" s="28">
        <v>16540539739.043396</v>
      </c>
      <c r="F9" s="28">
        <v>59560695426.625275</v>
      </c>
    </row>
  </sheetData>
  <phoneticPr fontId="2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LINEA 1. FORTALECIMIENTO IN</vt:lpstr>
      <vt:lpstr>LINEA 2. EDUCACIÓN Y PARTICIPAC</vt:lpstr>
      <vt:lpstr>LINEA 3. PLANIFICACION Y ORDENA</vt:lpstr>
      <vt:lpstr>LINEA 4. CRECIMIENTO VERDE</vt:lpstr>
      <vt:lpstr>LINEA 5. RECURSOS NATURALES </vt:lpstr>
      <vt:lpstr>Hoja1</vt:lpstr>
      <vt:lpstr>'LINEA 1. FORTALECIMIENTO IN'!Títulos_a_imprimir</vt:lpstr>
      <vt:lpstr>'LINEA 2. EDUCACIÓN Y PARTICIPAC'!Títulos_a_imprimir</vt:lpstr>
      <vt:lpstr>'LINEA 3. PLANIFICACION Y ORDENA'!Títulos_a_imprimir</vt:lpstr>
      <vt:lpstr>'LINEA 4. CRECIMIENTO VERDE'!Títulos_a_imprimir</vt:lpstr>
      <vt:lpstr>'LINEA 5. RECURSOS NATURALES '!Títulos_a_imprimir</vt:lpstr>
    </vt:vector>
  </TitlesOfParts>
  <Company>CORNARE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CORNARE</dc:creator>
  <cp:lastModifiedBy>Angela Maria Quintero Arango</cp:lastModifiedBy>
  <cp:lastPrinted>2016-02-24T20:51:06Z</cp:lastPrinted>
  <dcterms:created xsi:type="dcterms:W3CDTF">2004-02-04T19:38:20Z</dcterms:created>
  <dcterms:modified xsi:type="dcterms:W3CDTF">2017-08-17T15:54:08Z</dcterms:modified>
</cp:coreProperties>
</file>